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4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8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0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1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32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35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36.xml" ContentType="application/vnd.openxmlformats-officedocument.drawingml.chart+xml"/>
  <Override PartName="/xl/drawings/drawing62.xml" ContentType="application/vnd.openxmlformats-officedocument.drawing+xml"/>
  <Override PartName="/xl/charts/chart37.xml" ContentType="application/vnd.openxmlformats-officedocument.drawingml.chart+xml"/>
  <Override PartName="/xl/drawings/drawing63.xml" ContentType="application/vnd.openxmlformats-officedocument.drawing+xml"/>
  <Override PartName="/xl/charts/chart38.xml" ContentType="application/vnd.openxmlformats-officedocument.drawingml.char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66.xml" ContentType="application/vnd.openxmlformats-officedocument.drawing+xml"/>
  <Override PartName="/xl/charts/chart41.xml" ContentType="application/vnd.openxmlformats-officedocument.drawingml.chart+xml"/>
  <Override PartName="/xl/drawings/drawing67.xml" ContentType="application/vnd.openxmlformats-officedocument.drawing+xml"/>
  <Override PartName="/xl/charts/chart42.xml" ContentType="application/vnd.openxmlformats-officedocument.drawingml.chart+xml"/>
  <Override PartName="/xl/drawings/drawing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filterPrivacy="1" codeName="ThisWorkbook" defaultThemeVersion="124226"/>
  <xr:revisionPtr revIDLastSave="0" documentId="13_ncr:1_{AF60BDFE-2AAA-4B66-A4CF-1F74869FE053}" xr6:coauthVersionLast="36" xr6:coauthVersionMax="47" xr10:uidLastSave="{00000000-0000-0000-0000-000000000000}"/>
  <bookViews>
    <workbookView xWindow="0" yWindow="0" windowWidth="28800" windowHeight="12135" tabRatio="791" xr2:uid="{00000000-000D-0000-FFFF-FFFF00000000}"/>
  </bookViews>
  <sheets>
    <sheet name="年齢別受診率" sheetId="59" r:id="rId1"/>
    <sheet name="健診受診率グラフ" sheetId="60" r:id="rId2"/>
    <sheet name="地区別_健診受診率" sheetId="37" r:id="rId3"/>
    <sheet name="地区別_健診受診率グラフ" sheetId="73" r:id="rId4"/>
    <sheet name="地区別_健診受診率MAP" sheetId="99" r:id="rId5"/>
    <sheet name="市区町村別_健診受診率" sheetId="36" r:id="rId6"/>
    <sheet name="市町村別_健診受診率グラフ" sheetId="43" r:id="rId7"/>
    <sheet name="市区町村別_健診受診率MAP" sheetId="100" r:id="rId8"/>
    <sheet name="指導対象者群分析" sheetId="120" r:id="rId9"/>
    <sheet name="地区別_指導対象者群分析" sheetId="121" r:id="rId10"/>
    <sheet name="地区別_有所見者医療機関未受診グラフ" sheetId="122" r:id="rId11"/>
    <sheet name="地区別_状態不明者グラフ" sheetId="123" r:id="rId12"/>
    <sheet name="市区町村別_指導対象者群分析" sheetId="124" r:id="rId13"/>
    <sheet name="市町村別_有所見者医療機関未受診グラフ" sheetId="125" r:id="rId14"/>
    <sheet name="市町村別_状態不明者グラフ" sheetId="126" r:id="rId15"/>
    <sheet name="指導対象者群別歯科医療費" sheetId="127" r:id="rId16"/>
    <sheet name="地区別_指導対象者群別歯科医療費" sheetId="128" r:id="rId17"/>
    <sheet name="地区別_歯科健診受診治療中者歯科医療費グラフ" sheetId="129" r:id="rId18"/>
    <sheet name="地区別_歯科健診未受診治療中者歯科医療費グラフ" sheetId="130" r:id="rId19"/>
    <sheet name="市区町村別_指導対象者群別歯科医療費" sheetId="131" r:id="rId20"/>
    <sheet name="市町村別_歯科健診受診治療中者歯科医療費グラフ" sheetId="132" r:id="rId21"/>
    <sheet name="市町村別_歯科健診未受診治療中者歯科医療費グラフ" sheetId="133" r:id="rId22"/>
    <sheet name="有所見者割合" sheetId="134" r:id="rId23"/>
    <sheet name="地区別_有所見者割合" sheetId="135" r:id="rId24"/>
    <sheet name="地区別_現在歯グラフ" sheetId="136" r:id="rId25"/>
    <sheet name="地区別_現在歯MAP" sheetId="137" r:id="rId26"/>
    <sheet name="地区別_咬合グラフ" sheetId="138" r:id="rId27"/>
    <sheet name="地区別_咬合MAP" sheetId="139" r:id="rId28"/>
    <sheet name="地区別_歯垢グラフ" sheetId="84" r:id="rId29"/>
    <sheet name="地区別_歯垢MAP" sheetId="101" r:id="rId30"/>
    <sheet name="地区別_食渣グラフ" sheetId="86" r:id="rId31"/>
    <sheet name="地区別_食渣MAP" sheetId="102" r:id="rId32"/>
    <sheet name="地区別_舌苔グラフ" sheetId="140" r:id="rId33"/>
    <sheet name="地区別_舌苔MAP" sheetId="141" r:id="rId34"/>
    <sheet name="地区別_口臭グラフ" sheetId="88" r:id="rId35"/>
    <sheet name="地区別_口臭MAP" sheetId="103" r:id="rId36"/>
    <sheet name="地区別_口腔乾燥グラフ" sheetId="90" r:id="rId37"/>
    <sheet name="地区別_口腔乾燥MAP" sheetId="104" r:id="rId38"/>
    <sheet name="地区別_咀嚼能力グラフ" sheetId="92" r:id="rId39"/>
    <sheet name="地区別_咀嚼能力MAP" sheetId="105" r:id="rId40"/>
    <sheet name="地区別_舌･口唇機能グラフ" sheetId="94" r:id="rId41"/>
    <sheet name="地区別_舌･口唇機能MAP" sheetId="106" r:id="rId42"/>
    <sheet name="地区別_嚥下機能(唾液の飲込)グラフ" sheetId="96" r:id="rId43"/>
    <sheet name="地区別_嚥下機能(唾液の飲込)MAP" sheetId="107" r:id="rId44"/>
    <sheet name="地区別_嚥下機能(総合判定)グラフ" sheetId="148" r:id="rId45"/>
    <sheet name="地区別_嚥下機能(総合判定)MAP" sheetId="149" r:id="rId46"/>
    <sheet name="市区町村別_有所見者割合" sheetId="40" r:id="rId47"/>
    <sheet name="市町村別_現在歯グラフ" sheetId="142" r:id="rId48"/>
    <sheet name="市区町村別_現在歯MAP" sheetId="143" r:id="rId49"/>
    <sheet name="市町村別_咬合グラフ" sheetId="144" r:id="rId50"/>
    <sheet name="市区町村別_咬合MAP" sheetId="145" r:id="rId51"/>
    <sheet name="市町村別_歯垢グラフ" sheetId="46" r:id="rId52"/>
    <sheet name="市区町村別_歯垢MAP" sheetId="108" r:id="rId53"/>
    <sheet name="市町村別_食渣グラフ" sheetId="47" r:id="rId54"/>
    <sheet name="市区町村別_食渣MAP" sheetId="109" r:id="rId55"/>
    <sheet name="市町村別_舌苔グラフ" sheetId="146" r:id="rId56"/>
    <sheet name="市区町村別_舌苔MAP" sheetId="147" r:id="rId57"/>
    <sheet name="市町村別_口臭グラフ" sheetId="48" r:id="rId58"/>
    <sheet name="市区町村別_口臭MAP" sheetId="111" r:id="rId59"/>
    <sheet name="市町村別_口腔乾燥グラフ" sheetId="112" r:id="rId60"/>
    <sheet name="市区町村別_口腔乾燥MAP" sheetId="110" r:id="rId61"/>
    <sheet name="市町村別_咀嚼能力グラフ" sheetId="50" r:id="rId62"/>
    <sheet name="市区町村別_咀嚼能力MAP" sheetId="113" r:id="rId63"/>
    <sheet name="市町村別_舌･口唇機能グラフ" sheetId="51" r:id="rId64"/>
    <sheet name="市区町村別_舌･口唇機能MAP" sheetId="114" r:id="rId65"/>
    <sheet name="市町村別_嚥下機能(唾液の飲込)グラフ" sheetId="52" r:id="rId66"/>
    <sheet name="市区町村別_嚥下機能(唾液の飲込)MAP" sheetId="115" r:id="rId67"/>
    <sheet name="市町村別_嚥下機能(総合判定)グラフ" sheetId="150" r:id="rId68"/>
    <sheet name="市区町村別_嚥下機能(総合判定)MAP" sheetId="151" r:id="rId69"/>
    <sheet name="EAT10別" sheetId="79" r:id="rId70"/>
    <sheet name="地区別_EAT10別" sheetId="69" r:id="rId71"/>
    <sheet name="地区別_EAT10別グラフ" sheetId="97" r:id="rId72"/>
    <sheet name="市区町村別_EAT10別" sheetId="53" r:id="rId73"/>
    <sheet name="市町村別_EAT10別グラフ" sheetId="75" r:id="rId74"/>
    <sheet name="市区町村別_EAT10別MAP" sheetId="116" r:id="rId75"/>
    <sheet name="EAT10別高齢者の疾病" sheetId="80" r:id="rId76"/>
    <sheet name="地区別_EAT10別高齢者の疾病" sheetId="71" r:id="rId77"/>
    <sheet name="地区別_3点以上高齢者の疾病患者割合グラフ" sheetId="98" r:id="rId78"/>
    <sheet name="市区町村別_EAT10別高齢者の疾病" sheetId="70" r:id="rId79"/>
    <sheet name="市町村別_3点以上高齢者の疾病患者割合グラフ" sheetId="76" r:id="rId80"/>
    <sheet name="市区町村別_3点以上高齢者の疾病患者割合MAP" sheetId="117" r:id="rId81"/>
  </sheets>
  <definedNames>
    <definedName name="_xlnm._FilterDatabase" localSheetId="80" hidden="1">市区町村別_3点以上高齢者の疾病患者割合MAP!$A$6:$R$6</definedName>
    <definedName name="_xlnm._FilterDatabase" localSheetId="72" hidden="1">市区町村別_EAT10別!$AN$4:$AO$78</definedName>
    <definedName name="_xlnm._FilterDatabase" localSheetId="74" hidden="1">市区町村別_EAT10別MAP!$A$6:$R$6</definedName>
    <definedName name="_xlnm._FilterDatabase" localSheetId="78" hidden="1">市区町村別_EAT10別高齢者の疾病!$BN$3:$BV$79</definedName>
    <definedName name="_xlnm._FilterDatabase" localSheetId="7" hidden="1">市区町村別_健診受診率MAP!$A$6:$R$6</definedName>
    <definedName name="_xlnm._FilterDatabase" localSheetId="48" hidden="1">市区町村別_現在歯MAP!$A$6:$R$6</definedName>
    <definedName name="_xlnm._FilterDatabase" localSheetId="60" hidden="1">市区町村別_口腔乾燥MAP!$A$6:$R$6</definedName>
    <definedName name="_xlnm._FilterDatabase" localSheetId="58" hidden="1">市区町村別_口臭MAP!$A$6:$R$6</definedName>
    <definedName name="_xlnm._FilterDatabase" localSheetId="52" hidden="1">市区町村別_歯垢MAP!$A$6:$R$6</definedName>
    <definedName name="_xlnm._FilterDatabase" localSheetId="54" hidden="1">市区町村別_食渣MAP!$A$6:$R$6</definedName>
    <definedName name="_xlnm._FilterDatabase" localSheetId="64" hidden="1">市区町村別_舌･口唇機能MAP!$A$6:$R$6</definedName>
    <definedName name="_xlnm._FilterDatabase" localSheetId="56" hidden="1">市区町村別_舌苔MAP!$A$6:$R$6</definedName>
    <definedName name="_xlnm._FilterDatabase" localSheetId="62" hidden="1">市区町村別_咀嚼能力MAP!$A$6:$R$6</definedName>
    <definedName name="_xlnm._FilterDatabase" localSheetId="50" hidden="1">市区町村別_咬合MAP!$A$6:$R$6</definedName>
    <definedName name="_xlnm._FilterDatabase" localSheetId="68" hidden="1">'市区町村別_嚥下機能(総合判定)MAP'!$A$6:$R$6</definedName>
    <definedName name="_xlnm._FilterDatabase" localSheetId="66" hidden="1">'市区町村別_嚥下機能(唾液の飲込)MAP'!$A$6:$R$6</definedName>
    <definedName name="_xlnm._FilterDatabase" localSheetId="76" hidden="1">地区別_EAT10別高齢者の疾病!$A$4:$AV$157</definedName>
    <definedName name="_Order1" hidden="1">255</definedName>
    <definedName name="_xlnm.Print_Area" localSheetId="69">EAT10別!$A$1:$N$55</definedName>
    <definedName name="_xlnm.Print_Area" localSheetId="75">EAT10別高齢者の疾病!$A$1:$N$106</definedName>
    <definedName name="_xlnm.Print_Area" localSheetId="1">健診受診率グラフ!$A$1:$I$77</definedName>
    <definedName name="_xlnm.Print_Area" localSheetId="80">市区町村別_3点以上高齢者の疾病患者割合MAP!$A$1:$N$77</definedName>
    <definedName name="_xlnm.Print_Area" localSheetId="72">市区町村別_EAT10別!$A$1:$AB$304</definedName>
    <definedName name="_xlnm.Print_Area" localSheetId="74">市区町村別_EAT10別MAP!$A$1:$N$77</definedName>
    <definedName name="_xlnm.Print_Area" localSheetId="78">市区町村別_EAT10別高齢者の疾病!$A$1:$AW$1279</definedName>
    <definedName name="_xlnm.Print_Area" localSheetId="5">市区町村別_健診受診率!$A$1:$AA$79</definedName>
    <definedName name="_xlnm.Print_Area" localSheetId="7">市区町村別_健診受診率MAP!$A$1:$N$77</definedName>
    <definedName name="_xlnm.Print_Area" localSheetId="48">市区町村別_現在歯MAP!$A$1:$N$77</definedName>
    <definedName name="_xlnm.Print_Area" localSheetId="60">市区町村別_口腔乾燥MAP!$A$1:$N$77</definedName>
    <definedName name="_xlnm.Print_Area" localSheetId="58">市区町村別_口臭MAP!$A$1:$N$77</definedName>
    <definedName name="_xlnm.Print_Area" localSheetId="12">市区町村別_指導対象者群分析!$A$1:$P$80</definedName>
    <definedName name="_xlnm.Print_Area" localSheetId="19">市区町村別_指導対象者群別歯科医療費!$A$1:$AE$80</definedName>
    <definedName name="_xlnm.Print_Area" localSheetId="52">市区町村別_歯垢MAP!$A$1:$N$77</definedName>
    <definedName name="_xlnm.Print_Area" localSheetId="54">市区町村別_食渣MAP!$A$1:$N$77</definedName>
    <definedName name="_xlnm.Print_Area" localSheetId="64">市区町村別_舌･口唇機能MAP!$A$1:$N$77</definedName>
    <definedName name="_xlnm.Print_Area" localSheetId="56">市区町村別_舌苔MAP!$A$1:$N$77</definedName>
    <definedName name="_xlnm.Print_Area" localSheetId="46">市区町村別_有所見者割合!$A$1:$AJ$81</definedName>
    <definedName name="_xlnm.Print_Area" localSheetId="62">市区町村別_咀嚼能力MAP!$A$1:$N$77</definedName>
    <definedName name="_xlnm.Print_Area" localSheetId="50">市区町村別_咬合MAP!$A$1:$N$77</definedName>
    <definedName name="_xlnm.Print_Area" localSheetId="68">'市区町村別_嚥下機能(総合判定)MAP'!$A$1:$N$77</definedName>
    <definedName name="_xlnm.Print_Area" localSheetId="66">'市区町村別_嚥下機能(唾液の飲込)MAP'!$A$1:$N$77</definedName>
    <definedName name="_xlnm.Print_Area" localSheetId="79">市町村別_3点以上高齢者の疾病患者割合グラフ!$A$1:$J$77</definedName>
    <definedName name="_xlnm.Print_Area" localSheetId="73">市町村別_EAT10別グラフ!$A$1:$J$77</definedName>
    <definedName name="_xlnm.Print_Area" localSheetId="6">市町村別_健診受診率グラフ!$A$1:$J$77</definedName>
    <definedName name="_xlnm.Print_Area" localSheetId="47">市町村別_現在歯グラフ!$A$1:$J$77</definedName>
    <definedName name="_xlnm.Print_Area" localSheetId="59">市町村別_口腔乾燥グラフ!$A$1:$J$77</definedName>
    <definedName name="_xlnm.Print_Area" localSheetId="57">市町村別_口臭グラフ!$A$1:$J$77</definedName>
    <definedName name="_xlnm.Print_Area" localSheetId="20">市町村別_歯科健診受診治療中者歯科医療費グラフ!$A$1:$J$77</definedName>
    <definedName name="_xlnm.Print_Area" localSheetId="21">市町村別_歯科健診未受診治療中者歯科医療費グラフ!$A$1:$J$77</definedName>
    <definedName name="_xlnm.Print_Area" localSheetId="51">市町村別_歯垢グラフ!$A$1:$J$77</definedName>
    <definedName name="_xlnm.Print_Area" localSheetId="14">市町村別_状態不明者グラフ!$A$1:$J$77</definedName>
    <definedName name="_xlnm.Print_Area" localSheetId="53">市町村別_食渣グラフ!$A$1:$J$77</definedName>
    <definedName name="_xlnm.Print_Area" localSheetId="63">市町村別_舌･口唇機能グラフ!$A$1:$J$77</definedName>
    <definedName name="_xlnm.Print_Area" localSheetId="55">市町村別_舌苔グラフ!$A$1:$J$77</definedName>
    <definedName name="_xlnm.Print_Area" localSheetId="13">市町村別_有所見者医療機関未受診グラフ!$A$1:$J$77</definedName>
    <definedName name="_xlnm.Print_Area" localSheetId="61">市町村別_咀嚼能力グラフ!$A$1:$J$77</definedName>
    <definedName name="_xlnm.Print_Area" localSheetId="49">市町村別_咬合グラフ!$A$1:$J$77</definedName>
    <definedName name="_xlnm.Print_Area" localSheetId="67">'市町村別_嚥下機能(総合判定)グラフ'!$A$1:$J$77</definedName>
    <definedName name="_xlnm.Print_Area" localSheetId="65">'市町村別_嚥下機能(唾液の飲込)グラフ'!$A$1:$J$77</definedName>
    <definedName name="_xlnm.Print_Area" localSheetId="8">指導対象者群分析!$A$1:$O$54</definedName>
    <definedName name="_xlnm.Print_Area" localSheetId="15">指導対象者群別歯科医療費!$A$1:$I$51</definedName>
    <definedName name="_xlnm.Print_Area" localSheetId="77">地区別_3点以上高齢者の疾病患者割合グラフ!$A$1:$J$77</definedName>
    <definedName name="_xlnm.Print_Area" localSheetId="70">地区別_EAT10別!$A$1:$AB$40</definedName>
    <definedName name="_xlnm.Print_Area" localSheetId="71">地区別_EAT10別グラフ!$A$1:$J$76</definedName>
    <definedName name="_xlnm.Print_Area" localSheetId="76">地区別_EAT10別高齢者の疾病!$A$1:$AW$157</definedName>
    <definedName name="_xlnm.Print_Area" localSheetId="2">地区別_健診受診率!$A$1:$AA$13</definedName>
    <definedName name="_xlnm.Print_Area" localSheetId="4">地区別_健診受診率MAP!$A$1:$N$77</definedName>
    <definedName name="_xlnm.Print_Area" localSheetId="3">地区別_健診受診率グラフ!$A$1:$J$76</definedName>
    <definedName name="_xlnm.Print_Area" localSheetId="25">地区別_現在歯MAP!$A$1:$N$77</definedName>
    <definedName name="_xlnm.Print_Area" localSheetId="24">地区別_現在歯グラフ!$A$1:$J$77</definedName>
    <definedName name="_xlnm.Print_Area" localSheetId="37">地区別_口腔乾燥MAP!$A$1:$N$77</definedName>
    <definedName name="_xlnm.Print_Area" localSheetId="36">地区別_口腔乾燥グラフ!$A$1:$J$77</definedName>
    <definedName name="_xlnm.Print_Area" localSheetId="35">地区別_口臭MAP!$A$1:$N$77</definedName>
    <definedName name="_xlnm.Print_Area" localSheetId="34">地区別_口臭グラフ!$A$1:$J$77</definedName>
    <definedName name="_xlnm.Print_Area" localSheetId="9">地区別_指導対象者群分析!$A$1:$P$14</definedName>
    <definedName name="_xlnm.Print_Area" localSheetId="16">地区別_指導対象者群別歯科医療費!$A$1:$AE$14</definedName>
    <definedName name="_xlnm.Print_Area" localSheetId="17">地区別_歯科健診受診治療中者歯科医療費グラフ!$A$1:$J$77</definedName>
    <definedName name="_xlnm.Print_Area" localSheetId="18">地区別_歯科健診未受診治療中者歯科医療費グラフ!$A$1:$J$77</definedName>
    <definedName name="_xlnm.Print_Area" localSheetId="29">地区別_歯垢MAP!$A$1:$N$77</definedName>
    <definedName name="_xlnm.Print_Area" localSheetId="28">地区別_歯垢グラフ!$A$1:$J$77</definedName>
    <definedName name="_xlnm.Print_Area" localSheetId="11">地区別_状態不明者グラフ!$A$1:$J$77</definedName>
    <definedName name="_xlnm.Print_Area" localSheetId="31">地区別_食渣MAP!$A$1:$N$77</definedName>
    <definedName name="_xlnm.Print_Area" localSheetId="30">地区別_食渣グラフ!$A$1:$J$77</definedName>
    <definedName name="_xlnm.Print_Area" localSheetId="41">地区別_舌･口唇機能MAP!$A$1:$N$77</definedName>
    <definedName name="_xlnm.Print_Area" localSheetId="40">地区別_舌･口唇機能グラフ!$A$1:$J$77</definedName>
    <definedName name="_xlnm.Print_Area" localSheetId="33">地区別_舌苔MAP!$A$1:$N$77</definedName>
    <definedName name="_xlnm.Print_Area" localSheetId="32">地区別_舌苔グラフ!$A$1:$J$77</definedName>
    <definedName name="_xlnm.Print_Area" localSheetId="10">地区別_有所見者医療機関未受診グラフ!$A$1:$J$77</definedName>
    <definedName name="_xlnm.Print_Area" localSheetId="23">地区別_有所見者割合!$A$1:$AJ$15</definedName>
    <definedName name="_xlnm.Print_Area" localSheetId="39">地区別_咀嚼能力MAP!$A$1:$N$77</definedName>
    <definedName name="_xlnm.Print_Area" localSheetId="38">地区別_咀嚼能力グラフ!$A$1:$J$77</definedName>
    <definedName name="_xlnm.Print_Area" localSheetId="27">地区別_咬合MAP!$A$1:$N$77</definedName>
    <definedName name="_xlnm.Print_Area" localSheetId="26">地区別_咬合グラフ!$A$1:$J$77</definedName>
    <definedName name="_xlnm.Print_Area" localSheetId="45">'地区別_嚥下機能(総合判定)MAP'!$A$1:$N$77</definedName>
    <definedName name="_xlnm.Print_Area" localSheetId="44">'地区別_嚥下機能(総合判定)グラフ'!$A$1:$J$77</definedName>
    <definedName name="_xlnm.Print_Area" localSheetId="43">'地区別_嚥下機能(唾液の飲込)MAP'!$A$1:$N$77</definedName>
    <definedName name="_xlnm.Print_Area" localSheetId="42">'地区別_嚥下機能(唾液の飲込)グラフ'!$A$1:$J$77</definedName>
    <definedName name="_xlnm.Print_Area" localSheetId="0">年齢別受診率!$A$1:$F$29</definedName>
    <definedName name="_xlnm.Print_Area" localSheetId="22">有所見者割合!$A$1:$I$61</definedName>
    <definedName name="_xlnm.Print_Titles" localSheetId="72">市区町村別_EAT10別!$A:$D,市区町村別_EAT10別!$1:$4</definedName>
    <definedName name="_xlnm.Print_Titles" localSheetId="78">市区町村別_EAT10別高齢者の疾病!$A:$D,市区町村別_EAT10別高齢者の疾病!$1:$4</definedName>
    <definedName name="_xlnm.Print_Titles" localSheetId="5">市区町村別_健診受診率!$A:$C,市区町村別_健診受診率!$1:$4</definedName>
    <definedName name="_xlnm.Print_Titles" localSheetId="12">市区町村別_指導対象者群分析!$A:$D,市区町村別_指導対象者群分析!$1:$5</definedName>
    <definedName name="_xlnm.Print_Titles" localSheetId="19">市区町村別_指導対象者群別歯科医療費!$A:$C,市区町村別_指導対象者群別歯科医療費!$1:$5</definedName>
    <definedName name="_xlnm.Print_Titles" localSheetId="46">市区町村別_有所見者割合!$A:$C,市区町村別_有所見者割合!$1:$6</definedName>
    <definedName name="_xlnm.Print_Titles" localSheetId="70">地区別_EAT10別!$A:$D,地区別_EAT10別!$1:$4</definedName>
    <definedName name="_xlnm.Print_Titles" localSheetId="76">地区別_EAT10別高齢者の疾病!$A:$D,地区別_EAT10別高齢者の疾病!$1:$4</definedName>
    <definedName name="_xlnm.Print_Titles" localSheetId="2">地区別_健診受診率!$A:$C,地区別_健診受診率!$1:$4</definedName>
    <definedName name="_xlnm.Print_Titles" localSheetId="9">地区別_指導対象者群分析!$A:$C,地区別_指導対象者群分析!$1:$5</definedName>
    <definedName name="_xlnm.Print_Titles" localSheetId="16">地区別_指導対象者群別歯科医療費!$A:$C,地区別_指導対象者群別歯科医療費!$1:$5</definedName>
    <definedName name="_xlnm.Print_Titles" localSheetId="23">地区別_有所見者割合!$A:$C,地区別_有所見者割合!$1:$6</definedName>
  </definedNames>
  <calcPr calcId="191029"/>
</workbook>
</file>

<file path=xl/calcChain.xml><?xml version="1.0" encoding="utf-8"?>
<calcChain xmlns="http://schemas.openxmlformats.org/spreadsheetml/2006/main">
  <c r="CM11" i="40" l="1"/>
  <c r="CD20" i="40"/>
  <c r="I40" i="69" l="1"/>
  <c r="I39" i="69"/>
  <c r="I38" i="69"/>
  <c r="I37" i="69"/>
  <c r="F37" i="69"/>
  <c r="F38" i="69"/>
  <c r="F39" i="69"/>
  <c r="F40" i="69"/>
  <c r="P13" i="37" l="1"/>
  <c r="Q13" i="37"/>
  <c r="D13" i="37" l="1"/>
  <c r="E13" i="37"/>
  <c r="D25" i="59"/>
  <c r="C25" i="59"/>
  <c r="E25" i="59" l="1"/>
  <c r="AG1246" i="70"/>
  <c r="AG1229" i="70"/>
  <c r="AG1212" i="70"/>
  <c r="AG1195" i="70"/>
  <c r="AG1178" i="70"/>
  <c r="AG1161" i="70"/>
  <c r="AG1144" i="70"/>
  <c r="AG1127" i="70"/>
  <c r="AG1110" i="70"/>
  <c r="AG1093" i="70"/>
  <c r="AG1076" i="70"/>
  <c r="AG1059" i="70"/>
  <c r="AG1042" i="70"/>
  <c r="AG1025" i="70"/>
  <c r="AG1008" i="70"/>
  <c r="AG991" i="70"/>
  <c r="AG974" i="70"/>
  <c r="AG957" i="70"/>
  <c r="AG940" i="70"/>
  <c r="AG923" i="70"/>
  <c r="AG906" i="70"/>
  <c r="AG889" i="70"/>
  <c r="AG872" i="70"/>
  <c r="AG855" i="70"/>
  <c r="AG838" i="70"/>
  <c r="AG821" i="70"/>
  <c r="AG804" i="70"/>
  <c r="AG787" i="70"/>
  <c r="AG770" i="70"/>
  <c r="AG753" i="70"/>
  <c r="AG736" i="70"/>
  <c r="AG719" i="70"/>
  <c r="AG702" i="70"/>
  <c r="AG685" i="70"/>
  <c r="AG668" i="70"/>
  <c r="AG651" i="70"/>
  <c r="AG634" i="70"/>
  <c r="AG617" i="70"/>
  <c r="AG600" i="70"/>
  <c r="AG583" i="70"/>
  <c r="AG566" i="70"/>
  <c r="AG549" i="70"/>
  <c r="AG532" i="70"/>
  <c r="AG515" i="70"/>
  <c r="AG498" i="70"/>
  <c r="AG481" i="70"/>
  <c r="AG464" i="70"/>
  <c r="AG447" i="70"/>
  <c r="AG430" i="70"/>
  <c r="AG413" i="70"/>
  <c r="AG396" i="70"/>
  <c r="AG379" i="70"/>
  <c r="AG362" i="70"/>
  <c r="AG345" i="70"/>
  <c r="AG328" i="70"/>
  <c r="AG311" i="70"/>
  <c r="AG294" i="70"/>
  <c r="AG277" i="70"/>
  <c r="AG260" i="70"/>
  <c r="AG243" i="70"/>
  <c r="AG226" i="70"/>
  <c r="AG209" i="70"/>
  <c r="AG192" i="70"/>
  <c r="AG175" i="70"/>
  <c r="AG158" i="70"/>
  <c r="AG141" i="70"/>
  <c r="AG124" i="70"/>
  <c r="AG107" i="70"/>
  <c r="AG90" i="70"/>
  <c r="AG73" i="70"/>
  <c r="AG56" i="70"/>
  <c r="AG39" i="70"/>
  <c r="AG22" i="70"/>
  <c r="AF1246" i="70"/>
  <c r="AF1229" i="70"/>
  <c r="AF1212" i="70"/>
  <c r="AF1195" i="70"/>
  <c r="AF1178" i="70"/>
  <c r="AF1161" i="70"/>
  <c r="AF1144" i="70"/>
  <c r="AF1127" i="70"/>
  <c r="AF1110" i="70"/>
  <c r="AF1093" i="70"/>
  <c r="AF1076" i="70"/>
  <c r="AF1059" i="70"/>
  <c r="AF1042" i="70"/>
  <c r="AF1025" i="70"/>
  <c r="AF1008" i="70"/>
  <c r="AF991" i="70"/>
  <c r="AF974" i="70"/>
  <c r="AF957" i="70"/>
  <c r="AF940" i="70"/>
  <c r="AF923" i="70"/>
  <c r="AF906" i="70"/>
  <c r="AF889" i="70"/>
  <c r="AF872" i="70"/>
  <c r="AF855" i="70"/>
  <c r="AF838" i="70"/>
  <c r="AF821" i="70"/>
  <c r="AF804" i="70"/>
  <c r="AF787" i="70"/>
  <c r="AF770" i="70"/>
  <c r="AF753" i="70"/>
  <c r="AF736" i="70"/>
  <c r="AF719" i="70"/>
  <c r="AF702" i="70"/>
  <c r="AF685" i="70"/>
  <c r="AF668" i="70"/>
  <c r="AF651" i="70"/>
  <c r="AF634" i="70"/>
  <c r="AF617" i="70"/>
  <c r="AF600" i="70"/>
  <c r="AF583" i="70"/>
  <c r="AF566" i="70"/>
  <c r="AF549" i="70"/>
  <c r="AF532" i="70"/>
  <c r="AF515" i="70"/>
  <c r="AF498" i="70"/>
  <c r="AF481" i="70"/>
  <c r="AF464" i="70"/>
  <c r="AF447" i="70"/>
  <c r="AF430" i="70"/>
  <c r="AF413" i="70"/>
  <c r="AF396" i="70"/>
  <c r="AF379" i="70"/>
  <c r="AF362" i="70"/>
  <c r="AF345" i="70"/>
  <c r="AF328" i="70"/>
  <c r="AF311" i="70"/>
  <c r="AF294" i="70"/>
  <c r="AF277" i="70"/>
  <c r="AF260" i="70"/>
  <c r="AF243" i="70"/>
  <c r="AF226" i="70"/>
  <c r="AF209" i="70"/>
  <c r="AF192" i="70"/>
  <c r="AF175" i="70"/>
  <c r="AF158" i="70"/>
  <c r="AF141" i="70"/>
  <c r="AF124" i="70"/>
  <c r="AF107" i="70"/>
  <c r="AF90" i="70"/>
  <c r="AF73" i="70"/>
  <c r="AF56" i="70"/>
  <c r="AF39" i="70"/>
  <c r="AF22" i="70"/>
  <c r="AG5" i="70"/>
  <c r="AF5" i="70"/>
  <c r="X1246" i="70"/>
  <c r="X1229" i="70"/>
  <c r="X1212" i="70"/>
  <c r="X1195" i="70"/>
  <c r="X1178" i="70"/>
  <c r="X1161" i="70"/>
  <c r="X1144" i="70"/>
  <c r="X1127" i="70"/>
  <c r="X1110" i="70"/>
  <c r="X1093" i="70"/>
  <c r="X1076" i="70"/>
  <c r="X1059" i="70"/>
  <c r="X1042" i="70"/>
  <c r="X1025" i="70"/>
  <c r="X1008" i="70"/>
  <c r="X991" i="70"/>
  <c r="X974" i="70"/>
  <c r="X957" i="70"/>
  <c r="X940" i="70"/>
  <c r="X923" i="70"/>
  <c r="X906" i="70"/>
  <c r="X889" i="70"/>
  <c r="X872" i="70"/>
  <c r="X855" i="70"/>
  <c r="X838" i="70"/>
  <c r="X821" i="70"/>
  <c r="X804" i="70"/>
  <c r="X787" i="70"/>
  <c r="X770" i="70"/>
  <c r="X753" i="70"/>
  <c r="X736" i="70"/>
  <c r="X719" i="70"/>
  <c r="X702" i="70"/>
  <c r="X685" i="70"/>
  <c r="X668" i="70"/>
  <c r="X651" i="70"/>
  <c r="X634" i="70"/>
  <c r="X617" i="70"/>
  <c r="X600" i="70"/>
  <c r="X583" i="70"/>
  <c r="X566" i="70"/>
  <c r="X549" i="70"/>
  <c r="X532" i="70"/>
  <c r="X515" i="70"/>
  <c r="X498" i="70"/>
  <c r="X481" i="70"/>
  <c r="X464" i="70"/>
  <c r="X447" i="70"/>
  <c r="X430" i="70"/>
  <c r="X413" i="70"/>
  <c r="X396" i="70"/>
  <c r="X379" i="70"/>
  <c r="X362" i="70"/>
  <c r="X345" i="70"/>
  <c r="X328" i="70"/>
  <c r="X311" i="70"/>
  <c r="X294" i="70"/>
  <c r="X277" i="70"/>
  <c r="X260" i="70"/>
  <c r="X243" i="70"/>
  <c r="X226" i="70"/>
  <c r="X209" i="70"/>
  <c r="X192" i="70"/>
  <c r="X175" i="70"/>
  <c r="X158" i="70"/>
  <c r="X141" i="70"/>
  <c r="X124" i="70"/>
  <c r="X107" i="70"/>
  <c r="X90" i="70"/>
  <c r="X73" i="70"/>
  <c r="X56" i="70"/>
  <c r="X39" i="70"/>
  <c r="X22" i="70"/>
  <c r="W1246" i="70"/>
  <c r="W1229" i="70"/>
  <c r="W1212" i="70"/>
  <c r="W1195" i="70"/>
  <c r="W1178" i="70"/>
  <c r="W1161" i="70"/>
  <c r="W1144" i="70"/>
  <c r="W1127" i="70"/>
  <c r="W1110" i="70"/>
  <c r="W1093" i="70"/>
  <c r="W1076" i="70"/>
  <c r="W1059" i="70"/>
  <c r="W1042" i="70"/>
  <c r="W1025" i="70"/>
  <c r="W1008" i="70"/>
  <c r="W991" i="70"/>
  <c r="W974" i="70"/>
  <c r="W957" i="70"/>
  <c r="W940" i="70"/>
  <c r="W923" i="70"/>
  <c r="W906" i="70"/>
  <c r="W889" i="70"/>
  <c r="W872" i="70"/>
  <c r="W855" i="70"/>
  <c r="W838" i="70"/>
  <c r="W821" i="70"/>
  <c r="W804" i="70"/>
  <c r="W787" i="70"/>
  <c r="W770" i="70"/>
  <c r="W753" i="70"/>
  <c r="W736" i="70"/>
  <c r="W719" i="70"/>
  <c r="W702" i="70"/>
  <c r="W685" i="70"/>
  <c r="W668" i="70"/>
  <c r="W651" i="70"/>
  <c r="W634" i="70"/>
  <c r="W617" i="70"/>
  <c r="W600" i="70"/>
  <c r="W583" i="70"/>
  <c r="W566" i="70"/>
  <c r="W549" i="70"/>
  <c r="W532" i="70"/>
  <c r="W515" i="70"/>
  <c r="W498" i="70"/>
  <c r="W481" i="70"/>
  <c r="W464" i="70"/>
  <c r="W447" i="70"/>
  <c r="W430" i="70"/>
  <c r="W413" i="70"/>
  <c r="W396" i="70"/>
  <c r="W379" i="70"/>
  <c r="W362" i="70"/>
  <c r="W345" i="70"/>
  <c r="W328" i="70"/>
  <c r="W311" i="70"/>
  <c r="W294" i="70"/>
  <c r="W277" i="70"/>
  <c r="W260" i="70"/>
  <c r="W243" i="70"/>
  <c r="W226" i="70"/>
  <c r="W209" i="70"/>
  <c r="W192" i="70"/>
  <c r="W175" i="70"/>
  <c r="W158" i="70"/>
  <c r="W141" i="70"/>
  <c r="W124" i="70"/>
  <c r="W107" i="70"/>
  <c r="W90" i="70"/>
  <c r="W73" i="70"/>
  <c r="W56" i="70"/>
  <c r="W39" i="70"/>
  <c r="W22" i="70"/>
  <c r="X5" i="70"/>
  <c r="W5" i="70"/>
  <c r="O1246" i="70"/>
  <c r="O1229" i="70"/>
  <c r="O1212" i="70"/>
  <c r="O1195" i="70"/>
  <c r="O1178" i="70"/>
  <c r="O1161" i="70"/>
  <c r="O1144" i="70"/>
  <c r="O1127" i="70"/>
  <c r="O1110" i="70"/>
  <c r="O1093" i="70"/>
  <c r="O1076" i="70"/>
  <c r="O1059" i="70"/>
  <c r="O1042" i="70"/>
  <c r="O1025" i="70"/>
  <c r="O1008" i="70"/>
  <c r="O991" i="70"/>
  <c r="O974" i="70"/>
  <c r="O957" i="70"/>
  <c r="O940" i="70"/>
  <c r="O923" i="70"/>
  <c r="O906" i="70"/>
  <c r="O889" i="70"/>
  <c r="O872" i="70"/>
  <c r="O855" i="70"/>
  <c r="O838" i="70"/>
  <c r="O821" i="70"/>
  <c r="O804" i="70"/>
  <c r="O787" i="70"/>
  <c r="O770" i="70"/>
  <c r="O753" i="70"/>
  <c r="O736" i="70"/>
  <c r="O719" i="70"/>
  <c r="O702" i="70"/>
  <c r="O685" i="70"/>
  <c r="O668" i="70"/>
  <c r="O651" i="70"/>
  <c r="O634" i="70"/>
  <c r="O617" i="70"/>
  <c r="O600" i="70"/>
  <c r="O583" i="70"/>
  <c r="O566" i="70"/>
  <c r="O549" i="70"/>
  <c r="O532" i="70"/>
  <c r="O515" i="70"/>
  <c r="O498" i="70"/>
  <c r="O481" i="70"/>
  <c r="O464" i="70"/>
  <c r="O447" i="70"/>
  <c r="O430" i="70"/>
  <c r="O413" i="70"/>
  <c r="O396" i="70"/>
  <c r="O379" i="70"/>
  <c r="O362" i="70"/>
  <c r="O345" i="70"/>
  <c r="O328" i="70"/>
  <c r="O311" i="70"/>
  <c r="O294" i="70"/>
  <c r="O277" i="70"/>
  <c r="O260" i="70"/>
  <c r="O243" i="70"/>
  <c r="O226" i="70"/>
  <c r="O209" i="70"/>
  <c r="O192" i="70"/>
  <c r="O175" i="70"/>
  <c r="O158" i="70"/>
  <c r="O141" i="70"/>
  <c r="O124" i="70"/>
  <c r="O107" i="70"/>
  <c r="O90" i="70"/>
  <c r="O73" i="70"/>
  <c r="O56" i="70"/>
  <c r="O39" i="70"/>
  <c r="O22" i="70"/>
  <c r="O5" i="70"/>
  <c r="N1246" i="70"/>
  <c r="N1229" i="70"/>
  <c r="N1212" i="70"/>
  <c r="N1195" i="70"/>
  <c r="N1178" i="70"/>
  <c r="N1161" i="70"/>
  <c r="N1144" i="70"/>
  <c r="N1127" i="70"/>
  <c r="N1110" i="70"/>
  <c r="N1093" i="70"/>
  <c r="N1076" i="70"/>
  <c r="N1059" i="70"/>
  <c r="N1042" i="70"/>
  <c r="N1025" i="70"/>
  <c r="N1008" i="70"/>
  <c r="N991" i="70"/>
  <c r="N974" i="70"/>
  <c r="N957" i="70"/>
  <c r="N940" i="70"/>
  <c r="N923" i="70"/>
  <c r="N906" i="70"/>
  <c r="N889" i="70"/>
  <c r="N872" i="70"/>
  <c r="N855" i="70"/>
  <c r="N838" i="70"/>
  <c r="N821" i="70"/>
  <c r="N804" i="70"/>
  <c r="N787" i="70"/>
  <c r="N770" i="70"/>
  <c r="N753" i="70"/>
  <c r="N736" i="70"/>
  <c r="N719" i="70"/>
  <c r="N702" i="70"/>
  <c r="N685" i="70"/>
  <c r="N668" i="70"/>
  <c r="N651" i="70"/>
  <c r="N634" i="70"/>
  <c r="N617" i="70"/>
  <c r="N600" i="70"/>
  <c r="N583" i="70"/>
  <c r="N566" i="70"/>
  <c r="N549" i="70"/>
  <c r="N532" i="70"/>
  <c r="N515" i="70"/>
  <c r="N498" i="70"/>
  <c r="N481" i="70"/>
  <c r="N464" i="70"/>
  <c r="N447" i="70"/>
  <c r="N430" i="70"/>
  <c r="N413" i="70"/>
  <c r="N396" i="70"/>
  <c r="N379" i="70"/>
  <c r="N362" i="70"/>
  <c r="N345" i="70"/>
  <c r="N328" i="70"/>
  <c r="N311" i="70"/>
  <c r="N294" i="70"/>
  <c r="N277" i="70"/>
  <c r="N260" i="70"/>
  <c r="N243" i="70"/>
  <c r="N226" i="70"/>
  <c r="N209" i="70"/>
  <c r="N192" i="70"/>
  <c r="N175" i="70"/>
  <c r="N158" i="70"/>
  <c r="N141" i="70"/>
  <c r="N124" i="70"/>
  <c r="N107" i="70"/>
  <c r="N90" i="70"/>
  <c r="N73" i="70"/>
  <c r="N56" i="70"/>
  <c r="N39" i="70"/>
  <c r="N22" i="70"/>
  <c r="N5" i="70"/>
  <c r="F1246" i="70"/>
  <c r="F1229" i="70"/>
  <c r="F1212" i="70"/>
  <c r="F1195" i="70"/>
  <c r="F1178" i="70"/>
  <c r="F1161" i="70"/>
  <c r="F1144" i="70"/>
  <c r="F1127" i="70"/>
  <c r="F1110" i="70"/>
  <c r="F1093" i="70"/>
  <c r="F1076" i="70"/>
  <c r="F1059" i="70"/>
  <c r="F1042" i="70"/>
  <c r="F1025" i="70"/>
  <c r="F1008" i="70"/>
  <c r="F991" i="70"/>
  <c r="F974" i="70"/>
  <c r="F957" i="70"/>
  <c r="F940" i="70"/>
  <c r="F923" i="70"/>
  <c r="F906" i="70"/>
  <c r="F889" i="70"/>
  <c r="F872" i="70"/>
  <c r="F855" i="70"/>
  <c r="F838" i="70"/>
  <c r="F821" i="70"/>
  <c r="F804" i="70"/>
  <c r="F787" i="70"/>
  <c r="F770" i="70"/>
  <c r="F753" i="70"/>
  <c r="F736" i="70"/>
  <c r="F719" i="70"/>
  <c r="F702" i="70"/>
  <c r="F685" i="70"/>
  <c r="F668" i="70"/>
  <c r="F651" i="70"/>
  <c r="F634" i="70"/>
  <c r="F617" i="70"/>
  <c r="F600" i="70"/>
  <c r="F583" i="70"/>
  <c r="F566" i="70"/>
  <c r="F549" i="70"/>
  <c r="F532" i="70"/>
  <c r="F515" i="70"/>
  <c r="F498" i="70"/>
  <c r="F481" i="70"/>
  <c r="F464" i="70"/>
  <c r="F447" i="70"/>
  <c r="F430" i="70"/>
  <c r="F413" i="70"/>
  <c r="F396" i="70"/>
  <c r="F379" i="70"/>
  <c r="F362" i="70"/>
  <c r="F345" i="70"/>
  <c r="F328" i="70"/>
  <c r="F311" i="70"/>
  <c r="F294" i="70"/>
  <c r="F277" i="70"/>
  <c r="F260" i="70"/>
  <c r="F243" i="70"/>
  <c r="F226" i="70"/>
  <c r="F209" i="70"/>
  <c r="F192" i="70"/>
  <c r="F175" i="70"/>
  <c r="F158" i="70"/>
  <c r="F141" i="70"/>
  <c r="F124" i="70"/>
  <c r="F107" i="70"/>
  <c r="F90" i="70"/>
  <c r="F73" i="70"/>
  <c r="F56" i="70"/>
  <c r="F39" i="70"/>
  <c r="F22" i="70"/>
  <c r="F5" i="70"/>
  <c r="E1246" i="70"/>
  <c r="E1229" i="70"/>
  <c r="E1212" i="70"/>
  <c r="E1195" i="70"/>
  <c r="E1178" i="70"/>
  <c r="E1161" i="70"/>
  <c r="E1144" i="70"/>
  <c r="E1127" i="70"/>
  <c r="E1110" i="70"/>
  <c r="E1093" i="70"/>
  <c r="E1076" i="70"/>
  <c r="E1059" i="70"/>
  <c r="E1042" i="70"/>
  <c r="E1025" i="70"/>
  <c r="E1008" i="70"/>
  <c r="E991" i="70"/>
  <c r="E974" i="70"/>
  <c r="E957" i="70"/>
  <c r="E940" i="70"/>
  <c r="E923" i="70"/>
  <c r="E906" i="70"/>
  <c r="E889" i="70"/>
  <c r="E872" i="70"/>
  <c r="E855" i="70"/>
  <c r="E838" i="70"/>
  <c r="E821" i="70"/>
  <c r="E804" i="70"/>
  <c r="E787" i="70"/>
  <c r="E770" i="70"/>
  <c r="E753" i="70"/>
  <c r="E736" i="70"/>
  <c r="E719" i="70"/>
  <c r="E702" i="70"/>
  <c r="E685" i="70"/>
  <c r="E668" i="70"/>
  <c r="E651" i="70"/>
  <c r="E634" i="70"/>
  <c r="E617" i="70"/>
  <c r="E600" i="70"/>
  <c r="E583" i="70"/>
  <c r="E566" i="70"/>
  <c r="E549" i="70"/>
  <c r="E532" i="70"/>
  <c r="E515" i="70"/>
  <c r="E498" i="70"/>
  <c r="E481" i="70"/>
  <c r="E464" i="70"/>
  <c r="E447" i="70"/>
  <c r="E430" i="70"/>
  <c r="E413" i="70"/>
  <c r="E396" i="70"/>
  <c r="E379" i="70"/>
  <c r="E362" i="70"/>
  <c r="E345" i="70"/>
  <c r="E328" i="70"/>
  <c r="E311" i="70"/>
  <c r="E294" i="70"/>
  <c r="E277" i="70"/>
  <c r="E260" i="70"/>
  <c r="E243" i="70"/>
  <c r="E226" i="70"/>
  <c r="E209" i="70"/>
  <c r="E192" i="70"/>
  <c r="E175" i="70"/>
  <c r="E158" i="70"/>
  <c r="E141" i="70"/>
  <c r="E124" i="70"/>
  <c r="E107" i="70"/>
  <c r="E90" i="70"/>
  <c r="E73" i="70"/>
  <c r="E56" i="70"/>
  <c r="E39" i="70"/>
  <c r="E22" i="70"/>
  <c r="E5" i="70"/>
  <c r="BI78" i="70"/>
  <c r="AP1246" i="70" s="1"/>
  <c r="BI77" i="70"/>
  <c r="AP1229" i="70" s="1"/>
  <c r="BI76" i="70"/>
  <c r="AP1212" i="70" s="1"/>
  <c r="BI75" i="70"/>
  <c r="AP1195" i="70" s="1"/>
  <c r="BI74" i="70"/>
  <c r="AP1178" i="70" s="1"/>
  <c r="BI73" i="70"/>
  <c r="AP1161" i="70" s="1"/>
  <c r="BI72" i="70"/>
  <c r="AP1144" i="70" s="1"/>
  <c r="BI71" i="70"/>
  <c r="AP1127" i="70" s="1"/>
  <c r="BI70" i="70"/>
  <c r="AP1110" i="70" s="1"/>
  <c r="BI69" i="70"/>
  <c r="AP1093" i="70" s="1"/>
  <c r="BI68" i="70"/>
  <c r="AP1076" i="70" s="1"/>
  <c r="BI67" i="70"/>
  <c r="AP1059" i="70" s="1"/>
  <c r="BI66" i="70"/>
  <c r="AP1042" i="70" s="1"/>
  <c r="BI65" i="70"/>
  <c r="AP1025" i="70" s="1"/>
  <c r="BI64" i="70"/>
  <c r="AP1008" i="70" s="1"/>
  <c r="BI63" i="70"/>
  <c r="AP991" i="70" s="1"/>
  <c r="BI62" i="70"/>
  <c r="AP974" i="70" s="1"/>
  <c r="BI61" i="70"/>
  <c r="AP957" i="70" s="1"/>
  <c r="BI60" i="70"/>
  <c r="AP940" i="70" s="1"/>
  <c r="BI59" i="70"/>
  <c r="AP923" i="70" s="1"/>
  <c r="BI58" i="70"/>
  <c r="AP906" i="70" s="1"/>
  <c r="BI57" i="70"/>
  <c r="AP889" i="70" s="1"/>
  <c r="BI56" i="70"/>
  <c r="AP872" i="70" s="1"/>
  <c r="BI55" i="70"/>
  <c r="AP855" i="70" s="1"/>
  <c r="BI54" i="70"/>
  <c r="AP838" i="70" s="1"/>
  <c r="BI53" i="70"/>
  <c r="AP821" i="70" s="1"/>
  <c r="BI52" i="70"/>
  <c r="AP804" i="70" s="1"/>
  <c r="BI51" i="70"/>
  <c r="AP787" i="70" s="1"/>
  <c r="BI50" i="70"/>
  <c r="AP770" i="70" s="1"/>
  <c r="BI49" i="70"/>
  <c r="AP753" i="70" s="1"/>
  <c r="BI48" i="70"/>
  <c r="AP736" i="70" s="1"/>
  <c r="BI47" i="70"/>
  <c r="AP719" i="70" s="1"/>
  <c r="BI46" i="70"/>
  <c r="AP702" i="70" s="1"/>
  <c r="BI45" i="70"/>
  <c r="AP685" i="70" s="1"/>
  <c r="BI44" i="70"/>
  <c r="AP668" i="70" s="1"/>
  <c r="BI43" i="70"/>
  <c r="AP651" i="70" s="1"/>
  <c r="BI42" i="70"/>
  <c r="AP634" i="70" s="1"/>
  <c r="BI41" i="70"/>
  <c r="AP617" i="70" s="1"/>
  <c r="BI40" i="70"/>
  <c r="AP600" i="70" s="1"/>
  <c r="BI39" i="70"/>
  <c r="AP583" i="70" s="1"/>
  <c r="BI38" i="70"/>
  <c r="AP566" i="70" s="1"/>
  <c r="BI37" i="70"/>
  <c r="AP549" i="70" s="1"/>
  <c r="BI36" i="70"/>
  <c r="AP532" i="70" s="1"/>
  <c r="BI35" i="70"/>
  <c r="AP515" i="70" s="1"/>
  <c r="BI34" i="70"/>
  <c r="AP498" i="70" s="1"/>
  <c r="BI33" i="70"/>
  <c r="AP481" i="70" s="1"/>
  <c r="BI32" i="70"/>
  <c r="AP464" i="70" s="1"/>
  <c r="BI31" i="70"/>
  <c r="AP447" i="70" s="1"/>
  <c r="BI30" i="70"/>
  <c r="AP430" i="70" s="1"/>
  <c r="BI29" i="70"/>
  <c r="AP413" i="70" s="1"/>
  <c r="BI28" i="70"/>
  <c r="AP396" i="70" s="1"/>
  <c r="BI27" i="70"/>
  <c r="AP379" i="70" s="1"/>
  <c r="BI26" i="70"/>
  <c r="AP362" i="70" s="1"/>
  <c r="BI25" i="70"/>
  <c r="AP345" i="70" s="1"/>
  <c r="BI24" i="70"/>
  <c r="AP328" i="70" s="1"/>
  <c r="BI23" i="70"/>
  <c r="AP311" i="70" s="1"/>
  <c r="BI22" i="70"/>
  <c r="AP294" i="70" s="1"/>
  <c r="BI21" i="70"/>
  <c r="AP277" i="70" s="1"/>
  <c r="BI20" i="70"/>
  <c r="AP260" i="70" s="1"/>
  <c r="BI19" i="70"/>
  <c r="AP243" i="70" s="1"/>
  <c r="BI18" i="70"/>
  <c r="AP226" i="70" s="1"/>
  <c r="BI17" i="70"/>
  <c r="AP209" i="70" s="1"/>
  <c r="BI16" i="70"/>
  <c r="AP192" i="70" s="1"/>
  <c r="BI15" i="70"/>
  <c r="AP175" i="70" s="1"/>
  <c r="BI14" i="70"/>
  <c r="AP158" i="70" s="1"/>
  <c r="BI13" i="70"/>
  <c r="AP141" i="70" s="1"/>
  <c r="BI12" i="70"/>
  <c r="AP124" i="70" s="1"/>
  <c r="BI11" i="70"/>
  <c r="AP107" i="70" s="1"/>
  <c r="BI10" i="70"/>
  <c r="AP90" i="70" s="1"/>
  <c r="BI9" i="70"/>
  <c r="AP73" i="70" s="1"/>
  <c r="BI8" i="70"/>
  <c r="AP56" i="70" s="1"/>
  <c r="BI7" i="70"/>
  <c r="AP39" i="70" s="1"/>
  <c r="BI6" i="70"/>
  <c r="AP22" i="70" s="1"/>
  <c r="BD78" i="70"/>
  <c r="AO1246" i="70" s="1"/>
  <c r="BD77" i="70"/>
  <c r="AO1229" i="70" s="1"/>
  <c r="BD76" i="70"/>
  <c r="AO1212" i="70" s="1"/>
  <c r="BD75" i="70"/>
  <c r="AO1195" i="70" s="1"/>
  <c r="BD74" i="70"/>
  <c r="AO1178" i="70" s="1"/>
  <c r="BD73" i="70"/>
  <c r="AO1161" i="70" s="1"/>
  <c r="BD72" i="70"/>
  <c r="AO1144" i="70" s="1"/>
  <c r="BD71" i="70"/>
  <c r="AO1127" i="70" s="1"/>
  <c r="BD70" i="70"/>
  <c r="AO1110" i="70" s="1"/>
  <c r="BD69" i="70"/>
  <c r="AO1093" i="70" s="1"/>
  <c r="BD68" i="70"/>
  <c r="AO1076" i="70" s="1"/>
  <c r="BD67" i="70"/>
  <c r="AO1059" i="70" s="1"/>
  <c r="BD66" i="70"/>
  <c r="AO1042" i="70" s="1"/>
  <c r="BD65" i="70"/>
  <c r="AO1025" i="70" s="1"/>
  <c r="BD64" i="70"/>
  <c r="AO1008" i="70" s="1"/>
  <c r="BD63" i="70"/>
  <c r="AO991" i="70" s="1"/>
  <c r="BD62" i="70"/>
  <c r="AO974" i="70" s="1"/>
  <c r="BD61" i="70"/>
  <c r="AO957" i="70" s="1"/>
  <c r="BD60" i="70"/>
  <c r="AO940" i="70" s="1"/>
  <c r="BD59" i="70"/>
  <c r="AO923" i="70" s="1"/>
  <c r="BD58" i="70"/>
  <c r="AO906" i="70" s="1"/>
  <c r="BD57" i="70"/>
  <c r="AO889" i="70" s="1"/>
  <c r="BD56" i="70"/>
  <c r="AO872" i="70" s="1"/>
  <c r="BD55" i="70"/>
  <c r="AO855" i="70" s="1"/>
  <c r="BD54" i="70"/>
  <c r="AO838" i="70" s="1"/>
  <c r="BD53" i="70"/>
  <c r="AO821" i="70" s="1"/>
  <c r="BD52" i="70"/>
  <c r="AO804" i="70" s="1"/>
  <c r="BD51" i="70"/>
  <c r="AO787" i="70" s="1"/>
  <c r="BD50" i="70"/>
  <c r="AO770" i="70" s="1"/>
  <c r="BD49" i="70"/>
  <c r="AO753" i="70" s="1"/>
  <c r="BD48" i="70"/>
  <c r="AO736" i="70" s="1"/>
  <c r="BD47" i="70"/>
  <c r="AO719" i="70" s="1"/>
  <c r="BD46" i="70"/>
  <c r="AO702" i="70" s="1"/>
  <c r="BD45" i="70"/>
  <c r="AO685" i="70" s="1"/>
  <c r="BD44" i="70"/>
  <c r="AO668" i="70" s="1"/>
  <c r="BD43" i="70"/>
  <c r="AO651" i="70" s="1"/>
  <c r="BD42" i="70"/>
  <c r="AO634" i="70" s="1"/>
  <c r="BD41" i="70"/>
  <c r="AO617" i="70" s="1"/>
  <c r="BD40" i="70"/>
  <c r="AO600" i="70" s="1"/>
  <c r="BD39" i="70"/>
  <c r="AO583" i="70" s="1"/>
  <c r="BD38" i="70"/>
  <c r="AO566" i="70" s="1"/>
  <c r="BD37" i="70"/>
  <c r="AO549" i="70" s="1"/>
  <c r="BD36" i="70"/>
  <c r="AO532" i="70" s="1"/>
  <c r="BD35" i="70"/>
  <c r="AO515" i="70" s="1"/>
  <c r="BD34" i="70"/>
  <c r="AO498" i="70" s="1"/>
  <c r="BD33" i="70"/>
  <c r="AO481" i="70" s="1"/>
  <c r="BD32" i="70"/>
  <c r="AO464" i="70" s="1"/>
  <c r="BD31" i="70"/>
  <c r="AO447" i="70" s="1"/>
  <c r="BD30" i="70"/>
  <c r="AO430" i="70" s="1"/>
  <c r="BD29" i="70"/>
  <c r="AO413" i="70" s="1"/>
  <c r="BD28" i="70"/>
  <c r="AO396" i="70" s="1"/>
  <c r="BD27" i="70"/>
  <c r="AO379" i="70" s="1"/>
  <c r="BD26" i="70"/>
  <c r="AO362" i="70" s="1"/>
  <c r="BD25" i="70"/>
  <c r="AO345" i="70" s="1"/>
  <c r="BD24" i="70"/>
  <c r="AO328" i="70" s="1"/>
  <c r="BD23" i="70"/>
  <c r="AO311" i="70" s="1"/>
  <c r="BD22" i="70"/>
  <c r="AO294" i="70" s="1"/>
  <c r="BD21" i="70"/>
  <c r="AO277" i="70" s="1"/>
  <c r="BD20" i="70"/>
  <c r="AO260" i="70" s="1"/>
  <c r="BD19" i="70"/>
  <c r="AO243" i="70" s="1"/>
  <c r="BD18" i="70"/>
  <c r="AO226" i="70" s="1"/>
  <c r="BD17" i="70"/>
  <c r="AO209" i="70" s="1"/>
  <c r="BD16" i="70"/>
  <c r="AO192" i="70" s="1"/>
  <c r="BD15" i="70"/>
  <c r="AO175" i="70" s="1"/>
  <c r="BD14" i="70"/>
  <c r="AO158" i="70" s="1"/>
  <c r="BD13" i="70"/>
  <c r="AO141" i="70" s="1"/>
  <c r="BD12" i="70"/>
  <c r="AO124" i="70" s="1"/>
  <c r="BD11" i="70"/>
  <c r="AO107" i="70" s="1"/>
  <c r="BD10" i="70"/>
  <c r="AO90" i="70" s="1"/>
  <c r="BD9" i="70"/>
  <c r="AO73" i="70" s="1"/>
  <c r="BD8" i="70"/>
  <c r="AO56" i="70" s="1"/>
  <c r="BD7" i="70"/>
  <c r="AO39" i="70" s="1"/>
  <c r="BD6" i="70"/>
  <c r="AO22" i="70" s="1"/>
  <c r="BI5" i="70"/>
  <c r="AP5" i="70" s="1"/>
  <c r="BD5" i="70"/>
  <c r="AO5" i="70" s="1"/>
  <c r="W33" i="69"/>
  <c r="W29" i="69"/>
  <c r="W25" i="69"/>
  <c r="W21" i="69"/>
  <c r="W17" i="69"/>
  <c r="W13" i="69"/>
  <c r="W9" i="69"/>
  <c r="W5" i="69"/>
  <c r="T33" i="69"/>
  <c r="T29" i="69"/>
  <c r="T25" i="69"/>
  <c r="T21" i="69"/>
  <c r="T17" i="69"/>
  <c r="T13" i="69"/>
  <c r="T9" i="69"/>
  <c r="T5" i="69"/>
  <c r="Q33" i="69"/>
  <c r="Q29" i="69"/>
  <c r="Q25" i="69"/>
  <c r="Q21" i="69"/>
  <c r="Q17" i="69"/>
  <c r="Q13" i="69"/>
  <c r="Q9" i="69"/>
  <c r="Q5" i="69"/>
  <c r="N33" i="69"/>
  <c r="N29" i="69"/>
  <c r="N25" i="69"/>
  <c r="N21" i="69"/>
  <c r="N17" i="69"/>
  <c r="N13" i="69"/>
  <c r="N9" i="69"/>
  <c r="N5" i="69"/>
  <c r="K33" i="69"/>
  <c r="K29" i="69"/>
  <c r="K25" i="69"/>
  <c r="K21" i="69"/>
  <c r="K17" i="69"/>
  <c r="K13" i="69"/>
  <c r="K9" i="69"/>
  <c r="K5" i="69"/>
  <c r="H33" i="69"/>
  <c r="H29" i="69"/>
  <c r="H25" i="69"/>
  <c r="H21" i="69"/>
  <c r="H17" i="69"/>
  <c r="H13" i="69"/>
  <c r="H9" i="69"/>
  <c r="H5" i="69"/>
  <c r="E33" i="69"/>
  <c r="E29" i="69"/>
  <c r="E25" i="69"/>
  <c r="E21" i="69"/>
  <c r="E17" i="69"/>
  <c r="E13" i="69"/>
  <c r="E9" i="69"/>
  <c r="E5" i="69"/>
  <c r="AG124" i="71"/>
  <c r="AG107" i="71"/>
  <c r="AG90" i="71"/>
  <c r="AG73" i="71"/>
  <c r="AG56" i="71"/>
  <c r="AG39" i="71"/>
  <c r="AG22" i="71"/>
  <c r="AG5" i="71"/>
  <c r="AF124" i="71"/>
  <c r="AF107" i="71"/>
  <c r="AF90" i="71"/>
  <c r="AF73" i="71"/>
  <c r="AF56" i="71"/>
  <c r="AF39" i="71"/>
  <c r="AF22" i="71"/>
  <c r="AF5" i="71"/>
  <c r="X124" i="71"/>
  <c r="X107" i="71"/>
  <c r="X90" i="71"/>
  <c r="X73" i="71"/>
  <c r="X56" i="71"/>
  <c r="X39" i="71"/>
  <c r="X22" i="71"/>
  <c r="X5" i="71"/>
  <c r="W124" i="71"/>
  <c r="W107" i="71"/>
  <c r="W90" i="71"/>
  <c r="W73" i="71"/>
  <c r="W56" i="71"/>
  <c r="W39" i="71"/>
  <c r="W22" i="71"/>
  <c r="W5" i="71"/>
  <c r="O124" i="71"/>
  <c r="O107" i="71"/>
  <c r="O90" i="71"/>
  <c r="O73" i="71"/>
  <c r="O56" i="71"/>
  <c r="O39" i="71"/>
  <c r="O22" i="71"/>
  <c r="O5" i="71"/>
  <c r="N5" i="71"/>
  <c r="F124" i="71"/>
  <c r="F107" i="71"/>
  <c r="F90" i="71"/>
  <c r="F73" i="71"/>
  <c r="F56" i="71"/>
  <c r="F39" i="71"/>
  <c r="F22" i="71"/>
  <c r="F5" i="71"/>
  <c r="E5" i="71"/>
  <c r="N124" i="71"/>
  <c r="N107" i="71"/>
  <c r="N90" i="71"/>
  <c r="N73" i="71"/>
  <c r="N56" i="71"/>
  <c r="N39" i="71"/>
  <c r="N22" i="71"/>
  <c r="E124" i="71"/>
  <c r="E107" i="71"/>
  <c r="E90" i="71"/>
  <c r="E73" i="71"/>
  <c r="E56" i="71"/>
  <c r="E39" i="71"/>
  <c r="E22" i="71"/>
  <c r="BI12" i="71"/>
  <c r="AP124" i="71" s="1"/>
  <c r="BI11" i="71"/>
  <c r="AP107" i="71" s="1"/>
  <c r="BI10" i="71"/>
  <c r="AP90" i="71" s="1"/>
  <c r="BI9" i="71"/>
  <c r="AP73" i="71" s="1"/>
  <c r="BI8" i="71"/>
  <c r="AP56" i="71" s="1"/>
  <c r="BI7" i="71"/>
  <c r="AP39" i="71" s="1"/>
  <c r="BI6" i="71"/>
  <c r="AP22" i="71" s="1"/>
  <c r="BI5" i="71"/>
  <c r="AP5" i="71" s="1"/>
  <c r="BD12" i="71"/>
  <c r="AO124" i="71" s="1"/>
  <c r="BD11" i="71"/>
  <c r="AO107" i="71" s="1"/>
  <c r="BD10" i="71"/>
  <c r="AO90" i="71" s="1"/>
  <c r="BD9" i="71"/>
  <c r="AO73" i="71" s="1"/>
  <c r="BD8" i="71"/>
  <c r="AO56" i="71" s="1"/>
  <c r="BD7" i="71"/>
  <c r="AO39" i="71" s="1"/>
  <c r="BD6" i="71"/>
  <c r="AO22" i="71" s="1"/>
  <c r="BD5" i="71"/>
  <c r="AO5" i="71" s="1"/>
  <c r="AL78" i="53"/>
  <c r="Z297" i="53" s="1"/>
  <c r="AL77" i="53"/>
  <c r="Z293" i="53" s="1"/>
  <c r="AL76" i="53"/>
  <c r="Z289" i="53" s="1"/>
  <c r="AL75" i="53"/>
  <c r="Z285" i="53" s="1"/>
  <c r="AL74" i="53"/>
  <c r="Z281" i="53" s="1"/>
  <c r="AL73" i="53"/>
  <c r="Z277" i="53" s="1"/>
  <c r="AL72" i="53"/>
  <c r="Z273" i="53" s="1"/>
  <c r="AL71" i="53"/>
  <c r="Z269" i="53" s="1"/>
  <c r="AL70" i="53"/>
  <c r="Z265" i="53" s="1"/>
  <c r="AL69" i="53"/>
  <c r="Z261" i="53" s="1"/>
  <c r="AL68" i="53"/>
  <c r="Z257" i="53" s="1"/>
  <c r="AL67" i="53"/>
  <c r="Z253" i="53" s="1"/>
  <c r="AL66" i="53"/>
  <c r="Z249" i="53" s="1"/>
  <c r="AL65" i="53"/>
  <c r="Z245" i="53" s="1"/>
  <c r="AL64" i="53"/>
  <c r="Z241" i="53" s="1"/>
  <c r="AL63" i="53"/>
  <c r="Z237" i="53" s="1"/>
  <c r="AL62" i="53"/>
  <c r="Z233" i="53" s="1"/>
  <c r="AL61" i="53"/>
  <c r="Z229" i="53" s="1"/>
  <c r="AL60" i="53"/>
  <c r="Z225" i="53" s="1"/>
  <c r="AL59" i="53"/>
  <c r="Z221" i="53" s="1"/>
  <c r="AL58" i="53"/>
  <c r="Z217" i="53" s="1"/>
  <c r="AL57" i="53"/>
  <c r="Z213" i="53" s="1"/>
  <c r="AL56" i="53"/>
  <c r="Z209" i="53" s="1"/>
  <c r="AL55" i="53"/>
  <c r="Z205" i="53" s="1"/>
  <c r="AL54" i="53"/>
  <c r="Z201" i="53" s="1"/>
  <c r="AL53" i="53"/>
  <c r="Z197" i="53" s="1"/>
  <c r="AL52" i="53"/>
  <c r="Z193" i="53" s="1"/>
  <c r="AL51" i="53"/>
  <c r="Z189" i="53" s="1"/>
  <c r="AL50" i="53"/>
  <c r="Z185" i="53" s="1"/>
  <c r="AL49" i="53"/>
  <c r="Z181" i="53" s="1"/>
  <c r="AL48" i="53"/>
  <c r="Z177" i="53" s="1"/>
  <c r="AL47" i="53"/>
  <c r="Z173" i="53" s="1"/>
  <c r="AL46" i="53"/>
  <c r="Z169" i="53" s="1"/>
  <c r="AL45" i="53"/>
  <c r="Z165" i="53" s="1"/>
  <c r="AL44" i="53"/>
  <c r="Z161" i="53" s="1"/>
  <c r="AL43" i="53"/>
  <c r="Z157" i="53" s="1"/>
  <c r="AL42" i="53"/>
  <c r="Z153" i="53" s="1"/>
  <c r="AL41" i="53"/>
  <c r="Z149" i="53" s="1"/>
  <c r="AL40" i="53"/>
  <c r="Z145" i="53" s="1"/>
  <c r="AL39" i="53"/>
  <c r="Z141" i="53" s="1"/>
  <c r="AL38" i="53"/>
  <c r="Z137" i="53" s="1"/>
  <c r="AL37" i="53"/>
  <c r="Z133" i="53" s="1"/>
  <c r="AL36" i="53"/>
  <c r="Z129" i="53" s="1"/>
  <c r="AL35" i="53"/>
  <c r="Z125" i="53" s="1"/>
  <c r="AL34" i="53"/>
  <c r="Z121" i="53" s="1"/>
  <c r="AL33" i="53"/>
  <c r="Z117" i="53" s="1"/>
  <c r="AL32" i="53"/>
  <c r="Z113" i="53" s="1"/>
  <c r="AL31" i="53"/>
  <c r="Z109" i="53" s="1"/>
  <c r="AL30" i="53"/>
  <c r="Z105" i="53" s="1"/>
  <c r="AL29" i="53"/>
  <c r="Z101" i="53" s="1"/>
  <c r="AL28" i="53"/>
  <c r="Z97" i="53" s="1"/>
  <c r="AL27" i="53"/>
  <c r="Z93" i="53" s="1"/>
  <c r="AL26" i="53"/>
  <c r="Z89" i="53" s="1"/>
  <c r="AL25" i="53"/>
  <c r="Z85" i="53" s="1"/>
  <c r="AL24" i="53"/>
  <c r="Z81" i="53" s="1"/>
  <c r="AL23" i="53"/>
  <c r="Z77" i="53" s="1"/>
  <c r="AL22" i="53"/>
  <c r="Z73" i="53" s="1"/>
  <c r="AL21" i="53"/>
  <c r="Z69" i="53" s="1"/>
  <c r="AL20" i="53"/>
  <c r="Z65" i="53" s="1"/>
  <c r="AL19" i="53"/>
  <c r="Z61" i="53" s="1"/>
  <c r="AL18" i="53"/>
  <c r="Z57" i="53" s="1"/>
  <c r="AL17" i="53"/>
  <c r="Z53" i="53" s="1"/>
  <c r="AL16" i="53"/>
  <c r="Z49" i="53" s="1"/>
  <c r="AL15" i="53"/>
  <c r="Z45" i="53" s="1"/>
  <c r="AL14" i="53"/>
  <c r="Z41" i="53" s="1"/>
  <c r="AL13" i="53"/>
  <c r="Z37" i="53" s="1"/>
  <c r="AL12" i="53"/>
  <c r="Z33" i="53" s="1"/>
  <c r="AL11" i="53"/>
  <c r="Z29" i="53" s="1"/>
  <c r="AL10" i="53"/>
  <c r="Z25" i="53" s="1"/>
  <c r="AL9" i="53"/>
  <c r="Z21" i="53" s="1"/>
  <c r="AL8" i="53"/>
  <c r="Z17" i="53" s="1"/>
  <c r="AL7" i="53"/>
  <c r="Z13" i="53" s="1"/>
  <c r="AL6" i="53"/>
  <c r="Z9" i="53" s="1"/>
  <c r="AL5" i="53"/>
  <c r="Z5" i="53" s="1"/>
  <c r="AL12" i="69"/>
  <c r="Z33" i="69" s="1"/>
  <c r="AL11" i="69"/>
  <c r="Z29" i="69" s="1"/>
  <c r="AL10" i="69"/>
  <c r="Z25" i="69" s="1"/>
  <c r="AL9" i="69"/>
  <c r="Z21" i="69" s="1"/>
  <c r="AL8" i="69"/>
  <c r="Z17" i="69" s="1"/>
  <c r="AL7" i="69"/>
  <c r="Z13" i="69" s="1"/>
  <c r="AL6" i="69"/>
  <c r="Z9" i="69" s="1"/>
  <c r="AL5" i="69"/>
  <c r="Z5" i="69" s="1"/>
  <c r="W297" i="53"/>
  <c r="W293" i="53"/>
  <c r="W289" i="53"/>
  <c r="W285" i="53"/>
  <c r="W281" i="53"/>
  <c r="W277" i="53"/>
  <c r="W273" i="53"/>
  <c r="W269" i="53"/>
  <c r="W265" i="53"/>
  <c r="W261" i="53"/>
  <c r="W257" i="53"/>
  <c r="W253" i="53"/>
  <c r="W249" i="53"/>
  <c r="W245" i="53"/>
  <c r="W241" i="53"/>
  <c r="W237" i="53"/>
  <c r="W233" i="53"/>
  <c r="W229" i="53"/>
  <c r="W225" i="53"/>
  <c r="W221" i="53"/>
  <c r="W217" i="53"/>
  <c r="W213" i="53"/>
  <c r="W209" i="53"/>
  <c r="W205" i="53"/>
  <c r="W201" i="53"/>
  <c r="W197" i="53"/>
  <c r="W193" i="53"/>
  <c r="W189" i="53"/>
  <c r="W185" i="53"/>
  <c r="W181" i="53"/>
  <c r="W177" i="53"/>
  <c r="W173" i="53"/>
  <c r="W169" i="53"/>
  <c r="W165" i="53"/>
  <c r="W161" i="53"/>
  <c r="W157" i="53"/>
  <c r="W153" i="53"/>
  <c r="W149" i="53"/>
  <c r="W145" i="53"/>
  <c r="W141" i="53"/>
  <c r="W137" i="53"/>
  <c r="W133" i="53"/>
  <c r="W129" i="53"/>
  <c r="W125" i="53"/>
  <c r="W121" i="53"/>
  <c r="W117" i="53"/>
  <c r="W113" i="53"/>
  <c r="W109" i="53"/>
  <c r="W105" i="53"/>
  <c r="W101" i="53"/>
  <c r="W97" i="53"/>
  <c r="W93" i="53"/>
  <c r="W89" i="53"/>
  <c r="W85" i="53"/>
  <c r="W81" i="53"/>
  <c r="W77" i="53"/>
  <c r="W73" i="53"/>
  <c r="W69" i="53"/>
  <c r="W65" i="53"/>
  <c r="W61" i="53"/>
  <c r="W57" i="53"/>
  <c r="W53" i="53"/>
  <c r="W49" i="53"/>
  <c r="W45" i="53"/>
  <c r="W41" i="53"/>
  <c r="W37" i="53"/>
  <c r="W33" i="53"/>
  <c r="W29" i="53"/>
  <c r="W25" i="53"/>
  <c r="W21" i="53"/>
  <c r="W17" i="53"/>
  <c r="W13" i="53"/>
  <c r="W9" i="53"/>
  <c r="W5" i="53"/>
  <c r="T297" i="53"/>
  <c r="T293" i="53"/>
  <c r="T289" i="53"/>
  <c r="T285" i="53"/>
  <c r="T281" i="53"/>
  <c r="T277" i="53"/>
  <c r="T273" i="53"/>
  <c r="T269" i="53"/>
  <c r="T265" i="53"/>
  <c r="T261" i="53"/>
  <c r="T257" i="53"/>
  <c r="T253" i="53"/>
  <c r="T249" i="53"/>
  <c r="T245" i="53"/>
  <c r="T241" i="53"/>
  <c r="T237" i="53"/>
  <c r="T233" i="53"/>
  <c r="T229" i="53"/>
  <c r="T225" i="53"/>
  <c r="T221" i="53"/>
  <c r="T217" i="53"/>
  <c r="T213" i="53"/>
  <c r="T209" i="53"/>
  <c r="T205" i="53"/>
  <c r="T201" i="53"/>
  <c r="T197" i="53"/>
  <c r="T193" i="53"/>
  <c r="T189" i="53"/>
  <c r="T185" i="53"/>
  <c r="T181" i="53"/>
  <c r="T177" i="53"/>
  <c r="T173" i="53"/>
  <c r="T169" i="53"/>
  <c r="T165" i="53"/>
  <c r="T161" i="53"/>
  <c r="T157" i="53"/>
  <c r="T153" i="53"/>
  <c r="T149" i="53"/>
  <c r="T145" i="53"/>
  <c r="T141" i="53"/>
  <c r="T137" i="53"/>
  <c r="T133" i="53"/>
  <c r="T129" i="53"/>
  <c r="T125" i="53"/>
  <c r="T121" i="53"/>
  <c r="T117" i="53"/>
  <c r="T113" i="53"/>
  <c r="T109" i="53"/>
  <c r="T105" i="53"/>
  <c r="T101" i="53"/>
  <c r="T97" i="53"/>
  <c r="T93" i="53"/>
  <c r="T89" i="53"/>
  <c r="T85" i="53"/>
  <c r="T81" i="53"/>
  <c r="T77" i="53"/>
  <c r="T73" i="53"/>
  <c r="T69" i="53"/>
  <c r="T65" i="53"/>
  <c r="T61" i="53"/>
  <c r="T57" i="53"/>
  <c r="T53" i="53"/>
  <c r="T49" i="53"/>
  <c r="T45" i="53"/>
  <c r="T41" i="53"/>
  <c r="T37" i="53"/>
  <c r="T33" i="53"/>
  <c r="T29" i="53"/>
  <c r="T25" i="53"/>
  <c r="T21" i="53"/>
  <c r="T17" i="53"/>
  <c r="T13" i="53"/>
  <c r="T9" i="53"/>
  <c r="T5" i="53"/>
  <c r="Q297" i="53"/>
  <c r="Q293" i="53"/>
  <c r="Q289" i="53"/>
  <c r="Q285" i="53"/>
  <c r="Q281" i="53"/>
  <c r="Q277" i="53"/>
  <c r="Q273" i="53"/>
  <c r="Q269" i="53"/>
  <c r="Q265" i="53"/>
  <c r="Q261" i="53"/>
  <c r="Q257" i="53"/>
  <c r="Q253" i="53"/>
  <c r="Q249" i="53"/>
  <c r="Q245" i="53"/>
  <c r="Q241" i="53"/>
  <c r="Q237" i="53"/>
  <c r="Q233" i="53"/>
  <c r="Q229" i="53"/>
  <c r="Q225" i="53"/>
  <c r="Q221" i="53"/>
  <c r="Q217" i="53"/>
  <c r="Q213" i="53"/>
  <c r="Q209" i="53"/>
  <c r="Q205" i="53"/>
  <c r="Q201" i="53"/>
  <c r="Q197" i="53"/>
  <c r="Q193" i="53"/>
  <c r="Q189" i="53"/>
  <c r="Q185" i="53"/>
  <c r="Q181" i="53"/>
  <c r="Q177" i="53"/>
  <c r="Q173" i="53"/>
  <c r="Q169" i="53"/>
  <c r="Q165" i="53"/>
  <c r="Q161" i="53"/>
  <c r="Q157" i="53"/>
  <c r="Q153" i="53"/>
  <c r="Q149" i="53"/>
  <c r="Q145" i="53"/>
  <c r="Q141" i="53"/>
  <c r="Q137" i="53"/>
  <c r="Q133" i="53"/>
  <c r="Q129" i="53"/>
  <c r="Q125" i="53"/>
  <c r="Q121" i="53"/>
  <c r="Q117" i="53"/>
  <c r="Q113" i="53"/>
  <c r="Q109" i="53"/>
  <c r="Q105" i="53"/>
  <c r="Q101" i="53"/>
  <c r="Q97" i="53"/>
  <c r="Q93" i="53"/>
  <c r="Q89" i="53"/>
  <c r="Q85" i="53"/>
  <c r="Q81" i="53"/>
  <c r="Q77" i="53"/>
  <c r="Q73" i="53"/>
  <c r="Q69" i="53"/>
  <c r="Q65" i="53"/>
  <c r="Q61" i="53"/>
  <c r="Q57" i="53"/>
  <c r="Q53" i="53"/>
  <c r="Q49" i="53"/>
  <c r="Q45" i="53"/>
  <c r="Q41" i="53"/>
  <c r="Q37" i="53"/>
  <c r="Q33" i="53"/>
  <c r="Q29" i="53"/>
  <c r="Q25" i="53"/>
  <c r="Q21" i="53"/>
  <c r="Q17" i="53"/>
  <c r="Q13" i="53"/>
  <c r="Q9" i="53"/>
  <c r="Q5" i="53"/>
  <c r="N297" i="53"/>
  <c r="N293" i="53"/>
  <c r="N289" i="53"/>
  <c r="N285" i="53"/>
  <c r="N281" i="53"/>
  <c r="N277" i="53"/>
  <c r="N273" i="53"/>
  <c r="N269" i="53"/>
  <c r="N265" i="53"/>
  <c r="N261" i="53"/>
  <c r="N257" i="53"/>
  <c r="N253" i="53"/>
  <c r="N249" i="53"/>
  <c r="N245" i="53"/>
  <c r="N241" i="53"/>
  <c r="N237" i="53"/>
  <c r="N233" i="53"/>
  <c r="N229" i="53"/>
  <c r="N225" i="53"/>
  <c r="N221" i="53"/>
  <c r="N217" i="53"/>
  <c r="N213" i="53"/>
  <c r="N209" i="53"/>
  <c r="N205" i="53"/>
  <c r="N201" i="53"/>
  <c r="N197" i="53"/>
  <c r="N193" i="53"/>
  <c r="N189" i="53"/>
  <c r="N185" i="53"/>
  <c r="N181" i="53"/>
  <c r="N177" i="53"/>
  <c r="N173" i="53"/>
  <c r="N169" i="53"/>
  <c r="N165" i="53"/>
  <c r="N161" i="53"/>
  <c r="N157" i="53"/>
  <c r="N153" i="53"/>
  <c r="N149" i="53"/>
  <c r="N145" i="53"/>
  <c r="N141" i="53"/>
  <c r="N137" i="53"/>
  <c r="N133" i="53"/>
  <c r="N129" i="53"/>
  <c r="N125" i="53"/>
  <c r="N121" i="53"/>
  <c r="N117" i="53"/>
  <c r="N113" i="53"/>
  <c r="N109" i="53"/>
  <c r="N105" i="53"/>
  <c r="N101" i="53"/>
  <c r="N97" i="53"/>
  <c r="N93" i="53"/>
  <c r="N89" i="53"/>
  <c r="N85" i="53"/>
  <c r="N81" i="53"/>
  <c r="N77" i="53"/>
  <c r="N73" i="53"/>
  <c r="N69" i="53"/>
  <c r="N65" i="53"/>
  <c r="N61" i="53"/>
  <c r="N57" i="53"/>
  <c r="N53" i="53"/>
  <c r="N49" i="53"/>
  <c r="N45" i="53"/>
  <c r="N41" i="53"/>
  <c r="N37" i="53"/>
  <c r="N33" i="53"/>
  <c r="N29" i="53"/>
  <c r="N25" i="53"/>
  <c r="N21" i="53"/>
  <c r="N17" i="53"/>
  <c r="N13" i="53"/>
  <c r="N9" i="53"/>
  <c r="N5" i="53"/>
  <c r="K297" i="53"/>
  <c r="K293" i="53"/>
  <c r="K289" i="53"/>
  <c r="K285" i="53"/>
  <c r="K281" i="53"/>
  <c r="K277" i="53"/>
  <c r="K273" i="53"/>
  <c r="K269" i="53"/>
  <c r="K265" i="53"/>
  <c r="K261" i="53"/>
  <c r="K257" i="53"/>
  <c r="K253" i="53"/>
  <c r="K249" i="53"/>
  <c r="K245" i="53"/>
  <c r="K241" i="53"/>
  <c r="K237" i="53"/>
  <c r="K233" i="53"/>
  <c r="K229" i="53"/>
  <c r="K225" i="53"/>
  <c r="K221" i="53"/>
  <c r="K217" i="53"/>
  <c r="K213" i="53"/>
  <c r="K209" i="53"/>
  <c r="K205" i="53"/>
  <c r="K201" i="53"/>
  <c r="K197" i="53"/>
  <c r="K193" i="53"/>
  <c r="K189" i="53"/>
  <c r="K185" i="53"/>
  <c r="K181" i="53"/>
  <c r="K177" i="53"/>
  <c r="K173" i="53"/>
  <c r="K169" i="53"/>
  <c r="K165" i="53"/>
  <c r="K161" i="53"/>
  <c r="K157" i="53"/>
  <c r="K153" i="53"/>
  <c r="K149" i="53"/>
  <c r="K145" i="53"/>
  <c r="K141" i="53"/>
  <c r="K137" i="53"/>
  <c r="K133" i="53"/>
  <c r="K129" i="53"/>
  <c r="K125" i="53"/>
  <c r="K121" i="53"/>
  <c r="K117" i="53"/>
  <c r="K113" i="53"/>
  <c r="K109" i="53"/>
  <c r="K105" i="53"/>
  <c r="K101" i="53"/>
  <c r="K97" i="53"/>
  <c r="K93" i="53"/>
  <c r="K89" i="53"/>
  <c r="K85" i="53"/>
  <c r="K81" i="53"/>
  <c r="K77" i="53"/>
  <c r="K73" i="53"/>
  <c r="K69" i="53"/>
  <c r="K65" i="53"/>
  <c r="K61" i="53"/>
  <c r="K57" i="53"/>
  <c r="K53" i="53"/>
  <c r="K49" i="53"/>
  <c r="K45" i="53"/>
  <c r="K41" i="53"/>
  <c r="K37" i="53"/>
  <c r="K33" i="53"/>
  <c r="K29" i="53"/>
  <c r="K25" i="53"/>
  <c r="K21" i="53"/>
  <c r="K17" i="53"/>
  <c r="K13" i="53"/>
  <c r="K9" i="53"/>
  <c r="K5" i="53"/>
  <c r="H297" i="53"/>
  <c r="H293" i="53"/>
  <c r="H289" i="53"/>
  <c r="H285" i="53"/>
  <c r="H281" i="53"/>
  <c r="H277" i="53"/>
  <c r="H273" i="53"/>
  <c r="H269" i="53"/>
  <c r="H265" i="53"/>
  <c r="H261" i="53"/>
  <c r="H257" i="53"/>
  <c r="H253" i="53"/>
  <c r="H249" i="53"/>
  <c r="H245" i="53"/>
  <c r="H241" i="53"/>
  <c r="H237" i="53"/>
  <c r="H233" i="53"/>
  <c r="H229" i="53"/>
  <c r="H225" i="53"/>
  <c r="H221" i="53"/>
  <c r="H217" i="53"/>
  <c r="H213" i="53"/>
  <c r="H209" i="53"/>
  <c r="H205" i="53"/>
  <c r="H201" i="53"/>
  <c r="H197" i="53"/>
  <c r="H193" i="53"/>
  <c r="H189" i="53"/>
  <c r="H185" i="53"/>
  <c r="H181" i="53"/>
  <c r="H177" i="53"/>
  <c r="H173" i="53"/>
  <c r="H169" i="53"/>
  <c r="H165" i="53"/>
  <c r="H161" i="53"/>
  <c r="H157" i="53"/>
  <c r="H153" i="53"/>
  <c r="H149" i="53"/>
  <c r="H145" i="53"/>
  <c r="H141" i="53"/>
  <c r="H137" i="53"/>
  <c r="H133" i="53"/>
  <c r="H129" i="53"/>
  <c r="H125" i="53"/>
  <c r="H121" i="53"/>
  <c r="H117" i="53"/>
  <c r="H113" i="53"/>
  <c r="H109" i="53"/>
  <c r="H105" i="53"/>
  <c r="H101" i="53"/>
  <c r="H97" i="53"/>
  <c r="H93" i="53"/>
  <c r="H89" i="53"/>
  <c r="H85" i="53"/>
  <c r="H81" i="53"/>
  <c r="H77" i="53"/>
  <c r="H73" i="53"/>
  <c r="H69" i="53"/>
  <c r="H65" i="53"/>
  <c r="H61" i="53"/>
  <c r="H57" i="53"/>
  <c r="H53" i="53"/>
  <c r="H49" i="53"/>
  <c r="H45" i="53"/>
  <c r="H41" i="53"/>
  <c r="H37" i="53"/>
  <c r="H33" i="53"/>
  <c r="H29" i="53"/>
  <c r="H25" i="53"/>
  <c r="H21" i="53"/>
  <c r="H17" i="53"/>
  <c r="H13" i="53"/>
  <c r="H9" i="53"/>
  <c r="H5" i="53"/>
  <c r="E297" i="53"/>
  <c r="E293" i="53"/>
  <c r="E289" i="53"/>
  <c r="E285" i="53"/>
  <c r="E281" i="53"/>
  <c r="E277" i="53"/>
  <c r="E273" i="53"/>
  <c r="E269" i="53"/>
  <c r="E265" i="53"/>
  <c r="E261" i="53"/>
  <c r="E257" i="53"/>
  <c r="E253" i="53"/>
  <c r="E249" i="53"/>
  <c r="E245" i="53"/>
  <c r="E241" i="53"/>
  <c r="E237" i="53"/>
  <c r="E233" i="53"/>
  <c r="E229" i="53"/>
  <c r="E225" i="53"/>
  <c r="E221" i="53"/>
  <c r="E217" i="53"/>
  <c r="E213" i="53"/>
  <c r="E209" i="53"/>
  <c r="E205" i="53"/>
  <c r="E201" i="53"/>
  <c r="E197" i="53"/>
  <c r="E193" i="53"/>
  <c r="E189" i="53"/>
  <c r="E185" i="53"/>
  <c r="E181" i="53"/>
  <c r="E177" i="53"/>
  <c r="E173" i="53"/>
  <c r="E169" i="53"/>
  <c r="E165" i="53"/>
  <c r="E161" i="53"/>
  <c r="E157" i="53"/>
  <c r="E153" i="53"/>
  <c r="E149" i="53"/>
  <c r="E145" i="53"/>
  <c r="E141" i="53"/>
  <c r="E137" i="53"/>
  <c r="E133" i="53"/>
  <c r="E129" i="53"/>
  <c r="E125" i="53"/>
  <c r="E121" i="53"/>
  <c r="E117" i="53"/>
  <c r="E113" i="53"/>
  <c r="E109" i="53"/>
  <c r="E105" i="53"/>
  <c r="E101" i="53"/>
  <c r="E97" i="53"/>
  <c r="E93" i="53"/>
  <c r="E89" i="53"/>
  <c r="E85" i="53"/>
  <c r="E81" i="53"/>
  <c r="E77" i="53"/>
  <c r="E73" i="53"/>
  <c r="E69" i="53"/>
  <c r="E65" i="53"/>
  <c r="E61" i="53"/>
  <c r="E57" i="53"/>
  <c r="E53" i="53"/>
  <c r="E49" i="53"/>
  <c r="E45" i="53"/>
  <c r="E41" i="53"/>
  <c r="E37" i="53"/>
  <c r="E33" i="53"/>
  <c r="E29" i="53"/>
  <c r="E25" i="53"/>
  <c r="E21" i="53"/>
  <c r="E17" i="53"/>
  <c r="E13" i="53"/>
  <c r="E9" i="53"/>
  <c r="E5" i="53"/>
  <c r="W37" i="69"/>
  <c r="T37" i="69"/>
  <c r="Q37" i="69"/>
  <c r="N37" i="69"/>
  <c r="K37" i="69"/>
  <c r="H37" i="69"/>
  <c r="E37" i="69"/>
  <c r="R57" i="71" l="1"/>
  <c r="R61" i="71"/>
  <c r="R65" i="71"/>
  <c r="R69" i="71"/>
  <c r="R56" i="71"/>
  <c r="R68" i="71"/>
  <c r="R58" i="71"/>
  <c r="R62" i="71"/>
  <c r="R66" i="71"/>
  <c r="R70" i="71"/>
  <c r="R64" i="71"/>
  <c r="R59" i="71"/>
  <c r="R63" i="71"/>
  <c r="R67" i="71"/>
  <c r="R71" i="71"/>
  <c r="R60" i="71"/>
  <c r="R72" i="71"/>
  <c r="R73" i="71"/>
  <c r="R77" i="71"/>
  <c r="R81" i="71"/>
  <c r="R85" i="71"/>
  <c r="R89" i="71"/>
  <c r="R80" i="71"/>
  <c r="R74" i="71"/>
  <c r="R78" i="71"/>
  <c r="R82" i="71"/>
  <c r="R86" i="71"/>
  <c r="R76" i="71"/>
  <c r="R84" i="71"/>
  <c r="R75" i="71"/>
  <c r="R79" i="71"/>
  <c r="R83" i="71"/>
  <c r="R87" i="71"/>
  <c r="R88" i="71"/>
  <c r="R125" i="71"/>
  <c r="R129" i="71"/>
  <c r="R133" i="71"/>
  <c r="R137" i="71"/>
  <c r="R136" i="71"/>
  <c r="R126" i="71"/>
  <c r="R130" i="71"/>
  <c r="R134" i="71"/>
  <c r="R138" i="71"/>
  <c r="R128" i="71"/>
  <c r="R140" i="71"/>
  <c r="R127" i="71"/>
  <c r="R131" i="71"/>
  <c r="R135" i="71"/>
  <c r="R139" i="71"/>
  <c r="R124" i="71"/>
  <c r="R132" i="71"/>
  <c r="R25" i="71"/>
  <c r="R29" i="71"/>
  <c r="R33" i="71"/>
  <c r="R37" i="71"/>
  <c r="R28" i="71"/>
  <c r="R22" i="71"/>
  <c r="R26" i="71"/>
  <c r="R30" i="71"/>
  <c r="R34" i="71"/>
  <c r="R38" i="71"/>
  <c r="R24" i="71"/>
  <c r="R36" i="71"/>
  <c r="R23" i="71"/>
  <c r="R27" i="71"/>
  <c r="R31" i="71"/>
  <c r="R35" i="71"/>
  <c r="R32" i="71"/>
  <c r="R93" i="71"/>
  <c r="R97" i="71"/>
  <c r="R101" i="71"/>
  <c r="R105" i="71"/>
  <c r="R96" i="71"/>
  <c r="R104" i="71"/>
  <c r="R90" i="71"/>
  <c r="R94" i="71"/>
  <c r="R98" i="71"/>
  <c r="R102" i="71"/>
  <c r="R106" i="71"/>
  <c r="R92" i="71"/>
  <c r="R91" i="71"/>
  <c r="R95" i="71"/>
  <c r="R99" i="71"/>
  <c r="R103" i="71"/>
  <c r="R100" i="71"/>
  <c r="R5" i="71"/>
  <c r="R9" i="71"/>
  <c r="R13" i="71"/>
  <c r="R17" i="71"/>
  <c r="R21" i="71"/>
  <c r="R8" i="71"/>
  <c r="R20" i="71"/>
  <c r="R6" i="71"/>
  <c r="R10" i="71"/>
  <c r="R14" i="71"/>
  <c r="R18" i="71"/>
  <c r="R12" i="71"/>
  <c r="R7" i="71"/>
  <c r="R11" i="71"/>
  <c r="R15" i="71"/>
  <c r="R19" i="71"/>
  <c r="R16" i="71"/>
  <c r="R41" i="71"/>
  <c r="R45" i="71"/>
  <c r="R49" i="71"/>
  <c r="R53" i="71"/>
  <c r="R40" i="71"/>
  <c r="R44" i="71"/>
  <c r="R42" i="71"/>
  <c r="R46" i="71"/>
  <c r="R50" i="71"/>
  <c r="R54" i="71"/>
  <c r="R52" i="71"/>
  <c r="R39" i="71"/>
  <c r="R43" i="71"/>
  <c r="R47" i="71"/>
  <c r="R51" i="71"/>
  <c r="R55" i="71"/>
  <c r="R48" i="71"/>
  <c r="R109" i="71"/>
  <c r="R113" i="71"/>
  <c r="R117" i="71"/>
  <c r="R121" i="71"/>
  <c r="R116" i="71"/>
  <c r="R110" i="71"/>
  <c r="R114" i="71"/>
  <c r="R118" i="71"/>
  <c r="R122" i="71"/>
  <c r="R112" i="71"/>
  <c r="R120" i="71"/>
  <c r="R107" i="71"/>
  <c r="R111" i="71"/>
  <c r="R115" i="71"/>
  <c r="R119" i="71"/>
  <c r="R123" i="71"/>
  <c r="R108" i="71"/>
  <c r="G15" i="135"/>
  <c r="D15" i="135"/>
  <c r="AJ7" i="135"/>
  <c r="AG7" i="135"/>
  <c r="AD7" i="135"/>
  <c r="AA7" i="135"/>
  <c r="X7" i="135"/>
  <c r="U7" i="135"/>
  <c r="R7" i="135"/>
  <c r="O7" i="135"/>
  <c r="L7" i="135"/>
  <c r="I7" i="135"/>
  <c r="F7" i="135"/>
  <c r="R7" i="40"/>
  <c r="U7" i="40"/>
  <c r="X7" i="40"/>
  <c r="AA7" i="40"/>
  <c r="AD7" i="40"/>
  <c r="AG7" i="40"/>
  <c r="AJ7" i="40"/>
  <c r="L7" i="40"/>
  <c r="I7" i="40"/>
  <c r="F7" i="40"/>
  <c r="G6" i="131"/>
  <c r="AE6" i="128"/>
  <c r="AA6" i="128"/>
  <c r="W6" i="128"/>
  <c r="S6" i="128"/>
  <c r="O6" i="128"/>
  <c r="K6" i="128"/>
  <c r="Y5" i="36"/>
  <c r="BL5" i="70" s="1"/>
  <c r="F5" i="36"/>
  <c r="O7" i="40" l="1"/>
  <c r="X5" i="36" l="1"/>
  <c r="U5" i="36"/>
  <c r="R5" i="36"/>
  <c r="O5" i="36"/>
  <c r="L5" i="36"/>
  <c r="I5" i="36"/>
  <c r="F9" i="36"/>
  <c r="F8" i="36"/>
  <c r="F7" i="36"/>
  <c r="F6" i="36"/>
  <c r="X5" i="37"/>
  <c r="U5" i="37"/>
  <c r="R5" i="37"/>
  <c r="O5" i="37"/>
  <c r="L5" i="37"/>
  <c r="I5" i="37"/>
  <c r="F5" i="37"/>
  <c r="Z12" i="37"/>
  <c r="Z11" i="37"/>
  <c r="Z10" i="37"/>
  <c r="Z9" i="37"/>
  <c r="Z8" i="37"/>
  <c r="Z7" i="37"/>
  <c r="Z6" i="37"/>
  <c r="Z5" i="37"/>
  <c r="Y12" i="37"/>
  <c r="BL12" i="71" s="1"/>
  <c r="Y11" i="37"/>
  <c r="BL11" i="71" s="1"/>
  <c r="Y10" i="37"/>
  <c r="BL10" i="71" s="1"/>
  <c r="Y9" i="37"/>
  <c r="BL9" i="71" s="1"/>
  <c r="Y8" i="37"/>
  <c r="BL8" i="71" s="1"/>
  <c r="Y7" i="37"/>
  <c r="BL7" i="71" s="1"/>
  <c r="Y6" i="37"/>
  <c r="BL6" i="71" s="1"/>
  <c r="Y5" i="37"/>
  <c r="BL5" i="71" s="1"/>
  <c r="D4" i="59"/>
  <c r="C4" i="59"/>
  <c r="D5" i="59"/>
  <c r="C5" i="59"/>
  <c r="D24" i="59"/>
  <c r="C24" i="59"/>
  <c r="C6" i="59"/>
  <c r="D23" i="59"/>
  <c r="C23" i="59"/>
  <c r="D22" i="59"/>
  <c r="C22" i="59"/>
  <c r="D21" i="59"/>
  <c r="C21" i="59"/>
  <c r="D20" i="59"/>
  <c r="C20" i="59"/>
  <c r="D19" i="59"/>
  <c r="C19" i="59"/>
  <c r="D18" i="59"/>
  <c r="C18" i="59"/>
  <c r="D17" i="59"/>
  <c r="C17" i="59"/>
  <c r="D16" i="59"/>
  <c r="C16" i="59"/>
  <c r="D15" i="59"/>
  <c r="C15" i="59"/>
  <c r="D14" i="59"/>
  <c r="C14" i="59"/>
  <c r="D13" i="59"/>
  <c r="C13" i="59"/>
  <c r="D12" i="59"/>
  <c r="C12" i="59"/>
  <c r="D11" i="59"/>
  <c r="C11" i="59"/>
  <c r="D10" i="59"/>
  <c r="C10" i="59"/>
  <c r="D9" i="59"/>
  <c r="C9" i="59"/>
  <c r="D8" i="59"/>
  <c r="C8" i="59"/>
  <c r="D7" i="59"/>
  <c r="C7" i="59"/>
  <c r="D6" i="59"/>
  <c r="AA5" i="37" l="1"/>
  <c r="AB79" i="131" l="1"/>
  <c r="AB78" i="131"/>
  <c r="AB77" i="131"/>
  <c r="AB76" i="131"/>
  <c r="AB75" i="131"/>
  <c r="AB74" i="131"/>
  <c r="AB73" i="131"/>
  <c r="AB72" i="131"/>
  <c r="AB71" i="131"/>
  <c r="AB70" i="131"/>
  <c r="AB69" i="131"/>
  <c r="AB68" i="131"/>
  <c r="AB67" i="131"/>
  <c r="AB66" i="131"/>
  <c r="AB65" i="131"/>
  <c r="AB64" i="131"/>
  <c r="AB63" i="131"/>
  <c r="AB62" i="131"/>
  <c r="AB61" i="131"/>
  <c r="AB60" i="131"/>
  <c r="AB59" i="131"/>
  <c r="AB58" i="131"/>
  <c r="AB57" i="131"/>
  <c r="AB56" i="131"/>
  <c r="AB55" i="131"/>
  <c r="AB54" i="131"/>
  <c r="AB53" i="131"/>
  <c r="AB52" i="131"/>
  <c r="AB51" i="131"/>
  <c r="AB50" i="131"/>
  <c r="AB49" i="131"/>
  <c r="AB48" i="131"/>
  <c r="AB47" i="131"/>
  <c r="AB46" i="131"/>
  <c r="AB45" i="131"/>
  <c r="AB44" i="131"/>
  <c r="AB43" i="131"/>
  <c r="AB42" i="131"/>
  <c r="AB41" i="131"/>
  <c r="AB40" i="131"/>
  <c r="AB39" i="131"/>
  <c r="AB38" i="131"/>
  <c r="AB37" i="131"/>
  <c r="AB36" i="131"/>
  <c r="AB35" i="131"/>
  <c r="AB34" i="131"/>
  <c r="AB33" i="131"/>
  <c r="AB32" i="131"/>
  <c r="AB31" i="131"/>
  <c r="AB30" i="131"/>
  <c r="AB29" i="131"/>
  <c r="AB28" i="131"/>
  <c r="AB27" i="131"/>
  <c r="AB26" i="131"/>
  <c r="AB25" i="131"/>
  <c r="AB24" i="131"/>
  <c r="AB23" i="131"/>
  <c r="AB22" i="131"/>
  <c r="AB21" i="131"/>
  <c r="AB20" i="131"/>
  <c r="AB19" i="131"/>
  <c r="AB18" i="131"/>
  <c r="AB17" i="131"/>
  <c r="AB16" i="131"/>
  <c r="AB15" i="131"/>
  <c r="AB14" i="131"/>
  <c r="AB13" i="131"/>
  <c r="AB12" i="131"/>
  <c r="AB11" i="131"/>
  <c r="AB10" i="131"/>
  <c r="AB9" i="131"/>
  <c r="AB8" i="131"/>
  <c r="AB7" i="131"/>
  <c r="X79" i="131"/>
  <c r="X78" i="131"/>
  <c r="X77" i="131"/>
  <c r="X76" i="131"/>
  <c r="X75" i="131"/>
  <c r="X74" i="131"/>
  <c r="X73" i="131"/>
  <c r="X72" i="131"/>
  <c r="X71" i="131"/>
  <c r="X70" i="131"/>
  <c r="X69" i="131"/>
  <c r="X68" i="131"/>
  <c r="X67" i="131"/>
  <c r="X66" i="131"/>
  <c r="X65" i="131"/>
  <c r="X64" i="131"/>
  <c r="X63" i="131"/>
  <c r="X62" i="131"/>
  <c r="X61" i="131"/>
  <c r="X60" i="131"/>
  <c r="X59" i="131"/>
  <c r="X58" i="131"/>
  <c r="X57" i="131"/>
  <c r="X56" i="131"/>
  <c r="X55" i="131"/>
  <c r="X54" i="131"/>
  <c r="X53" i="131"/>
  <c r="X52" i="131"/>
  <c r="X51" i="131"/>
  <c r="X50" i="131"/>
  <c r="X49" i="131"/>
  <c r="X48" i="131"/>
  <c r="X47" i="131"/>
  <c r="X46" i="131"/>
  <c r="X45" i="131"/>
  <c r="X44" i="131"/>
  <c r="X43" i="131"/>
  <c r="X42" i="131"/>
  <c r="X41" i="131"/>
  <c r="X40" i="131"/>
  <c r="X39" i="131"/>
  <c r="X38" i="131"/>
  <c r="X37" i="131"/>
  <c r="X36" i="131"/>
  <c r="X35" i="131"/>
  <c r="X34" i="131"/>
  <c r="X33" i="131"/>
  <c r="X32" i="131"/>
  <c r="X31" i="131"/>
  <c r="X30" i="131"/>
  <c r="X29" i="131"/>
  <c r="X28" i="131"/>
  <c r="X27" i="131"/>
  <c r="X26" i="131"/>
  <c r="X25" i="131"/>
  <c r="X24" i="131"/>
  <c r="X23" i="131"/>
  <c r="X22" i="131"/>
  <c r="X21" i="131"/>
  <c r="X20" i="131"/>
  <c r="X19" i="131"/>
  <c r="X18" i="131"/>
  <c r="X17" i="131"/>
  <c r="X16" i="131"/>
  <c r="X15" i="131"/>
  <c r="X14" i="131"/>
  <c r="X13" i="131"/>
  <c r="X12" i="131"/>
  <c r="X11" i="131"/>
  <c r="X10" i="131"/>
  <c r="X9" i="131"/>
  <c r="X8" i="131"/>
  <c r="X7" i="131"/>
  <c r="T79" i="131"/>
  <c r="T78" i="131"/>
  <c r="T77" i="131"/>
  <c r="T76" i="131"/>
  <c r="T75" i="131"/>
  <c r="T74" i="131"/>
  <c r="T73" i="131"/>
  <c r="T72" i="131"/>
  <c r="T71" i="131"/>
  <c r="T70" i="131"/>
  <c r="T69" i="131"/>
  <c r="T68" i="131"/>
  <c r="T67" i="131"/>
  <c r="T66" i="131"/>
  <c r="T65" i="131"/>
  <c r="T64" i="131"/>
  <c r="T63" i="131"/>
  <c r="T62" i="131"/>
  <c r="T61" i="131"/>
  <c r="T60" i="131"/>
  <c r="T59" i="131"/>
  <c r="T58" i="131"/>
  <c r="T57" i="131"/>
  <c r="T56" i="131"/>
  <c r="T55" i="131"/>
  <c r="T54" i="131"/>
  <c r="T53" i="131"/>
  <c r="T52" i="131"/>
  <c r="T51" i="131"/>
  <c r="T50" i="131"/>
  <c r="T49" i="131"/>
  <c r="T48" i="131"/>
  <c r="T47" i="131"/>
  <c r="T46" i="131"/>
  <c r="T45" i="131"/>
  <c r="T44" i="131"/>
  <c r="T43" i="131"/>
  <c r="T42" i="131"/>
  <c r="T41" i="131"/>
  <c r="T40" i="131"/>
  <c r="T39" i="131"/>
  <c r="T38" i="131"/>
  <c r="T37" i="131"/>
  <c r="T36" i="131"/>
  <c r="T35" i="131"/>
  <c r="T34" i="131"/>
  <c r="T33" i="131"/>
  <c r="T32" i="131"/>
  <c r="T31" i="131"/>
  <c r="T30" i="131"/>
  <c r="T29" i="131"/>
  <c r="T28" i="131"/>
  <c r="T27" i="131"/>
  <c r="T26" i="131"/>
  <c r="T25" i="131"/>
  <c r="T24" i="131"/>
  <c r="T23" i="131"/>
  <c r="T22" i="131"/>
  <c r="T21" i="131"/>
  <c r="T20" i="131"/>
  <c r="T19" i="131"/>
  <c r="T18" i="131"/>
  <c r="T17" i="131"/>
  <c r="T16" i="131"/>
  <c r="T15" i="131"/>
  <c r="T14" i="131"/>
  <c r="T13" i="131"/>
  <c r="T12" i="131"/>
  <c r="T11" i="131"/>
  <c r="T10" i="131"/>
  <c r="T9" i="131"/>
  <c r="T8" i="131"/>
  <c r="T7" i="131"/>
  <c r="P79" i="131"/>
  <c r="P78" i="131"/>
  <c r="P77" i="131"/>
  <c r="P76" i="131"/>
  <c r="P75" i="131"/>
  <c r="P74" i="131"/>
  <c r="P73" i="131"/>
  <c r="P72" i="131"/>
  <c r="P71" i="131"/>
  <c r="P70" i="131"/>
  <c r="P69" i="131"/>
  <c r="P68" i="131"/>
  <c r="P67" i="131"/>
  <c r="P66" i="131"/>
  <c r="P65" i="131"/>
  <c r="P64" i="131"/>
  <c r="P63" i="131"/>
  <c r="P62" i="131"/>
  <c r="P61" i="131"/>
  <c r="P60" i="131"/>
  <c r="P59" i="131"/>
  <c r="P58" i="131"/>
  <c r="P57" i="131"/>
  <c r="P56" i="131"/>
  <c r="P55" i="131"/>
  <c r="P54" i="131"/>
  <c r="P53" i="131"/>
  <c r="P52" i="131"/>
  <c r="P51" i="131"/>
  <c r="P50" i="131"/>
  <c r="P49" i="131"/>
  <c r="P48" i="131"/>
  <c r="P47" i="131"/>
  <c r="P46" i="131"/>
  <c r="P45" i="131"/>
  <c r="P44" i="131"/>
  <c r="P43" i="131"/>
  <c r="P42" i="131"/>
  <c r="P41" i="131"/>
  <c r="P40" i="131"/>
  <c r="P39" i="131"/>
  <c r="P38" i="131"/>
  <c r="P37" i="131"/>
  <c r="P36" i="131"/>
  <c r="P35" i="131"/>
  <c r="P34" i="131"/>
  <c r="P33" i="131"/>
  <c r="P32" i="131"/>
  <c r="P31" i="131"/>
  <c r="P30" i="131"/>
  <c r="P29" i="131"/>
  <c r="P28" i="131"/>
  <c r="P27" i="131"/>
  <c r="P26" i="131"/>
  <c r="P25" i="131"/>
  <c r="P24" i="131"/>
  <c r="P23" i="131"/>
  <c r="P22" i="131"/>
  <c r="P21" i="131"/>
  <c r="P20" i="131"/>
  <c r="P19" i="131"/>
  <c r="P18" i="131"/>
  <c r="P17" i="131"/>
  <c r="P16" i="131"/>
  <c r="P15" i="131"/>
  <c r="P14" i="131"/>
  <c r="P13" i="131"/>
  <c r="P12" i="131"/>
  <c r="P11" i="131"/>
  <c r="P10" i="131"/>
  <c r="P9" i="131"/>
  <c r="P8" i="131"/>
  <c r="P7" i="131"/>
  <c r="H79" i="131"/>
  <c r="H78" i="131"/>
  <c r="H77" i="131"/>
  <c r="H76" i="131"/>
  <c r="H75" i="131"/>
  <c r="H74" i="131"/>
  <c r="H73" i="131"/>
  <c r="H72" i="131"/>
  <c r="H71" i="131"/>
  <c r="H70" i="131"/>
  <c r="H69" i="131"/>
  <c r="H68" i="131"/>
  <c r="H67" i="131"/>
  <c r="H66" i="131"/>
  <c r="H65" i="131"/>
  <c r="H64" i="131"/>
  <c r="H63" i="131"/>
  <c r="H62" i="131"/>
  <c r="H61" i="131"/>
  <c r="H60" i="131"/>
  <c r="H59" i="131"/>
  <c r="H58" i="131"/>
  <c r="H57" i="131"/>
  <c r="H56" i="131"/>
  <c r="H55" i="131"/>
  <c r="H54" i="131"/>
  <c r="H53" i="131"/>
  <c r="H52" i="131"/>
  <c r="H51" i="131"/>
  <c r="H50" i="131"/>
  <c r="H49" i="131"/>
  <c r="H48" i="131"/>
  <c r="H47" i="131"/>
  <c r="H46" i="131"/>
  <c r="H45" i="131"/>
  <c r="H44" i="131"/>
  <c r="H43" i="131"/>
  <c r="H42" i="131"/>
  <c r="H41" i="131"/>
  <c r="H40" i="131"/>
  <c r="H39" i="131"/>
  <c r="H38" i="131"/>
  <c r="H37" i="131"/>
  <c r="H36" i="131"/>
  <c r="H35" i="131"/>
  <c r="H34" i="131"/>
  <c r="H33" i="131"/>
  <c r="H32" i="131"/>
  <c r="H31" i="131"/>
  <c r="H30" i="131"/>
  <c r="H29" i="131"/>
  <c r="H28" i="131"/>
  <c r="H27" i="131"/>
  <c r="H26" i="131"/>
  <c r="H25" i="131"/>
  <c r="H24" i="131"/>
  <c r="H23" i="131"/>
  <c r="H22" i="131"/>
  <c r="H21" i="131"/>
  <c r="H20" i="131"/>
  <c r="H19" i="131"/>
  <c r="H18" i="131"/>
  <c r="H17" i="131"/>
  <c r="H16" i="131"/>
  <c r="H15" i="131"/>
  <c r="H14" i="131"/>
  <c r="H13" i="131"/>
  <c r="H12" i="131"/>
  <c r="H11" i="131"/>
  <c r="H10" i="131"/>
  <c r="H9" i="131"/>
  <c r="H8" i="131"/>
  <c r="H7" i="131"/>
  <c r="D79" i="131"/>
  <c r="D78" i="131"/>
  <c r="D77" i="131"/>
  <c r="D76" i="131"/>
  <c r="D75" i="131"/>
  <c r="D74" i="131"/>
  <c r="D73" i="131"/>
  <c r="D72" i="131"/>
  <c r="D71" i="131"/>
  <c r="D70" i="131"/>
  <c r="D69" i="131"/>
  <c r="D68" i="131"/>
  <c r="D67" i="131"/>
  <c r="D66" i="131"/>
  <c r="D65" i="131"/>
  <c r="D64" i="131"/>
  <c r="D63" i="131"/>
  <c r="D62" i="131"/>
  <c r="D61" i="131"/>
  <c r="D60" i="131"/>
  <c r="D59" i="131"/>
  <c r="D58" i="131"/>
  <c r="D57" i="131"/>
  <c r="D56" i="131"/>
  <c r="D55" i="131"/>
  <c r="D54" i="131"/>
  <c r="D53" i="131"/>
  <c r="D52" i="131"/>
  <c r="D51" i="131"/>
  <c r="D50" i="131"/>
  <c r="D49" i="131"/>
  <c r="D48" i="131"/>
  <c r="D47" i="131"/>
  <c r="D46" i="131"/>
  <c r="D45" i="131"/>
  <c r="D44" i="131"/>
  <c r="D43" i="131"/>
  <c r="D42" i="131"/>
  <c r="D41" i="131"/>
  <c r="D40" i="131"/>
  <c r="D39" i="131"/>
  <c r="D38" i="131"/>
  <c r="D37" i="131"/>
  <c r="D36" i="131"/>
  <c r="D35" i="131"/>
  <c r="D3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4" i="131"/>
  <c r="D13" i="131"/>
  <c r="D12" i="131"/>
  <c r="D11" i="131"/>
  <c r="D10" i="131"/>
  <c r="D9" i="131"/>
  <c r="D8" i="131"/>
  <c r="D7" i="131"/>
  <c r="AB6" i="131"/>
  <c r="X6" i="131"/>
  <c r="T6" i="131"/>
  <c r="P6" i="131"/>
  <c r="H6" i="131"/>
  <c r="D6" i="131"/>
  <c r="G79" i="131" l="1"/>
  <c r="G78" i="131"/>
  <c r="G77" i="131"/>
  <c r="G76" i="131"/>
  <c r="G75" i="131"/>
  <c r="G74" i="131"/>
  <c r="G73" i="131"/>
  <c r="G72" i="131"/>
  <c r="G71" i="131"/>
  <c r="G70" i="131"/>
  <c r="G69" i="131"/>
  <c r="G68" i="131"/>
  <c r="G67" i="131"/>
  <c r="G66" i="131"/>
  <c r="G65" i="131"/>
  <c r="G64" i="131"/>
  <c r="G63" i="131"/>
  <c r="G62" i="131"/>
  <c r="G61" i="131"/>
  <c r="G60" i="131"/>
  <c r="G59" i="131"/>
  <c r="G58" i="131"/>
  <c r="G57" i="131"/>
  <c r="G56" i="131"/>
  <c r="G55" i="131"/>
  <c r="G54" i="131"/>
  <c r="G53" i="131"/>
  <c r="G52" i="131"/>
  <c r="G51" i="131"/>
  <c r="G50" i="131"/>
  <c r="G49" i="131"/>
  <c r="G48" i="131"/>
  <c r="G47" i="131"/>
  <c r="G46" i="131"/>
  <c r="G45" i="131"/>
  <c r="G44" i="131"/>
  <c r="G43" i="131"/>
  <c r="G42" i="131"/>
  <c r="G41" i="131"/>
  <c r="G40" i="131"/>
  <c r="G39" i="131"/>
  <c r="G38" i="131"/>
  <c r="G37" i="131"/>
  <c r="G36" i="131"/>
  <c r="G35" i="131"/>
  <c r="G34" i="131"/>
  <c r="G33" i="131"/>
  <c r="G32" i="131"/>
  <c r="G31" i="131"/>
  <c r="G30" i="131"/>
  <c r="G29" i="131"/>
  <c r="G28" i="131"/>
  <c r="G27" i="131"/>
  <c r="G26" i="131"/>
  <c r="G25" i="131"/>
  <c r="G24" i="131"/>
  <c r="G23" i="131"/>
  <c r="G22" i="131"/>
  <c r="G21" i="131"/>
  <c r="G20" i="131"/>
  <c r="G19" i="131"/>
  <c r="G18" i="131"/>
  <c r="G17" i="131"/>
  <c r="G16" i="131"/>
  <c r="G15" i="131"/>
  <c r="G14" i="131"/>
  <c r="G13" i="131"/>
  <c r="G12" i="131"/>
  <c r="G11" i="131"/>
  <c r="G10" i="131"/>
  <c r="G9" i="131"/>
  <c r="G8" i="131"/>
  <c r="G7" i="131"/>
  <c r="K79" i="131"/>
  <c r="K78" i="131"/>
  <c r="K77" i="131"/>
  <c r="K76" i="131"/>
  <c r="K75" i="131"/>
  <c r="K74" i="131"/>
  <c r="K73" i="131"/>
  <c r="K72" i="131"/>
  <c r="K71" i="131"/>
  <c r="K70" i="131"/>
  <c r="K69" i="131"/>
  <c r="K68" i="131"/>
  <c r="K67" i="131"/>
  <c r="K66" i="131"/>
  <c r="K65" i="131"/>
  <c r="K64" i="131"/>
  <c r="K63" i="131"/>
  <c r="K62" i="131"/>
  <c r="K61" i="131"/>
  <c r="K60" i="131"/>
  <c r="K59" i="131"/>
  <c r="K58" i="131"/>
  <c r="K57" i="131"/>
  <c r="K56" i="131"/>
  <c r="K55" i="131"/>
  <c r="K54" i="131"/>
  <c r="K53" i="131"/>
  <c r="K52" i="131"/>
  <c r="K51" i="131"/>
  <c r="K50" i="131"/>
  <c r="K49" i="131"/>
  <c r="K48" i="131"/>
  <c r="K47" i="131"/>
  <c r="K46" i="131"/>
  <c r="K45" i="131"/>
  <c r="K44" i="131"/>
  <c r="K43" i="131"/>
  <c r="K42" i="131"/>
  <c r="K41" i="131"/>
  <c r="K40" i="131"/>
  <c r="K39" i="131"/>
  <c r="K38" i="131"/>
  <c r="K37" i="131"/>
  <c r="K36" i="131"/>
  <c r="K35" i="131"/>
  <c r="K34" i="131"/>
  <c r="K33" i="131"/>
  <c r="K32" i="131"/>
  <c r="K31" i="131"/>
  <c r="K30" i="131"/>
  <c r="K29" i="131"/>
  <c r="K28" i="131"/>
  <c r="K27" i="131"/>
  <c r="K26" i="131"/>
  <c r="K25" i="131"/>
  <c r="K24" i="131"/>
  <c r="K23" i="131"/>
  <c r="K22" i="131"/>
  <c r="K21" i="131"/>
  <c r="K20" i="131"/>
  <c r="K19" i="131"/>
  <c r="K18" i="131"/>
  <c r="K17" i="131"/>
  <c r="K16" i="131"/>
  <c r="K15" i="131"/>
  <c r="K14" i="131"/>
  <c r="K13" i="131"/>
  <c r="K12" i="131"/>
  <c r="K11" i="131"/>
  <c r="K10" i="131"/>
  <c r="K9" i="131"/>
  <c r="K8" i="131"/>
  <c r="K7" i="131"/>
  <c r="K6" i="131"/>
  <c r="O79" i="131"/>
  <c r="O78" i="131"/>
  <c r="O77" i="131"/>
  <c r="O76" i="131"/>
  <c r="O75" i="131"/>
  <c r="O74" i="131"/>
  <c r="O73" i="131"/>
  <c r="O72" i="131"/>
  <c r="O71" i="131"/>
  <c r="O70" i="131"/>
  <c r="O69" i="131"/>
  <c r="O68" i="131"/>
  <c r="O67" i="131"/>
  <c r="O66" i="131"/>
  <c r="O65" i="131"/>
  <c r="O64" i="131"/>
  <c r="O63" i="131"/>
  <c r="O62" i="131"/>
  <c r="O61" i="131"/>
  <c r="O60" i="131"/>
  <c r="O59" i="131"/>
  <c r="O58" i="131"/>
  <c r="O57" i="131"/>
  <c r="O56" i="131"/>
  <c r="O55" i="131"/>
  <c r="O54" i="131"/>
  <c r="O53" i="131"/>
  <c r="O52" i="131"/>
  <c r="O51" i="131"/>
  <c r="O50" i="131"/>
  <c r="O49" i="131"/>
  <c r="O48" i="131"/>
  <c r="O47" i="131"/>
  <c r="O46" i="131"/>
  <c r="O45" i="131"/>
  <c r="O44" i="131"/>
  <c r="O43" i="131"/>
  <c r="O42" i="131"/>
  <c r="O41" i="131"/>
  <c r="O40" i="131"/>
  <c r="O39" i="131"/>
  <c r="O38" i="131"/>
  <c r="O37" i="131"/>
  <c r="O36" i="131"/>
  <c r="O35" i="131"/>
  <c r="O34" i="131"/>
  <c r="O33" i="131"/>
  <c r="O32" i="131"/>
  <c r="O31" i="131"/>
  <c r="O30" i="131"/>
  <c r="O29" i="131"/>
  <c r="O28" i="131"/>
  <c r="O27" i="131"/>
  <c r="O26" i="131"/>
  <c r="O25" i="131"/>
  <c r="O24" i="131"/>
  <c r="O23" i="131"/>
  <c r="O22" i="131"/>
  <c r="O21" i="131"/>
  <c r="O20" i="131"/>
  <c r="O19" i="131"/>
  <c r="O18" i="131"/>
  <c r="O17" i="131"/>
  <c r="O16" i="131"/>
  <c r="O15" i="131"/>
  <c r="O14" i="131"/>
  <c r="O13" i="131"/>
  <c r="O12" i="131"/>
  <c r="O11" i="131"/>
  <c r="O10" i="131"/>
  <c r="O9" i="131"/>
  <c r="O8" i="131"/>
  <c r="O7" i="131"/>
  <c r="O6" i="131"/>
  <c r="AB13" i="128"/>
  <c r="AB12" i="128"/>
  <c r="AB11" i="128"/>
  <c r="AB10" i="128"/>
  <c r="AB9" i="128"/>
  <c r="AB8" i="128"/>
  <c r="AB7" i="128"/>
  <c r="X13" i="128"/>
  <c r="X12" i="128"/>
  <c r="X11" i="128"/>
  <c r="X10" i="128"/>
  <c r="X9" i="128"/>
  <c r="X8" i="128"/>
  <c r="X7" i="128"/>
  <c r="P13" i="128"/>
  <c r="P12" i="128"/>
  <c r="P11" i="128"/>
  <c r="P10" i="128"/>
  <c r="P9" i="128"/>
  <c r="P8" i="128"/>
  <c r="P7" i="128"/>
  <c r="P6" i="128"/>
  <c r="T13" i="128"/>
  <c r="T12" i="128"/>
  <c r="T11" i="128"/>
  <c r="T10" i="128"/>
  <c r="T9" i="128"/>
  <c r="T8" i="128"/>
  <c r="T7" i="128"/>
  <c r="H13" i="128"/>
  <c r="H12" i="128"/>
  <c r="H11" i="128"/>
  <c r="H10" i="128"/>
  <c r="H9" i="128"/>
  <c r="H8" i="128"/>
  <c r="H7" i="128"/>
  <c r="D13" i="128"/>
  <c r="D12" i="128"/>
  <c r="D11" i="128"/>
  <c r="D10" i="128"/>
  <c r="D9" i="128"/>
  <c r="D8" i="128"/>
  <c r="D7" i="128"/>
  <c r="AB6" i="128"/>
  <c r="X6" i="128"/>
  <c r="T6" i="128"/>
  <c r="H6" i="128"/>
  <c r="D6" i="128"/>
  <c r="F14" i="128"/>
  <c r="E14" i="128"/>
  <c r="G13" i="128"/>
  <c r="G12" i="128"/>
  <c r="G11" i="128"/>
  <c r="G10" i="128"/>
  <c r="G9" i="128"/>
  <c r="G8" i="128"/>
  <c r="G7" i="128"/>
  <c r="G6" i="128"/>
  <c r="J14" i="128"/>
  <c r="I14" i="128"/>
  <c r="K13" i="128"/>
  <c r="K12" i="128"/>
  <c r="K11" i="128"/>
  <c r="K10" i="128"/>
  <c r="K9" i="128"/>
  <c r="K8" i="128"/>
  <c r="K7" i="128"/>
  <c r="N14" i="128"/>
  <c r="M14" i="128"/>
  <c r="O13" i="128"/>
  <c r="O12" i="128"/>
  <c r="O11" i="128"/>
  <c r="O10" i="128"/>
  <c r="O9" i="128"/>
  <c r="O8" i="128"/>
  <c r="O7" i="128"/>
  <c r="N80" i="131" l="1"/>
  <c r="F6" i="127"/>
  <c r="M80" i="131"/>
  <c r="E6" i="127"/>
  <c r="F5" i="127"/>
  <c r="J80" i="131"/>
  <c r="K14" i="128"/>
  <c r="I80" i="131"/>
  <c r="E5" i="127"/>
  <c r="F4" i="127"/>
  <c r="F80" i="131"/>
  <c r="E80" i="131"/>
  <c r="E4" i="127"/>
  <c r="G14" i="128"/>
  <c r="O14" i="128"/>
  <c r="O80" i="131" l="1"/>
  <c r="G6" i="127"/>
  <c r="K80" i="131"/>
  <c r="G5" i="127"/>
  <c r="G80" i="131"/>
  <c r="G4" i="127"/>
  <c r="AA12" i="69"/>
  <c r="G81" i="40"/>
  <c r="D81" i="40"/>
  <c r="D5" i="134"/>
  <c r="D4" i="134"/>
  <c r="AR1261" i="70" l="1"/>
  <c r="AR1260" i="70"/>
  <c r="AR1259" i="70"/>
  <c r="AR1258" i="70"/>
  <c r="AR1257" i="70"/>
  <c r="AR1256" i="70"/>
  <c r="AR1255" i="70"/>
  <c r="AR1254" i="70"/>
  <c r="AR1253" i="70"/>
  <c r="AR1252" i="70"/>
  <c r="AR1251" i="70"/>
  <c r="AR1250" i="70"/>
  <c r="AR1249" i="70"/>
  <c r="AR1248" i="70"/>
  <c r="AR1247" i="70"/>
  <c r="AR1246" i="70"/>
  <c r="AR1244" i="70"/>
  <c r="AR1243" i="70"/>
  <c r="AR1242" i="70"/>
  <c r="AR1241" i="70"/>
  <c r="AR1240" i="70"/>
  <c r="AR1239" i="70"/>
  <c r="AR1238" i="70"/>
  <c r="AR1237" i="70"/>
  <c r="AR1236" i="70"/>
  <c r="AR1235" i="70"/>
  <c r="AR1234" i="70"/>
  <c r="AR1233" i="70"/>
  <c r="AR1232" i="70"/>
  <c r="AR1231" i="70"/>
  <c r="AR1230" i="70"/>
  <c r="AR1229" i="70"/>
  <c r="AR1227" i="70"/>
  <c r="AR1226" i="70"/>
  <c r="AR1225" i="70"/>
  <c r="AR1224" i="70"/>
  <c r="AR1223" i="70"/>
  <c r="AR1222" i="70"/>
  <c r="AR1221" i="70"/>
  <c r="AR1220" i="70"/>
  <c r="AR1219" i="70"/>
  <c r="AR1218" i="70"/>
  <c r="AR1217" i="70"/>
  <c r="AR1216" i="70"/>
  <c r="AR1215" i="70"/>
  <c r="AR1214" i="70"/>
  <c r="AR1213" i="70"/>
  <c r="AR1212" i="70"/>
  <c r="AR1210" i="70"/>
  <c r="AR1209" i="70"/>
  <c r="AR1208" i="70"/>
  <c r="AR1207" i="70"/>
  <c r="AR1206" i="70"/>
  <c r="AR1205" i="70"/>
  <c r="AR1204" i="70"/>
  <c r="AR1203" i="70"/>
  <c r="AR1202" i="70"/>
  <c r="AR1201" i="70"/>
  <c r="AR1200" i="70"/>
  <c r="AR1199" i="70"/>
  <c r="AR1198" i="70"/>
  <c r="AR1197" i="70"/>
  <c r="AR1196" i="70"/>
  <c r="AR1195" i="70"/>
  <c r="AR1193" i="70"/>
  <c r="AR1192" i="70"/>
  <c r="AR1191" i="70"/>
  <c r="AR1190" i="70"/>
  <c r="AR1189" i="70"/>
  <c r="AR1188" i="70"/>
  <c r="AR1187" i="70"/>
  <c r="AR1186" i="70"/>
  <c r="AR1185" i="70"/>
  <c r="AR1184" i="70"/>
  <c r="AR1183" i="70"/>
  <c r="AR1182" i="70"/>
  <c r="AR1181" i="70"/>
  <c r="AR1180" i="70"/>
  <c r="AR1179" i="70"/>
  <c r="AR1178" i="70"/>
  <c r="AR1176" i="70"/>
  <c r="AR1175" i="70"/>
  <c r="AR1174" i="70"/>
  <c r="AR1173" i="70"/>
  <c r="AR1172" i="70"/>
  <c r="AR1171" i="70"/>
  <c r="AR1170" i="70"/>
  <c r="AR1169" i="70"/>
  <c r="AR1168" i="70"/>
  <c r="AR1167" i="70"/>
  <c r="AR1166" i="70"/>
  <c r="AR1165" i="70"/>
  <c r="AR1164" i="70"/>
  <c r="AR1163" i="70"/>
  <c r="AR1162" i="70"/>
  <c r="AR1161" i="70"/>
  <c r="AR1159" i="70"/>
  <c r="AR1158" i="70"/>
  <c r="AR1157" i="70"/>
  <c r="AR1156" i="70"/>
  <c r="AR1155" i="70"/>
  <c r="AR1154" i="70"/>
  <c r="AR1153" i="70"/>
  <c r="AR1152" i="70"/>
  <c r="AR1151" i="70"/>
  <c r="AR1150" i="70"/>
  <c r="AR1149" i="70"/>
  <c r="AR1148" i="70"/>
  <c r="AR1147" i="70"/>
  <c r="AR1146" i="70"/>
  <c r="AR1145" i="70"/>
  <c r="AR1144" i="70"/>
  <c r="AR1142" i="70"/>
  <c r="AR1141" i="70"/>
  <c r="AR1140" i="70"/>
  <c r="AR1139" i="70"/>
  <c r="AR1138" i="70"/>
  <c r="AR1137" i="70"/>
  <c r="AR1136" i="70"/>
  <c r="AR1135" i="70"/>
  <c r="AR1134" i="70"/>
  <c r="AR1133" i="70"/>
  <c r="AR1132" i="70"/>
  <c r="AR1131" i="70"/>
  <c r="AR1130" i="70"/>
  <c r="AR1129" i="70"/>
  <c r="AR1128" i="70"/>
  <c r="AR1127" i="70"/>
  <c r="AR1125" i="70"/>
  <c r="AR1124" i="70"/>
  <c r="AR1123" i="70"/>
  <c r="AR1122" i="70"/>
  <c r="AR1121" i="70"/>
  <c r="AR1120" i="70"/>
  <c r="AR1119" i="70"/>
  <c r="AR1118" i="70"/>
  <c r="AR1117" i="70"/>
  <c r="AR1116" i="70"/>
  <c r="AR1115" i="70"/>
  <c r="AR1114" i="70"/>
  <c r="AR1113" i="70"/>
  <c r="AR1112" i="70"/>
  <c r="AR1111" i="70"/>
  <c r="AR1110" i="70"/>
  <c r="AR1108" i="70"/>
  <c r="AR1107" i="70"/>
  <c r="AR1106" i="70"/>
  <c r="AR1105" i="70"/>
  <c r="AR1104" i="70"/>
  <c r="AR1103" i="70"/>
  <c r="AR1102" i="70"/>
  <c r="AR1101" i="70"/>
  <c r="AR1100" i="70"/>
  <c r="AR1099" i="70"/>
  <c r="AR1098" i="70"/>
  <c r="AR1097" i="70"/>
  <c r="AR1096" i="70"/>
  <c r="AR1095" i="70"/>
  <c r="AR1094" i="70"/>
  <c r="AR1093" i="70"/>
  <c r="AR1091" i="70"/>
  <c r="AR1090" i="70"/>
  <c r="AR1089" i="70"/>
  <c r="AR1088" i="70"/>
  <c r="AR1087" i="70"/>
  <c r="AR1086" i="70"/>
  <c r="AR1085" i="70"/>
  <c r="AR1084" i="70"/>
  <c r="AR1083" i="70"/>
  <c r="AR1082" i="70"/>
  <c r="AR1081" i="70"/>
  <c r="AR1080" i="70"/>
  <c r="AR1079" i="70"/>
  <c r="AR1078" i="70"/>
  <c r="AR1077" i="70"/>
  <c r="AR1076" i="70"/>
  <c r="AR1074" i="70"/>
  <c r="AR1073" i="70"/>
  <c r="AR1072" i="70"/>
  <c r="AR1071" i="70"/>
  <c r="AR1070" i="70"/>
  <c r="AR1069" i="70"/>
  <c r="AR1068" i="70"/>
  <c r="AR1067" i="70"/>
  <c r="AR1066" i="70"/>
  <c r="AR1065" i="70"/>
  <c r="AR1064" i="70"/>
  <c r="AR1063" i="70"/>
  <c r="AR1062" i="70"/>
  <c r="AR1061" i="70"/>
  <c r="AR1060" i="70"/>
  <c r="AR1059" i="70"/>
  <c r="AR1057" i="70"/>
  <c r="AR1056" i="70"/>
  <c r="AR1055" i="70"/>
  <c r="AR1054" i="70"/>
  <c r="AR1053" i="70"/>
  <c r="AR1052" i="70"/>
  <c r="AR1051" i="70"/>
  <c r="AR1050" i="70"/>
  <c r="AR1049" i="70"/>
  <c r="AR1048" i="70"/>
  <c r="AR1047" i="70"/>
  <c r="AR1046" i="70"/>
  <c r="AR1045" i="70"/>
  <c r="AR1044" i="70"/>
  <c r="AR1043" i="70"/>
  <c r="AR1042" i="70"/>
  <c r="AR1040" i="70"/>
  <c r="AR1039" i="70"/>
  <c r="AR1038" i="70"/>
  <c r="AR1037" i="70"/>
  <c r="AR1036" i="70"/>
  <c r="AR1035" i="70"/>
  <c r="AR1034" i="70"/>
  <c r="AR1033" i="70"/>
  <c r="AR1032" i="70"/>
  <c r="AR1031" i="70"/>
  <c r="AR1030" i="70"/>
  <c r="AR1029" i="70"/>
  <c r="AR1028" i="70"/>
  <c r="AR1027" i="70"/>
  <c r="AR1026" i="70"/>
  <c r="AR1025" i="70"/>
  <c r="AR1023" i="70"/>
  <c r="AR1022" i="70"/>
  <c r="AR1021" i="70"/>
  <c r="AR1020" i="70"/>
  <c r="AR1019" i="70"/>
  <c r="AR1018" i="70"/>
  <c r="AR1017" i="70"/>
  <c r="AR1016" i="70"/>
  <c r="AR1015" i="70"/>
  <c r="AR1014" i="70"/>
  <c r="AR1013" i="70"/>
  <c r="AR1012" i="70"/>
  <c r="AR1011" i="70"/>
  <c r="AR1010" i="70"/>
  <c r="AR1009" i="70"/>
  <c r="AR1008" i="70"/>
  <c r="AR1006" i="70"/>
  <c r="AR1005" i="70"/>
  <c r="AR1004" i="70"/>
  <c r="AR1003" i="70"/>
  <c r="AR1002" i="70"/>
  <c r="AR1001" i="70"/>
  <c r="AR1000" i="70"/>
  <c r="AR999" i="70"/>
  <c r="AR998" i="70"/>
  <c r="AR997" i="70"/>
  <c r="AR996" i="70"/>
  <c r="AR995" i="70"/>
  <c r="AR994" i="70"/>
  <c r="AR993" i="70"/>
  <c r="AR992" i="70"/>
  <c r="AR991" i="70"/>
  <c r="AR989" i="70"/>
  <c r="AR988" i="70"/>
  <c r="AR987" i="70"/>
  <c r="AR986" i="70"/>
  <c r="AR985" i="70"/>
  <c r="AR984" i="70"/>
  <c r="AR983" i="70"/>
  <c r="AR982" i="70"/>
  <c r="AR981" i="70"/>
  <c r="AR980" i="70"/>
  <c r="AR979" i="70"/>
  <c r="AR978" i="70"/>
  <c r="AR977" i="70"/>
  <c r="AR976" i="70"/>
  <c r="AR975" i="70"/>
  <c r="AR974" i="70"/>
  <c r="AR972" i="70"/>
  <c r="AR971" i="70"/>
  <c r="AR970" i="70"/>
  <c r="AR969" i="70"/>
  <c r="AR968" i="70"/>
  <c r="AR967" i="70"/>
  <c r="AR966" i="70"/>
  <c r="AR965" i="70"/>
  <c r="AR964" i="70"/>
  <c r="AR963" i="70"/>
  <c r="AR962" i="70"/>
  <c r="AR961" i="70"/>
  <c r="AR960" i="70"/>
  <c r="AR959" i="70"/>
  <c r="AR958" i="70"/>
  <c r="AR957" i="70"/>
  <c r="AR955" i="70"/>
  <c r="AR954" i="70"/>
  <c r="AR953" i="70"/>
  <c r="AR952" i="70"/>
  <c r="AR951" i="70"/>
  <c r="AR950" i="70"/>
  <c r="AR949" i="70"/>
  <c r="AR948" i="70"/>
  <c r="AR947" i="70"/>
  <c r="AR946" i="70"/>
  <c r="AR945" i="70"/>
  <c r="AR944" i="70"/>
  <c r="AR943" i="70"/>
  <c r="AR942" i="70"/>
  <c r="AR941" i="70"/>
  <c r="AR940" i="70"/>
  <c r="AR938" i="70"/>
  <c r="AR937" i="70"/>
  <c r="AR936" i="70"/>
  <c r="AR935" i="70"/>
  <c r="AR934" i="70"/>
  <c r="AR933" i="70"/>
  <c r="AR932" i="70"/>
  <c r="AR931" i="70"/>
  <c r="AR930" i="70"/>
  <c r="AR929" i="70"/>
  <c r="AR928" i="70"/>
  <c r="AR927" i="70"/>
  <c r="AR926" i="70"/>
  <c r="AR925" i="70"/>
  <c r="AR924" i="70"/>
  <c r="AR923" i="70"/>
  <c r="AR921" i="70"/>
  <c r="AR920" i="70"/>
  <c r="AR919" i="70"/>
  <c r="AR918" i="70"/>
  <c r="AR917" i="70"/>
  <c r="AR916" i="70"/>
  <c r="AR915" i="70"/>
  <c r="AR914" i="70"/>
  <c r="AR913" i="70"/>
  <c r="AR912" i="70"/>
  <c r="AR911" i="70"/>
  <c r="AR910" i="70"/>
  <c r="AR909" i="70"/>
  <c r="AR908" i="70"/>
  <c r="AR907" i="70"/>
  <c r="AR906" i="70"/>
  <c r="AR904" i="70"/>
  <c r="AR903" i="70"/>
  <c r="AR902" i="70"/>
  <c r="AR901" i="70"/>
  <c r="AR900" i="70"/>
  <c r="AR899" i="70"/>
  <c r="AR898" i="70"/>
  <c r="AR897" i="70"/>
  <c r="AR896" i="70"/>
  <c r="AR895" i="70"/>
  <c r="AR894" i="70"/>
  <c r="AR893" i="70"/>
  <c r="AR892" i="70"/>
  <c r="AR891" i="70"/>
  <c r="AR890" i="70"/>
  <c r="AR889" i="70"/>
  <c r="AR887" i="70"/>
  <c r="AR886" i="70"/>
  <c r="AR885" i="70"/>
  <c r="AR884" i="70"/>
  <c r="AR883" i="70"/>
  <c r="AR882" i="70"/>
  <c r="AR881" i="70"/>
  <c r="AR880" i="70"/>
  <c r="AR879" i="70"/>
  <c r="AR878" i="70"/>
  <c r="AR877" i="70"/>
  <c r="AR876" i="70"/>
  <c r="AR875" i="70"/>
  <c r="AR874" i="70"/>
  <c r="AR873" i="70"/>
  <c r="AR872" i="70"/>
  <c r="AR870" i="70"/>
  <c r="AR869" i="70"/>
  <c r="AR868" i="70"/>
  <c r="AR867" i="70"/>
  <c r="AR866" i="70"/>
  <c r="AR865" i="70"/>
  <c r="AR864" i="70"/>
  <c r="AR863" i="70"/>
  <c r="AR862" i="70"/>
  <c r="AR861" i="70"/>
  <c r="AR860" i="70"/>
  <c r="AR859" i="70"/>
  <c r="AR858" i="70"/>
  <c r="AR857" i="70"/>
  <c r="AR856" i="70"/>
  <c r="AR855" i="70"/>
  <c r="AR853" i="70"/>
  <c r="AR852" i="70"/>
  <c r="AR851" i="70"/>
  <c r="AR850" i="70"/>
  <c r="AR849" i="70"/>
  <c r="AR848" i="70"/>
  <c r="AR847" i="70"/>
  <c r="AR846" i="70"/>
  <c r="AR845" i="70"/>
  <c r="AR844" i="70"/>
  <c r="AR843" i="70"/>
  <c r="AR842" i="70"/>
  <c r="AR841" i="70"/>
  <c r="AR840" i="70"/>
  <c r="AR839" i="70"/>
  <c r="AR838" i="70"/>
  <c r="AR836" i="70"/>
  <c r="AR835" i="70"/>
  <c r="AR834" i="70"/>
  <c r="AR833" i="70"/>
  <c r="AR832" i="70"/>
  <c r="AR831" i="70"/>
  <c r="AR830" i="70"/>
  <c r="AR829" i="70"/>
  <c r="AR828" i="70"/>
  <c r="AR827" i="70"/>
  <c r="AR826" i="70"/>
  <c r="AR825" i="70"/>
  <c r="AR824" i="70"/>
  <c r="AR823" i="70"/>
  <c r="AR822" i="70"/>
  <c r="AR821" i="70"/>
  <c r="AR819" i="70"/>
  <c r="AR818" i="70"/>
  <c r="AR817" i="70"/>
  <c r="AR816" i="70"/>
  <c r="AR815" i="70"/>
  <c r="AR814" i="70"/>
  <c r="AR813" i="70"/>
  <c r="AR812" i="70"/>
  <c r="AR811" i="70"/>
  <c r="AR810" i="70"/>
  <c r="AR809" i="70"/>
  <c r="AR808" i="70"/>
  <c r="AR807" i="70"/>
  <c r="AR806" i="70"/>
  <c r="AR805" i="70"/>
  <c r="AR804" i="70"/>
  <c r="AR802" i="70"/>
  <c r="AR801" i="70"/>
  <c r="AR800" i="70"/>
  <c r="AR799" i="70"/>
  <c r="AR798" i="70"/>
  <c r="AR797" i="70"/>
  <c r="AR796" i="70"/>
  <c r="AR795" i="70"/>
  <c r="AR794" i="70"/>
  <c r="AR793" i="70"/>
  <c r="AR792" i="70"/>
  <c r="AR791" i="70"/>
  <c r="AR790" i="70"/>
  <c r="AR789" i="70"/>
  <c r="AR788" i="70"/>
  <c r="AR787" i="70"/>
  <c r="AR785" i="70"/>
  <c r="AR784" i="70"/>
  <c r="AR783" i="70"/>
  <c r="AR782" i="70"/>
  <c r="AR781" i="70"/>
  <c r="AR780" i="70"/>
  <c r="AR779" i="70"/>
  <c r="AR778" i="70"/>
  <c r="AR777" i="70"/>
  <c r="AR776" i="70"/>
  <c r="AR775" i="70"/>
  <c r="AR774" i="70"/>
  <c r="AR773" i="70"/>
  <c r="AR772" i="70"/>
  <c r="AR771" i="70"/>
  <c r="AR770" i="70"/>
  <c r="AR768" i="70"/>
  <c r="AR767" i="70"/>
  <c r="AR766" i="70"/>
  <c r="AR765" i="70"/>
  <c r="AR764" i="70"/>
  <c r="AR763" i="70"/>
  <c r="AR762" i="70"/>
  <c r="AR761" i="70"/>
  <c r="AR760" i="70"/>
  <c r="AR759" i="70"/>
  <c r="AR758" i="70"/>
  <c r="AR757" i="70"/>
  <c r="AR756" i="70"/>
  <c r="AR755" i="70"/>
  <c r="AR754" i="70"/>
  <c r="AR753" i="70"/>
  <c r="AR751" i="70"/>
  <c r="AR750" i="70"/>
  <c r="AR749" i="70"/>
  <c r="AR748" i="70"/>
  <c r="AR747" i="70"/>
  <c r="AR746" i="70"/>
  <c r="AR745" i="70"/>
  <c r="AR744" i="70"/>
  <c r="AR743" i="70"/>
  <c r="AR742" i="70"/>
  <c r="AR741" i="70"/>
  <c r="AR740" i="70"/>
  <c r="AR739" i="70"/>
  <c r="AR738" i="70"/>
  <c r="AR737" i="70"/>
  <c r="AR736" i="70"/>
  <c r="AR734" i="70"/>
  <c r="AR733" i="70"/>
  <c r="AR732" i="70"/>
  <c r="AR731" i="70"/>
  <c r="AR730" i="70"/>
  <c r="AR729" i="70"/>
  <c r="AR728" i="70"/>
  <c r="AR727" i="70"/>
  <c r="AR726" i="70"/>
  <c r="AR725" i="70"/>
  <c r="AR724" i="70"/>
  <c r="AR723" i="70"/>
  <c r="AR722" i="70"/>
  <c r="AR721" i="70"/>
  <c r="AR720" i="70"/>
  <c r="AR719" i="70"/>
  <c r="AR717" i="70"/>
  <c r="AR716" i="70"/>
  <c r="AR715" i="70"/>
  <c r="AR714" i="70"/>
  <c r="AR713" i="70"/>
  <c r="AR712" i="70"/>
  <c r="AR711" i="70"/>
  <c r="AR710" i="70"/>
  <c r="AR709" i="70"/>
  <c r="AR708" i="70"/>
  <c r="AR707" i="70"/>
  <c r="AR706" i="70"/>
  <c r="AR705" i="70"/>
  <c r="AR704" i="70"/>
  <c r="AR703" i="70"/>
  <c r="AR702" i="70"/>
  <c r="AR700" i="70"/>
  <c r="AR699" i="70"/>
  <c r="AR698" i="70"/>
  <c r="AR697" i="70"/>
  <c r="AR696" i="70"/>
  <c r="AR695" i="70"/>
  <c r="AR694" i="70"/>
  <c r="AR693" i="70"/>
  <c r="AR692" i="70"/>
  <c r="AR691" i="70"/>
  <c r="AR690" i="70"/>
  <c r="AR689" i="70"/>
  <c r="AR688" i="70"/>
  <c r="AR687" i="70"/>
  <c r="AR686" i="70"/>
  <c r="AR685" i="70"/>
  <c r="AR683" i="70"/>
  <c r="AR682" i="70"/>
  <c r="AR681" i="70"/>
  <c r="AR680" i="70"/>
  <c r="AR679" i="70"/>
  <c r="AR678" i="70"/>
  <c r="AR677" i="70"/>
  <c r="AR676" i="70"/>
  <c r="AR675" i="70"/>
  <c r="AR674" i="70"/>
  <c r="AR673" i="70"/>
  <c r="AR672" i="70"/>
  <c r="AR671" i="70"/>
  <c r="AR670" i="70"/>
  <c r="AR669" i="70"/>
  <c r="AR668" i="70"/>
  <c r="AR666" i="70"/>
  <c r="AR665" i="70"/>
  <c r="AR664" i="70"/>
  <c r="AR663" i="70"/>
  <c r="AR662" i="70"/>
  <c r="AR661" i="70"/>
  <c r="AR660" i="70"/>
  <c r="AR659" i="70"/>
  <c r="AR658" i="70"/>
  <c r="AR657" i="70"/>
  <c r="AR656" i="70"/>
  <c r="AR655" i="70"/>
  <c r="AR654" i="70"/>
  <c r="AR653" i="70"/>
  <c r="AR652" i="70"/>
  <c r="AR651" i="70"/>
  <c r="AR649" i="70"/>
  <c r="AR648" i="70"/>
  <c r="AR647" i="70"/>
  <c r="AR646" i="70"/>
  <c r="AR645" i="70"/>
  <c r="AR644" i="70"/>
  <c r="AR643" i="70"/>
  <c r="AR642" i="70"/>
  <c r="AR641" i="70"/>
  <c r="AR640" i="70"/>
  <c r="AR639" i="70"/>
  <c r="AR638" i="70"/>
  <c r="AR637" i="70"/>
  <c r="AR636" i="70"/>
  <c r="AR635" i="70"/>
  <c r="AR634" i="70"/>
  <c r="AR632" i="70"/>
  <c r="AR631" i="70"/>
  <c r="AR630" i="70"/>
  <c r="AR629" i="70"/>
  <c r="AR628" i="70"/>
  <c r="AR627" i="70"/>
  <c r="AR626" i="70"/>
  <c r="AR625" i="70"/>
  <c r="AR624" i="70"/>
  <c r="AR623" i="70"/>
  <c r="AR622" i="70"/>
  <c r="AR621" i="70"/>
  <c r="AR620" i="70"/>
  <c r="AR619" i="70"/>
  <c r="AR618" i="70"/>
  <c r="AR617" i="70"/>
  <c r="AR615" i="70"/>
  <c r="AR614" i="70"/>
  <c r="AR613" i="70"/>
  <c r="AR612" i="70"/>
  <c r="AR611" i="70"/>
  <c r="AR610" i="70"/>
  <c r="AR609" i="70"/>
  <c r="AR608" i="70"/>
  <c r="AR607" i="70"/>
  <c r="AR606" i="70"/>
  <c r="AR605" i="70"/>
  <c r="AR604" i="70"/>
  <c r="AR603" i="70"/>
  <c r="AR602" i="70"/>
  <c r="AR601" i="70"/>
  <c r="AR600" i="70"/>
  <c r="AR598" i="70"/>
  <c r="AR597" i="70"/>
  <c r="AR596" i="70"/>
  <c r="AR595" i="70"/>
  <c r="AR594" i="70"/>
  <c r="AR593" i="70"/>
  <c r="AR592" i="70"/>
  <c r="AR591" i="70"/>
  <c r="AR590" i="70"/>
  <c r="AR589" i="70"/>
  <c r="AR588" i="70"/>
  <c r="AR587" i="70"/>
  <c r="AR586" i="70"/>
  <c r="AR585" i="70"/>
  <c r="AR584" i="70"/>
  <c r="AR583" i="70"/>
  <c r="AR581" i="70"/>
  <c r="AR580" i="70"/>
  <c r="AR579" i="70"/>
  <c r="AR578" i="70"/>
  <c r="AR577" i="70"/>
  <c r="AR576" i="70"/>
  <c r="AR575" i="70"/>
  <c r="AR574" i="70"/>
  <c r="AR573" i="70"/>
  <c r="AR572" i="70"/>
  <c r="AR571" i="70"/>
  <c r="AR570" i="70"/>
  <c r="AR569" i="70"/>
  <c r="AR568" i="70"/>
  <c r="AR567" i="70"/>
  <c r="AR566" i="70"/>
  <c r="AR564" i="70"/>
  <c r="AR563" i="70"/>
  <c r="AR562" i="70"/>
  <c r="AR561" i="70"/>
  <c r="AR560" i="70"/>
  <c r="AR559" i="70"/>
  <c r="AR558" i="70"/>
  <c r="AR557" i="70"/>
  <c r="AR556" i="70"/>
  <c r="AR555" i="70"/>
  <c r="AR554" i="70"/>
  <c r="AR553" i="70"/>
  <c r="AR552" i="70"/>
  <c r="AR551" i="70"/>
  <c r="AR550" i="70"/>
  <c r="AR549" i="70"/>
  <c r="AR547" i="70"/>
  <c r="AR546" i="70"/>
  <c r="AR545" i="70"/>
  <c r="AR544" i="70"/>
  <c r="AR543" i="70"/>
  <c r="AR542" i="70"/>
  <c r="AR541" i="70"/>
  <c r="AR540" i="70"/>
  <c r="AR539" i="70"/>
  <c r="AR538" i="70"/>
  <c r="AR537" i="70"/>
  <c r="AR536" i="70"/>
  <c r="AR535" i="70"/>
  <c r="AR534" i="70"/>
  <c r="AR533" i="70"/>
  <c r="AR532" i="70"/>
  <c r="AR530" i="70"/>
  <c r="AR529" i="70"/>
  <c r="AR528" i="70"/>
  <c r="AR527" i="70"/>
  <c r="AR526" i="70"/>
  <c r="AR525" i="70"/>
  <c r="AR524" i="70"/>
  <c r="AR523" i="70"/>
  <c r="AR522" i="70"/>
  <c r="AR521" i="70"/>
  <c r="AR520" i="70"/>
  <c r="AR519" i="70"/>
  <c r="AR518" i="70"/>
  <c r="AR517" i="70"/>
  <c r="AR516" i="70"/>
  <c r="AR515" i="70"/>
  <c r="AR513" i="70"/>
  <c r="AR512" i="70"/>
  <c r="AR511" i="70"/>
  <c r="AR510" i="70"/>
  <c r="AR509" i="70"/>
  <c r="AR508" i="70"/>
  <c r="AR507" i="70"/>
  <c r="AR506" i="70"/>
  <c r="AR505" i="70"/>
  <c r="AR504" i="70"/>
  <c r="AR503" i="70"/>
  <c r="AR502" i="70"/>
  <c r="AR501" i="70"/>
  <c r="AR500" i="70"/>
  <c r="AR499" i="70"/>
  <c r="AR498" i="70"/>
  <c r="AR496" i="70"/>
  <c r="AR495" i="70"/>
  <c r="AR494" i="70"/>
  <c r="AR493" i="70"/>
  <c r="AR492" i="70"/>
  <c r="AR491" i="70"/>
  <c r="AR490" i="70"/>
  <c r="AR489" i="70"/>
  <c r="AR488" i="70"/>
  <c r="AR487" i="70"/>
  <c r="AR486" i="70"/>
  <c r="AR485" i="70"/>
  <c r="AR484" i="70"/>
  <c r="AR483" i="70"/>
  <c r="AR482" i="70"/>
  <c r="AR481" i="70"/>
  <c r="AR479" i="70"/>
  <c r="AR478" i="70"/>
  <c r="AR477" i="70"/>
  <c r="AR476" i="70"/>
  <c r="AR475" i="70"/>
  <c r="AR474" i="70"/>
  <c r="AR473" i="70"/>
  <c r="AR472" i="70"/>
  <c r="AR471" i="70"/>
  <c r="AR470" i="70"/>
  <c r="AR469" i="70"/>
  <c r="AR468" i="70"/>
  <c r="AR467" i="70"/>
  <c r="AR466" i="70"/>
  <c r="AR465" i="70"/>
  <c r="AR464" i="70"/>
  <c r="AR462" i="70"/>
  <c r="AR461" i="70"/>
  <c r="AR460" i="70"/>
  <c r="AR459" i="70"/>
  <c r="AR458" i="70"/>
  <c r="AR457" i="70"/>
  <c r="AR456" i="70"/>
  <c r="AR455" i="70"/>
  <c r="AR454" i="70"/>
  <c r="AR453" i="70"/>
  <c r="AR452" i="70"/>
  <c r="AR451" i="70"/>
  <c r="AR450" i="70"/>
  <c r="AR449" i="70"/>
  <c r="AR448" i="70"/>
  <c r="AR447" i="70"/>
  <c r="AR445" i="70"/>
  <c r="AR444" i="70"/>
  <c r="AR443" i="70"/>
  <c r="AR442" i="70"/>
  <c r="AR441" i="70"/>
  <c r="AR440" i="70"/>
  <c r="AR439" i="70"/>
  <c r="AR438" i="70"/>
  <c r="AR437" i="70"/>
  <c r="AR436" i="70"/>
  <c r="AR435" i="70"/>
  <c r="AR434" i="70"/>
  <c r="AR433" i="70"/>
  <c r="AR432" i="70"/>
  <c r="AR431" i="70"/>
  <c r="AR430" i="70"/>
  <c r="AR428" i="70"/>
  <c r="AR427" i="70"/>
  <c r="AR426" i="70"/>
  <c r="AR425" i="70"/>
  <c r="AR424" i="70"/>
  <c r="AR423" i="70"/>
  <c r="AR422" i="70"/>
  <c r="AR421" i="70"/>
  <c r="AR420" i="70"/>
  <c r="AR419" i="70"/>
  <c r="AR418" i="70"/>
  <c r="AR417" i="70"/>
  <c r="AR416" i="70"/>
  <c r="AR415" i="70"/>
  <c r="AR414" i="70"/>
  <c r="AR413" i="70"/>
  <c r="AR411" i="70"/>
  <c r="AR410" i="70"/>
  <c r="AR409" i="70"/>
  <c r="AR408" i="70"/>
  <c r="AR407" i="70"/>
  <c r="AR406" i="70"/>
  <c r="AR405" i="70"/>
  <c r="AR404" i="70"/>
  <c r="AR403" i="70"/>
  <c r="AR402" i="70"/>
  <c r="AR401" i="70"/>
  <c r="AR400" i="70"/>
  <c r="AR399" i="70"/>
  <c r="AR398" i="70"/>
  <c r="AR397" i="70"/>
  <c r="AR396" i="70"/>
  <c r="AR394" i="70"/>
  <c r="AR393" i="70"/>
  <c r="AR392" i="70"/>
  <c r="AR391" i="70"/>
  <c r="AR390" i="70"/>
  <c r="AR389" i="70"/>
  <c r="AR388" i="70"/>
  <c r="AR387" i="70"/>
  <c r="AR386" i="70"/>
  <c r="AR385" i="70"/>
  <c r="AR384" i="70"/>
  <c r="AR383" i="70"/>
  <c r="AR382" i="70"/>
  <c r="AR381" i="70"/>
  <c r="AR380" i="70"/>
  <c r="AR379" i="70"/>
  <c r="AR377" i="70"/>
  <c r="AR376" i="70"/>
  <c r="AR375" i="70"/>
  <c r="AR374" i="70"/>
  <c r="AR373" i="70"/>
  <c r="AR372" i="70"/>
  <c r="AR371" i="70"/>
  <c r="AR370" i="70"/>
  <c r="AR369" i="70"/>
  <c r="AR368" i="70"/>
  <c r="AR367" i="70"/>
  <c r="AR366" i="70"/>
  <c r="AR365" i="70"/>
  <c r="AR364" i="70"/>
  <c r="AR363" i="70"/>
  <c r="AR362" i="70"/>
  <c r="AR360" i="70"/>
  <c r="AR359" i="70"/>
  <c r="AR358" i="70"/>
  <c r="AR357" i="70"/>
  <c r="AR356" i="70"/>
  <c r="AR355" i="70"/>
  <c r="AR354" i="70"/>
  <c r="AR353" i="70"/>
  <c r="AR352" i="70"/>
  <c r="AR351" i="70"/>
  <c r="AR350" i="70"/>
  <c r="AR349" i="70"/>
  <c r="AR348" i="70"/>
  <c r="AR347" i="70"/>
  <c r="AR346" i="70"/>
  <c r="AR345" i="70"/>
  <c r="AR343" i="70"/>
  <c r="AR342" i="70"/>
  <c r="AR341" i="70"/>
  <c r="AR340" i="70"/>
  <c r="AR339" i="70"/>
  <c r="AR338" i="70"/>
  <c r="AR337" i="70"/>
  <c r="AR336" i="70"/>
  <c r="AR335" i="70"/>
  <c r="AR334" i="70"/>
  <c r="AR333" i="70"/>
  <c r="AR332" i="70"/>
  <c r="AR331" i="70"/>
  <c r="AR330" i="70"/>
  <c r="AR329" i="70"/>
  <c r="AR328" i="70"/>
  <c r="AR326" i="70"/>
  <c r="AR325" i="70"/>
  <c r="AR324" i="70"/>
  <c r="AR323" i="70"/>
  <c r="AR322" i="70"/>
  <c r="AR321" i="70"/>
  <c r="AR320" i="70"/>
  <c r="AR319" i="70"/>
  <c r="AR318" i="70"/>
  <c r="AR317" i="70"/>
  <c r="AR316" i="70"/>
  <c r="AR315" i="70"/>
  <c r="AR314" i="70"/>
  <c r="AR313" i="70"/>
  <c r="AR312" i="70"/>
  <c r="AR311" i="70"/>
  <c r="AR309" i="70"/>
  <c r="AR308" i="70"/>
  <c r="AR307" i="70"/>
  <c r="AR306" i="70"/>
  <c r="AR305" i="70"/>
  <c r="AR304" i="70"/>
  <c r="AR303" i="70"/>
  <c r="AR302" i="70"/>
  <c r="AR301" i="70"/>
  <c r="AR300" i="70"/>
  <c r="AR299" i="70"/>
  <c r="AR298" i="70"/>
  <c r="AR297" i="70"/>
  <c r="AR296" i="70"/>
  <c r="AR295" i="70"/>
  <c r="AR294" i="70"/>
  <c r="AR292" i="70"/>
  <c r="AR291" i="70"/>
  <c r="AR290" i="70"/>
  <c r="AR289" i="70"/>
  <c r="AR288" i="70"/>
  <c r="AR287" i="70"/>
  <c r="AR286" i="70"/>
  <c r="AR285" i="70"/>
  <c r="AR284" i="70"/>
  <c r="AR283" i="70"/>
  <c r="AR282" i="70"/>
  <c r="AR281" i="70"/>
  <c r="AR280" i="70"/>
  <c r="AR279" i="70"/>
  <c r="AR278" i="70"/>
  <c r="AR277" i="70"/>
  <c r="AR275" i="70"/>
  <c r="AR274" i="70"/>
  <c r="AR273" i="70"/>
  <c r="AR272" i="70"/>
  <c r="AR271" i="70"/>
  <c r="AR270" i="70"/>
  <c r="AR269" i="70"/>
  <c r="AR268" i="70"/>
  <c r="AR267" i="70"/>
  <c r="AR266" i="70"/>
  <c r="AR265" i="70"/>
  <c r="AR264" i="70"/>
  <c r="AR263" i="70"/>
  <c r="AR262" i="70"/>
  <c r="AR261" i="70"/>
  <c r="AR260" i="70"/>
  <c r="AR258" i="70"/>
  <c r="AR257" i="70"/>
  <c r="AR256" i="70"/>
  <c r="AR255" i="70"/>
  <c r="AR254" i="70"/>
  <c r="AR253" i="70"/>
  <c r="AR252" i="70"/>
  <c r="AR251" i="70"/>
  <c r="AR250" i="70"/>
  <c r="AR249" i="70"/>
  <c r="AR248" i="70"/>
  <c r="AR247" i="70"/>
  <c r="AR246" i="70"/>
  <c r="AR245" i="70"/>
  <c r="AR244" i="70"/>
  <c r="AR243" i="70"/>
  <c r="AR241" i="70"/>
  <c r="AR240" i="70"/>
  <c r="AR239" i="70"/>
  <c r="AR238" i="70"/>
  <c r="AR237" i="70"/>
  <c r="AR236" i="70"/>
  <c r="AR235" i="70"/>
  <c r="AR234" i="70"/>
  <c r="AR233" i="70"/>
  <c r="AR232" i="70"/>
  <c r="AR231" i="70"/>
  <c r="AR230" i="70"/>
  <c r="AR229" i="70"/>
  <c r="AR228" i="70"/>
  <c r="AR227" i="70"/>
  <c r="AR226" i="70"/>
  <c r="AR224" i="70"/>
  <c r="AR223" i="70"/>
  <c r="AR222" i="70"/>
  <c r="AR221" i="70"/>
  <c r="AR220" i="70"/>
  <c r="AR219" i="70"/>
  <c r="AR218" i="70"/>
  <c r="AR217" i="70"/>
  <c r="AR216" i="70"/>
  <c r="AR215" i="70"/>
  <c r="AR214" i="70"/>
  <c r="AR213" i="70"/>
  <c r="AR212" i="70"/>
  <c r="AR211" i="70"/>
  <c r="AR210" i="70"/>
  <c r="AR209" i="70"/>
  <c r="AR207" i="70"/>
  <c r="AR206" i="70"/>
  <c r="AR205" i="70"/>
  <c r="AR204" i="70"/>
  <c r="AR203" i="70"/>
  <c r="AR202" i="70"/>
  <c r="AR201" i="70"/>
  <c r="AR200" i="70"/>
  <c r="AR199" i="70"/>
  <c r="AR198" i="70"/>
  <c r="AR197" i="70"/>
  <c r="AR196" i="70"/>
  <c r="AR195" i="70"/>
  <c r="AR194" i="70"/>
  <c r="AR193" i="70"/>
  <c r="AR192" i="70"/>
  <c r="AR190" i="70"/>
  <c r="AR189" i="70"/>
  <c r="AR188" i="70"/>
  <c r="AR187" i="70"/>
  <c r="AR186" i="70"/>
  <c r="AR185" i="70"/>
  <c r="AR184" i="70"/>
  <c r="AR183" i="70"/>
  <c r="AR182" i="70"/>
  <c r="AR181" i="70"/>
  <c r="AR180" i="70"/>
  <c r="AR179" i="70"/>
  <c r="AR178" i="70"/>
  <c r="AR177" i="70"/>
  <c r="AR176" i="70"/>
  <c r="AR175" i="70"/>
  <c r="AR173" i="70"/>
  <c r="AR172" i="70"/>
  <c r="AR171" i="70"/>
  <c r="AR170" i="70"/>
  <c r="AR169" i="70"/>
  <c r="AR168" i="70"/>
  <c r="AR167" i="70"/>
  <c r="AR166" i="70"/>
  <c r="AR165" i="70"/>
  <c r="AR164" i="70"/>
  <c r="AR163" i="70"/>
  <c r="AR162" i="70"/>
  <c r="AR161" i="70"/>
  <c r="AR160" i="70"/>
  <c r="AR159" i="70"/>
  <c r="AR158" i="70"/>
  <c r="AR156" i="70"/>
  <c r="AR155" i="70"/>
  <c r="AR154" i="70"/>
  <c r="AR153" i="70"/>
  <c r="AR152" i="70"/>
  <c r="AR151" i="70"/>
  <c r="AR150" i="70"/>
  <c r="AR149" i="70"/>
  <c r="AR148" i="70"/>
  <c r="AR147" i="70"/>
  <c r="AR146" i="70"/>
  <c r="AR145" i="70"/>
  <c r="AR144" i="70"/>
  <c r="AR143" i="70"/>
  <c r="AR142" i="70"/>
  <c r="AR141" i="70"/>
  <c r="AR139" i="70"/>
  <c r="AR138" i="70"/>
  <c r="AR137" i="70"/>
  <c r="AR136" i="70"/>
  <c r="AR135" i="70"/>
  <c r="AR134" i="70"/>
  <c r="AR133" i="70"/>
  <c r="AR132" i="70"/>
  <c r="AR131" i="70"/>
  <c r="AR130" i="70"/>
  <c r="AR129" i="70"/>
  <c r="AR128" i="70"/>
  <c r="AR127" i="70"/>
  <c r="AR126" i="70"/>
  <c r="AR125" i="70"/>
  <c r="AR124" i="70"/>
  <c r="AR122" i="70"/>
  <c r="AR121" i="70"/>
  <c r="AR120" i="70"/>
  <c r="AR119" i="70"/>
  <c r="AR118" i="70"/>
  <c r="AR117" i="70"/>
  <c r="AR116" i="70"/>
  <c r="AR115" i="70"/>
  <c r="AR114" i="70"/>
  <c r="AR113" i="70"/>
  <c r="AR112" i="70"/>
  <c r="AR111" i="70"/>
  <c r="AR110" i="70"/>
  <c r="AR109" i="70"/>
  <c r="AR108" i="70"/>
  <c r="AR107" i="70"/>
  <c r="AR105" i="70"/>
  <c r="AR104" i="70"/>
  <c r="AR103" i="70"/>
  <c r="AR102" i="70"/>
  <c r="AR101" i="70"/>
  <c r="AR100" i="70"/>
  <c r="AR99" i="70"/>
  <c r="AR98" i="70"/>
  <c r="AR97" i="70"/>
  <c r="AR96" i="70"/>
  <c r="AR95" i="70"/>
  <c r="AR94" i="70"/>
  <c r="AR93" i="70"/>
  <c r="AR92" i="70"/>
  <c r="AR91" i="70"/>
  <c r="AR90" i="70"/>
  <c r="AR88" i="70"/>
  <c r="AR87" i="70"/>
  <c r="AR86" i="70"/>
  <c r="AR85" i="70"/>
  <c r="AR84" i="70"/>
  <c r="AR83" i="70"/>
  <c r="AR82" i="70"/>
  <c r="AR81" i="70"/>
  <c r="AR80" i="70"/>
  <c r="AR79" i="70"/>
  <c r="AR78" i="70"/>
  <c r="AR77" i="70"/>
  <c r="AR76" i="70"/>
  <c r="AR75" i="70"/>
  <c r="AR74" i="70"/>
  <c r="AR73" i="70"/>
  <c r="AR71" i="70"/>
  <c r="AR70" i="70"/>
  <c r="AR69" i="70"/>
  <c r="AR68" i="70"/>
  <c r="AR67" i="70"/>
  <c r="AR66" i="70"/>
  <c r="AR65" i="70"/>
  <c r="AR64" i="70"/>
  <c r="AR63" i="70"/>
  <c r="AR62" i="70"/>
  <c r="AR61" i="70"/>
  <c r="AR60" i="70"/>
  <c r="AR59" i="70"/>
  <c r="AR58" i="70"/>
  <c r="AR57" i="70"/>
  <c r="AR56" i="70"/>
  <c r="AR54" i="70"/>
  <c r="AR53" i="70"/>
  <c r="AR52" i="70"/>
  <c r="AR51" i="70"/>
  <c r="AR50" i="70"/>
  <c r="AR49" i="70"/>
  <c r="AR48" i="70"/>
  <c r="AR47" i="70"/>
  <c r="AR46" i="70"/>
  <c r="AR45" i="70"/>
  <c r="AR44" i="70"/>
  <c r="AR43" i="70"/>
  <c r="AR42" i="70"/>
  <c r="AR41" i="70"/>
  <c r="AR40" i="70"/>
  <c r="AR39" i="70"/>
  <c r="AR37" i="70"/>
  <c r="AR36" i="70"/>
  <c r="AR35" i="70"/>
  <c r="AR34" i="70"/>
  <c r="AR33" i="70"/>
  <c r="AR32" i="70"/>
  <c r="AR31" i="70"/>
  <c r="AR30" i="70"/>
  <c r="AR29" i="70"/>
  <c r="AR28" i="70"/>
  <c r="AR27" i="70"/>
  <c r="AR26" i="70"/>
  <c r="AR25" i="70"/>
  <c r="AR24" i="70"/>
  <c r="AR23" i="70"/>
  <c r="AR22" i="70"/>
  <c r="AR139" i="71"/>
  <c r="AR138" i="71"/>
  <c r="AR137" i="71"/>
  <c r="AR136" i="71"/>
  <c r="AR135" i="71"/>
  <c r="AR134" i="71"/>
  <c r="AR133" i="71"/>
  <c r="AR132" i="71"/>
  <c r="AR131" i="71"/>
  <c r="AR130" i="71"/>
  <c r="AR129" i="71"/>
  <c r="AR128" i="71"/>
  <c r="AR127" i="71"/>
  <c r="AR126" i="71"/>
  <c r="AR125" i="71"/>
  <c r="AR124" i="71"/>
  <c r="AR122" i="71"/>
  <c r="AR121" i="71"/>
  <c r="AR120" i="71"/>
  <c r="AR119" i="71"/>
  <c r="AR118" i="71"/>
  <c r="AR117" i="71"/>
  <c r="AR116" i="71"/>
  <c r="AR115" i="71"/>
  <c r="AR114" i="71"/>
  <c r="AR113" i="71"/>
  <c r="AR112" i="71"/>
  <c r="AR111" i="71"/>
  <c r="AR110" i="71"/>
  <c r="AR109" i="71"/>
  <c r="AR108" i="71"/>
  <c r="AR107" i="71"/>
  <c r="AR105" i="71"/>
  <c r="AR104" i="71"/>
  <c r="AR103" i="71"/>
  <c r="AR102" i="71"/>
  <c r="AR101" i="71"/>
  <c r="AR100" i="71"/>
  <c r="AR99" i="71"/>
  <c r="AR98" i="71"/>
  <c r="AR97" i="71"/>
  <c r="AR96" i="71"/>
  <c r="AR95" i="71"/>
  <c r="AR94" i="71"/>
  <c r="AR93" i="71"/>
  <c r="AR92" i="71"/>
  <c r="AR91" i="71"/>
  <c r="AR90" i="71"/>
  <c r="AR88" i="71"/>
  <c r="AR87" i="71"/>
  <c r="AR86" i="71"/>
  <c r="AR85" i="71"/>
  <c r="AR84" i="71"/>
  <c r="AR83" i="71"/>
  <c r="AR82" i="71"/>
  <c r="AR81" i="71"/>
  <c r="AR80" i="71"/>
  <c r="AR79" i="71"/>
  <c r="AR78" i="71"/>
  <c r="AR77" i="71"/>
  <c r="AR76" i="71"/>
  <c r="AR75" i="71"/>
  <c r="AR74" i="71"/>
  <c r="AR73" i="71"/>
  <c r="AR71" i="71"/>
  <c r="AR70" i="71"/>
  <c r="AR69" i="71"/>
  <c r="AR68" i="71"/>
  <c r="AR67" i="71"/>
  <c r="AR66" i="71"/>
  <c r="AR65" i="71"/>
  <c r="AR64" i="71"/>
  <c r="AR63" i="71"/>
  <c r="AR62" i="71"/>
  <c r="AR61" i="71"/>
  <c r="AR60" i="71"/>
  <c r="AR59" i="71"/>
  <c r="AR58" i="71"/>
  <c r="AR57" i="71"/>
  <c r="AR56" i="71"/>
  <c r="AR54" i="71"/>
  <c r="AR53" i="71"/>
  <c r="AR52" i="71"/>
  <c r="AR51" i="71"/>
  <c r="AR50" i="71"/>
  <c r="AR49" i="71"/>
  <c r="AR48" i="71"/>
  <c r="AR47" i="71"/>
  <c r="AR46" i="71"/>
  <c r="AR45" i="71"/>
  <c r="AR44" i="71"/>
  <c r="AR43" i="71"/>
  <c r="AR42" i="71"/>
  <c r="AR41" i="71"/>
  <c r="AR40" i="71"/>
  <c r="AR39" i="71"/>
  <c r="AR37" i="71"/>
  <c r="AR36" i="71"/>
  <c r="AR35" i="71"/>
  <c r="AR34" i="71"/>
  <c r="AR33" i="71"/>
  <c r="AR32" i="71"/>
  <c r="AR31" i="71"/>
  <c r="AR30" i="71"/>
  <c r="AR29" i="71"/>
  <c r="AR28" i="71"/>
  <c r="AR27" i="71"/>
  <c r="AR26" i="71"/>
  <c r="AR25" i="71"/>
  <c r="AR24" i="71"/>
  <c r="AR23" i="71"/>
  <c r="AR22" i="71"/>
  <c r="BG48" i="40" l="1"/>
  <c r="BG7" i="40"/>
  <c r="BE7" i="40"/>
  <c r="BC7" i="40"/>
  <c r="BA7" i="40"/>
  <c r="AY7" i="40"/>
  <c r="AW7" i="40"/>
  <c r="AU7" i="40"/>
  <c r="AS7" i="40"/>
  <c r="AQ7" i="40"/>
  <c r="AO7" i="40"/>
  <c r="AM7" i="40"/>
  <c r="AJ80" i="40"/>
  <c r="BG49" i="40" s="1"/>
  <c r="AJ79" i="40"/>
  <c r="AJ78" i="40"/>
  <c r="BG47" i="40" s="1"/>
  <c r="AJ77" i="40"/>
  <c r="BG46" i="40" s="1"/>
  <c r="AJ76" i="40"/>
  <c r="BG45" i="40" s="1"/>
  <c r="AJ75" i="40"/>
  <c r="BG44" i="40" s="1"/>
  <c r="AJ74" i="40"/>
  <c r="BG43" i="40" s="1"/>
  <c r="AJ73" i="40"/>
  <c r="BG42" i="40" s="1"/>
  <c r="AJ72" i="40"/>
  <c r="BG41" i="40" s="1"/>
  <c r="AJ71" i="40"/>
  <c r="BG40" i="40" s="1"/>
  <c r="AJ70" i="40"/>
  <c r="BG39" i="40" s="1"/>
  <c r="AJ69" i="40"/>
  <c r="BG38" i="40" s="1"/>
  <c r="AJ68" i="40"/>
  <c r="BG37" i="40" s="1"/>
  <c r="AJ67" i="40"/>
  <c r="BG36" i="40" s="1"/>
  <c r="AJ66" i="40"/>
  <c r="BG35" i="40" s="1"/>
  <c r="AJ65" i="40"/>
  <c r="BG34" i="40" s="1"/>
  <c r="AJ64" i="40"/>
  <c r="BG33" i="40" s="1"/>
  <c r="AJ63" i="40"/>
  <c r="BG32" i="40" s="1"/>
  <c r="AJ62" i="40"/>
  <c r="BG31" i="40" s="1"/>
  <c r="AJ61" i="40"/>
  <c r="BG30" i="40" s="1"/>
  <c r="AJ60" i="40"/>
  <c r="BG29" i="40" s="1"/>
  <c r="AJ59" i="40"/>
  <c r="BG28" i="40" s="1"/>
  <c r="AJ58" i="40"/>
  <c r="BG27" i="40" s="1"/>
  <c r="AJ57" i="40"/>
  <c r="BG26" i="40" s="1"/>
  <c r="AJ56" i="40"/>
  <c r="BG25" i="40" s="1"/>
  <c r="AJ55" i="40"/>
  <c r="BG24" i="40" s="1"/>
  <c r="AJ54" i="40"/>
  <c r="BG23" i="40" s="1"/>
  <c r="AJ53" i="40"/>
  <c r="BG22" i="40" s="1"/>
  <c r="AJ52" i="40"/>
  <c r="BG21" i="40" s="1"/>
  <c r="AJ51" i="40"/>
  <c r="BG20" i="40" s="1"/>
  <c r="AJ50" i="40"/>
  <c r="BG19" i="40" s="1"/>
  <c r="AJ49" i="40"/>
  <c r="BG18" i="40" s="1"/>
  <c r="AJ48" i="40"/>
  <c r="BG17" i="40" s="1"/>
  <c r="AJ47" i="40"/>
  <c r="BG16" i="40" s="1"/>
  <c r="AJ46" i="40"/>
  <c r="BG15" i="40" s="1"/>
  <c r="AJ45" i="40"/>
  <c r="BG14" i="40" s="1"/>
  <c r="AJ44" i="40"/>
  <c r="BG13" i="40" s="1"/>
  <c r="AJ43" i="40"/>
  <c r="BG12" i="40" s="1"/>
  <c r="AJ42" i="40"/>
  <c r="BG11" i="40" s="1"/>
  <c r="AJ41" i="40"/>
  <c r="BG10" i="40" s="1"/>
  <c r="AJ40" i="40"/>
  <c r="BG9" i="40" s="1"/>
  <c r="AJ39" i="40"/>
  <c r="AJ38" i="40"/>
  <c r="AJ37" i="40"/>
  <c r="AJ36" i="40"/>
  <c r="AJ35" i="40"/>
  <c r="AJ34" i="40"/>
  <c r="AJ33" i="40"/>
  <c r="AJ32" i="40"/>
  <c r="BG8" i="40" s="1"/>
  <c r="AJ31" i="40"/>
  <c r="AJ30" i="40"/>
  <c r="AJ29" i="40"/>
  <c r="AJ28" i="40"/>
  <c r="AJ27" i="40"/>
  <c r="AJ26" i="40"/>
  <c r="AJ25" i="40"/>
  <c r="AJ24" i="40"/>
  <c r="AJ23" i="40"/>
  <c r="AJ22" i="40"/>
  <c r="AJ21" i="40"/>
  <c r="AJ20" i="40"/>
  <c r="AJ19" i="40"/>
  <c r="AJ18" i="40"/>
  <c r="AJ17" i="40"/>
  <c r="AJ16" i="40"/>
  <c r="AJ15" i="40"/>
  <c r="AJ14" i="40"/>
  <c r="AJ13" i="40"/>
  <c r="AJ12" i="40"/>
  <c r="AJ11" i="40"/>
  <c r="AJ10" i="40"/>
  <c r="AJ9" i="40"/>
  <c r="AJ8" i="40"/>
  <c r="AI15" i="135"/>
  <c r="AH15" i="135"/>
  <c r="AJ14" i="135"/>
  <c r="AJ13" i="135"/>
  <c r="AJ12" i="135"/>
  <c r="AJ11" i="135"/>
  <c r="AJ10" i="135"/>
  <c r="AJ9" i="135"/>
  <c r="AJ8" i="135"/>
  <c r="AG80" i="40"/>
  <c r="BE49" i="40" s="1"/>
  <c r="AG79" i="40"/>
  <c r="BE48" i="40" s="1"/>
  <c r="AG78" i="40"/>
  <c r="BE47" i="40" s="1"/>
  <c r="AG77" i="40"/>
  <c r="BE46" i="40" s="1"/>
  <c r="AG76" i="40"/>
  <c r="BE45" i="40" s="1"/>
  <c r="AG75" i="40"/>
  <c r="BE44" i="40" s="1"/>
  <c r="AG74" i="40"/>
  <c r="BE43" i="40" s="1"/>
  <c r="AG73" i="40"/>
  <c r="BE42" i="40" s="1"/>
  <c r="AG72" i="40"/>
  <c r="BE41" i="40" s="1"/>
  <c r="AG71" i="40"/>
  <c r="BE40" i="40" s="1"/>
  <c r="AG70" i="40"/>
  <c r="BE39" i="40" s="1"/>
  <c r="AG69" i="40"/>
  <c r="BE38" i="40" s="1"/>
  <c r="AG68" i="40"/>
  <c r="BE37" i="40" s="1"/>
  <c r="AG67" i="40"/>
  <c r="BE36" i="40" s="1"/>
  <c r="AG66" i="40"/>
  <c r="BE35" i="40" s="1"/>
  <c r="AG65" i="40"/>
  <c r="BE34" i="40" s="1"/>
  <c r="AG64" i="40"/>
  <c r="BE33" i="40" s="1"/>
  <c r="AG63" i="40"/>
  <c r="BE32" i="40" s="1"/>
  <c r="AG62" i="40"/>
  <c r="BE31" i="40" s="1"/>
  <c r="AG61" i="40"/>
  <c r="BE30" i="40" s="1"/>
  <c r="AG60" i="40"/>
  <c r="BE29" i="40" s="1"/>
  <c r="AG59" i="40"/>
  <c r="BE28" i="40" s="1"/>
  <c r="AG58" i="40"/>
  <c r="BE27" i="40" s="1"/>
  <c r="AG57" i="40"/>
  <c r="BE26" i="40" s="1"/>
  <c r="AG56" i="40"/>
  <c r="BE25" i="40" s="1"/>
  <c r="AG55" i="40"/>
  <c r="BE24" i="40" s="1"/>
  <c r="AG54" i="40"/>
  <c r="BE23" i="40" s="1"/>
  <c r="AG53" i="40"/>
  <c r="BE22" i="40" s="1"/>
  <c r="AG52" i="40"/>
  <c r="BE21" i="40" s="1"/>
  <c r="AG51" i="40"/>
  <c r="BE20" i="40" s="1"/>
  <c r="AG50" i="40"/>
  <c r="BE19" i="40" s="1"/>
  <c r="AG49" i="40"/>
  <c r="BE18" i="40" s="1"/>
  <c r="AG48" i="40"/>
  <c r="BE17" i="40" s="1"/>
  <c r="AG47" i="40"/>
  <c r="BE16" i="40" s="1"/>
  <c r="AG46" i="40"/>
  <c r="BE15" i="40" s="1"/>
  <c r="AG45" i="40"/>
  <c r="BE14" i="40" s="1"/>
  <c r="AG44" i="40"/>
  <c r="BE13" i="40" s="1"/>
  <c r="AG43" i="40"/>
  <c r="BE12" i="40" s="1"/>
  <c r="AG42" i="40"/>
  <c r="BE11" i="40" s="1"/>
  <c r="AG41" i="40"/>
  <c r="BE10" i="40" s="1"/>
  <c r="AG40" i="40"/>
  <c r="BE9" i="40" s="1"/>
  <c r="AG39" i="40"/>
  <c r="AG38" i="40"/>
  <c r="AG37" i="40"/>
  <c r="AG36" i="40"/>
  <c r="AG35" i="40"/>
  <c r="AG34" i="40"/>
  <c r="AG33" i="40"/>
  <c r="AG32" i="40"/>
  <c r="BE8" i="40" s="1"/>
  <c r="AG31" i="40"/>
  <c r="AG30" i="40"/>
  <c r="AG29" i="40"/>
  <c r="AG28" i="40"/>
  <c r="AG27" i="40"/>
  <c r="AG26" i="40"/>
  <c r="AG25" i="40"/>
  <c r="AG24" i="40"/>
  <c r="AG23" i="40"/>
  <c r="AG22" i="40"/>
  <c r="AG21" i="40"/>
  <c r="AG20" i="40"/>
  <c r="AG19" i="40"/>
  <c r="AG18" i="40"/>
  <c r="AG17" i="40"/>
  <c r="AG16" i="40"/>
  <c r="AG15" i="40"/>
  <c r="AG14" i="40"/>
  <c r="AG13" i="40"/>
  <c r="AG12" i="40"/>
  <c r="AG11" i="40"/>
  <c r="AG10" i="40"/>
  <c r="AG9" i="40"/>
  <c r="AG8" i="40"/>
  <c r="AD80" i="40"/>
  <c r="BC49" i="40" s="1"/>
  <c r="AD79" i="40"/>
  <c r="BC48" i="40" s="1"/>
  <c r="AD78" i="40"/>
  <c r="BC47" i="40" s="1"/>
  <c r="AD77" i="40"/>
  <c r="BC46" i="40" s="1"/>
  <c r="AD76" i="40"/>
  <c r="BC45" i="40" s="1"/>
  <c r="AD75" i="40"/>
  <c r="BC44" i="40" s="1"/>
  <c r="AD74" i="40"/>
  <c r="BC43" i="40" s="1"/>
  <c r="AD73" i="40"/>
  <c r="BC42" i="40" s="1"/>
  <c r="AD72" i="40"/>
  <c r="BC41" i="40" s="1"/>
  <c r="AD71" i="40"/>
  <c r="BC40" i="40" s="1"/>
  <c r="AD70" i="40"/>
  <c r="BC39" i="40" s="1"/>
  <c r="AD69" i="40"/>
  <c r="BC38" i="40" s="1"/>
  <c r="AD68" i="40"/>
  <c r="BC37" i="40" s="1"/>
  <c r="AD67" i="40"/>
  <c r="BC36" i="40" s="1"/>
  <c r="AD66" i="40"/>
  <c r="BC35" i="40" s="1"/>
  <c r="AD65" i="40"/>
  <c r="BC34" i="40" s="1"/>
  <c r="AD64" i="40"/>
  <c r="BC33" i="40" s="1"/>
  <c r="AD63" i="40"/>
  <c r="BC32" i="40" s="1"/>
  <c r="AD62" i="40"/>
  <c r="BC31" i="40" s="1"/>
  <c r="AD61" i="40"/>
  <c r="BC30" i="40" s="1"/>
  <c r="AD60" i="40"/>
  <c r="BC29" i="40" s="1"/>
  <c r="AD59" i="40"/>
  <c r="BC28" i="40" s="1"/>
  <c r="AD58" i="40"/>
  <c r="BC27" i="40" s="1"/>
  <c r="AD57" i="40"/>
  <c r="BC26" i="40" s="1"/>
  <c r="AD56" i="40"/>
  <c r="BC25" i="40" s="1"/>
  <c r="AD55" i="40"/>
  <c r="BC24" i="40" s="1"/>
  <c r="AD54" i="40"/>
  <c r="BC23" i="40" s="1"/>
  <c r="AD53" i="40"/>
  <c r="BC22" i="40" s="1"/>
  <c r="AD52" i="40"/>
  <c r="BC21" i="40" s="1"/>
  <c r="AD51" i="40"/>
  <c r="BC20" i="40" s="1"/>
  <c r="AD50" i="40"/>
  <c r="BC19" i="40" s="1"/>
  <c r="AD49" i="40"/>
  <c r="BC18" i="40" s="1"/>
  <c r="AD48" i="40"/>
  <c r="BC17" i="40" s="1"/>
  <c r="AD47" i="40"/>
  <c r="BC16" i="40" s="1"/>
  <c r="AD46" i="40"/>
  <c r="BC15" i="40" s="1"/>
  <c r="AD45" i="40"/>
  <c r="BC14" i="40" s="1"/>
  <c r="AD44" i="40"/>
  <c r="BC13" i="40" s="1"/>
  <c r="AD43" i="40"/>
  <c r="BC12" i="40" s="1"/>
  <c r="AD42" i="40"/>
  <c r="BC11" i="40" s="1"/>
  <c r="AD41" i="40"/>
  <c r="BC10" i="40" s="1"/>
  <c r="AD40" i="40"/>
  <c r="BC9" i="40" s="1"/>
  <c r="AD39" i="40"/>
  <c r="AD38" i="40"/>
  <c r="AD37" i="40"/>
  <c r="AD36" i="40"/>
  <c r="AD35" i="40"/>
  <c r="AD34" i="40"/>
  <c r="AD33" i="40"/>
  <c r="AD32" i="40"/>
  <c r="BC8" i="40" s="1"/>
  <c r="AD31" i="40"/>
  <c r="AD30" i="40"/>
  <c r="AD29" i="40"/>
  <c r="AD28" i="40"/>
  <c r="AD27" i="40"/>
  <c r="AD26" i="40"/>
  <c r="AD25" i="40"/>
  <c r="AD24" i="40"/>
  <c r="AD23" i="40"/>
  <c r="AD22" i="40"/>
  <c r="AD21" i="40"/>
  <c r="AD20" i="40"/>
  <c r="AD19" i="40"/>
  <c r="AD18" i="40"/>
  <c r="AD17" i="40"/>
  <c r="AD16" i="40"/>
  <c r="AD15" i="40"/>
  <c r="AD14" i="40"/>
  <c r="AD13" i="40"/>
  <c r="AD12" i="40"/>
  <c r="AD11" i="40"/>
  <c r="AD10" i="40"/>
  <c r="AD9" i="40"/>
  <c r="AD8" i="40"/>
  <c r="AA80" i="40"/>
  <c r="BA49" i="40" s="1"/>
  <c r="AA79" i="40"/>
  <c r="BA48" i="40" s="1"/>
  <c r="AA78" i="40"/>
  <c r="BA47" i="40" s="1"/>
  <c r="AA77" i="40"/>
  <c r="BA46" i="40" s="1"/>
  <c r="AA76" i="40"/>
  <c r="BA45" i="40" s="1"/>
  <c r="AA75" i="40"/>
  <c r="BA44" i="40" s="1"/>
  <c r="AA74" i="40"/>
  <c r="BA43" i="40" s="1"/>
  <c r="AA73" i="40"/>
  <c r="BA42" i="40" s="1"/>
  <c r="AA72" i="40"/>
  <c r="BA41" i="40" s="1"/>
  <c r="AA71" i="40"/>
  <c r="BA40" i="40" s="1"/>
  <c r="AA70" i="40"/>
  <c r="BA39" i="40" s="1"/>
  <c r="AA69" i="40"/>
  <c r="BA38" i="40" s="1"/>
  <c r="AA68" i="40"/>
  <c r="BA37" i="40" s="1"/>
  <c r="AA67" i="40"/>
  <c r="BA36" i="40" s="1"/>
  <c r="AA66" i="40"/>
  <c r="BA35" i="40" s="1"/>
  <c r="AA65" i="40"/>
  <c r="BA34" i="40" s="1"/>
  <c r="AA64" i="40"/>
  <c r="BA33" i="40" s="1"/>
  <c r="AA63" i="40"/>
  <c r="BA32" i="40" s="1"/>
  <c r="AA62" i="40"/>
  <c r="BA31" i="40" s="1"/>
  <c r="AA61" i="40"/>
  <c r="BA30" i="40" s="1"/>
  <c r="AA60" i="40"/>
  <c r="BA29" i="40" s="1"/>
  <c r="AA59" i="40"/>
  <c r="BA28" i="40" s="1"/>
  <c r="AA58" i="40"/>
  <c r="BA27" i="40" s="1"/>
  <c r="AA57" i="40"/>
  <c r="BA26" i="40" s="1"/>
  <c r="AA56" i="40"/>
  <c r="BA25" i="40" s="1"/>
  <c r="AA55" i="40"/>
  <c r="BA24" i="40" s="1"/>
  <c r="AA54" i="40"/>
  <c r="BA23" i="40" s="1"/>
  <c r="AA53" i="40"/>
  <c r="BA22" i="40" s="1"/>
  <c r="AA52" i="40"/>
  <c r="BA21" i="40" s="1"/>
  <c r="AA51" i="40"/>
  <c r="BA20" i="40" s="1"/>
  <c r="AA50" i="40"/>
  <c r="BA19" i="40" s="1"/>
  <c r="AA49" i="40"/>
  <c r="BA18" i="40" s="1"/>
  <c r="AA48" i="40"/>
  <c r="BA17" i="40" s="1"/>
  <c r="AA47" i="40"/>
  <c r="BA16" i="40" s="1"/>
  <c r="AA46" i="40"/>
  <c r="BA15" i="40" s="1"/>
  <c r="AA45" i="40"/>
  <c r="BA14" i="40" s="1"/>
  <c r="AA44" i="40"/>
  <c r="BA13" i="40" s="1"/>
  <c r="AA43" i="40"/>
  <c r="BA12" i="40" s="1"/>
  <c r="AA42" i="40"/>
  <c r="BA11" i="40" s="1"/>
  <c r="AA41" i="40"/>
  <c r="BA10" i="40" s="1"/>
  <c r="AA40" i="40"/>
  <c r="BA9" i="40" s="1"/>
  <c r="AA39" i="40"/>
  <c r="AA38" i="40"/>
  <c r="AA37" i="40"/>
  <c r="AA36" i="40"/>
  <c r="AA35" i="40"/>
  <c r="AA34" i="40"/>
  <c r="AA33" i="40"/>
  <c r="AA32" i="40"/>
  <c r="BA8" i="40" s="1"/>
  <c r="AA31" i="40"/>
  <c r="AA30" i="40"/>
  <c r="AA29" i="40"/>
  <c r="AA28" i="40"/>
  <c r="AA27" i="40"/>
  <c r="AA26" i="40"/>
  <c r="AA25" i="40"/>
  <c r="AA24" i="40"/>
  <c r="AA23" i="40"/>
  <c r="AA22" i="40"/>
  <c r="AA21" i="40"/>
  <c r="AA20" i="40"/>
  <c r="AA19" i="40"/>
  <c r="AA18" i="40"/>
  <c r="AA17" i="40"/>
  <c r="AA16" i="40"/>
  <c r="AA15" i="40"/>
  <c r="AA14" i="40"/>
  <c r="AA13" i="40"/>
  <c r="AA12" i="40"/>
  <c r="AA11" i="40"/>
  <c r="AA10" i="40"/>
  <c r="AA9" i="40"/>
  <c r="AA8" i="40"/>
  <c r="X80" i="40"/>
  <c r="AY49" i="40" s="1"/>
  <c r="X79" i="40"/>
  <c r="AY48" i="40" s="1"/>
  <c r="X78" i="40"/>
  <c r="AY47" i="40" s="1"/>
  <c r="X77" i="40"/>
  <c r="AY46" i="40" s="1"/>
  <c r="X76" i="40"/>
  <c r="AY45" i="40" s="1"/>
  <c r="X75" i="40"/>
  <c r="AY44" i="40" s="1"/>
  <c r="X74" i="40"/>
  <c r="AY43" i="40" s="1"/>
  <c r="X73" i="40"/>
  <c r="AY42" i="40" s="1"/>
  <c r="X72" i="40"/>
  <c r="AY41" i="40" s="1"/>
  <c r="X71" i="40"/>
  <c r="AY40" i="40" s="1"/>
  <c r="X70" i="40"/>
  <c r="AY39" i="40" s="1"/>
  <c r="X69" i="40"/>
  <c r="AY38" i="40" s="1"/>
  <c r="X68" i="40"/>
  <c r="AY37" i="40" s="1"/>
  <c r="X67" i="40"/>
  <c r="AY36" i="40" s="1"/>
  <c r="X66" i="40"/>
  <c r="AY35" i="40" s="1"/>
  <c r="X65" i="40"/>
  <c r="AY34" i="40" s="1"/>
  <c r="X64" i="40"/>
  <c r="AY33" i="40" s="1"/>
  <c r="X63" i="40"/>
  <c r="AY32" i="40" s="1"/>
  <c r="X62" i="40"/>
  <c r="AY31" i="40" s="1"/>
  <c r="X61" i="40"/>
  <c r="AY30" i="40" s="1"/>
  <c r="X60" i="40"/>
  <c r="AY29" i="40" s="1"/>
  <c r="X59" i="40"/>
  <c r="AY28" i="40" s="1"/>
  <c r="X58" i="40"/>
  <c r="AY27" i="40" s="1"/>
  <c r="X57" i="40"/>
  <c r="AY26" i="40" s="1"/>
  <c r="X56" i="40"/>
  <c r="AY25" i="40" s="1"/>
  <c r="X55" i="40"/>
  <c r="AY24" i="40" s="1"/>
  <c r="X54" i="40"/>
  <c r="AY23" i="40" s="1"/>
  <c r="X53" i="40"/>
  <c r="AY22" i="40" s="1"/>
  <c r="X52" i="40"/>
  <c r="AY21" i="40" s="1"/>
  <c r="X51" i="40"/>
  <c r="AY20" i="40" s="1"/>
  <c r="X50" i="40"/>
  <c r="AY19" i="40" s="1"/>
  <c r="X49" i="40"/>
  <c r="AY18" i="40" s="1"/>
  <c r="X48" i="40"/>
  <c r="AY17" i="40" s="1"/>
  <c r="X47" i="40"/>
  <c r="AY16" i="40" s="1"/>
  <c r="X46" i="40"/>
  <c r="AY15" i="40" s="1"/>
  <c r="X45" i="40"/>
  <c r="AY14" i="40" s="1"/>
  <c r="X44" i="40"/>
  <c r="AY13" i="40" s="1"/>
  <c r="X43" i="40"/>
  <c r="AY12" i="40" s="1"/>
  <c r="X42" i="40"/>
  <c r="AY11" i="40" s="1"/>
  <c r="X41" i="40"/>
  <c r="AY10" i="40" s="1"/>
  <c r="X40" i="40"/>
  <c r="AY9" i="40" s="1"/>
  <c r="X39" i="40"/>
  <c r="X38" i="40"/>
  <c r="X37" i="40"/>
  <c r="X36" i="40"/>
  <c r="X35" i="40"/>
  <c r="X34" i="40"/>
  <c r="X33" i="40"/>
  <c r="X32" i="40"/>
  <c r="AY8" i="40" s="1"/>
  <c r="X31" i="40"/>
  <c r="X30" i="40"/>
  <c r="X29" i="40"/>
  <c r="X28" i="40"/>
  <c r="X27" i="40"/>
  <c r="X26" i="40"/>
  <c r="X25" i="40"/>
  <c r="X24" i="40"/>
  <c r="X23" i="40"/>
  <c r="X22" i="40"/>
  <c r="X21" i="40"/>
  <c r="X20" i="40"/>
  <c r="X19" i="40"/>
  <c r="X18" i="40"/>
  <c r="X17" i="40"/>
  <c r="X16" i="40"/>
  <c r="X15" i="40"/>
  <c r="X14" i="40"/>
  <c r="X13" i="40"/>
  <c r="X12" i="40"/>
  <c r="X11" i="40"/>
  <c r="X10" i="40"/>
  <c r="X9" i="40"/>
  <c r="X8" i="40"/>
  <c r="U80" i="40"/>
  <c r="AW49" i="40" s="1"/>
  <c r="U79" i="40"/>
  <c r="AW48" i="40" s="1"/>
  <c r="U78" i="40"/>
  <c r="AW47" i="40" s="1"/>
  <c r="U77" i="40"/>
  <c r="AW46" i="40" s="1"/>
  <c r="U76" i="40"/>
  <c r="AW45" i="40" s="1"/>
  <c r="U75" i="40"/>
  <c r="AW44" i="40" s="1"/>
  <c r="U74" i="40"/>
  <c r="AW43" i="40" s="1"/>
  <c r="U73" i="40"/>
  <c r="AW42" i="40" s="1"/>
  <c r="U72" i="40"/>
  <c r="AW41" i="40" s="1"/>
  <c r="U71" i="40"/>
  <c r="AW40" i="40" s="1"/>
  <c r="U70" i="40"/>
  <c r="AW39" i="40" s="1"/>
  <c r="U69" i="40"/>
  <c r="AW38" i="40" s="1"/>
  <c r="U68" i="40"/>
  <c r="AW37" i="40" s="1"/>
  <c r="U67" i="40"/>
  <c r="AW36" i="40" s="1"/>
  <c r="U66" i="40"/>
  <c r="AW35" i="40" s="1"/>
  <c r="U65" i="40"/>
  <c r="AW34" i="40" s="1"/>
  <c r="U64" i="40"/>
  <c r="AW33" i="40" s="1"/>
  <c r="U63" i="40"/>
  <c r="AW32" i="40" s="1"/>
  <c r="U62" i="40"/>
  <c r="AW31" i="40" s="1"/>
  <c r="U61" i="40"/>
  <c r="AW30" i="40" s="1"/>
  <c r="U60" i="40"/>
  <c r="AW29" i="40" s="1"/>
  <c r="U59" i="40"/>
  <c r="AW28" i="40" s="1"/>
  <c r="U58" i="40"/>
  <c r="AW27" i="40" s="1"/>
  <c r="U57" i="40"/>
  <c r="AW26" i="40" s="1"/>
  <c r="U56" i="40"/>
  <c r="AW25" i="40" s="1"/>
  <c r="U55" i="40"/>
  <c r="AW24" i="40" s="1"/>
  <c r="U54" i="40"/>
  <c r="AW23" i="40" s="1"/>
  <c r="U53" i="40"/>
  <c r="AW22" i="40" s="1"/>
  <c r="U52" i="40"/>
  <c r="AW21" i="40" s="1"/>
  <c r="U51" i="40"/>
  <c r="AW20" i="40" s="1"/>
  <c r="U50" i="40"/>
  <c r="AW19" i="40" s="1"/>
  <c r="U49" i="40"/>
  <c r="AW18" i="40" s="1"/>
  <c r="U48" i="40"/>
  <c r="AW17" i="40" s="1"/>
  <c r="U47" i="40"/>
  <c r="AW16" i="40" s="1"/>
  <c r="U46" i="40"/>
  <c r="AW15" i="40" s="1"/>
  <c r="U45" i="40"/>
  <c r="AW14" i="40" s="1"/>
  <c r="U44" i="40"/>
  <c r="AW13" i="40" s="1"/>
  <c r="U43" i="40"/>
  <c r="AW12" i="40" s="1"/>
  <c r="U42" i="40"/>
  <c r="AW11" i="40" s="1"/>
  <c r="U41" i="40"/>
  <c r="AW10" i="40" s="1"/>
  <c r="U40" i="40"/>
  <c r="AW9" i="40" s="1"/>
  <c r="U39" i="40"/>
  <c r="U38" i="40"/>
  <c r="U37" i="40"/>
  <c r="U36" i="40"/>
  <c r="U35" i="40"/>
  <c r="U34" i="40"/>
  <c r="U33" i="40"/>
  <c r="U32" i="40"/>
  <c r="AW8" i="40" s="1"/>
  <c r="U31" i="40"/>
  <c r="U30" i="40"/>
  <c r="U29" i="40"/>
  <c r="U28" i="40"/>
  <c r="U27" i="40"/>
  <c r="U26" i="40"/>
  <c r="U25" i="40"/>
  <c r="U24" i="40"/>
  <c r="U23" i="40"/>
  <c r="U22" i="40"/>
  <c r="U21" i="40"/>
  <c r="U20" i="40"/>
  <c r="U19" i="40"/>
  <c r="U18" i="40"/>
  <c r="U17" i="40"/>
  <c r="U16" i="40"/>
  <c r="U15" i="40"/>
  <c r="U14" i="40"/>
  <c r="U13" i="40"/>
  <c r="U12" i="40"/>
  <c r="U11" i="40"/>
  <c r="U10" i="40"/>
  <c r="U9" i="40"/>
  <c r="U8" i="40"/>
  <c r="R80" i="40"/>
  <c r="AU49" i="40" s="1"/>
  <c r="R79" i="40"/>
  <c r="AU48" i="40" s="1"/>
  <c r="R78" i="40"/>
  <c r="AU47" i="40" s="1"/>
  <c r="R77" i="40"/>
  <c r="AU46" i="40" s="1"/>
  <c r="R76" i="40"/>
  <c r="AU45" i="40" s="1"/>
  <c r="R75" i="40"/>
  <c r="AU44" i="40" s="1"/>
  <c r="R74" i="40"/>
  <c r="AU43" i="40" s="1"/>
  <c r="R73" i="40"/>
  <c r="AU42" i="40" s="1"/>
  <c r="R72" i="40"/>
  <c r="AU41" i="40" s="1"/>
  <c r="R71" i="40"/>
  <c r="AU40" i="40" s="1"/>
  <c r="R70" i="40"/>
  <c r="AU39" i="40" s="1"/>
  <c r="R69" i="40"/>
  <c r="AU38" i="40" s="1"/>
  <c r="R68" i="40"/>
  <c r="AU37" i="40" s="1"/>
  <c r="R67" i="40"/>
  <c r="AU36" i="40" s="1"/>
  <c r="R66" i="40"/>
  <c r="AU35" i="40" s="1"/>
  <c r="R65" i="40"/>
  <c r="AU34" i="40" s="1"/>
  <c r="R64" i="40"/>
  <c r="AU33" i="40" s="1"/>
  <c r="R63" i="40"/>
  <c r="AU32" i="40" s="1"/>
  <c r="R62" i="40"/>
  <c r="AU31" i="40" s="1"/>
  <c r="R61" i="40"/>
  <c r="AU30" i="40" s="1"/>
  <c r="R60" i="40"/>
  <c r="AU29" i="40" s="1"/>
  <c r="R59" i="40"/>
  <c r="AU28" i="40" s="1"/>
  <c r="R58" i="40"/>
  <c r="AU27" i="40" s="1"/>
  <c r="R57" i="40"/>
  <c r="AU26" i="40" s="1"/>
  <c r="R56" i="40"/>
  <c r="AU25" i="40" s="1"/>
  <c r="R55" i="40"/>
  <c r="AU24" i="40" s="1"/>
  <c r="R54" i="40"/>
  <c r="AU23" i="40" s="1"/>
  <c r="R53" i="40"/>
  <c r="AU22" i="40" s="1"/>
  <c r="R52" i="40"/>
  <c r="AU21" i="40" s="1"/>
  <c r="R51" i="40"/>
  <c r="AU20" i="40" s="1"/>
  <c r="R50" i="40"/>
  <c r="AU19" i="40" s="1"/>
  <c r="R49" i="40"/>
  <c r="AU18" i="40" s="1"/>
  <c r="R48" i="40"/>
  <c r="AU17" i="40" s="1"/>
  <c r="R47" i="40"/>
  <c r="AU16" i="40" s="1"/>
  <c r="R46" i="40"/>
  <c r="AU15" i="40" s="1"/>
  <c r="R45" i="40"/>
  <c r="AU14" i="40" s="1"/>
  <c r="R44" i="40"/>
  <c r="AU13" i="40" s="1"/>
  <c r="R43" i="40"/>
  <c r="AU12" i="40" s="1"/>
  <c r="R42" i="40"/>
  <c r="AU11" i="40" s="1"/>
  <c r="R41" i="40"/>
  <c r="AU10" i="40" s="1"/>
  <c r="R40" i="40"/>
  <c r="AU9" i="40" s="1"/>
  <c r="R39" i="40"/>
  <c r="R38" i="40"/>
  <c r="R37" i="40"/>
  <c r="R36" i="40"/>
  <c r="R35" i="40"/>
  <c r="R34" i="40"/>
  <c r="R33" i="40"/>
  <c r="R32" i="40"/>
  <c r="AU8" i="40" s="1"/>
  <c r="R31" i="40"/>
  <c r="R30" i="40"/>
  <c r="R29" i="40"/>
  <c r="R28" i="40"/>
  <c r="R27" i="40"/>
  <c r="R26" i="40"/>
  <c r="R25" i="40"/>
  <c r="R24" i="40"/>
  <c r="R23" i="40"/>
  <c r="R22" i="40"/>
  <c r="R21" i="40"/>
  <c r="R20" i="40"/>
  <c r="R19" i="40"/>
  <c r="R18" i="40"/>
  <c r="R17" i="40"/>
  <c r="R16" i="40"/>
  <c r="R15" i="40"/>
  <c r="R14" i="40"/>
  <c r="R13" i="40"/>
  <c r="R12" i="40"/>
  <c r="R11" i="40"/>
  <c r="R10" i="40"/>
  <c r="R9" i="40"/>
  <c r="R8" i="40"/>
  <c r="O80" i="40"/>
  <c r="AS49" i="40" s="1"/>
  <c r="O79" i="40"/>
  <c r="AS48" i="40" s="1"/>
  <c r="O78" i="40"/>
  <c r="AS47" i="40" s="1"/>
  <c r="O77" i="40"/>
  <c r="AS46" i="40" s="1"/>
  <c r="O76" i="40"/>
  <c r="AS45" i="40" s="1"/>
  <c r="O75" i="40"/>
  <c r="AS44" i="40" s="1"/>
  <c r="O74" i="40"/>
  <c r="AS43" i="40" s="1"/>
  <c r="O73" i="40"/>
  <c r="AS42" i="40" s="1"/>
  <c r="O72" i="40"/>
  <c r="AS41" i="40" s="1"/>
  <c r="O71" i="40"/>
  <c r="AS40" i="40" s="1"/>
  <c r="O70" i="40"/>
  <c r="AS39" i="40" s="1"/>
  <c r="O69" i="40"/>
  <c r="AS38" i="40" s="1"/>
  <c r="O68" i="40"/>
  <c r="AS37" i="40" s="1"/>
  <c r="O67" i="40"/>
  <c r="AS36" i="40" s="1"/>
  <c r="O66" i="40"/>
  <c r="AS35" i="40" s="1"/>
  <c r="O65" i="40"/>
  <c r="AS34" i="40" s="1"/>
  <c r="O64" i="40"/>
  <c r="AS33" i="40" s="1"/>
  <c r="O63" i="40"/>
  <c r="AS32" i="40" s="1"/>
  <c r="O62" i="40"/>
  <c r="AS31" i="40" s="1"/>
  <c r="O61" i="40"/>
  <c r="AS30" i="40" s="1"/>
  <c r="O60" i="40"/>
  <c r="AS29" i="40" s="1"/>
  <c r="O59" i="40"/>
  <c r="AS28" i="40" s="1"/>
  <c r="O58" i="40"/>
  <c r="AS27" i="40" s="1"/>
  <c r="O57" i="40"/>
  <c r="AS26" i="40" s="1"/>
  <c r="O56" i="40"/>
  <c r="AS25" i="40" s="1"/>
  <c r="O55" i="40"/>
  <c r="AS24" i="40" s="1"/>
  <c r="O54" i="40"/>
  <c r="AS23" i="40" s="1"/>
  <c r="O53" i="40"/>
  <c r="AS22" i="40" s="1"/>
  <c r="O52" i="40"/>
  <c r="AS21" i="40" s="1"/>
  <c r="O51" i="40"/>
  <c r="AS20" i="40" s="1"/>
  <c r="O50" i="40"/>
  <c r="AS19" i="40" s="1"/>
  <c r="O49" i="40"/>
  <c r="AS18" i="40" s="1"/>
  <c r="O48" i="40"/>
  <c r="AS17" i="40" s="1"/>
  <c r="O47" i="40"/>
  <c r="AS16" i="40" s="1"/>
  <c r="O46" i="40"/>
  <c r="AS15" i="40" s="1"/>
  <c r="O45" i="40"/>
  <c r="AS14" i="40" s="1"/>
  <c r="O44" i="40"/>
  <c r="AS13" i="40" s="1"/>
  <c r="O43" i="40"/>
  <c r="AS12" i="40" s="1"/>
  <c r="O42" i="40"/>
  <c r="AS11" i="40" s="1"/>
  <c r="O41" i="40"/>
  <c r="AS10" i="40" s="1"/>
  <c r="O40" i="40"/>
  <c r="AS9" i="40" s="1"/>
  <c r="O39" i="40"/>
  <c r="O38" i="40"/>
  <c r="O37" i="40"/>
  <c r="O36" i="40"/>
  <c r="O35" i="40"/>
  <c r="O34" i="40"/>
  <c r="O33" i="40"/>
  <c r="O32" i="40"/>
  <c r="AS8" i="40" s="1"/>
  <c r="O31" i="40"/>
  <c r="O30" i="40"/>
  <c r="O29" i="40"/>
  <c r="O28" i="40"/>
  <c r="O27" i="40"/>
  <c r="O26" i="40"/>
  <c r="O25" i="40"/>
  <c r="O24" i="40"/>
  <c r="O23" i="40"/>
  <c r="O22" i="40"/>
  <c r="O21" i="40"/>
  <c r="O20" i="40"/>
  <c r="O19" i="40"/>
  <c r="O18" i="40"/>
  <c r="O17" i="40"/>
  <c r="O16" i="40"/>
  <c r="O15" i="40"/>
  <c r="O14" i="40"/>
  <c r="O13" i="40"/>
  <c r="O12" i="40"/>
  <c r="O11" i="40"/>
  <c r="O10" i="40"/>
  <c r="O9" i="40"/>
  <c r="O8" i="40"/>
  <c r="L80" i="40"/>
  <c r="AQ49" i="40" s="1"/>
  <c r="L79" i="40"/>
  <c r="AQ48" i="40" s="1"/>
  <c r="L78" i="40"/>
  <c r="AQ47" i="40" s="1"/>
  <c r="L77" i="40"/>
  <c r="AQ46" i="40" s="1"/>
  <c r="L76" i="40"/>
  <c r="AQ45" i="40" s="1"/>
  <c r="L75" i="40"/>
  <c r="AQ44" i="40" s="1"/>
  <c r="L74" i="40"/>
  <c r="AQ43" i="40" s="1"/>
  <c r="L73" i="40"/>
  <c r="AQ42" i="40" s="1"/>
  <c r="L72" i="40"/>
  <c r="AQ41" i="40" s="1"/>
  <c r="L71" i="40"/>
  <c r="AQ40" i="40" s="1"/>
  <c r="L70" i="40"/>
  <c r="AQ39" i="40" s="1"/>
  <c r="L69" i="40"/>
  <c r="AQ38" i="40" s="1"/>
  <c r="L68" i="40"/>
  <c r="AQ37" i="40" s="1"/>
  <c r="L67" i="40"/>
  <c r="AQ36" i="40" s="1"/>
  <c r="L66" i="40"/>
  <c r="AQ35" i="40" s="1"/>
  <c r="L65" i="40"/>
  <c r="AQ34" i="40" s="1"/>
  <c r="L64" i="40"/>
  <c r="AQ33" i="40" s="1"/>
  <c r="L63" i="40"/>
  <c r="AQ32" i="40" s="1"/>
  <c r="L62" i="40"/>
  <c r="AQ31" i="40" s="1"/>
  <c r="L61" i="40"/>
  <c r="AQ30" i="40" s="1"/>
  <c r="L60" i="40"/>
  <c r="AQ29" i="40" s="1"/>
  <c r="L59" i="40"/>
  <c r="AQ28" i="40" s="1"/>
  <c r="L58" i="40"/>
  <c r="AQ27" i="40" s="1"/>
  <c r="L57" i="40"/>
  <c r="AQ26" i="40" s="1"/>
  <c r="L56" i="40"/>
  <c r="AQ25" i="40" s="1"/>
  <c r="L55" i="40"/>
  <c r="AQ24" i="40" s="1"/>
  <c r="L54" i="40"/>
  <c r="AQ23" i="40" s="1"/>
  <c r="L53" i="40"/>
  <c r="AQ22" i="40" s="1"/>
  <c r="L52" i="40"/>
  <c r="AQ21" i="40" s="1"/>
  <c r="L51" i="40"/>
  <c r="AQ20" i="40" s="1"/>
  <c r="L50" i="40"/>
  <c r="AQ19" i="40" s="1"/>
  <c r="L49" i="40"/>
  <c r="AQ18" i="40" s="1"/>
  <c r="L48" i="40"/>
  <c r="AQ17" i="40" s="1"/>
  <c r="L47" i="40"/>
  <c r="AQ16" i="40" s="1"/>
  <c r="L46" i="40"/>
  <c r="AQ15" i="40" s="1"/>
  <c r="L45" i="40"/>
  <c r="AQ14" i="40" s="1"/>
  <c r="L44" i="40"/>
  <c r="AQ13" i="40" s="1"/>
  <c r="L43" i="40"/>
  <c r="AQ12" i="40" s="1"/>
  <c r="L42" i="40"/>
  <c r="AQ11" i="40" s="1"/>
  <c r="L41" i="40"/>
  <c r="AQ10" i="40" s="1"/>
  <c r="L40" i="40"/>
  <c r="AQ9" i="40" s="1"/>
  <c r="L39" i="40"/>
  <c r="L38" i="40"/>
  <c r="L37" i="40"/>
  <c r="L36" i="40"/>
  <c r="L35" i="40"/>
  <c r="L34" i="40"/>
  <c r="L33" i="40"/>
  <c r="L32" i="40"/>
  <c r="AQ8" i="40" s="1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I80" i="40"/>
  <c r="AO49" i="40" s="1"/>
  <c r="I79" i="40"/>
  <c r="AO48" i="40" s="1"/>
  <c r="I78" i="40"/>
  <c r="AO47" i="40" s="1"/>
  <c r="I77" i="40"/>
  <c r="AO46" i="40" s="1"/>
  <c r="I76" i="40"/>
  <c r="AO45" i="40" s="1"/>
  <c r="I75" i="40"/>
  <c r="AO44" i="40" s="1"/>
  <c r="I74" i="40"/>
  <c r="AO43" i="40" s="1"/>
  <c r="I73" i="40"/>
  <c r="AO42" i="40" s="1"/>
  <c r="I72" i="40"/>
  <c r="AO41" i="40" s="1"/>
  <c r="I71" i="40"/>
  <c r="AO40" i="40" s="1"/>
  <c r="I70" i="40"/>
  <c r="AO39" i="40" s="1"/>
  <c r="I69" i="40"/>
  <c r="AO38" i="40" s="1"/>
  <c r="I68" i="40"/>
  <c r="AO37" i="40" s="1"/>
  <c r="I67" i="40"/>
  <c r="AO36" i="40" s="1"/>
  <c r="I66" i="40"/>
  <c r="AO35" i="40" s="1"/>
  <c r="I65" i="40"/>
  <c r="AO34" i="40" s="1"/>
  <c r="I64" i="40"/>
  <c r="AO33" i="40" s="1"/>
  <c r="I63" i="40"/>
  <c r="AO32" i="40" s="1"/>
  <c r="I62" i="40"/>
  <c r="AO31" i="40" s="1"/>
  <c r="I61" i="40"/>
  <c r="AO30" i="40" s="1"/>
  <c r="I60" i="40"/>
  <c r="AO29" i="40" s="1"/>
  <c r="I59" i="40"/>
  <c r="AO28" i="40" s="1"/>
  <c r="I58" i="40"/>
  <c r="AO27" i="40" s="1"/>
  <c r="I57" i="40"/>
  <c r="AO26" i="40" s="1"/>
  <c r="I56" i="40"/>
  <c r="AO25" i="40" s="1"/>
  <c r="I55" i="40"/>
  <c r="AO24" i="40" s="1"/>
  <c r="I54" i="40"/>
  <c r="AO23" i="40" s="1"/>
  <c r="I53" i="40"/>
  <c r="AO22" i="40" s="1"/>
  <c r="I52" i="40"/>
  <c r="AO21" i="40" s="1"/>
  <c r="I51" i="40"/>
  <c r="AO20" i="40" s="1"/>
  <c r="I50" i="40"/>
  <c r="AO19" i="40" s="1"/>
  <c r="I49" i="40"/>
  <c r="AO18" i="40" s="1"/>
  <c r="I48" i="40"/>
  <c r="AO17" i="40" s="1"/>
  <c r="I47" i="40"/>
  <c r="AO16" i="40" s="1"/>
  <c r="I46" i="40"/>
  <c r="AO15" i="40" s="1"/>
  <c r="I45" i="40"/>
  <c r="AO14" i="40" s="1"/>
  <c r="I44" i="40"/>
  <c r="AO13" i="40" s="1"/>
  <c r="I43" i="40"/>
  <c r="AO12" i="40" s="1"/>
  <c r="I42" i="40"/>
  <c r="AO11" i="40" s="1"/>
  <c r="I41" i="40"/>
  <c r="AO10" i="40" s="1"/>
  <c r="I40" i="40"/>
  <c r="AO9" i="40" s="1"/>
  <c r="I39" i="40"/>
  <c r="I38" i="40"/>
  <c r="I37" i="40"/>
  <c r="I36" i="40"/>
  <c r="I35" i="40"/>
  <c r="I34" i="40"/>
  <c r="I33" i="40"/>
  <c r="I32" i="40"/>
  <c r="AO8" i="40" s="1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F80" i="40"/>
  <c r="AM49" i="40" s="1"/>
  <c r="F79" i="40"/>
  <c r="AM48" i="40" s="1"/>
  <c r="F78" i="40"/>
  <c r="AM47" i="40" s="1"/>
  <c r="F77" i="40"/>
  <c r="AM46" i="40" s="1"/>
  <c r="F76" i="40"/>
  <c r="AM45" i="40" s="1"/>
  <c r="F75" i="40"/>
  <c r="AM44" i="40" s="1"/>
  <c r="F74" i="40"/>
  <c r="AM43" i="40" s="1"/>
  <c r="F73" i="40"/>
  <c r="AM42" i="40" s="1"/>
  <c r="F72" i="40"/>
  <c r="AM41" i="40" s="1"/>
  <c r="F71" i="40"/>
  <c r="AM40" i="40" s="1"/>
  <c r="F70" i="40"/>
  <c r="AM39" i="40" s="1"/>
  <c r="F69" i="40"/>
  <c r="AM38" i="40" s="1"/>
  <c r="F68" i="40"/>
  <c r="AM37" i="40" s="1"/>
  <c r="F67" i="40"/>
  <c r="AM36" i="40" s="1"/>
  <c r="F66" i="40"/>
  <c r="AM35" i="40" s="1"/>
  <c r="F65" i="40"/>
  <c r="AM34" i="40" s="1"/>
  <c r="F64" i="40"/>
  <c r="AM33" i="40" s="1"/>
  <c r="F63" i="40"/>
  <c r="AM32" i="40" s="1"/>
  <c r="F62" i="40"/>
  <c r="AM31" i="40" s="1"/>
  <c r="F61" i="40"/>
  <c r="AM30" i="40" s="1"/>
  <c r="F60" i="40"/>
  <c r="AM29" i="40" s="1"/>
  <c r="F59" i="40"/>
  <c r="AM28" i="40" s="1"/>
  <c r="F58" i="40"/>
  <c r="AM27" i="40" s="1"/>
  <c r="F57" i="40"/>
  <c r="AM26" i="40" s="1"/>
  <c r="F56" i="40"/>
  <c r="AM25" i="40" s="1"/>
  <c r="F55" i="40"/>
  <c r="AM24" i="40" s="1"/>
  <c r="F54" i="40"/>
  <c r="AM23" i="40" s="1"/>
  <c r="F53" i="40"/>
  <c r="AM22" i="40" s="1"/>
  <c r="F52" i="40"/>
  <c r="AM21" i="40" s="1"/>
  <c r="F51" i="40"/>
  <c r="AM20" i="40" s="1"/>
  <c r="F50" i="40"/>
  <c r="AM19" i="40" s="1"/>
  <c r="F49" i="40"/>
  <c r="AM18" i="40" s="1"/>
  <c r="F48" i="40"/>
  <c r="AM17" i="40" s="1"/>
  <c r="F47" i="40"/>
  <c r="AM16" i="40" s="1"/>
  <c r="F46" i="40"/>
  <c r="AM15" i="40" s="1"/>
  <c r="F45" i="40"/>
  <c r="AM14" i="40" s="1"/>
  <c r="F44" i="40"/>
  <c r="AM13" i="40" s="1"/>
  <c r="F43" i="40"/>
  <c r="AM12" i="40" s="1"/>
  <c r="F42" i="40"/>
  <c r="AM11" i="40" s="1"/>
  <c r="F41" i="40"/>
  <c r="AM10" i="40" s="1"/>
  <c r="F40" i="40"/>
  <c r="AM9" i="40" s="1"/>
  <c r="F39" i="40"/>
  <c r="F38" i="40"/>
  <c r="F37" i="40"/>
  <c r="F36" i="40"/>
  <c r="F35" i="40"/>
  <c r="F34" i="40"/>
  <c r="F33" i="40"/>
  <c r="F32" i="40"/>
  <c r="AM8" i="40" s="1"/>
  <c r="F31" i="40"/>
  <c r="F30" i="40"/>
  <c r="F29" i="40"/>
  <c r="F28" i="40"/>
  <c r="F27" i="40"/>
  <c r="F26" i="40"/>
  <c r="F25" i="40"/>
  <c r="F24" i="40"/>
  <c r="F23" i="40"/>
  <c r="F22" i="40"/>
  <c r="F21" i="40"/>
  <c r="F20" i="40"/>
  <c r="F19" i="40"/>
  <c r="F18" i="40"/>
  <c r="F17" i="40"/>
  <c r="F16" i="40"/>
  <c r="F15" i="40"/>
  <c r="F14" i="40"/>
  <c r="F13" i="40"/>
  <c r="F12" i="40"/>
  <c r="F11" i="40"/>
  <c r="F10" i="40"/>
  <c r="F9" i="40"/>
  <c r="F8" i="40"/>
  <c r="BY47" i="40" l="1"/>
  <c r="BQ8" i="135"/>
  <c r="BQ9" i="135"/>
  <c r="BQ10" i="135"/>
  <c r="BQ11" i="135"/>
  <c r="BQ12" i="135"/>
  <c r="BQ13" i="135"/>
  <c r="BQ14" i="135"/>
  <c r="BQ7" i="135"/>
  <c r="E14" i="134"/>
  <c r="AI81" i="40"/>
  <c r="D14" i="134"/>
  <c r="AH81" i="40"/>
  <c r="AJ15" i="135"/>
  <c r="CE28" i="40"/>
  <c r="BV49" i="40"/>
  <c r="BP49" i="40"/>
  <c r="CE44" i="40"/>
  <c r="CN33" i="40"/>
  <c r="BY36" i="40"/>
  <c r="CK36" i="40"/>
  <c r="CN48" i="40"/>
  <c r="BS28" i="40"/>
  <c r="BJ47" i="40"/>
  <c r="CB33" i="40"/>
  <c r="BM45" i="40"/>
  <c r="CK44" i="40"/>
  <c r="CH47" i="40"/>
  <c r="CH39" i="40"/>
  <c r="CH31" i="40"/>
  <c r="CH23" i="40"/>
  <c r="CH15" i="40"/>
  <c r="CH46" i="40"/>
  <c r="CH38" i="40"/>
  <c r="CH30" i="40"/>
  <c r="CH22" i="40"/>
  <c r="CH14" i="40"/>
  <c r="CH45" i="40"/>
  <c r="CH37" i="40"/>
  <c r="CH29" i="40"/>
  <c r="CH21" i="40"/>
  <c r="CH13" i="40"/>
  <c r="CH44" i="40"/>
  <c r="CH36" i="40"/>
  <c r="CH28" i="40"/>
  <c r="CH20" i="40"/>
  <c r="CH12" i="40"/>
  <c r="CH43" i="40"/>
  <c r="CH35" i="40"/>
  <c r="CH27" i="40"/>
  <c r="CH19" i="40"/>
  <c r="CH11" i="40"/>
  <c r="CH42" i="40"/>
  <c r="CH34" i="40"/>
  <c r="CH26" i="40"/>
  <c r="CH18" i="40"/>
  <c r="CH10" i="40"/>
  <c r="BJ8" i="40"/>
  <c r="BJ16" i="40"/>
  <c r="BJ24" i="40"/>
  <c r="BJ32" i="40"/>
  <c r="BJ40" i="40"/>
  <c r="BJ48" i="40"/>
  <c r="BM14" i="40"/>
  <c r="BM22" i="40"/>
  <c r="BM30" i="40"/>
  <c r="BM38" i="40"/>
  <c r="BM46" i="40"/>
  <c r="BP10" i="40"/>
  <c r="BP18" i="40"/>
  <c r="BP26" i="40"/>
  <c r="BP34" i="40"/>
  <c r="BP42" i="40"/>
  <c r="BV8" i="40"/>
  <c r="BV40" i="40"/>
  <c r="BY20" i="40"/>
  <c r="CB32" i="40"/>
  <c r="CE12" i="40"/>
  <c r="CH24" i="40"/>
  <c r="CN16" i="40"/>
  <c r="BS43" i="40"/>
  <c r="BS35" i="40"/>
  <c r="BS27" i="40"/>
  <c r="BS19" i="40"/>
  <c r="BS11" i="40"/>
  <c r="BS42" i="40"/>
  <c r="BS34" i="40"/>
  <c r="BS26" i="40"/>
  <c r="BS18" i="40"/>
  <c r="BS10" i="40"/>
  <c r="BS49" i="40"/>
  <c r="BS41" i="40"/>
  <c r="BS33" i="40"/>
  <c r="BS25" i="40"/>
  <c r="BS17" i="40"/>
  <c r="BS9" i="40"/>
  <c r="BS48" i="40"/>
  <c r="BS40" i="40"/>
  <c r="BS32" i="40"/>
  <c r="BS24" i="40"/>
  <c r="BS16" i="40"/>
  <c r="BS8" i="40"/>
  <c r="BS47" i="40"/>
  <c r="BS39" i="40"/>
  <c r="BS31" i="40"/>
  <c r="BS23" i="40"/>
  <c r="BS15" i="40"/>
  <c r="BS46" i="40"/>
  <c r="BS38" i="40"/>
  <c r="BS30" i="40"/>
  <c r="BS22" i="40"/>
  <c r="BS14" i="40"/>
  <c r="CN7" i="40"/>
  <c r="CO7" i="40" s="1"/>
  <c r="BJ9" i="40"/>
  <c r="BJ17" i="40"/>
  <c r="BJ25" i="40"/>
  <c r="BJ33" i="40"/>
  <c r="BJ41" i="40"/>
  <c r="BJ49" i="40"/>
  <c r="BM15" i="40"/>
  <c r="BM23" i="40"/>
  <c r="BM31" i="40"/>
  <c r="BM39" i="40"/>
  <c r="BM47" i="40"/>
  <c r="BP11" i="40"/>
  <c r="BP19" i="40"/>
  <c r="BP27" i="40"/>
  <c r="BP35" i="40"/>
  <c r="BP43" i="40"/>
  <c r="BS29" i="40"/>
  <c r="BV9" i="40"/>
  <c r="BV41" i="40"/>
  <c r="BY21" i="40"/>
  <c r="CE13" i="40"/>
  <c r="CE45" i="40"/>
  <c r="CH25" i="40"/>
  <c r="CK37" i="40"/>
  <c r="CN17" i="40"/>
  <c r="CN49" i="40"/>
  <c r="CB47" i="40"/>
  <c r="CB39" i="40"/>
  <c r="CB31" i="40"/>
  <c r="CB23" i="40"/>
  <c r="CB15" i="40"/>
  <c r="CB46" i="40"/>
  <c r="CB38" i="40"/>
  <c r="CB30" i="40"/>
  <c r="CB22" i="40"/>
  <c r="CB14" i="40"/>
  <c r="CB45" i="40"/>
  <c r="CB37" i="40"/>
  <c r="CB29" i="40"/>
  <c r="CB21" i="40"/>
  <c r="CB13" i="40"/>
  <c r="CB44" i="40"/>
  <c r="CB36" i="40"/>
  <c r="CB28" i="40"/>
  <c r="CB20" i="40"/>
  <c r="CB12" i="40"/>
  <c r="CB43" i="40"/>
  <c r="CB35" i="40"/>
  <c r="CB27" i="40"/>
  <c r="CB19" i="40"/>
  <c r="CB11" i="40"/>
  <c r="CB42" i="40"/>
  <c r="CB34" i="40"/>
  <c r="CB26" i="40"/>
  <c r="CB18" i="40"/>
  <c r="CB10" i="40"/>
  <c r="BJ10" i="40"/>
  <c r="BJ18" i="40"/>
  <c r="BJ26" i="40"/>
  <c r="BJ34" i="40"/>
  <c r="BJ42" i="40"/>
  <c r="BM8" i="40"/>
  <c r="BM16" i="40"/>
  <c r="BM24" i="40"/>
  <c r="BM32" i="40"/>
  <c r="BM40" i="40"/>
  <c r="BM48" i="40"/>
  <c r="BP12" i="40"/>
  <c r="BP20" i="40"/>
  <c r="BP28" i="40"/>
  <c r="BP36" i="40"/>
  <c r="BP44" i="40"/>
  <c r="BS36" i="40"/>
  <c r="BV16" i="40"/>
  <c r="BV48" i="40"/>
  <c r="BY28" i="40"/>
  <c r="CB8" i="40"/>
  <c r="CB40" i="40"/>
  <c r="CE20" i="40"/>
  <c r="CH32" i="40"/>
  <c r="CK12" i="40"/>
  <c r="CN24" i="40"/>
  <c r="CK43" i="40"/>
  <c r="CK35" i="40"/>
  <c r="CK27" i="40"/>
  <c r="CK19" i="40"/>
  <c r="CK11" i="40"/>
  <c r="CK42" i="40"/>
  <c r="CK34" i="40"/>
  <c r="CK26" i="40"/>
  <c r="CK18" i="40"/>
  <c r="CK10" i="40"/>
  <c r="CK49" i="40"/>
  <c r="CK41" i="40"/>
  <c r="CK33" i="40"/>
  <c r="CK25" i="40"/>
  <c r="CK17" i="40"/>
  <c r="CK9" i="40"/>
  <c r="CK48" i="40"/>
  <c r="CK40" i="40"/>
  <c r="CK32" i="40"/>
  <c r="CK24" i="40"/>
  <c r="CK16" i="40"/>
  <c r="CK8" i="40"/>
  <c r="CK47" i="40"/>
  <c r="CK39" i="40"/>
  <c r="CK31" i="40"/>
  <c r="CK23" i="40"/>
  <c r="CK15" i="40"/>
  <c r="CK46" i="40"/>
  <c r="CK38" i="40"/>
  <c r="CK30" i="40"/>
  <c r="CK22" i="40"/>
  <c r="CK14" i="40"/>
  <c r="BJ11" i="40"/>
  <c r="BJ19" i="40"/>
  <c r="BJ27" i="40"/>
  <c r="BJ35" i="40"/>
  <c r="BJ43" i="40"/>
  <c r="BM9" i="40"/>
  <c r="BM17" i="40"/>
  <c r="BM25" i="40"/>
  <c r="BM33" i="40"/>
  <c r="BM41" i="40"/>
  <c r="BM49" i="40"/>
  <c r="BP13" i="40"/>
  <c r="BP21" i="40"/>
  <c r="BP29" i="40"/>
  <c r="BP37" i="40"/>
  <c r="BP45" i="40"/>
  <c r="BS37" i="40"/>
  <c r="BV17" i="40"/>
  <c r="BY29" i="40"/>
  <c r="CB9" i="40"/>
  <c r="CB41" i="40"/>
  <c r="CE21" i="40"/>
  <c r="CH33" i="40"/>
  <c r="CK13" i="40"/>
  <c r="CK45" i="40"/>
  <c r="CN25" i="40"/>
  <c r="BV47" i="40"/>
  <c r="BV39" i="40"/>
  <c r="BV31" i="40"/>
  <c r="BV23" i="40"/>
  <c r="BV15" i="40"/>
  <c r="BV46" i="40"/>
  <c r="BV38" i="40"/>
  <c r="BV30" i="40"/>
  <c r="BV22" i="40"/>
  <c r="BV14" i="40"/>
  <c r="BV45" i="40"/>
  <c r="BV37" i="40"/>
  <c r="BV29" i="40"/>
  <c r="BV21" i="40"/>
  <c r="BV13" i="40"/>
  <c r="BV44" i="40"/>
  <c r="BV36" i="40"/>
  <c r="BV28" i="40"/>
  <c r="BV20" i="40"/>
  <c r="BV12" i="40"/>
  <c r="BV43" i="40"/>
  <c r="BV35" i="40"/>
  <c r="BV27" i="40"/>
  <c r="BV19" i="40"/>
  <c r="BV11" i="40"/>
  <c r="BV42" i="40"/>
  <c r="BV34" i="40"/>
  <c r="BV26" i="40"/>
  <c r="BV18" i="40"/>
  <c r="BV10" i="40"/>
  <c r="BJ12" i="40"/>
  <c r="BJ20" i="40"/>
  <c r="BJ28" i="40"/>
  <c r="BJ36" i="40"/>
  <c r="BJ44" i="40"/>
  <c r="BM10" i="40"/>
  <c r="BM18" i="40"/>
  <c r="BM26" i="40"/>
  <c r="BM34" i="40"/>
  <c r="BM42" i="40"/>
  <c r="BP14" i="40"/>
  <c r="BP22" i="40"/>
  <c r="BP30" i="40"/>
  <c r="BP38" i="40"/>
  <c r="BP46" i="40"/>
  <c r="BS12" i="40"/>
  <c r="BS44" i="40"/>
  <c r="BV24" i="40"/>
  <c r="CB16" i="40"/>
  <c r="CB48" i="40"/>
  <c r="CH8" i="40"/>
  <c r="CH40" i="40"/>
  <c r="CK20" i="40"/>
  <c r="CN32" i="40"/>
  <c r="BY43" i="40"/>
  <c r="BY35" i="40"/>
  <c r="BY27" i="40"/>
  <c r="BY19" i="40"/>
  <c r="BY11" i="40"/>
  <c r="BY42" i="40"/>
  <c r="BY34" i="40"/>
  <c r="BY26" i="40"/>
  <c r="BY18" i="40"/>
  <c r="BY10" i="40"/>
  <c r="BY49" i="40"/>
  <c r="BY41" i="40"/>
  <c r="BY33" i="40"/>
  <c r="BY25" i="40"/>
  <c r="BY17" i="40"/>
  <c r="BY9" i="40"/>
  <c r="BY48" i="40"/>
  <c r="BY40" i="40"/>
  <c r="BY32" i="40"/>
  <c r="BY24" i="40"/>
  <c r="BY16" i="40"/>
  <c r="BY8" i="40"/>
  <c r="BY39" i="40"/>
  <c r="BY31" i="40"/>
  <c r="BY23" i="40"/>
  <c r="BY15" i="40"/>
  <c r="BY46" i="40"/>
  <c r="BY38" i="40"/>
  <c r="BY30" i="40"/>
  <c r="BY22" i="40"/>
  <c r="BY14" i="40"/>
  <c r="CE43" i="40"/>
  <c r="CE35" i="40"/>
  <c r="CE27" i="40"/>
  <c r="CE19" i="40"/>
  <c r="CD19" i="40" s="1"/>
  <c r="CE11" i="40"/>
  <c r="CE42" i="40"/>
  <c r="CE34" i="40"/>
  <c r="CE26" i="40"/>
  <c r="CE18" i="40"/>
  <c r="CE10" i="40"/>
  <c r="CE49" i="40"/>
  <c r="CE41" i="40"/>
  <c r="CE33" i="40"/>
  <c r="CE25" i="40"/>
  <c r="CE17" i="40"/>
  <c r="CE9" i="40"/>
  <c r="CE48" i="40"/>
  <c r="CE40" i="40"/>
  <c r="CE32" i="40"/>
  <c r="CE24" i="40"/>
  <c r="CE16" i="40"/>
  <c r="CE8" i="40"/>
  <c r="CE47" i="40"/>
  <c r="CE39" i="40"/>
  <c r="CE31" i="40"/>
  <c r="CE23" i="40"/>
  <c r="CE15" i="40"/>
  <c r="CE46" i="40"/>
  <c r="CE38" i="40"/>
  <c r="CE30" i="40"/>
  <c r="CE22" i="40"/>
  <c r="CE14" i="40"/>
  <c r="BJ13" i="40"/>
  <c r="BJ21" i="40"/>
  <c r="BJ29" i="40"/>
  <c r="BJ37" i="40"/>
  <c r="BJ45" i="40"/>
  <c r="BM11" i="40"/>
  <c r="BM19" i="40"/>
  <c r="BM27" i="40"/>
  <c r="BM35" i="40"/>
  <c r="BM43" i="40"/>
  <c r="BP15" i="40"/>
  <c r="BP23" i="40"/>
  <c r="BP31" i="40"/>
  <c r="BP39" i="40"/>
  <c r="BP47" i="40"/>
  <c r="BS13" i="40"/>
  <c r="BS45" i="40"/>
  <c r="BV25" i="40"/>
  <c r="BY37" i="40"/>
  <c r="CB17" i="40"/>
  <c r="CB49" i="40"/>
  <c r="CE29" i="40"/>
  <c r="CH9" i="40"/>
  <c r="CH41" i="40"/>
  <c r="CK21" i="40"/>
  <c r="CN47" i="40"/>
  <c r="CN39" i="40"/>
  <c r="CN31" i="40"/>
  <c r="CN23" i="40"/>
  <c r="CN15" i="40"/>
  <c r="CN46" i="40"/>
  <c r="CN38" i="40"/>
  <c r="CN30" i="40"/>
  <c r="CN22" i="40"/>
  <c r="CN14" i="40"/>
  <c r="CN45" i="40"/>
  <c r="CN37" i="40"/>
  <c r="CN29" i="40"/>
  <c r="CN21" i="40"/>
  <c r="CN13" i="40"/>
  <c r="CN44" i="40"/>
  <c r="CN36" i="40"/>
  <c r="CN28" i="40"/>
  <c r="CN20" i="40"/>
  <c r="CN12" i="40"/>
  <c r="CN43" i="40"/>
  <c r="CN35" i="40"/>
  <c r="CN27" i="40"/>
  <c r="CN19" i="40"/>
  <c r="CN11" i="40"/>
  <c r="CN42" i="40"/>
  <c r="CN34" i="40"/>
  <c r="CN26" i="40"/>
  <c r="CN18" i="40"/>
  <c r="CN10" i="40"/>
  <c r="BJ14" i="40"/>
  <c r="BJ22" i="40"/>
  <c r="BJ30" i="40"/>
  <c r="BJ38" i="40"/>
  <c r="BJ46" i="40"/>
  <c r="BM12" i="40"/>
  <c r="BM20" i="40"/>
  <c r="BM28" i="40"/>
  <c r="BM36" i="40"/>
  <c r="BM44" i="40"/>
  <c r="BP8" i="40"/>
  <c r="BP16" i="40"/>
  <c r="BP24" i="40"/>
  <c r="BP32" i="40"/>
  <c r="BP40" i="40"/>
  <c r="BP48" i="40"/>
  <c r="BS20" i="40"/>
  <c r="BV32" i="40"/>
  <c r="BY12" i="40"/>
  <c r="BY44" i="40"/>
  <c r="CB24" i="40"/>
  <c r="CE36" i="40"/>
  <c r="CH16" i="40"/>
  <c r="CH48" i="40"/>
  <c r="CK28" i="40"/>
  <c r="CN8" i="40"/>
  <c r="CN40" i="40"/>
  <c r="BJ15" i="40"/>
  <c r="BJ23" i="40"/>
  <c r="BJ31" i="40"/>
  <c r="BJ39" i="40"/>
  <c r="BM13" i="40"/>
  <c r="BM21" i="40"/>
  <c r="BM29" i="40"/>
  <c r="BM37" i="40"/>
  <c r="BP9" i="40"/>
  <c r="BP17" i="40"/>
  <c r="BP25" i="40"/>
  <c r="BP33" i="40"/>
  <c r="BP41" i="40"/>
  <c r="BS21" i="40"/>
  <c r="BV33" i="40"/>
  <c r="BY13" i="40"/>
  <c r="BY45" i="40"/>
  <c r="CB25" i="40"/>
  <c r="CE37" i="40"/>
  <c r="CH17" i="40"/>
  <c r="CH49" i="40"/>
  <c r="CK29" i="40"/>
  <c r="CN9" i="40"/>
  <c r="CN41" i="40"/>
  <c r="BZ49" i="40" l="1"/>
  <c r="BX49" i="40"/>
  <c r="BZ48" i="40"/>
  <c r="BX48" i="40"/>
  <c r="BZ47" i="40"/>
  <c r="BX47" i="40"/>
  <c r="CD37" i="40"/>
  <c r="CF37" i="40"/>
  <c r="BL29" i="40"/>
  <c r="BN29" i="40"/>
  <c r="CD36" i="40"/>
  <c r="CF36" i="40"/>
  <c r="BL12" i="40"/>
  <c r="BN12" i="40"/>
  <c r="CM19" i="40"/>
  <c r="CO19" i="40"/>
  <c r="CM37" i="40"/>
  <c r="CO37" i="40"/>
  <c r="CJ21" i="40"/>
  <c r="CL21" i="40"/>
  <c r="BO31" i="40"/>
  <c r="BQ31" i="40"/>
  <c r="BI13" i="40"/>
  <c r="BK13" i="40"/>
  <c r="CD16" i="40"/>
  <c r="CF16" i="40"/>
  <c r="CD18" i="40"/>
  <c r="CF18" i="40"/>
  <c r="BX31" i="40"/>
  <c r="BZ31" i="40"/>
  <c r="BX41" i="40"/>
  <c r="BZ41" i="40"/>
  <c r="CM32" i="40"/>
  <c r="CO32" i="40"/>
  <c r="BO22" i="40"/>
  <c r="BQ22" i="40"/>
  <c r="BU42" i="40"/>
  <c r="BW42" i="40"/>
  <c r="BU21" i="40"/>
  <c r="BW21" i="40"/>
  <c r="BU39" i="40"/>
  <c r="BW39" i="40"/>
  <c r="BO45" i="40"/>
  <c r="BQ45" i="40"/>
  <c r="BI35" i="40"/>
  <c r="BK35" i="40"/>
  <c r="CJ24" i="40"/>
  <c r="CL24" i="40"/>
  <c r="CJ26" i="40"/>
  <c r="CL26" i="40"/>
  <c r="CA40" i="40"/>
  <c r="CC40" i="40"/>
  <c r="BL40" i="40"/>
  <c r="BN40" i="40"/>
  <c r="CA19" i="40"/>
  <c r="CC19" i="40"/>
  <c r="CA44" i="40"/>
  <c r="CC44" i="40"/>
  <c r="CA30" i="40"/>
  <c r="CC30" i="40"/>
  <c r="CM49" i="40"/>
  <c r="CO49" i="40"/>
  <c r="BU9" i="40"/>
  <c r="BW9" i="40"/>
  <c r="BI17" i="40"/>
  <c r="BK17" i="40"/>
  <c r="BR47" i="40"/>
  <c r="BT47" i="40"/>
  <c r="BR34" i="40"/>
  <c r="BT34" i="40"/>
  <c r="BO26" i="40"/>
  <c r="BQ26" i="40"/>
  <c r="BI16" i="40"/>
  <c r="BK16" i="40"/>
  <c r="CG19" i="40"/>
  <c r="CI19" i="40"/>
  <c r="CG12" i="40"/>
  <c r="CI12" i="40"/>
  <c r="CG30" i="40"/>
  <c r="CI30" i="40"/>
  <c r="CJ44" i="40"/>
  <c r="CL44" i="40"/>
  <c r="BR28" i="40"/>
  <c r="BT28" i="40"/>
  <c r="CD28" i="40"/>
  <c r="CF28" i="40"/>
  <c r="CJ29" i="40"/>
  <c r="CL29" i="40"/>
  <c r="CA25" i="40"/>
  <c r="CC25" i="40"/>
  <c r="BR21" i="40"/>
  <c r="BT21" i="40"/>
  <c r="BO17" i="40"/>
  <c r="BQ17" i="40"/>
  <c r="BL21" i="40"/>
  <c r="BN21" i="40"/>
  <c r="BI23" i="40"/>
  <c r="BK23" i="40"/>
  <c r="CJ28" i="40"/>
  <c r="CL28" i="40"/>
  <c r="CA24" i="40"/>
  <c r="CC24" i="40"/>
  <c r="BR20" i="40"/>
  <c r="BT20" i="40"/>
  <c r="BO24" i="40"/>
  <c r="BQ24" i="40"/>
  <c r="BL36" i="40"/>
  <c r="BN36" i="40"/>
  <c r="BI46" i="40"/>
  <c r="BK46" i="40"/>
  <c r="BI14" i="40"/>
  <c r="BK14" i="40"/>
  <c r="CM34" i="40"/>
  <c r="CO34" i="40"/>
  <c r="CM27" i="40"/>
  <c r="CO27" i="40"/>
  <c r="CM20" i="40"/>
  <c r="CO20" i="40"/>
  <c r="CM13" i="40"/>
  <c r="CO13" i="40"/>
  <c r="CM45" i="40"/>
  <c r="CO45" i="40"/>
  <c r="CM38" i="40"/>
  <c r="CO38" i="40"/>
  <c r="CM31" i="40"/>
  <c r="CO31" i="40"/>
  <c r="CG41" i="40"/>
  <c r="CI41" i="40"/>
  <c r="CA17" i="40"/>
  <c r="CC17" i="40"/>
  <c r="BR13" i="40"/>
  <c r="BT13" i="40"/>
  <c r="BO23" i="40"/>
  <c r="BQ23" i="40"/>
  <c r="BL27" i="40"/>
  <c r="BN27" i="40"/>
  <c r="BI37" i="40"/>
  <c r="BK37" i="40"/>
  <c r="CD14" i="40"/>
  <c r="CF14" i="40"/>
  <c r="CD46" i="40"/>
  <c r="CF46" i="40"/>
  <c r="CD39" i="40"/>
  <c r="CF39" i="40"/>
  <c r="CD24" i="40"/>
  <c r="CF24" i="40"/>
  <c r="CD9" i="40"/>
  <c r="CF9" i="40"/>
  <c r="CD41" i="40"/>
  <c r="CF41" i="40"/>
  <c r="CD26" i="40"/>
  <c r="CF26" i="40"/>
  <c r="CF19" i="40"/>
  <c r="BX14" i="40"/>
  <c r="BZ14" i="40"/>
  <c r="BX46" i="40"/>
  <c r="BZ46" i="40"/>
  <c r="BX39" i="40"/>
  <c r="BZ39" i="40"/>
  <c r="BX32" i="40"/>
  <c r="BZ32" i="40"/>
  <c r="BX17" i="40"/>
  <c r="BZ17" i="40"/>
  <c r="BX34" i="40"/>
  <c r="BZ34" i="40"/>
  <c r="BX27" i="40"/>
  <c r="BZ27" i="40"/>
  <c r="CJ20" i="40"/>
  <c r="CL20" i="40"/>
  <c r="CA16" i="40"/>
  <c r="CC16" i="40"/>
  <c r="BO46" i="40"/>
  <c r="BQ46" i="40"/>
  <c r="BO14" i="40"/>
  <c r="BQ14" i="40"/>
  <c r="BL18" i="40"/>
  <c r="BN18" i="40"/>
  <c r="BI28" i="40"/>
  <c r="BK28" i="40"/>
  <c r="BU18" i="40"/>
  <c r="BW18" i="40"/>
  <c r="BU11" i="40"/>
  <c r="BW11" i="40"/>
  <c r="BU43" i="40"/>
  <c r="BW43" i="40"/>
  <c r="BU36" i="40"/>
  <c r="BW36" i="40"/>
  <c r="BU29" i="40"/>
  <c r="BW29" i="40"/>
  <c r="BU22" i="40"/>
  <c r="BW22" i="40"/>
  <c r="BU15" i="40"/>
  <c r="BW15" i="40"/>
  <c r="BU47" i="40"/>
  <c r="BW47" i="40"/>
  <c r="CG33" i="40"/>
  <c r="CI33" i="40"/>
  <c r="BX29" i="40"/>
  <c r="BZ29" i="40"/>
  <c r="BO37" i="40"/>
  <c r="BQ37" i="40"/>
  <c r="BL49" i="40"/>
  <c r="BN49" i="40"/>
  <c r="BL17" i="40"/>
  <c r="BN17" i="40"/>
  <c r="BI27" i="40"/>
  <c r="BK27" i="40"/>
  <c r="CJ22" i="40"/>
  <c r="CL22" i="40"/>
  <c r="CJ15" i="40"/>
  <c r="CL15" i="40"/>
  <c r="CJ47" i="40"/>
  <c r="CL47" i="40"/>
  <c r="CJ32" i="40"/>
  <c r="CL32" i="40"/>
  <c r="CJ17" i="40"/>
  <c r="CL17" i="40"/>
  <c r="CJ49" i="40"/>
  <c r="CL49" i="40"/>
  <c r="CJ34" i="40"/>
  <c r="CL34" i="40"/>
  <c r="CJ27" i="40"/>
  <c r="CL27" i="40"/>
  <c r="CJ12" i="40"/>
  <c r="CL12" i="40"/>
  <c r="CA8" i="40"/>
  <c r="CC8" i="40"/>
  <c r="BR36" i="40"/>
  <c r="BT36" i="40"/>
  <c r="BO20" i="40"/>
  <c r="BQ20" i="40"/>
  <c r="BL32" i="40"/>
  <c r="BN32" i="40"/>
  <c r="BI42" i="40"/>
  <c r="BK42" i="40"/>
  <c r="BI10" i="40"/>
  <c r="BK10" i="40"/>
  <c r="CA34" i="40"/>
  <c r="CC34" i="40"/>
  <c r="CA27" i="40"/>
  <c r="CC27" i="40"/>
  <c r="CA20" i="40"/>
  <c r="CC20" i="40"/>
  <c r="CA13" i="40"/>
  <c r="CC13" i="40"/>
  <c r="CA45" i="40"/>
  <c r="CC45" i="40"/>
  <c r="CA38" i="40"/>
  <c r="CC38" i="40"/>
  <c r="CA31" i="40"/>
  <c r="CC31" i="40"/>
  <c r="CM17" i="40"/>
  <c r="CO17" i="40"/>
  <c r="CD13" i="40"/>
  <c r="CF13" i="40"/>
  <c r="BR29" i="40"/>
  <c r="BT29" i="40"/>
  <c r="BO19" i="40"/>
  <c r="BQ19" i="40"/>
  <c r="BL31" i="40"/>
  <c r="BN31" i="40"/>
  <c r="BI41" i="40"/>
  <c r="BK41" i="40"/>
  <c r="BI9" i="40"/>
  <c r="BK9" i="40"/>
  <c r="BR30" i="40"/>
  <c r="BT30" i="40"/>
  <c r="BR23" i="40"/>
  <c r="BT23" i="40"/>
  <c r="BR8" i="40"/>
  <c r="BT8" i="40"/>
  <c r="BR40" i="40"/>
  <c r="BT40" i="40"/>
  <c r="BR25" i="40"/>
  <c r="BT25" i="40"/>
  <c r="BR10" i="40"/>
  <c r="BT10" i="40"/>
  <c r="BR42" i="40"/>
  <c r="BT42" i="40"/>
  <c r="BR35" i="40"/>
  <c r="BT35" i="40"/>
  <c r="CD12" i="40"/>
  <c r="CF12" i="40"/>
  <c r="BU8" i="40"/>
  <c r="BW8" i="40"/>
  <c r="BO18" i="40"/>
  <c r="BQ18" i="40"/>
  <c r="BL30" i="40"/>
  <c r="BN30" i="40"/>
  <c r="BI40" i="40"/>
  <c r="BK40" i="40"/>
  <c r="BI8" i="40"/>
  <c r="BK8" i="40"/>
  <c r="CG34" i="40"/>
  <c r="CI34" i="40"/>
  <c r="CG27" i="40"/>
  <c r="CI27" i="40"/>
  <c r="CG20" i="40"/>
  <c r="CI20" i="40"/>
  <c r="CG13" i="40"/>
  <c r="CI13" i="40"/>
  <c r="CG45" i="40"/>
  <c r="CI45" i="40"/>
  <c r="CG38" i="40"/>
  <c r="CI38" i="40"/>
  <c r="CG31" i="40"/>
  <c r="CI31" i="40"/>
  <c r="BL45" i="40"/>
  <c r="BN45" i="40"/>
  <c r="CM48" i="40"/>
  <c r="CO48" i="40"/>
  <c r="CD44" i="40"/>
  <c r="CF44" i="40"/>
  <c r="CM9" i="40"/>
  <c r="CO9" i="40"/>
  <c r="BO25" i="40"/>
  <c r="BQ25" i="40"/>
  <c r="CM8" i="40"/>
  <c r="CO8" i="40"/>
  <c r="BO32" i="40"/>
  <c r="BQ32" i="40"/>
  <c r="BI22" i="40"/>
  <c r="BK22" i="40"/>
  <c r="CM12" i="40"/>
  <c r="CO12" i="40"/>
  <c r="CM30" i="40"/>
  <c r="CO30" i="40"/>
  <c r="BR45" i="40"/>
  <c r="BT45" i="40"/>
  <c r="BI45" i="40"/>
  <c r="BK45" i="40"/>
  <c r="CD31" i="40"/>
  <c r="CF31" i="40"/>
  <c r="CD33" i="40"/>
  <c r="CF33" i="40"/>
  <c r="CD43" i="40"/>
  <c r="CF43" i="40"/>
  <c r="BX24" i="40"/>
  <c r="BZ24" i="40"/>
  <c r="BX26" i="40"/>
  <c r="BZ26" i="40"/>
  <c r="CA48" i="40"/>
  <c r="CC48" i="40"/>
  <c r="BL26" i="40"/>
  <c r="BN26" i="40"/>
  <c r="BU35" i="40"/>
  <c r="BW35" i="40"/>
  <c r="BU46" i="40"/>
  <c r="BW46" i="40"/>
  <c r="CA9" i="40"/>
  <c r="CC9" i="40"/>
  <c r="BL25" i="40"/>
  <c r="BN25" i="40"/>
  <c r="CJ39" i="40"/>
  <c r="CL39" i="40"/>
  <c r="CJ41" i="40"/>
  <c r="CL41" i="40"/>
  <c r="CM24" i="40"/>
  <c r="CO24" i="40"/>
  <c r="BU16" i="40"/>
  <c r="BW16" i="40"/>
  <c r="BL8" i="40"/>
  <c r="BN8" i="40"/>
  <c r="BI18" i="40"/>
  <c r="BK18" i="40"/>
  <c r="CA12" i="40"/>
  <c r="CC12" i="40"/>
  <c r="CA23" i="40"/>
  <c r="CC23" i="40"/>
  <c r="BO27" i="40"/>
  <c r="BQ27" i="40"/>
  <c r="BR22" i="40"/>
  <c r="BT22" i="40"/>
  <c r="BR32" i="40"/>
  <c r="BT32" i="40"/>
  <c r="BR49" i="40"/>
  <c r="BT49" i="40"/>
  <c r="BU40" i="40"/>
  <c r="BW40" i="40"/>
  <c r="BL38" i="40"/>
  <c r="BN38" i="40"/>
  <c r="CG26" i="40"/>
  <c r="CI26" i="40"/>
  <c r="CG44" i="40"/>
  <c r="CI44" i="40"/>
  <c r="CG37" i="40"/>
  <c r="CI37" i="40"/>
  <c r="CG23" i="40"/>
  <c r="CI23" i="40"/>
  <c r="CM33" i="40"/>
  <c r="CO33" i="40"/>
  <c r="CG49" i="40"/>
  <c r="CI49" i="40"/>
  <c r="BX45" i="40"/>
  <c r="BZ45" i="40"/>
  <c r="BO41" i="40"/>
  <c r="BQ41" i="40"/>
  <c r="BO9" i="40"/>
  <c r="BQ9" i="40"/>
  <c r="BL13" i="40"/>
  <c r="BN13" i="40"/>
  <c r="BI15" i="40"/>
  <c r="BK15" i="40"/>
  <c r="CG48" i="40"/>
  <c r="CI48" i="40"/>
  <c r="BX44" i="40"/>
  <c r="BZ44" i="40"/>
  <c r="BO48" i="40"/>
  <c r="BQ48" i="40"/>
  <c r="BO16" i="40"/>
  <c r="BQ16" i="40"/>
  <c r="BL28" i="40"/>
  <c r="BN28" i="40"/>
  <c r="BI38" i="40"/>
  <c r="BK38" i="40"/>
  <c r="CM10" i="40"/>
  <c r="CO10" i="40"/>
  <c r="CM42" i="40"/>
  <c r="CO42" i="40"/>
  <c r="CM35" i="40"/>
  <c r="CO35" i="40"/>
  <c r="CM28" i="40"/>
  <c r="CO28" i="40"/>
  <c r="CM21" i="40"/>
  <c r="CO21" i="40"/>
  <c r="CM14" i="40"/>
  <c r="CO14" i="40"/>
  <c r="CM46" i="40"/>
  <c r="CO46" i="40"/>
  <c r="CM39" i="40"/>
  <c r="CO39" i="40"/>
  <c r="CG9" i="40"/>
  <c r="CI9" i="40"/>
  <c r="BX37" i="40"/>
  <c r="BZ37" i="40"/>
  <c r="BO47" i="40"/>
  <c r="BQ47" i="40"/>
  <c r="BO15" i="40"/>
  <c r="BQ15" i="40"/>
  <c r="BL19" i="40"/>
  <c r="BN19" i="40"/>
  <c r="BI29" i="40"/>
  <c r="BK29" i="40"/>
  <c r="CD22" i="40"/>
  <c r="CF22" i="40"/>
  <c r="CD15" i="40"/>
  <c r="CF15" i="40"/>
  <c r="CD47" i="40"/>
  <c r="CF47" i="40"/>
  <c r="CD32" i="40"/>
  <c r="CF32" i="40"/>
  <c r="CD17" i="40"/>
  <c r="CF17" i="40"/>
  <c r="CD49" i="40"/>
  <c r="CF49" i="40"/>
  <c r="CD34" i="40"/>
  <c r="CF34" i="40"/>
  <c r="CD27" i="40"/>
  <c r="CF27" i="40"/>
  <c r="BX22" i="40"/>
  <c r="BZ22" i="40"/>
  <c r="BX15" i="40"/>
  <c r="BZ15" i="40"/>
  <c r="BX8" i="40"/>
  <c r="BZ8" i="40"/>
  <c r="BX40" i="40"/>
  <c r="BZ40" i="40"/>
  <c r="BX25" i="40"/>
  <c r="BZ25" i="40"/>
  <c r="BX10" i="40"/>
  <c r="BZ10" i="40"/>
  <c r="BX42" i="40"/>
  <c r="BZ42" i="40"/>
  <c r="BX35" i="40"/>
  <c r="BZ35" i="40"/>
  <c r="CG40" i="40"/>
  <c r="CI40" i="40"/>
  <c r="BU24" i="40"/>
  <c r="BW24" i="40"/>
  <c r="BO38" i="40"/>
  <c r="BQ38" i="40"/>
  <c r="BL42" i="40"/>
  <c r="BN42" i="40"/>
  <c r="BL10" i="40"/>
  <c r="BN10" i="40"/>
  <c r="BI20" i="40"/>
  <c r="BK20" i="40"/>
  <c r="BU26" i="40"/>
  <c r="BW26" i="40"/>
  <c r="BU19" i="40"/>
  <c r="BW19" i="40"/>
  <c r="BU12" i="40"/>
  <c r="BW12" i="40"/>
  <c r="BU44" i="40"/>
  <c r="BW44" i="40"/>
  <c r="BU37" i="40"/>
  <c r="BW37" i="40"/>
  <c r="BU30" i="40"/>
  <c r="BW30" i="40"/>
  <c r="BU23" i="40"/>
  <c r="BW23" i="40"/>
  <c r="CM25" i="40"/>
  <c r="CO25" i="40"/>
  <c r="CD21" i="40"/>
  <c r="CF21" i="40"/>
  <c r="BU17" i="40"/>
  <c r="BW17" i="40"/>
  <c r="BO29" i="40"/>
  <c r="BQ29" i="40"/>
  <c r="BL41" i="40"/>
  <c r="BN41" i="40"/>
  <c r="BL9" i="40"/>
  <c r="BN9" i="40"/>
  <c r="BI19" i="40"/>
  <c r="BK19" i="40"/>
  <c r="CJ30" i="40"/>
  <c r="CL30" i="40"/>
  <c r="CJ23" i="40"/>
  <c r="CL23" i="40"/>
  <c r="CJ8" i="40"/>
  <c r="CL8" i="40"/>
  <c r="CJ40" i="40"/>
  <c r="CL40" i="40"/>
  <c r="CJ25" i="40"/>
  <c r="CL25" i="40"/>
  <c r="CJ10" i="40"/>
  <c r="CL10" i="40"/>
  <c r="CJ42" i="40"/>
  <c r="CL42" i="40"/>
  <c r="CJ35" i="40"/>
  <c r="CL35" i="40"/>
  <c r="CG32" i="40"/>
  <c r="CI32" i="40"/>
  <c r="BX28" i="40"/>
  <c r="BZ28" i="40"/>
  <c r="BO44" i="40"/>
  <c r="BQ44" i="40"/>
  <c r="BO12" i="40"/>
  <c r="BQ12" i="40"/>
  <c r="BL24" i="40"/>
  <c r="BN24" i="40"/>
  <c r="BI34" i="40"/>
  <c r="BK34" i="40"/>
  <c r="CA10" i="40"/>
  <c r="CC10" i="40"/>
  <c r="CA42" i="40"/>
  <c r="CC42" i="40"/>
  <c r="CA35" i="40"/>
  <c r="CC35" i="40"/>
  <c r="CA28" i="40"/>
  <c r="CC28" i="40"/>
  <c r="CA21" i="40"/>
  <c r="CC21" i="40"/>
  <c r="CA14" i="40"/>
  <c r="CC14" i="40"/>
  <c r="CA46" i="40"/>
  <c r="CC46" i="40"/>
  <c r="CA39" i="40"/>
  <c r="CC39" i="40"/>
  <c r="CJ37" i="40"/>
  <c r="CL37" i="40"/>
  <c r="BX21" i="40"/>
  <c r="BZ21" i="40"/>
  <c r="BO43" i="40"/>
  <c r="BQ43" i="40"/>
  <c r="BO11" i="40"/>
  <c r="BQ11" i="40"/>
  <c r="BL23" i="40"/>
  <c r="BN23" i="40"/>
  <c r="BI33" i="40"/>
  <c r="BK33" i="40"/>
  <c r="BR38" i="40"/>
  <c r="BT38" i="40"/>
  <c r="BR31" i="40"/>
  <c r="BT31" i="40"/>
  <c r="BR16" i="40"/>
  <c r="BT16" i="40"/>
  <c r="BR48" i="40"/>
  <c r="BT48" i="40"/>
  <c r="BR33" i="40"/>
  <c r="BT33" i="40"/>
  <c r="BR18" i="40"/>
  <c r="BT18" i="40"/>
  <c r="BR11" i="40"/>
  <c r="BT11" i="40"/>
  <c r="BR43" i="40"/>
  <c r="BT43" i="40"/>
  <c r="CA32" i="40"/>
  <c r="CC32" i="40"/>
  <c r="BO42" i="40"/>
  <c r="BQ42" i="40"/>
  <c r="BO10" i="40"/>
  <c r="BQ10" i="40"/>
  <c r="BL22" i="40"/>
  <c r="BN22" i="40"/>
  <c r="BI32" i="40"/>
  <c r="BK32" i="40"/>
  <c r="CG10" i="40"/>
  <c r="CI10" i="40"/>
  <c r="CG42" i="40"/>
  <c r="CI42" i="40"/>
  <c r="CG35" i="40"/>
  <c r="CI35" i="40"/>
  <c r="CG28" i="40"/>
  <c r="CI28" i="40"/>
  <c r="CG21" i="40"/>
  <c r="CI21" i="40"/>
  <c r="CG14" i="40"/>
  <c r="CI14" i="40"/>
  <c r="CG46" i="40"/>
  <c r="CI46" i="40"/>
  <c r="CG39" i="40"/>
  <c r="CI39" i="40"/>
  <c r="CA33" i="40"/>
  <c r="CC33" i="40"/>
  <c r="CJ36" i="40"/>
  <c r="CL36" i="40"/>
  <c r="BO49" i="40"/>
  <c r="BQ49" i="40"/>
  <c r="BU33" i="40"/>
  <c r="BW33" i="40"/>
  <c r="BI31" i="40"/>
  <c r="BK31" i="40"/>
  <c r="BU32" i="40"/>
  <c r="BW32" i="40"/>
  <c r="BL44" i="40"/>
  <c r="BN44" i="40"/>
  <c r="CM26" i="40"/>
  <c r="CO26" i="40"/>
  <c r="CM44" i="40"/>
  <c r="CO44" i="40"/>
  <c r="CM23" i="40"/>
  <c r="CO23" i="40"/>
  <c r="CA49" i="40"/>
  <c r="CC49" i="40"/>
  <c r="BL35" i="40"/>
  <c r="BN35" i="40"/>
  <c r="CD38" i="40"/>
  <c r="CF38" i="40"/>
  <c r="CD48" i="40"/>
  <c r="CF48" i="40"/>
  <c r="CD11" i="40"/>
  <c r="CF11" i="40"/>
  <c r="BX38" i="40"/>
  <c r="BZ38" i="40"/>
  <c r="BX9" i="40"/>
  <c r="BZ9" i="40"/>
  <c r="BX19" i="40"/>
  <c r="BZ19" i="40"/>
  <c r="BR12" i="40"/>
  <c r="BT12" i="40"/>
  <c r="BI36" i="40"/>
  <c r="BK36" i="40"/>
  <c r="BU10" i="40"/>
  <c r="BW10" i="40"/>
  <c r="BU28" i="40"/>
  <c r="BW28" i="40"/>
  <c r="BU14" i="40"/>
  <c r="BW14" i="40"/>
  <c r="CJ13" i="40"/>
  <c r="CL13" i="40"/>
  <c r="BO13" i="40"/>
  <c r="BQ13" i="40"/>
  <c r="CJ14" i="40"/>
  <c r="CL14" i="40"/>
  <c r="CJ46" i="40"/>
  <c r="CL46" i="40"/>
  <c r="CJ9" i="40"/>
  <c r="CL9" i="40"/>
  <c r="CJ19" i="40"/>
  <c r="CL19" i="40"/>
  <c r="BO28" i="40"/>
  <c r="BQ28" i="40"/>
  <c r="CA26" i="40"/>
  <c r="CC26" i="40"/>
  <c r="CA37" i="40"/>
  <c r="CC37" i="40"/>
  <c r="CD45" i="40"/>
  <c r="CF45" i="40"/>
  <c r="BL39" i="40"/>
  <c r="BN39" i="40"/>
  <c r="BI49" i="40"/>
  <c r="BK49" i="40"/>
  <c r="BR15" i="40"/>
  <c r="BT15" i="40"/>
  <c r="BR17" i="40"/>
  <c r="BT17" i="40"/>
  <c r="BR27" i="40"/>
  <c r="BT27" i="40"/>
  <c r="CG24" i="40"/>
  <c r="CI24" i="40"/>
  <c r="BI48" i="40"/>
  <c r="BK48" i="40"/>
  <c r="CM41" i="40"/>
  <c r="CO41" i="40"/>
  <c r="CG17" i="40"/>
  <c r="CI17" i="40"/>
  <c r="BX13" i="40"/>
  <c r="BZ13" i="40"/>
  <c r="BO33" i="40"/>
  <c r="BQ33" i="40"/>
  <c r="BL37" i="40"/>
  <c r="BN37" i="40"/>
  <c r="BI39" i="40"/>
  <c r="BK39" i="40"/>
  <c r="CM40" i="40"/>
  <c r="CO40" i="40"/>
  <c r="CG16" i="40"/>
  <c r="CI16" i="40"/>
  <c r="BX12" i="40"/>
  <c r="BZ12" i="40"/>
  <c r="BO40" i="40"/>
  <c r="BQ40" i="40"/>
  <c r="BO8" i="40"/>
  <c r="BQ8" i="40"/>
  <c r="BL20" i="40"/>
  <c r="BN20" i="40"/>
  <c r="BI30" i="40"/>
  <c r="BK30" i="40"/>
  <c r="CM18" i="40"/>
  <c r="CO18" i="40"/>
  <c r="CO11" i="40"/>
  <c r="CM43" i="40"/>
  <c r="CO43" i="40"/>
  <c r="CM36" i="40"/>
  <c r="CO36" i="40"/>
  <c r="CM29" i="40"/>
  <c r="CO29" i="40"/>
  <c r="CM22" i="40"/>
  <c r="CO22" i="40"/>
  <c r="CM15" i="40"/>
  <c r="CO15" i="40"/>
  <c r="CM47" i="40"/>
  <c r="CO47" i="40"/>
  <c r="CD29" i="40"/>
  <c r="CF29" i="40"/>
  <c r="BU25" i="40"/>
  <c r="BW25" i="40"/>
  <c r="BO39" i="40"/>
  <c r="BQ39" i="40"/>
  <c r="BL43" i="40"/>
  <c r="BN43" i="40"/>
  <c r="BL11" i="40"/>
  <c r="BN11" i="40"/>
  <c r="BI21" i="40"/>
  <c r="BK21" i="40"/>
  <c r="CD30" i="40"/>
  <c r="CF30" i="40"/>
  <c r="CD23" i="40"/>
  <c r="CF23" i="40"/>
  <c r="CD8" i="40"/>
  <c r="CF8" i="40"/>
  <c r="CD40" i="40"/>
  <c r="CF40" i="40"/>
  <c r="CD25" i="40"/>
  <c r="CF25" i="40"/>
  <c r="CD10" i="40"/>
  <c r="CF10" i="40"/>
  <c r="CD42" i="40"/>
  <c r="CF42" i="40"/>
  <c r="CD35" i="40"/>
  <c r="CF35" i="40"/>
  <c r="BX30" i="40"/>
  <c r="BZ30" i="40"/>
  <c r="BX23" i="40"/>
  <c r="BZ23" i="40"/>
  <c r="BX16" i="40"/>
  <c r="BZ16" i="40"/>
  <c r="BX33" i="40"/>
  <c r="BZ33" i="40"/>
  <c r="BX18" i="40"/>
  <c r="BZ18" i="40"/>
  <c r="BX11" i="40"/>
  <c r="BZ11" i="40"/>
  <c r="BX43" i="40"/>
  <c r="BZ43" i="40"/>
  <c r="CG8" i="40"/>
  <c r="CI8" i="40"/>
  <c r="BR44" i="40"/>
  <c r="BT44" i="40"/>
  <c r="BO30" i="40"/>
  <c r="BQ30" i="40"/>
  <c r="BL34" i="40"/>
  <c r="BN34" i="40"/>
  <c r="BI44" i="40"/>
  <c r="BK44" i="40"/>
  <c r="BI12" i="40"/>
  <c r="BK12" i="40"/>
  <c r="BU34" i="40"/>
  <c r="BW34" i="40"/>
  <c r="BU27" i="40"/>
  <c r="BW27" i="40"/>
  <c r="BU20" i="40"/>
  <c r="BW20" i="40"/>
  <c r="BU13" i="40"/>
  <c r="BW13" i="40"/>
  <c r="BU45" i="40"/>
  <c r="BW45" i="40"/>
  <c r="BU38" i="40"/>
  <c r="BW38" i="40"/>
  <c r="BU31" i="40"/>
  <c r="BW31" i="40"/>
  <c r="CJ45" i="40"/>
  <c r="CL45" i="40"/>
  <c r="CA41" i="40"/>
  <c r="CC41" i="40"/>
  <c r="BR37" i="40"/>
  <c r="BT37" i="40"/>
  <c r="BO21" i="40"/>
  <c r="BQ21" i="40"/>
  <c r="BL33" i="40"/>
  <c r="BN33" i="40"/>
  <c r="BI43" i="40"/>
  <c r="BK43" i="40"/>
  <c r="BI11" i="40"/>
  <c r="BK11" i="40"/>
  <c r="CJ38" i="40"/>
  <c r="CL38" i="40"/>
  <c r="CJ31" i="40"/>
  <c r="CL31" i="40"/>
  <c r="CJ16" i="40"/>
  <c r="CL16" i="40"/>
  <c r="CJ48" i="40"/>
  <c r="CL48" i="40"/>
  <c r="CJ33" i="40"/>
  <c r="CL33" i="40"/>
  <c r="CJ18" i="40"/>
  <c r="CL18" i="40"/>
  <c r="CJ11" i="40"/>
  <c r="CL11" i="40"/>
  <c r="CJ43" i="40"/>
  <c r="CL43" i="40"/>
  <c r="CF20" i="40"/>
  <c r="BU48" i="40"/>
  <c r="BW48" i="40"/>
  <c r="BO36" i="40"/>
  <c r="BQ36" i="40"/>
  <c r="BL48" i="40"/>
  <c r="BN48" i="40"/>
  <c r="BL16" i="40"/>
  <c r="BN16" i="40"/>
  <c r="BI26" i="40"/>
  <c r="BK26" i="40"/>
  <c r="CA18" i="40"/>
  <c r="CC18" i="40"/>
  <c r="CA11" i="40"/>
  <c r="CC11" i="40"/>
  <c r="CA43" i="40"/>
  <c r="CC43" i="40"/>
  <c r="CA36" i="40"/>
  <c r="CC36" i="40"/>
  <c r="CA29" i="40"/>
  <c r="CC29" i="40"/>
  <c r="CA22" i="40"/>
  <c r="CC22" i="40"/>
  <c r="CA15" i="40"/>
  <c r="CC15" i="40"/>
  <c r="CA47" i="40"/>
  <c r="CC47" i="40"/>
  <c r="CG25" i="40"/>
  <c r="CI25" i="40"/>
  <c r="BU41" i="40"/>
  <c r="BW41" i="40"/>
  <c r="BO35" i="40"/>
  <c r="BQ35" i="40"/>
  <c r="BL47" i="40"/>
  <c r="BN47" i="40"/>
  <c r="BL15" i="40"/>
  <c r="BN15" i="40"/>
  <c r="BI25" i="40"/>
  <c r="BK25" i="40"/>
  <c r="BR14" i="40"/>
  <c r="BT14" i="40"/>
  <c r="BR46" i="40"/>
  <c r="BT46" i="40"/>
  <c r="BR39" i="40"/>
  <c r="BT39" i="40"/>
  <c r="BR24" i="40"/>
  <c r="BT24" i="40"/>
  <c r="BR9" i="40"/>
  <c r="BT9" i="40"/>
  <c r="BR41" i="40"/>
  <c r="BT41" i="40"/>
  <c r="BR26" i="40"/>
  <c r="BT26" i="40"/>
  <c r="BR19" i="40"/>
  <c r="BT19" i="40"/>
  <c r="CM16" i="40"/>
  <c r="CO16" i="40"/>
  <c r="BX20" i="40"/>
  <c r="BZ20" i="40"/>
  <c r="BO34" i="40"/>
  <c r="BQ34" i="40"/>
  <c r="BL46" i="40"/>
  <c r="BN46" i="40"/>
  <c r="BL14" i="40"/>
  <c r="BN14" i="40"/>
  <c r="BI24" i="40"/>
  <c r="BK24" i="40"/>
  <c r="CG18" i="40"/>
  <c r="CI18" i="40"/>
  <c r="CG11" i="40"/>
  <c r="CI11" i="40"/>
  <c r="CG43" i="40"/>
  <c r="CI43" i="40"/>
  <c r="CG36" i="40"/>
  <c r="CI36" i="40"/>
  <c r="CG29" i="40"/>
  <c r="CI29" i="40"/>
  <c r="CG22" i="40"/>
  <c r="CI22" i="40"/>
  <c r="CG15" i="40"/>
  <c r="CI15" i="40"/>
  <c r="CG47" i="40"/>
  <c r="CI47" i="40"/>
  <c r="BI47" i="40"/>
  <c r="BK47" i="40"/>
  <c r="BX36" i="40"/>
  <c r="BZ36" i="40"/>
  <c r="BU49" i="40"/>
  <c r="BW49" i="40"/>
  <c r="BP11" i="135"/>
  <c r="BR11" i="135"/>
  <c r="BP10" i="135"/>
  <c r="BR10" i="135"/>
  <c r="BP13" i="135"/>
  <c r="BR13" i="135"/>
  <c r="BP9" i="135"/>
  <c r="BR9" i="135"/>
  <c r="BP7" i="135"/>
  <c r="BR7" i="135"/>
  <c r="BP14" i="135"/>
  <c r="BR14" i="135"/>
  <c r="BP12" i="135"/>
  <c r="BR12" i="135"/>
  <c r="BP8" i="135"/>
  <c r="BR8" i="135"/>
  <c r="CM7" i="40"/>
  <c r="F14" i="134"/>
  <c r="AJ81" i="40"/>
  <c r="CN8" i="135"/>
  <c r="CO8" i="135" s="1"/>
  <c r="CN7" i="135"/>
  <c r="CO7" i="135" s="1"/>
  <c r="CN14" i="135"/>
  <c r="CO14" i="135" s="1"/>
  <c r="CN13" i="135"/>
  <c r="CO13" i="135" s="1"/>
  <c r="CN12" i="135"/>
  <c r="CO12" i="135" s="1"/>
  <c r="CN11" i="135"/>
  <c r="CO11" i="135" s="1"/>
  <c r="CN10" i="135"/>
  <c r="CO10" i="135" s="1"/>
  <c r="CN9" i="135"/>
  <c r="CO9" i="135" s="1"/>
  <c r="DK44" i="40" l="1"/>
  <c r="DL44" i="40" s="1"/>
  <c r="DK36" i="40"/>
  <c r="DL36" i="40" s="1"/>
  <c r="DK28" i="40"/>
  <c r="DL28" i="40" s="1"/>
  <c r="DK20" i="40"/>
  <c r="DL20" i="40" s="1"/>
  <c r="DK12" i="40"/>
  <c r="DL12" i="40" s="1"/>
  <c r="DK43" i="40"/>
  <c r="DL43" i="40" s="1"/>
  <c r="DK35" i="40"/>
  <c r="DL35" i="40" s="1"/>
  <c r="DK27" i="40"/>
  <c r="DL27" i="40" s="1"/>
  <c r="DK19" i="40"/>
  <c r="DL19" i="40" s="1"/>
  <c r="DK11" i="40"/>
  <c r="DL11" i="40" s="1"/>
  <c r="DK42" i="40"/>
  <c r="DL42" i="40" s="1"/>
  <c r="DK34" i="40"/>
  <c r="DL34" i="40" s="1"/>
  <c r="DK26" i="40"/>
  <c r="DL26" i="40" s="1"/>
  <c r="DK18" i="40"/>
  <c r="DL18" i="40" s="1"/>
  <c r="DK10" i="40"/>
  <c r="DL10" i="40" s="1"/>
  <c r="DK49" i="40"/>
  <c r="DL49" i="40" s="1"/>
  <c r="DK41" i="40"/>
  <c r="DL41" i="40" s="1"/>
  <c r="DK33" i="40"/>
  <c r="DL33" i="40" s="1"/>
  <c r="DK25" i="40"/>
  <c r="DL25" i="40" s="1"/>
  <c r="DK17" i="40"/>
  <c r="DL17" i="40" s="1"/>
  <c r="DK9" i="40"/>
  <c r="DL9" i="40" s="1"/>
  <c r="DK48" i="40"/>
  <c r="DL48" i="40" s="1"/>
  <c r="DK40" i="40"/>
  <c r="DL40" i="40" s="1"/>
  <c r="DK32" i="40"/>
  <c r="DL32" i="40" s="1"/>
  <c r="DK24" i="40"/>
  <c r="DL24" i="40" s="1"/>
  <c r="DK16" i="40"/>
  <c r="DL16" i="40" s="1"/>
  <c r="DK8" i="40"/>
  <c r="DL8" i="40" s="1"/>
  <c r="DK47" i="40"/>
  <c r="DL47" i="40" s="1"/>
  <c r="DK39" i="40"/>
  <c r="DL39" i="40" s="1"/>
  <c r="DK31" i="40"/>
  <c r="DL31" i="40" s="1"/>
  <c r="DK23" i="40"/>
  <c r="DL23" i="40" s="1"/>
  <c r="DK15" i="40"/>
  <c r="DL15" i="40" s="1"/>
  <c r="DK7" i="40"/>
  <c r="DL7" i="40" s="1"/>
  <c r="DK46" i="40"/>
  <c r="DL46" i="40" s="1"/>
  <c r="DK38" i="40"/>
  <c r="DL38" i="40" s="1"/>
  <c r="DK30" i="40"/>
  <c r="DL30" i="40" s="1"/>
  <c r="DK22" i="40"/>
  <c r="DL22" i="40" s="1"/>
  <c r="DK14" i="40"/>
  <c r="DL14" i="40" s="1"/>
  <c r="DK45" i="40"/>
  <c r="DL45" i="40" s="1"/>
  <c r="DK37" i="40"/>
  <c r="DL37" i="40" s="1"/>
  <c r="DK29" i="40"/>
  <c r="DL29" i="40" s="1"/>
  <c r="DK21" i="40"/>
  <c r="DL21" i="40" s="1"/>
  <c r="DK13" i="40"/>
  <c r="DL13" i="40" s="1"/>
  <c r="BY7" i="40"/>
  <c r="BZ7" i="40" s="1"/>
  <c r="CH7" i="40"/>
  <c r="CI7" i="40" s="1"/>
  <c r="CB7" i="40"/>
  <c r="CC7" i="40" s="1"/>
  <c r="CK7" i="40"/>
  <c r="CL7" i="40" s="1"/>
  <c r="CE7" i="40"/>
  <c r="CF7" i="40" s="1"/>
  <c r="CG7" i="40" l="1"/>
  <c r="CA7" i="40"/>
  <c r="CD7" i="40"/>
  <c r="CJ7" i="40"/>
  <c r="AF15" i="135"/>
  <c r="AE15" i="135"/>
  <c r="AC15" i="135"/>
  <c r="AB15" i="135"/>
  <c r="Z15" i="135"/>
  <c r="Y15" i="135"/>
  <c r="W15" i="135"/>
  <c r="V15" i="135"/>
  <c r="T15" i="135"/>
  <c r="S15" i="135"/>
  <c r="Q15" i="135"/>
  <c r="P15" i="135"/>
  <c r="N15" i="135"/>
  <c r="M15" i="135"/>
  <c r="K15" i="135"/>
  <c r="J15" i="135"/>
  <c r="H15" i="135"/>
  <c r="E15" i="135"/>
  <c r="AG14" i="135"/>
  <c r="AD14" i="135"/>
  <c r="AA14" i="135"/>
  <c r="X14" i="135"/>
  <c r="U14" i="135"/>
  <c r="R14" i="135"/>
  <c r="O14" i="135"/>
  <c r="L14" i="135"/>
  <c r="I14" i="135"/>
  <c r="F14" i="135"/>
  <c r="AG13" i="135"/>
  <c r="AD13" i="135"/>
  <c r="AA13" i="135"/>
  <c r="X13" i="135"/>
  <c r="U13" i="135"/>
  <c r="R13" i="135"/>
  <c r="O13" i="135"/>
  <c r="L13" i="135"/>
  <c r="I13" i="135"/>
  <c r="F13" i="135"/>
  <c r="AG12" i="135"/>
  <c r="AD12" i="135"/>
  <c r="AA12" i="135"/>
  <c r="X12" i="135"/>
  <c r="U12" i="135"/>
  <c r="R12" i="135"/>
  <c r="O12" i="135"/>
  <c r="L12" i="135"/>
  <c r="I12" i="135"/>
  <c r="F12" i="135"/>
  <c r="AG11" i="135"/>
  <c r="AD11" i="135"/>
  <c r="AA11" i="135"/>
  <c r="X11" i="135"/>
  <c r="U11" i="135"/>
  <c r="R11" i="135"/>
  <c r="O11" i="135"/>
  <c r="L11" i="135"/>
  <c r="I11" i="135"/>
  <c r="F11" i="135"/>
  <c r="AG10" i="135"/>
  <c r="AD10" i="135"/>
  <c r="AA10" i="135"/>
  <c r="X10" i="135"/>
  <c r="U10" i="135"/>
  <c r="R10" i="135"/>
  <c r="O10" i="135"/>
  <c r="L10" i="135"/>
  <c r="I10" i="135"/>
  <c r="F10" i="135"/>
  <c r="AG9" i="135"/>
  <c r="AD9" i="135"/>
  <c r="AA9" i="135"/>
  <c r="X9" i="135"/>
  <c r="U9" i="135"/>
  <c r="R9" i="135"/>
  <c r="O9" i="135"/>
  <c r="L9" i="135"/>
  <c r="I9" i="135"/>
  <c r="F9" i="135"/>
  <c r="AG8" i="135"/>
  <c r="AD8" i="135"/>
  <c r="AA8" i="135"/>
  <c r="X8" i="135"/>
  <c r="U8" i="135"/>
  <c r="R8" i="135"/>
  <c r="O8" i="135"/>
  <c r="L8" i="135"/>
  <c r="I8" i="135"/>
  <c r="F8" i="135"/>
  <c r="AE79" i="131"/>
  <c r="AJ48" i="131" s="1"/>
  <c r="AA79" i="131"/>
  <c r="W79" i="131"/>
  <c r="AH48" i="131" s="1"/>
  <c r="S79" i="131"/>
  <c r="AE78" i="131"/>
  <c r="AJ47" i="131" s="1"/>
  <c r="AA78" i="131"/>
  <c r="W78" i="131"/>
  <c r="AH47" i="131" s="1"/>
  <c r="S78" i="131"/>
  <c r="AE77" i="131"/>
  <c r="AJ46" i="131" s="1"/>
  <c r="AA77" i="131"/>
  <c r="W77" i="131"/>
  <c r="AH46" i="131" s="1"/>
  <c r="S77" i="131"/>
  <c r="AE76" i="131"/>
  <c r="AJ45" i="131" s="1"/>
  <c r="AA76" i="131"/>
  <c r="W76" i="131"/>
  <c r="AH45" i="131" s="1"/>
  <c r="S76" i="131"/>
  <c r="AE75" i="131"/>
  <c r="AJ44" i="131" s="1"/>
  <c r="AA75" i="131"/>
  <c r="W75" i="131"/>
  <c r="AH44" i="131" s="1"/>
  <c r="S75" i="131"/>
  <c r="AE74" i="131"/>
  <c r="AJ43" i="131" s="1"/>
  <c r="AA74" i="131"/>
  <c r="W74" i="131"/>
  <c r="AH43" i="131" s="1"/>
  <c r="S74" i="131"/>
  <c r="AE73" i="131"/>
  <c r="AJ42" i="131" s="1"/>
  <c r="AA73" i="131"/>
  <c r="W73" i="131"/>
  <c r="AH42" i="131" s="1"/>
  <c r="S73" i="131"/>
  <c r="AE72" i="131"/>
  <c r="AJ41" i="131" s="1"/>
  <c r="AA72" i="131"/>
  <c r="W72" i="131"/>
  <c r="AH41" i="131" s="1"/>
  <c r="S72" i="131"/>
  <c r="AE71" i="131"/>
  <c r="AJ40" i="131" s="1"/>
  <c r="AA71" i="131"/>
  <c r="W71" i="131"/>
  <c r="AH40" i="131" s="1"/>
  <c r="S71" i="131"/>
  <c r="AE70" i="131"/>
  <c r="AJ39" i="131" s="1"/>
  <c r="AA70" i="131"/>
  <c r="W70" i="131"/>
  <c r="AH39" i="131" s="1"/>
  <c r="S70" i="131"/>
  <c r="AE69" i="131"/>
  <c r="AJ38" i="131" s="1"/>
  <c r="AA69" i="131"/>
  <c r="W69" i="131"/>
  <c r="AH38" i="131" s="1"/>
  <c r="S69" i="131"/>
  <c r="AE68" i="131"/>
  <c r="AJ37" i="131" s="1"/>
  <c r="AA68" i="131"/>
  <c r="W68" i="131"/>
  <c r="AH37" i="131" s="1"/>
  <c r="S68" i="131"/>
  <c r="AE67" i="131"/>
  <c r="AJ36" i="131" s="1"/>
  <c r="AA67" i="131"/>
  <c r="W67" i="131"/>
  <c r="AH36" i="131" s="1"/>
  <c r="S67" i="131"/>
  <c r="AE66" i="131"/>
  <c r="AJ35" i="131" s="1"/>
  <c r="AA66" i="131"/>
  <c r="W66" i="131"/>
  <c r="AH35" i="131" s="1"/>
  <c r="S66" i="131"/>
  <c r="AE65" i="131"/>
  <c r="AJ34" i="131" s="1"/>
  <c r="AA65" i="131"/>
  <c r="W65" i="131"/>
  <c r="AH34" i="131" s="1"/>
  <c r="S65" i="131"/>
  <c r="AE64" i="131"/>
  <c r="AJ33" i="131" s="1"/>
  <c r="AA64" i="131"/>
  <c r="W64" i="131"/>
  <c r="AH33" i="131" s="1"/>
  <c r="S64" i="131"/>
  <c r="AE63" i="131"/>
  <c r="AJ32" i="131" s="1"/>
  <c r="AA63" i="131"/>
  <c r="W63" i="131"/>
  <c r="AH32" i="131" s="1"/>
  <c r="S63" i="131"/>
  <c r="AE62" i="131"/>
  <c r="AJ31" i="131" s="1"/>
  <c r="AA62" i="131"/>
  <c r="W62" i="131"/>
  <c r="AH31" i="131" s="1"/>
  <c r="S62" i="131"/>
  <c r="AE61" i="131"/>
  <c r="AJ30" i="131" s="1"/>
  <c r="AA61" i="131"/>
  <c r="W61" i="131"/>
  <c r="AH30" i="131" s="1"/>
  <c r="S61" i="131"/>
  <c r="AE60" i="131"/>
  <c r="AJ29" i="131" s="1"/>
  <c r="AA60" i="131"/>
  <c r="W60" i="131"/>
  <c r="AH29" i="131" s="1"/>
  <c r="S60" i="131"/>
  <c r="AE59" i="131"/>
  <c r="AJ28" i="131" s="1"/>
  <c r="AA59" i="131"/>
  <c r="W59" i="131"/>
  <c r="AH28" i="131" s="1"/>
  <c r="S59" i="131"/>
  <c r="AE58" i="131"/>
  <c r="AJ27" i="131" s="1"/>
  <c r="AA58" i="131"/>
  <c r="W58" i="131"/>
  <c r="AH27" i="131" s="1"/>
  <c r="S58" i="131"/>
  <c r="AE57" i="131"/>
  <c r="AJ26" i="131" s="1"/>
  <c r="AA57" i="131"/>
  <c r="W57" i="131"/>
  <c r="AH26" i="131" s="1"/>
  <c r="S57" i="131"/>
  <c r="AE56" i="131"/>
  <c r="AJ25" i="131" s="1"/>
  <c r="AA56" i="131"/>
  <c r="W56" i="131"/>
  <c r="AH25" i="131" s="1"/>
  <c r="S56" i="131"/>
  <c r="AE55" i="131"/>
  <c r="AJ24" i="131" s="1"/>
  <c r="AA55" i="131"/>
  <c r="W55" i="131"/>
  <c r="AH24" i="131" s="1"/>
  <c r="S55" i="131"/>
  <c r="AE54" i="131"/>
  <c r="AJ23" i="131" s="1"/>
  <c r="AA54" i="131"/>
  <c r="W54" i="131"/>
  <c r="AH23" i="131" s="1"/>
  <c r="S54" i="131"/>
  <c r="AE53" i="131"/>
  <c r="AJ22" i="131" s="1"/>
  <c r="AA53" i="131"/>
  <c r="W53" i="131"/>
  <c r="AH22" i="131" s="1"/>
  <c r="S53" i="131"/>
  <c r="AE52" i="131"/>
  <c r="AJ21" i="131" s="1"/>
  <c r="AA52" i="131"/>
  <c r="W52" i="131"/>
  <c r="AH21" i="131" s="1"/>
  <c r="S52" i="131"/>
  <c r="AE51" i="131"/>
  <c r="AJ20" i="131" s="1"/>
  <c r="AA51" i="131"/>
  <c r="W51" i="131"/>
  <c r="AH20" i="131" s="1"/>
  <c r="S51" i="131"/>
  <c r="AE50" i="131"/>
  <c r="AJ19" i="131" s="1"/>
  <c r="AA50" i="131"/>
  <c r="W50" i="131"/>
  <c r="AH19" i="131" s="1"/>
  <c r="S50" i="131"/>
  <c r="AE49" i="131"/>
  <c r="AJ18" i="131" s="1"/>
  <c r="AA49" i="131"/>
  <c r="W49" i="131"/>
  <c r="AH18" i="131" s="1"/>
  <c r="S49" i="131"/>
  <c r="AE48" i="131"/>
  <c r="AJ17" i="131" s="1"/>
  <c r="AA48" i="131"/>
  <c r="W48" i="131"/>
  <c r="AH17" i="131" s="1"/>
  <c r="S48" i="131"/>
  <c r="AE47" i="131"/>
  <c r="AJ16" i="131" s="1"/>
  <c r="AA47" i="131"/>
  <c r="W47" i="131"/>
  <c r="AH16" i="131" s="1"/>
  <c r="S47" i="131"/>
  <c r="AE46" i="131"/>
  <c r="AJ15" i="131" s="1"/>
  <c r="AA46" i="131"/>
  <c r="W46" i="131"/>
  <c r="AH15" i="131" s="1"/>
  <c r="S46" i="131"/>
  <c r="AE45" i="131"/>
  <c r="AJ14" i="131" s="1"/>
  <c r="AA45" i="131"/>
  <c r="W45" i="131"/>
  <c r="AH14" i="131" s="1"/>
  <c r="S45" i="131"/>
  <c r="AE44" i="131"/>
  <c r="AJ13" i="131" s="1"/>
  <c r="AA44" i="131"/>
  <c r="W44" i="131"/>
  <c r="AH13" i="131" s="1"/>
  <c r="S44" i="131"/>
  <c r="AE43" i="131"/>
  <c r="AJ12" i="131" s="1"/>
  <c r="AA43" i="131"/>
  <c r="W43" i="131"/>
  <c r="AH12" i="131" s="1"/>
  <c r="S43" i="131"/>
  <c r="AE42" i="131"/>
  <c r="AJ11" i="131" s="1"/>
  <c r="AA42" i="131"/>
  <c r="W42" i="131"/>
  <c r="AH11" i="131" s="1"/>
  <c r="S42" i="131"/>
  <c r="AE41" i="131"/>
  <c r="AJ10" i="131" s="1"/>
  <c r="AA41" i="131"/>
  <c r="W41" i="131"/>
  <c r="AH10" i="131" s="1"/>
  <c r="S41" i="131"/>
  <c r="AE40" i="131"/>
  <c r="AJ9" i="131" s="1"/>
  <c r="AA40" i="131"/>
  <c r="W40" i="131"/>
  <c r="AH9" i="131" s="1"/>
  <c r="S40" i="131"/>
  <c r="AE39" i="131"/>
  <c r="AJ8" i="131" s="1"/>
  <c r="AA39" i="131"/>
  <c r="W39" i="131"/>
  <c r="AH8" i="131" s="1"/>
  <c r="S39" i="131"/>
  <c r="AE38" i="131"/>
  <c r="AA38" i="131"/>
  <c r="W38" i="131"/>
  <c r="S38" i="131"/>
  <c r="AE37" i="131"/>
  <c r="AA37" i="131"/>
  <c r="W37" i="131"/>
  <c r="S37" i="131"/>
  <c r="AE36" i="131"/>
  <c r="AA36" i="131"/>
  <c r="W36" i="131"/>
  <c r="S36" i="131"/>
  <c r="AE35" i="131"/>
  <c r="AA35" i="131"/>
  <c r="W35" i="131"/>
  <c r="S35" i="131"/>
  <c r="AE34" i="131"/>
  <c r="AA34" i="131"/>
  <c r="W34" i="131"/>
  <c r="S34" i="131"/>
  <c r="AE33" i="131"/>
  <c r="AA33" i="131"/>
  <c r="W33" i="131"/>
  <c r="S33" i="131"/>
  <c r="AE32" i="131"/>
  <c r="AA32" i="131"/>
  <c r="W32" i="131"/>
  <c r="S32" i="131"/>
  <c r="AE31" i="131"/>
  <c r="AJ7" i="131" s="1"/>
  <c r="AA31" i="131"/>
  <c r="W31" i="131"/>
  <c r="AH7" i="131" s="1"/>
  <c r="S31" i="131"/>
  <c r="AE30" i="131"/>
  <c r="AA30" i="131"/>
  <c r="W30" i="131"/>
  <c r="S30" i="131"/>
  <c r="AE29" i="131"/>
  <c r="AA29" i="131"/>
  <c r="W29" i="131"/>
  <c r="S29" i="131"/>
  <c r="AE28" i="131"/>
  <c r="AA28" i="131"/>
  <c r="W28" i="131"/>
  <c r="S28" i="131"/>
  <c r="AE27" i="131"/>
  <c r="AA27" i="131"/>
  <c r="W27" i="131"/>
  <c r="S27" i="131"/>
  <c r="AE26" i="131"/>
  <c r="AA26" i="131"/>
  <c r="W26" i="131"/>
  <c r="S26" i="131"/>
  <c r="AE25" i="131"/>
  <c r="AA25" i="131"/>
  <c r="W25" i="131"/>
  <c r="S25" i="131"/>
  <c r="AE24" i="131"/>
  <c r="AA24" i="131"/>
  <c r="W24" i="131"/>
  <c r="S24" i="131"/>
  <c r="AE23" i="131"/>
  <c r="AA23" i="131"/>
  <c r="W23" i="131"/>
  <c r="S23" i="131"/>
  <c r="AE22" i="131"/>
  <c r="AA22" i="131"/>
  <c r="W22" i="131"/>
  <c r="S22" i="131"/>
  <c r="AE21" i="131"/>
  <c r="AA21" i="131"/>
  <c r="W21" i="131"/>
  <c r="S21" i="131"/>
  <c r="AE20" i="131"/>
  <c r="AA20" i="131"/>
  <c r="W20" i="131"/>
  <c r="S20" i="131"/>
  <c r="AE19" i="131"/>
  <c r="AA19" i="131"/>
  <c r="W19" i="131"/>
  <c r="S19" i="131"/>
  <c r="AE18" i="131"/>
  <c r="AA18" i="131"/>
  <c r="W18" i="131"/>
  <c r="S18" i="131"/>
  <c r="AE17" i="131"/>
  <c r="AA17" i="131"/>
  <c r="W17" i="131"/>
  <c r="S17" i="131"/>
  <c r="AE16" i="131"/>
  <c r="AA16" i="131"/>
  <c r="W16" i="131"/>
  <c r="S16" i="131"/>
  <c r="AE15" i="131"/>
  <c r="AA15" i="131"/>
  <c r="W15" i="131"/>
  <c r="S15" i="131"/>
  <c r="AE14" i="131"/>
  <c r="AA14" i="131"/>
  <c r="W14" i="131"/>
  <c r="S14" i="131"/>
  <c r="AE13" i="131"/>
  <c r="AA13" i="131"/>
  <c r="W13" i="131"/>
  <c r="S13" i="131"/>
  <c r="AE12" i="131"/>
  <c r="AA12" i="131"/>
  <c r="W12" i="131"/>
  <c r="S12" i="131"/>
  <c r="AE11" i="131"/>
  <c r="AA11" i="131"/>
  <c r="W11" i="131"/>
  <c r="S11" i="131"/>
  <c r="AE10" i="131"/>
  <c r="AA10" i="131"/>
  <c r="W10" i="131"/>
  <c r="S10" i="131"/>
  <c r="AE9" i="131"/>
  <c r="AA9" i="131"/>
  <c r="W9" i="131"/>
  <c r="S9" i="131"/>
  <c r="AE8" i="131"/>
  <c r="AA8" i="131"/>
  <c r="W8" i="131"/>
  <c r="S8" i="131"/>
  <c r="AE7" i="131"/>
  <c r="AA7" i="131"/>
  <c r="W7" i="131"/>
  <c r="S7" i="131"/>
  <c r="AE6" i="131"/>
  <c r="AJ6" i="131" s="1"/>
  <c r="AA6" i="131"/>
  <c r="W6" i="131"/>
  <c r="AH6" i="131" s="1"/>
  <c r="S6" i="131"/>
  <c r="AD14" i="128"/>
  <c r="AC14" i="128"/>
  <c r="Z14" i="128"/>
  <c r="Y14" i="128"/>
  <c r="V14" i="128"/>
  <c r="U14" i="128"/>
  <c r="R14" i="128"/>
  <c r="Q14" i="128"/>
  <c r="AE13" i="128"/>
  <c r="AA13" i="128"/>
  <c r="W13" i="128"/>
  <c r="S13" i="128"/>
  <c r="AE12" i="128"/>
  <c r="AA12" i="128"/>
  <c r="W12" i="128"/>
  <c r="S12" i="128"/>
  <c r="AE11" i="128"/>
  <c r="AA11" i="128"/>
  <c r="W11" i="128"/>
  <c r="S11" i="128"/>
  <c r="AE10" i="128"/>
  <c r="AA10" i="128"/>
  <c r="W10" i="128"/>
  <c r="S10" i="128"/>
  <c r="AE9" i="128"/>
  <c r="AA9" i="128"/>
  <c r="W9" i="128"/>
  <c r="S9" i="128"/>
  <c r="AE8" i="128"/>
  <c r="AA8" i="128"/>
  <c r="W8" i="128"/>
  <c r="S8" i="128"/>
  <c r="AE7" i="128"/>
  <c r="AA7" i="128"/>
  <c r="W7" i="128"/>
  <c r="S7" i="128"/>
  <c r="P79" i="124"/>
  <c r="U48" i="124" s="1"/>
  <c r="N79" i="124"/>
  <c r="L79" i="124"/>
  <c r="S48" i="124" s="1"/>
  <c r="J79" i="124"/>
  <c r="H79" i="124"/>
  <c r="F79" i="124"/>
  <c r="L79" i="131" s="1"/>
  <c r="P78" i="124"/>
  <c r="U47" i="124" s="1"/>
  <c r="N78" i="124"/>
  <c r="L78" i="124"/>
  <c r="S47" i="124" s="1"/>
  <c r="J78" i="124"/>
  <c r="H78" i="124"/>
  <c r="F78" i="124"/>
  <c r="L78" i="131" s="1"/>
  <c r="P77" i="124"/>
  <c r="U46" i="124" s="1"/>
  <c r="N77" i="124"/>
  <c r="L77" i="124"/>
  <c r="S46" i="124" s="1"/>
  <c r="J77" i="124"/>
  <c r="H77" i="124"/>
  <c r="F77" i="124"/>
  <c r="L77" i="131" s="1"/>
  <c r="P76" i="124"/>
  <c r="U45" i="124" s="1"/>
  <c r="N76" i="124"/>
  <c r="L76" i="124"/>
  <c r="S45" i="124" s="1"/>
  <c r="J76" i="124"/>
  <c r="H76" i="124"/>
  <c r="F76" i="124"/>
  <c r="L76" i="131" s="1"/>
  <c r="P75" i="124"/>
  <c r="U44" i="124" s="1"/>
  <c r="N75" i="124"/>
  <c r="L75" i="124"/>
  <c r="S44" i="124" s="1"/>
  <c r="J75" i="124"/>
  <c r="H75" i="124"/>
  <c r="F75" i="124"/>
  <c r="L75" i="131" s="1"/>
  <c r="P74" i="124"/>
  <c r="U43" i="124" s="1"/>
  <c r="N74" i="124"/>
  <c r="L74" i="124"/>
  <c r="S43" i="124" s="1"/>
  <c r="J74" i="124"/>
  <c r="H74" i="124"/>
  <c r="F74" i="124"/>
  <c r="L74" i="131" s="1"/>
  <c r="P73" i="124"/>
  <c r="U42" i="124" s="1"/>
  <c r="N73" i="124"/>
  <c r="L73" i="124"/>
  <c r="S42" i="124" s="1"/>
  <c r="J73" i="124"/>
  <c r="H73" i="124"/>
  <c r="F73" i="124"/>
  <c r="L73" i="131" s="1"/>
  <c r="P72" i="124"/>
  <c r="U41" i="124" s="1"/>
  <c r="N72" i="124"/>
  <c r="L72" i="124"/>
  <c r="S41" i="124" s="1"/>
  <c r="J72" i="124"/>
  <c r="H72" i="124"/>
  <c r="F72" i="124"/>
  <c r="L72" i="131" s="1"/>
  <c r="P71" i="124"/>
  <c r="U40" i="124" s="1"/>
  <c r="N71" i="124"/>
  <c r="L71" i="124"/>
  <c r="S40" i="124" s="1"/>
  <c r="J71" i="124"/>
  <c r="H71" i="124"/>
  <c r="F71" i="124"/>
  <c r="L71" i="131" s="1"/>
  <c r="P70" i="124"/>
  <c r="U39" i="124" s="1"/>
  <c r="N70" i="124"/>
  <c r="L70" i="124"/>
  <c r="S39" i="124" s="1"/>
  <c r="J70" i="124"/>
  <c r="H70" i="124"/>
  <c r="F70" i="124"/>
  <c r="L70" i="131" s="1"/>
  <c r="P69" i="124"/>
  <c r="U38" i="124" s="1"/>
  <c r="N69" i="124"/>
  <c r="L69" i="124"/>
  <c r="S38" i="124" s="1"/>
  <c r="J69" i="124"/>
  <c r="H69" i="124"/>
  <c r="F69" i="124"/>
  <c r="L69" i="131" s="1"/>
  <c r="P68" i="124"/>
  <c r="U37" i="124" s="1"/>
  <c r="N68" i="124"/>
  <c r="L68" i="124"/>
  <c r="S37" i="124" s="1"/>
  <c r="J68" i="124"/>
  <c r="H68" i="124"/>
  <c r="F68" i="124"/>
  <c r="L68" i="131" s="1"/>
  <c r="P67" i="124"/>
  <c r="U36" i="124" s="1"/>
  <c r="N67" i="124"/>
  <c r="L67" i="124"/>
  <c r="S36" i="124" s="1"/>
  <c r="J67" i="124"/>
  <c r="H67" i="124"/>
  <c r="F67" i="124"/>
  <c r="L67" i="131" s="1"/>
  <c r="P66" i="124"/>
  <c r="U35" i="124" s="1"/>
  <c r="N66" i="124"/>
  <c r="L66" i="124"/>
  <c r="S35" i="124" s="1"/>
  <c r="J66" i="124"/>
  <c r="H66" i="124"/>
  <c r="F66" i="124"/>
  <c r="L66" i="131" s="1"/>
  <c r="P65" i="124"/>
  <c r="U34" i="124" s="1"/>
  <c r="N65" i="124"/>
  <c r="L65" i="124"/>
  <c r="S34" i="124" s="1"/>
  <c r="J65" i="124"/>
  <c r="H65" i="124"/>
  <c r="F65" i="124"/>
  <c r="L65" i="131" s="1"/>
  <c r="P64" i="124"/>
  <c r="U33" i="124" s="1"/>
  <c r="N64" i="124"/>
  <c r="L64" i="124"/>
  <c r="S33" i="124" s="1"/>
  <c r="J64" i="124"/>
  <c r="H64" i="124"/>
  <c r="F64" i="124"/>
  <c r="L64" i="131" s="1"/>
  <c r="P63" i="124"/>
  <c r="U32" i="124" s="1"/>
  <c r="N63" i="124"/>
  <c r="L63" i="124"/>
  <c r="S32" i="124" s="1"/>
  <c r="J63" i="124"/>
  <c r="H63" i="124"/>
  <c r="F63" i="124"/>
  <c r="L63" i="131" s="1"/>
  <c r="P62" i="124"/>
  <c r="U31" i="124" s="1"/>
  <c r="N62" i="124"/>
  <c r="L62" i="124"/>
  <c r="S31" i="124" s="1"/>
  <c r="J62" i="124"/>
  <c r="H62" i="124"/>
  <c r="F62" i="124"/>
  <c r="L62" i="131" s="1"/>
  <c r="P61" i="124"/>
  <c r="U30" i="124" s="1"/>
  <c r="N61" i="124"/>
  <c r="L61" i="124"/>
  <c r="S30" i="124" s="1"/>
  <c r="J61" i="124"/>
  <c r="H61" i="124"/>
  <c r="F61" i="124"/>
  <c r="L61" i="131" s="1"/>
  <c r="P60" i="124"/>
  <c r="U29" i="124" s="1"/>
  <c r="N60" i="124"/>
  <c r="L60" i="124"/>
  <c r="S29" i="124" s="1"/>
  <c r="J60" i="124"/>
  <c r="H60" i="124"/>
  <c r="F60" i="124"/>
  <c r="L60" i="131" s="1"/>
  <c r="P59" i="124"/>
  <c r="U28" i="124" s="1"/>
  <c r="N59" i="124"/>
  <c r="L59" i="124"/>
  <c r="S28" i="124" s="1"/>
  <c r="J59" i="124"/>
  <c r="H59" i="124"/>
  <c r="F59" i="124"/>
  <c r="L59" i="131" s="1"/>
  <c r="P58" i="124"/>
  <c r="U27" i="124" s="1"/>
  <c r="N58" i="124"/>
  <c r="L58" i="124"/>
  <c r="S27" i="124" s="1"/>
  <c r="J58" i="124"/>
  <c r="H58" i="124"/>
  <c r="F58" i="124"/>
  <c r="L58" i="131" s="1"/>
  <c r="P57" i="124"/>
  <c r="U26" i="124" s="1"/>
  <c r="N57" i="124"/>
  <c r="L57" i="124"/>
  <c r="S26" i="124" s="1"/>
  <c r="J57" i="124"/>
  <c r="H57" i="124"/>
  <c r="F57" i="124"/>
  <c r="L57" i="131" s="1"/>
  <c r="P56" i="124"/>
  <c r="U25" i="124" s="1"/>
  <c r="N56" i="124"/>
  <c r="L56" i="124"/>
  <c r="S25" i="124" s="1"/>
  <c r="J56" i="124"/>
  <c r="H56" i="124"/>
  <c r="F56" i="124"/>
  <c r="L56" i="131" s="1"/>
  <c r="P55" i="124"/>
  <c r="U24" i="124" s="1"/>
  <c r="N55" i="124"/>
  <c r="L55" i="124"/>
  <c r="S24" i="124" s="1"/>
  <c r="J55" i="124"/>
  <c r="H55" i="124"/>
  <c r="F55" i="124"/>
  <c r="L55" i="131" s="1"/>
  <c r="P54" i="124"/>
  <c r="U23" i="124" s="1"/>
  <c r="N54" i="124"/>
  <c r="L54" i="124"/>
  <c r="S23" i="124" s="1"/>
  <c r="J54" i="124"/>
  <c r="H54" i="124"/>
  <c r="F54" i="124"/>
  <c r="L54" i="131" s="1"/>
  <c r="P53" i="124"/>
  <c r="U22" i="124" s="1"/>
  <c r="N53" i="124"/>
  <c r="L53" i="124"/>
  <c r="S22" i="124" s="1"/>
  <c r="J53" i="124"/>
  <c r="H53" i="124"/>
  <c r="F53" i="124"/>
  <c r="L53" i="131" s="1"/>
  <c r="P52" i="124"/>
  <c r="U21" i="124" s="1"/>
  <c r="N52" i="124"/>
  <c r="L52" i="124"/>
  <c r="S21" i="124" s="1"/>
  <c r="J52" i="124"/>
  <c r="H52" i="124"/>
  <c r="F52" i="124"/>
  <c r="L52" i="131" s="1"/>
  <c r="P51" i="124"/>
  <c r="U20" i="124" s="1"/>
  <c r="N51" i="124"/>
  <c r="L51" i="124"/>
  <c r="S20" i="124" s="1"/>
  <c r="J51" i="124"/>
  <c r="H51" i="124"/>
  <c r="F51" i="124"/>
  <c r="L51" i="131" s="1"/>
  <c r="P50" i="124"/>
  <c r="U19" i="124" s="1"/>
  <c r="N50" i="124"/>
  <c r="L50" i="124"/>
  <c r="S19" i="124" s="1"/>
  <c r="J50" i="124"/>
  <c r="H50" i="124"/>
  <c r="F50" i="124"/>
  <c r="L50" i="131" s="1"/>
  <c r="P49" i="124"/>
  <c r="U18" i="124" s="1"/>
  <c r="N49" i="124"/>
  <c r="L49" i="124"/>
  <c r="S18" i="124" s="1"/>
  <c r="J49" i="124"/>
  <c r="H49" i="124"/>
  <c r="F49" i="124"/>
  <c r="L49" i="131" s="1"/>
  <c r="P48" i="124"/>
  <c r="U17" i="124" s="1"/>
  <c r="N48" i="124"/>
  <c r="L48" i="124"/>
  <c r="S17" i="124" s="1"/>
  <c r="J48" i="124"/>
  <c r="H48" i="124"/>
  <c r="F48" i="124"/>
  <c r="L48" i="131" s="1"/>
  <c r="P47" i="124"/>
  <c r="U16" i="124" s="1"/>
  <c r="N47" i="124"/>
  <c r="L47" i="124"/>
  <c r="S16" i="124" s="1"/>
  <c r="J47" i="124"/>
  <c r="H47" i="124"/>
  <c r="F47" i="124"/>
  <c r="L47" i="131" s="1"/>
  <c r="P46" i="124"/>
  <c r="U15" i="124" s="1"/>
  <c r="N46" i="124"/>
  <c r="L46" i="124"/>
  <c r="S15" i="124" s="1"/>
  <c r="J46" i="124"/>
  <c r="H46" i="124"/>
  <c r="F46" i="124"/>
  <c r="L46" i="131" s="1"/>
  <c r="P45" i="124"/>
  <c r="U14" i="124" s="1"/>
  <c r="N45" i="124"/>
  <c r="L45" i="124"/>
  <c r="S14" i="124" s="1"/>
  <c r="J45" i="124"/>
  <c r="H45" i="124"/>
  <c r="F45" i="124"/>
  <c r="L45" i="131" s="1"/>
  <c r="P44" i="124"/>
  <c r="U13" i="124" s="1"/>
  <c r="N44" i="124"/>
  <c r="L44" i="124"/>
  <c r="S13" i="124" s="1"/>
  <c r="J44" i="124"/>
  <c r="H44" i="124"/>
  <c r="F44" i="124"/>
  <c r="L44" i="131" s="1"/>
  <c r="P43" i="124"/>
  <c r="U12" i="124" s="1"/>
  <c r="N43" i="124"/>
  <c r="L43" i="124"/>
  <c r="S12" i="124" s="1"/>
  <c r="J43" i="124"/>
  <c r="H43" i="124"/>
  <c r="F43" i="124"/>
  <c r="L43" i="131" s="1"/>
  <c r="P42" i="124"/>
  <c r="U11" i="124" s="1"/>
  <c r="N42" i="124"/>
  <c r="L42" i="124"/>
  <c r="S11" i="124" s="1"/>
  <c r="J42" i="124"/>
  <c r="H42" i="124"/>
  <c r="F42" i="124"/>
  <c r="L42" i="131" s="1"/>
  <c r="P41" i="124"/>
  <c r="U10" i="124" s="1"/>
  <c r="N41" i="124"/>
  <c r="L41" i="124"/>
  <c r="S10" i="124" s="1"/>
  <c r="J41" i="124"/>
  <c r="H41" i="124"/>
  <c r="F41" i="124"/>
  <c r="L41" i="131" s="1"/>
  <c r="P40" i="124"/>
  <c r="U9" i="124" s="1"/>
  <c r="N40" i="124"/>
  <c r="L40" i="124"/>
  <c r="S9" i="124" s="1"/>
  <c r="J40" i="124"/>
  <c r="H40" i="124"/>
  <c r="F40" i="124"/>
  <c r="L40" i="131" s="1"/>
  <c r="P39" i="124"/>
  <c r="U8" i="124" s="1"/>
  <c r="N39" i="124"/>
  <c r="L39" i="124"/>
  <c r="S8" i="124" s="1"/>
  <c r="J39" i="124"/>
  <c r="H39" i="124"/>
  <c r="F39" i="124"/>
  <c r="L39" i="131" s="1"/>
  <c r="P38" i="124"/>
  <c r="N38" i="124"/>
  <c r="L38" i="124"/>
  <c r="J38" i="124"/>
  <c r="H38" i="124"/>
  <c r="F38" i="124"/>
  <c r="L38" i="131" s="1"/>
  <c r="P37" i="124"/>
  <c r="N37" i="124"/>
  <c r="L37" i="124"/>
  <c r="J37" i="124"/>
  <c r="H37" i="124"/>
  <c r="F37" i="124"/>
  <c r="L37" i="131" s="1"/>
  <c r="P36" i="124"/>
  <c r="N36" i="124"/>
  <c r="L36" i="124"/>
  <c r="J36" i="124"/>
  <c r="H36" i="124"/>
  <c r="F36" i="124"/>
  <c r="L36" i="131" s="1"/>
  <c r="P35" i="124"/>
  <c r="N35" i="124"/>
  <c r="L35" i="124"/>
  <c r="J35" i="124"/>
  <c r="H35" i="124"/>
  <c r="F35" i="124"/>
  <c r="L35" i="131" s="1"/>
  <c r="P34" i="124"/>
  <c r="N34" i="124"/>
  <c r="L34" i="124"/>
  <c r="J34" i="124"/>
  <c r="H34" i="124"/>
  <c r="F34" i="124"/>
  <c r="L34" i="131" s="1"/>
  <c r="P33" i="124"/>
  <c r="N33" i="124"/>
  <c r="L33" i="124"/>
  <c r="J33" i="124"/>
  <c r="H33" i="124"/>
  <c r="F33" i="124"/>
  <c r="L33" i="131" s="1"/>
  <c r="P32" i="124"/>
  <c r="N32" i="124"/>
  <c r="L32" i="124"/>
  <c r="J32" i="124"/>
  <c r="H32" i="124"/>
  <c r="F32" i="124"/>
  <c r="L32" i="131" s="1"/>
  <c r="P31" i="124"/>
  <c r="U7" i="124" s="1"/>
  <c r="N31" i="124"/>
  <c r="L31" i="124"/>
  <c r="S7" i="124" s="1"/>
  <c r="J31" i="124"/>
  <c r="H31" i="124"/>
  <c r="F31" i="124"/>
  <c r="L31" i="131" s="1"/>
  <c r="P30" i="124"/>
  <c r="N30" i="124"/>
  <c r="L30" i="124"/>
  <c r="J30" i="124"/>
  <c r="H30" i="124"/>
  <c r="F30" i="124"/>
  <c r="L30" i="131" s="1"/>
  <c r="P29" i="124"/>
  <c r="N29" i="124"/>
  <c r="L29" i="124"/>
  <c r="J29" i="124"/>
  <c r="H29" i="124"/>
  <c r="F29" i="124"/>
  <c r="L29" i="131" s="1"/>
  <c r="P28" i="124"/>
  <c r="N28" i="124"/>
  <c r="L28" i="124"/>
  <c r="J28" i="124"/>
  <c r="H28" i="124"/>
  <c r="F28" i="124"/>
  <c r="L28" i="131" s="1"/>
  <c r="P27" i="124"/>
  <c r="N27" i="124"/>
  <c r="L27" i="124"/>
  <c r="J27" i="124"/>
  <c r="H27" i="124"/>
  <c r="F27" i="124"/>
  <c r="L27" i="131" s="1"/>
  <c r="P26" i="124"/>
  <c r="N26" i="124"/>
  <c r="L26" i="124"/>
  <c r="J26" i="124"/>
  <c r="H26" i="124"/>
  <c r="F26" i="124"/>
  <c r="L26" i="131" s="1"/>
  <c r="P25" i="124"/>
  <c r="N25" i="124"/>
  <c r="L25" i="124"/>
  <c r="J25" i="124"/>
  <c r="H25" i="124"/>
  <c r="F25" i="124"/>
  <c r="L25" i="131" s="1"/>
  <c r="P24" i="124"/>
  <c r="N24" i="124"/>
  <c r="L24" i="124"/>
  <c r="J24" i="124"/>
  <c r="H24" i="124"/>
  <c r="F24" i="124"/>
  <c r="L24" i="131" s="1"/>
  <c r="P23" i="124"/>
  <c r="N23" i="124"/>
  <c r="L23" i="124"/>
  <c r="J23" i="124"/>
  <c r="H23" i="124"/>
  <c r="F23" i="124"/>
  <c r="L23" i="131" s="1"/>
  <c r="P22" i="124"/>
  <c r="N22" i="124"/>
  <c r="L22" i="124"/>
  <c r="J22" i="124"/>
  <c r="H22" i="124"/>
  <c r="F22" i="124"/>
  <c r="L22" i="131" s="1"/>
  <c r="P21" i="124"/>
  <c r="N21" i="124"/>
  <c r="L21" i="124"/>
  <c r="J21" i="124"/>
  <c r="H21" i="124"/>
  <c r="F21" i="124"/>
  <c r="L21" i="131" s="1"/>
  <c r="P20" i="124"/>
  <c r="N20" i="124"/>
  <c r="L20" i="124"/>
  <c r="J20" i="124"/>
  <c r="H20" i="124"/>
  <c r="F20" i="124"/>
  <c r="L20" i="131" s="1"/>
  <c r="P19" i="124"/>
  <c r="N19" i="124"/>
  <c r="L19" i="124"/>
  <c r="J19" i="124"/>
  <c r="H19" i="124"/>
  <c r="F19" i="124"/>
  <c r="L19" i="131" s="1"/>
  <c r="P18" i="124"/>
  <c r="N18" i="124"/>
  <c r="L18" i="124"/>
  <c r="J18" i="124"/>
  <c r="H18" i="124"/>
  <c r="F18" i="124"/>
  <c r="L18" i="131" s="1"/>
  <c r="P17" i="124"/>
  <c r="N17" i="124"/>
  <c r="L17" i="124"/>
  <c r="J17" i="124"/>
  <c r="H17" i="124"/>
  <c r="F17" i="124"/>
  <c r="L17" i="131" s="1"/>
  <c r="P16" i="124"/>
  <c r="N16" i="124"/>
  <c r="L16" i="124"/>
  <c r="J16" i="124"/>
  <c r="H16" i="124"/>
  <c r="F16" i="124"/>
  <c r="L16" i="131" s="1"/>
  <c r="P15" i="124"/>
  <c r="N15" i="124"/>
  <c r="L15" i="124"/>
  <c r="J15" i="124"/>
  <c r="H15" i="124"/>
  <c r="F15" i="124"/>
  <c r="L15" i="131" s="1"/>
  <c r="P14" i="124"/>
  <c r="N14" i="124"/>
  <c r="L14" i="124"/>
  <c r="J14" i="124"/>
  <c r="H14" i="124"/>
  <c r="F14" i="124"/>
  <c r="L14" i="131" s="1"/>
  <c r="P13" i="124"/>
  <c r="N13" i="124"/>
  <c r="L13" i="124"/>
  <c r="J13" i="124"/>
  <c r="H13" i="124"/>
  <c r="F13" i="124"/>
  <c r="L13" i="131" s="1"/>
  <c r="P12" i="124"/>
  <c r="N12" i="124"/>
  <c r="L12" i="124"/>
  <c r="J12" i="124"/>
  <c r="H12" i="124"/>
  <c r="F12" i="124"/>
  <c r="L12" i="131" s="1"/>
  <c r="P11" i="124"/>
  <c r="N11" i="124"/>
  <c r="L11" i="124"/>
  <c r="J11" i="124"/>
  <c r="H11" i="124"/>
  <c r="F11" i="124"/>
  <c r="L11" i="131" s="1"/>
  <c r="P10" i="124"/>
  <c r="N10" i="124"/>
  <c r="L10" i="124"/>
  <c r="J10" i="124"/>
  <c r="H10" i="124"/>
  <c r="F10" i="124"/>
  <c r="L10" i="131" s="1"/>
  <c r="P9" i="124"/>
  <c r="N9" i="124"/>
  <c r="L9" i="124"/>
  <c r="J9" i="124"/>
  <c r="H9" i="124"/>
  <c r="F9" i="124"/>
  <c r="L9" i="131" s="1"/>
  <c r="P8" i="124"/>
  <c r="N8" i="124"/>
  <c r="L8" i="124"/>
  <c r="J8" i="124"/>
  <c r="H8" i="124"/>
  <c r="F8" i="124"/>
  <c r="L8" i="131" s="1"/>
  <c r="P7" i="124"/>
  <c r="N7" i="124"/>
  <c r="L7" i="124"/>
  <c r="J7" i="124"/>
  <c r="H7" i="124"/>
  <c r="F7" i="124"/>
  <c r="L7" i="131" s="1"/>
  <c r="P6" i="124"/>
  <c r="N6" i="124"/>
  <c r="L6" i="124"/>
  <c r="S6" i="124" s="1"/>
  <c r="J6" i="124"/>
  <c r="H6" i="124"/>
  <c r="F6" i="124"/>
  <c r="L6" i="131" s="1"/>
  <c r="O14" i="121"/>
  <c r="M14" i="121"/>
  <c r="K14" i="121"/>
  <c r="D9" i="127" s="1"/>
  <c r="I14" i="121"/>
  <c r="T80" i="131" s="1"/>
  <c r="G14" i="121"/>
  <c r="P80" i="131" s="1"/>
  <c r="E14" i="121"/>
  <c r="H80" i="131" s="1"/>
  <c r="D14" i="121"/>
  <c r="D80" i="131" s="1"/>
  <c r="P13" i="121"/>
  <c r="N13" i="121"/>
  <c r="L13" i="121"/>
  <c r="J13" i="121"/>
  <c r="H13" i="121"/>
  <c r="F13" i="121"/>
  <c r="L13" i="128" s="1"/>
  <c r="P12" i="121"/>
  <c r="N12" i="121"/>
  <c r="L12" i="121"/>
  <c r="J12" i="121"/>
  <c r="H12" i="121"/>
  <c r="F12" i="121"/>
  <c r="L12" i="128" s="1"/>
  <c r="P11" i="121"/>
  <c r="N11" i="121"/>
  <c r="L11" i="121"/>
  <c r="J11" i="121"/>
  <c r="H11" i="121"/>
  <c r="F11" i="121"/>
  <c r="L11" i="128" s="1"/>
  <c r="P10" i="121"/>
  <c r="N10" i="121"/>
  <c r="L10" i="121"/>
  <c r="J10" i="121"/>
  <c r="H10" i="121"/>
  <c r="F10" i="121"/>
  <c r="L10" i="128" s="1"/>
  <c r="P9" i="121"/>
  <c r="N9" i="121"/>
  <c r="L9" i="121"/>
  <c r="J9" i="121"/>
  <c r="H9" i="121"/>
  <c r="F9" i="121"/>
  <c r="L9" i="128" s="1"/>
  <c r="P8" i="121"/>
  <c r="N8" i="121"/>
  <c r="L8" i="121"/>
  <c r="J8" i="121"/>
  <c r="H8" i="121"/>
  <c r="F8" i="121"/>
  <c r="L8" i="128" s="1"/>
  <c r="P7" i="121"/>
  <c r="N7" i="121"/>
  <c r="L7" i="121"/>
  <c r="J7" i="121"/>
  <c r="H7" i="121"/>
  <c r="F7" i="121"/>
  <c r="L7" i="128" s="1"/>
  <c r="P6" i="121"/>
  <c r="N6" i="121"/>
  <c r="L6" i="121"/>
  <c r="J6" i="121"/>
  <c r="H6" i="121"/>
  <c r="F6" i="121"/>
  <c r="L6" i="128" s="1"/>
  <c r="X47" i="124" l="1"/>
  <c r="W47" i="124" s="1"/>
  <c r="S9" i="121"/>
  <c r="S10" i="121"/>
  <c r="S11" i="121"/>
  <c r="S12" i="121"/>
  <c r="S13" i="121"/>
  <c r="S7" i="121"/>
  <c r="S8" i="121"/>
  <c r="V7" i="121"/>
  <c r="U7" i="121" s="1"/>
  <c r="V8" i="121"/>
  <c r="U8" i="121" s="1"/>
  <c r="V9" i="121"/>
  <c r="U9" i="121" s="1"/>
  <c r="V10" i="121"/>
  <c r="U10" i="121" s="1"/>
  <c r="V11" i="121"/>
  <c r="U11" i="121" s="1"/>
  <c r="V12" i="121"/>
  <c r="U12" i="121" s="1"/>
  <c r="V13" i="121"/>
  <c r="U13" i="121" s="1"/>
  <c r="J29" i="120"/>
  <c r="D10" i="127"/>
  <c r="BK7" i="135"/>
  <c r="BH7" i="135"/>
  <c r="BN8" i="135"/>
  <c r="BN14" i="135"/>
  <c r="BN13" i="135"/>
  <c r="BO13" i="135" s="1"/>
  <c r="BN12" i="135"/>
  <c r="BO12" i="135" s="1"/>
  <c r="BN11" i="135"/>
  <c r="BN10" i="135"/>
  <c r="BN9" i="135"/>
  <c r="BO9" i="135" s="1"/>
  <c r="BK14" i="135"/>
  <c r="BK13" i="135"/>
  <c r="BL13" i="135" s="1"/>
  <c r="BK12" i="135"/>
  <c r="BK11" i="135"/>
  <c r="BL11" i="135" s="1"/>
  <c r="BK10" i="135"/>
  <c r="BK9" i="135"/>
  <c r="BK8" i="135"/>
  <c r="BH14" i="135"/>
  <c r="BI14" i="135" s="1"/>
  <c r="BH13" i="135"/>
  <c r="BH12" i="135"/>
  <c r="BH11" i="135"/>
  <c r="BH10" i="135"/>
  <c r="BI10" i="135" s="1"/>
  <c r="BH9" i="135"/>
  <c r="BH8" i="135"/>
  <c r="BE13" i="135"/>
  <c r="BE12" i="135"/>
  <c r="BF12" i="135" s="1"/>
  <c r="BE11" i="135"/>
  <c r="BE10" i="135"/>
  <c r="BE9" i="135"/>
  <c r="BE8" i="135"/>
  <c r="BF8" i="135" s="1"/>
  <c r="BE14" i="135"/>
  <c r="BB12" i="135"/>
  <c r="BB11" i="135"/>
  <c r="BB10" i="135"/>
  <c r="BC10" i="135" s="1"/>
  <c r="BB9" i="135"/>
  <c r="BB8" i="135"/>
  <c r="BC8" i="135" s="1"/>
  <c r="BB14" i="135"/>
  <c r="BC14" i="135" s="1"/>
  <c r="BB13" i="135"/>
  <c r="BC13" i="135" s="1"/>
  <c r="AY11" i="135"/>
  <c r="AY10" i="135"/>
  <c r="AY9" i="135"/>
  <c r="AY8" i="135"/>
  <c r="AZ8" i="135" s="1"/>
  <c r="AY14" i="135"/>
  <c r="AY13" i="135"/>
  <c r="AY12" i="135"/>
  <c r="AV10" i="135"/>
  <c r="AW10" i="135" s="1"/>
  <c r="AV9" i="135"/>
  <c r="AW9" i="135" s="1"/>
  <c r="AV8" i="135"/>
  <c r="AV14" i="135"/>
  <c r="AV13" i="135"/>
  <c r="AW13" i="135" s="1"/>
  <c r="AV12" i="135"/>
  <c r="AW12" i="135" s="1"/>
  <c r="AV11" i="135"/>
  <c r="AW11" i="135" s="1"/>
  <c r="AS9" i="135"/>
  <c r="AS8" i="135"/>
  <c r="AS14" i="135"/>
  <c r="AS13" i="135"/>
  <c r="AS12" i="135"/>
  <c r="AS11" i="135"/>
  <c r="AT11" i="135" s="1"/>
  <c r="AS10" i="135"/>
  <c r="AT10" i="135" s="1"/>
  <c r="AP8" i="135"/>
  <c r="AQ8" i="135" s="1"/>
  <c r="AP14" i="135"/>
  <c r="AP13" i="135"/>
  <c r="AQ13" i="135" s="1"/>
  <c r="AP12" i="135"/>
  <c r="AP11" i="135"/>
  <c r="AQ11" i="135" s="1"/>
  <c r="AP10" i="135"/>
  <c r="AP9" i="135"/>
  <c r="AQ9" i="135" s="1"/>
  <c r="AM14" i="135"/>
  <c r="AM13" i="135"/>
  <c r="AM12" i="135"/>
  <c r="AM11" i="135"/>
  <c r="AM10" i="135"/>
  <c r="AM9" i="135"/>
  <c r="AM8" i="135"/>
  <c r="E13" i="134"/>
  <c r="AF81" i="40"/>
  <c r="D13" i="134"/>
  <c r="AE81" i="40"/>
  <c r="AC81" i="40"/>
  <c r="E12" i="134"/>
  <c r="AB81" i="40"/>
  <c r="D12" i="134"/>
  <c r="Z81" i="40"/>
  <c r="E11" i="134"/>
  <c r="D11" i="134"/>
  <c r="Y81" i="40"/>
  <c r="E10" i="134"/>
  <c r="W81" i="40"/>
  <c r="V81" i="40"/>
  <c r="D10" i="134"/>
  <c r="E9" i="134"/>
  <c r="T81" i="40"/>
  <c r="S81" i="40"/>
  <c r="D9" i="134"/>
  <c r="Q81" i="40"/>
  <c r="E8" i="134"/>
  <c r="D8" i="134"/>
  <c r="P81" i="40"/>
  <c r="E7" i="134"/>
  <c r="N81" i="40"/>
  <c r="D7" i="134"/>
  <c r="M81" i="40"/>
  <c r="E6" i="134"/>
  <c r="K81" i="40"/>
  <c r="D6" i="134"/>
  <c r="J81" i="40"/>
  <c r="E5" i="134"/>
  <c r="H81" i="40"/>
  <c r="E4" i="134"/>
  <c r="E81" i="40"/>
  <c r="F10" i="127"/>
  <c r="F9" i="127"/>
  <c r="F8" i="127"/>
  <c r="S14" i="128"/>
  <c r="S6" i="121"/>
  <c r="AB80" i="131"/>
  <c r="X80" i="131"/>
  <c r="D8" i="127"/>
  <c r="T14" i="128"/>
  <c r="F29" i="120"/>
  <c r="I80" i="124"/>
  <c r="X14" i="128"/>
  <c r="H29" i="120"/>
  <c r="K80" i="124"/>
  <c r="AB14" i="128"/>
  <c r="M80" i="124"/>
  <c r="V6" i="121"/>
  <c r="L29" i="120"/>
  <c r="O80" i="124"/>
  <c r="D4" i="127"/>
  <c r="D14" i="128"/>
  <c r="D80" i="124"/>
  <c r="F14" i="121"/>
  <c r="L80" i="131" s="1"/>
  <c r="H14" i="128"/>
  <c r="D5" i="127"/>
  <c r="C33" i="120"/>
  <c r="E80" i="124"/>
  <c r="P14" i="128"/>
  <c r="D7" i="127"/>
  <c r="D29" i="120"/>
  <c r="G80" i="124"/>
  <c r="W14" i="128"/>
  <c r="AK12" i="128" s="1"/>
  <c r="U80" i="131"/>
  <c r="E8" i="127"/>
  <c r="V80" i="131"/>
  <c r="Y80" i="131"/>
  <c r="E9" i="127"/>
  <c r="AA14" i="128"/>
  <c r="Z80" i="131"/>
  <c r="E10" i="127"/>
  <c r="AC80" i="131"/>
  <c r="Q80" i="131"/>
  <c r="E7" i="127"/>
  <c r="AD80" i="131"/>
  <c r="R80" i="131"/>
  <c r="F7" i="127"/>
  <c r="AE14" i="128"/>
  <c r="AL10" i="128" s="1"/>
  <c r="AH12" i="128"/>
  <c r="AG12" i="128" s="1"/>
  <c r="AJ6" i="128"/>
  <c r="AI6" i="128" s="1"/>
  <c r="AJ13" i="128"/>
  <c r="AI13" i="128" s="1"/>
  <c r="AH10" i="128"/>
  <c r="AG10" i="128" s="1"/>
  <c r="BA14" i="135"/>
  <c r="AS7" i="135"/>
  <c r="AY7" i="135"/>
  <c r="X15" i="135"/>
  <c r="CF14" i="135" s="1"/>
  <c r="CG14" i="135" s="1"/>
  <c r="O15" i="135"/>
  <c r="BZ10" i="135" s="1"/>
  <c r="CA10" i="135" s="1"/>
  <c r="F15" i="135"/>
  <c r="R15" i="135"/>
  <c r="CB9" i="135" s="1"/>
  <c r="CC9" i="135" s="1"/>
  <c r="AD15" i="135"/>
  <c r="CJ9" i="135" s="1"/>
  <c r="CK9" i="135" s="1"/>
  <c r="AM7" i="135"/>
  <c r="I15" i="135"/>
  <c r="BV13" i="135" s="1"/>
  <c r="BW13" i="135" s="1"/>
  <c r="U15" i="135"/>
  <c r="CD13" i="135" s="1"/>
  <c r="CE13" i="135" s="1"/>
  <c r="AG15" i="135"/>
  <c r="AO47" i="131"/>
  <c r="AN47" i="131" s="1"/>
  <c r="AO39" i="131"/>
  <c r="AN39" i="131" s="1"/>
  <c r="AO31" i="131"/>
  <c r="AN31" i="131" s="1"/>
  <c r="AO23" i="131"/>
  <c r="AN23" i="131" s="1"/>
  <c r="AO15" i="131"/>
  <c r="AN15" i="131" s="1"/>
  <c r="AO7" i="131"/>
  <c r="AN7" i="131" s="1"/>
  <c r="AO40" i="131"/>
  <c r="AN40" i="131" s="1"/>
  <c r="AO46" i="131"/>
  <c r="AN46" i="131" s="1"/>
  <c r="AO38" i="131"/>
  <c r="AN38" i="131" s="1"/>
  <c r="AO30" i="131"/>
  <c r="AN30" i="131" s="1"/>
  <c r="AO22" i="131"/>
  <c r="AN22" i="131" s="1"/>
  <c r="AO14" i="131"/>
  <c r="AN14" i="131" s="1"/>
  <c r="AO6" i="131"/>
  <c r="AN6" i="131" s="1"/>
  <c r="AO32" i="131"/>
  <c r="AN32" i="131" s="1"/>
  <c r="AO16" i="131"/>
  <c r="AN16" i="131" s="1"/>
  <c r="AO45" i="131"/>
  <c r="AN45" i="131" s="1"/>
  <c r="AO37" i="131"/>
  <c r="AN37" i="131" s="1"/>
  <c r="AO29" i="131"/>
  <c r="AN29" i="131" s="1"/>
  <c r="AO21" i="131"/>
  <c r="AN21" i="131" s="1"/>
  <c r="AO13" i="131"/>
  <c r="AN13" i="131" s="1"/>
  <c r="AO24" i="131"/>
  <c r="AN24" i="131" s="1"/>
  <c r="AO44" i="131"/>
  <c r="AN44" i="131" s="1"/>
  <c r="AO36" i="131"/>
  <c r="AN36" i="131" s="1"/>
  <c r="AO28" i="131"/>
  <c r="AN28" i="131" s="1"/>
  <c r="AO20" i="131"/>
  <c r="AN20" i="131" s="1"/>
  <c r="AO12" i="131"/>
  <c r="AN12" i="131" s="1"/>
  <c r="AO48" i="131"/>
  <c r="AN48" i="131" s="1"/>
  <c r="AO8" i="131"/>
  <c r="AN8" i="131" s="1"/>
  <c r="AO43" i="131"/>
  <c r="AN43" i="131" s="1"/>
  <c r="AO35" i="131"/>
  <c r="AN35" i="131" s="1"/>
  <c r="AO27" i="131"/>
  <c r="AN27" i="131" s="1"/>
  <c r="AO19" i="131"/>
  <c r="AN19" i="131" s="1"/>
  <c r="AO11" i="131"/>
  <c r="AN11" i="131" s="1"/>
  <c r="AO42" i="131"/>
  <c r="AN42" i="131" s="1"/>
  <c r="AO34" i="131"/>
  <c r="AN34" i="131" s="1"/>
  <c r="AO26" i="131"/>
  <c r="AN26" i="131" s="1"/>
  <c r="AO18" i="131"/>
  <c r="AN18" i="131" s="1"/>
  <c r="AO10" i="131"/>
  <c r="AN10" i="131" s="1"/>
  <c r="AO41" i="131"/>
  <c r="AN41" i="131" s="1"/>
  <c r="AO33" i="131"/>
  <c r="AN33" i="131" s="1"/>
  <c r="AO25" i="131"/>
  <c r="AN25" i="131" s="1"/>
  <c r="AO17" i="131"/>
  <c r="AN17" i="131" s="1"/>
  <c r="AO9" i="131"/>
  <c r="AN9" i="131" s="1"/>
  <c r="AM45" i="131"/>
  <c r="AL45" i="131" s="1"/>
  <c r="AM37" i="131"/>
  <c r="AL37" i="131" s="1"/>
  <c r="AM29" i="131"/>
  <c r="AL29" i="131" s="1"/>
  <c r="AM21" i="131"/>
  <c r="AL21" i="131" s="1"/>
  <c r="AM13" i="131"/>
  <c r="AL13" i="131" s="1"/>
  <c r="AM46" i="131"/>
  <c r="AL46" i="131" s="1"/>
  <c r="AM14" i="131"/>
  <c r="AL14" i="131" s="1"/>
  <c r="AM44" i="131"/>
  <c r="AL44" i="131" s="1"/>
  <c r="AM36" i="131"/>
  <c r="AL36" i="131" s="1"/>
  <c r="AM28" i="131"/>
  <c r="AL28" i="131" s="1"/>
  <c r="AM20" i="131"/>
  <c r="AL20" i="131" s="1"/>
  <c r="AM12" i="131"/>
  <c r="AL12" i="131" s="1"/>
  <c r="AM38" i="131"/>
  <c r="AL38" i="131" s="1"/>
  <c r="AM6" i="131"/>
  <c r="AL6" i="131" s="1"/>
  <c r="AM43" i="131"/>
  <c r="AL43" i="131" s="1"/>
  <c r="AM35" i="131"/>
  <c r="AL35" i="131" s="1"/>
  <c r="AM27" i="131"/>
  <c r="AL27" i="131" s="1"/>
  <c r="AM19" i="131"/>
  <c r="AL19" i="131" s="1"/>
  <c r="AM11" i="131"/>
  <c r="AL11" i="131" s="1"/>
  <c r="AM22" i="131"/>
  <c r="AL22" i="131" s="1"/>
  <c r="AM42" i="131"/>
  <c r="AL42" i="131" s="1"/>
  <c r="AM34" i="131"/>
  <c r="AL34" i="131" s="1"/>
  <c r="AM26" i="131"/>
  <c r="AL26" i="131" s="1"/>
  <c r="AM18" i="131"/>
  <c r="AL18" i="131" s="1"/>
  <c r="AM10" i="131"/>
  <c r="AL10" i="131" s="1"/>
  <c r="AM30" i="131"/>
  <c r="AL30" i="131" s="1"/>
  <c r="AM41" i="131"/>
  <c r="AL41" i="131" s="1"/>
  <c r="AM33" i="131"/>
  <c r="AL33" i="131" s="1"/>
  <c r="AM25" i="131"/>
  <c r="AL25" i="131" s="1"/>
  <c r="AM17" i="131"/>
  <c r="AL17" i="131" s="1"/>
  <c r="AM9" i="131"/>
  <c r="AL9" i="131" s="1"/>
  <c r="AM48" i="131"/>
  <c r="AL48" i="131" s="1"/>
  <c r="AM40" i="131"/>
  <c r="AL40" i="131" s="1"/>
  <c r="AM32" i="131"/>
  <c r="AL32" i="131" s="1"/>
  <c r="AM24" i="131"/>
  <c r="AL24" i="131" s="1"/>
  <c r="AM16" i="131"/>
  <c r="AL16" i="131" s="1"/>
  <c r="AM8" i="131"/>
  <c r="AL8" i="131" s="1"/>
  <c r="AM47" i="131"/>
  <c r="AL47" i="131" s="1"/>
  <c r="AM39" i="131"/>
  <c r="AL39" i="131" s="1"/>
  <c r="AM31" i="131"/>
  <c r="AL31" i="131" s="1"/>
  <c r="AM23" i="131"/>
  <c r="AL23" i="131" s="1"/>
  <c r="AM15" i="131"/>
  <c r="AL15" i="131" s="1"/>
  <c r="AM7" i="131"/>
  <c r="AL7" i="131" s="1"/>
  <c r="X46" i="124"/>
  <c r="X38" i="124"/>
  <c r="X30" i="124"/>
  <c r="X22" i="124"/>
  <c r="X14" i="124"/>
  <c r="X6" i="124"/>
  <c r="X45" i="124"/>
  <c r="X37" i="124"/>
  <c r="X29" i="124"/>
  <c r="X21" i="124"/>
  <c r="X13" i="124"/>
  <c r="X44" i="124"/>
  <c r="X36" i="124"/>
  <c r="X28" i="124"/>
  <c r="X20" i="124"/>
  <c r="X12" i="124"/>
  <c r="X15" i="124"/>
  <c r="X43" i="124"/>
  <c r="X35" i="124"/>
  <c r="X27" i="124"/>
  <c r="X19" i="124"/>
  <c r="X11" i="124"/>
  <c r="X41" i="124"/>
  <c r="X25" i="124"/>
  <c r="X9" i="124"/>
  <c r="X40" i="124"/>
  <c r="X24" i="124"/>
  <c r="X8" i="124"/>
  <c r="X39" i="124"/>
  <c r="X23" i="124"/>
  <c r="X42" i="124"/>
  <c r="X34" i="124"/>
  <c r="X26" i="124"/>
  <c r="X18" i="124"/>
  <c r="X10" i="124"/>
  <c r="X33" i="124"/>
  <c r="X17" i="124"/>
  <c r="X48" i="124"/>
  <c r="X32" i="124"/>
  <c r="X16" i="124"/>
  <c r="X31" i="124"/>
  <c r="X7" i="124"/>
  <c r="U6" i="124"/>
  <c r="L14" i="121"/>
  <c r="N14" i="121"/>
  <c r="H14" i="121"/>
  <c r="P14" i="121"/>
  <c r="J14" i="121"/>
  <c r="L15" i="135"/>
  <c r="AH7" i="128"/>
  <c r="AG7" i="128" s="1"/>
  <c r="AJ10" i="128"/>
  <c r="AI10" i="128" s="1"/>
  <c r="AH11" i="128"/>
  <c r="AG11" i="128" s="1"/>
  <c r="AJ7" i="128"/>
  <c r="AI7" i="128" s="1"/>
  <c r="AH8" i="128"/>
  <c r="AG8" i="128" s="1"/>
  <c r="AJ11" i="128"/>
  <c r="AI11" i="128" s="1"/>
  <c r="AA15" i="135"/>
  <c r="AJ8" i="128"/>
  <c r="AI8" i="128" s="1"/>
  <c r="AH9" i="128"/>
  <c r="AG9" i="128" s="1"/>
  <c r="AJ12" i="128"/>
  <c r="AI12" i="128" s="1"/>
  <c r="AH13" i="128"/>
  <c r="AG13" i="128" s="1"/>
  <c r="BE7" i="135"/>
  <c r="AH6" i="128"/>
  <c r="AG6" i="128" s="1"/>
  <c r="AJ9" i="128"/>
  <c r="AI9" i="128" s="1"/>
  <c r="AR11" i="135"/>
  <c r="AV7" i="135"/>
  <c r="AU11" i="135"/>
  <c r="BJ13" i="135"/>
  <c r="AP7" i="135"/>
  <c r="BB7" i="135"/>
  <c r="BN7" i="135"/>
  <c r="BM9" i="135"/>
  <c r="BA10" i="135"/>
  <c r="BJ11" i="135" l="1"/>
  <c r="BA8" i="135"/>
  <c r="BD8" i="135"/>
  <c r="AO11" i="135"/>
  <c r="AO8" i="135"/>
  <c r="Y47" i="124"/>
  <c r="AK7" i="128"/>
  <c r="Y48" i="124"/>
  <c r="W48" i="124"/>
  <c r="CF13" i="135"/>
  <c r="CG13" i="135" s="1"/>
  <c r="AX8" i="135"/>
  <c r="BA13" i="135"/>
  <c r="AO13" i="135"/>
  <c r="BG14" i="135"/>
  <c r="CF7" i="135"/>
  <c r="CG7" i="135" s="1"/>
  <c r="BG10" i="135"/>
  <c r="CF9" i="135"/>
  <c r="CG9" i="135" s="1"/>
  <c r="R8" i="121"/>
  <c r="T8" i="121"/>
  <c r="T7" i="121"/>
  <c r="R7" i="121"/>
  <c r="T13" i="121"/>
  <c r="R13" i="121"/>
  <c r="T12" i="121"/>
  <c r="R12" i="121"/>
  <c r="T11" i="121"/>
  <c r="R11" i="121"/>
  <c r="T10" i="121"/>
  <c r="R10" i="121"/>
  <c r="R9" i="121"/>
  <c r="T9" i="121"/>
  <c r="AU7" i="135"/>
  <c r="AW7" i="135"/>
  <c r="AL7" i="135"/>
  <c r="AN7" i="135"/>
  <c r="AR7" i="135"/>
  <c r="AT7" i="135"/>
  <c r="AN14" i="135"/>
  <c r="AL14" i="135"/>
  <c r="AX11" i="135"/>
  <c r="AZ11" i="135"/>
  <c r="BD14" i="135"/>
  <c r="BF14" i="135"/>
  <c r="BG9" i="135"/>
  <c r="BI9" i="135"/>
  <c r="BJ10" i="135"/>
  <c r="BL10" i="135"/>
  <c r="BG7" i="135"/>
  <c r="BI7" i="135"/>
  <c r="AN11" i="135"/>
  <c r="AL11" i="135"/>
  <c r="AR8" i="135"/>
  <c r="AT8" i="135"/>
  <c r="BJ7" i="135"/>
  <c r="BL7" i="135"/>
  <c r="BM12" i="135"/>
  <c r="AO9" i="135"/>
  <c r="BA7" i="135"/>
  <c r="BC7" i="135"/>
  <c r="AU13" i="135"/>
  <c r="AU10" i="135"/>
  <c r="BD12" i="135"/>
  <c r="AR10" i="135"/>
  <c r="AN8" i="135"/>
  <c r="AL8" i="135"/>
  <c r="AN12" i="135"/>
  <c r="AL12" i="135"/>
  <c r="AO10" i="135"/>
  <c r="AQ10" i="135"/>
  <c r="AO14" i="135"/>
  <c r="AQ14" i="135"/>
  <c r="AR12" i="135"/>
  <c r="AT12" i="135"/>
  <c r="AR9" i="135"/>
  <c r="AT9" i="135"/>
  <c r="AU14" i="135"/>
  <c r="AW14" i="135"/>
  <c r="AX12" i="135"/>
  <c r="AZ12" i="135"/>
  <c r="AX9" i="135"/>
  <c r="AZ9" i="135"/>
  <c r="BA11" i="135"/>
  <c r="BC11" i="135"/>
  <c r="BD9" i="135"/>
  <c r="BF9" i="135"/>
  <c r="BD13" i="135"/>
  <c r="BF13" i="135"/>
  <c r="BG11" i="135"/>
  <c r="BI11" i="135"/>
  <c r="BJ8" i="135"/>
  <c r="BL8" i="135"/>
  <c r="BJ12" i="135"/>
  <c r="BL12" i="135"/>
  <c r="BM10" i="135"/>
  <c r="BO10" i="135"/>
  <c r="BM14" i="135"/>
  <c r="BO14" i="135"/>
  <c r="BD7" i="135"/>
  <c r="BF7" i="135"/>
  <c r="AN10" i="135"/>
  <c r="AL10" i="135"/>
  <c r="AO12" i="135"/>
  <c r="AQ12" i="135"/>
  <c r="AR14" i="135"/>
  <c r="AT14" i="135"/>
  <c r="AX14" i="135"/>
  <c r="AZ14" i="135"/>
  <c r="BA9" i="135"/>
  <c r="BC9" i="135"/>
  <c r="BD11" i="135"/>
  <c r="BF11" i="135"/>
  <c r="BG13" i="135"/>
  <c r="BI13" i="135"/>
  <c r="BJ14" i="135"/>
  <c r="BL14" i="135"/>
  <c r="BM7" i="135"/>
  <c r="BO7" i="135"/>
  <c r="BM13" i="135"/>
  <c r="AO7" i="135"/>
  <c r="AQ7" i="135"/>
  <c r="AU12" i="135"/>
  <c r="AU9" i="135"/>
  <c r="AX7" i="135"/>
  <c r="AZ7" i="135"/>
  <c r="AN9" i="135"/>
  <c r="AL9" i="135"/>
  <c r="AN13" i="135"/>
  <c r="AL13" i="135"/>
  <c r="AR13" i="135"/>
  <c r="AT13" i="135"/>
  <c r="AU8" i="135"/>
  <c r="AW8" i="135"/>
  <c r="AX13" i="135"/>
  <c r="AZ13" i="135"/>
  <c r="AX10" i="135"/>
  <c r="AZ10" i="135"/>
  <c r="BA12" i="135"/>
  <c r="BC12" i="135"/>
  <c r="BD10" i="135"/>
  <c r="BF10" i="135"/>
  <c r="BG8" i="135"/>
  <c r="BI8" i="135"/>
  <c r="BG12" i="135"/>
  <c r="BI12" i="135"/>
  <c r="BJ9" i="135"/>
  <c r="BL9" i="135"/>
  <c r="BM11" i="135"/>
  <c r="BO11" i="135"/>
  <c r="BM8" i="135"/>
  <c r="BO8" i="135"/>
  <c r="W23" i="124"/>
  <c r="Y23" i="124"/>
  <c r="W11" i="124"/>
  <c r="Y11" i="124"/>
  <c r="W21" i="124"/>
  <c r="Y21" i="124"/>
  <c r="W31" i="124"/>
  <c r="Y31" i="124"/>
  <c r="W17" i="124"/>
  <c r="Y17" i="124"/>
  <c r="W26" i="124"/>
  <c r="Y26" i="124"/>
  <c r="W39" i="124"/>
  <c r="Y39" i="124"/>
  <c r="W9" i="124"/>
  <c r="Y9" i="124"/>
  <c r="W19" i="124"/>
  <c r="Y19" i="124"/>
  <c r="W15" i="124"/>
  <c r="Y15" i="124"/>
  <c r="W36" i="124"/>
  <c r="Y36" i="124"/>
  <c r="W29" i="124"/>
  <c r="Y29" i="124"/>
  <c r="W14" i="124"/>
  <c r="Y14" i="124"/>
  <c r="W46" i="124"/>
  <c r="Y46" i="124"/>
  <c r="W7" i="124"/>
  <c r="Y7" i="124"/>
  <c r="W43" i="124"/>
  <c r="Y43" i="124"/>
  <c r="W38" i="124"/>
  <c r="Y38" i="124"/>
  <c r="W34" i="124"/>
  <c r="Y34" i="124"/>
  <c r="W8" i="124"/>
  <c r="Y8" i="124"/>
  <c r="W25" i="124"/>
  <c r="Y25" i="124"/>
  <c r="W27" i="124"/>
  <c r="Y27" i="124"/>
  <c r="W12" i="124"/>
  <c r="Y12" i="124"/>
  <c r="W44" i="124"/>
  <c r="Y44" i="124"/>
  <c r="W37" i="124"/>
  <c r="Y37" i="124"/>
  <c r="W22" i="124"/>
  <c r="Y22" i="124"/>
  <c r="W18" i="124"/>
  <c r="Y18" i="124"/>
  <c r="W40" i="124"/>
  <c r="Y40" i="124"/>
  <c r="W28" i="124"/>
  <c r="Y28" i="124"/>
  <c r="W16" i="124"/>
  <c r="Y16" i="124"/>
  <c r="W33" i="124"/>
  <c r="Y33" i="124"/>
  <c r="W32" i="124"/>
  <c r="Y32" i="124"/>
  <c r="W10" i="124"/>
  <c r="Y10" i="124"/>
  <c r="W42" i="124"/>
  <c r="Y42" i="124"/>
  <c r="W24" i="124"/>
  <c r="Y24" i="124"/>
  <c r="W41" i="124"/>
  <c r="Y41" i="124"/>
  <c r="W35" i="124"/>
  <c r="Y35" i="124"/>
  <c r="W20" i="124"/>
  <c r="Y20" i="124"/>
  <c r="W13" i="124"/>
  <c r="Y13" i="124"/>
  <c r="W45" i="124"/>
  <c r="Y45" i="124"/>
  <c r="W30" i="124"/>
  <c r="Y30" i="124"/>
  <c r="W11" i="121"/>
  <c r="W7" i="121"/>
  <c r="W8" i="121"/>
  <c r="W9" i="121"/>
  <c r="W13" i="121"/>
  <c r="W10" i="121"/>
  <c r="W12" i="121"/>
  <c r="W6" i="124"/>
  <c r="Y6" i="124"/>
  <c r="U6" i="121"/>
  <c r="W6" i="121"/>
  <c r="R6" i="121"/>
  <c r="T6" i="121"/>
  <c r="AL9" i="128"/>
  <c r="CF8" i="135"/>
  <c r="CG8" i="135" s="1"/>
  <c r="CF10" i="135"/>
  <c r="CG10" i="135" s="1"/>
  <c r="CF11" i="135"/>
  <c r="CG11" i="135" s="1"/>
  <c r="CF12" i="135"/>
  <c r="CG12" i="135" s="1"/>
  <c r="CB10" i="135"/>
  <c r="CC10" i="135" s="1"/>
  <c r="CB8" i="135"/>
  <c r="CC8" i="135" s="1"/>
  <c r="CB11" i="135"/>
  <c r="CC11" i="135" s="1"/>
  <c r="CB13" i="135"/>
  <c r="CC13" i="135" s="1"/>
  <c r="CB14" i="135"/>
  <c r="CC14" i="135" s="1"/>
  <c r="CB12" i="135"/>
  <c r="CC12" i="135" s="1"/>
  <c r="AG81" i="40"/>
  <c r="F13" i="134"/>
  <c r="CL13" i="135"/>
  <c r="CM13" i="135" s="1"/>
  <c r="CL12" i="135"/>
  <c r="CM12" i="135" s="1"/>
  <c r="CL11" i="135"/>
  <c r="CM11" i="135" s="1"/>
  <c r="CL10" i="135"/>
  <c r="CM10" i="135" s="1"/>
  <c r="CL9" i="135"/>
  <c r="CM9" i="135" s="1"/>
  <c r="CL8" i="135"/>
  <c r="CM8" i="135" s="1"/>
  <c r="CL14" i="135"/>
  <c r="CM14" i="135" s="1"/>
  <c r="CL7" i="135"/>
  <c r="CM7" i="135" s="1"/>
  <c r="F12" i="134"/>
  <c r="AD81" i="40"/>
  <c r="AA81" i="40"/>
  <c r="F11" i="134"/>
  <c r="X81" i="40"/>
  <c r="F10" i="134"/>
  <c r="CD12" i="135"/>
  <c r="CE12" i="135" s="1"/>
  <c r="F9" i="134"/>
  <c r="U81" i="40"/>
  <c r="CD14" i="135"/>
  <c r="CE14" i="135" s="1"/>
  <c r="CD7" i="135"/>
  <c r="CE7" i="135" s="1"/>
  <c r="CD8" i="135"/>
  <c r="CE8" i="135" s="1"/>
  <c r="CD9" i="135"/>
  <c r="CE9" i="135" s="1"/>
  <c r="CD10" i="135"/>
  <c r="CE10" i="135" s="1"/>
  <c r="CD11" i="135"/>
  <c r="CE11" i="135" s="1"/>
  <c r="F8" i="134"/>
  <c r="R81" i="40"/>
  <c r="O81" i="40"/>
  <c r="F7" i="134"/>
  <c r="L81" i="40"/>
  <c r="F6" i="134"/>
  <c r="AK9" i="128"/>
  <c r="S80" i="131"/>
  <c r="G7" i="127"/>
  <c r="AL11" i="128"/>
  <c r="G10" i="127"/>
  <c r="AL6" i="128"/>
  <c r="G9" i="127"/>
  <c r="AK8" i="128"/>
  <c r="G8" i="127"/>
  <c r="BV12" i="135"/>
  <c r="BW12" i="135" s="1"/>
  <c r="BV11" i="135"/>
  <c r="BW11" i="135" s="1"/>
  <c r="F5" i="134"/>
  <c r="I81" i="40"/>
  <c r="BV14" i="135"/>
  <c r="BW14" i="135" s="1"/>
  <c r="BV7" i="135"/>
  <c r="BW7" i="135" s="1"/>
  <c r="BV9" i="135"/>
  <c r="BW9" i="135" s="1"/>
  <c r="BV8" i="135"/>
  <c r="BW8" i="135" s="1"/>
  <c r="BV10" i="135"/>
  <c r="BW10" i="135" s="1"/>
  <c r="F81" i="40"/>
  <c r="F4" i="134"/>
  <c r="H80" i="124"/>
  <c r="N80" i="124"/>
  <c r="L14" i="128"/>
  <c r="D6" i="127"/>
  <c r="J33" i="120"/>
  <c r="F80" i="124"/>
  <c r="J80" i="124"/>
  <c r="L80" i="124"/>
  <c r="P80" i="124"/>
  <c r="AK13" i="128"/>
  <c r="AK6" i="128"/>
  <c r="AK10" i="128"/>
  <c r="W80" i="131"/>
  <c r="AK11" i="128"/>
  <c r="AL12" i="128"/>
  <c r="AL13" i="128"/>
  <c r="AL8" i="128"/>
  <c r="AA80" i="131"/>
  <c r="AE80" i="131"/>
  <c r="AL7" i="128"/>
  <c r="CB7" i="135"/>
  <c r="CC7" i="135" s="1"/>
  <c r="BZ11" i="135"/>
  <c r="CA11" i="135" s="1"/>
  <c r="CJ8" i="135"/>
  <c r="CK8" i="135" s="1"/>
  <c r="CJ7" i="135"/>
  <c r="CK7" i="135" s="1"/>
  <c r="BZ12" i="135"/>
  <c r="CA12" i="135" s="1"/>
  <c r="BZ13" i="135"/>
  <c r="CA13" i="135" s="1"/>
  <c r="BZ14" i="135"/>
  <c r="CA14" i="135" s="1"/>
  <c r="CJ13" i="135"/>
  <c r="CK13" i="135" s="1"/>
  <c r="BZ7" i="135"/>
  <c r="CA7" i="135" s="1"/>
  <c r="CJ14" i="135"/>
  <c r="CK14" i="135" s="1"/>
  <c r="CJ11" i="135"/>
  <c r="CK11" i="135" s="1"/>
  <c r="BT13" i="135"/>
  <c r="BU13" i="135" s="1"/>
  <c r="BT12" i="135"/>
  <c r="BU12" i="135" s="1"/>
  <c r="BT10" i="135"/>
  <c r="BU10" i="135" s="1"/>
  <c r="BT9" i="135"/>
  <c r="BU9" i="135" s="1"/>
  <c r="BT8" i="135"/>
  <c r="BU8" i="135" s="1"/>
  <c r="BT7" i="135"/>
  <c r="BU7" i="135" s="1"/>
  <c r="BT14" i="135"/>
  <c r="BU14" i="135" s="1"/>
  <c r="BT11" i="135"/>
  <c r="BU11" i="135" s="1"/>
  <c r="BZ8" i="135"/>
  <c r="CA8" i="135" s="1"/>
  <c r="CJ10" i="135"/>
  <c r="CK10" i="135" s="1"/>
  <c r="CJ12" i="135"/>
  <c r="CK12" i="135" s="1"/>
  <c r="BZ9" i="135"/>
  <c r="CA9" i="135" s="1"/>
  <c r="AA47" i="124"/>
  <c r="AA39" i="124"/>
  <c r="AA31" i="124"/>
  <c r="AA23" i="124"/>
  <c r="AA15" i="124"/>
  <c r="AA7" i="124"/>
  <c r="AA9" i="124"/>
  <c r="AA46" i="124"/>
  <c r="AA38" i="124"/>
  <c r="AA30" i="124"/>
  <c r="AA22" i="124"/>
  <c r="AA14" i="124"/>
  <c r="AA6" i="124"/>
  <c r="AA41" i="124"/>
  <c r="AA45" i="124"/>
  <c r="AA37" i="124"/>
  <c r="AA29" i="124"/>
  <c r="AA21" i="124"/>
  <c r="AA13" i="124"/>
  <c r="AA17" i="124"/>
  <c r="AA44" i="124"/>
  <c r="AA36" i="124"/>
  <c r="AA28" i="124"/>
  <c r="AA20" i="124"/>
  <c r="AA12" i="124"/>
  <c r="AA33" i="124"/>
  <c r="AA43" i="124"/>
  <c r="AA35" i="124"/>
  <c r="AA27" i="124"/>
  <c r="AA19" i="124"/>
  <c r="AA11" i="124"/>
  <c r="AA42" i="124"/>
  <c r="AA34" i="124"/>
  <c r="AA26" i="124"/>
  <c r="AA18" i="124"/>
  <c r="AA10" i="124"/>
  <c r="AA48" i="124"/>
  <c r="AA40" i="124"/>
  <c r="AA32" i="124"/>
  <c r="AA24" i="124"/>
  <c r="AA16" i="124"/>
  <c r="AA8" i="124"/>
  <c r="AA25" i="124"/>
  <c r="Z13" i="121"/>
  <c r="AA13" i="121" s="1"/>
  <c r="Z11" i="121"/>
  <c r="AA11" i="121" s="1"/>
  <c r="Z9" i="121"/>
  <c r="AA9" i="121" s="1"/>
  <c r="Z12" i="121"/>
  <c r="AA12" i="121" s="1"/>
  <c r="Z10" i="121"/>
  <c r="AA10" i="121" s="1"/>
  <c r="Z6" i="121"/>
  <c r="AA6" i="121" s="1"/>
  <c r="Z8" i="121"/>
  <c r="AA8" i="121" s="1"/>
  <c r="Z7" i="121"/>
  <c r="AA7" i="121" s="1"/>
  <c r="CH14" i="135"/>
  <c r="CI14" i="135" s="1"/>
  <c r="CH13" i="135"/>
  <c r="CI13" i="135" s="1"/>
  <c r="CH12" i="135"/>
  <c r="CI12" i="135" s="1"/>
  <c r="CH11" i="135"/>
  <c r="CI11" i="135" s="1"/>
  <c r="CH10" i="135"/>
  <c r="CI10" i="135" s="1"/>
  <c r="CH9" i="135"/>
  <c r="CI9" i="135" s="1"/>
  <c r="CH8" i="135"/>
  <c r="CI8" i="135" s="1"/>
  <c r="CH7" i="135"/>
  <c r="CI7" i="135" s="1"/>
  <c r="X13" i="121"/>
  <c r="Y13" i="121" s="1"/>
  <c r="X11" i="121"/>
  <c r="Y11" i="121" s="1"/>
  <c r="X9" i="121"/>
  <c r="Y9" i="121" s="1"/>
  <c r="X7" i="121"/>
  <c r="Y7" i="121" s="1"/>
  <c r="X6" i="121"/>
  <c r="Y6" i="121" s="1"/>
  <c r="X12" i="121"/>
  <c r="Y12" i="121" s="1"/>
  <c r="X10" i="121"/>
  <c r="Y10" i="121" s="1"/>
  <c r="X8" i="121"/>
  <c r="Y8" i="121" s="1"/>
  <c r="BX14" i="135"/>
  <c r="BY14" i="135" s="1"/>
  <c r="BX13" i="135"/>
  <c r="BY13" i="135" s="1"/>
  <c r="BX12" i="135"/>
  <c r="BY12" i="135" s="1"/>
  <c r="BX11" i="135"/>
  <c r="BY11" i="135" s="1"/>
  <c r="BX10" i="135"/>
  <c r="BY10" i="135" s="1"/>
  <c r="BX9" i="135"/>
  <c r="BY9" i="135" s="1"/>
  <c r="BX8" i="135"/>
  <c r="BY8" i="135" s="1"/>
  <c r="BX7" i="135"/>
  <c r="BY7" i="135" s="1"/>
  <c r="Z16" i="124" l="1"/>
  <c r="AB16" i="124"/>
  <c r="Z48" i="124"/>
  <c r="AB48" i="124"/>
  <c r="Z29" i="124"/>
  <c r="AB29" i="124"/>
  <c r="Z38" i="124"/>
  <c r="AB38" i="124"/>
  <c r="Z24" i="124"/>
  <c r="AB24" i="124"/>
  <c r="Z42" i="124"/>
  <c r="AB42" i="124"/>
  <c r="Z35" i="124"/>
  <c r="AB35" i="124"/>
  <c r="Z20" i="124"/>
  <c r="AB20" i="124"/>
  <c r="Z17" i="124"/>
  <c r="AB17" i="124"/>
  <c r="Z37" i="124"/>
  <c r="AB37" i="124"/>
  <c r="Z14" i="124"/>
  <c r="AB14" i="124"/>
  <c r="Z46" i="124"/>
  <c r="AB46" i="124"/>
  <c r="Z23" i="124"/>
  <c r="AB23" i="124"/>
  <c r="Z27" i="124"/>
  <c r="AB27" i="124"/>
  <c r="Z12" i="124"/>
  <c r="AB12" i="124"/>
  <c r="Z47" i="124"/>
  <c r="AB47" i="124"/>
  <c r="Z10" i="124"/>
  <c r="AB10" i="124"/>
  <c r="Z25" i="124"/>
  <c r="AB25" i="124"/>
  <c r="Z32" i="124"/>
  <c r="AB32" i="124"/>
  <c r="Z18" i="124"/>
  <c r="AB18" i="124"/>
  <c r="Z11" i="124"/>
  <c r="AB11" i="124"/>
  <c r="Z43" i="124"/>
  <c r="AB43" i="124"/>
  <c r="Z28" i="124"/>
  <c r="AB28" i="124"/>
  <c r="Z13" i="124"/>
  <c r="AB13" i="124"/>
  <c r="Z45" i="124"/>
  <c r="AB45" i="124"/>
  <c r="Z22" i="124"/>
  <c r="AB22" i="124"/>
  <c r="Z9" i="124"/>
  <c r="AB9" i="124"/>
  <c r="Z31" i="124"/>
  <c r="AB31" i="124"/>
  <c r="Z34" i="124"/>
  <c r="AB34" i="124"/>
  <c r="Z44" i="124"/>
  <c r="AB44" i="124"/>
  <c r="Z15" i="124"/>
  <c r="AB15" i="124"/>
  <c r="Z8" i="124"/>
  <c r="AB8" i="124"/>
  <c r="Z40" i="124"/>
  <c r="AB40" i="124"/>
  <c r="Z26" i="124"/>
  <c r="AB26" i="124"/>
  <c r="Z19" i="124"/>
  <c r="AB19" i="124"/>
  <c r="Z33" i="124"/>
  <c r="AB33" i="124"/>
  <c r="Z36" i="124"/>
  <c r="AB36" i="124"/>
  <c r="Z21" i="124"/>
  <c r="AB21" i="124"/>
  <c r="Z41" i="124"/>
  <c r="AB41" i="124"/>
  <c r="Z30" i="124"/>
  <c r="AB30" i="124"/>
  <c r="Z7" i="124"/>
  <c r="AB7" i="124"/>
  <c r="Z39" i="124"/>
  <c r="AB39" i="124"/>
  <c r="Z6" i="124"/>
  <c r="AB6" i="124"/>
  <c r="AE9" i="124"/>
  <c r="AF9" i="124" s="1"/>
  <c r="AE13" i="124"/>
  <c r="AF13" i="124" s="1"/>
  <c r="AE17" i="124"/>
  <c r="AF17" i="124" s="1"/>
  <c r="AE21" i="124"/>
  <c r="AF21" i="124" s="1"/>
  <c r="AE25" i="124"/>
  <c r="AF25" i="124" s="1"/>
  <c r="AE29" i="124"/>
  <c r="AF29" i="124" s="1"/>
  <c r="AE33" i="124"/>
  <c r="AF33" i="124" s="1"/>
  <c r="AE37" i="124"/>
  <c r="AF37" i="124" s="1"/>
  <c r="AE48" i="124"/>
  <c r="AF48" i="124" s="1"/>
  <c r="AE10" i="124"/>
  <c r="AF10" i="124" s="1"/>
  <c r="AE14" i="124"/>
  <c r="AF14" i="124" s="1"/>
  <c r="AE18" i="124"/>
  <c r="AF18" i="124" s="1"/>
  <c r="AE22" i="124"/>
  <c r="AF22" i="124" s="1"/>
  <c r="AE26" i="124"/>
  <c r="AF26" i="124" s="1"/>
  <c r="AE30" i="124"/>
  <c r="AF30" i="124" s="1"/>
  <c r="AE34" i="124"/>
  <c r="AF34" i="124" s="1"/>
  <c r="AE38" i="124"/>
  <c r="AF38" i="124" s="1"/>
  <c r="AE42" i="124"/>
  <c r="AF42" i="124" s="1"/>
  <c r="AE46" i="124"/>
  <c r="AF46" i="124" s="1"/>
  <c r="AE7" i="124"/>
  <c r="AF7" i="124" s="1"/>
  <c r="AE11" i="124"/>
  <c r="AF11" i="124" s="1"/>
  <c r="AE15" i="124"/>
  <c r="AF15" i="124" s="1"/>
  <c r="AE19" i="124"/>
  <c r="AF19" i="124" s="1"/>
  <c r="AE23" i="124"/>
  <c r="AF23" i="124" s="1"/>
  <c r="AE27" i="124"/>
  <c r="AF27" i="124" s="1"/>
  <c r="AE31" i="124"/>
  <c r="AF31" i="124" s="1"/>
  <c r="AE35" i="124"/>
  <c r="AF35" i="124" s="1"/>
  <c r="AE39" i="124"/>
  <c r="AF39" i="124" s="1"/>
  <c r="AE43" i="124"/>
  <c r="AF43" i="124" s="1"/>
  <c r="AE47" i="124"/>
  <c r="AF47" i="124" s="1"/>
  <c r="AE8" i="124"/>
  <c r="AF8" i="124" s="1"/>
  <c r="AE12" i="124"/>
  <c r="AF12" i="124" s="1"/>
  <c r="AE16" i="124"/>
  <c r="AF16" i="124" s="1"/>
  <c r="AE20" i="124"/>
  <c r="AF20" i="124" s="1"/>
  <c r="AE24" i="124"/>
  <c r="AF24" i="124" s="1"/>
  <c r="AE28" i="124"/>
  <c r="AF28" i="124" s="1"/>
  <c r="AE32" i="124"/>
  <c r="AF32" i="124" s="1"/>
  <c r="AE36" i="124"/>
  <c r="AF36" i="124" s="1"/>
  <c r="AE40" i="124"/>
  <c r="AF40" i="124" s="1"/>
  <c r="AE44" i="124"/>
  <c r="AF44" i="124" s="1"/>
  <c r="AE6" i="124"/>
  <c r="AF6" i="124" s="1"/>
  <c r="AE41" i="124"/>
  <c r="AF41" i="124" s="1"/>
  <c r="AE45" i="124"/>
  <c r="AF45" i="124" s="1"/>
  <c r="AC6" i="124"/>
  <c r="AD6" i="124" s="1"/>
  <c r="DI45" i="40"/>
  <c r="DJ45" i="40" s="1"/>
  <c r="DI37" i="40"/>
  <c r="DJ37" i="40" s="1"/>
  <c r="DI29" i="40"/>
  <c r="DJ29" i="40" s="1"/>
  <c r="DI21" i="40"/>
  <c r="DJ21" i="40" s="1"/>
  <c r="DI13" i="40"/>
  <c r="DJ13" i="40" s="1"/>
  <c r="DI44" i="40"/>
  <c r="DJ44" i="40" s="1"/>
  <c r="DI36" i="40"/>
  <c r="DJ36" i="40" s="1"/>
  <c r="DI28" i="40"/>
  <c r="DJ28" i="40" s="1"/>
  <c r="DI20" i="40"/>
  <c r="DJ20" i="40" s="1"/>
  <c r="DI12" i="40"/>
  <c r="DJ12" i="40" s="1"/>
  <c r="DI43" i="40"/>
  <c r="DJ43" i="40" s="1"/>
  <c r="DI35" i="40"/>
  <c r="DJ35" i="40" s="1"/>
  <c r="DI27" i="40"/>
  <c r="DJ27" i="40" s="1"/>
  <c r="DI19" i="40"/>
  <c r="DJ19" i="40" s="1"/>
  <c r="DI11" i="40"/>
  <c r="DJ11" i="40" s="1"/>
  <c r="DI42" i="40"/>
  <c r="DJ42" i="40" s="1"/>
  <c r="DI34" i="40"/>
  <c r="DJ34" i="40" s="1"/>
  <c r="DI26" i="40"/>
  <c r="DJ26" i="40" s="1"/>
  <c r="DI18" i="40"/>
  <c r="DJ18" i="40" s="1"/>
  <c r="DI10" i="40"/>
  <c r="DJ10" i="40" s="1"/>
  <c r="DI49" i="40"/>
  <c r="DJ49" i="40" s="1"/>
  <c r="DI41" i="40"/>
  <c r="DJ41" i="40" s="1"/>
  <c r="DI33" i="40"/>
  <c r="DJ33" i="40" s="1"/>
  <c r="DI25" i="40"/>
  <c r="DJ25" i="40" s="1"/>
  <c r="DI17" i="40"/>
  <c r="DJ17" i="40" s="1"/>
  <c r="DI9" i="40"/>
  <c r="DJ9" i="40" s="1"/>
  <c r="DI48" i="40"/>
  <c r="DJ48" i="40" s="1"/>
  <c r="DI40" i="40"/>
  <c r="DJ40" i="40" s="1"/>
  <c r="DI32" i="40"/>
  <c r="DJ32" i="40" s="1"/>
  <c r="DI24" i="40"/>
  <c r="DJ24" i="40" s="1"/>
  <c r="DI16" i="40"/>
  <c r="DJ16" i="40" s="1"/>
  <c r="DI8" i="40"/>
  <c r="DJ8" i="40" s="1"/>
  <c r="DI47" i="40"/>
  <c r="DJ47" i="40" s="1"/>
  <c r="DI39" i="40"/>
  <c r="DJ39" i="40" s="1"/>
  <c r="DI31" i="40"/>
  <c r="DJ31" i="40" s="1"/>
  <c r="DI23" i="40"/>
  <c r="DJ23" i="40" s="1"/>
  <c r="DI15" i="40"/>
  <c r="DJ15" i="40" s="1"/>
  <c r="DI7" i="40"/>
  <c r="DJ7" i="40" s="1"/>
  <c r="DI46" i="40"/>
  <c r="DJ46" i="40" s="1"/>
  <c r="DI38" i="40"/>
  <c r="DJ38" i="40" s="1"/>
  <c r="DI30" i="40"/>
  <c r="DJ30" i="40" s="1"/>
  <c r="DI22" i="40"/>
  <c r="DJ22" i="40" s="1"/>
  <c r="DI14" i="40"/>
  <c r="DJ14" i="40" s="1"/>
  <c r="DG49" i="40"/>
  <c r="DH49" i="40" s="1"/>
  <c r="DG41" i="40"/>
  <c r="DH41" i="40" s="1"/>
  <c r="DG33" i="40"/>
  <c r="DH33" i="40" s="1"/>
  <c r="DG25" i="40"/>
  <c r="DH25" i="40" s="1"/>
  <c r="DG17" i="40"/>
  <c r="DH17" i="40" s="1"/>
  <c r="DG9" i="40"/>
  <c r="DH9" i="40" s="1"/>
  <c r="DG15" i="40"/>
  <c r="DH15" i="40" s="1"/>
  <c r="DG29" i="40"/>
  <c r="DH29" i="40" s="1"/>
  <c r="DG20" i="40"/>
  <c r="DH20" i="40" s="1"/>
  <c r="DG35" i="40"/>
  <c r="DH35" i="40" s="1"/>
  <c r="DG48" i="40"/>
  <c r="DH48" i="40" s="1"/>
  <c r="DG40" i="40"/>
  <c r="DH40" i="40" s="1"/>
  <c r="DG32" i="40"/>
  <c r="DH32" i="40" s="1"/>
  <c r="DG24" i="40"/>
  <c r="DH24" i="40" s="1"/>
  <c r="DG16" i="40"/>
  <c r="DH16" i="40" s="1"/>
  <c r="DG8" i="40"/>
  <c r="DH8" i="40" s="1"/>
  <c r="DG31" i="40"/>
  <c r="DH31" i="40" s="1"/>
  <c r="DG23" i="40"/>
  <c r="DH23" i="40" s="1"/>
  <c r="DG14" i="40"/>
  <c r="DH14" i="40" s="1"/>
  <c r="DG21" i="40"/>
  <c r="DH21" i="40" s="1"/>
  <c r="DG36" i="40"/>
  <c r="DH36" i="40" s="1"/>
  <c r="DG12" i="40"/>
  <c r="DH12" i="40" s="1"/>
  <c r="DG26" i="40"/>
  <c r="DH26" i="40" s="1"/>
  <c r="DG47" i="40"/>
  <c r="DH47" i="40" s="1"/>
  <c r="DG39" i="40"/>
  <c r="DH39" i="40" s="1"/>
  <c r="DG7" i="40"/>
  <c r="DH7" i="40" s="1"/>
  <c r="DG19" i="40"/>
  <c r="DH19" i="40" s="1"/>
  <c r="DG46" i="40"/>
  <c r="DH46" i="40" s="1"/>
  <c r="DG38" i="40"/>
  <c r="DH38" i="40" s="1"/>
  <c r="DG30" i="40"/>
  <c r="DH30" i="40" s="1"/>
  <c r="DG22" i="40"/>
  <c r="DH22" i="40" s="1"/>
  <c r="DG13" i="40"/>
  <c r="DH13" i="40" s="1"/>
  <c r="DG28" i="40"/>
  <c r="DH28" i="40" s="1"/>
  <c r="DG11" i="40"/>
  <c r="DH11" i="40" s="1"/>
  <c r="DG45" i="40"/>
  <c r="DH45" i="40" s="1"/>
  <c r="DG37" i="40"/>
  <c r="DH37" i="40" s="1"/>
  <c r="DG27" i="40"/>
  <c r="DH27" i="40" s="1"/>
  <c r="DG10" i="40"/>
  <c r="DH10" i="40" s="1"/>
  <c r="DG44" i="40"/>
  <c r="DH44" i="40" s="1"/>
  <c r="DG43" i="40"/>
  <c r="DH43" i="40" s="1"/>
  <c r="DG42" i="40"/>
  <c r="DH42" i="40" s="1"/>
  <c r="DG34" i="40"/>
  <c r="DH34" i="40" s="1"/>
  <c r="DG18" i="40"/>
  <c r="DH18" i="40" s="1"/>
  <c r="DE43" i="40"/>
  <c r="DF43" i="40" s="1"/>
  <c r="DE35" i="40"/>
  <c r="DF35" i="40" s="1"/>
  <c r="DE27" i="40"/>
  <c r="DF27" i="40" s="1"/>
  <c r="DE19" i="40"/>
  <c r="DF19" i="40" s="1"/>
  <c r="DE11" i="40"/>
  <c r="DF11" i="40" s="1"/>
  <c r="DE25" i="40"/>
  <c r="DF25" i="40" s="1"/>
  <c r="DE32" i="40"/>
  <c r="DF32" i="40" s="1"/>
  <c r="DE8" i="40"/>
  <c r="DF8" i="40" s="1"/>
  <c r="DE38" i="40"/>
  <c r="DF38" i="40" s="1"/>
  <c r="DE21" i="40"/>
  <c r="DF21" i="40" s="1"/>
  <c r="DE12" i="40"/>
  <c r="DF12" i="40" s="1"/>
  <c r="DE42" i="40"/>
  <c r="DF42" i="40" s="1"/>
  <c r="DE34" i="40"/>
  <c r="DF34" i="40" s="1"/>
  <c r="DE26" i="40"/>
  <c r="DF26" i="40" s="1"/>
  <c r="DE18" i="40"/>
  <c r="DF18" i="40" s="1"/>
  <c r="DE10" i="40"/>
  <c r="DF10" i="40" s="1"/>
  <c r="DE41" i="40"/>
  <c r="DF41" i="40" s="1"/>
  <c r="DE17" i="40"/>
  <c r="DF17" i="40" s="1"/>
  <c r="DE16" i="40"/>
  <c r="DF16" i="40" s="1"/>
  <c r="DE15" i="40"/>
  <c r="DF15" i="40" s="1"/>
  <c r="DE14" i="40"/>
  <c r="DF14" i="40" s="1"/>
  <c r="DE37" i="40"/>
  <c r="DF37" i="40" s="1"/>
  <c r="DE49" i="40"/>
  <c r="DF49" i="40" s="1"/>
  <c r="DE33" i="40"/>
  <c r="DF33" i="40" s="1"/>
  <c r="DE9" i="40"/>
  <c r="DF9" i="40" s="1"/>
  <c r="DE39" i="40"/>
  <c r="DF39" i="40" s="1"/>
  <c r="DE48" i="40"/>
  <c r="DF48" i="40" s="1"/>
  <c r="DE40" i="40"/>
  <c r="DF40" i="40" s="1"/>
  <c r="DE24" i="40"/>
  <c r="DF24" i="40" s="1"/>
  <c r="DE23" i="40"/>
  <c r="DF23" i="40" s="1"/>
  <c r="DE30" i="40"/>
  <c r="DF30" i="40" s="1"/>
  <c r="DE22" i="40"/>
  <c r="DF22" i="40" s="1"/>
  <c r="DE29" i="40"/>
  <c r="DF29" i="40" s="1"/>
  <c r="DE20" i="40"/>
  <c r="DF20" i="40" s="1"/>
  <c r="DE47" i="40"/>
  <c r="DF47" i="40" s="1"/>
  <c r="DE31" i="40"/>
  <c r="DF31" i="40" s="1"/>
  <c r="DE7" i="40"/>
  <c r="DF7" i="40" s="1"/>
  <c r="DE13" i="40"/>
  <c r="DF13" i="40" s="1"/>
  <c r="DE46" i="40"/>
  <c r="DF46" i="40" s="1"/>
  <c r="DE45" i="40"/>
  <c r="DF45" i="40" s="1"/>
  <c r="DE44" i="40"/>
  <c r="DF44" i="40" s="1"/>
  <c r="DE36" i="40"/>
  <c r="DF36" i="40" s="1"/>
  <c r="DE28" i="40"/>
  <c r="DF28" i="40" s="1"/>
  <c r="DC45" i="40"/>
  <c r="DD45" i="40" s="1"/>
  <c r="DC37" i="40"/>
  <c r="DD37" i="40" s="1"/>
  <c r="DC29" i="40"/>
  <c r="DD29" i="40" s="1"/>
  <c r="DC21" i="40"/>
  <c r="DD21" i="40" s="1"/>
  <c r="DC13" i="40"/>
  <c r="DD13" i="40" s="1"/>
  <c r="DC7" i="40"/>
  <c r="DD7" i="40" s="1"/>
  <c r="DC36" i="40"/>
  <c r="DD36" i="40" s="1"/>
  <c r="DC28" i="40"/>
  <c r="DD28" i="40" s="1"/>
  <c r="DC12" i="40"/>
  <c r="DD12" i="40" s="1"/>
  <c r="DC11" i="40"/>
  <c r="DD11" i="40" s="1"/>
  <c r="DC18" i="40"/>
  <c r="DD18" i="40" s="1"/>
  <c r="DC9" i="40"/>
  <c r="DD9" i="40" s="1"/>
  <c r="DC16" i="40"/>
  <c r="DD16" i="40" s="1"/>
  <c r="DC39" i="40"/>
  <c r="DD39" i="40" s="1"/>
  <c r="DC30" i="40"/>
  <c r="DD30" i="40" s="1"/>
  <c r="DC44" i="40"/>
  <c r="DD44" i="40" s="1"/>
  <c r="DC20" i="40"/>
  <c r="DD20" i="40" s="1"/>
  <c r="DC42" i="40"/>
  <c r="DD42" i="40" s="1"/>
  <c r="DC10" i="40"/>
  <c r="DD10" i="40" s="1"/>
  <c r="DC17" i="40"/>
  <c r="DD17" i="40" s="1"/>
  <c r="DC40" i="40"/>
  <c r="DD40" i="40" s="1"/>
  <c r="DC15" i="40"/>
  <c r="DD15" i="40" s="1"/>
  <c r="DC43" i="40"/>
  <c r="DD43" i="40" s="1"/>
  <c r="DC35" i="40"/>
  <c r="DD35" i="40" s="1"/>
  <c r="DC27" i="40"/>
  <c r="DD27" i="40" s="1"/>
  <c r="DC19" i="40"/>
  <c r="DD19" i="40" s="1"/>
  <c r="DC34" i="40"/>
  <c r="DD34" i="40" s="1"/>
  <c r="DC25" i="40"/>
  <c r="DD25" i="40" s="1"/>
  <c r="DC32" i="40"/>
  <c r="DD32" i="40" s="1"/>
  <c r="DC23" i="40"/>
  <c r="DD23" i="40" s="1"/>
  <c r="DC26" i="40"/>
  <c r="DD26" i="40" s="1"/>
  <c r="DC14" i="40"/>
  <c r="DD14" i="40" s="1"/>
  <c r="DC49" i="40"/>
  <c r="DD49" i="40" s="1"/>
  <c r="DC41" i="40"/>
  <c r="DD41" i="40" s="1"/>
  <c r="DC33" i="40"/>
  <c r="DD33" i="40" s="1"/>
  <c r="DC24" i="40"/>
  <c r="DD24" i="40" s="1"/>
  <c r="DC8" i="40"/>
  <c r="DD8" i="40" s="1"/>
  <c r="DC31" i="40"/>
  <c r="DD31" i="40" s="1"/>
  <c r="DC46" i="40"/>
  <c r="DD46" i="40" s="1"/>
  <c r="DC48" i="40"/>
  <c r="DD48" i="40" s="1"/>
  <c r="DC38" i="40"/>
  <c r="DD38" i="40" s="1"/>
  <c r="DC47" i="40"/>
  <c r="DD47" i="40" s="1"/>
  <c r="DC22" i="40"/>
  <c r="DD22" i="40" s="1"/>
  <c r="DA47" i="40"/>
  <c r="DB47" i="40" s="1"/>
  <c r="DA39" i="40"/>
  <c r="DB39" i="40" s="1"/>
  <c r="DA31" i="40"/>
  <c r="DB31" i="40" s="1"/>
  <c r="DA23" i="40"/>
  <c r="DB23" i="40" s="1"/>
  <c r="DA15" i="40"/>
  <c r="DB15" i="40" s="1"/>
  <c r="DA14" i="40"/>
  <c r="DB14" i="40" s="1"/>
  <c r="DA37" i="40"/>
  <c r="DB37" i="40" s="1"/>
  <c r="DA13" i="40"/>
  <c r="DB13" i="40" s="1"/>
  <c r="DA12" i="40"/>
  <c r="DB12" i="40" s="1"/>
  <c r="DA27" i="40"/>
  <c r="DB27" i="40" s="1"/>
  <c r="DA34" i="40"/>
  <c r="DB34" i="40" s="1"/>
  <c r="DA49" i="40"/>
  <c r="DB49" i="40" s="1"/>
  <c r="DA24" i="40"/>
  <c r="DB24" i="40" s="1"/>
  <c r="DA46" i="40"/>
  <c r="DB46" i="40" s="1"/>
  <c r="DA38" i="40"/>
  <c r="DB38" i="40" s="1"/>
  <c r="DA30" i="40"/>
  <c r="DB30" i="40" s="1"/>
  <c r="DA22" i="40"/>
  <c r="DB22" i="40" s="1"/>
  <c r="DA29" i="40"/>
  <c r="DB29" i="40" s="1"/>
  <c r="DA20" i="40"/>
  <c r="DB20" i="40" s="1"/>
  <c r="DA35" i="40"/>
  <c r="DB35" i="40" s="1"/>
  <c r="DA18" i="40"/>
  <c r="DB18" i="40" s="1"/>
  <c r="DA17" i="40"/>
  <c r="DB17" i="40" s="1"/>
  <c r="DA45" i="40"/>
  <c r="DB45" i="40" s="1"/>
  <c r="DA21" i="40"/>
  <c r="DB21" i="40" s="1"/>
  <c r="DA11" i="40"/>
  <c r="DB11" i="40" s="1"/>
  <c r="DA10" i="40"/>
  <c r="DB10" i="40" s="1"/>
  <c r="DA33" i="40"/>
  <c r="DB33" i="40" s="1"/>
  <c r="DA44" i="40"/>
  <c r="DB44" i="40" s="1"/>
  <c r="DA36" i="40"/>
  <c r="DB36" i="40" s="1"/>
  <c r="DA28" i="40"/>
  <c r="DB28" i="40" s="1"/>
  <c r="DA7" i="40"/>
  <c r="DB7" i="40" s="1"/>
  <c r="DA26" i="40"/>
  <c r="DB26" i="40" s="1"/>
  <c r="DA41" i="40"/>
  <c r="DB41" i="40" s="1"/>
  <c r="DA8" i="40"/>
  <c r="DB8" i="40" s="1"/>
  <c r="DA43" i="40"/>
  <c r="DB43" i="40" s="1"/>
  <c r="DA19" i="40"/>
  <c r="DB19" i="40" s="1"/>
  <c r="DA25" i="40"/>
  <c r="DB25" i="40" s="1"/>
  <c r="DA42" i="40"/>
  <c r="DB42" i="40" s="1"/>
  <c r="DA9" i="40"/>
  <c r="DB9" i="40" s="1"/>
  <c r="DA48" i="40"/>
  <c r="DB48" i="40" s="1"/>
  <c r="DA40" i="40"/>
  <c r="DB40" i="40" s="1"/>
  <c r="DA32" i="40"/>
  <c r="DB32" i="40" s="1"/>
  <c r="DA16" i="40"/>
  <c r="DB16" i="40" s="1"/>
  <c r="CY49" i="40"/>
  <c r="CZ49" i="40" s="1"/>
  <c r="CY41" i="40"/>
  <c r="CZ41" i="40" s="1"/>
  <c r="CY33" i="40"/>
  <c r="CZ33" i="40" s="1"/>
  <c r="CY25" i="40"/>
  <c r="CZ25" i="40" s="1"/>
  <c r="CY17" i="40"/>
  <c r="CZ17" i="40" s="1"/>
  <c r="CY9" i="40"/>
  <c r="CZ9" i="40" s="1"/>
  <c r="CY8" i="40"/>
  <c r="CZ8" i="40" s="1"/>
  <c r="CY31" i="40"/>
  <c r="CZ31" i="40" s="1"/>
  <c r="CY21" i="40"/>
  <c r="CZ21" i="40" s="1"/>
  <c r="CY20" i="40"/>
  <c r="CZ20" i="40" s="1"/>
  <c r="CY11" i="40"/>
  <c r="CZ11" i="40" s="1"/>
  <c r="CY18" i="40"/>
  <c r="CZ18" i="40" s="1"/>
  <c r="CY48" i="40"/>
  <c r="CZ48" i="40" s="1"/>
  <c r="CY40" i="40"/>
  <c r="CZ40" i="40" s="1"/>
  <c r="CY32" i="40"/>
  <c r="CZ32" i="40" s="1"/>
  <c r="CY24" i="40"/>
  <c r="CZ24" i="40" s="1"/>
  <c r="CY16" i="40"/>
  <c r="CZ16" i="40" s="1"/>
  <c r="CY23" i="40"/>
  <c r="CZ23" i="40" s="1"/>
  <c r="CY13" i="40"/>
  <c r="CZ13" i="40" s="1"/>
  <c r="CY34" i="40"/>
  <c r="CZ34" i="40" s="1"/>
  <c r="CY47" i="40"/>
  <c r="CZ47" i="40" s="1"/>
  <c r="CY39" i="40"/>
  <c r="CZ39" i="40" s="1"/>
  <c r="CY15" i="40"/>
  <c r="CZ15" i="40" s="1"/>
  <c r="CY36" i="40"/>
  <c r="CZ36" i="40" s="1"/>
  <c r="CY27" i="40"/>
  <c r="CZ27" i="40" s="1"/>
  <c r="CY10" i="40"/>
  <c r="CZ10" i="40" s="1"/>
  <c r="CY46" i="40"/>
  <c r="CZ46" i="40" s="1"/>
  <c r="CY38" i="40"/>
  <c r="CZ38" i="40" s="1"/>
  <c r="CY30" i="40"/>
  <c r="CZ30" i="40" s="1"/>
  <c r="CY22" i="40"/>
  <c r="CZ22" i="40" s="1"/>
  <c r="CY14" i="40"/>
  <c r="CZ14" i="40" s="1"/>
  <c r="CY29" i="40"/>
  <c r="CZ29" i="40" s="1"/>
  <c r="CY12" i="40"/>
  <c r="CZ12" i="40" s="1"/>
  <c r="CY19" i="40"/>
  <c r="CZ19" i="40" s="1"/>
  <c r="CY26" i="40"/>
  <c r="CZ26" i="40" s="1"/>
  <c r="CY45" i="40"/>
  <c r="CZ45" i="40" s="1"/>
  <c r="CY37" i="40"/>
  <c r="CZ37" i="40" s="1"/>
  <c r="CY44" i="40"/>
  <c r="CZ44" i="40" s="1"/>
  <c r="CY35" i="40"/>
  <c r="CZ35" i="40" s="1"/>
  <c r="CY7" i="40"/>
  <c r="CZ7" i="40" s="1"/>
  <c r="CY28" i="40"/>
  <c r="CZ28" i="40" s="1"/>
  <c r="CY43" i="40"/>
  <c r="CZ43" i="40" s="1"/>
  <c r="CY42" i="40"/>
  <c r="CZ42" i="40" s="1"/>
  <c r="CW43" i="40"/>
  <c r="CX43" i="40" s="1"/>
  <c r="CW35" i="40"/>
  <c r="CX35" i="40" s="1"/>
  <c r="CW27" i="40"/>
  <c r="CX27" i="40" s="1"/>
  <c r="CW19" i="40"/>
  <c r="CX19" i="40" s="1"/>
  <c r="CW11" i="40"/>
  <c r="CX11" i="40" s="1"/>
  <c r="CW10" i="40"/>
  <c r="CX10" i="40" s="1"/>
  <c r="CW33" i="40"/>
  <c r="CX33" i="40" s="1"/>
  <c r="CW9" i="40"/>
  <c r="CX9" i="40" s="1"/>
  <c r="CW38" i="40"/>
  <c r="CX38" i="40" s="1"/>
  <c r="CW13" i="40"/>
  <c r="CX13" i="40" s="1"/>
  <c r="CW42" i="40"/>
  <c r="CX42" i="40" s="1"/>
  <c r="CW34" i="40"/>
  <c r="CX34" i="40" s="1"/>
  <c r="CW26" i="40"/>
  <c r="CX26" i="40" s="1"/>
  <c r="CW18" i="40"/>
  <c r="CX18" i="40" s="1"/>
  <c r="CW7" i="40"/>
  <c r="CX7" i="40" s="1"/>
  <c r="CW25" i="40"/>
  <c r="CX25" i="40" s="1"/>
  <c r="CW30" i="40"/>
  <c r="CX30" i="40" s="1"/>
  <c r="CW28" i="40"/>
  <c r="CX28" i="40" s="1"/>
  <c r="CW49" i="40"/>
  <c r="CX49" i="40" s="1"/>
  <c r="CW41" i="40"/>
  <c r="CX41" i="40" s="1"/>
  <c r="CW17" i="40"/>
  <c r="CX17" i="40" s="1"/>
  <c r="CW45" i="40"/>
  <c r="CX45" i="40" s="1"/>
  <c r="CW48" i="40"/>
  <c r="CX48" i="40" s="1"/>
  <c r="CW40" i="40"/>
  <c r="CX40" i="40" s="1"/>
  <c r="CW32" i="40"/>
  <c r="CX32" i="40" s="1"/>
  <c r="CW24" i="40"/>
  <c r="CX24" i="40" s="1"/>
  <c r="CW16" i="40"/>
  <c r="CX16" i="40" s="1"/>
  <c r="CW8" i="40"/>
  <c r="CX8" i="40" s="1"/>
  <c r="CW31" i="40"/>
  <c r="CX31" i="40" s="1"/>
  <c r="CW15" i="40"/>
  <c r="CX15" i="40" s="1"/>
  <c r="CW22" i="40"/>
  <c r="CX22" i="40" s="1"/>
  <c r="CW21" i="40"/>
  <c r="CX21" i="40" s="1"/>
  <c r="CW20" i="40"/>
  <c r="CX20" i="40" s="1"/>
  <c r="CW47" i="40"/>
  <c r="CX47" i="40" s="1"/>
  <c r="CW39" i="40"/>
  <c r="CX39" i="40" s="1"/>
  <c r="CW23" i="40"/>
  <c r="CX23" i="40" s="1"/>
  <c r="CW14" i="40"/>
  <c r="CX14" i="40" s="1"/>
  <c r="CW37" i="40"/>
  <c r="CX37" i="40" s="1"/>
  <c r="CW12" i="40"/>
  <c r="CX12" i="40" s="1"/>
  <c r="CW46" i="40"/>
  <c r="CX46" i="40" s="1"/>
  <c r="CW29" i="40"/>
  <c r="CX29" i="40" s="1"/>
  <c r="CW44" i="40"/>
  <c r="CX44" i="40" s="1"/>
  <c r="CW36" i="40"/>
  <c r="CX36" i="40" s="1"/>
  <c r="CU45" i="40"/>
  <c r="CV45" i="40" s="1"/>
  <c r="CU37" i="40"/>
  <c r="CV37" i="40" s="1"/>
  <c r="CU29" i="40"/>
  <c r="CV29" i="40" s="1"/>
  <c r="CU21" i="40"/>
  <c r="CV21" i="40" s="1"/>
  <c r="CU13" i="40"/>
  <c r="CV13" i="40" s="1"/>
  <c r="CU35" i="40"/>
  <c r="CV35" i="40" s="1"/>
  <c r="CU11" i="40"/>
  <c r="CV11" i="40" s="1"/>
  <c r="CU8" i="40"/>
  <c r="CV8" i="40" s="1"/>
  <c r="CU38" i="40"/>
  <c r="CV38" i="40" s="1"/>
  <c r="CU44" i="40"/>
  <c r="CV44" i="40" s="1"/>
  <c r="CU36" i="40"/>
  <c r="CV36" i="40" s="1"/>
  <c r="CU28" i="40"/>
  <c r="CV28" i="40" s="1"/>
  <c r="CU20" i="40"/>
  <c r="CV20" i="40" s="1"/>
  <c r="CU12" i="40"/>
  <c r="CV12" i="40" s="1"/>
  <c r="CU27" i="40"/>
  <c r="CV27" i="40" s="1"/>
  <c r="CU7" i="40"/>
  <c r="CV7" i="40" s="1"/>
  <c r="CU24" i="40"/>
  <c r="CV24" i="40" s="1"/>
  <c r="CU39" i="40"/>
  <c r="CV39" i="40" s="1"/>
  <c r="CU43" i="40"/>
  <c r="CV43" i="40" s="1"/>
  <c r="CU19" i="40"/>
  <c r="CV19" i="40" s="1"/>
  <c r="CU48" i="40"/>
  <c r="CV48" i="40" s="1"/>
  <c r="CU23" i="40"/>
  <c r="CV23" i="40" s="1"/>
  <c r="CU22" i="40"/>
  <c r="CV22" i="40" s="1"/>
  <c r="CU42" i="40"/>
  <c r="CV42" i="40" s="1"/>
  <c r="CU34" i="40"/>
  <c r="CV34" i="40" s="1"/>
  <c r="CU26" i="40"/>
  <c r="CV26" i="40" s="1"/>
  <c r="CU18" i="40"/>
  <c r="CV18" i="40" s="1"/>
  <c r="CU10" i="40"/>
  <c r="CV10" i="40" s="1"/>
  <c r="CU17" i="40"/>
  <c r="CV17" i="40" s="1"/>
  <c r="CU16" i="40"/>
  <c r="CV16" i="40" s="1"/>
  <c r="CU31" i="40"/>
  <c r="CV31" i="40" s="1"/>
  <c r="CU14" i="40"/>
  <c r="CV14" i="40" s="1"/>
  <c r="CU49" i="40"/>
  <c r="CV49" i="40" s="1"/>
  <c r="CU41" i="40"/>
  <c r="CV41" i="40" s="1"/>
  <c r="CU33" i="40"/>
  <c r="CV33" i="40" s="1"/>
  <c r="CU25" i="40"/>
  <c r="CV25" i="40" s="1"/>
  <c r="CU9" i="40"/>
  <c r="CV9" i="40" s="1"/>
  <c r="CU32" i="40"/>
  <c r="CV32" i="40" s="1"/>
  <c r="CU15" i="40"/>
  <c r="CV15" i="40" s="1"/>
  <c r="CU30" i="40"/>
  <c r="CV30" i="40" s="1"/>
  <c r="CU40" i="40"/>
  <c r="CV40" i="40" s="1"/>
  <c r="CU47" i="40"/>
  <c r="CV47" i="40" s="1"/>
  <c r="CU46" i="40"/>
  <c r="CV46" i="40" s="1"/>
  <c r="AQ18" i="131"/>
  <c r="AP16" i="131"/>
  <c r="CS47" i="40"/>
  <c r="CT47" i="40" s="1"/>
  <c r="CS39" i="40"/>
  <c r="CT39" i="40" s="1"/>
  <c r="CS31" i="40"/>
  <c r="CT31" i="40" s="1"/>
  <c r="CS23" i="40"/>
  <c r="CT23" i="40" s="1"/>
  <c r="CS15" i="40"/>
  <c r="CT15" i="40" s="1"/>
  <c r="CS30" i="40"/>
  <c r="CT30" i="40" s="1"/>
  <c r="CS14" i="40"/>
  <c r="CT14" i="40" s="1"/>
  <c r="CS37" i="40"/>
  <c r="CT37" i="40" s="1"/>
  <c r="CS21" i="40"/>
  <c r="CT21" i="40" s="1"/>
  <c r="CS13" i="40"/>
  <c r="CT13" i="40" s="1"/>
  <c r="CS41" i="40"/>
  <c r="CT41" i="40" s="1"/>
  <c r="CS48" i="40"/>
  <c r="CT48" i="40" s="1"/>
  <c r="CS46" i="40"/>
  <c r="CT46" i="40" s="1"/>
  <c r="CS38" i="40"/>
  <c r="CT38" i="40" s="1"/>
  <c r="CS22" i="40"/>
  <c r="CT22" i="40" s="1"/>
  <c r="CS29" i="40"/>
  <c r="CT29" i="40" s="1"/>
  <c r="CS10" i="40"/>
  <c r="CT10" i="40" s="1"/>
  <c r="CS17" i="40"/>
  <c r="CT17" i="40" s="1"/>
  <c r="CS8" i="40"/>
  <c r="CT8" i="40" s="1"/>
  <c r="CS45" i="40"/>
  <c r="CT45" i="40" s="1"/>
  <c r="CS24" i="40"/>
  <c r="CT24" i="40" s="1"/>
  <c r="CS44" i="40"/>
  <c r="CT44" i="40" s="1"/>
  <c r="CS36" i="40"/>
  <c r="CT36" i="40" s="1"/>
  <c r="CS28" i="40"/>
  <c r="CT28" i="40" s="1"/>
  <c r="CS20" i="40"/>
  <c r="CT20" i="40" s="1"/>
  <c r="CS12" i="40"/>
  <c r="CT12" i="40" s="1"/>
  <c r="CS27" i="40"/>
  <c r="CT27" i="40" s="1"/>
  <c r="CS11" i="40"/>
  <c r="CT11" i="40" s="1"/>
  <c r="CS26" i="40"/>
  <c r="CT26" i="40" s="1"/>
  <c r="CS25" i="40"/>
  <c r="CT25" i="40" s="1"/>
  <c r="CS16" i="40"/>
  <c r="CT16" i="40" s="1"/>
  <c r="CS43" i="40"/>
  <c r="CT43" i="40" s="1"/>
  <c r="CS35" i="40"/>
  <c r="CT35" i="40" s="1"/>
  <c r="CS19" i="40"/>
  <c r="CT19" i="40" s="1"/>
  <c r="CS42" i="40"/>
  <c r="CT42" i="40" s="1"/>
  <c r="CS18" i="40"/>
  <c r="CT18" i="40" s="1"/>
  <c r="CS33" i="40"/>
  <c r="CT33" i="40" s="1"/>
  <c r="CS7" i="40"/>
  <c r="CT7" i="40" s="1"/>
  <c r="CS34" i="40"/>
  <c r="CT34" i="40" s="1"/>
  <c r="CS32" i="40"/>
  <c r="CT32" i="40" s="1"/>
  <c r="CS49" i="40"/>
  <c r="CT49" i="40" s="1"/>
  <c r="CS9" i="40"/>
  <c r="CT9" i="40" s="1"/>
  <c r="CS40" i="40"/>
  <c r="CT40" i="40" s="1"/>
  <c r="CQ49" i="40"/>
  <c r="CR49" i="40" s="1"/>
  <c r="CQ41" i="40"/>
  <c r="CR41" i="40" s="1"/>
  <c r="CQ33" i="40"/>
  <c r="CR33" i="40" s="1"/>
  <c r="CQ25" i="40"/>
  <c r="CR25" i="40" s="1"/>
  <c r="CQ17" i="40"/>
  <c r="CR17" i="40" s="1"/>
  <c r="CQ9" i="40"/>
  <c r="CR9" i="40" s="1"/>
  <c r="CQ46" i="40"/>
  <c r="CR46" i="40" s="1"/>
  <c r="CQ22" i="40"/>
  <c r="CR22" i="40" s="1"/>
  <c r="CQ36" i="40"/>
  <c r="CR36" i="40" s="1"/>
  <c r="CQ12" i="40"/>
  <c r="CR12" i="40" s="1"/>
  <c r="CQ43" i="40"/>
  <c r="CR43" i="40" s="1"/>
  <c r="CQ11" i="40"/>
  <c r="CR11" i="40" s="1"/>
  <c r="CQ34" i="40"/>
  <c r="CR34" i="40" s="1"/>
  <c r="CQ10" i="40"/>
  <c r="CR10" i="40" s="1"/>
  <c r="CQ48" i="40"/>
  <c r="CR48" i="40" s="1"/>
  <c r="CQ40" i="40"/>
  <c r="CR40" i="40" s="1"/>
  <c r="CQ32" i="40"/>
  <c r="CR32" i="40" s="1"/>
  <c r="CQ24" i="40"/>
  <c r="CR24" i="40" s="1"/>
  <c r="CQ16" i="40"/>
  <c r="CR16" i="40" s="1"/>
  <c r="CQ8" i="40"/>
  <c r="CR8" i="40" s="1"/>
  <c r="CQ38" i="40"/>
  <c r="CR38" i="40" s="1"/>
  <c r="CQ14" i="40"/>
  <c r="CR14" i="40" s="1"/>
  <c r="CQ20" i="40"/>
  <c r="CR20" i="40" s="1"/>
  <c r="CQ27" i="40"/>
  <c r="CR27" i="40" s="1"/>
  <c r="CQ26" i="40"/>
  <c r="CR26" i="40" s="1"/>
  <c r="CQ47" i="40"/>
  <c r="CR47" i="40" s="1"/>
  <c r="CQ39" i="40"/>
  <c r="CR39" i="40" s="1"/>
  <c r="CQ31" i="40"/>
  <c r="CR31" i="40" s="1"/>
  <c r="CQ23" i="40"/>
  <c r="CR23" i="40" s="1"/>
  <c r="CQ15" i="40"/>
  <c r="CR15" i="40" s="1"/>
  <c r="CQ7" i="40"/>
  <c r="CR7" i="40" s="1"/>
  <c r="CQ30" i="40"/>
  <c r="CR30" i="40" s="1"/>
  <c r="CQ28" i="40"/>
  <c r="CR28" i="40" s="1"/>
  <c r="CQ35" i="40"/>
  <c r="CR35" i="40" s="1"/>
  <c r="CQ42" i="40"/>
  <c r="CR42" i="40" s="1"/>
  <c r="CQ45" i="40"/>
  <c r="CR45" i="40" s="1"/>
  <c r="CQ37" i="40"/>
  <c r="CR37" i="40" s="1"/>
  <c r="CQ29" i="40"/>
  <c r="CR29" i="40" s="1"/>
  <c r="CQ21" i="40"/>
  <c r="CR21" i="40" s="1"/>
  <c r="CQ13" i="40"/>
  <c r="CR13" i="40" s="1"/>
  <c r="CQ44" i="40"/>
  <c r="CR44" i="40" s="1"/>
  <c r="CQ19" i="40"/>
  <c r="CR19" i="40" s="1"/>
  <c r="CQ18" i="40"/>
  <c r="CR18" i="40" s="1"/>
  <c r="AQ20" i="131"/>
  <c r="AQ7" i="131"/>
  <c r="AQ34" i="131"/>
  <c r="AQ32" i="131"/>
  <c r="AQ28" i="131"/>
  <c r="AQ6" i="131"/>
  <c r="AQ30" i="131"/>
  <c r="AQ21" i="131"/>
  <c r="AQ29" i="131"/>
  <c r="AQ27" i="131"/>
  <c r="AQ47" i="131"/>
  <c r="AQ11" i="131"/>
  <c r="AQ40" i="131"/>
  <c r="AQ39" i="131"/>
  <c r="AQ9" i="131"/>
  <c r="AQ12" i="131"/>
  <c r="AQ44" i="131"/>
  <c r="AP21" i="131"/>
  <c r="AP44" i="131"/>
  <c r="AP10" i="131"/>
  <c r="AP32" i="131"/>
  <c r="AP6" i="131"/>
  <c r="AP17" i="131"/>
  <c r="AP41" i="131"/>
  <c r="AP25" i="131"/>
  <c r="AP8" i="131"/>
  <c r="AP22" i="131"/>
  <c r="AQ48" i="131"/>
  <c r="AP48" i="131"/>
  <c r="AP26" i="131"/>
  <c r="AP36" i="131"/>
  <c r="AP15" i="131"/>
  <c r="AP23" i="131"/>
  <c r="AP42" i="131"/>
  <c r="AP31" i="131"/>
  <c r="AP43" i="131"/>
  <c r="AP13" i="131"/>
  <c r="AP45" i="131"/>
  <c r="AP40" i="131"/>
  <c r="AP18" i="131"/>
  <c r="AP19" i="131"/>
  <c r="AQ41" i="131"/>
  <c r="AQ37" i="131"/>
  <c r="AP29" i="131"/>
  <c r="AP9" i="131"/>
  <c r="AP30" i="131"/>
  <c r="AP38" i="131"/>
  <c r="AP39" i="131"/>
  <c r="AP37" i="131"/>
  <c r="AP20" i="131"/>
  <c r="AP46" i="131"/>
  <c r="AP7" i="131"/>
  <c r="AP11" i="131"/>
  <c r="AP14" i="131"/>
  <c r="AP12" i="131"/>
  <c r="AQ13" i="131"/>
  <c r="AQ43" i="131"/>
  <c r="AP24" i="131"/>
  <c r="AQ17" i="131"/>
  <c r="AP33" i="131"/>
  <c r="AP28" i="131"/>
  <c r="AP34" i="131"/>
  <c r="AP27" i="131"/>
  <c r="AP35" i="131"/>
  <c r="AP47" i="131"/>
  <c r="AQ35" i="131"/>
  <c r="AQ16" i="131"/>
  <c r="AQ33" i="131"/>
  <c r="AQ25" i="131"/>
  <c r="AQ8" i="131"/>
  <c r="AQ45" i="131"/>
  <c r="AQ26" i="131"/>
  <c r="AQ15" i="131"/>
  <c r="AQ22" i="131"/>
  <c r="AQ31" i="131"/>
  <c r="AQ36" i="131"/>
  <c r="AQ24" i="131"/>
  <c r="AQ23" i="131"/>
  <c r="AQ38" i="131"/>
  <c r="AQ19" i="131"/>
  <c r="AQ14" i="131"/>
  <c r="AQ42" i="131"/>
  <c r="AQ46" i="131"/>
  <c r="AQ10" i="131"/>
  <c r="AC48" i="124"/>
  <c r="AD48" i="124" s="1"/>
  <c r="AC46" i="124"/>
  <c r="AD46" i="124" s="1"/>
  <c r="AC44" i="124"/>
  <c r="AD44" i="124" s="1"/>
  <c r="AC42" i="124"/>
  <c r="AD42" i="124" s="1"/>
  <c r="AC40" i="124"/>
  <c r="AD40" i="124" s="1"/>
  <c r="AC38" i="124"/>
  <c r="AD38" i="124" s="1"/>
  <c r="AC36" i="124"/>
  <c r="AD36" i="124" s="1"/>
  <c r="AC34" i="124"/>
  <c r="AD34" i="124" s="1"/>
  <c r="AC32" i="124"/>
  <c r="AD32" i="124" s="1"/>
  <c r="AC30" i="124"/>
  <c r="AD30" i="124" s="1"/>
  <c r="AC28" i="124"/>
  <c r="AD28" i="124" s="1"/>
  <c r="AC26" i="124"/>
  <c r="AD26" i="124" s="1"/>
  <c r="AC24" i="124"/>
  <c r="AD24" i="124" s="1"/>
  <c r="AC22" i="124"/>
  <c r="AD22" i="124" s="1"/>
  <c r="AC41" i="124"/>
  <c r="AD41" i="124" s="1"/>
  <c r="AC14" i="124"/>
  <c r="AD14" i="124" s="1"/>
  <c r="AC12" i="124"/>
  <c r="AD12" i="124" s="1"/>
  <c r="AC43" i="124"/>
  <c r="AD43" i="124" s="1"/>
  <c r="AC25" i="124"/>
  <c r="AD25" i="124" s="1"/>
  <c r="AC39" i="124"/>
  <c r="AD39" i="124" s="1"/>
  <c r="AC20" i="124"/>
  <c r="AD20" i="124" s="1"/>
  <c r="AC16" i="124"/>
  <c r="AD16" i="124" s="1"/>
  <c r="AC45" i="124"/>
  <c r="AD45" i="124" s="1"/>
  <c r="AC31" i="124"/>
  <c r="AD31" i="124" s="1"/>
  <c r="AC47" i="124"/>
  <c r="AD47" i="124" s="1"/>
  <c r="AC19" i="124"/>
  <c r="AD19" i="124" s="1"/>
  <c r="AC17" i="124"/>
  <c r="AD17" i="124" s="1"/>
  <c r="AC15" i="124"/>
  <c r="AD15" i="124" s="1"/>
  <c r="AC13" i="124"/>
  <c r="AD13" i="124" s="1"/>
  <c r="AC11" i="124"/>
  <c r="AD11" i="124" s="1"/>
  <c r="AC9" i="124"/>
  <c r="AD9" i="124" s="1"/>
  <c r="AC7" i="124"/>
  <c r="AD7" i="124" s="1"/>
  <c r="AC27" i="124"/>
  <c r="AD27" i="124" s="1"/>
  <c r="AC21" i="124"/>
  <c r="AD21" i="124" s="1"/>
  <c r="AC29" i="124"/>
  <c r="AD29" i="124" s="1"/>
  <c r="AC18" i="124"/>
  <c r="AD18" i="124" s="1"/>
  <c r="AC10" i="124"/>
  <c r="AD10" i="124" s="1"/>
  <c r="AC8" i="124"/>
  <c r="AD8" i="124" s="1"/>
  <c r="AC37" i="124"/>
  <c r="AD37" i="124" s="1"/>
  <c r="AC35" i="124"/>
  <c r="AD35" i="124" s="1"/>
  <c r="AC23" i="124"/>
  <c r="AD23" i="124" s="1"/>
  <c r="AC33" i="124"/>
  <c r="AD33" i="124" s="1"/>
  <c r="M25" i="59" l="1"/>
  <c r="D5" i="70" l="1"/>
  <c r="BP7" i="40" l="1"/>
  <c r="BQ7" i="40" s="1"/>
  <c r="BJ7" i="40"/>
  <c r="BK7" i="40" s="1"/>
  <c r="BV7" i="40"/>
  <c r="BW7" i="40" s="1"/>
  <c r="BS7" i="40"/>
  <c r="BT7" i="40" s="1"/>
  <c r="BM7" i="40"/>
  <c r="BN7" i="40" s="1"/>
  <c r="BX7" i="40"/>
  <c r="G5" i="69"/>
  <c r="G6" i="69"/>
  <c r="G7" i="69"/>
  <c r="G8" i="69"/>
  <c r="M5" i="69"/>
  <c r="P5" i="69"/>
  <c r="S5" i="69"/>
  <c r="V5" i="69"/>
  <c r="Y5" i="69"/>
  <c r="AA5" i="69"/>
  <c r="M6" i="69"/>
  <c r="P6" i="69"/>
  <c r="S6" i="69"/>
  <c r="V6" i="69"/>
  <c r="Y6" i="69"/>
  <c r="AA6" i="69"/>
  <c r="M7" i="69"/>
  <c r="P7" i="69"/>
  <c r="S7" i="69"/>
  <c r="V7" i="69"/>
  <c r="Y7" i="69"/>
  <c r="AA7" i="69"/>
  <c r="M8" i="69"/>
  <c r="P8" i="69"/>
  <c r="S8" i="69"/>
  <c r="V8" i="69"/>
  <c r="Y8" i="69"/>
  <c r="AA8" i="69"/>
  <c r="BR7" i="40" l="1"/>
  <c r="BU7" i="40"/>
  <c r="BI7" i="40"/>
  <c r="BL7" i="40"/>
  <c r="BO7" i="40"/>
  <c r="AB8" i="69"/>
  <c r="AO5" i="69" s="1"/>
  <c r="AB6" i="69"/>
  <c r="AB7" i="69"/>
  <c r="AB5" i="69"/>
  <c r="D124" i="71" l="1"/>
  <c r="D107" i="71"/>
  <c r="D90" i="71"/>
  <c r="D73" i="71"/>
  <c r="D56" i="71"/>
  <c r="D39" i="71"/>
  <c r="D22" i="71"/>
  <c r="D5" i="71"/>
  <c r="AN21" i="70" l="1"/>
  <c r="AN20" i="70"/>
  <c r="AN19" i="70"/>
  <c r="AN18" i="70"/>
  <c r="AN17" i="70"/>
  <c r="AN16" i="70"/>
  <c r="AN15" i="70"/>
  <c r="AN14" i="70"/>
  <c r="AN13" i="70"/>
  <c r="AN12" i="70"/>
  <c r="AN11" i="70"/>
  <c r="AN10" i="70"/>
  <c r="AN9" i="70"/>
  <c r="AN8" i="70"/>
  <c r="AN7" i="70"/>
  <c r="AN6" i="70"/>
  <c r="AN5" i="70"/>
  <c r="AE21" i="70"/>
  <c r="AE20" i="70"/>
  <c r="AE19" i="70"/>
  <c r="AE18" i="70"/>
  <c r="AE17" i="70"/>
  <c r="AE16" i="70"/>
  <c r="AE15" i="70"/>
  <c r="AE14" i="70"/>
  <c r="AE13" i="70"/>
  <c r="AE12" i="70"/>
  <c r="AE11" i="70"/>
  <c r="AE10" i="70"/>
  <c r="AE9" i="70"/>
  <c r="AE8" i="70"/>
  <c r="AE7" i="70"/>
  <c r="AE6" i="70"/>
  <c r="AE5" i="70"/>
  <c r="V5" i="70"/>
  <c r="V21" i="70"/>
  <c r="V20" i="70"/>
  <c r="V19" i="70"/>
  <c r="V18" i="70"/>
  <c r="V17" i="70"/>
  <c r="V16" i="70"/>
  <c r="V15" i="70"/>
  <c r="V14" i="70"/>
  <c r="V13" i="70"/>
  <c r="V12" i="70"/>
  <c r="V11" i="70"/>
  <c r="V10" i="70"/>
  <c r="V9" i="70"/>
  <c r="V8" i="70"/>
  <c r="V7" i="70"/>
  <c r="V6" i="70"/>
  <c r="M21" i="70" l="1"/>
  <c r="M20" i="70"/>
  <c r="M19" i="70"/>
  <c r="M18" i="70"/>
  <c r="M17" i="70"/>
  <c r="M16" i="70"/>
  <c r="M15" i="70"/>
  <c r="M14" i="70"/>
  <c r="M13" i="70"/>
  <c r="M12" i="70"/>
  <c r="M11" i="70"/>
  <c r="M10" i="70"/>
  <c r="M9" i="70"/>
  <c r="M8" i="70"/>
  <c r="M7" i="70"/>
  <c r="M6" i="70"/>
  <c r="M5" i="70"/>
  <c r="AN5" i="71" l="1"/>
  <c r="AN140" i="71"/>
  <c r="AN139" i="71"/>
  <c r="AN138" i="71"/>
  <c r="AN137" i="71"/>
  <c r="AN136" i="71"/>
  <c r="AN135" i="71"/>
  <c r="AN134" i="71"/>
  <c r="AN133" i="71"/>
  <c r="AN132" i="71"/>
  <c r="AN131" i="71"/>
  <c r="AN130" i="71"/>
  <c r="AN129" i="71"/>
  <c r="AN128" i="71"/>
  <c r="AN127" i="71"/>
  <c r="AN126" i="71"/>
  <c r="AN125" i="71"/>
  <c r="AN124" i="71"/>
  <c r="AN123" i="71"/>
  <c r="AN122" i="71"/>
  <c r="AN121" i="71"/>
  <c r="AN120" i="71"/>
  <c r="AN119" i="71"/>
  <c r="AN118" i="71"/>
  <c r="AN117" i="71"/>
  <c r="AN116" i="71"/>
  <c r="AN115" i="71"/>
  <c r="AN114" i="71"/>
  <c r="AN113" i="71"/>
  <c r="AN112" i="71"/>
  <c r="AN111" i="71"/>
  <c r="AN110" i="71"/>
  <c r="AN109" i="71"/>
  <c r="AN108" i="71"/>
  <c r="AN107" i="71"/>
  <c r="AN106" i="71"/>
  <c r="AN105" i="71"/>
  <c r="AN104" i="71"/>
  <c r="AN103" i="71"/>
  <c r="AN102" i="71"/>
  <c r="AN101" i="71"/>
  <c r="AN100" i="71"/>
  <c r="AN99" i="71"/>
  <c r="AN98" i="71"/>
  <c r="AN97" i="71"/>
  <c r="AN96" i="71"/>
  <c r="AN95" i="71"/>
  <c r="AN94" i="71"/>
  <c r="AN93" i="71"/>
  <c r="AN92" i="71"/>
  <c r="AN91" i="71"/>
  <c r="AN90" i="71"/>
  <c r="AN89" i="71"/>
  <c r="AN88" i="71"/>
  <c r="AN87" i="71"/>
  <c r="AN86" i="71"/>
  <c r="AN85" i="71"/>
  <c r="AN84" i="71"/>
  <c r="AN83" i="71"/>
  <c r="AN82" i="71"/>
  <c r="AN81" i="71"/>
  <c r="AN80" i="71"/>
  <c r="AN79" i="71"/>
  <c r="AN78" i="71"/>
  <c r="AN77" i="71"/>
  <c r="AN76" i="71"/>
  <c r="AN75" i="71"/>
  <c r="AN74" i="71"/>
  <c r="AN73" i="71"/>
  <c r="AN72" i="71"/>
  <c r="AN71" i="71"/>
  <c r="AN70" i="71"/>
  <c r="AN69" i="71"/>
  <c r="AN68" i="71"/>
  <c r="AN67" i="71"/>
  <c r="AN66" i="71"/>
  <c r="AN65" i="71"/>
  <c r="AN64" i="71"/>
  <c r="AN63" i="71"/>
  <c r="AN62" i="71"/>
  <c r="AN61" i="71"/>
  <c r="AN60" i="71"/>
  <c r="AN59" i="71"/>
  <c r="AN58" i="71"/>
  <c r="AN57" i="71"/>
  <c r="AN56" i="71"/>
  <c r="AN55" i="71"/>
  <c r="AN54" i="71"/>
  <c r="AN53" i="71"/>
  <c r="AN52" i="71"/>
  <c r="AN51" i="71"/>
  <c r="AN50" i="71"/>
  <c r="AN49" i="71"/>
  <c r="AN48" i="71"/>
  <c r="AN47" i="71"/>
  <c r="AN46" i="71"/>
  <c r="AN45" i="71"/>
  <c r="AN44" i="71"/>
  <c r="AN43" i="71"/>
  <c r="AN42" i="71"/>
  <c r="AN41" i="71"/>
  <c r="AN40" i="71"/>
  <c r="AN39" i="71"/>
  <c r="AN38" i="71"/>
  <c r="AN37" i="71"/>
  <c r="AN36" i="71"/>
  <c r="AN35" i="71"/>
  <c r="AN34" i="71"/>
  <c r="AN33" i="71"/>
  <c r="AN32" i="71"/>
  <c r="AN31" i="71"/>
  <c r="AN30" i="71"/>
  <c r="AN29" i="71"/>
  <c r="AN28" i="71"/>
  <c r="AN27" i="71"/>
  <c r="AN26" i="71"/>
  <c r="AN25" i="71"/>
  <c r="AN24" i="71"/>
  <c r="AN23" i="71"/>
  <c r="AN22" i="71"/>
  <c r="AN21" i="71"/>
  <c r="AN20" i="71"/>
  <c r="AN19" i="71"/>
  <c r="AN18" i="71"/>
  <c r="AN17" i="71"/>
  <c r="AN16" i="71"/>
  <c r="AN15" i="71"/>
  <c r="AN14" i="71"/>
  <c r="AN13" i="71"/>
  <c r="AN12" i="71"/>
  <c r="AN11" i="71"/>
  <c r="AN10" i="71"/>
  <c r="AN9" i="71"/>
  <c r="AN8" i="71"/>
  <c r="AN7" i="71"/>
  <c r="AN6" i="71"/>
  <c r="AE140" i="71"/>
  <c r="AE139" i="71"/>
  <c r="AE138" i="71"/>
  <c r="AE137" i="71"/>
  <c r="AE136" i="71"/>
  <c r="AE135" i="71"/>
  <c r="AE134" i="71"/>
  <c r="AE133" i="71"/>
  <c r="AE132" i="71"/>
  <c r="AE131" i="71"/>
  <c r="AE130" i="71"/>
  <c r="AE129" i="71"/>
  <c r="AE128" i="71"/>
  <c r="AE127" i="71"/>
  <c r="AE126" i="71"/>
  <c r="AE125" i="71"/>
  <c r="AE124" i="71"/>
  <c r="AE123" i="71"/>
  <c r="AE122" i="71"/>
  <c r="AE121" i="71"/>
  <c r="AE120" i="71"/>
  <c r="AE119" i="71"/>
  <c r="AE118" i="71"/>
  <c r="AE117" i="71"/>
  <c r="AE116" i="71"/>
  <c r="AE115" i="71"/>
  <c r="AE114" i="71"/>
  <c r="AE113" i="71"/>
  <c r="AE112" i="71"/>
  <c r="AE111" i="71"/>
  <c r="AE110" i="71"/>
  <c r="AE109" i="71"/>
  <c r="AE108" i="71"/>
  <c r="AE107" i="71"/>
  <c r="AE106" i="71"/>
  <c r="AE105" i="71"/>
  <c r="AE104" i="71"/>
  <c r="AE103" i="71"/>
  <c r="AE102" i="71"/>
  <c r="AE101" i="71"/>
  <c r="AE100" i="71"/>
  <c r="AE99" i="71"/>
  <c r="AE98" i="71"/>
  <c r="AE97" i="71"/>
  <c r="AE96" i="71"/>
  <c r="AE95" i="71"/>
  <c r="AE94" i="71"/>
  <c r="AE93" i="71"/>
  <c r="AE92" i="71"/>
  <c r="AE91" i="71"/>
  <c r="AE90" i="71"/>
  <c r="AE89" i="71"/>
  <c r="AE88" i="71"/>
  <c r="AE87" i="71"/>
  <c r="AE86" i="71"/>
  <c r="AE85" i="71"/>
  <c r="AE84" i="71"/>
  <c r="AE83" i="71"/>
  <c r="AE82" i="71"/>
  <c r="AE81" i="71"/>
  <c r="AE80" i="71"/>
  <c r="AE79" i="71"/>
  <c r="AE78" i="71"/>
  <c r="AE77" i="71"/>
  <c r="AE76" i="71"/>
  <c r="AE75" i="71"/>
  <c r="AE74" i="71"/>
  <c r="AE73" i="71"/>
  <c r="AE72" i="71"/>
  <c r="AE71" i="71"/>
  <c r="AE70" i="71"/>
  <c r="AE69" i="71"/>
  <c r="AE68" i="71"/>
  <c r="AE67" i="71"/>
  <c r="AE66" i="71"/>
  <c r="AE65" i="71"/>
  <c r="AE64" i="71"/>
  <c r="AE63" i="71"/>
  <c r="AE62" i="71"/>
  <c r="AE61" i="71"/>
  <c r="AE60" i="71"/>
  <c r="AE59" i="71"/>
  <c r="AE58" i="71"/>
  <c r="AE57" i="71"/>
  <c r="AE56" i="71"/>
  <c r="AE55" i="71"/>
  <c r="AE54" i="71"/>
  <c r="AE53" i="71"/>
  <c r="AE52" i="71"/>
  <c r="AE51" i="71"/>
  <c r="AE50" i="71"/>
  <c r="AE49" i="71"/>
  <c r="AE48" i="71"/>
  <c r="AE47" i="71"/>
  <c r="AE46" i="71"/>
  <c r="AE45" i="71"/>
  <c r="AE44" i="71"/>
  <c r="AE43" i="71"/>
  <c r="AE42" i="71"/>
  <c r="AE41" i="71"/>
  <c r="AE40" i="71"/>
  <c r="AE39" i="71"/>
  <c r="AE38" i="71"/>
  <c r="AE37" i="71"/>
  <c r="AE36" i="71"/>
  <c r="AE35" i="71"/>
  <c r="AE34" i="71"/>
  <c r="AE33" i="71"/>
  <c r="AE32" i="71"/>
  <c r="AE31" i="71"/>
  <c r="AE30" i="71"/>
  <c r="AE29" i="71"/>
  <c r="AE28" i="71"/>
  <c r="AE27" i="71"/>
  <c r="AE26" i="71"/>
  <c r="AE25" i="71"/>
  <c r="AE24" i="71"/>
  <c r="AE23" i="71"/>
  <c r="AE22" i="71"/>
  <c r="AE21" i="71"/>
  <c r="AE20" i="71"/>
  <c r="AE19" i="71"/>
  <c r="AE18" i="71"/>
  <c r="AE17" i="71"/>
  <c r="AE16" i="71"/>
  <c r="AE15" i="71"/>
  <c r="AE14" i="71"/>
  <c r="AE13" i="71"/>
  <c r="AE12" i="71"/>
  <c r="AE11" i="71"/>
  <c r="AE10" i="71"/>
  <c r="AE9" i="71"/>
  <c r="AE8" i="71"/>
  <c r="AE7" i="71"/>
  <c r="AE6" i="71"/>
  <c r="AE5" i="71"/>
  <c r="V39" i="71"/>
  <c r="V22" i="71"/>
  <c r="V5" i="71"/>
  <c r="V140" i="71"/>
  <c r="V139" i="71"/>
  <c r="V138" i="71"/>
  <c r="V137" i="71"/>
  <c r="V136" i="71"/>
  <c r="V135" i="71"/>
  <c r="V134" i="71"/>
  <c r="V133" i="71"/>
  <c r="V132" i="71"/>
  <c r="V131" i="71"/>
  <c r="V130" i="71"/>
  <c r="V129" i="71"/>
  <c r="V128" i="71"/>
  <c r="V127" i="71"/>
  <c r="V126" i="71"/>
  <c r="V125" i="71"/>
  <c r="V124" i="71"/>
  <c r="V123" i="71"/>
  <c r="V122" i="71"/>
  <c r="V121" i="71"/>
  <c r="V120" i="71"/>
  <c r="V119" i="71"/>
  <c r="V118" i="71"/>
  <c r="V117" i="71"/>
  <c r="V116" i="71"/>
  <c r="V115" i="71"/>
  <c r="V114" i="71"/>
  <c r="V113" i="71"/>
  <c r="V112" i="71"/>
  <c r="V111" i="71"/>
  <c r="V110" i="71"/>
  <c r="V109" i="71"/>
  <c r="V108" i="71"/>
  <c r="V107" i="71"/>
  <c r="V106" i="71"/>
  <c r="V105" i="71"/>
  <c r="V104" i="71"/>
  <c r="V103" i="71"/>
  <c r="V102" i="71"/>
  <c r="V101" i="71"/>
  <c r="V100" i="71"/>
  <c r="V99" i="71"/>
  <c r="V98" i="71"/>
  <c r="V97" i="71"/>
  <c r="V96" i="71"/>
  <c r="V95" i="71"/>
  <c r="V94" i="71"/>
  <c r="V93" i="71"/>
  <c r="V92" i="71"/>
  <c r="V91" i="71"/>
  <c r="V90" i="71"/>
  <c r="V89" i="71"/>
  <c r="V88" i="71"/>
  <c r="V87" i="71"/>
  <c r="V86" i="71"/>
  <c r="V85" i="71"/>
  <c r="V84" i="71"/>
  <c r="V83" i="71"/>
  <c r="V82" i="71"/>
  <c r="V81" i="71"/>
  <c r="V80" i="71"/>
  <c r="V79" i="71"/>
  <c r="V78" i="71"/>
  <c r="V77" i="71"/>
  <c r="V76" i="71"/>
  <c r="V75" i="71"/>
  <c r="V74" i="71"/>
  <c r="V73" i="71"/>
  <c r="V72" i="71"/>
  <c r="V71" i="71"/>
  <c r="V70" i="71"/>
  <c r="V69" i="71"/>
  <c r="V68" i="71"/>
  <c r="V67" i="71"/>
  <c r="V66" i="71"/>
  <c r="V65" i="71"/>
  <c r="V64" i="71"/>
  <c r="V63" i="71"/>
  <c r="V62" i="71"/>
  <c r="V61" i="71"/>
  <c r="V60" i="71"/>
  <c r="V59" i="71"/>
  <c r="V58" i="71"/>
  <c r="V57" i="71"/>
  <c r="V56" i="71"/>
  <c r="V55" i="71"/>
  <c r="V54" i="71"/>
  <c r="V53" i="71"/>
  <c r="V52" i="71"/>
  <c r="V51" i="71"/>
  <c r="V50" i="71"/>
  <c r="V49" i="71"/>
  <c r="V48" i="71"/>
  <c r="V47" i="71"/>
  <c r="V46" i="71"/>
  <c r="V45" i="71"/>
  <c r="V44" i="71"/>
  <c r="V43" i="71"/>
  <c r="V42" i="71"/>
  <c r="V41" i="71"/>
  <c r="V40" i="71"/>
  <c r="V38" i="71"/>
  <c r="V37" i="71"/>
  <c r="V36" i="71"/>
  <c r="V35" i="71"/>
  <c r="V34" i="71"/>
  <c r="V33" i="71"/>
  <c r="V32" i="71"/>
  <c r="V31" i="71"/>
  <c r="V30" i="71"/>
  <c r="V29" i="71"/>
  <c r="V28" i="71"/>
  <c r="V27" i="71"/>
  <c r="V26" i="71"/>
  <c r="V25" i="71"/>
  <c r="V24" i="71"/>
  <c r="V23" i="71"/>
  <c r="V21" i="71"/>
  <c r="V20" i="71"/>
  <c r="V19" i="71"/>
  <c r="V18" i="71"/>
  <c r="V17" i="71"/>
  <c r="V16" i="71"/>
  <c r="V15" i="71"/>
  <c r="V14" i="71"/>
  <c r="V13" i="71"/>
  <c r="V12" i="71"/>
  <c r="V11" i="71"/>
  <c r="V10" i="71"/>
  <c r="V9" i="71"/>
  <c r="V8" i="71"/>
  <c r="V7" i="71"/>
  <c r="V6" i="71"/>
  <c r="M22" i="71"/>
  <c r="M38" i="71"/>
  <c r="M37" i="71"/>
  <c r="M36" i="71"/>
  <c r="M35" i="71"/>
  <c r="M34" i="71"/>
  <c r="M33" i="71"/>
  <c r="M32" i="71"/>
  <c r="M31" i="71"/>
  <c r="M30" i="71"/>
  <c r="M29" i="71"/>
  <c r="M28" i="71"/>
  <c r="M27" i="71"/>
  <c r="M26" i="71"/>
  <c r="M25" i="71"/>
  <c r="M24" i="71"/>
  <c r="M23" i="71"/>
  <c r="M55" i="71"/>
  <c r="M54" i="71"/>
  <c r="M53" i="71"/>
  <c r="M52" i="71"/>
  <c r="M51" i="71"/>
  <c r="M50" i="71"/>
  <c r="M49" i="71"/>
  <c r="M48" i="71"/>
  <c r="M47" i="71"/>
  <c r="M46" i="71"/>
  <c r="M45" i="71"/>
  <c r="M44" i="71"/>
  <c r="M43" i="71"/>
  <c r="M42" i="71"/>
  <c r="M41" i="71"/>
  <c r="M40" i="71"/>
  <c r="M72" i="71"/>
  <c r="M71" i="71"/>
  <c r="M70" i="71"/>
  <c r="M69" i="71"/>
  <c r="M68" i="71"/>
  <c r="M67" i="71"/>
  <c r="M66" i="71"/>
  <c r="M65" i="71"/>
  <c r="M64" i="71"/>
  <c r="M63" i="71"/>
  <c r="M62" i="71"/>
  <c r="M61" i="71"/>
  <c r="M60" i="71"/>
  <c r="M59" i="71"/>
  <c r="M58" i="71"/>
  <c r="M57" i="71"/>
  <c r="M89" i="71"/>
  <c r="M88" i="71"/>
  <c r="M87" i="71"/>
  <c r="M86" i="71"/>
  <c r="M85" i="71"/>
  <c r="M84" i="71"/>
  <c r="M83" i="71"/>
  <c r="M82" i="71"/>
  <c r="M81" i="71"/>
  <c r="M80" i="71"/>
  <c r="M79" i="71"/>
  <c r="M78" i="71"/>
  <c r="M77" i="71"/>
  <c r="M76" i="71"/>
  <c r="M75" i="71"/>
  <c r="M74" i="71"/>
  <c r="M106" i="71"/>
  <c r="M105" i="71"/>
  <c r="M104" i="71"/>
  <c r="M103" i="71"/>
  <c r="M102" i="71"/>
  <c r="M101" i="71"/>
  <c r="M100" i="71"/>
  <c r="M99" i="71"/>
  <c r="M98" i="71"/>
  <c r="M97" i="71"/>
  <c r="M96" i="71"/>
  <c r="M95" i="71"/>
  <c r="M94" i="71"/>
  <c r="M93" i="71"/>
  <c r="M92" i="71"/>
  <c r="M91" i="71"/>
  <c r="M123" i="71"/>
  <c r="M122" i="71"/>
  <c r="M121" i="71"/>
  <c r="M120" i="71"/>
  <c r="M119" i="71"/>
  <c r="M118" i="71"/>
  <c r="M117" i="71"/>
  <c r="M116" i="71"/>
  <c r="M115" i="71"/>
  <c r="M114" i="71"/>
  <c r="M113" i="71"/>
  <c r="M112" i="71"/>
  <c r="M111" i="71"/>
  <c r="M110" i="71"/>
  <c r="M109" i="71"/>
  <c r="M108" i="71"/>
  <c r="M140" i="71"/>
  <c r="M139" i="71"/>
  <c r="M138" i="71"/>
  <c r="M137" i="71"/>
  <c r="M136" i="71"/>
  <c r="M135" i="71"/>
  <c r="M134" i="71"/>
  <c r="M133" i="71"/>
  <c r="M132" i="71"/>
  <c r="M131" i="71"/>
  <c r="M130" i="71"/>
  <c r="M129" i="71"/>
  <c r="M128" i="71"/>
  <c r="M127" i="71"/>
  <c r="M126" i="71"/>
  <c r="M125" i="71"/>
  <c r="M124" i="71"/>
  <c r="M107" i="71"/>
  <c r="M90" i="71"/>
  <c r="M73" i="71"/>
  <c r="M56" i="71"/>
  <c r="M39" i="71"/>
  <c r="M6" i="71"/>
  <c r="M21" i="71"/>
  <c r="M20" i="71"/>
  <c r="M19" i="71"/>
  <c r="M18" i="71"/>
  <c r="M17" i="71"/>
  <c r="M16" i="71"/>
  <c r="M15" i="71"/>
  <c r="M14" i="71"/>
  <c r="M13" i="71"/>
  <c r="M12" i="71"/>
  <c r="M11" i="71"/>
  <c r="M10" i="71"/>
  <c r="M9" i="71"/>
  <c r="M8" i="71"/>
  <c r="M7" i="71"/>
  <c r="M5" i="71"/>
  <c r="E4" i="59" l="1"/>
  <c r="M4" i="59" s="1"/>
  <c r="AT1262" i="70"/>
  <c r="AL1262" i="70"/>
  <c r="AJ1262" i="70"/>
  <c r="AC1262" i="70"/>
  <c r="AA1262" i="70"/>
  <c r="T1262" i="70"/>
  <c r="R1262" i="70"/>
  <c r="K1262" i="70"/>
  <c r="AT1261" i="70"/>
  <c r="AM1261" i="70"/>
  <c r="AL1261" i="70"/>
  <c r="AJ1261" i="70"/>
  <c r="AD1261" i="70"/>
  <c r="AC1261" i="70"/>
  <c r="AA1261" i="70"/>
  <c r="U1261" i="70"/>
  <c r="T1261" i="70"/>
  <c r="R1261" i="70"/>
  <c r="L1261" i="70"/>
  <c r="K1261" i="70"/>
  <c r="I1261" i="70"/>
  <c r="AT1260" i="70"/>
  <c r="AM1260" i="70"/>
  <c r="AL1260" i="70"/>
  <c r="AJ1260" i="70"/>
  <c r="AD1260" i="70"/>
  <c r="AC1260" i="70"/>
  <c r="AA1260" i="70"/>
  <c r="U1260" i="70"/>
  <c r="T1260" i="70"/>
  <c r="R1260" i="70"/>
  <c r="L1260" i="70"/>
  <c r="K1260" i="70"/>
  <c r="I1260" i="70"/>
  <c r="AT1259" i="70"/>
  <c r="AM1259" i="70"/>
  <c r="AL1259" i="70"/>
  <c r="AJ1259" i="70"/>
  <c r="AD1259" i="70"/>
  <c r="AC1259" i="70"/>
  <c r="AA1259" i="70"/>
  <c r="U1259" i="70"/>
  <c r="T1259" i="70"/>
  <c r="R1259" i="70"/>
  <c r="L1259" i="70"/>
  <c r="K1259" i="70"/>
  <c r="I1259" i="70"/>
  <c r="AT1258" i="70"/>
  <c r="AM1258" i="70"/>
  <c r="AL1258" i="70"/>
  <c r="AJ1258" i="70"/>
  <c r="AD1258" i="70"/>
  <c r="AC1258" i="70"/>
  <c r="AA1258" i="70"/>
  <c r="U1258" i="70"/>
  <c r="T1258" i="70"/>
  <c r="R1258" i="70"/>
  <c r="L1258" i="70"/>
  <c r="K1258" i="70"/>
  <c r="I1258" i="70"/>
  <c r="AT1257" i="70"/>
  <c r="AM1257" i="70"/>
  <c r="AL1257" i="70"/>
  <c r="AJ1257" i="70"/>
  <c r="AD1257" i="70"/>
  <c r="AC1257" i="70"/>
  <c r="AA1257" i="70"/>
  <c r="U1257" i="70"/>
  <c r="T1257" i="70"/>
  <c r="R1257" i="70"/>
  <c r="L1257" i="70"/>
  <c r="K1257" i="70"/>
  <c r="I1257" i="70"/>
  <c r="AT1256" i="70"/>
  <c r="AM1256" i="70"/>
  <c r="AL1256" i="70"/>
  <c r="AJ1256" i="70"/>
  <c r="AD1256" i="70"/>
  <c r="AC1256" i="70"/>
  <c r="AA1256" i="70"/>
  <c r="U1256" i="70"/>
  <c r="T1256" i="70"/>
  <c r="R1256" i="70"/>
  <c r="L1256" i="70"/>
  <c r="K1256" i="70"/>
  <c r="I1256" i="70"/>
  <c r="AT1255" i="70"/>
  <c r="AM1255" i="70"/>
  <c r="AL1255" i="70"/>
  <c r="AJ1255" i="70"/>
  <c r="AD1255" i="70"/>
  <c r="AC1255" i="70"/>
  <c r="AA1255" i="70"/>
  <c r="U1255" i="70"/>
  <c r="T1255" i="70"/>
  <c r="R1255" i="70"/>
  <c r="L1255" i="70"/>
  <c r="K1255" i="70"/>
  <c r="I1255" i="70"/>
  <c r="AT1254" i="70"/>
  <c r="AM1254" i="70"/>
  <c r="AL1254" i="70"/>
  <c r="AJ1254" i="70"/>
  <c r="AD1254" i="70"/>
  <c r="AC1254" i="70"/>
  <c r="AA1254" i="70"/>
  <c r="U1254" i="70"/>
  <c r="T1254" i="70"/>
  <c r="R1254" i="70"/>
  <c r="L1254" i="70"/>
  <c r="K1254" i="70"/>
  <c r="I1254" i="70"/>
  <c r="AT1253" i="70"/>
  <c r="AM1253" i="70"/>
  <c r="AL1253" i="70"/>
  <c r="AJ1253" i="70"/>
  <c r="AD1253" i="70"/>
  <c r="AC1253" i="70"/>
  <c r="AA1253" i="70"/>
  <c r="U1253" i="70"/>
  <c r="T1253" i="70"/>
  <c r="R1253" i="70"/>
  <c r="L1253" i="70"/>
  <c r="K1253" i="70"/>
  <c r="I1253" i="70"/>
  <c r="AT1252" i="70"/>
  <c r="AM1252" i="70"/>
  <c r="AL1252" i="70"/>
  <c r="AJ1252" i="70"/>
  <c r="AD1252" i="70"/>
  <c r="AC1252" i="70"/>
  <c r="AA1252" i="70"/>
  <c r="U1252" i="70"/>
  <c r="T1252" i="70"/>
  <c r="R1252" i="70"/>
  <c r="L1252" i="70"/>
  <c r="K1252" i="70"/>
  <c r="I1252" i="70"/>
  <c r="AT1251" i="70"/>
  <c r="AM1251" i="70"/>
  <c r="AL1251" i="70"/>
  <c r="AJ1251" i="70"/>
  <c r="AD1251" i="70"/>
  <c r="AC1251" i="70"/>
  <c r="AA1251" i="70"/>
  <c r="U1251" i="70"/>
  <c r="T1251" i="70"/>
  <c r="R1251" i="70"/>
  <c r="L1251" i="70"/>
  <c r="K1251" i="70"/>
  <c r="I1251" i="70"/>
  <c r="AT1250" i="70"/>
  <c r="AM1250" i="70"/>
  <c r="AL1250" i="70"/>
  <c r="AJ1250" i="70"/>
  <c r="AD1250" i="70"/>
  <c r="AC1250" i="70"/>
  <c r="AA1250" i="70"/>
  <c r="U1250" i="70"/>
  <c r="T1250" i="70"/>
  <c r="R1250" i="70"/>
  <c r="L1250" i="70"/>
  <c r="K1250" i="70"/>
  <c r="I1250" i="70"/>
  <c r="AT1249" i="70"/>
  <c r="AM1249" i="70"/>
  <c r="AL1249" i="70"/>
  <c r="AJ1249" i="70"/>
  <c r="AD1249" i="70"/>
  <c r="AC1249" i="70"/>
  <c r="AA1249" i="70"/>
  <c r="U1249" i="70"/>
  <c r="T1249" i="70"/>
  <c r="R1249" i="70"/>
  <c r="L1249" i="70"/>
  <c r="K1249" i="70"/>
  <c r="I1249" i="70"/>
  <c r="AT1248" i="70"/>
  <c r="AM1248" i="70"/>
  <c r="AL1248" i="70"/>
  <c r="AJ1248" i="70"/>
  <c r="AD1248" i="70"/>
  <c r="AC1248" i="70"/>
  <c r="AA1248" i="70"/>
  <c r="U1248" i="70"/>
  <c r="T1248" i="70"/>
  <c r="R1248" i="70"/>
  <c r="L1248" i="70"/>
  <c r="K1248" i="70"/>
  <c r="I1248" i="70"/>
  <c r="AT1247" i="70"/>
  <c r="AW1247" i="70" s="1"/>
  <c r="AM1247" i="70"/>
  <c r="AL1247" i="70"/>
  <c r="AJ1247" i="70"/>
  <c r="AD1247" i="70"/>
  <c r="AC1247" i="70"/>
  <c r="AA1247" i="70"/>
  <c r="U1247" i="70"/>
  <c r="T1247" i="70"/>
  <c r="R1247" i="70"/>
  <c r="L1247" i="70"/>
  <c r="K1247" i="70"/>
  <c r="I1247" i="70"/>
  <c r="AT1246" i="70"/>
  <c r="AM1246" i="70"/>
  <c r="AL1246" i="70"/>
  <c r="AJ1246" i="70"/>
  <c r="AD1246" i="70"/>
  <c r="AC1246" i="70"/>
  <c r="AA1246" i="70"/>
  <c r="U1246" i="70"/>
  <c r="T1246" i="70"/>
  <c r="R1246" i="70"/>
  <c r="L1246" i="70"/>
  <c r="K1246" i="70"/>
  <c r="I1246" i="70"/>
  <c r="AT1245" i="70"/>
  <c r="AL1245" i="70"/>
  <c r="BP77" i="70" s="1"/>
  <c r="BS46" i="70" s="1"/>
  <c r="AJ1245" i="70"/>
  <c r="AC1245" i="70"/>
  <c r="T1245" i="70"/>
  <c r="R1245" i="70"/>
  <c r="K1245" i="70"/>
  <c r="AT1244" i="70"/>
  <c r="AM1244" i="70"/>
  <c r="AL1244" i="70"/>
  <c r="AJ1244" i="70"/>
  <c r="AD1244" i="70"/>
  <c r="AC1244" i="70"/>
  <c r="AA1244" i="70"/>
  <c r="U1244" i="70"/>
  <c r="T1244" i="70"/>
  <c r="R1244" i="70"/>
  <c r="L1244" i="70"/>
  <c r="K1244" i="70"/>
  <c r="I1244" i="70"/>
  <c r="AT1243" i="70"/>
  <c r="AM1243" i="70"/>
  <c r="AL1243" i="70"/>
  <c r="AJ1243" i="70"/>
  <c r="AD1243" i="70"/>
  <c r="AC1243" i="70"/>
  <c r="AA1243" i="70"/>
  <c r="U1243" i="70"/>
  <c r="T1243" i="70"/>
  <c r="R1243" i="70"/>
  <c r="L1243" i="70"/>
  <c r="K1243" i="70"/>
  <c r="I1243" i="70"/>
  <c r="AT1242" i="70"/>
  <c r="AM1242" i="70"/>
  <c r="AL1242" i="70"/>
  <c r="AJ1242" i="70"/>
  <c r="AD1242" i="70"/>
  <c r="AC1242" i="70"/>
  <c r="AA1242" i="70"/>
  <c r="U1242" i="70"/>
  <c r="T1242" i="70"/>
  <c r="R1242" i="70"/>
  <c r="L1242" i="70"/>
  <c r="K1242" i="70"/>
  <c r="I1242" i="70"/>
  <c r="AT1241" i="70"/>
  <c r="AW1241" i="70" s="1"/>
  <c r="AM1241" i="70"/>
  <c r="AL1241" i="70"/>
  <c r="AJ1241" i="70"/>
  <c r="AD1241" i="70"/>
  <c r="AC1241" i="70"/>
  <c r="AA1241" i="70"/>
  <c r="U1241" i="70"/>
  <c r="T1241" i="70"/>
  <c r="R1241" i="70"/>
  <c r="L1241" i="70"/>
  <c r="K1241" i="70"/>
  <c r="I1241" i="70"/>
  <c r="AT1240" i="70"/>
  <c r="AM1240" i="70"/>
  <c r="AL1240" i="70"/>
  <c r="AJ1240" i="70"/>
  <c r="AD1240" i="70"/>
  <c r="AC1240" i="70"/>
  <c r="AA1240" i="70"/>
  <c r="U1240" i="70"/>
  <c r="T1240" i="70"/>
  <c r="R1240" i="70"/>
  <c r="L1240" i="70"/>
  <c r="K1240" i="70"/>
  <c r="I1240" i="70"/>
  <c r="AT1239" i="70"/>
  <c r="AM1239" i="70"/>
  <c r="AL1239" i="70"/>
  <c r="AJ1239" i="70"/>
  <c r="AD1239" i="70"/>
  <c r="AC1239" i="70"/>
  <c r="AA1239" i="70"/>
  <c r="U1239" i="70"/>
  <c r="T1239" i="70"/>
  <c r="R1239" i="70"/>
  <c r="L1239" i="70"/>
  <c r="K1239" i="70"/>
  <c r="I1239" i="70"/>
  <c r="AT1238" i="70"/>
  <c r="AM1238" i="70"/>
  <c r="AL1238" i="70"/>
  <c r="AJ1238" i="70"/>
  <c r="AD1238" i="70"/>
  <c r="AC1238" i="70"/>
  <c r="AA1238" i="70"/>
  <c r="U1238" i="70"/>
  <c r="T1238" i="70"/>
  <c r="R1238" i="70"/>
  <c r="L1238" i="70"/>
  <c r="K1238" i="70"/>
  <c r="I1238" i="70"/>
  <c r="AT1237" i="70"/>
  <c r="AM1237" i="70"/>
  <c r="AL1237" i="70"/>
  <c r="AJ1237" i="70"/>
  <c r="AD1237" i="70"/>
  <c r="AC1237" i="70"/>
  <c r="AA1237" i="70"/>
  <c r="U1237" i="70"/>
  <c r="T1237" i="70"/>
  <c r="R1237" i="70"/>
  <c r="L1237" i="70"/>
  <c r="K1237" i="70"/>
  <c r="I1237" i="70"/>
  <c r="AT1236" i="70"/>
  <c r="AM1236" i="70"/>
  <c r="AL1236" i="70"/>
  <c r="AJ1236" i="70"/>
  <c r="AD1236" i="70"/>
  <c r="AC1236" i="70"/>
  <c r="AA1236" i="70"/>
  <c r="U1236" i="70"/>
  <c r="T1236" i="70"/>
  <c r="R1236" i="70"/>
  <c r="L1236" i="70"/>
  <c r="K1236" i="70"/>
  <c r="I1236" i="70"/>
  <c r="AT1235" i="70"/>
  <c r="AM1235" i="70"/>
  <c r="AL1235" i="70"/>
  <c r="AJ1235" i="70"/>
  <c r="AD1235" i="70"/>
  <c r="AC1235" i="70"/>
  <c r="AA1235" i="70"/>
  <c r="U1235" i="70"/>
  <c r="T1235" i="70"/>
  <c r="R1235" i="70"/>
  <c r="L1235" i="70"/>
  <c r="K1235" i="70"/>
  <c r="I1235" i="70"/>
  <c r="AT1234" i="70"/>
  <c r="AM1234" i="70"/>
  <c r="AL1234" i="70"/>
  <c r="AJ1234" i="70"/>
  <c r="AD1234" i="70"/>
  <c r="AC1234" i="70"/>
  <c r="AA1234" i="70"/>
  <c r="U1234" i="70"/>
  <c r="T1234" i="70"/>
  <c r="R1234" i="70"/>
  <c r="L1234" i="70"/>
  <c r="K1234" i="70"/>
  <c r="I1234" i="70"/>
  <c r="AT1233" i="70"/>
  <c r="AM1233" i="70"/>
  <c r="AL1233" i="70"/>
  <c r="AJ1233" i="70"/>
  <c r="AD1233" i="70"/>
  <c r="AC1233" i="70"/>
  <c r="AA1233" i="70"/>
  <c r="U1233" i="70"/>
  <c r="T1233" i="70"/>
  <c r="R1233" i="70"/>
  <c r="L1233" i="70"/>
  <c r="K1233" i="70"/>
  <c r="I1233" i="70"/>
  <c r="AT1232" i="70"/>
  <c r="AM1232" i="70"/>
  <c r="AL1232" i="70"/>
  <c r="AJ1232" i="70"/>
  <c r="AD1232" i="70"/>
  <c r="AC1232" i="70"/>
  <c r="AA1232" i="70"/>
  <c r="U1232" i="70"/>
  <c r="T1232" i="70"/>
  <c r="R1232" i="70"/>
  <c r="L1232" i="70"/>
  <c r="K1232" i="70"/>
  <c r="I1232" i="70"/>
  <c r="AT1231" i="70"/>
  <c r="AM1231" i="70"/>
  <c r="AL1231" i="70"/>
  <c r="AJ1231" i="70"/>
  <c r="AD1231" i="70"/>
  <c r="AC1231" i="70"/>
  <c r="AA1231" i="70"/>
  <c r="U1231" i="70"/>
  <c r="T1231" i="70"/>
  <c r="R1231" i="70"/>
  <c r="L1231" i="70"/>
  <c r="K1231" i="70"/>
  <c r="I1231" i="70"/>
  <c r="AT1230" i="70"/>
  <c r="AM1230" i="70"/>
  <c r="AL1230" i="70"/>
  <c r="AJ1230" i="70"/>
  <c r="AD1230" i="70"/>
  <c r="AC1230" i="70"/>
  <c r="AA1230" i="70"/>
  <c r="U1230" i="70"/>
  <c r="T1230" i="70"/>
  <c r="R1230" i="70"/>
  <c r="L1230" i="70"/>
  <c r="K1230" i="70"/>
  <c r="I1230" i="70"/>
  <c r="AT1229" i="70"/>
  <c r="AM1229" i="70"/>
  <c r="AL1229" i="70"/>
  <c r="AJ1229" i="70"/>
  <c r="AD1229" i="70"/>
  <c r="AC1229" i="70"/>
  <c r="AA1229" i="70"/>
  <c r="U1229" i="70"/>
  <c r="T1229" i="70"/>
  <c r="R1229" i="70"/>
  <c r="L1229" i="70"/>
  <c r="K1229" i="70"/>
  <c r="I1229" i="70"/>
  <c r="AT1228" i="70"/>
  <c r="AL1228" i="70"/>
  <c r="BP76" i="70" s="1"/>
  <c r="BS45" i="70" s="1"/>
  <c r="AM1228" i="70"/>
  <c r="AC1228" i="70"/>
  <c r="AD1228" i="70"/>
  <c r="T1228" i="70"/>
  <c r="U1228" i="70"/>
  <c r="K1228" i="70"/>
  <c r="AT1227" i="70"/>
  <c r="AM1227" i="70"/>
  <c r="AL1227" i="70"/>
  <c r="AJ1227" i="70"/>
  <c r="AD1227" i="70"/>
  <c r="AC1227" i="70"/>
  <c r="AA1227" i="70"/>
  <c r="U1227" i="70"/>
  <c r="T1227" i="70"/>
  <c r="R1227" i="70"/>
  <c r="L1227" i="70"/>
  <c r="K1227" i="70"/>
  <c r="I1227" i="70"/>
  <c r="AT1226" i="70"/>
  <c r="AM1226" i="70"/>
  <c r="AL1226" i="70"/>
  <c r="AJ1226" i="70"/>
  <c r="AD1226" i="70"/>
  <c r="AC1226" i="70"/>
  <c r="AA1226" i="70"/>
  <c r="U1226" i="70"/>
  <c r="T1226" i="70"/>
  <c r="R1226" i="70"/>
  <c r="L1226" i="70"/>
  <c r="K1226" i="70"/>
  <c r="I1226" i="70"/>
  <c r="AT1225" i="70"/>
  <c r="AM1225" i="70"/>
  <c r="AL1225" i="70"/>
  <c r="AJ1225" i="70"/>
  <c r="AD1225" i="70"/>
  <c r="AC1225" i="70"/>
  <c r="AA1225" i="70"/>
  <c r="U1225" i="70"/>
  <c r="T1225" i="70"/>
  <c r="R1225" i="70"/>
  <c r="L1225" i="70"/>
  <c r="K1225" i="70"/>
  <c r="I1225" i="70"/>
  <c r="AT1224" i="70"/>
  <c r="AW1224" i="70" s="1"/>
  <c r="AM1224" i="70"/>
  <c r="AL1224" i="70"/>
  <c r="AJ1224" i="70"/>
  <c r="AD1224" i="70"/>
  <c r="AC1224" i="70"/>
  <c r="AA1224" i="70"/>
  <c r="U1224" i="70"/>
  <c r="T1224" i="70"/>
  <c r="R1224" i="70"/>
  <c r="L1224" i="70"/>
  <c r="K1224" i="70"/>
  <c r="I1224" i="70"/>
  <c r="AT1223" i="70"/>
  <c r="AM1223" i="70"/>
  <c r="AL1223" i="70"/>
  <c r="AJ1223" i="70"/>
  <c r="AD1223" i="70"/>
  <c r="AC1223" i="70"/>
  <c r="AA1223" i="70"/>
  <c r="U1223" i="70"/>
  <c r="T1223" i="70"/>
  <c r="R1223" i="70"/>
  <c r="L1223" i="70"/>
  <c r="K1223" i="70"/>
  <c r="I1223" i="70"/>
  <c r="AT1222" i="70"/>
  <c r="AM1222" i="70"/>
  <c r="AL1222" i="70"/>
  <c r="AJ1222" i="70"/>
  <c r="AD1222" i="70"/>
  <c r="AC1222" i="70"/>
  <c r="AA1222" i="70"/>
  <c r="U1222" i="70"/>
  <c r="T1222" i="70"/>
  <c r="R1222" i="70"/>
  <c r="L1222" i="70"/>
  <c r="K1222" i="70"/>
  <c r="I1222" i="70"/>
  <c r="AT1221" i="70"/>
  <c r="AM1221" i="70"/>
  <c r="AL1221" i="70"/>
  <c r="AJ1221" i="70"/>
  <c r="AD1221" i="70"/>
  <c r="AC1221" i="70"/>
  <c r="AA1221" i="70"/>
  <c r="U1221" i="70"/>
  <c r="T1221" i="70"/>
  <c r="R1221" i="70"/>
  <c r="L1221" i="70"/>
  <c r="K1221" i="70"/>
  <c r="I1221" i="70"/>
  <c r="AT1220" i="70"/>
  <c r="AM1220" i="70"/>
  <c r="AL1220" i="70"/>
  <c r="AJ1220" i="70"/>
  <c r="AD1220" i="70"/>
  <c r="AC1220" i="70"/>
  <c r="AA1220" i="70"/>
  <c r="U1220" i="70"/>
  <c r="T1220" i="70"/>
  <c r="R1220" i="70"/>
  <c r="L1220" i="70"/>
  <c r="K1220" i="70"/>
  <c r="I1220" i="70"/>
  <c r="AT1219" i="70"/>
  <c r="AM1219" i="70"/>
  <c r="AL1219" i="70"/>
  <c r="AJ1219" i="70"/>
  <c r="AD1219" i="70"/>
  <c r="AC1219" i="70"/>
  <c r="AA1219" i="70"/>
  <c r="U1219" i="70"/>
  <c r="T1219" i="70"/>
  <c r="R1219" i="70"/>
  <c r="L1219" i="70"/>
  <c r="K1219" i="70"/>
  <c r="I1219" i="70"/>
  <c r="AT1218" i="70"/>
  <c r="AM1218" i="70"/>
  <c r="AL1218" i="70"/>
  <c r="AJ1218" i="70"/>
  <c r="AD1218" i="70"/>
  <c r="AC1218" i="70"/>
  <c r="AA1218" i="70"/>
  <c r="U1218" i="70"/>
  <c r="T1218" i="70"/>
  <c r="R1218" i="70"/>
  <c r="L1218" i="70"/>
  <c r="K1218" i="70"/>
  <c r="I1218" i="70"/>
  <c r="AT1217" i="70"/>
  <c r="AM1217" i="70"/>
  <c r="AL1217" i="70"/>
  <c r="AJ1217" i="70"/>
  <c r="AD1217" i="70"/>
  <c r="AC1217" i="70"/>
  <c r="AA1217" i="70"/>
  <c r="U1217" i="70"/>
  <c r="T1217" i="70"/>
  <c r="R1217" i="70"/>
  <c r="L1217" i="70"/>
  <c r="K1217" i="70"/>
  <c r="I1217" i="70"/>
  <c r="AT1216" i="70"/>
  <c r="AM1216" i="70"/>
  <c r="AL1216" i="70"/>
  <c r="AJ1216" i="70"/>
  <c r="AD1216" i="70"/>
  <c r="AC1216" i="70"/>
  <c r="AA1216" i="70"/>
  <c r="U1216" i="70"/>
  <c r="T1216" i="70"/>
  <c r="R1216" i="70"/>
  <c r="L1216" i="70"/>
  <c r="K1216" i="70"/>
  <c r="I1216" i="70"/>
  <c r="AT1215" i="70"/>
  <c r="AM1215" i="70"/>
  <c r="AL1215" i="70"/>
  <c r="AJ1215" i="70"/>
  <c r="AD1215" i="70"/>
  <c r="AC1215" i="70"/>
  <c r="AA1215" i="70"/>
  <c r="U1215" i="70"/>
  <c r="T1215" i="70"/>
  <c r="R1215" i="70"/>
  <c r="L1215" i="70"/>
  <c r="K1215" i="70"/>
  <c r="I1215" i="70"/>
  <c r="AT1214" i="70"/>
  <c r="AM1214" i="70"/>
  <c r="AL1214" i="70"/>
  <c r="AJ1214" i="70"/>
  <c r="AD1214" i="70"/>
  <c r="AC1214" i="70"/>
  <c r="AA1214" i="70"/>
  <c r="U1214" i="70"/>
  <c r="T1214" i="70"/>
  <c r="R1214" i="70"/>
  <c r="L1214" i="70"/>
  <c r="K1214" i="70"/>
  <c r="I1214" i="70"/>
  <c r="AT1213" i="70"/>
  <c r="AM1213" i="70"/>
  <c r="AL1213" i="70"/>
  <c r="AJ1213" i="70"/>
  <c r="AD1213" i="70"/>
  <c r="AC1213" i="70"/>
  <c r="AA1213" i="70"/>
  <c r="U1213" i="70"/>
  <c r="T1213" i="70"/>
  <c r="R1213" i="70"/>
  <c r="L1213" i="70"/>
  <c r="K1213" i="70"/>
  <c r="I1213" i="70"/>
  <c r="AT1212" i="70"/>
  <c r="AM1212" i="70"/>
  <c r="AL1212" i="70"/>
  <c r="AJ1212" i="70"/>
  <c r="AD1212" i="70"/>
  <c r="AC1212" i="70"/>
  <c r="AA1212" i="70"/>
  <c r="U1212" i="70"/>
  <c r="T1212" i="70"/>
  <c r="R1212" i="70"/>
  <c r="L1212" i="70"/>
  <c r="K1212" i="70"/>
  <c r="I1212" i="70"/>
  <c r="AT1211" i="70"/>
  <c r="AL1211" i="70"/>
  <c r="BP75" i="70" s="1"/>
  <c r="BS44" i="70" s="1"/>
  <c r="AM1211" i="70"/>
  <c r="AC1211" i="70"/>
  <c r="AD1211" i="70"/>
  <c r="T1211" i="70"/>
  <c r="K1211" i="70"/>
  <c r="AT1210" i="70"/>
  <c r="AM1210" i="70"/>
  <c r="AL1210" i="70"/>
  <c r="AJ1210" i="70"/>
  <c r="AD1210" i="70"/>
  <c r="AC1210" i="70"/>
  <c r="AA1210" i="70"/>
  <c r="U1210" i="70"/>
  <c r="T1210" i="70"/>
  <c r="R1210" i="70"/>
  <c r="L1210" i="70"/>
  <c r="K1210" i="70"/>
  <c r="I1210" i="70"/>
  <c r="AT1209" i="70"/>
  <c r="AM1209" i="70"/>
  <c r="AL1209" i="70"/>
  <c r="AJ1209" i="70"/>
  <c r="AD1209" i="70"/>
  <c r="AC1209" i="70"/>
  <c r="AA1209" i="70"/>
  <c r="U1209" i="70"/>
  <c r="T1209" i="70"/>
  <c r="R1209" i="70"/>
  <c r="L1209" i="70"/>
  <c r="K1209" i="70"/>
  <c r="I1209" i="70"/>
  <c r="AT1208" i="70"/>
  <c r="AM1208" i="70"/>
  <c r="AL1208" i="70"/>
  <c r="AJ1208" i="70"/>
  <c r="AD1208" i="70"/>
  <c r="AC1208" i="70"/>
  <c r="AA1208" i="70"/>
  <c r="U1208" i="70"/>
  <c r="T1208" i="70"/>
  <c r="R1208" i="70"/>
  <c r="L1208" i="70"/>
  <c r="K1208" i="70"/>
  <c r="I1208" i="70"/>
  <c r="AT1207" i="70"/>
  <c r="AM1207" i="70"/>
  <c r="AL1207" i="70"/>
  <c r="AJ1207" i="70"/>
  <c r="AD1207" i="70"/>
  <c r="AC1207" i="70"/>
  <c r="AA1207" i="70"/>
  <c r="U1207" i="70"/>
  <c r="T1207" i="70"/>
  <c r="R1207" i="70"/>
  <c r="L1207" i="70"/>
  <c r="K1207" i="70"/>
  <c r="I1207" i="70"/>
  <c r="AT1206" i="70"/>
  <c r="AM1206" i="70"/>
  <c r="AL1206" i="70"/>
  <c r="AJ1206" i="70"/>
  <c r="AD1206" i="70"/>
  <c r="AC1206" i="70"/>
  <c r="AA1206" i="70"/>
  <c r="U1206" i="70"/>
  <c r="T1206" i="70"/>
  <c r="R1206" i="70"/>
  <c r="L1206" i="70"/>
  <c r="K1206" i="70"/>
  <c r="I1206" i="70"/>
  <c r="AT1205" i="70"/>
  <c r="AM1205" i="70"/>
  <c r="AL1205" i="70"/>
  <c r="AJ1205" i="70"/>
  <c r="AD1205" i="70"/>
  <c r="AC1205" i="70"/>
  <c r="AA1205" i="70"/>
  <c r="U1205" i="70"/>
  <c r="T1205" i="70"/>
  <c r="R1205" i="70"/>
  <c r="L1205" i="70"/>
  <c r="K1205" i="70"/>
  <c r="I1205" i="70"/>
  <c r="AT1204" i="70"/>
  <c r="AM1204" i="70"/>
  <c r="AL1204" i="70"/>
  <c r="AJ1204" i="70"/>
  <c r="AD1204" i="70"/>
  <c r="AC1204" i="70"/>
  <c r="AA1204" i="70"/>
  <c r="U1204" i="70"/>
  <c r="T1204" i="70"/>
  <c r="R1204" i="70"/>
  <c r="L1204" i="70"/>
  <c r="K1204" i="70"/>
  <c r="I1204" i="70"/>
  <c r="AT1203" i="70"/>
  <c r="AM1203" i="70"/>
  <c r="AL1203" i="70"/>
  <c r="AJ1203" i="70"/>
  <c r="AD1203" i="70"/>
  <c r="AC1203" i="70"/>
  <c r="AA1203" i="70"/>
  <c r="U1203" i="70"/>
  <c r="T1203" i="70"/>
  <c r="R1203" i="70"/>
  <c r="L1203" i="70"/>
  <c r="K1203" i="70"/>
  <c r="I1203" i="70"/>
  <c r="AT1202" i="70"/>
  <c r="AM1202" i="70"/>
  <c r="AL1202" i="70"/>
  <c r="AJ1202" i="70"/>
  <c r="AD1202" i="70"/>
  <c r="AC1202" i="70"/>
  <c r="AA1202" i="70"/>
  <c r="U1202" i="70"/>
  <c r="T1202" i="70"/>
  <c r="R1202" i="70"/>
  <c r="L1202" i="70"/>
  <c r="K1202" i="70"/>
  <c r="I1202" i="70"/>
  <c r="AT1201" i="70"/>
  <c r="AM1201" i="70"/>
  <c r="AL1201" i="70"/>
  <c r="AJ1201" i="70"/>
  <c r="AD1201" i="70"/>
  <c r="AC1201" i="70"/>
  <c r="AA1201" i="70"/>
  <c r="U1201" i="70"/>
  <c r="T1201" i="70"/>
  <c r="R1201" i="70"/>
  <c r="L1201" i="70"/>
  <c r="K1201" i="70"/>
  <c r="I1201" i="70"/>
  <c r="AT1200" i="70"/>
  <c r="AM1200" i="70"/>
  <c r="AL1200" i="70"/>
  <c r="AJ1200" i="70"/>
  <c r="AD1200" i="70"/>
  <c r="AC1200" i="70"/>
  <c r="AA1200" i="70"/>
  <c r="U1200" i="70"/>
  <c r="T1200" i="70"/>
  <c r="R1200" i="70"/>
  <c r="L1200" i="70"/>
  <c r="K1200" i="70"/>
  <c r="I1200" i="70"/>
  <c r="AT1199" i="70"/>
  <c r="AM1199" i="70"/>
  <c r="AL1199" i="70"/>
  <c r="AJ1199" i="70"/>
  <c r="AD1199" i="70"/>
  <c r="AC1199" i="70"/>
  <c r="AA1199" i="70"/>
  <c r="U1199" i="70"/>
  <c r="T1199" i="70"/>
  <c r="R1199" i="70"/>
  <c r="L1199" i="70"/>
  <c r="K1199" i="70"/>
  <c r="I1199" i="70"/>
  <c r="AT1198" i="70"/>
  <c r="AM1198" i="70"/>
  <c r="AL1198" i="70"/>
  <c r="AJ1198" i="70"/>
  <c r="AD1198" i="70"/>
  <c r="AC1198" i="70"/>
  <c r="AA1198" i="70"/>
  <c r="U1198" i="70"/>
  <c r="T1198" i="70"/>
  <c r="R1198" i="70"/>
  <c r="L1198" i="70"/>
  <c r="K1198" i="70"/>
  <c r="I1198" i="70"/>
  <c r="AT1197" i="70"/>
  <c r="AM1197" i="70"/>
  <c r="AL1197" i="70"/>
  <c r="AJ1197" i="70"/>
  <c r="AD1197" i="70"/>
  <c r="AC1197" i="70"/>
  <c r="AA1197" i="70"/>
  <c r="U1197" i="70"/>
  <c r="T1197" i="70"/>
  <c r="R1197" i="70"/>
  <c r="L1197" i="70"/>
  <c r="K1197" i="70"/>
  <c r="I1197" i="70"/>
  <c r="AT1196" i="70"/>
  <c r="AM1196" i="70"/>
  <c r="AL1196" i="70"/>
  <c r="AJ1196" i="70"/>
  <c r="AD1196" i="70"/>
  <c r="AC1196" i="70"/>
  <c r="AA1196" i="70"/>
  <c r="U1196" i="70"/>
  <c r="T1196" i="70"/>
  <c r="R1196" i="70"/>
  <c r="L1196" i="70"/>
  <c r="K1196" i="70"/>
  <c r="I1196" i="70"/>
  <c r="AT1195" i="70"/>
  <c r="AM1195" i="70"/>
  <c r="AL1195" i="70"/>
  <c r="AJ1195" i="70"/>
  <c r="AD1195" i="70"/>
  <c r="AC1195" i="70"/>
  <c r="AA1195" i="70"/>
  <c r="U1195" i="70"/>
  <c r="T1195" i="70"/>
  <c r="R1195" i="70"/>
  <c r="L1195" i="70"/>
  <c r="K1195" i="70"/>
  <c r="I1195" i="70"/>
  <c r="AT1194" i="70"/>
  <c r="AW1194" i="70" s="1"/>
  <c r="AL1194" i="70"/>
  <c r="BP74" i="70" s="1"/>
  <c r="BS43" i="70" s="1"/>
  <c r="AJ1194" i="70"/>
  <c r="AC1194" i="70"/>
  <c r="AA1194" i="70"/>
  <c r="T1194" i="70"/>
  <c r="R1194" i="70"/>
  <c r="K1194" i="70"/>
  <c r="AT1193" i="70"/>
  <c r="AM1193" i="70"/>
  <c r="AL1193" i="70"/>
  <c r="AJ1193" i="70"/>
  <c r="AD1193" i="70"/>
  <c r="AC1193" i="70"/>
  <c r="AA1193" i="70"/>
  <c r="U1193" i="70"/>
  <c r="T1193" i="70"/>
  <c r="R1193" i="70"/>
  <c r="L1193" i="70"/>
  <c r="K1193" i="70"/>
  <c r="I1193" i="70"/>
  <c r="AT1192" i="70"/>
  <c r="AM1192" i="70"/>
  <c r="AL1192" i="70"/>
  <c r="AJ1192" i="70"/>
  <c r="AD1192" i="70"/>
  <c r="AC1192" i="70"/>
  <c r="AA1192" i="70"/>
  <c r="U1192" i="70"/>
  <c r="T1192" i="70"/>
  <c r="R1192" i="70"/>
  <c r="L1192" i="70"/>
  <c r="K1192" i="70"/>
  <c r="I1192" i="70"/>
  <c r="AT1191" i="70"/>
  <c r="AM1191" i="70"/>
  <c r="AL1191" i="70"/>
  <c r="AJ1191" i="70"/>
  <c r="AD1191" i="70"/>
  <c r="AC1191" i="70"/>
  <c r="AA1191" i="70"/>
  <c r="U1191" i="70"/>
  <c r="T1191" i="70"/>
  <c r="R1191" i="70"/>
  <c r="L1191" i="70"/>
  <c r="K1191" i="70"/>
  <c r="I1191" i="70"/>
  <c r="AT1190" i="70"/>
  <c r="AM1190" i="70"/>
  <c r="AL1190" i="70"/>
  <c r="AJ1190" i="70"/>
  <c r="AD1190" i="70"/>
  <c r="AC1190" i="70"/>
  <c r="AA1190" i="70"/>
  <c r="U1190" i="70"/>
  <c r="T1190" i="70"/>
  <c r="R1190" i="70"/>
  <c r="L1190" i="70"/>
  <c r="K1190" i="70"/>
  <c r="I1190" i="70"/>
  <c r="AT1189" i="70"/>
  <c r="AM1189" i="70"/>
  <c r="AL1189" i="70"/>
  <c r="AJ1189" i="70"/>
  <c r="AD1189" i="70"/>
  <c r="AC1189" i="70"/>
  <c r="AA1189" i="70"/>
  <c r="U1189" i="70"/>
  <c r="T1189" i="70"/>
  <c r="R1189" i="70"/>
  <c r="L1189" i="70"/>
  <c r="K1189" i="70"/>
  <c r="I1189" i="70"/>
  <c r="AT1188" i="70"/>
  <c r="AM1188" i="70"/>
  <c r="AL1188" i="70"/>
  <c r="AJ1188" i="70"/>
  <c r="AD1188" i="70"/>
  <c r="AC1188" i="70"/>
  <c r="AA1188" i="70"/>
  <c r="U1188" i="70"/>
  <c r="T1188" i="70"/>
  <c r="R1188" i="70"/>
  <c r="L1188" i="70"/>
  <c r="K1188" i="70"/>
  <c r="I1188" i="70"/>
  <c r="AT1187" i="70"/>
  <c r="AM1187" i="70"/>
  <c r="AL1187" i="70"/>
  <c r="AJ1187" i="70"/>
  <c r="AD1187" i="70"/>
  <c r="AC1187" i="70"/>
  <c r="AA1187" i="70"/>
  <c r="U1187" i="70"/>
  <c r="T1187" i="70"/>
  <c r="R1187" i="70"/>
  <c r="L1187" i="70"/>
  <c r="K1187" i="70"/>
  <c r="I1187" i="70"/>
  <c r="AT1186" i="70"/>
  <c r="AM1186" i="70"/>
  <c r="AL1186" i="70"/>
  <c r="AJ1186" i="70"/>
  <c r="AD1186" i="70"/>
  <c r="AC1186" i="70"/>
  <c r="AA1186" i="70"/>
  <c r="U1186" i="70"/>
  <c r="T1186" i="70"/>
  <c r="R1186" i="70"/>
  <c r="L1186" i="70"/>
  <c r="K1186" i="70"/>
  <c r="I1186" i="70"/>
  <c r="AT1185" i="70"/>
  <c r="AM1185" i="70"/>
  <c r="AL1185" i="70"/>
  <c r="AJ1185" i="70"/>
  <c r="AD1185" i="70"/>
  <c r="AC1185" i="70"/>
  <c r="AA1185" i="70"/>
  <c r="U1185" i="70"/>
  <c r="T1185" i="70"/>
  <c r="R1185" i="70"/>
  <c r="L1185" i="70"/>
  <c r="K1185" i="70"/>
  <c r="I1185" i="70"/>
  <c r="AT1184" i="70"/>
  <c r="AM1184" i="70"/>
  <c r="AL1184" i="70"/>
  <c r="AJ1184" i="70"/>
  <c r="AD1184" i="70"/>
  <c r="AC1184" i="70"/>
  <c r="AA1184" i="70"/>
  <c r="U1184" i="70"/>
  <c r="T1184" i="70"/>
  <c r="R1184" i="70"/>
  <c r="L1184" i="70"/>
  <c r="K1184" i="70"/>
  <c r="I1184" i="70"/>
  <c r="AT1183" i="70"/>
  <c r="AM1183" i="70"/>
  <c r="AL1183" i="70"/>
  <c r="AJ1183" i="70"/>
  <c r="AD1183" i="70"/>
  <c r="AC1183" i="70"/>
  <c r="AA1183" i="70"/>
  <c r="U1183" i="70"/>
  <c r="T1183" i="70"/>
  <c r="R1183" i="70"/>
  <c r="L1183" i="70"/>
  <c r="K1183" i="70"/>
  <c r="I1183" i="70"/>
  <c r="AT1182" i="70"/>
  <c r="AM1182" i="70"/>
  <c r="AL1182" i="70"/>
  <c r="AJ1182" i="70"/>
  <c r="AD1182" i="70"/>
  <c r="AC1182" i="70"/>
  <c r="AA1182" i="70"/>
  <c r="U1182" i="70"/>
  <c r="T1182" i="70"/>
  <c r="R1182" i="70"/>
  <c r="L1182" i="70"/>
  <c r="K1182" i="70"/>
  <c r="I1182" i="70"/>
  <c r="AT1181" i="70"/>
  <c r="AM1181" i="70"/>
  <c r="AL1181" i="70"/>
  <c r="AJ1181" i="70"/>
  <c r="AD1181" i="70"/>
  <c r="AC1181" i="70"/>
  <c r="AA1181" i="70"/>
  <c r="U1181" i="70"/>
  <c r="T1181" i="70"/>
  <c r="R1181" i="70"/>
  <c r="L1181" i="70"/>
  <c r="K1181" i="70"/>
  <c r="I1181" i="70"/>
  <c r="AT1180" i="70"/>
  <c r="AM1180" i="70"/>
  <c r="AL1180" i="70"/>
  <c r="AJ1180" i="70"/>
  <c r="AD1180" i="70"/>
  <c r="AC1180" i="70"/>
  <c r="AA1180" i="70"/>
  <c r="U1180" i="70"/>
  <c r="T1180" i="70"/>
  <c r="R1180" i="70"/>
  <c r="L1180" i="70"/>
  <c r="K1180" i="70"/>
  <c r="I1180" i="70"/>
  <c r="AT1179" i="70"/>
  <c r="AM1179" i="70"/>
  <c r="AL1179" i="70"/>
  <c r="AJ1179" i="70"/>
  <c r="AD1179" i="70"/>
  <c r="AC1179" i="70"/>
  <c r="AA1179" i="70"/>
  <c r="U1179" i="70"/>
  <c r="T1179" i="70"/>
  <c r="R1179" i="70"/>
  <c r="L1179" i="70"/>
  <c r="K1179" i="70"/>
  <c r="I1179" i="70"/>
  <c r="AT1178" i="70"/>
  <c r="AM1178" i="70"/>
  <c r="AL1178" i="70"/>
  <c r="AJ1178" i="70"/>
  <c r="AD1178" i="70"/>
  <c r="AC1178" i="70"/>
  <c r="AA1178" i="70"/>
  <c r="U1178" i="70"/>
  <c r="T1178" i="70"/>
  <c r="R1178" i="70"/>
  <c r="L1178" i="70"/>
  <c r="K1178" i="70"/>
  <c r="I1178" i="70"/>
  <c r="AT1177" i="70"/>
  <c r="AW1177" i="70" s="1"/>
  <c r="AL1177" i="70"/>
  <c r="AM1177" i="70"/>
  <c r="AC1177" i="70"/>
  <c r="AD1177" i="70"/>
  <c r="T1177" i="70"/>
  <c r="U1177" i="70"/>
  <c r="K1177" i="70"/>
  <c r="AT1176" i="70"/>
  <c r="AM1176" i="70"/>
  <c r="AL1176" i="70"/>
  <c r="AJ1176" i="70"/>
  <c r="AD1176" i="70"/>
  <c r="AC1176" i="70"/>
  <c r="AA1176" i="70"/>
  <c r="U1176" i="70"/>
  <c r="T1176" i="70"/>
  <c r="R1176" i="70"/>
  <c r="L1176" i="70"/>
  <c r="K1176" i="70"/>
  <c r="I1176" i="70"/>
  <c r="AT1175" i="70"/>
  <c r="AM1175" i="70"/>
  <c r="AL1175" i="70"/>
  <c r="AJ1175" i="70"/>
  <c r="AD1175" i="70"/>
  <c r="AC1175" i="70"/>
  <c r="AA1175" i="70"/>
  <c r="U1175" i="70"/>
  <c r="T1175" i="70"/>
  <c r="R1175" i="70"/>
  <c r="L1175" i="70"/>
  <c r="K1175" i="70"/>
  <c r="I1175" i="70"/>
  <c r="AT1174" i="70"/>
  <c r="AM1174" i="70"/>
  <c r="AL1174" i="70"/>
  <c r="AJ1174" i="70"/>
  <c r="AD1174" i="70"/>
  <c r="AC1174" i="70"/>
  <c r="AA1174" i="70"/>
  <c r="U1174" i="70"/>
  <c r="T1174" i="70"/>
  <c r="R1174" i="70"/>
  <c r="L1174" i="70"/>
  <c r="K1174" i="70"/>
  <c r="I1174" i="70"/>
  <c r="AT1173" i="70"/>
  <c r="AM1173" i="70"/>
  <c r="AL1173" i="70"/>
  <c r="AJ1173" i="70"/>
  <c r="AD1173" i="70"/>
  <c r="AC1173" i="70"/>
  <c r="AA1173" i="70"/>
  <c r="U1173" i="70"/>
  <c r="T1173" i="70"/>
  <c r="R1173" i="70"/>
  <c r="L1173" i="70"/>
  <c r="K1173" i="70"/>
  <c r="I1173" i="70"/>
  <c r="AT1172" i="70"/>
  <c r="AM1172" i="70"/>
  <c r="AL1172" i="70"/>
  <c r="AJ1172" i="70"/>
  <c r="AD1172" i="70"/>
  <c r="AC1172" i="70"/>
  <c r="AA1172" i="70"/>
  <c r="U1172" i="70"/>
  <c r="T1172" i="70"/>
  <c r="R1172" i="70"/>
  <c r="L1172" i="70"/>
  <c r="K1172" i="70"/>
  <c r="I1172" i="70"/>
  <c r="AT1171" i="70"/>
  <c r="AM1171" i="70"/>
  <c r="AL1171" i="70"/>
  <c r="AJ1171" i="70"/>
  <c r="AD1171" i="70"/>
  <c r="AC1171" i="70"/>
  <c r="AA1171" i="70"/>
  <c r="U1171" i="70"/>
  <c r="T1171" i="70"/>
  <c r="R1171" i="70"/>
  <c r="L1171" i="70"/>
  <c r="K1171" i="70"/>
  <c r="I1171" i="70"/>
  <c r="AT1170" i="70"/>
  <c r="AM1170" i="70"/>
  <c r="AL1170" i="70"/>
  <c r="AJ1170" i="70"/>
  <c r="AD1170" i="70"/>
  <c r="AC1170" i="70"/>
  <c r="AA1170" i="70"/>
  <c r="U1170" i="70"/>
  <c r="T1170" i="70"/>
  <c r="R1170" i="70"/>
  <c r="L1170" i="70"/>
  <c r="K1170" i="70"/>
  <c r="I1170" i="70"/>
  <c r="AT1169" i="70"/>
  <c r="AM1169" i="70"/>
  <c r="AL1169" i="70"/>
  <c r="AJ1169" i="70"/>
  <c r="AD1169" i="70"/>
  <c r="AC1169" i="70"/>
  <c r="AA1169" i="70"/>
  <c r="U1169" i="70"/>
  <c r="T1169" i="70"/>
  <c r="R1169" i="70"/>
  <c r="L1169" i="70"/>
  <c r="K1169" i="70"/>
  <c r="I1169" i="70"/>
  <c r="AT1168" i="70"/>
  <c r="AM1168" i="70"/>
  <c r="AL1168" i="70"/>
  <c r="AJ1168" i="70"/>
  <c r="AD1168" i="70"/>
  <c r="AC1168" i="70"/>
  <c r="AA1168" i="70"/>
  <c r="U1168" i="70"/>
  <c r="T1168" i="70"/>
  <c r="R1168" i="70"/>
  <c r="L1168" i="70"/>
  <c r="K1168" i="70"/>
  <c r="I1168" i="70"/>
  <c r="AT1167" i="70"/>
  <c r="AM1167" i="70"/>
  <c r="AL1167" i="70"/>
  <c r="AJ1167" i="70"/>
  <c r="AD1167" i="70"/>
  <c r="AC1167" i="70"/>
  <c r="AA1167" i="70"/>
  <c r="U1167" i="70"/>
  <c r="T1167" i="70"/>
  <c r="R1167" i="70"/>
  <c r="L1167" i="70"/>
  <c r="K1167" i="70"/>
  <c r="I1167" i="70"/>
  <c r="AT1166" i="70"/>
  <c r="AM1166" i="70"/>
  <c r="AL1166" i="70"/>
  <c r="AJ1166" i="70"/>
  <c r="AD1166" i="70"/>
  <c r="AC1166" i="70"/>
  <c r="AA1166" i="70"/>
  <c r="U1166" i="70"/>
  <c r="T1166" i="70"/>
  <c r="R1166" i="70"/>
  <c r="L1166" i="70"/>
  <c r="K1166" i="70"/>
  <c r="I1166" i="70"/>
  <c r="AT1165" i="70"/>
  <c r="AM1165" i="70"/>
  <c r="AL1165" i="70"/>
  <c r="AJ1165" i="70"/>
  <c r="AD1165" i="70"/>
  <c r="AC1165" i="70"/>
  <c r="AA1165" i="70"/>
  <c r="U1165" i="70"/>
  <c r="T1165" i="70"/>
  <c r="R1165" i="70"/>
  <c r="L1165" i="70"/>
  <c r="K1165" i="70"/>
  <c r="I1165" i="70"/>
  <c r="AT1164" i="70"/>
  <c r="AM1164" i="70"/>
  <c r="AL1164" i="70"/>
  <c r="AJ1164" i="70"/>
  <c r="AD1164" i="70"/>
  <c r="AC1164" i="70"/>
  <c r="AA1164" i="70"/>
  <c r="U1164" i="70"/>
  <c r="T1164" i="70"/>
  <c r="R1164" i="70"/>
  <c r="L1164" i="70"/>
  <c r="K1164" i="70"/>
  <c r="I1164" i="70"/>
  <c r="AT1163" i="70"/>
  <c r="AM1163" i="70"/>
  <c r="AL1163" i="70"/>
  <c r="AJ1163" i="70"/>
  <c r="AD1163" i="70"/>
  <c r="AC1163" i="70"/>
  <c r="AA1163" i="70"/>
  <c r="U1163" i="70"/>
  <c r="T1163" i="70"/>
  <c r="R1163" i="70"/>
  <c r="L1163" i="70"/>
  <c r="K1163" i="70"/>
  <c r="I1163" i="70"/>
  <c r="AT1162" i="70"/>
  <c r="AM1162" i="70"/>
  <c r="AL1162" i="70"/>
  <c r="AJ1162" i="70"/>
  <c r="AD1162" i="70"/>
  <c r="AC1162" i="70"/>
  <c r="AA1162" i="70"/>
  <c r="U1162" i="70"/>
  <c r="T1162" i="70"/>
  <c r="R1162" i="70"/>
  <c r="L1162" i="70"/>
  <c r="K1162" i="70"/>
  <c r="I1162" i="70"/>
  <c r="AT1161" i="70"/>
  <c r="AM1161" i="70"/>
  <c r="AL1161" i="70"/>
  <c r="AJ1161" i="70"/>
  <c r="AD1161" i="70"/>
  <c r="AC1161" i="70"/>
  <c r="AA1161" i="70"/>
  <c r="U1161" i="70"/>
  <c r="T1161" i="70"/>
  <c r="R1161" i="70"/>
  <c r="L1161" i="70"/>
  <c r="K1161" i="70"/>
  <c r="I1161" i="70"/>
  <c r="AT1160" i="70"/>
  <c r="AL1160" i="70"/>
  <c r="AJ1160" i="70"/>
  <c r="AC1160" i="70"/>
  <c r="AA1160" i="70"/>
  <c r="T1160" i="70"/>
  <c r="U1160" i="70"/>
  <c r="K1160" i="70"/>
  <c r="AT1159" i="70"/>
  <c r="AM1159" i="70"/>
  <c r="AL1159" i="70"/>
  <c r="AJ1159" i="70"/>
  <c r="AD1159" i="70"/>
  <c r="AC1159" i="70"/>
  <c r="AA1159" i="70"/>
  <c r="U1159" i="70"/>
  <c r="T1159" i="70"/>
  <c r="R1159" i="70"/>
  <c r="L1159" i="70"/>
  <c r="K1159" i="70"/>
  <c r="I1159" i="70"/>
  <c r="AT1158" i="70"/>
  <c r="AM1158" i="70"/>
  <c r="AL1158" i="70"/>
  <c r="AJ1158" i="70"/>
  <c r="AD1158" i="70"/>
  <c r="AC1158" i="70"/>
  <c r="AA1158" i="70"/>
  <c r="U1158" i="70"/>
  <c r="T1158" i="70"/>
  <c r="R1158" i="70"/>
  <c r="L1158" i="70"/>
  <c r="K1158" i="70"/>
  <c r="I1158" i="70"/>
  <c r="AT1157" i="70"/>
  <c r="AM1157" i="70"/>
  <c r="AL1157" i="70"/>
  <c r="AJ1157" i="70"/>
  <c r="AD1157" i="70"/>
  <c r="AC1157" i="70"/>
  <c r="AA1157" i="70"/>
  <c r="U1157" i="70"/>
  <c r="T1157" i="70"/>
  <c r="R1157" i="70"/>
  <c r="L1157" i="70"/>
  <c r="K1157" i="70"/>
  <c r="I1157" i="70"/>
  <c r="AT1156" i="70"/>
  <c r="AM1156" i="70"/>
  <c r="AL1156" i="70"/>
  <c r="AJ1156" i="70"/>
  <c r="AD1156" i="70"/>
  <c r="AC1156" i="70"/>
  <c r="AA1156" i="70"/>
  <c r="U1156" i="70"/>
  <c r="T1156" i="70"/>
  <c r="R1156" i="70"/>
  <c r="L1156" i="70"/>
  <c r="K1156" i="70"/>
  <c r="I1156" i="70"/>
  <c r="AT1155" i="70"/>
  <c r="AM1155" i="70"/>
  <c r="AL1155" i="70"/>
  <c r="AJ1155" i="70"/>
  <c r="AD1155" i="70"/>
  <c r="AC1155" i="70"/>
  <c r="AA1155" i="70"/>
  <c r="U1155" i="70"/>
  <c r="T1155" i="70"/>
  <c r="R1155" i="70"/>
  <c r="L1155" i="70"/>
  <c r="K1155" i="70"/>
  <c r="I1155" i="70"/>
  <c r="AT1154" i="70"/>
  <c r="AM1154" i="70"/>
  <c r="AL1154" i="70"/>
  <c r="AJ1154" i="70"/>
  <c r="AD1154" i="70"/>
  <c r="AC1154" i="70"/>
  <c r="AA1154" i="70"/>
  <c r="U1154" i="70"/>
  <c r="T1154" i="70"/>
  <c r="R1154" i="70"/>
  <c r="L1154" i="70"/>
  <c r="K1154" i="70"/>
  <c r="I1154" i="70"/>
  <c r="AT1153" i="70"/>
  <c r="AM1153" i="70"/>
  <c r="AL1153" i="70"/>
  <c r="AJ1153" i="70"/>
  <c r="AD1153" i="70"/>
  <c r="AC1153" i="70"/>
  <c r="AA1153" i="70"/>
  <c r="U1153" i="70"/>
  <c r="T1153" i="70"/>
  <c r="R1153" i="70"/>
  <c r="L1153" i="70"/>
  <c r="K1153" i="70"/>
  <c r="I1153" i="70"/>
  <c r="AT1152" i="70"/>
  <c r="AM1152" i="70"/>
  <c r="AL1152" i="70"/>
  <c r="AJ1152" i="70"/>
  <c r="AD1152" i="70"/>
  <c r="AC1152" i="70"/>
  <c r="AA1152" i="70"/>
  <c r="U1152" i="70"/>
  <c r="T1152" i="70"/>
  <c r="R1152" i="70"/>
  <c r="L1152" i="70"/>
  <c r="K1152" i="70"/>
  <c r="I1152" i="70"/>
  <c r="AT1151" i="70"/>
  <c r="AM1151" i="70"/>
  <c r="AL1151" i="70"/>
  <c r="AJ1151" i="70"/>
  <c r="AD1151" i="70"/>
  <c r="AC1151" i="70"/>
  <c r="AA1151" i="70"/>
  <c r="U1151" i="70"/>
  <c r="T1151" i="70"/>
  <c r="R1151" i="70"/>
  <c r="L1151" i="70"/>
  <c r="K1151" i="70"/>
  <c r="I1151" i="70"/>
  <c r="AT1150" i="70"/>
  <c r="AM1150" i="70"/>
  <c r="AL1150" i="70"/>
  <c r="AJ1150" i="70"/>
  <c r="AD1150" i="70"/>
  <c r="AC1150" i="70"/>
  <c r="AA1150" i="70"/>
  <c r="U1150" i="70"/>
  <c r="T1150" i="70"/>
  <c r="R1150" i="70"/>
  <c r="L1150" i="70"/>
  <c r="K1150" i="70"/>
  <c r="I1150" i="70"/>
  <c r="AT1149" i="70"/>
  <c r="AM1149" i="70"/>
  <c r="AL1149" i="70"/>
  <c r="AJ1149" i="70"/>
  <c r="AD1149" i="70"/>
  <c r="AC1149" i="70"/>
  <c r="AA1149" i="70"/>
  <c r="U1149" i="70"/>
  <c r="T1149" i="70"/>
  <c r="R1149" i="70"/>
  <c r="L1149" i="70"/>
  <c r="K1149" i="70"/>
  <c r="I1149" i="70"/>
  <c r="AT1148" i="70"/>
  <c r="AM1148" i="70"/>
  <c r="AL1148" i="70"/>
  <c r="AJ1148" i="70"/>
  <c r="AD1148" i="70"/>
  <c r="AC1148" i="70"/>
  <c r="AA1148" i="70"/>
  <c r="U1148" i="70"/>
  <c r="T1148" i="70"/>
  <c r="R1148" i="70"/>
  <c r="L1148" i="70"/>
  <c r="K1148" i="70"/>
  <c r="I1148" i="70"/>
  <c r="AT1147" i="70"/>
  <c r="AM1147" i="70"/>
  <c r="AL1147" i="70"/>
  <c r="AJ1147" i="70"/>
  <c r="AD1147" i="70"/>
  <c r="AC1147" i="70"/>
  <c r="AA1147" i="70"/>
  <c r="U1147" i="70"/>
  <c r="T1147" i="70"/>
  <c r="R1147" i="70"/>
  <c r="L1147" i="70"/>
  <c r="K1147" i="70"/>
  <c r="I1147" i="70"/>
  <c r="AT1146" i="70"/>
  <c r="AM1146" i="70"/>
  <c r="AL1146" i="70"/>
  <c r="AJ1146" i="70"/>
  <c r="AD1146" i="70"/>
  <c r="AC1146" i="70"/>
  <c r="AA1146" i="70"/>
  <c r="U1146" i="70"/>
  <c r="T1146" i="70"/>
  <c r="R1146" i="70"/>
  <c r="L1146" i="70"/>
  <c r="K1146" i="70"/>
  <c r="I1146" i="70"/>
  <c r="AT1145" i="70"/>
  <c r="AM1145" i="70"/>
  <c r="AL1145" i="70"/>
  <c r="AJ1145" i="70"/>
  <c r="AD1145" i="70"/>
  <c r="AC1145" i="70"/>
  <c r="AA1145" i="70"/>
  <c r="U1145" i="70"/>
  <c r="T1145" i="70"/>
  <c r="R1145" i="70"/>
  <c r="L1145" i="70"/>
  <c r="K1145" i="70"/>
  <c r="I1145" i="70"/>
  <c r="AT1144" i="70"/>
  <c r="AM1144" i="70"/>
  <c r="AL1144" i="70"/>
  <c r="AJ1144" i="70"/>
  <c r="AD1144" i="70"/>
  <c r="AC1144" i="70"/>
  <c r="AA1144" i="70"/>
  <c r="U1144" i="70"/>
  <c r="T1144" i="70"/>
  <c r="R1144" i="70"/>
  <c r="L1144" i="70"/>
  <c r="K1144" i="70"/>
  <c r="I1144" i="70"/>
  <c r="AT1143" i="70"/>
  <c r="AW1143" i="70" s="1"/>
  <c r="AL1143" i="70"/>
  <c r="BP71" i="70" s="1"/>
  <c r="BS40" i="70" s="1"/>
  <c r="AJ1143" i="70"/>
  <c r="AC1143" i="70"/>
  <c r="AA1143" i="70"/>
  <c r="T1143" i="70"/>
  <c r="R1143" i="70"/>
  <c r="K1143" i="70"/>
  <c r="AT1142" i="70"/>
  <c r="AM1142" i="70"/>
  <c r="AL1142" i="70"/>
  <c r="AJ1142" i="70"/>
  <c r="AD1142" i="70"/>
  <c r="AC1142" i="70"/>
  <c r="AA1142" i="70"/>
  <c r="U1142" i="70"/>
  <c r="T1142" i="70"/>
  <c r="R1142" i="70"/>
  <c r="L1142" i="70"/>
  <c r="K1142" i="70"/>
  <c r="I1142" i="70"/>
  <c r="AT1141" i="70"/>
  <c r="AM1141" i="70"/>
  <c r="AL1141" i="70"/>
  <c r="AJ1141" i="70"/>
  <c r="AD1141" i="70"/>
  <c r="AC1141" i="70"/>
  <c r="AA1141" i="70"/>
  <c r="U1141" i="70"/>
  <c r="T1141" i="70"/>
  <c r="R1141" i="70"/>
  <c r="L1141" i="70"/>
  <c r="K1141" i="70"/>
  <c r="I1141" i="70"/>
  <c r="AT1140" i="70"/>
  <c r="AM1140" i="70"/>
  <c r="AL1140" i="70"/>
  <c r="AJ1140" i="70"/>
  <c r="AD1140" i="70"/>
  <c r="AC1140" i="70"/>
  <c r="AA1140" i="70"/>
  <c r="U1140" i="70"/>
  <c r="T1140" i="70"/>
  <c r="R1140" i="70"/>
  <c r="L1140" i="70"/>
  <c r="K1140" i="70"/>
  <c r="I1140" i="70"/>
  <c r="AT1139" i="70"/>
  <c r="AM1139" i="70"/>
  <c r="AL1139" i="70"/>
  <c r="AJ1139" i="70"/>
  <c r="AD1139" i="70"/>
  <c r="AC1139" i="70"/>
  <c r="AA1139" i="70"/>
  <c r="U1139" i="70"/>
  <c r="T1139" i="70"/>
  <c r="R1139" i="70"/>
  <c r="L1139" i="70"/>
  <c r="K1139" i="70"/>
  <c r="I1139" i="70"/>
  <c r="AT1138" i="70"/>
  <c r="AM1138" i="70"/>
  <c r="AL1138" i="70"/>
  <c r="AJ1138" i="70"/>
  <c r="AD1138" i="70"/>
  <c r="AC1138" i="70"/>
  <c r="AA1138" i="70"/>
  <c r="U1138" i="70"/>
  <c r="T1138" i="70"/>
  <c r="R1138" i="70"/>
  <c r="L1138" i="70"/>
  <c r="K1138" i="70"/>
  <c r="I1138" i="70"/>
  <c r="AT1137" i="70"/>
  <c r="AM1137" i="70"/>
  <c r="AL1137" i="70"/>
  <c r="AJ1137" i="70"/>
  <c r="AD1137" i="70"/>
  <c r="AC1137" i="70"/>
  <c r="AA1137" i="70"/>
  <c r="U1137" i="70"/>
  <c r="T1137" i="70"/>
  <c r="R1137" i="70"/>
  <c r="L1137" i="70"/>
  <c r="K1137" i="70"/>
  <c r="I1137" i="70"/>
  <c r="AT1136" i="70"/>
  <c r="AM1136" i="70"/>
  <c r="AL1136" i="70"/>
  <c r="AJ1136" i="70"/>
  <c r="AD1136" i="70"/>
  <c r="AC1136" i="70"/>
  <c r="AA1136" i="70"/>
  <c r="U1136" i="70"/>
  <c r="T1136" i="70"/>
  <c r="R1136" i="70"/>
  <c r="L1136" i="70"/>
  <c r="K1136" i="70"/>
  <c r="I1136" i="70"/>
  <c r="AT1135" i="70"/>
  <c r="AM1135" i="70"/>
  <c r="AL1135" i="70"/>
  <c r="AJ1135" i="70"/>
  <c r="AD1135" i="70"/>
  <c r="AC1135" i="70"/>
  <c r="AA1135" i="70"/>
  <c r="U1135" i="70"/>
  <c r="T1135" i="70"/>
  <c r="R1135" i="70"/>
  <c r="L1135" i="70"/>
  <c r="K1135" i="70"/>
  <c r="I1135" i="70"/>
  <c r="AT1134" i="70"/>
  <c r="AM1134" i="70"/>
  <c r="AL1134" i="70"/>
  <c r="AJ1134" i="70"/>
  <c r="AD1134" i="70"/>
  <c r="AC1134" i="70"/>
  <c r="AA1134" i="70"/>
  <c r="U1134" i="70"/>
  <c r="T1134" i="70"/>
  <c r="R1134" i="70"/>
  <c r="L1134" i="70"/>
  <c r="K1134" i="70"/>
  <c r="I1134" i="70"/>
  <c r="AT1133" i="70"/>
  <c r="AM1133" i="70"/>
  <c r="AL1133" i="70"/>
  <c r="AJ1133" i="70"/>
  <c r="AD1133" i="70"/>
  <c r="AC1133" i="70"/>
  <c r="AA1133" i="70"/>
  <c r="U1133" i="70"/>
  <c r="T1133" i="70"/>
  <c r="R1133" i="70"/>
  <c r="L1133" i="70"/>
  <c r="K1133" i="70"/>
  <c r="I1133" i="70"/>
  <c r="AT1132" i="70"/>
  <c r="AM1132" i="70"/>
  <c r="AL1132" i="70"/>
  <c r="AJ1132" i="70"/>
  <c r="AD1132" i="70"/>
  <c r="AC1132" i="70"/>
  <c r="AA1132" i="70"/>
  <c r="U1132" i="70"/>
  <c r="T1132" i="70"/>
  <c r="R1132" i="70"/>
  <c r="L1132" i="70"/>
  <c r="K1132" i="70"/>
  <c r="I1132" i="70"/>
  <c r="AT1131" i="70"/>
  <c r="AM1131" i="70"/>
  <c r="AL1131" i="70"/>
  <c r="AJ1131" i="70"/>
  <c r="AD1131" i="70"/>
  <c r="AC1131" i="70"/>
  <c r="AA1131" i="70"/>
  <c r="U1131" i="70"/>
  <c r="T1131" i="70"/>
  <c r="R1131" i="70"/>
  <c r="L1131" i="70"/>
  <c r="K1131" i="70"/>
  <c r="I1131" i="70"/>
  <c r="AT1130" i="70"/>
  <c r="AM1130" i="70"/>
  <c r="AL1130" i="70"/>
  <c r="AJ1130" i="70"/>
  <c r="AD1130" i="70"/>
  <c r="AC1130" i="70"/>
  <c r="AA1130" i="70"/>
  <c r="U1130" i="70"/>
  <c r="T1130" i="70"/>
  <c r="R1130" i="70"/>
  <c r="L1130" i="70"/>
  <c r="K1130" i="70"/>
  <c r="I1130" i="70"/>
  <c r="AT1129" i="70"/>
  <c r="AM1129" i="70"/>
  <c r="AL1129" i="70"/>
  <c r="AJ1129" i="70"/>
  <c r="AD1129" i="70"/>
  <c r="AC1129" i="70"/>
  <c r="AA1129" i="70"/>
  <c r="U1129" i="70"/>
  <c r="T1129" i="70"/>
  <c r="R1129" i="70"/>
  <c r="L1129" i="70"/>
  <c r="K1129" i="70"/>
  <c r="I1129" i="70"/>
  <c r="AT1128" i="70"/>
  <c r="AM1128" i="70"/>
  <c r="AL1128" i="70"/>
  <c r="AJ1128" i="70"/>
  <c r="AD1128" i="70"/>
  <c r="AC1128" i="70"/>
  <c r="AA1128" i="70"/>
  <c r="U1128" i="70"/>
  <c r="T1128" i="70"/>
  <c r="R1128" i="70"/>
  <c r="L1128" i="70"/>
  <c r="K1128" i="70"/>
  <c r="I1128" i="70"/>
  <c r="AT1127" i="70"/>
  <c r="AM1127" i="70"/>
  <c r="AL1127" i="70"/>
  <c r="AJ1127" i="70"/>
  <c r="AD1127" i="70"/>
  <c r="AC1127" i="70"/>
  <c r="AA1127" i="70"/>
  <c r="U1127" i="70"/>
  <c r="T1127" i="70"/>
  <c r="R1127" i="70"/>
  <c r="L1127" i="70"/>
  <c r="K1127" i="70"/>
  <c r="I1127" i="70"/>
  <c r="AT1126" i="70"/>
  <c r="AW1126" i="70" s="1"/>
  <c r="AL1126" i="70"/>
  <c r="AJ1126" i="70"/>
  <c r="AC1126" i="70"/>
  <c r="AA1126" i="70"/>
  <c r="T1126" i="70"/>
  <c r="R1126" i="70"/>
  <c r="K1126" i="70"/>
  <c r="AT1125" i="70"/>
  <c r="AM1125" i="70"/>
  <c r="AL1125" i="70"/>
  <c r="AJ1125" i="70"/>
  <c r="AD1125" i="70"/>
  <c r="AC1125" i="70"/>
  <c r="AA1125" i="70"/>
  <c r="U1125" i="70"/>
  <c r="T1125" i="70"/>
  <c r="R1125" i="70"/>
  <c r="L1125" i="70"/>
  <c r="K1125" i="70"/>
  <c r="I1125" i="70"/>
  <c r="AT1124" i="70"/>
  <c r="AM1124" i="70"/>
  <c r="AL1124" i="70"/>
  <c r="AJ1124" i="70"/>
  <c r="AD1124" i="70"/>
  <c r="AC1124" i="70"/>
  <c r="AA1124" i="70"/>
  <c r="U1124" i="70"/>
  <c r="T1124" i="70"/>
  <c r="R1124" i="70"/>
  <c r="L1124" i="70"/>
  <c r="K1124" i="70"/>
  <c r="I1124" i="70"/>
  <c r="AT1123" i="70"/>
  <c r="AM1123" i="70"/>
  <c r="AL1123" i="70"/>
  <c r="AJ1123" i="70"/>
  <c r="AD1123" i="70"/>
  <c r="AC1123" i="70"/>
  <c r="AA1123" i="70"/>
  <c r="U1123" i="70"/>
  <c r="T1123" i="70"/>
  <c r="R1123" i="70"/>
  <c r="L1123" i="70"/>
  <c r="K1123" i="70"/>
  <c r="I1123" i="70"/>
  <c r="AT1122" i="70"/>
  <c r="AM1122" i="70"/>
  <c r="AL1122" i="70"/>
  <c r="AJ1122" i="70"/>
  <c r="AD1122" i="70"/>
  <c r="AC1122" i="70"/>
  <c r="AA1122" i="70"/>
  <c r="U1122" i="70"/>
  <c r="T1122" i="70"/>
  <c r="R1122" i="70"/>
  <c r="L1122" i="70"/>
  <c r="K1122" i="70"/>
  <c r="I1122" i="70"/>
  <c r="AT1121" i="70"/>
  <c r="AM1121" i="70"/>
  <c r="AL1121" i="70"/>
  <c r="AJ1121" i="70"/>
  <c r="AD1121" i="70"/>
  <c r="AC1121" i="70"/>
  <c r="AA1121" i="70"/>
  <c r="U1121" i="70"/>
  <c r="T1121" i="70"/>
  <c r="R1121" i="70"/>
  <c r="L1121" i="70"/>
  <c r="K1121" i="70"/>
  <c r="I1121" i="70"/>
  <c r="AT1120" i="70"/>
  <c r="AM1120" i="70"/>
  <c r="AL1120" i="70"/>
  <c r="AJ1120" i="70"/>
  <c r="AD1120" i="70"/>
  <c r="AC1120" i="70"/>
  <c r="AA1120" i="70"/>
  <c r="U1120" i="70"/>
  <c r="T1120" i="70"/>
  <c r="R1120" i="70"/>
  <c r="L1120" i="70"/>
  <c r="K1120" i="70"/>
  <c r="I1120" i="70"/>
  <c r="AT1119" i="70"/>
  <c r="AM1119" i="70"/>
  <c r="AL1119" i="70"/>
  <c r="AJ1119" i="70"/>
  <c r="AD1119" i="70"/>
  <c r="AC1119" i="70"/>
  <c r="AA1119" i="70"/>
  <c r="U1119" i="70"/>
  <c r="T1119" i="70"/>
  <c r="R1119" i="70"/>
  <c r="L1119" i="70"/>
  <c r="K1119" i="70"/>
  <c r="I1119" i="70"/>
  <c r="AT1118" i="70"/>
  <c r="AM1118" i="70"/>
  <c r="AL1118" i="70"/>
  <c r="AJ1118" i="70"/>
  <c r="AD1118" i="70"/>
  <c r="AC1118" i="70"/>
  <c r="AA1118" i="70"/>
  <c r="U1118" i="70"/>
  <c r="T1118" i="70"/>
  <c r="R1118" i="70"/>
  <c r="L1118" i="70"/>
  <c r="K1118" i="70"/>
  <c r="I1118" i="70"/>
  <c r="AT1117" i="70"/>
  <c r="AM1117" i="70"/>
  <c r="AL1117" i="70"/>
  <c r="AJ1117" i="70"/>
  <c r="AD1117" i="70"/>
  <c r="AC1117" i="70"/>
  <c r="AA1117" i="70"/>
  <c r="U1117" i="70"/>
  <c r="T1117" i="70"/>
  <c r="R1117" i="70"/>
  <c r="L1117" i="70"/>
  <c r="K1117" i="70"/>
  <c r="I1117" i="70"/>
  <c r="AT1116" i="70"/>
  <c r="AM1116" i="70"/>
  <c r="AL1116" i="70"/>
  <c r="AJ1116" i="70"/>
  <c r="AD1116" i="70"/>
  <c r="AC1116" i="70"/>
  <c r="AA1116" i="70"/>
  <c r="U1116" i="70"/>
  <c r="T1116" i="70"/>
  <c r="R1116" i="70"/>
  <c r="L1116" i="70"/>
  <c r="K1116" i="70"/>
  <c r="I1116" i="70"/>
  <c r="AT1115" i="70"/>
  <c r="AM1115" i="70"/>
  <c r="AL1115" i="70"/>
  <c r="AJ1115" i="70"/>
  <c r="AD1115" i="70"/>
  <c r="AC1115" i="70"/>
  <c r="AA1115" i="70"/>
  <c r="U1115" i="70"/>
  <c r="T1115" i="70"/>
  <c r="R1115" i="70"/>
  <c r="L1115" i="70"/>
  <c r="K1115" i="70"/>
  <c r="I1115" i="70"/>
  <c r="AT1114" i="70"/>
  <c r="AM1114" i="70"/>
  <c r="AL1114" i="70"/>
  <c r="AJ1114" i="70"/>
  <c r="AD1114" i="70"/>
  <c r="AC1114" i="70"/>
  <c r="AA1114" i="70"/>
  <c r="U1114" i="70"/>
  <c r="T1114" i="70"/>
  <c r="R1114" i="70"/>
  <c r="L1114" i="70"/>
  <c r="K1114" i="70"/>
  <c r="I1114" i="70"/>
  <c r="AT1113" i="70"/>
  <c r="AM1113" i="70"/>
  <c r="AL1113" i="70"/>
  <c r="AJ1113" i="70"/>
  <c r="AD1113" i="70"/>
  <c r="AC1113" i="70"/>
  <c r="AA1113" i="70"/>
  <c r="U1113" i="70"/>
  <c r="T1113" i="70"/>
  <c r="R1113" i="70"/>
  <c r="L1113" i="70"/>
  <c r="K1113" i="70"/>
  <c r="I1113" i="70"/>
  <c r="AT1112" i="70"/>
  <c r="AM1112" i="70"/>
  <c r="AL1112" i="70"/>
  <c r="AJ1112" i="70"/>
  <c r="AD1112" i="70"/>
  <c r="AC1112" i="70"/>
  <c r="AA1112" i="70"/>
  <c r="U1112" i="70"/>
  <c r="T1112" i="70"/>
  <c r="R1112" i="70"/>
  <c r="L1112" i="70"/>
  <c r="K1112" i="70"/>
  <c r="I1112" i="70"/>
  <c r="AT1111" i="70"/>
  <c r="AM1111" i="70"/>
  <c r="AL1111" i="70"/>
  <c r="AJ1111" i="70"/>
  <c r="AD1111" i="70"/>
  <c r="AC1111" i="70"/>
  <c r="AA1111" i="70"/>
  <c r="U1111" i="70"/>
  <c r="T1111" i="70"/>
  <c r="R1111" i="70"/>
  <c r="L1111" i="70"/>
  <c r="K1111" i="70"/>
  <c r="I1111" i="70"/>
  <c r="AT1110" i="70"/>
  <c r="AM1110" i="70"/>
  <c r="AL1110" i="70"/>
  <c r="AJ1110" i="70"/>
  <c r="AD1110" i="70"/>
  <c r="AC1110" i="70"/>
  <c r="AA1110" i="70"/>
  <c r="U1110" i="70"/>
  <c r="T1110" i="70"/>
  <c r="R1110" i="70"/>
  <c r="L1110" i="70"/>
  <c r="K1110" i="70"/>
  <c r="I1110" i="70"/>
  <c r="AT1109" i="70"/>
  <c r="AW1109" i="70" s="1"/>
  <c r="AL1109" i="70"/>
  <c r="BP69" i="70" s="1"/>
  <c r="BS38" i="70" s="1"/>
  <c r="AC1109" i="70"/>
  <c r="AA1109" i="70"/>
  <c r="T1109" i="70"/>
  <c r="R1109" i="70"/>
  <c r="K1109" i="70"/>
  <c r="AT1108" i="70"/>
  <c r="AM1108" i="70"/>
  <c r="AL1108" i="70"/>
  <c r="AJ1108" i="70"/>
  <c r="AD1108" i="70"/>
  <c r="AC1108" i="70"/>
  <c r="AA1108" i="70"/>
  <c r="U1108" i="70"/>
  <c r="T1108" i="70"/>
  <c r="R1108" i="70"/>
  <c r="L1108" i="70"/>
  <c r="K1108" i="70"/>
  <c r="I1108" i="70"/>
  <c r="AT1107" i="70"/>
  <c r="AM1107" i="70"/>
  <c r="AL1107" i="70"/>
  <c r="AJ1107" i="70"/>
  <c r="AD1107" i="70"/>
  <c r="AC1107" i="70"/>
  <c r="AA1107" i="70"/>
  <c r="U1107" i="70"/>
  <c r="T1107" i="70"/>
  <c r="R1107" i="70"/>
  <c r="L1107" i="70"/>
  <c r="K1107" i="70"/>
  <c r="I1107" i="70"/>
  <c r="AT1106" i="70"/>
  <c r="AM1106" i="70"/>
  <c r="AL1106" i="70"/>
  <c r="AJ1106" i="70"/>
  <c r="AD1106" i="70"/>
  <c r="AC1106" i="70"/>
  <c r="AA1106" i="70"/>
  <c r="U1106" i="70"/>
  <c r="T1106" i="70"/>
  <c r="R1106" i="70"/>
  <c r="L1106" i="70"/>
  <c r="K1106" i="70"/>
  <c r="I1106" i="70"/>
  <c r="AT1105" i="70"/>
  <c r="AM1105" i="70"/>
  <c r="AL1105" i="70"/>
  <c r="AJ1105" i="70"/>
  <c r="AD1105" i="70"/>
  <c r="AC1105" i="70"/>
  <c r="AA1105" i="70"/>
  <c r="U1105" i="70"/>
  <c r="T1105" i="70"/>
  <c r="R1105" i="70"/>
  <c r="L1105" i="70"/>
  <c r="K1105" i="70"/>
  <c r="I1105" i="70"/>
  <c r="AT1104" i="70"/>
  <c r="AM1104" i="70"/>
  <c r="AL1104" i="70"/>
  <c r="AJ1104" i="70"/>
  <c r="AD1104" i="70"/>
  <c r="AC1104" i="70"/>
  <c r="AA1104" i="70"/>
  <c r="U1104" i="70"/>
  <c r="T1104" i="70"/>
  <c r="R1104" i="70"/>
  <c r="L1104" i="70"/>
  <c r="K1104" i="70"/>
  <c r="I1104" i="70"/>
  <c r="AT1103" i="70"/>
  <c r="AW1103" i="70" s="1"/>
  <c r="AM1103" i="70"/>
  <c r="AL1103" i="70"/>
  <c r="AJ1103" i="70"/>
  <c r="AD1103" i="70"/>
  <c r="AC1103" i="70"/>
  <c r="AA1103" i="70"/>
  <c r="U1103" i="70"/>
  <c r="T1103" i="70"/>
  <c r="R1103" i="70"/>
  <c r="L1103" i="70"/>
  <c r="K1103" i="70"/>
  <c r="I1103" i="70"/>
  <c r="AT1102" i="70"/>
  <c r="AM1102" i="70"/>
  <c r="AL1102" i="70"/>
  <c r="AJ1102" i="70"/>
  <c r="AD1102" i="70"/>
  <c r="AC1102" i="70"/>
  <c r="AA1102" i="70"/>
  <c r="U1102" i="70"/>
  <c r="T1102" i="70"/>
  <c r="R1102" i="70"/>
  <c r="L1102" i="70"/>
  <c r="K1102" i="70"/>
  <c r="I1102" i="70"/>
  <c r="AT1101" i="70"/>
  <c r="AM1101" i="70"/>
  <c r="AL1101" i="70"/>
  <c r="AJ1101" i="70"/>
  <c r="AD1101" i="70"/>
  <c r="AC1101" i="70"/>
  <c r="AA1101" i="70"/>
  <c r="U1101" i="70"/>
  <c r="T1101" i="70"/>
  <c r="R1101" i="70"/>
  <c r="L1101" i="70"/>
  <c r="K1101" i="70"/>
  <c r="I1101" i="70"/>
  <c r="AT1100" i="70"/>
  <c r="AM1100" i="70"/>
  <c r="AL1100" i="70"/>
  <c r="AJ1100" i="70"/>
  <c r="AD1100" i="70"/>
  <c r="AC1100" i="70"/>
  <c r="AA1100" i="70"/>
  <c r="U1100" i="70"/>
  <c r="T1100" i="70"/>
  <c r="R1100" i="70"/>
  <c r="L1100" i="70"/>
  <c r="K1100" i="70"/>
  <c r="I1100" i="70"/>
  <c r="AT1099" i="70"/>
  <c r="AM1099" i="70"/>
  <c r="AL1099" i="70"/>
  <c r="AJ1099" i="70"/>
  <c r="AD1099" i="70"/>
  <c r="AC1099" i="70"/>
  <c r="AA1099" i="70"/>
  <c r="U1099" i="70"/>
  <c r="T1099" i="70"/>
  <c r="R1099" i="70"/>
  <c r="L1099" i="70"/>
  <c r="K1099" i="70"/>
  <c r="I1099" i="70"/>
  <c r="AT1098" i="70"/>
  <c r="AM1098" i="70"/>
  <c r="AL1098" i="70"/>
  <c r="AJ1098" i="70"/>
  <c r="AD1098" i="70"/>
  <c r="AC1098" i="70"/>
  <c r="AA1098" i="70"/>
  <c r="U1098" i="70"/>
  <c r="T1098" i="70"/>
  <c r="R1098" i="70"/>
  <c r="L1098" i="70"/>
  <c r="K1098" i="70"/>
  <c r="I1098" i="70"/>
  <c r="AT1097" i="70"/>
  <c r="AM1097" i="70"/>
  <c r="AL1097" i="70"/>
  <c r="AJ1097" i="70"/>
  <c r="AD1097" i="70"/>
  <c r="AC1097" i="70"/>
  <c r="AA1097" i="70"/>
  <c r="U1097" i="70"/>
  <c r="T1097" i="70"/>
  <c r="R1097" i="70"/>
  <c r="L1097" i="70"/>
  <c r="K1097" i="70"/>
  <c r="I1097" i="70"/>
  <c r="AT1096" i="70"/>
  <c r="AM1096" i="70"/>
  <c r="AL1096" i="70"/>
  <c r="AJ1096" i="70"/>
  <c r="AD1096" i="70"/>
  <c r="AC1096" i="70"/>
  <c r="AA1096" i="70"/>
  <c r="U1096" i="70"/>
  <c r="T1096" i="70"/>
  <c r="R1096" i="70"/>
  <c r="L1096" i="70"/>
  <c r="K1096" i="70"/>
  <c r="I1096" i="70"/>
  <c r="AT1095" i="70"/>
  <c r="AM1095" i="70"/>
  <c r="AL1095" i="70"/>
  <c r="AJ1095" i="70"/>
  <c r="AD1095" i="70"/>
  <c r="AC1095" i="70"/>
  <c r="AA1095" i="70"/>
  <c r="U1095" i="70"/>
  <c r="T1095" i="70"/>
  <c r="R1095" i="70"/>
  <c r="L1095" i="70"/>
  <c r="K1095" i="70"/>
  <c r="I1095" i="70"/>
  <c r="AT1094" i="70"/>
  <c r="AM1094" i="70"/>
  <c r="AL1094" i="70"/>
  <c r="AJ1094" i="70"/>
  <c r="AD1094" i="70"/>
  <c r="AC1094" i="70"/>
  <c r="AA1094" i="70"/>
  <c r="U1094" i="70"/>
  <c r="T1094" i="70"/>
  <c r="R1094" i="70"/>
  <c r="L1094" i="70"/>
  <c r="K1094" i="70"/>
  <c r="I1094" i="70"/>
  <c r="AT1093" i="70"/>
  <c r="AM1093" i="70"/>
  <c r="AL1093" i="70"/>
  <c r="AJ1093" i="70"/>
  <c r="AD1093" i="70"/>
  <c r="AC1093" i="70"/>
  <c r="AA1093" i="70"/>
  <c r="U1093" i="70"/>
  <c r="T1093" i="70"/>
  <c r="R1093" i="70"/>
  <c r="L1093" i="70"/>
  <c r="K1093" i="70"/>
  <c r="I1093" i="70"/>
  <c r="AT1092" i="70"/>
  <c r="AL1092" i="70"/>
  <c r="BP68" i="70" s="1"/>
  <c r="BS37" i="70" s="1"/>
  <c r="AJ1092" i="70"/>
  <c r="AC1092" i="70"/>
  <c r="AA1092" i="70"/>
  <c r="T1092" i="70"/>
  <c r="R1092" i="70"/>
  <c r="K1092" i="70"/>
  <c r="AT1091" i="70"/>
  <c r="AM1091" i="70"/>
  <c r="AL1091" i="70"/>
  <c r="AJ1091" i="70"/>
  <c r="AD1091" i="70"/>
  <c r="AC1091" i="70"/>
  <c r="AA1091" i="70"/>
  <c r="U1091" i="70"/>
  <c r="T1091" i="70"/>
  <c r="R1091" i="70"/>
  <c r="L1091" i="70"/>
  <c r="K1091" i="70"/>
  <c r="I1091" i="70"/>
  <c r="AT1090" i="70"/>
  <c r="AM1090" i="70"/>
  <c r="AL1090" i="70"/>
  <c r="AJ1090" i="70"/>
  <c r="AD1090" i="70"/>
  <c r="AC1090" i="70"/>
  <c r="AA1090" i="70"/>
  <c r="U1090" i="70"/>
  <c r="T1090" i="70"/>
  <c r="R1090" i="70"/>
  <c r="L1090" i="70"/>
  <c r="K1090" i="70"/>
  <c r="I1090" i="70"/>
  <c r="AT1089" i="70"/>
  <c r="AM1089" i="70"/>
  <c r="AL1089" i="70"/>
  <c r="AJ1089" i="70"/>
  <c r="AD1089" i="70"/>
  <c r="AC1089" i="70"/>
  <c r="AA1089" i="70"/>
  <c r="U1089" i="70"/>
  <c r="T1089" i="70"/>
  <c r="R1089" i="70"/>
  <c r="L1089" i="70"/>
  <c r="K1089" i="70"/>
  <c r="I1089" i="70"/>
  <c r="AT1088" i="70"/>
  <c r="AM1088" i="70"/>
  <c r="AL1088" i="70"/>
  <c r="AJ1088" i="70"/>
  <c r="AD1088" i="70"/>
  <c r="AC1088" i="70"/>
  <c r="AA1088" i="70"/>
  <c r="U1088" i="70"/>
  <c r="T1088" i="70"/>
  <c r="R1088" i="70"/>
  <c r="L1088" i="70"/>
  <c r="K1088" i="70"/>
  <c r="I1088" i="70"/>
  <c r="AT1087" i="70"/>
  <c r="AM1087" i="70"/>
  <c r="AL1087" i="70"/>
  <c r="AJ1087" i="70"/>
  <c r="AD1087" i="70"/>
  <c r="AC1087" i="70"/>
  <c r="AA1087" i="70"/>
  <c r="U1087" i="70"/>
  <c r="T1087" i="70"/>
  <c r="R1087" i="70"/>
  <c r="L1087" i="70"/>
  <c r="K1087" i="70"/>
  <c r="I1087" i="70"/>
  <c r="AT1086" i="70"/>
  <c r="AW1086" i="70" s="1"/>
  <c r="AM1086" i="70"/>
  <c r="AL1086" i="70"/>
  <c r="AJ1086" i="70"/>
  <c r="AD1086" i="70"/>
  <c r="AC1086" i="70"/>
  <c r="AA1086" i="70"/>
  <c r="U1086" i="70"/>
  <c r="T1086" i="70"/>
  <c r="R1086" i="70"/>
  <c r="L1086" i="70"/>
  <c r="K1086" i="70"/>
  <c r="I1086" i="70"/>
  <c r="AT1085" i="70"/>
  <c r="AM1085" i="70"/>
  <c r="AL1085" i="70"/>
  <c r="AJ1085" i="70"/>
  <c r="AD1085" i="70"/>
  <c r="AC1085" i="70"/>
  <c r="AA1085" i="70"/>
  <c r="U1085" i="70"/>
  <c r="T1085" i="70"/>
  <c r="R1085" i="70"/>
  <c r="L1085" i="70"/>
  <c r="K1085" i="70"/>
  <c r="I1085" i="70"/>
  <c r="AT1084" i="70"/>
  <c r="AM1084" i="70"/>
  <c r="AL1084" i="70"/>
  <c r="AJ1084" i="70"/>
  <c r="AD1084" i="70"/>
  <c r="AC1084" i="70"/>
  <c r="AA1084" i="70"/>
  <c r="U1084" i="70"/>
  <c r="T1084" i="70"/>
  <c r="R1084" i="70"/>
  <c r="L1084" i="70"/>
  <c r="K1084" i="70"/>
  <c r="I1084" i="70"/>
  <c r="AT1083" i="70"/>
  <c r="AM1083" i="70"/>
  <c r="AL1083" i="70"/>
  <c r="AJ1083" i="70"/>
  <c r="AD1083" i="70"/>
  <c r="AC1083" i="70"/>
  <c r="AA1083" i="70"/>
  <c r="U1083" i="70"/>
  <c r="T1083" i="70"/>
  <c r="R1083" i="70"/>
  <c r="L1083" i="70"/>
  <c r="K1083" i="70"/>
  <c r="I1083" i="70"/>
  <c r="AT1082" i="70"/>
  <c r="AM1082" i="70"/>
  <c r="AL1082" i="70"/>
  <c r="AJ1082" i="70"/>
  <c r="AD1082" i="70"/>
  <c r="AC1082" i="70"/>
  <c r="AA1082" i="70"/>
  <c r="U1082" i="70"/>
  <c r="T1082" i="70"/>
  <c r="R1082" i="70"/>
  <c r="L1082" i="70"/>
  <c r="K1082" i="70"/>
  <c r="I1082" i="70"/>
  <c r="AT1081" i="70"/>
  <c r="AM1081" i="70"/>
  <c r="AL1081" i="70"/>
  <c r="AJ1081" i="70"/>
  <c r="AD1081" i="70"/>
  <c r="AC1081" i="70"/>
  <c r="AA1081" i="70"/>
  <c r="U1081" i="70"/>
  <c r="T1081" i="70"/>
  <c r="R1081" i="70"/>
  <c r="L1081" i="70"/>
  <c r="K1081" i="70"/>
  <c r="I1081" i="70"/>
  <c r="AT1080" i="70"/>
  <c r="AM1080" i="70"/>
  <c r="AL1080" i="70"/>
  <c r="AJ1080" i="70"/>
  <c r="AD1080" i="70"/>
  <c r="AC1080" i="70"/>
  <c r="AA1080" i="70"/>
  <c r="U1080" i="70"/>
  <c r="T1080" i="70"/>
  <c r="R1080" i="70"/>
  <c r="L1080" i="70"/>
  <c r="K1080" i="70"/>
  <c r="I1080" i="70"/>
  <c r="AT1079" i="70"/>
  <c r="AM1079" i="70"/>
  <c r="AL1079" i="70"/>
  <c r="AJ1079" i="70"/>
  <c r="AD1079" i="70"/>
  <c r="AC1079" i="70"/>
  <c r="AA1079" i="70"/>
  <c r="U1079" i="70"/>
  <c r="T1079" i="70"/>
  <c r="R1079" i="70"/>
  <c r="L1079" i="70"/>
  <c r="K1079" i="70"/>
  <c r="I1079" i="70"/>
  <c r="AT1078" i="70"/>
  <c r="AM1078" i="70"/>
  <c r="AL1078" i="70"/>
  <c r="AJ1078" i="70"/>
  <c r="AD1078" i="70"/>
  <c r="AC1078" i="70"/>
  <c r="AA1078" i="70"/>
  <c r="U1078" i="70"/>
  <c r="T1078" i="70"/>
  <c r="R1078" i="70"/>
  <c r="L1078" i="70"/>
  <c r="K1078" i="70"/>
  <c r="I1078" i="70"/>
  <c r="AT1077" i="70"/>
  <c r="AM1077" i="70"/>
  <c r="AL1077" i="70"/>
  <c r="AJ1077" i="70"/>
  <c r="AD1077" i="70"/>
  <c r="AC1077" i="70"/>
  <c r="AA1077" i="70"/>
  <c r="U1077" i="70"/>
  <c r="T1077" i="70"/>
  <c r="R1077" i="70"/>
  <c r="L1077" i="70"/>
  <c r="K1077" i="70"/>
  <c r="I1077" i="70"/>
  <c r="AT1076" i="70"/>
  <c r="AM1076" i="70"/>
  <c r="AL1076" i="70"/>
  <c r="AJ1076" i="70"/>
  <c r="AD1076" i="70"/>
  <c r="AC1076" i="70"/>
  <c r="AA1076" i="70"/>
  <c r="U1076" i="70"/>
  <c r="T1076" i="70"/>
  <c r="R1076" i="70"/>
  <c r="L1076" i="70"/>
  <c r="K1076" i="70"/>
  <c r="I1076" i="70"/>
  <c r="AT1075" i="70"/>
  <c r="AL1075" i="70"/>
  <c r="BP67" i="70" s="1"/>
  <c r="BS36" i="70" s="1"/>
  <c r="AJ1075" i="70"/>
  <c r="AC1075" i="70"/>
  <c r="AA1075" i="70"/>
  <c r="T1075" i="70"/>
  <c r="R1075" i="70"/>
  <c r="K1075" i="70"/>
  <c r="AT1074" i="70"/>
  <c r="AM1074" i="70"/>
  <c r="AL1074" i="70"/>
  <c r="AJ1074" i="70"/>
  <c r="AD1074" i="70"/>
  <c r="AC1074" i="70"/>
  <c r="AA1074" i="70"/>
  <c r="U1074" i="70"/>
  <c r="T1074" i="70"/>
  <c r="R1074" i="70"/>
  <c r="L1074" i="70"/>
  <c r="K1074" i="70"/>
  <c r="I1074" i="70"/>
  <c r="AT1073" i="70"/>
  <c r="AM1073" i="70"/>
  <c r="AL1073" i="70"/>
  <c r="AJ1073" i="70"/>
  <c r="AD1073" i="70"/>
  <c r="AC1073" i="70"/>
  <c r="AA1073" i="70"/>
  <c r="U1073" i="70"/>
  <c r="T1073" i="70"/>
  <c r="R1073" i="70"/>
  <c r="L1073" i="70"/>
  <c r="K1073" i="70"/>
  <c r="I1073" i="70"/>
  <c r="AT1072" i="70"/>
  <c r="AM1072" i="70"/>
  <c r="AL1072" i="70"/>
  <c r="AJ1072" i="70"/>
  <c r="AD1072" i="70"/>
  <c r="AC1072" i="70"/>
  <c r="AA1072" i="70"/>
  <c r="U1072" i="70"/>
  <c r="T1072" i="70"/>
  <c r="R1072" i="70"/>
  <c r="L1072" i="70"/>
  <c r="K1072" i="70"/>
  <c r="I1072" i="70"/>
  <c r="AT1071" i="70"/>
  <c r="AM1071" i="70"/>
  <c r="AL1071" i="70"/>
  <c r="AJ1071" i="70"/>
  <c r="AD1071" i="70"/>
  <c r="AC1071" i="70"/>
  <c r="AA1071" i="70"/>
  <c r="U1071" i="70"/>
  <c r="T1071" i="70"/>
  <c r="R1071" i="70"/>
  <c r="L1071" i="70"/>
  <c r="K1071" i="70"/>
  <c r="I1071" i="70"/>
  <c r="AT1070" i="70"/>
  <c r="AM1070" i="70"/>
  <c r="AL1070" i="70"/>
  <c r="AJ1070" i="70"/>
  <c r="AD1070" i="70"/>
  <c r="AC1070" i="70"/>
  <c r="AA1070" i="70"/>
  <c r="U1070" i="70"/>
  <c r="T1070" i="70"/>
  <c r="R1070" i="70"/>
  <c r="L1070" i="70"/>
  <c r="K1070" i="70"/>
  <c r="I1070" i="70"/>
  <c r="AT1069" i="70"/>
  <c r="AW1069" i="70" s="1"/>
  <c r="AM1069" i="70"/>
  <c r="AL1069" i="70"/>
  <c r="AJ1069" i="70"/>
  <c r="AD1069" i="70"/>
  <c r="AC1069" i="70"/>
  <c r="AA1069" i="70"/>
  <c r="U1069" i="70"/>
  <c r="T1069" i="70"/>
  <c r="R1069" i="70"/>
  <c r="L1069" i="70"/>
  <c r="K1069" i="70"/>
  <c r="I1069" i="70"/>
  <c r="AT1068" i="70"/>
  <c r="AM1068" i="70"/>
  <c r="AL1068" i="70"/>
  <c r="AJ1068" i="70"/>
  <c r="AD1068" i="70"/>
  <c r="AC1068" i="70"/>
  <c r="AA1068" i="70"/>
  <c r="U1068" i="70"/>
  <c r="T1068" i="70"/>
  <c r="R1068" i="70"/>
  <c r="L1068" i="70"/>
  <c r="K1068" i="70"/>
  <c r="I1068" i="70"/>
  <c r="AT1067" i="70"/>
  <c r="AM1067" i="70"/>
  <c r="AL1067" i="70"/>
  <c r="AJ1067" i="70"/>
  <c r="AD1067" i="70"/>
  <c r="AC1067" i="70"/>
  <c r="AA1067" i="70"/>
  <c r="U1067" i="70"/>
  <c r="T1067" i="70"/>
  <c r="R1067" i="70"/>
  <c r="L1067" i="70"/>
  <c r="K1067" i="70"/>
  <c r="I1067" i="70"/>
  <c r="AT1066" i="70"/>
  <c r="AM1066" i="70"/>
  <c r="AL1066" i="70"/>
  <c r="AJ1066" i="70"/>
  <c r="AD1066" i="70"/>
  <c r="AC1066" i="70"/>
  <c r="AA1066" i="70"/>
  <c r="U1066" i="70"/>
  <c r="T1066" i="70"/>
  <c r="R1066" i="70"/>
  <c r="L1066" i="70"/>
  <c r="K1066" i="70"/>
  <c r="I1066" i="70"/>
  <c r="AT1065" i="70"/>
  <c r="AM1065" i="70"/>
  <c r="AL1065" i="70"/>
  <c r="AJ1065" i="70"/>
  <c r="AD1065" i="70"/>
  <c r="AC1065" i="70"/>
  <c r="AA1065" i="70"/>
  <c r="U1065" i="70"/>
  <c r="T1065" i="70"/>
  <c r="R1065" i="70"/>
  <c r="L1065" i="70"/>
  <c r="K1065" i="70"/>
  <c r="I1065" i="70"/>
  <c r="AT1064" i="70"/>
  <c r="AM1064" i="70"/>
  <c r="AL1064" i="70"/>
  <c r="AJ1064" i="70"/>
  <c r="AD1064" i="70"/>
  <c r="AC1064" i="70"/>
  <c r="AA1064" i="70"/>
  <c r="U1064" i="70"/>
  <c r="T1064" i="70"/>
  <c r="R1064" i="70"/>
  <c r="L1064" i="70"/>
  <c r="K1064" i="70"/>
  <c r="I1064" i="70"/>
  <c r="AT1063" i="70"/>
  <c r="AM1063" i="70"/>
  <c r="AL1063" i="70"/>
  <c r="AJ1063" i="70"/>
  <c r="AD1063" i="70"/>
  <c r="AC1063" i="70"/>
  <c r="AA1063" i="70"/>
  <c r="U1063" i="70"/>
  <c r="T1063" i="70"/>
  <c r="R1063" i="70"/>
  <c r="L1063" i="70"/>
  <c r="K1063" i="70"/>
  <c r="I1063" i="70"/>
  <c r="AT1062" i="70"/>
  <c r="AM1062" i="70"/>
  <c r="AL1062" i="70"/>
  <c r="AJ1062" i="70"/>
  <c r="AD1062" i="70"/>
  <c r="AC1062" i="70"/>
  <c r="AA1062" i="70"/>
  <c r="U1062" i="70"/>
  <c r="T1062" i="70"/>
  <c r="R1062" i="70"/>
  <c r="L1062" i="70"/>
  <c r="K1062" i="70"/>
  <c r="I1062" i="70"/>
  <c r="AT1061" i="70"/>
  <c r="AM1061" i="70"/>
  <c r="AL1061" i="70"/>
  <c r="AJ1061" i="70"/>
  <c r="AD1061" i="70"/>
  <c r="AC1061" i="70"/>
  <c r="AA1061" i="70"/>
  <c r="U1061" i="70"/>
  <c r="T1061" i="70"/>
  <c r="R1061" i="70"/>
  <c r="L1061" i="70"/>
  <c r="K1061" i="70"/>
  <c r="I1061" i="70"/>
  <c r="AT1060" i="70"/>
  <c r="AM1060" i="70"/>
  <c r="AL1060" i="70"/>
  <c r="AJ1060" i="70"/>
  <c r="AD1060" i="70"/>
  <c r="AC1060" i="70"/>
  <c r="AA1060" i="70"/>
  <c r="U1060" i="70"/>
  <c r="T1060" i="70"/>
  <c r="R1060" i="70"/>
  <c r="L1060" i="70"/>
  <c r="K1060" i="70"/>
  <c r="I1060" i="70"/>
  <c r="AT1059" i="70"/>
  <c r="AM1059" i="70"/>
  <c r="AL1059" i="70"/>
  <c r="AJ1059" i="70"/>
  <c r="AD1059" i="70"/>
  <c r="AC1059" i="70"/>
  <c r="AA1059" i="70"/>
  <c r="U1059" i="70"/>
  <c r="T1059" i="70"/>
  <c r="R1059" i="70"/>
  <c r="L1059" i="70"/>
  <c r="K1059" i="70"/>
  <c r="I1059" i="70"/>
  <c r="AT1058" i="70"/>
  <c r="AL1058" i="70"/>
  <c r="BP66" i="70" s="1"/>
  <c r="BS35" i="70" s="1"/>
  <c r="AJ1058" i="70"/>
  <c r="AC1058" i="70"/>
  <c r="AA1058" i="70"/>
  <c r="T1058" i="70"/>
  <c r="R1058" i="70"/>
  <c r="K1058" i="70"/>
  <c r="AT1057" i="70"/>
  <c r="AM1057" i="70"/>
  <c r="AL1057" i="70"/>
  <c r="AJ1057" i="70"/>
  <c r="AD1057" i="70"/>
  <c r="AC1057" i="70"/>
  <c r="AA1057" i="70"/>
  <c r="U1057" i="70"/>
  <c r="T1057" i="70"/>
  <c r="R1057" i="70"/>
  <c r="L1057" i="70"/>
  <c r="K1057" i="70"/>
  <c r="I1057" i="70"/>
  <c r="AT1056" i="70"/>
  <c r="AM1056" i="70"/>
  <c r="AL1056" i="70"/>
  <c r="AJ1056" i="70"/>
  <c r="AD1056" i="70"/>
  <c r="AC1056" i="70"/>
  <c r="AA1056" i="70"/>
  <c r="U1056" i="70"/>
  <c r="T1056" i="70"/>
  <c r="R1056" i="70"/>
  <c r="L1056" i="70"/>
  <c r="K1056" i="70"/>
  <c r="I1056" i="70"/>
  <c r="AT1055" i="70"/>
  <c r="AM1055" i="70"/>
  <c r="AL1055" i="70"/>
  <c r="AJ1055" i="70"/>
  <c r="AD1055" i="70"/>
  <c r="AC1055" i="70"/>
  <c r="AA1055" i="70"/>
  <c r="U1055" i="70"/>
  <c r="T1055" i="70"/>
  <c r="R1055" i="70"/>
  <c r="L1055" i="70"/>
  <c r="K1055" i="70"/>
  <c r="I1055" i="70"/>
  <c r="AT1054" i="70"/>
  <c r="AM1054" i="70"/>
  <c r="AL1054" i="70"/>
  <c r="AJ1054" i="70"/>
  <c r="AD1054" i="70"/>
  <c r="AC1054" i="70"/>
  <c r="AA1054" i="70"/>
  <c r="U1054" i="70"/>
  <c r="T1054" i="70"/>
  <c r="R1054" i="70"/>
  <c r="L1054" i="70"/>
  <c r="K1054" i="70"/>
  <c r="I1054" i="70"/>
  <c r="AT1053" i="70"/>
  <c r="AM1053" i="70"/>
  <c r="AL1053" i="70"/>
  <c r="AJ1053" i="70"/>
  <c r="AD1053" i="70"/>
  <c r="AC1053" i="70"/>
  <c r="AA1053" i="70"/>
  <c r="U1053" i="70"/>
  <c r="T1053" i="70"/>
  <c r="R1053" i="70"/>
  <c r="L1053" i="70"/>
  <c r="K1053" i="70"/>
  <c r="I1053" i="70"/>
  <c r="AT1052" i="70"/>
  <c r="AW1052" i="70" s="1"/>
  <c r="AM1052" i="70"/>
  <c r="AL1052" i="70"/>
  <c r="AJ1052" i="70"/>
  <c r="AD1052" i="70"/>
  <c r="AC1052" i="70"/>
  <c r="AA1052" i="70"/>
  <c r="U1052" i="70"/>
  <c r="T1052" i="70"/>
  <c r="R1052" i="70"/>
  <c r="L1052" i="70"/>
  <c r="K1052" i="70"/>
  <c r="I1052" i="70"/>
  <c r="AT1051" i="70"/>
  <c r="AM1051" i="70"/>
  <c r="AL1051" i="70"/>
  <c r="AJ1051" i="70"/>
  <c r="AD1051" i="70"/>
  <c r="AC1051" i="70"/>
  <c r="AA1051" i="70"/>
  <c r="U1051" i="70"/>
  <c r="T1051" i="70"/>
  <c r="R1051" i="70"/>
  <c r="L1051" i="70"/>
  <c r="K1051" i="70"/>
  <c r="I1051" i="70"/>
  <c r="AT1050" i="70"/>
  <c r="AM1050" i="70"/>
  <c r="AL1050" i="70"/>
  <c r="AJ1050" i="70"/>
  <c r="AD1050" i="70"/>
  <c r="AC1050" i="70"/>
  <c r="AA1050" i="70"/>
  <c r="U1050" i="70"/>
  <c r="T1050" i="70"/>
  <c r="R1050" i="70"/>
  <c r="L1050" i="70"/>
  <c r="K1050" i="70"/>
  <c r="I1050" i="70"/>
  <c r="AT1049" i="70"/>
  <c r="AM1049" i="70"/>
  <c r="AL1049" i="70"/>
  <c r="AJ1049" i="70"/>
  <c r="AD1049" i="70"/>
  <c r="AC1049" i="70"/>
  <c r="AA1049" i="70"/>
  <c r="U1049" i="70"/>
  <c r="T1049" i="70"/>
  <c r="R1049" i="70"/>
  <c r="L1049" i="70"/>
  <c r="K1049" i="70"/>
  <c r="I1049" i="70"/>
  <c r="AT1048" i="70"/>
  <c r="AM1048" i="70"/>
  <c r="AL1048" i="70"/>
  <c r="AJ1048" i="70"/>
  <c r="AD1048" i="70"/>
  <c r="AC1048" i="70"/>
  <c r="AA1048" i="70"/>
  <c r="U1048" i="70"/>
  <c r="T1048" i="70"/>
  <c r="R1048" i="70"/>
  <c r="L1048" i="70"/>
  <c r="K1048" i="70"/>
  <c r="I1048" i="70"/>
  <c r="AT1047" i="70"/>
  <c r="AM1047" i="70"/>
  <c r="AL1047" i="70"/>
  <c r="AJ1047" i="70"/>
  <c r="AD1047" i="70"/>
  <c r="AC1047" i="70"/>
  <c r="AA1047" i="70"/>
  <c r="U1047" i="70"/>
  <c r="T1047" i="70"/>
  <c r="R1047" i="70"/>
  <c r="L1047" i="70"/>
  <c r="K1047" i="70"/>
  <c r="I1047" i="70"/>
  <c r="AT1046" i="70"/>
  <c r="AM1046" i="70"/>
  <c r="AL1046" i="70"/>
  <c r="AJ1046" i="70"/>
  <c r="AD1046" i="70"/>
  <c r="AC1046" i="70"/>
  <c r="AA1046" i="70"/>
  <c r="U1046" i="70"/>
  <c r="T1046" i="70"/>
  <c r="R1046" i="70"/>
  <c r="L1046" i="70"/>
  <c r="K1046" i="70"/>
  <c r="I1046" i="70"/>
  <c r="AT1045" i="70"/>
  <c r="AM1045" i="70"/>
  <c r="AL1045" i="70"/>
  <c r="AJ1045" i="70"/>
  <c r="AD1045" i="70"/>
  <c r="AC1045" i="70"/>
  <c r="AA1045" i="70"/>
  <c r="U1045" i="70"/>
  <c r="T1045" i="70"/>
  <c r="R1045" i="70"/>
  <c r="L1045" i="70"/>
  <c r="K1045" i="70"/>
  <c r="I1045" i="70"/>
  <c r="AT1044" i="70"/>
  <c r="AM1044" i="70"/>
  <c r="AL1044" i="70"/>
  <c r="AJ1044" i="70"/>
  <c r="AD1044" i="70"/>
  <c r="AC1044" i="70"/>
  <c r="AA1044" i="70"/>
  <c r="U1044" i="70"/>
  <c r="T1044" i="70"/>
  <c r="R1044" i="70"/>
  <c r="L1044" i="70"/>
  <c r="K1044" i="70"/>
  <c r="I1044" i="70"/>
  <c r="AT1043" i="70"/>
  <c r="AM1043" i="70"/>
  <c r="AL1043" i="70"/>
  <c r="AJ1043" i="70"/>
  <c r="AD1043" i="70"/>
  <c r="AC1043" i="70"/>
  <c r="AA1043" i="70"/>
  <c r="U1043" i="70"/>
  <c r="T1043" i="70"/>
  <c r="R1043" i="70"/>
  <c r="L1043" i="70"/>
  <c r="K1043" i="70"/>
  <c r="I1043" i="70"/>
  <c r="AT1042" i="70"/>
  <c r="AM1042" i="70"/>
  <c r="AL1042" i="70"/>
  <c r="AJ1042" i="70"/>
  <c r="AD1042" i="70"/>
  <c r="AC1042" i="70"/>
  <c r="AA1042" i="70"/>
  <c r="U1042" i="70"/>
  <c r="T1042" i="70"/>
  <c r="R1042" i="70"/>
  <c r="L1042" i="70"/>
  <c r="K1042" i="70"/>
  <c r="I1042" i="70"/>
  <c r="AT1041" i="70"/>
  <c r="AL1041" i="70"/>
  <c r="BP65" i="70" s="1"/>
  <c r="BS34" i="70" s="1"/>
  <c r="AC1041" i="70"/>
  <c r="T1041" i="70"/>
  <c r="K1041" i="70"/>
  <c r="AT1040" i="70"/>
  <c r="AM1040" i="70"/>
  <c r="AL1040" i="70"/>
  <c r="AJ1040" i="70"/>
  <c r="AD1040" i="70"/>
  <c r="AC1040" i="70"/>
  <c r="AA1040" i="70"/>
  <c r="U1040" i="70"/>
  <c r="T1040" i="70"/>
  <c r="R1040" i="70"/>
  <c r="L1040" i="70"/>
  <c r="K1040" i="70"/>
  <c r="I1040" i="70"/>
  <c r="AT1039" i="70"/>
  <c r="AM1039" i="70"/>
  <c r="AL1039" i="70"/>
  <c r="AJ1039" i="70"/>
  <c r="AD1039" i="70"/>
  <c r="AC1039" i="70"/>
  <c r="AA1039" i="70"/>
  <c r="U1039" i="70"/>
  <c r="T1039" i="70"/>
  <c r="R1039" i="70"/>
  <c r="L1039" i="70"/>
  <c r="K1039" i="70"/>
  <c r="I1039" i="70"/>
  <c r="AT1038" i="70"/>
  <c r="AM1038" i="70"/>
  <c r="AL1038" i="70"/>
  <c r="AJ1038" i="70"/>
  <c r="AD1038" i="70"/>
  <c r="AC1038" i="70"/>
  <c r="AA1038" i="70"/>
  <c r="U1038" i="70"/>
  <c r="T1038" i="70"/>
  <c r="R1038" i="70"/>
  <c r="L1038" i="70"/>
  <c r="K1038" i="70"/>
  <c r="I1038" i="70"/>
  <c r="AT1037" i="70"/>
  <c r="AM1037" i="70"/>
  <c r="AL1037" i="70"/>
  <c r="AJ1037" i="70"/>
  <c r="AD1037" i="70"/>
  <c r="AC1037" i="70"/>
  <c r="AA1037" i="70"/>
  <c r="U1037" i="70"/>
  <c r="T1037" i="70"/>
  <c r="R1037" i="70"/>
  <c r="L1037" i="70"/>
  <c r="K1037" i="70"/>
  <c r="I1037" i="70"/>
  <c r="AT1036" i="70"/>
  <c r="AM1036" i="70"/>
  <c r="AL1036" i="70"/>
  <c r="AJ1036" i="70"/>
  <c r="AD1036" i="70"/>
  <c r="AC1036" i="70"/>
  <c r="AA1036" i="70"/>
  <c r="U1036" i="70"/>
  <c r="T1036" i="70"/>
  <c r="R1036" i="70"/>
  <c r="L1036" i="70"/>
  <c r="K1036" i="70"/>
  <c r="I1036" i="70"/>
  <c r="AT1035" i="70"/>
  <c r="AM1035" i="70"/>
  <c r="AL1035" i="70"/>
  <c r="AJ1035" i="70"/>
  <c r="AD1035" i="70"/>
  <c r="AC1035" i="70"/>
  <c r="AA1035" i="70"/>
  <c r="U1035" i="70"/>
  <c r="T1035" i="70"/>
  <c r="R1035" i="70"/>
  <c r="L1035" i="70"/>
  <c r="K1035" i="70"/>
  <c r="I1035" i="70"/>
  <c r="AT1034" i="70"/>
  <c r="AM1034" i="70"/>
  <c r="AL1034" i="70"/>
  <c r="AJ1034" i="70"/>
  <c r="AD1034" i="70"/>
  <c r="AC1034" i="70"/>
  <c r="AA1034" i="70"/>
  <c r="U1034" i="70"/>
  <c r="T1034" i="70"/>
  <c r="R1034" i="70"/>
  <c r="L1034" i="70"/>
  <c r="K1034" i="70"/>
  <c r="I1034" i="70"/>
  <c r="AT1033" i="70"/>
  <c r="AM1033" i="70"/>
  <c r="AL1033" i="70"/>
  <c r="AJ1033" i="70"/>
  <c r="AD1033" i="70"/>
  <c r="AC1033" i="70"/>
  <c r="AA1033" i="70"/>
  <c r="U1033" i="70"/>
  <c r="T1033" i="70"/>
  <c r="R1033" i="70"/>
  <c r="L1033" i="70"/>
  <c r="K1033" i="70"/>
  <c r="I1033" i="70"/>
  <c r="AT1032" i="70"/>
  <c r="AM1032" i="70"/>
  <c r="AL1032" i="70"/>
  <c r="AJ1032" i="70"/>
  <c r="AD1032" i="70"/>
  <c r="AC1032" i="70"/>
  <c r="AA1032" i="70"/>
  <c r="U1032" i="70"/>
  <c r="T1032" i="70"/>
  <c r="R1032" i="70"/>
  <c r="L1032" i="70"/>
  <c r="K1032" i="70"/>
  <c r="I1032" i="70"/>
  <c r="AT1031" i="70"/>
  <c r="AM1031" i="70"/>
  <c r="AL1031" i="70"/>
  <c r="AJ1031" i="70"/>
  <c r="AD1031" i="70"/>
  <c r="AC1031" i="70"/>
  <c r="AA1031" i="70"/>
  <c r="U1031" i="70"/>
  <c r="T1031" i="70"/>
  <c r="R1031" i="70"/>
  <c r="L1031" i="70"/>
  <c r="K1031" i="70"/>
  <c r="I1031" i="70"/>
  <c r="AT1030" i="70"/>
  <c r="AM1030" i="70"/>
  <c r="AL1030" i="70"/>
  <c r="AJ1030" i="70"/>
  <c r="AD1030" i="70"/>
  <c r="AC1030" i="70"/>
  <c r="AA1030" i="70"/>
  <c r="U1030" i="70"/>
  <c r="T1030" i="70"/>
  <c r="R1030" i="70"/>
  <c r="L1030" i="70"/>
  <c r="K1030" i="70"/>
  <c r="I1030" i="70"/>
  <c r="AT1029" i="70"/>
  <c r="AM1029" i="70"/>
  <c r="AL1029" i="70"/>
  <c r="AJ1029" i="70"/>
  <c r="AD1029" i="70"/>
  <c r="AC1029" i="70"/>
  <c r="AA1029" i="70"/>
  <c r="U1029" i="70"/>
  <c r="T1029" i="70"/>
  <c r="R1029" i="70"/>
  <c r="L1029" i="70"/>
  <c r="K1029" i="70"/>
  <c r="I1029" i="70"/>
  <c r="AT1028" i="70"/>
  <c r="AM1028" i="70"/>
  <c r="AL1028" i="70"/>
  <c r="AJ1028" i="70"/>
  <c r="AD1028" i="70"/>
  <c r="AC1028" i="70"/>
  <c r="AA1028" i="70"/>
  <c r="U1028" i="70"/>
  <c r="T1028" i="70"/>
  <c r="R1028" i="70"/>
  <c r="L1028" i="70"/>
  <c r="K1028" i="70"/>
  <c r="I1028" i="70"/>
  <c r="AT1027" i="70"/>
  <c r="AM1027" i="70"/>
  <c r="AL1027" i="70"/>
  <c r="AJ1027" i="70"/>
  <c r="AD1027" i="70"/>
  <c r="AC1027" i="70"/>
  <c r="AA1027" i="70"/>
  <c r="U1027" i="70"/>
  <c r="T1027" i="70"/>
  <c r="R1027" i="70"/>
  <c r="L1027" i="70"/>
  <c r="K1027" i="70"/>
  <c r="I1027" i="70"/>
  <c r="AT1026" i="70"/>
  <c r="AM1026" i="70"/>
  <c r="AL1026" i="70"/>
  <c r="AJ1026" i="70"/>
  <c r="AD1026" i="70"/>
  <c r="AC1026" i="70"/>
  <c r="AA1026" i="70"/>
  <c r="U1026" i="70"/>
  <c r="T1026" i="70"/>
  <c r="R1026" i="70"/>
  <c r="L1026" i="70"/>
  <c r="K1026" i="70"/>
  <c r="I1026" i="70"/>
  <c r="AT1025" i="70"/>
  <c r="AM1025" i="70"/>
  <c r="AL1025" i="70"/>
  <c r="AJ1025" i="70"/>
  <c r="AD1025" i="70"/>
  <c r="AC1025" i="70"/>
  <c r="AA1025" i="70"/>
  <c r="U1025" i="70"/>
  <c r="T1025" i="70"/>
  <c r="R1025" i="70"/>
  <c r="L1025" i="70"/>
  <c r="K1025" i="70"/>
  <c r="I1025" i="70"/>
  <c r="AT1024" i="70"/>
  <c r="AL1024" i="70"/>
  <c r="BP64" i="70" s="1"/>
  <c r="BS33" i="70" s="1"/>
  <c r="AM1024" i="70"/>
  <c r="AC1024" i="70"/>
  <c r="AD1024" i="70"/>
  <c r="T1024" i="70"/>
  <c r="U1024" i="70"/>
  <c r="K1024" i="70"/>
  <c r="AT1023" i="70"/>
  <c r="AM1023" i="70"/>
  <c r="AL1023" i="70"/>
  <c r="AJ1023" i="70"/>
  <c r="AD1023" i="70"/>
  <c r="AC1023" i="70"/>
  <c r="AA1023" i="70"/>
  <c r="U1023" i="70"/>
  <c r="T1023" i="70"/>
  <c r="R1023" i="70"/>
  <c r="L1023" i="70"/>
  <c r="K1023" i="70"/>
  <c r="I1023" i="70"/>
  <c r="AT1022" i="70"/>
  <c r="AM1022" i="70"/>
  <c r="AL1022" i="70"/>
  <c r="AJ1022" i="70"/>
  <c r="AD1022" i="70"/>
  <c r="AC1022" i="70"/>
  <c r="AA1022" i="70"/>
  <c r="U1022" i="70"/>
  <c r="T1022" i="70"/>
  <c r="R1022" i="70"/>
  <c r="L1022" i="70"/>
  <c r="K1022" i="70"/>
  <c r="I1022" i="70"/>
  <c r="AT1021" i="70"/>
  <c r="AM1021" i="70"/>
  <c r="AL1021" i="70"/>
  <c r="AJ1021" i="70"/>
  <c r="AD1021" i="70"/>
  <c r="AC1021" i="70"/>
  <c r="AA1021" i="70"/>
  <c r="U1021" i="70"/>
  <c r="T1021" i="70"/>
  <c r="R1021" i="70"/>
  <c r="L1021" i="70"/>
  <c r="K1021" i="70"/>
  <c r="I1021" i="70"/>
  <c r="AT1020" i="70"/>
  <c r="AM1020" i="70"/>
  <c r="AL1020" i="70"/>
  <c r="AJ1020" i="70"/>
  <c r="AD1020" i="70"/>
  <c r="AC1020" i="70"/>
  <c r="AA1020" i="70"/>
  <c r="U1020" i="70"/>
  <c r="T1020" i="70"/>
  <c r="R1020" i="70"/>
  <c r="L1020" i="70"/>
  <c r="K1020" i="70"/>
  <c r="I1020" i="70"/>
  <c r="AT1019" i="70"/>
  <c r="AM1019" i="70"/>
  <c r="AL1019" i="70"/>
  <c r="AJ1019" i="70"/>
  <c r="AD1019" i="70"/>
  <c r="AC1019" i="70"/>
  <c r="AA1019" i="70"/>
  <c r="U1019" i="70"/>
  <c r="T1019" i="70"/>
  <c r="R1019" i="70"/>
  <c r="L1019" i="70"/>
  <c r="K1019" i="70"/>
  <c r="I1019" i="70"/>
  <c r="AT1018" i="70"/>
  <c r="AM1018" i="70"/>
  <c r="AL1018" i="70"/>
  <c r="AJ1018" i="70"/>
  <c r="AD1018" i="70"/>
  <c r="AC1018" i="70"/>
  <c r="AA1018" i="70"/>
  <c r="U1018" i="70"/>
  <c r="T1018" i="70"/>
  <c r="R1018" i="70"/>
  <c r="L1018" i="70"/>
  <c r="K1018" i="70"/>
  <c r="I1018" i="70"/>
  <c r="AT1017" i="70"/>
  <c r="AM1017" i="70"/>
  <c r="AL1017" i="70"/>
  <c r="AJ1017" i="70"/>
  <c r="AD1017" i="70"/>
  <c r="AC1017" i="70"/>
  <c r="AA1017" i="70"/>
  <c r="U1017" i="70"/>
  <c r="T1017" i="70"/>
  <c r="R1017" i="70"/>
  <c r="L1017" i="70"/>
  <c r="K1017" i="70"/>
  <c r="I1017" i="70"/>
  <c r="AT1016" i="70"/>
  <c r="AM1016" i="70"/>
  <c r="AL1016" i="70"/>
  <c r="AJ1016" i="70"/>
  <c r="AD1016" i="70"/>
  <c r="AC1016" i="70"/>
  <c r="AA1016" i="70"/>
  <c r="U1016" i="70"/>
  <c r="T1016" i="70"/>
  <c r="R1016" i="70"/>
  <c r="L1016" i="70"/>
  <c r="K1016" i="70"/>
  <c r="I1016" i="70"/>
  <c r="AT1015" i="70"/>
  <c r="AM1015" i="70"/>
  <c r="AL1015" i="70"/>
  <c r="AJ1015" i="70"/>
  <c r="AD1015" i="70"/>
  <c r="AC1015" i="70"/>
  <c r="AA1015" i="70"/>
  <c r="U1015" i="70"/>
  <c r="T1015" i="70"/>
  <c r="R1015" i="70"/>
  <c r="L1015" i="70"/>
  <c r="K1015" i="70"/>
  <c r="I1015" i="70"/>
  <c r="AT1014" i="70"/>
  <c r="AM1014" i="70"/>
  <c r="AL1014" i="70"/>
  <c r="AJ1014" i="70"/>
  <c r="AD1014" i="70"/>
  <c r="AC1014" i="70"/>
  <c r="AA1014" i="70"/>
  <c r="U1014" i="70"/>
  <c r="T1014" i="70"/>
  <c r="R1014" i="70"/>
  <c r="L1014" i="70"/>
  <c r="K1014" i="70"/>
  <c r="I1014" i="70"/>
  <c r="AT1013" i="70"/>
  <c r="AM1013" i="70"/>
  <c r="AL1013" i="70"/>
  <c r="AJ1013" i="70"/>
  <c r="AD1013" i="70"/>
  <c r="AC1013" i="70"/>
  <c r="AA1013" i="70"/>
  <c r="U1013" i="70"/>
  <c r="T1013" i="70"/>
  <c r="R1013" i="70"/>
  <c r="L1013" i="70"/>
  <c r="K1013" i="70"/>
  <c r="I1013" i="70"/>
  <c r="AT1012" i="70"/>
  <c r="AM1012" i="70"/>
  <c r="AL1012" i="70"/>
  <c r="AJ1012" i="70"/>
  <c r="AD1012" i="70"/>
  <c r="AC1012" i="70"/>
  <c r="AA1012" i="70"/>
  <c r="U1012" i="70"/>
  <c r="T1012" i="70"/>
  <c r="R1012" i="70"/>
  <c r="L1012" i="70"/>
  <c r="K1012" i="70"/>
  <c r="I1012" i="70"/>
  <c r="AT1011" i="70"/>
  <c r="AM1011" i="70"/>
  <c r="AL1011" i="70"/>
  <c r="AJ1011" i="70"/>
  <c r="AD1011" i="70"/>
  <c r="AC1011" i="70"/>
  <c r="AA1011" i="70"/>
  <c r="U1011" i="70"/>
  <c r="T1011" i="70"/>
  <c r="R1011" i="70"/>
  <c r="L1011" i="70"/>
  <c r="K1011" i="70"/>
  <c r="I1011" i="70"/>
  <c r="AT1010" i="70"/>
  <c r="AM1010" i="70"/>
  <c r="AL1010" i="70"/>
  <c r="AJ1010" i="70"/>
  <c r="AD1010" i="70"/>
  <c r="AC1010" i="70"/>
  <c r="AA1010" i="70"/>
  <c r="U1010" i="70"/>
  <c r="T1010" i="70"/>
  <c r="R1010" i="70"/>
  <c r="L1010" i="70"/>
  <c r="K1010" i="70"/>
  <c r="I1010" i="70"/>
  <c r="AT1009" i="70"/>
  <c r="AM1009" i="70"/>
  <c r="AL1009" i="70"/>
  <c r="AJ1009" i="70"/>
  <c r="AD1009" i="70"/>
  <c r="AC1009" i="70"/>
  <c r="AA1009" i="70"/>
  <c r="U1009" i="70"/>
  <c r="T1009" i="70"/>
  <c r="R1009" i="70"/>
  <c r="L1009" i="70"/>
  <c r="K1009" i="70"/>
  <c r="I1009" i="70"/>
  <c r="AT1008" i="70"/>
  <c r="AM1008" i="70"/>
  <c r="AL1008" i="70"/>
  <c r="AJ1008" i="70"/>
  <c r="AD1008" i="70"/>
  <c r="AC1008" i="70"/>
  <c r="AA1008" i="70"/>
  <c r="U1008" i="70"/>
  <c r="T1008" i="70"/>
  <c r="R1008" i="70"/>
  <c r="L1008" i="70"/>
  <c r="K1008" i="70"/>
  <c r="I1008" i="70"/>
  <c r="AT1007" i="70"/>
  <c r="AL1007" i="70"/>
  <c r="BP63" i="70" s="1"/>
  <c r="BS32" i="70" s="1"/>
  <c r="AJ1007" i="70"/>
  <c r="AC1007" i="70"/>
  <c r="AD1007" i="70"/>
  <c r="T1007" i="70"/>
  <c r="U1007" i="70"/>
  <c r="K1007" i="70"/>
  <c r="AT1006" i="70"/>
  <c r="AM1006" i="70"/>
  <c r="AL1006" i="70"/>
  <c r="AJ1006" i="70"/>
  <c r="AD1006" i="70"/>
  <c r="AC1006" i="70"/>
  <c r="AA1006" i="70"/>
  <c r="U1006" i="70"/>
  <c r="T1006" i="70"/>
  <c r="R1006" i="70"/>
  <c r="L1006" i="70"/>
  <c r="K1006" i="70"/>
  <c r="I1006" i="70"/>
  <c r="AT1005" i="70"/>
  <c r="AM1005" i="70"/>
  <c r="AL1005" i="70"/>
  <c r="AJ1005" i="70"/>
  <c r="AD1005" i="70"/>
  <c r="AC1005" i="70"/>
  <c r="AA1005" i="70"/>
  <c r="U1005" i="70"/>
  <c r="T1005" i="70"/>
  <c r="R1005" i="70"/>
  <c r="L1005" i="70"/>
  <c r="K1005" i="70"/>
  <c r="I1005" i="70"/>
  <c r="AT1004" i="70"/>
  <c r="AM1004" i="70"/>
  <c r="AL1004" i="70"/>
  <c r="AJ1004" i="70"/>
  <c r="AD1004" i="70"/>
  <c r="AC1004" i="70"/>
  <c r="AA1004" i="70"/>
  <c r="U1004" i="70"/>
  <c r="T1004" i="70"/>
  <c r="R1004" i="70"/>
  <c r="L1004" i="70"/>
  <c r="K1004" i="70"/>
  <c r="I1004" i="70"/>
  <c r="AT1003" i="70"/>
  <c r="AM1003" i="70"/>
  <c r="AL1003" i="70"/>
  <c r="AJ1003" i="70"/>
  <c r="AD1003" i="70"/>
  <c r="AC1003" i="70"/>
  <c r="AA1003" i="70"/>
  <c r="U1003" i="70"/>
  <c r="T1003" i="70"/>
  <c r="R1003" i="70"/>
  <c r="L1003" i="70"/>
  <c r="K1003" i="70"/>
  <c r="I1003" i="70"/>
  <c r="AT1002" i="70"/>
  <c r="AM1002" i="70"/>
  <c r="AL1002" i="70"/>
  <c r="AJ1002" i="70"/>
  <c r="AD1002" i="70"/>
  <c r="AC1002" i="70"/>
  <c r="AA1002" i="70"/>
  <c r="U1002" i="70"/>
  <c r="T1002" i="70"/>
  <c r="R1002" i="70"/>
  <c r="L1002" i="70"/>
  <c r="K1002" i="70"/>
  <c r="I1002" i="70"/>
  <c r="AT1001" i="70"/>
  <c r="AM1001" i="70"/>
  <c r="AL1001" i="70"/>
  <c r="AJ1001" i="70"/>
  <c r="AD1001" i="70"/>
  <c r="AC1001" i="70"/>
  <c r="AA1001" i="70"/>
  <c r="U1001" i="70"/>
  <c r="T1001" i="70"/>
  <c r="R1001" i="70"/>
  <c r="L1001" i="70"/>
  <c r="K1001" i="70"/>
  <c r="I1001" i="70"/>
  <c r="AT1000" i="70"/>
  <c r="AM1000" i="70"/>
  <c r="AL1000" i="70"/>
  <c r="AJ1000" i="70"/>
  <c r="AD1000" i="70"/>
  <c r="AC1000" i="70"/>
  <c r="AA1000" i="70"/>
  <c r="U1000" i="70"/>
  <c r="T1000" i="70"/>
  <c r="R1000" i="70"/>
  <c r="L1000" i="70"/>
  <c r="K1000" i="70"/>
  <c r="I1000" i="70"/>
  <c r="AT999" i="70"/>
  <c r="AM999" i="70"/>
  <c r="AL999" i="70"/>
  <c r="AJ999" i="70"/>
  <c r="AD999" i="70"/>
  <c r="AC999" i="70"/>
  <c r="AA999" i="70"/>
  <c r="U999" i="70"/>
  <c r="T999" i="70"/>
  <c r="R999" i="70"/>
  <c r="L999" i="70"/>
  <c r="K999" i="70"/>
  <c r="I999" i="70"/>
  <c r="AT998" i="70"/>
  <c r="AM998" i="70"/>
  <c r="AL998" i="70"/>
  <c r="AJ998" i="70"/>
  <c r="AD998" i="70"/>
  <c r="AC998" i="70"/>
  <c r="AA998" i="70"/>
  <c r="U998" i="70"/>
  <c r="T998" i="70"/>
  <c r="R998" i="70"/>
  <c r="L998" i="70"/>
  <c r="K998" i="70"/>
  <c r="I998" i="70"/>
  <c r="AT997" i="70"/>
  <c r="AM997" i="70"/>
  <c r="AL997" i="70"/>
  <c r="AJ997" i="70"/>
  <c r="AD997" i="70"/>
  <c r="AC997" i="70"/>
  <c r="AA997" i="70"/>
  <c r="U997" i="70"/>
  <c r="T997" i="70"/>
  <c r="R997" i="70"/>
  <c r="L997" i="70"/>
  <c r="K997" i="70"/>
  <c r="I997" i="70"/>
  <c r="AT996" i="70"/>
  <c r="AM996" i="70"/>
  <c r="AL996" i="70"/>
  <c r="AJ996" i="70"/>
  <c r="AD996" i="70"/>
  <c r="AC996" i="70"/>
  <c r="AA996" i="70"/>
  <c r="U996" i="70"/>
  <c r="T996" i="70"/>
  <c r="R996" i="70"/>
  <c r="L996" i="70"/>
  <c r="K996" i="70"/>
  <c r="I996" i="70"/>
  <c r="AT995" i="70"/>
  <c r="AM995" i="70"/>
  <c r="AL995" i="70"/>
  <c r="AJ995" i="70"/>
  <c r="AD995" i="70"/>
  <c r="AC995" i="70"/>
  <c r="AA995" i="70"/>
  <c r="U995" i="70"/>
  <c r="T995" i="70"/>
  <c r="R995" i="70"/>
  <c r="L995" i="70"/>
  <c r="K995" i="70"/>
  <c r="I995" i="70"/>
  <c r="AT994" i="70"/>
  <c r="AM994" i="70"/>
  <c r="AL994" i="70"/>
  <c r="AJ994" i="70"/>
  <c r="AD994" i="70"/>
  <c r="AC994" i="70"/>
  <c r="AA994" i="70"/>
  <c r="U994" i="70"/>
  <c r="T994" i="70"/>
  <c r="R994" i="70"/>
  <c r="L994" i="70"/>
  <c r="K994" i="70"/>
  <c r="I994" i="70"/>
  <c r="AT993" i="70"/>
  <c r="AM993" i="70"/>
  <c r="AL993" i="70"/>
  <c r="AJ993" i="70"/>
  <c r="AD993" i="70"/>
  <c r="AC993" i="70"/>
  <c r="AA993" i="70"/>
  <c r="U993" i="70"/>
  <c r="T993" i="70"/>
  <c r="R993" i="70"/>
  <c r="L993" i="70"/>
  <c r="K993" i="70"/>
  <c r="I993" i="70"/>
  <c r="AT992" i="70"/>
  <c r="AM992" i="70"/>
  <c r="AL992" i="70"/>
  <c r="AJ992" i="70"/>
  <c r="AD992" i="70"/>
  <c r="AC992" i="70"/>
  <c r="AA992" i="70"/>
  <c r="U992" i="70"/>
  <c r="T992" i="70"/>
  <c r="R992" i="70"/>
  <c r="L992" i="70"/>
  <c r="K992" i="70"/>
  <c r="I992" i="70"/>
  <c r="AT991" i="70"/>
  <c r="AM991" i="70"/>
  <c r="AL991" i="70"/>
  <c r="AJ991" i="70"/>
  <c r="AD991" i="70"/>
  <c r="AC991" i="70"/>
  <c r="AA991" i="70"/>
  <c r="U991" i="70"/>
  <c r="T991" i="70"/>
  <c r="R991" i="70"/>
  <c r="L991" i="70"/>
  <c r="K991" i="70"/>
  <c r="I991" i="70"/>
  <c r="AT990" i="70"/>
  <c r="AL990" i="70"/>
  <c r="BP62" i="70" s="1"/>
  <c r="BS31" i="70" s="1"/>
  <c r="AJ990" i="70"/>
  <c r="AC990" i="70"/>
  <c r="AA990" i="70"/>
  <c r="T990" i="70"/>
  <c r="R990" i="70"/>
  <c r="K990" i="70"/>
  <c r="AT989" i="70"/>
  <c r="AM989" i="70"/>
  <c r="AL989" i="70"/>
  <c r="AJ989" i="70"/>
  <c r="AD989" i="70"/>
  <c r="AC989" i="70"/>
  <c r="AA989" i="70"/>
  <c r="U989" i="70"/>
  <c r="T989" i="70"/>
  <c r="R989" i="70"/>
  <c r="L989" i="70"/>
  <c r="K989" i="70"/>
  <c r="I989" i="70"/>
  <c r="AT988" i="70"/>
  <c r="AM988" i="70"/>
  <c r="AL988" i="70"/>
  <c r="AJ988" i="70"/>
  <c r="AD988" i="70"/>
  <c r="AC988" i="70"/>
  <c r="AA988" i="70"/>
  <c r="U988" i="70"/>
  <c r="T988" i="70"/>
  <c r="R988" i="70"/>
  <c r="L988" i="70"/>
  <c r="K988" i="70"/>
  <c r="I988" i="70"/>
  <c r="AT987" i="70"/>
  <c r="AM987" i="70"/>
  <c r="AL987" i="70"/>
  <c r="AJ987" i="70"/>
  <c r="AD987" i="70"/>
  <c r="AC987" i="70"/>
  <c r="AA987" i="70"/>
  <c r="U987" i="70"/>
  <c r="T987" i="70"/>
  <c r="R987" i="70"/>
  <c r="L987" i="70"/>
  <c r="K987" i="70"/>
  <c r="I987" i="70"/>
  <c r="AT986" i="70"/>
  <c r="AM986" i="70"/>
  <c r="AL986" i="70"/>
  <c r="AJ986" i="70"/>
  <c r="AD986" i="70"/>
  <c r="AC986" i="70"/>
  <c r="AA986" i="70"/>
  <c r="U986" i="70"/>
  <c r="T986" i="70"/>
  <c r="R986" i="70"/>
  <c r="L986" i="70"/>
  <c r="K986" i="70"/>
  <c r="I986" i="70"/>
  <c r="AT985" i="70"/>
  <c r="AM985" i="70"/>
  <c r="AL985" i="70"/>
  <c r="AJ985" i="70"/>
  <c r="AD985" i="70"/>
  <c r="AC985" i="70"/>
  <c r="AA985" i="70"/>
  <c r="U985" i="70"/>
  <c r="T985" i="70"/>
  <c r="R985" i="70"/>
  <c r="L985" i="70"/>
  <c r="K985" i="70"/>
  <c r="I985" i="70"/>
  <c r="AT984" i="70"/>
  <c r="AM984" i="70"/>
  <c r="AL984" i="70"/>
  <c r="AJ984" i="70"/>
  <c r="AD984" i="70"/>
  <c r="AC984" i="70"/>
  <c r="AA984" i="70"/>
  <c r="U984" i="70"/>
  <c r="T984" i="70"/>
  <c r="R984" i="70"/>
  <c r="L984" i="70"/>
  <c r="K984" i="70"/>
  <c r="I984" i="70"/>
  <c r="AT983" i="70"/>
  <c r="AM983" i="70"/>
  <c r="AL983" i="70"/>
  <c r="AJ983" i="70"/>
  <c r="AD983" i="70"/>
  <c r="AC983" i="70"/>
  <c r="AA983" i="70"/>
  <c r="U983" i="70"/>
  <c r="T983" i="70"/>
  <c r="R983" i="70"/>
  <c r="L983" i="70"/>
  <c r="K983" i="70"/>
  <c r="I983" i="70"/>
  <c r="AT982" i="70"/>
  <c r="AM982" i="70"/>
  <c r="AL982" i="70"/>
  <c r="AJ982" i="70"/>
  <c r="AD982" i="70"/>
  <c r="AC982" i="70"/>
  <c r="AA982" i="70"/>
  <c r="U982" i="70"/>
  <c r="T982" i="70"/>
  <c r="R982" i="70"/>
  <c r="L982" i="70"/>
  <c r="K982" i="70"/>
  <c r="I982" i="70"/>
  <c r="AT981" i="70"/>
  <c r="AM981" i="70"/>
  <c r="AL981" i="70"/>
  <c r="AJ981" i="70"/>
  <c r="AD981" i="70"/>
  <c r="AC981" i="70"/>
  <c r="AA981" i="70"/>
  <c r="U981" i="70"/>
  <c r="T981" i="70"/>
  <c r="R981" i="70"/>
  <c r="L981" i="70"/>
  <c r="K981" i="70"/>
  <c r="I981" i="70"/>
  <c r="AT980" i="70"/>
  <c r="AM980" i="70"/>
  <c r="AL980" i="70"/>
  <c r="AJ980" i="70"/>
  <c r="AD980" i="70"/>
  <c r="AC980" i="70"/>
  <c r="AA980" i="70"/>
  <c r="U980" i="70"/>
  <c r="T980" i="70"/>
  <c r="R980" i="70"/>
  <c r="L980" i="70"/>
  <c r="K980" i="70"/>
  <c r="I980" i="70"/>
  <c r="AT979" i="70"/>
  <c r="AM979" i="70"/>
  <c r="AL979" i="70"/>
  <c r="AJ979" i="70"/>
  <c r="AD979" i="70"/>
  <c r="AC979" i="70"/>
  <c r="AA979" i="70"/>
  <c r="U979" i="70"/>
  <c r="T979" i="70"/>
  <c r="R979" i="70"/>
  <c r="L979" i="70"/>
  <c r="K979" i="70"/>
  <c r="I979" i="70"/>
  <c r="AT978" i="70"/>
  <c r="AM978" i="70"/>
  <c r="AL978" i="70"/>
  <c r="AJ978" i="70"/>
  <c r="AD978" i="70"/>
  <c r="AC978" i="70"/>
  <c r="AA978" i="70"/>
  <c r="U978" i="70"/>
  <c r="T978" i="70"/>
  <c r="R978" i="70"/>
  <c r="L978" i="70"/>
  <c r="K978" i="70"/>
  <c r="I978" i="70"/>
  <c r="AT977" i="70"/>
  <c r="AM977" i="70"/>
  <c r="AL977" i="70"/>
  <c r="AJ977" i="70"/>
  <c r="AD977" i="70"/>
  <c r="AC977" i="70"/>
  <c r="AA977" i="70"/>
  <c r="U977" i="70"/>
  <c r="T977" i="70"/>
  <c r="R977" i="70"/>
  <c r="L977" i="70"/>
  <c r="K977" i="70"/>
  <c r="I977" i="70"/>
  <c r="AT976" i="70"/>
  <c r="AM976" i="70"/>
  <c r="AL976" i="70"/>
  <c r="AJ976" i="70"/>
  <c r="AD976" i="70"/>
  <c r="AC976" i="70"/>
  <c r="AA976" i="70"/>
  <c r="U976" i="70"/>
  <c r="T976" i="70"/>
  <c r="R976" i="70"/>
  <c r="L976" i="70"/>
  <c r="K976" i="70"/>
  <c r="I976" i="70"/>
  <c r="AT975" i="70"/>
  <c r="AM975" i="70"/>
  <c r="AL975" i="70"/>
  <c r="AJ975" i="70"/>
  <c r="AD975" i="70"/>
  <c r="AC975" i="70"/>
  <c r="AA975" i="70"/>
  <c r="U975" i="70"/>
  <c r="T975" i="70"/>
  <c r="R975" i="70"/>
  <c r="L975" i="70"/>
  <c r="K975" i="70"/>
  <c r="I975" i="70"/>
  <c r="AT974" i="70"/>
  <c r="AM974" i="70"/>
  <c r="AL974" i="70"/>
  <c r="AJ974" i="70"/>
  <c r="AD974" i="70"/>
  <c r="AC974" i="70"/>
  <c r="AA974" i="70"/>
  <c r="U974" i="70"/>
  <c r="T974" i="70"/>
  <c r="R974" i="70"/>
  <c r="L974" i="70"/>
  <c r="K974" i="70"/>
  <c r="I974" i="70"/>
  <c r="AT973" i="70"/>
  <c r="AL973" i="70"/>
  <c r="BP61" i="70" s="1"/>
  <c r="BS30" i="70" s="1"/>
  <c r="AC973" i="70"/>
  <c r="T973" i="70"/>
  <c r="K973" i="70"/>
  <c r="AT972" i="70"/>
  <c r="AM972" i="70"/>
  <c r="AL972" i="70"/>
  <c r="AJ972" i="70"/>
  <c r="AD972" i="70"/>
  <c r="AC972" i="70"/>
  <c r="AA972" i="70"/>
  <c r="U972" i="70"/>
  <c r="T972" i="70"/>
  <c r="R972" i="70"/>
  <c r="L972" i="70"/>
  <c r="K972" i="70"/>
  <c r="I972" i="70"/>
  <c r="AT971" i="70"/>
  <c r="AM971" i="70"/>
  <c r="AL971" i="70"/>
  <c r="AJ971" i="70"/>
  <c r="AD971" i="70"/>
  <c r="AC971" i="70"/>
  <c r="AA971" i="70"/>
  <c r="U971" i="70"/>
  <c r="T971" i="70"/>
  <c r="R971" i="70"/>
  <c r="L971" i="70"/>
  <c r="K971" i="70"/>
  <c r="I971" i="70"/>
  <c r="AT970" i="70"/>
  <c r="AM970" i="70"/>
  <c r="AL970" i="70"/>
  <c r="AJ970" i="70"/>
  <c r="AD970" i="70"/>
  <c r="AC970" i="70"/>
  <c r="AA970" i="70"/>
  <c r="U970" i="70"/>
  <c r="T970" i="70"/>
  <c r="R970" i="70"/>
  <c r="L970" i="70"/>
  <c r="K970" i="70"/>
  <c r="I970" i="70"/>
  <c r="AT969" i="70"/>
  <c r="AM969" i="70"/>
  <c r="AL969" i="70"/>
  <c r="AJ969" i="70"/>
  <c r="AD969" i="70"/>
  <c r="AC969" i="70"/>
  <c r="AA969" i="70"/>
  <c r="U969" i="70"/>
  <c r="T969" i="70"/>
  <c r="R969" i="70"/>
  <c r="L969" i="70"/>
  <c r="K969" i="70"/>
  <c r="I969" i="70"/>
  <c r="AT968" i="70"/>
  <c r="AM968" i="70"/>
  <c r="AL968" i="70"/>
  <c r="AJ968" i="70"/>
  <c r="AD968" i="70"/>
  <c r="AC968" i="70"/>
  <c r="AA968" i="70"/>
  <c r="U968" i="70"/>
  <c r="T968" i="70"/>
  <c r="R968" i="70"/>
  <c r="L968" i="70"/>
  <c r="K968" i="70"/>
  <c r="I968" i="70"/>
  <c r="AT967" i="70"/>
  <c r="AM967" i="70"/>
  <c r="AL967" i="70"/>
  <c r="AJ967" i="70"/>
  <c r="AD967" i="70"/>
  <c r="AC967" i="70"/>
  <c r="AA967" i="70"/>
  <c r="U967" i="70"/>
  <c r="T967" i="70"/>
  <c r="R967" i="70"/>
  <c r="L967" i="70"/>
  <c r="K967" i="70"/>
  <c r="I967" i="70"/>
  <c r="AT966" i="70"/>
  <c r="AM966" i="70"/>
  <c r="AL966" i="70"/>
  <c r="AJ966" i="70"/>
  <c r="AD966" i="70"/>
  <c r="AC966" i="70"/>
  <c r="AA966" i="70"/>
  <c r="U966" i="70"/>
  <c r="T966" i="70"/>
  <c r="R966" i="70"/>
  <c r="L966" i="70"/>
  <c r="K966" i="70"/>
  <c r="I966" i="70"/>
  <c r="AT965" i="70"/>
  <c r="AM965" i="70"/>
  <c r="AL965" i="70"/>
  <c r="AJ965" i="70"/>
  <c r="AD965" i="70"/>
  <c r="AC965" i="70"/>
  <c r="AA965" i="70"/>
  <c r="U965" i="70"/>
  <c r="T965" i="70"/>
  <c r="R965" i="70"/>
  <c r="L965" i="70"/>
  <c r="K965" i="70"/>
  <c r="I965" i="70"/>
  <c r="AT964" i="70"/>
  <c r="AM964" i="70"/>
  <c r="AL964" i="70"/>
  <c r="AJ964" i="70"/>
  <c r="AD964" i="70"/>
  <c r="AC964" i="70"/>
  <c r="AA964" i="70"/>
  <c r="U964" i="70"/>
  <c r="T964" i="70"/>
  <c r="R964" i="70"/>
  <c r="L964" i="70"/>
  <c r="K964" i="70"/>
  <c r="I964" i="70"/>
  <c r="AT963" i="70"/>
  <c r="AM963" i="70"/>
  <c r="AL963" i="70"/>
  <c r="AJ963" i="70"/>
  <c r="AD963" i="70"/>
  <c r="AC963" i="70"/>
  <c r="AA963" i="70"/>
  <c r="U963" i="70"/>
  <c r="T963" i="70"/>
  <c r="R963" i="70"/>
  <c r="L963" i="70"/>
  <c r="K963" i="70"/>
  <c r="I963" i="70"/>
  <c r="AT962" i="70"/>
  <c r="AM962" i="70"/>
  <c r="AL962" i="70"/>
  <c r="AJ962" i="70"/>
  <c r="AD962" i="70"/>
  <c r="AC962" i="70"/>
  <c r="AA962" i="70"/>
  <c r="U962" i="70"/>
  <c r="T962" i="70"/>
  <c r="R962" i="70"/>
  <c r="L962" i="70"/>
  <c r="K962" i="70"/>
  <c r="I962" i="70"/>
  <c r="AT961" i="70"/>
  <c r="AW961" i="70" s="1"/>
  <c r="AM961" i="70"/>
  <c r="AL961" i="70"/>
  <c r="AJ961" i="70"/>
  <c r="AD961" i="70"/>
  <c r="AC961" i="70"/>
  <c r="AA961" i="70"/>
  <c r="U961" i="70"/>
  <c r="T961" i="70"/>
  <c r="R961" i="70"/>
  <c r="L961" i="70"/>
  <c r="K961" i="70"/>
  <c r="I961" i="70"/>
  <c r="AT960" i="70"/>
  <c r="AM960" i="70"/>
  <c r="AL960" i="70"/>
  <c r="AJ960" i="70"/>
  <c r="AD960" i="70"/>
  <c r="AC960" i="70"/>
  <c r="AA960" i="70"/>
  <c r="U960" i="70"/>
  <c r="T960" i="70"/>
  <c r="R960" i="70"/>
  <c r="L960" i="70"/>
  <c r="K960" i="70"/>
  <c r="I960" i="70"/>
  <c r="AT959" i="70"/>
  <c r="AM959" i="70"/>
  <c r="AL959" i="70"/>
  <c r="AJ959" i="70"/>
  <c r="AD959" i="70"/>
  <c r="AC959" i="70"/>
  <c r="AA959" i="70"/>
  <c r="U959" i="70"/>
  <c r="T959" i="70"/>
  <c r="R959" i="70"/>
  <c r="L959" i="70"/>
  <c r="K959" i="70"/>
  <c r="I959" i="70"/>
  <c r="AT958" i="70"/>
  <c r="AM958" i="70"/>
  <c r="AL958" i="70"/>
  <c r="AJ958" i="70"/>
  <c r="AD958" i="70"/>
  <c r="AC958" i="70"/>
  <c r="AA958" i="70"/>
  <c r="U958" i="70"/>
  <c r="T958" i="70"/>
  <c r="R958" i="70"/>
  <c r="L958" i="70"/>
  <c r="K958" i="70"/>
  <c r="I958" i="70"/>
  <c r="AT957" i="70"/>
  <c r="AM957" i="70"/>
  <c r="AL957" i="70"/>
  <c r="AJ957" i="70"/>
  <c r="AD957" i="70"/>
  <c r="AC957" i="70"/>
  <c r="AA957" i="70"/>
  <c r="U957" i="70"/>
  <c r="T957" i="70"/>
  <c r="R957" i="70"/>
  <c r="L957" i="70"/>
  <c r="K957" i="70"/>
  <c r="I957" i="70"/>
  <c r="AT956" i="70"/>
  <c r="AL956" i="70"/>
  <c r="BP60" i="70" s="1"/>
  <c r="BS29" i="70" s="1"/>
  <c r="AJ956" i="70"/>
  <c r="AC956" i="70"/>
  <c r="AA956" i="70"/>
  <c r="T956" i="70"/>
  <c r="K956" i="70"/>
  <c r="AT955" i="70"/>
  <c r="AW955" i="70" s="1"/>
  <c r="AM955" i="70"/>
  <c r="AL955" i="70"/>
  <c r="AJ955" i="70"/>
  <c r="AD955" i="70"/>
  <c r="AC955" i="70"/>
  <c r="AA955" i="70"/>
  <c r="U955" i="70"/>
  <c r="T955" i="70"/>
  <c r="R955" i="70"/>
  <c r="L955" i="70"/>
  <c r="K955" i="70"/>
  <c r="I955" i="70"/>
  <c r="AT954" i="70"/>
  <c r="AM954" i="70"/>
  <c r="AL954" i="70"/>
  <c r="AJ954" i="70"/>
  <c r="AD954" i="70"/>
  <c r="AC954" i="70"/>
  <c r="AA954" i="70"/>
  <c r="U954" i="70"/>
  <c r="T954" i="70"/>
  <c r="R954" i="70"/>
  <c r="L954" i="70"/>
  <c r="K954" i="70"/>
  <c r="I954" i="70"/>
  <c r="AT953" i="70"/>
  <c r="AM953" i="70"/>
  <c r="AL953" i="70"/>
  <c r="AJ953" i="70"/>
  <c r="AD953" i="70"/>
  <c r="AC953" i="70"/>
  <c r="AA953" i="70"/>
  <c r="U953" i="70"/>
  <c r="T953" i="70"/>
  <c r="R953" i="70"/>
  <c r="L953" i="70"/>
  <c r="K953" i="70"/>
  <c r="I953" i="70"/>
  <c r="AT952" i="70"/>
  <c r="AM952" i="70"/>
  <c r="AL952" i="70"/>
  <c r="AJ952" i="70"/>
  <c r="AD952" i="70"/>
  <c r="AC952" i="70"/>
  <c r="AA952" i="70"/>
  <c r="U952" i="70"/>
  <c r="T952" i="70"/>
  <c r="R952" i="70"/>
  <c r="L952" i="70"/>
  <c r="K952" i="70"/>
  <c r="I952" i="70"/>
  <c r="AT951" i="70"/>
  <c r="AM951" i="70"/>
  <c r="AL951" i="70"/>
  <c r="AJ951" i="70"/>
  <c r="AD951" i="70"/>
  <c r="AC951" i="70"/>
  <c r="AA951" i="70"/>
  <c r="U951" i="70"/>
  <c r="T951" i="70"/>
  <c r="R951" i="70"/>
  <c r="L951" i="70"/>
  <c r="K951" i="70"/>
  <c r="I951" i="70"/>
  <c r="AT950" i="70"/>
  <c r="AM950" i="70"/>
  <c r="AL950" i="70"/>
  <c r="AJ950" i="70"/>
  <c r="AD950" i="70"/>
  <c r="AC950" i="70"/>
  <c r="AA950" i="70"/>
  <c r="U950" i="70"/>
  <c r="T950" i="70"/>
  <c r="R950" i="70"/>
  <c r="L950" i="70"/>
  <c r="K950" i="70"/>
  <c r="I950" i="70"/>
  <c r="AT949" i="70"/>
  <c r="AM949" i="70"/>
  <c r="AL949" i="70"/>
  <c r="AJ949" i="70"/>
  <c r="AD949" i="70"/>
  <c r="AC949" i="70"/>
  <c r="AA949" i="70"/>
  <c r="U949" i="70"/>
  <c r="T949" i="70"/>
  <c r="R949" i="70"/>
  <c r="L949" i="70"/>
  <c r="K949" i="70"/>
  <c r="I949" i="70"/>
  <c r="AT948" i="70"/>
  <c r="AM948" i="70"/>
  <c r="AL948" i="70"/>
  <c r="AJ948" i="70"/>
  <c r="AD948" i="70"/>
  <c r="AC948" i="70"/>
  <c r="AA948" i="70"/>
  <c r="U948" i="70"/>
  <c r="T948" i="70"/>
  <c r="R948" i="70"/>
  <c r="L948" i="70"/>
  <c r="K948" i="70"/>
  <c r="I948" i="70"/>
  <c r="AT947" i="70"/>
  <c r="AM947" i="70"/>
  <c r="AL947" i="70"/>
  <c r="AJ947" i="70"/>
  <c r="AD947" i="70"/>
  <c r="AC947" i="70"/>
  <c r="AA947" i="70"/>
  <c r="U947" i="70"/>
  <c r="T947" i="70"/>
  <c r="R947" i="70"/>
  <c r="L947" i="70"/>
  <c r="K947" i="70"/>
  <c r="I947" i="70"/>
  <c r="AT946" i="70"/>
  <c r="AM946" i="70"/>
  <c r="AL946" i="70"/>
  <c r="AJ946" i="70"/>
  <c r="AD946" i="70"/>
  <c r="AC946" i="70"/>
  <c r="AA946" i="70"/>
  <c r="U946" i="70"/>
  <c r="T946" i="70"/>
  <c r="R946" i="70"/>
  <c r="L946" i="70"/>
  <c r="K946" i="70"/>
  <c r="I946" i="70"/>
  <c r="AT945" i="70"/>
  <c r="AM945" i="70"/>
  <c r="AL945" i="70"/>
  <c r="AJ945" i="70"/>
  <c r="AD945" i="70"/>
  <c r="AC945" i="70"/>
  <c r="AA945" i="70"/>
  <c r="U945" i="70"/>
  <c r="T945" i="70"/>
  <c r="R945" i="70"/>
  <c r="L945" i="70"/>
  <c r="K945" i="70"/>
  <c r="I945" i="70"/>
  <c r="AT944" i="70"/>
  <c r="AM944" i="70"/>
  <c r="AL944" i="70"/>
  <c r="AJ944" i="70"/>
  <c r="AD944" i="70"/>
  <c r="AC944" i="70"/>
  <c r="AA944" i="70"/>
  <c r="U944" i="70"/>
  <c r="T944" i="70"/>
  <c r="R944" i="70"/>
  <c r="L944" i="70"/>
  <c r="K944" i="70"/>
  <c r="I944" i="70"/>
  <c r="AT943" i="70"/>
  <c r="AM943" i="70"/>
  <c r="AL943" i="70"/>
  <c r="AJ943" i="70"/>
  <c r="AD943" i="70"/>
  <c r="AC943" i="70"/>
  <c r="AA943" i="70"/>
  <c r="U943" i="70"/>
  <c r="T943" i="70"/>
  <c r="R943" i="70"/>
  <c r="L943" i="70"/>
  <c r="K943" i="70"/>
  <c r="I943" i="70"/>
  <c r="AT942" i="70"/>
  <c r="AM942" i="70"/>
  <c r="AL942" i="70"/>
  <c r="AJ942" i="70"/>
  <c r="AD942" i="70"/>
  <c r="AC942" i="70"/>
  <c r="AA942" i="70"/>
  <c r="U942" i="70"/>
  <c r="T942" i="70"/>
  <c r="R942" i="70"/>
  <c r="L942" i="70"/>
  <c r="K942" i="70"/>
  <c r="I942" i="70"/>
  <c r="AT941" i="70"/>
  <c r="AM941" i="70"/>
  <c r="AL941" i="70"/>
  <c r="AJ941" i="70"/>
  <c r="AD941" i="70"/>
  <c r="AC941" i="70"/>
  <c r="AA941" i="70"/>
  <c r="U941" i="70"/>
  <c r="T941" i="70"/>
  <c r="R941" i="70"/>
  <c r="L941" i="70"/>
  <c r="K941" i="70"/>
  <c r="I941" i="70"/>
  <c r="AT940" i="70"/>
  <c r="AS945" i="70"/>
  <c r="AM940" i="70"/>
  <c r="AL940" i="70"/>
  <c r="AJ940" i="70"/>
  <c r="AD940" i="70"/>
  <c r="AC940" i="70"/>
  <c r="AA940" i="70"/>
  <c r="U940" i="70"/>
  <c r="T940" i="70"/>
  <c r="R940" i="70"/>
  <c r="L940" i="70"/>
  <c r="K940" i="70"/>
  <c r="I940" i="70"/>
  <c r="AT939" i="70"/>
  <c r="AL939" i="70"/>
  <c r="BP59" i="70" s="1"/>
  <c r="BS28" i="70" s="1"/>
  <c r="AJ939" i="70"/>
  <c r="AC939" i="70"/>
  <c r="T939" i="70"/>
  <c r="R939" i="70"/>
  <c r="K939" i="70"/>
  <c r="AT938" i="70"/>
  <c r="AW938" i="70" s="1"/>
  <c r="AM938" i="70"/>
  <c r="AL938" i="70"/>
  <c r="AJ938" i="70"/>
  <c r="AD938" i="70"/>
  <c r="AC938" i="70"/>
  <c r="AA938" i="70"/>
  <c r="U938" i="70"/>
  <c r="T938" i="70"/>
  <c r="R938" i="70"/>
  <c r="L938" i="70"/>
  <c r="K938" i="70"/>
  <c r="I938" i="70"/>
  <c r="AT937" i="70"/>
  <c r="AM937" i="70"/>
  <c r="AL937" i="70"/>
  <c r="AJ937" i="70"/>
  <c r="AD937" i="70"/>
  <c r="AC937" i="70"/>
  <c r="AA937" i="70"/>
  <c r="U937" i="70"/>
  <c r="T937" i="70"/>
  <c r="R937" i="70"/>
  <c r="L937" i="70"/>
  <c r="K937" i="70"/>
  <c r="I937" i="70"/>
  <c r="AT936" i="70"/>
  <c r="AM936" i="70"/>
  <c r="AL936" i="70"/>
  <c r="AJ936" i="70"/>
  <c r="AD936" i="70"/>
  <c r="AC936" i="70"/>
  <c r="AA936" i="70"/>
  <c r="U936" i="70"/>
  <c r="T936" i="70"/>
  <c r="R936" i="70"/>
  <c r="L936" i="70"/>
  <c r="K936" i="70"/>
  <c r="I936" i="70"/>
  <c r="AT935" i="70"/>
  <c r="AM935" i="70"/>
  <c r="AL935" i="70"/>
  <c r="AJ935" i="70"/>
  <c r="AD935" i="70"/>
  <c r="AC935" i="70"/>
  <c r="AA935" i="70"/>
  <c r="U935" i="70"/>
  <c r="T935" i="70"/>
  <c r="R935" i="70"/>
  <c r="L935" i="70"/>
  <c r="K935" i="70"/>
  <c r="I935" i="70"/>
  <c r="AT934" i="70"/>
  <c r="AM934" i="70"/>
  <c r="AL934" i="70"/>
  <c r="AJ934" i="70"/>
  <c r="AD934" i="70"/>
  <c r="AC934" i="70"/>
  <c r="AA934" i="70"/>
  <c r="U934" i="70"/>
  <c r="T934" i="70"/>
  <c r="R934" i="70"/>
  <c r="L934" i="70"/>
  <c r="K934" i="70"/>
  <c r="I934" i="70"/>
  <c r="AT933" i="70"/>
  <c r="AM933" i="70"/>
  <c r="AL933" i="70"/>
  <c r="AJ933" i="70"/>
  <c r="AD933" i="70"/>
  <c r="AC933" i="70"/>
  <c r="AA933" i="70"/>
  <c r="U933" i="70"/>
  <c r="T933" i="70"/>
  <c r="R933" i="70"/>
  <c r="L933" i="70"/>
  <c r="K933" i="70"/>
  <c r="I933" i="70"/>
  <c r="AT932" i="70"/>
  <c r="AM932" i="70"/>
  <c r="AL932" i="70"/>
  <c r="AJ932" i="70"/>
  <c r="AD932" i="70"/>
  <c r="AC932" i="70"/>
  <c r="AA932" i="70"/>
  <c r="U932" i="70"/>
  <c r="T932" i="70"/>
  <c r="R932" i="70"/>
  <c r="L932" i="70"/>
  <c r="K932" i="70"/>
  <c r="I932" i="70"/>
  <c r="AT931" i="70"/>
  <c r="AM931" i="70"/>
  <c r="AL931" i="70"/>
  <c r="AJ931" i="70"/>
  <c r="AD931" i="70"/>
  <c r="AC931" i="70"/>
  <c r="AA931" i="70"/>
  <c r="U931" i="70"/>
  <c r="T931" i="70"/>
  <c r="R931" i="70"/>
  <c r="L931" i="70"/>
  <c r="K931" i="70"/>
  <c r="I931" i="70"/>
  <c r="AT930" i="70"/>
  <c r="AM930" i="70"/>
  <c r="AL930" i="70"/>
  <c r="AJ930" i="70"/>
  <c r="AD930" i="70"/>
  <c r="AC930" i="70"/>
  <c r="AA930" i="70"/>
  <c r="U930" i="70"/>
  <c r="T930" i="70"/>
  <c r="R930" i="70"/>
  <c r="L930" i="70"/>
  <c r="K930" i="70"/>
  <c r="I930" i="70"/>
  <c r="AT929" i="70"/>
  <c r="AM929" i="70"/>
  <c r="AL929" i="70"/>
  <c r="AJ929" i="70"/>
  <c r="AD929" i="70"/>
  <c r="AC929" i="70"/>
  <c r="AA929" i="70"/>
  <c r="U929" i="70"/>
  <c r="T929" i="70"/>
  <c r="R929" i="70"/>
  <c r="L929" i="70"/>
  <c r="K929" i="70"/>
  <c r="I929" i="70"/>
  <c r="AT928" i="70"/>
  <c r="AM928" i="70"/>
  <c r="AL928" i="70"/>
  <c r="AJ928" i="70"/>
  <c r="AD928" i="70"/>
  <c r="AC928" i="70"/>
  <c r="AA928" i="70"/>
  <c r="U928" i="70"/>
  <c r="T928" i="70"/>
  <c r="R928" i="70"/>
  <c r="L928" i="70"/>
  <c r="K928" i="70"/>
  <c r="I928" i="70"/>
  <c r="AT927" i="70"/>
  <c r="AM927" i="70"/>
  <c r="AL927" i="70"/>
  <c r="AJ927" i="70"/>
  <c r="AD927" i="70"/>
  <c r="AC927" i="70"/>
  <c r="AA927" i="70"/>
  <c r="U927" i="70"/>
  <c r="T927" i="70"/>
  <c r="R927" i="70"/>
  <c r="L927" i="70"/>
  <c r="K927" i="70"/>
  <c r="I927" i="70"/>
  <c r="AT926" i="70"/>
  <c r="AM926" i="70"/>
  <c r="AL926" i="70"/>
  <c r="AJ926" i="70"/>
  <c r="AD926" i="70"/>
  <c r="AC926" i="70"/>
  <c r="AA926" i="70"/>
  <c r="U926" i="70"/>
  <c r="T926" i="70"/>
  <c r="R926" i="70"/>
  <c r="L926" i="70"/>
  <c r="K926" i="70"/>
  <c r="I926" i="70"/>
  <c r="AT925" i="70"/>
  <c r="AM925" i="70"/>
  <c r="AL925" i="70"/>
  <c r="AJ925" i="70"/>
  <c r="AD925" i="70"/>
  <c r="AC925" i="70"/>
  <c r="AA925" i="70"/>
  <c r="U925" i="70"/>
  <c r="T925" i="70"/>
  <c r="R925" i="70"/>
  <c r="L925" i="70"/>
  <c r="K925" i="70"/>
  <c r="I925" i="70"/>
  <c r="AT924" i="70"/>
  <c r="AM924" i="70"/>
  <c r="AL924" i="70"/>
  <c r="AJ924" i="70"/>
  <c r="AD924" i="70"/>
  <c r="AC924" i="70"/>
  <c r="AA924" i="70"/>
  <c r="U924" i="70"/>
  <c r="T924" i="70"/>
  <c r="R924" i="70"/>
  <c r="L924" i="70"/>
  <c r="K924" i="70"/>
  <c r="I924" i="70"/>
  <c r="AT923" i="70"/>
  <c r="AM923" i="70"/>
  <c r="AL923" i="70"/>
  <c r="AJ923" i="70"/>
  <c r="AD923" i="70"/>
  <c r="AC923" i="70"/>
  <c r="AA923" i="70"/>
  <c r="U923" i="70"/>
  <c r="T923" i="70"/>
  <c r="R923" i="70"/>
  <c r="L923" i="70"/>
  <c r="K923" i="70"/>
  <c r="I923" i="70"/>
  <c r="AT922" i="70"/>
  <c r="AL922" i="70"/>
  <c r="BP58" i="70" s="1"/>
  <c r="BS27" i="70" s="1"/>
  <c r="AM922" i="70"/>
  <c r="AC922" i="70"/>
  <c r="T922" i="70"/>
  <c r="U922" i="70"/>
  <c r="K922" i="70"/>
  <c r="AT921" i="70"/>
  <c r="AM921" i="70"/>
  <c r="AL921" i="70"/>
  <c r="AJ921" i="70"/>
  <c r="AD921" i="70"/>
  <c r="AC921" i="70"/>
  <c r="AA921" i="70"/>
  <c r="U921" i="70"/>
  <c r="T921" i="70"/>
  <c r="R921" i="70"/>
  <c r="L921" i="70"/>
  <c r="K921" i="70"/>
  <c r="I921" i="70"/>
  <c r="AT920" i="70"/>
  <c r="AM920" i="70"/>
  <c r="AL920" i="70"/>
  <c r="AJ920" i="70"/>
  <c r="AD920" i="70"/>
  <c r="AC920" i="70"/>
  <c r="AA920" i="70"/>
  <c r="U920" i="70"/>
  <c r="T920" i="70"/>
  <c r="R920" i="70"/>
  <c r="L920" i="70"/>
  <c r="K920" i="70"/>
  <c r="I920" i="70"/>
  <c r="AT919" i="70"/>
  <c r="AM919" i="70"/>
  <c r="AL919" i="70"/>
  <c r="AJ919" i="70"/>
  <c r="AD919" i="70"/>
  <c r="AC919" i="70"/>
  <c r="AA919" i="70"/>
  <c r="U919" i="70"/>
  <c r="T919" i="70"/>
  <c r="R919" i="70"/>
  <c r="L919" i="70"/>
  <c r="K919" i="70"/>
  <c r="I919" i="70"/>
  <c r="AT918" i="70"/>
  <c r="AM918" i="70"/>
  <c r="AL918" i="70"/>
  <c r="AJ918" i="70"/>
  <c r="AD918" i="70"/>
  <c r="AC918" i="70"/>
  <c r="AA918" i="70"/>
  <c r="U918" i="70"/>
  <c r="T918" i="70"/>
  <c r="R918" i="70"/>
  <c r="L918" i="70"/>
  <c r="K918" i="70"/>
  <c r="I918" i="70"/>
  <c r="AT917" i="70"/>
  <c r="AM917" i="70"/>
  <c r="AL917" i="70"/>
  <c r="AJ917" i="70"/>
  <c r="AD917" i="70"/>
  <c r="AC917" i="70"/>
  <c r="AA917" i="70"/>
  <c r="U917" i="70"/>
  <c r="T917" i="70"/>
  <c r="R917" i="70"/>
  <c r="L917" i="70"/>
  <c r="K917" i="70"/>
  <c r="I917" i="70"/>
  <c r="AT916" i="70"/>
  <c r="AM916" i="70"/>
  <c r="AL916" i="70"/>
  <c r="AJ916" i="70"/>
  <c r="AD916" i="70"/>
  <c r="AC916" i="70"/>
  <c r="AA916" i="70"/>
  <c r="U916" i="70"/>
  <c r="T916" i="70"/>
  <c r="R916" i="70"/>
  <c r="L916" i="70"/>
  <c r="K916" i="70"/>
  <c r="I916" i="70"/>
  <c r="AT915" i="70"/>
  <c r="AM915" i="70"/>
  <c r="AL915" i="70"/>
  <c r="AJ915" i="70"/>
  <c r="AD915" i="70"/>
  <c r="AC915" i="70"/>
  <c r="AA915" i="70"/>
  <c r="U915" i="70"/>
  <c r="T915" i="70"/>
  <c r="R915" i="70"/>
  <c r="L915" i="70"/>
  <c r="K915" i="70"/>
  <c r="I915" i="70"/>
  <c r="AT914" i="70"/>
  <c r="AM914" i="70"/>
  <c r="AL914" i="70"/>
  <c r="AJ914" i="70"/>
  <c r="AD914" i="70"/>
  <c r="AC914" i="70"/>
  <c r="AA914" i="70"/>
  <c r="U914" i="70"/>
  <c r="T914" i="70"/>
  <c r="R914" i="70"/>
  <c r="L914" i="70"/>
  <c r="K914" i="70"/>
  <c r="I914" i="70"/>
  <c r="AT913" i="70"/>
  <c r="AM913" i="70"/>
  <c r="AL913" i="70"/>
  <c r="AJ913" i="70"/>
  <c r="AD913" i="70"/>
  <c r="AC913" i="70"/>
  <c r="AA913" i="70"/>
  <c r="U913" i="70"/>
  <c r="T913" i="70"/>
  <c r="R913" i="70"/>
  <c r="L913" i="70"/>
  <c r="K913" i="70"/>
  <c r="I913" i="70"/>
  <c r="AT912" i="70"/>
  <c r="AM912" i="70"/>
  <c r="AL912" i="70"/>
  <c r="AJ912" i="70"/>
  <c r="AD912" i="70"/>
  <c r="AC912" i="70"/>
  <c r="AA912" i="70"/>
  <c r="U912" i="70"/>
  <c r="T912" i="70"/>
  <c r="R912" i="70"/>
  <c r="L912" i="70"/>
  <c r="K912" i="70"/>
  <c r="I912" i="70"/>
  <c r="AT911" i="70"/>
  <c r="AM911" i="70"/>
  <c r="AL911" i="70"/>
  <c r="AJ911" i="70"/>
  <c r="AD911" i="70"/>
  <c r="AC911" i="70"/>
  <c r="AA911" i="70"/>
  <c r="U911" i="70"/>
  <c r="T911" i="70"/>
  <c r="R911" i="70"/>
  <c r="L911" i="70"/>
  <c r="K911" i="70"/>
  <c r="I911" i="70"/>
  <c r="AT910" i="70"/>
  <c r="AM910" i="70"/>
  <c r="AL910" i="70"/>
  <c r="AJ910" i="70"/>
  <c r="AD910" i="70"/>
  <c r="AC910" i="70"/>
  <c r="AA910" i="70"/>
  <c r="U910" i="70"/>
  <c r="T910" i="70"/>
  <c r="R910" i="70"/>
  <c r="L910" i="70"/>
  <c r="K910" i="70"/>
  <c r="I910" i="70"/>
  <c r="AT909" i="70"/>
  <c r="AM909" i="70"/>
  <c r="AL909" i="70"/>
  <c r="AJ909" i="70"/>
  <c r="AD909" i="70"/>
  <c r="AC909" i="70"/>
  <c r="AA909" i="70"/>
  <c r="U909" i="70"/>
  <c r="T909" i="70"/>
  <c r="R909" i="70"/>
  <c r="L909" i="70"/>
  <c r="K909" i="70"/>
  <c r="I909" i="70"/>
  <c r="AT908" i="70"/>
  <c r="AW908" i="70" s="1"/>
  <c r="AM908" i="70"/>
  <c r="AL908" i="70"/>
  <c r="AJ908" i="70"/>
  <c r="AD908" i="70"/>
  <c r="AC908" i="70"/>
  <c r="AA908" i="70"/>
  <c r="U908" i="70"/>
  <c r="T908" i="70"/>
  <c r="R908" i="70"/>
  <c r="L908" i="70"/>
  <c r="K908" i="70"/>
  <c r="I908" i="70"/>
  <c r="AT907" i="70"/>
  <c r="AM907" i="70"/>
  <c r="AL907" i="70"/>
  <c r="AJ907" i="70"/>
  <c r="AD907" i="70"/>
  <c r="AC907" i="70"/>
  <c r="AA907" i="70"/>
  <c r="U907" i="70"/>
  <c r="T907" i="70"/>
  <c r="R907" i="70"/>
  <c r="L907" i="70"/>
  <c r="K907" i="70"/>
  <c r="I907" i="70"/>
  <c r="AT906" i="70"/>
  <c r="AM906" i="70"/>
  <c r="AL906" i="70"/>
  <c r="AJ906" i="70"/>
  <c r="AD906" i="70"/>
  <c r="AC906" i="70"/>
  <c r="AA906" i="70"/>
  <c r="U906" i="70"/>
  <c r="T906" i="70"/>
  <c r="R906" i="70"/>
  <c r="L906" i="70"/>
  <c r="K906" i="70"/>
  <c r="I906" i="70"/>
  <c r="AT905" i="70"/>
  <c r="AL905" i="70"/>
  <c r="BP57" i="70" s="1"/>
  <c r="BS26" i="70" s="1"/>
  <c r="AM905" i="70"/>
  <c r="AC905" i="70"/>
  <c r="AD905" i="70"/>
  <c r="T905" i="70"/>
  <c r="U905" i="70"/>
  <c r="K905" i="70"/>
  <c r="AT904" i="70"/>
  <c r="AM904" i="70"/>
  <c r="AL904" i="70"/>
  <c r="AJ904" i="70"/>
  <c r="AD904" i="70"/>
  <c r="AC904" i="70"/>
  <c r="AA904" i="70"/>
  <c r="U904" i="70"/>
  <c r="T904" i="70"/>
  <c r="R904" i="70"/>
  <c r="L904" i="70"/>
  <c r="K904" i="70"/>
  <c r="I904" i="70"/>
  <c r="AT903" i="70"/>
  <c r="AM903" i="70"/>
  <c r="AL903" i="70"/>
  <c r="AJ903" i="70"/>
  <c r="AD903" i="70"/>
  <c r="AC903" i="70"/>
  <c r="AA903" i="70"/>
  <c r="U903" i="70"/>
  <c r="T903" i="70"/>
  <c r="R903" i="70"/>
  <c r="L903" i="70"/>
  <c r="K903" i="70"/>
  <c r="I903" i="70"/>
  <c r="AT902" i="70"/>
  <c r="AM902" i="70"/>
  <c r="AL902" i="70"/>
  <c r="AJ902" i="70"/>
  <c r="AD902" i="70"/>
  <c r="AC902" i="70"/>
  <c r="AA902" i="70"/>
  <c r="U902" i="70"/>
  <c r="T902" i="70"/>
  <c r="R902" i="70"/>
  <c r="L902" i="70"/>
  <c r="K902" i="70"/>
  <c r="I902" i="70"/>
  <c r="AT901" i="70"/>
  <c r="AM901" i="70"/>
  <c r="AL901" i="70"/>
  <c r="AJ901" i="70"/>
  <c r="AD901" i="70"/>
  <c r="AC901" i="70"/>
  <c r="AA901" i="70"/>
  <c r="U901" i="70"/>
  <c r="T901" i="70"/>
  <c r="R901" i="70"/>
  <c r="L901" i="70"/>
  <c r="K901" i="70"/>
  <c r="I901" i="70"/>
  <c r="AT900" i="70"/>
  <c r="AM900" i="70"/>
  <c r="AL900" i="70"/>
  <c r="AJ900" i="70"/>
  <c r="AD900" i="70"/>
  <c r="AC900" i="70"/>
  <c r="AA900" i="70"/>
  <c r="U900" i="70"/>
  <c r="T900" i="70"/>
  <c r="R900" i="70"/>
  <c r="L900" i="70"/>
  <c r="K900" i="70"/>
  <c r="I900" i="70"/>
  <c r="AT899" i="70"/>
  <c r="AM899" i="70"/>
  <c r="AL899" i="70"/>
  <c r="AJ899" i="70"/>
  <c r="AD899" i="70"/>
  <c r="AC899" i="70"/>
  <c r="AA899" i="70"/>
  <c r="U899" i="70"/>
  <c r="T899" i="70"/>
  <c r="R899" i="70"/>
  <c r="L899" i="70"/>
  <c r="K899" i="70"/>
  <c r="I899" i="70"/>
  <c r="AT898" i="70"/>
  <c r="AM898" i="70"/>
  <c r="AL898" i="70"/>
  <c r="AJ898" i="70"/>
  <c r="AD898" i="70"/>
  <c r="AC898" i="70"/>
  <c r="AA898" i="70"/>
  <c r="U898" i="70"/>
  <c r="T898" i="70"/>
  <c r="R898" i="70"/>
  <c r="L898" i="70"/>
  <c r="K898" i="70"/>
  <c r="I898" i="70"/>
  <c r="AT897" i="70"/>
  <c r="AM897" i="70"/>
  <c r="AL897" i="70"/>
  <c r="AJ897" i="70"/>
  <c r="AD897" i="70"/>
  <c r="AC897" i="70"/>
  <c r="AA897" i="70"/>
  <c r="U897" i="70"/>
  <c r="T897" i="70"/>
  <c r="R897" i="70"/>
  <c r="L897" i="70"/>
  <c r="K897" i="70"/>
  <c r="I897" i="70"/>
  <c r="AT896" i="70"/>
  <c r="AM896" i="70"/>
  <c r="AL896" i="70"/>
  <c r="AJ896" i="70"/>
  <c r="AD896" i="70"/>
  <c r="AC896" i="70"/>
  <c r="AA896" i="70"/>
  <c r="U896" i="70"/>
  <c r="T896" i="70"/>
  <c r="R896" i="70"/>
  <c r="L896" i="70"/>
  <c r="K896" i="70"/>
  <c r="I896" i="70"/>
  <c r="AT895" i="70"/>
  <c r="AM895" i="70"/>
  <c r="AL895" i="70"/>
  <c r="AJ895" i="70"/>
  <c r="AD895" i="70"/>
  <c r="AC895" i="70"/>
  <c r="AA895" i="70"/>
  <c r="U895" i="70"/>
  <c r="T895" i="70"/>
  <c r="R895" i="70"/>
  <c r="L895" i="70"/>
  <c r="K895" i="70"/>
  <c r="I895" i="70"/>
  <c r="AT894" i="70"/>
  <c r="AM894" i="70"/>
  <c r="AL894" i="70"/>
  <c r="AJ894" i="70"/>
  <c r="AD894" i="70"/>
  <c r="AC894" i="70"/>
  <c r="AA894" i="70"/>
  <c r="U894" i="70"/>
  <c r="T894" i="70"/>
  <c r="R894" i="70"/>
  <c r="L894" i="70"/>
  <c r="K894" i="70"/>
  <c r="I894" i="70"/>
  <c r="AT893" i="70"/>
  <c r="AM893" i="70"/>
  <c r="AL893" i="70"/>
  <c r="AJ893" i="70"/>
  <c r="AD893" i="70"/>
  <c r="AC893" i="70"/>
  <c r="AA893" i="70"/>
  <c r="U893" i="70"/>
  <c r="T893" i="70"/>
  <c r="R893" i="70"/>
  <c r="L893" i="70"/>
  <c r="K893" i="70"/>
  <c r="I893" i="70"/>
  <c r="AT892" i="70"/>
  <c r="AM892" i="70"/>
  <c r="AL892" i="70"/>
  <c r="AJ892" i="70"/>
  <c r="AD892" i="70"/>
  <c r="AC892" i="70"/>
  <c r="AA892" i="70"/>
  <c r="U892" i="70"/>
  <c r="T892" i="70"/>
  <c r="R892" i="70"/>
  <c r="L892" i="70"/>
  <c r="K892" i="70"/>
  <c r="I892" i="70"/>
  <c r="AT891" i="70"/>
  <c r="AW891" i="70" s="1"/>
  <c r="AM891" i="70"/>
  <c r="AL891" i="70"/>
  <c r="AJ891" i="70"/>
  <c r="AD891" i="70"/>
  <c r="AC891" i="70"/>
  <c r="AA891" i="70"/>
  <c r="U891" i="70"/>
  <c r="T891" i="70"/>
  <c r="R891" i="70"/>
  <c r="L891" i="70"/>
  <c r="K891" i="70"/>
  <c r="I891" i="70"/>
  <c r="AT890" i="70"/>
  <c r="AM890" i="70"/>
  <c r="AL890" i="70"/>
  <c r="AJ890" i="70"/>
  <c r="AD890" i="70"/>
  <c r="AC890" i="70"/>
  <c r="AA890" i="70"/>
  <c r="U890" i="70"/>
  <c r="T890" i="70"/>
  <c r="R890" i="70"/>
  <c r="L890" i="70"/>
  <c r="K890" i="70"/>
  <c r="I890" i="70"/>
  <c r="AT889" i="70"/>
  <c r="AM889" i="70"/>
  <c r="AL889" i="70"/>
  <c r="AJ889" i="70"/>
  <c r="AD889" i="70"/>
  <c r="AC889" i="70"/>
  <c r="AA889" i="70"/>
  <c r="U889" i="70"/>
  <c r="T889" i="70"/>
  <c r="R889" i="70"/>
  <c r="L889" i="70"/>
  <c r="K889" i="70"/>
  <c r="I889" i="70"/>
  <c r="AT888" i="70"/>
  <c r="AL888" i="70"/>
  <c r="BP56" i="70" s="1"/>
  <c r="BS25" i="70" s="1"/>
  <c r="AM888" i="70"/>
  <c r="AC888" i="70"/>
  <c r="T888" i="70"/>
  <c r="U888" i="70"/>
  <c r="K888" i="70"/>
  <c r="AT887" i="70"/>
  <c r="AM887" i="70"/>
  <c r="AL887" i="70"/>
  <c r="AJ887" i="70"/>
  <c r="AD887" i="70"/>
  <c r="AC887" i="70"/>
  <c r="AA887" i="70"/>
  <c r="U887" i="70"/>
  <c r="T887" i="70"/>
  <c r="R887" i="70"/>
  <c r="L887" i="70"/>
  <c r="K887" i="70"/>
  <c r="I887" i="70"/>
  <c r="AT886" i="70"/>
  <c r="AM886" i="70"/>
  <c r="AL886" i="70"/>
  <c r="AJ886" i="70"/>
  <c r="AD886" i="70"/>
  <c r="AC886" i="70"/>
  <c r="AA886" i="70"/>
  <c r="U886" i="70"/>
  <c r="T886" i="70"/>
  <c r="R886" i="70"/>
  <c r="L886" i="70"/>
  <c r="K886" i="70"/>
  <c r="I886" i="70"/>
  <c r="AT885" i="70"/>
  <c r="AM885" i="70"/>
  <c r="AL885" i="70"/>
  <c r="AJ885" i="70"/>
  <c r="AD885" i="70"/>
  <c r="AC885" i="70"/>
  <c r="AA885" i="70"/>
  <c r="U885" i="70"/>
  <c r="T885" i="70"/>
  <c r="R885" i="70"/>
  <c r="L885" i="70"/>
  <c r="K885" i="70"/>
  <c r="I885" i="70"/>
  <c r="AT884" i="70"/>
  <c r="AM884" i="70"/>
  <c r="AL884" i="70"/>
  <c r="AJ884" i="70"/>
  <c r="AD884" i="70"/>
  <c r="AC884" i="70"/>
  <c r="AA884" i="70"/>
  <c r="U884" i="70"/>
  <c r="T884" i="70"/>
  <c r="R884" i="70"/>
  <c r="L884" i="70"/>
  <c r="K884" i="70"/>
  <c r="I884" i="70"/>
  <c r="AT883" i="70"/>
  <c r="AM883" i="70"/>
  <c r="AL883" i="70"/>
  <c r="AJ883" i="70"/>
  <c r="AD883" i="70"/>
  <c r="AC883" i="70"/>
  <c r="AA883" i="70"/>
  <c r="U883" i="70"/>
  <c r="T883" i="70"/>
  <c r="R883" i="70"/>
  <c r="L883" i="70"/>
  <c r="K883" i="70"/>
  <c r="I883" i="70"/>
  <c r="AT882" i="70"/>
  <c r="AM882" i="70"/>
  <c r="AL882" i="70"/>
  <c r="AJ882" i="70"/>
  <c r="AD882" i="70"/>
  <c r="AC882" i="70"/>
  <c r="AA882" i="70"/>
  <c r="U882" i="70"/>
  <c r="T882" i="70"/>
  <c r="R882" i="70"/>
  <c r="L882" i="70"/>
  <c r="K882" i="70"/>
  <c r="I882" i="70"/>
  <c r="AT881" i="70"/>
  <c r="AM881" i="70"/>
  <c r="AL881" i="70"/>
  <c r="AJ881" i="70"/>
  <c r="AD881" i="70"/>
  <c r="AC881" i="70"/>
  <c r="AA881" i="70"/>
  <c r="U881" i="70"/>
  <c r="T881" i="70"/>
  <c r="R881" i="70"/>
  <c r="L881" i="70"/>
  <c r="K881" i="70"/>
  <c r="I881" i="70"/>
  <c r="AT880" i="70"/>
  <c r="AM880" i="70"/>
  <c r="AL880" i="70"/>
  <c r="AJ880" i="70"/>
  <c r="AD880" i="70"/>
  <c r="AC880" i="70"/>
  <c r="AA880" i="70"/>
  <c r="U880" i="70"/>
  <c r="T880" i="70"/>
  <c r="R880" i="70"/>
  <c r="L880" i="70"/>
  <c r="K880" i="70"/>
  <c r="I880" i="70"/>
  <c r="AT879" i="70"/>
  <c r="AM879" i="70"/>
  <c r="AL879" i="70"/>
  <c r="AJ879" i="70"/>
  <c r="AD879" i="70"/>
  <c r="AC879" i="70"/>
  <c r="AA879" i="70"/>
  <c r="U879" i="70"/>
  <c r="T879" i="70"/>
  <c r="R879" i="70"/>
  <c r="L879" i="70"/>
  <c r="K879" i="70"/>
  <c r="I879" i="70"/>
  <c r="AT878" i="70"/>
  <c r="AM878" i="70"/>
  <c r="AL878" i="70"/>
  <c r="AJ878" i="70"/>
  <c r="AD878" i="70"/>
  <c r="AC878" i="70"/>
  <c r="AA878" i="70"/>
  <c r="U878" i="70"/>
  <c r="T878" i="70"/>
  <c r="R878" i="70"/>
  <c r="L878" i="70"/>
  <c r="K878" i="70"/>
  <c r="I878" i="70"/>
  <c r="AT877" i="70"/>
  <c r="AM877" i="70"/>
  <c r="AL877" i="70"/>
  <c r="AJ877" i="70"/>
  <c r="AD877" i="70"/>
  <c r="AC877" i="70"/>
  <c r="AA877" i="70"/>
  <c r="U877" i="70"/>
  <c r="T877" i="70"/>
  <c r="R877" i="70"/>
  <c r="L877" i="70"/>
  <c r="K877" i="70"/>
  <c r="I877" i="70"/>
  <c r="AT876" i="70"/>
  <c r="AM876" i="70"/>
  <c r="AL876" i="70"/>
  <c r="AJ876" i="70"/>
  <c r="AD876" i="70"/>
  <c r="AC876" i="70"/>
  <c r="AA876" i="70"/>
  <c r="U876" i="70"/>
  <c r="T876" i="70"/>
  <c r="R876" i="70"/>
  <c r="L876" i="70"/>
  <c r="K876" i="70"/>
  <c r="I876" i="70"/>
  <c r="AT875" i="70"/>
  <c r="AM875" i="70"/>
  <c r="AL875" i="70"/>
  <c r="AJ875" i="70"/>
  <c r="AD875" i="70"/>
  <c r="AC875" i="70"/>
  <c r="AA875" i="70"/>
  <c r="U875" i="70"/>
  <c r="T875" i="70"/>
  <c r="R875" i="70"/>
  <c r="L875" i="70"/>
  <c r="K875" i="70"/>
  <c r="I875" i="70"/>
  <c r="AT874" i="70"/>
  <c r="AM874" i="70"/>
  <c r="AL874" i="70"/>
  <c r="AJ874" i="70"/>
  <c r="AD874" i="70"/>
  <c r="AC874" i="70"/>
  <c r="AA874" i="70"/>
  <c r="U874" i="70"/>
  <c r="T874" i="70"/>
  <c r="R874" i="70"/>
  <c r="L874" i="70"/>
  <c r="K874" i="70"/>
  <c r="I874" i="70"/>
  <c r="AT873" i="70"/>
  <c r="AM873" i="70"/>
  <c r="AL873" i="70"/>
  <c r="AJ873" i="70"/>
  <c r="AD873" i="70"/>
  <c r="AC873" i="70"/>
  <c r="AA873" i="70"/>
  <c r="U873" i="70"/>
  <c r="T873" i="70"/>
  <c r="R873" i="70"/>
  <c r="L873" i="70"/>
  <c r="K873" i="70"/>
  <c r="I873" i="70"/>
  <c r="AT872" i="70"/>
  <c r="AM872" i="70"/>
  <c r="AL872" i="70"/>
  <c r="AJ872" i="70"/>
  <c r="AD872" i="70"/>
  <c r="AC872" i="70"/>
  <c r="AA872" i="70"/>
  <c r="U872" i="70"/>
  <c r="T872" i="70"/>
  <c r="R872" i="70"/>
  <c r="L872" i="70"/>
  <c r="K872" i="70"/>
  <c r="I872" i="70"/>
  <c r="AT871" i="70"/>
  <c r="AL871" i="70"/>
  <c r="BP55" i="70" s="1"/>
  <c r="BS24" i="70" s="1"/>
  <c r="AM871" i="70"/>
  <c r="AC871" i="70"/>
  <c r="AD871" i="70"/>
  <c r="T871" i="70"/>
  <c r="U871" i="70"/>
  <c r="K871" i="70"/>
  <c r="AT870" i="70"/>
  <c r="AM870" i="70"/>
  <c r="AL870" i="70"/>
  <c r="AJ870" i="70"/>
  <c r="AD870" i="70"/>
  <c r="AC870" i="70"/>
  <c r="AA870" i="70"/>
  <c r="U870" i="70"/>
  <c r="T870" i="70"/>
  <c r="R870" i="70"/>
  <c r="L870" i="70"/>
  <c r="K870" i="70"/>
  <c r="I870" i="70"/>
  <c r="AT869" i="70"/>
  <c r="AM869" i="70"/>
  <c r="AL869" i="70"/>
  <c r="AJ869" i="70"/>
  <c r="AD869" i="70"/>
  <c r="AC869" i="70"/>
  <c r="AA869" i="70"/>
  <c r="U869" i="70"/>
  <c r="T869" i="70"/>
  <c r="R869" i="70"/>
  <c r="L869" i="70"/>
  <c r="K869" i="70"/>
  <c r="I869" i="70"/>
  <c r="AT868" i="70"/>
  <c r="AW868" i="70" s="1"/>
  <c r="AM868" i="70"/>
  <c r="AL868" i="70"/>
  <c r="AJ868" i="70"/>
  <c r="AD868" i="70"/>
  <c r="AC868" i="70"/>
  <c r="AA868" i="70"/>
  <c r="U868" i="70"/>
  <c r="T868" i="70"/>
  <c r="R868" i="70"/>
  <c r="L868" i="70"/>
  <c r="K868" i="70"/>
  <c r="I868" i="70"/>
  <c r="AT867" i="70"/>
  <c r="AM867" i="70"/>
  <c r="AL867" i="70"/>
  <c r="AJ867" i="70"/>
  <c r="AD867" i="70"/>
  <c r="AC867" i="70"/>
  <c r="AA867" i="70"/>
  <c r="U867" i="70"/>
  <c r="T867" i="70"/>
  <c r="R867" i="70"/>
  <c r="L867" i="70"/>
  <c r="K867" i="70"/>
  <c r="I867" i="70"/>
  <c r="AT866" i="70"/>
  <c r="AM866" i="70"/>
  <c r="AL866" i="70"/>
  <c r="AJ866" i="70"/>
  <c r="AD866" i="70"/>
  <c r="AC866" i="70"/>
  <c r="AA866" i="70"/>
  <c r="U866" i="70"/>
  <c r="T866" i="70"/>
  <c r="R866" i="70"/>
  <c r="L866" i="70"/>
  <c r="K866" i="70"/>
  <c r="I866" i="70"/>
  <c r="AT865" i="70"/>
  <c r="AM865" i="70"/>
  <c r="AL865" i="70"/>
  <c r="AJ865" i="70"/>
  <c r="AD865" i="70"/>
  <c r="AC865" i="70"/>
  <c r="AA865" i="70"/>
  <c r="U865" i="70"/>
  <c r="T865" i="70"/>
  <c r="R865" i="70"/>
  <c r="L865" i="70"/>
  <c r="K865" i="70"/>
  <c r="I865" i="70"/>
  <c r="AT864" i="70"/>
  <c r="AM864" i="70"/>
  <c r="AL864" i="70"/>
  <c r="AJ864" i="70"/>
  <c r="AD864" i="70"/>
  <c r="AC864" i="70"/>
  <c r="AA864" i="70"/>
  <c r="U864" i="70"/>
  <c r="T864" i="70"/>
  <c r="R864" i="70"/>
  <c r="L864" i="70"/>
  <c r="K864" i="70"/>
  <c r="I864" i="70"/>
  <c r="AT863" i="70"/>
  <c r="AM863" i="70"/>
  <c r="AL863" i="70"/>
  <c r="AJ863" i="70"/>
  <c r="AD863" i="70"/>
  <c r="AC863" i="70"/>
  <c r="AA863" i="70"/>
  <c r="U863" i="70"/>
  <c r="T863" i="70"/>
  <c r="R863" i="70"/>
  <c r="L863" i="70"/>
  <c r="K863" i="70"/>
  <c r="I863" i="70"/>
  <c r="AT862" i="70"/>
  <c r="AM862" i="70"/>
  <c r="AL862" i="70"/>
  <c r="AJ862" i="70"/>
  <c r="AD862" i="70"/>
  <c r="AC862" i="70"/>
  <c r="AA862" i="70"/>
  <c r="U862" i="70"/>
  <c r="T862" i="70"/>
  <c r="R862" i="70"/>
  <c r="L862" i="70"/>
  <c r="K862" i="70"/>
  <c r="I862" i="70"/>
  <c r="AT861" i="70"/>
  <c r="AM861" i="70"/>
  <c r="AL861" i="70"/>
  <c r="AJ861" i="70"/>
  <c r="AD861" i="70"/>
  <c r="AC861" i="70"/>
  <c r="AA861" i="70"/>
  <c r="U861" i="70"/>
  <c r="T861" i="70"/>
  <c r="R861" i="70"/>
  <c r="L861" i="70"/>
  <c r="K861" i="70"/>
  <c r="I861" i="70"/>
  <c r="AT860" i="70"/>
  <c r="AM860" i="70"/>
  <c r="AL860" i="70"/>
  <c r="AJ860" i="70"/>
  <c r="AD860" i="70"/>
  <c r="AC860" i="70"/>
  <c r="AA860" i="70"/>
  <c r="U860" i="70"/>
  <c r="T860" i="70"/>
  <c r="R860" i="70"/>
  <c r="L860" i="70"/>
  <c r="K860" i="70"/>
  <c r="I860" i="70"/>
  <c r="AT859" i="70"/>
  <c r="AM859" i="70"/>
  <c r="AL859" i="70"/>
  <c r="AJ859" i="70"/>
  <c r="AD859" i="70"/>
  <c r="AC859" i="70"/>
  <c r="AA859" i="70"/>
  <c r="U859" i="70"/>
  <c r="T859" i="70"/>
  <c r="R859" i="70"/>
  <c r="L859" i="70"/>
  <c r="K859" i="70"/>
  <c r="I859" i="70"/>
  <c r="AT858" i="70"/>
  <c r="AM858" i="70"/>
  <c r="AL858" i="70"/>
  <c r="AJ858" i="70"/>
  <c r="AD858" i="70"/>
  <c r="AC858" i="70"/>
  <c r="AA858" i="70"/>
  <c r="U858" i="70"/>
  <c r="T858" i="70"/>
  <c r="R858" i="70"/>
  <c r="L858" i="70"/>
  <c r="K858" i="70"/>
  <c r="I858" i="70"/>
  <c r="AT857" i="70"/>
  <c r="AM857" i="70"/>
  <c r="AL857" i="70"/>
  <c r="AJ857" i="70"/>
  <c r="AD857" i="70"/>
  <c r="AC857" i="70"/>
  <c r="AA857" i="70"/>
  <c r="U857" i="70"/>
  <c r="T857" i="70"/>
  <c r="R857" i="70"/>
  <c r="L857" i="70"/>
  <c r="K857" i="70"/>
  <c r="I857" i="70"/>
  <c r="AT856" i="70"/>
  <c r="AM856" i="70"/>
  <c r="AL856" i="70"/>
  <c r="AJ856" i="70"/>
  <c r="AD856" i="70"/>
  <c r="AC856" i="70"/>
  <c r="AA856" i="70"/>
  <c r="U856" i="70"/>
  <c r="T856" i="70"/>
  <c r="R856" i="70"/>
  <c r="L856" i="70"/>
  <c r="K856" i="70"/>
  <c r="I856" i="70"/>
  <c r="AT855" i="70"/>
  <c r="AM855" i="70"/>
  <c r="AL855" i="70"/>
  <c r="AJ855" i="70"/>
  <c r="AD855" i="70"/>
  <c r="AC855" i="70"/>
  <c r="AA855" i="70"/>
  <c r="U855" i="70"/>
  <c r="T855" i="70"/>
  <c r="R855" i="70"/>
  <c r="L855" i="70"/>
  <c r="K855" i="70"/>
  <c r="I855" i="70"/>
  <c r="AT854" i="70"/>
  <c r="AL854" i="70"/>
  <c r="BP54" i="70" s="1"/>
  <c r="BS23" i="70" s="1"/>
  <c r="AM854" i="70"/>
  <c r="AC854" i="70"/>
  <c r="AD854" i="70"/>
  <c r="T854" i="70"/>
  <c r="U854" i="70"/>
  <c r="K854" i="70"/>
  <c r="AT853" i="70"/>
  <c r="AM853" i="70"/>
  <c r="AL853" i="70"/>
  <c r="AJ853" i="70"/>
  <c r="AD853" i="70"/>
  <c r="AC853" i="70"/>
  <c r="AA853" i="70"/>
  <c r="U853" i="70"/>
  <c r="T853" i="70"/>
  <c r="R853" i="70"/>
  <c r="L853" i="70"/>
  <c r="K853" i="70"/>
  <c r="I853" i="70"/>
  <c r="AT852" i="70"/>
  <c r="AM852" i="70"/>
  <c r="AL852" i="70"/>
  <c r="AJ852" i="70"/>
  <c r="AD852" i="70"/>
  <c r="AC852" i="70"/>
  <c r="AA852" i="70"/>
  <c r="U852" i="70"/>
  <c r="T852" i="70"/>
  <c r="R852" i="70"/>
  <c r="L852" i="70"/>
  <c r="K852" i="70"/>
  <c r="I852" i="70"/>
  <c r="AT851" i="70"/>
  <c r="AW851" i="70" s="1"/>
  <c r="AM851" i="70"/>
  <c r="AL851" i="70"/>
  <c r="AJ851" i="70"/>
  <c r="AD851" i="70"/>
  <c r="AC851" i="70"/>
  <c r="AA851" i="70"/>
  <c r="U851" i="70"/>
  <c r="T851" i="70"/>
  <c r="R851" i="70"/>
  <c r="L851" i="70"/>
  <c r="K851" i="70"/>
  <c r="I851" i="70"/>
  <c r="AT850" i="70"/>
  <c r="AM850" i="70"/>
  <c r="AL850" i="70"/>
  <c r="AJ850" i="70"/>
  <c r="AD850" i="70"/>
  <c r="AC850" i="70"/>
  <c r="AA850" i="70"/>
  <c r="U850" i="70"/>
  <c r="T850" i="70"/>
  <c r="R850" i="70"/>
  <c r="L850" i="70"/>
  <c r="K850" i="70"/>
  <c r="I850" i="70"/>
  <c r="AT849" i="70"/>
  <c r="AM849" i="70"/>
  <c r="AL849" i="70"/>
  <c r="AJ849" i="70"/>
  <c r="AD849" i="70"/>
  <c r="AC849" i="70"/>
  <c r="AA849" i="70"/>
  <c r="U849" i="70"/>
  <c r="T849" i="70"/>
  <c r="R849" i="70"/>
  <c r="L849" i="70"/>
  <c r="K849" i="70"/>
  <c r="I849" i="70"/>
  <c r="AT848" i="70"/>
  <c r="AM848" i="70"/>
  <c r="AL848" i="70"/>
  <c r="AJ848" i="70"/>
  <c r="AD848" i="70"/>
  <c r="AC848" i="70"/>
  <c r="AA848" i="70"/>
  <c r="U848" i="70"/>
  <c r="T848" i="70"/>
  <c r="R848" i="70"/>
  <c r="L848" i="70"/>
  <c r="K848" i="70"/>
  <c r="I848" i="70"/>
  <c r="AT847" i="70"/>
  <c r="AM847" i="70"/>
  <c r="AL847" i="70"/>
  <c r="AJ847" i="70"/>
  <c r="AD847" i="70"/>
  <c r="AC847" i="70"/>
  <c r="AA847" i="70"/>
  <c r="U847" i="70"/>
  <c r="T847" i="70"/>
  <c r="R847" i="70"/>
  <c r="L847" i="70"/>
  <c r="K847" i="70"/>
  <c r="I847" i="70"/>
  <c r="AT846" i="70"/>
  <c r="AM846" i="70"/>
  <c r="AL846" i="70"/>
  <c r="AJ846" i="70"/>
  <c r="AD846" i="70"/>
  <c r="AC846" i="70"/>
  <c r="AA846" i="70"/>
  <c r="U846" i="70"/>
  <c r="T846" i="70"/>
  <c r="R846" i="70"/>
  <c r="L846" i="70"/>
  <c r="K846" i="70"/>
  <c r="I846" i="70"/>
  <c r="AT845" i="70"/>
  <c r="AM845" i="70"/>
  <c r="AL845" i="70"/>
  <c r="AJ845" i="70"/>
  <c r="AD845" i="70"/>
  <c r="AC845" i="70"/>
  <c r="AA845" i="70"/>
  <c r="U845" i="70"/>
  <c r="T845" i="70"/>
  <c r="R845" i="70"/>
  <c r="L845" i="70"/>
  <c r="K845" i="70"/>
  <c r="I845" i="70"/>
  <c r="AT844" i="70"/>
  <c r="AM844" i="70"/>
  <c r="AL844" i="70"/>
  <c r="AJ844" i="70"/>
  <c r="AD844" i="70"/>
  <c r="AC844" i="70"/>
  <c r="AA844" i="70"/>
  <c r="U844" i="70"/>
  <c r="T844" i="70"/>
  <c r="R844" i="70"/>
  <c r="L844" i="70"/>
  <c r="K844" i="70"/>
  <c r="I844" i="70"/>
  <c r="AT843" i="70"/>
  <c r="AM843" i="70"/>
  <c r="AL843" i="70"/>
  <c r="AJ843" i="70"/>
  <c r="AD843" i="70"/>
  <c r="AC843" i="70"/>
  <c r="AA843" i="70"/>
  <c r="U843" i="70"/>
  <c r="T843" i="70"/>
  <c r="R843" i="70"/>
  <c r="L843" i="70"/>
  <c r="K843" i="70"/>
  <c r="I843" i="70"/>
  <c r="AT842" i="70"/>
  <c r="AM842" i="70"/>
  <c r="AL842" i="70"/>
  <c r="AJ842" i="70"/>
  <c r="AD842" i="70"/>
  <c r="AC842" i="70"/>
  <c r="AA842" i="70"/>
  <c r="U842" i="70"/>
  <c r="T842" i="70"/>
  <c r="R842" i="70"/>
  <c r="L842" i="70"/>
  <c r="K842" i="70"/>
  <c r="I842" i="70"/>
  <c r="AT841" i="70"/>
  <c r="AM841" i="70"/>
  <c r="AL841" i="70"/>
  <c r="AJ841" i="70"/>
  <c r="AD841" i="70"/>
  <c r="AC841" i="70"/>
  <c r="AA841" i="70"/>
  <c r="U841" i="70"/>
  <c r="T841" i="70"/>
  <c r="R841" i="70"/>
  <c r="L841" i="70"/>
  <c r="K841" i="70"/>
  <c r="I841" i="70"/>
  <c r="AT840" i="70"/>
  <c r="AM840" i="70"/>
  <c r="AL840" i="70"/>
  <c r="AJ840" i="70"/>
  <c r="AD840" i="70"/>
  <c r="AC840" i="70"/>
  <c r="AA840" i="70"/>
  <c r="U840" i="70"/>
  <c r="T840" i="70"/>
  <c r="R840" i="70"/>
  <c r="L840" i="70"/>
  <c r="K840" i="70"/>
  <c r="I840" i="70"/>
  <c r="AT839" i="70"/>
  <c r="AM839" i="70"/>
  <c r="AL839" i="70"/>
  <c r="AJ839" i="70"/>
  <c r="AD839" i="70"/>
  <c r="AC839" i="70"/>
  <c r="AA839" i="70"/>
  <c r="U839" i="70"/>
  <c r="T839" i="70"/>
  <c r="R839" i="70"/>
  <c r="L839" i="70"/>
  <c r="K839" i="70"/>
  <c r="I839" i="70"/>
  <c r="AT838" i="70"/>
  <c r="AM838" i="70"/>
  <c r="AL838" i="70"/>
  <c r="AJ838" i="70"/>
  <c r="AD838" i="70"/>
  <c r="AC838" i="70"/>
  <c r="AA838" i="70"/>
  <c r="U838" i="70"/>
  <c r="T838" i="70"/>
  <c r="R838" i="70"/>
  <c r="L838" i="70"/>
  <c r="K838" i="70"/>
  <c r="I838" i="70"/>
  <c r="AT837" i="70"/>
  <c r="AL837" i="70"/>
  <c r="BP53" i="70" s="1"/>
  <c r="BS22" i="70" s="1"/>
  <c r="AM837" i="70"/>
  <c r="AC837" i="70"/>
  <c r="AD837" i="70"/>
  <c r="T837" i="70"/>
  <c r="U837" i="70"/>
  <c r="K837" i="70"/>
  <c r="AT836" i="70"/>
  <c r="AM836" i="70"/>
  <c r="AL836" i="70"/>
  <c r="AJ836" i="70"/>
  <c r="AD836" i="70"/>
  <c r="AC836" i="70"/>
  <c r="AA836" i="70"/>
  <c r="U836" i="70"/>
  <c r="T836" i="70"/>
  <c r="R836" i="70"/>
  <c r="L836" i="70"/>
  <c r="K836" i="70"/>
  <c r="I836" i="70"/>
  <c r="AT835" i="70"/>
  <c r="AM835" i="70"/>
  <c r="AL835" i="70"/>
  <c r="AJ835" i="70"/>
  <c r="AD835" i="70"/>
  <c r="AC835" i="70"/>
  <c r="AA835" i="70"/>
  <c r="U835" i="70"/>
  <c r="T835" i="70"/>
  <c r="R835" i="70"/>
  <c r="L835" i="70"/>
  <c r="K835" i="70"/>
  <c r="I835" i="70"/>
  <c r="AT834" i="70"/>
  <c r="AW834" i="70" s="1"/>
  <c r="AM834" i="70"/>
  <c r="AL834" i="70"/>
  <c r="AJ834" i="70"/>
  <c r="AD834" i="70"/>
  <c r="AC834" i="70"/>
  <c r="AA834" i="70"/>
  <c r="U834" i="70"/>
  <c r="T834" i="70"/>
  <c r="R834" i="70"/>
  <c r="L834" i="70"/>
  <c r="K834" i="70"/>
  <c r="I834" i="70"/>
  <c r="AT833" i="70"/>
  <c r="AM833" i="70"/>
  <c r="AL833" i="70"/>
  <c r="AJ833" i="70"/>
  <c r="AD833" i="70"/>
  <c r="AC833" i="70"/>
  <c r="AA833" i="70"/>
  <c r="U833" i="70"/>
  <c r="T833" i="70"/>
  <c r="R833" i="70"/>
  <c r="L833" i="70"/>
  <c r="K833" i="70"/>
  <c r="I833" i="70"/>
  <c r="AT832" i="70"/>
  <c r="AM832" i="70"/>
  <c r="AL832" i="70"/>
  <c r="AJ832" i="70"/>
  <c r="AD832" i="70"/>
  <c r="AC832" i="70"/>
  <c r="AA832" i="70"/>
  <c r="U832" i="70"/>
  <c r="T832" i="70"/>
  <c r="R832" i="70"/>
  <c r="L832" i="70"/>
  <c r="K832" i="70"/>
  <c r="I832" i="70"/>
  <c r="AT831" i="70"/>
  <c r="AM831" i="70"/>
  <c r="AL831" i="70"/>
  <c r="AJ831" i="70"/>
  <c r="AD831" i="70"/>
  <c r="AC831" i="70"/>
  <c r="AA831" i="70"/>
  <c r="U831" i="70"/>
  <c r="T831" i="70"/>
  <c r="R831" i="70"/>
  <c r="L831" i="70"/>
  <c r="K831" i="70"/>
  <c r="I831" i="70"/>
  <c r="AT830" i="70"/>
  <c r="AM830" i="70"/>
  <c r="AL830" i="70"/>
  <c r="AJ830" i="70"/>
  <c r="AD830" i="70"/>
  <c r="AC830" i="70"/>
  <c r="AA830" i="70"/>
  <c r="U830" i="70"/>
  <c r="T830" i="70"/>
  <c r="R830" i="70"/>
  <c r="L830" i="70"/>
  <c r="K830" i="70"/>
  <c r="I830" i="70"/>
  <c r="AT829" i="70"/>
  <c r="AM829" i="70"/>
  <c r="AL829" i="70"/>
  <c r="AJ829" i="70"/>
  <c r="AD829" i="70"/>
  <c r="AC829" i="70"/>
  <c r="AA829" i="70"/>
  <c r="U829" i="70"/>
  <c r="T829" i="70"/>
  <c r="R829" i="70"/>
  <c r="L829" i="70"/>
  <c r="K829" i="70"/>
  <c r="I829" i="70"/>
  <c r="AT828" i="70"/>
  <c r="AM828" i="70"/>
  <c r="AL828" i="70"/>
  <c r="AJ828" i="70"/>
  <c r="AD828" i="70"/>
  <c r="AC828" i="70"/>
  <c r="AA828" i="70"/>
  <c r="U828" i="70"/>
  <c r="T828" i="70"/>
  <c r="R828" i="70"/>
  <c r="L828" i="70"/>
  <c r="K828" i="70"/>
  <c r="I828" i="70"/>
  <c r="AT827" i="70"/>
  <c r="AM827" i="70"/>
  <c r="AL827" i="70"/>
  <c r="AJ827" i="70"/>
  <c r="AD827" i="70"/>
  <c r="AC827" i="70"/>
  <c r="AA827" i="70"/>
  <c r="U827" i="70"/>
  <c r="T827" i="70"/>
  <c r="R827" i="70"/>
  <c r="L827" i="70"/>
  <c r="K827" i="70"/>
  <c r="I827" i="70"/>
  <c r="AT826" i="70"/>
  <c r="AM826" i="70"/>
  <c r="AL826" i="70"/>
  <c r="AJ826" i="70"/>
  <c r="AD826" i="70"/>
  <c r="AC826" i="70"/>
  <c r="AA826" i="70"/>
  <c r="U826" i="70"/>
  <c r="T826" i="70"/>
  <c r="R826" i="70"/>
  <c r="L826" i="70"/>
  <c r="K826" i="70"/>
  <c r="I826" i="70"/>
  <c r="AT825" i="70"/>
  <c r="AM825" i="70"/>
  <c r="AL825" i="70"/>
  <c r="AJ825" i="70"/>
  <c r="AD825" i="70"/>
  <c r="AC825" i="70"/>
  <c r="AA825" i="70"/>
  <c r="U825" i="70"/>
  <c r="T825" i="70"/>
  <c r="R825" i="70"/>
  <c r="L825" i="70"/>
  <c r="K825" i="70"/>
  <c r="I825" i="70"/>
  <c r="AT824" i="70"/>
  <c r="AM824" i="70"/>
  <c r="AL824" i="70"/>
  <c r="AJ824" i="70"/>
  <c r="AD824" i="70"/>
  <c r="AC824" i="70"/>
  <c r="AA824" i="70"/>
  <c r="U824" i="70"/>
  <c r="T824" i="70"/>
  <c r="R824" i="70"/>
  <c r="L824" i="70"/>
  <c r="K824" i="70"/>
  <c r="I824" i="70"/>
  <c r="AT823" i="70"/>
  <c r="AM823" i="70"/>
  <c r="AL823" i="70"/>
  <c r="AJ823" i="70"/>
  <c r="AD823" i="70"/>
  <c r="AC823" i="70"/>
  <c r="AA823" i="70"/>
  <c r="U823" i="70"/>
  <c r="T823" i="70"/>
  <c r="R823" i="70"/>
  <c r="L823" i="70"/>
  <c r="K823" i="70"/>
  <c r="I823" i="70"/>
  <c r="AT822" i="70"/>
  <c r="AM822" i="70"/>
  <c r="AL822" i="70"/>
  <c r="AJ822" i="70"/>
  <c r="AD822" i="70"/>
  <c r="AC822" i="70"/>
  <c r="AA822" i="70"/>
  <c r="U822" i="70"/>
  <c r="T822" i="70"/>
  <c r="R822" i="70"/>
  <c r="L822" i="70"/>
  <c r="K822" i="70"/>
  <c r="I822" i="70"/>
  <c r="AT821" i="70"/>
  <c r="AM821" i="70"/>
  <c r="AL821" i="70"/>
  <c r="AJ821" i="70"/>
  <c r="AD821" i="70"/>
  <c r="AC821" i="70"/>
  <c r="AA821" i="70"/>
  <c r="U821" i="70"/>
  <c r="T821" i="70"/>
  <c r="R821" i="70"/>
  <c r="L821" i="70"/>
  <c r="K821" i="70"/>
  <c r="I821" i="70"/>
  <c r="AT820" i="70"/>
  <c r="AL820" i="70"/>
  <c r="BP52" i="70" s="1"/>
  <c r="BS21" i="70" s="1"/>
  <c r="AM820" i="70"/>
  <c r="AC820" i="70"/>
  <c r="T820" i="70"/>
  <c r="K820" i="70"/>
  <c r="AT819" i="70"/>
  <c r="AM819" i="70"/>
  <c r="AL819" i="70"/>
  <c r="AJ819" i="70"/>
  <c r="AD819" i="70"/>
  <c r="AC819" i="70"/>
  <c r="AA819" i="70"/>
  <c r="U819" i="70"/>
  <c r="T819" i="70"/>
  <c r="R819" i="70"/>
  <c r="L819" i="70"/>
  <c r="K819" i="70"/>
  <c r="I819" i="70"/>
  <c r="AT818" i="70"/>
  <c r="AM818" i="70"/>
  <c r="AL818" i="70"/>
  <c r="AJ818" i="70"/>
  <c r="AD818" i="70"/>
  <c r="AC818" i="70"/>
  <c r="AA818" i="70"/>
  <c r="U818" i="70"/>
  <c r="T818" i="70"/>
  <c r="R818" i="70"/>
  <c r="L818" i="70"/>
  <c r="K818" i="70"/>
  <c r="I818" i="70"/>
  <c r="AT817" i="70"/>
  <c r="AM817" i="70"/>
  <c r="AL817" i="70"/>
  <c r="AJ817" i="70"/>
  <c r="AD817" i="70"/>
  <c r="AC817" i="70"/>
  <c r="AA817" i="70"/>
  <c r="U817" i="70"/>
  <c r="T817" i="70"/>
  <c r="R817" i="70"/>
  <c r="L817" i="70"/>
  <c r="K817" i="70"/>
  <c r="I817" i="70"/>
  <c r="AT816" i="70"/>
  <c r="AM816" i="70"/>
  <c r="AL816" i="70"/>
  <c r="AJ816" i="70"/>
  <c r="AD816" i="70"/>
  <c r="AC816" i="70"/>
  <c r="AA816" i="70"/>
  <c r="U816" i="70"/>
  <c r="T816" i="70"/>
  <c r="R816" i="70"/>
  <c r="L816" i="70"/>
  <c r="K816" i="70"/>
  <c r="I816" i="70"/>
  <c r="AT815" i="70"/>
  <c r="AW815" i="70" s="1"/>
  <c r="AM815" i="70"/>
  <c r="AL815" i="70"/>
  <c r="AJ815" i="70"/>
  <c r="AD815" i="70"/>
  <c r="AC815" i="70"/>
  <c r="AA815" i="70"/>
  <c r="U815" i="70"/>
  <c r="T815" i="70"/>
  <c r="R815" i="70"/>
  <c r="L815" i="70"/>
  <c r="K815" i="70"/>
  <c r="I815" i="70"/>
  <c r="AT814" i="70"/>
  <c r="AM814" i="70"/>
  <c r="AL814" i="70"/>
  <c r="AJ814" i="70"/>
  <c r="AD814" i="70"/>
  <c r="AC814" i="70"/>
  <c r="AA814" i="70"/>
  <c r="U814" i="70"/>
  <c r="T814" i="70"/>
  <c r="R814" i="70"/>
  <c r="L814" i="70"/>
  <c r="K814" i="70"/>
  <c r="I814" i="70"/>
  <c r="AT813" i="70"/>
  <c r="AM813" i="70"/>
  <c r="AL813" i="70"/>
  <c r="AJ813" i="70"/>
  <c r="AD813" i="70"/>
  <c r="AC813" i="70"/>
  <c r="AA813" i="70"/>
  <c r="U813" i="70"/>
  <c r="T813" i="70"/>
  <c r="R813" i="70"/>
  <c r="L813" i="70"/>
  <c r="K813" i="70"/>
  <c r="I813" i="70"/>
  <c r="AT812" i="70"/>
  <c r="AM812" i="70"/>
  <c r="AL812" i="70"/>
  <c r="AJ812" i="70"/>
  <c r="AD812" i="70"/>
  <c r="AC812" i="70"/>
  <c r="AA812" i="70"/>
  <c r="U812" i="70"/>
  <c r="T812" i="70"/>
  <c r="R812" i="70"/>
  <c r="L812" i="70"/>
  <c r="K812" i="70"/>
  <c r="I812" i="70"/>
  <c r="AT811" i="70"/>
  <c r="AM811" i="70"/>
  <c r="AL811" i="70"/>
  <c r="AJ811" i="70"/>
  <c r="AD811" i="70"/>
  <c r="AC811" i="70"/>
  <c r="AA811" i="70"/>
  <c r="U811" i="70"/>
  <c r="T811" i="70"/>
  <c r="R811" i="70"/>
  <c r="L811" i="70"/>
  <c r="K811" i="70"/>
  <c r="I811" i="70"/>
  <c r="AT810" i="70"/>
  <c r="AM810" i="70"/>
  <c r="AL810" i="70"/>
  <c r="AJ810" i="70"/>
  <c r="AD810" i="70"/>
  <c r="AC810" i="70"/>
  <c r="AA810" i="70"/>
  <c r="U810" i="70"/>
  <c r="T810" i="70"/>
  <c r="R810" i="70"/>
  <c r="L810" i="70"/>
  <c r="K810" i="70"/>
  <c r="I810" i="70"/>
  <c r="AT809" i="70"/>
  <c r="AM809" i="70"/>
  <c r="AL809" i="70"/>
  <c r="AJ809" i="70"/>
  <c r="AD809" i="70"/>
  <c r="AC809" i="70"/>
  <c r="AA809" i="70"/>
  <c r="U809" i="70"/>
  <c r="T809" i="70"/>
  <c r="R809" i="70"/>
  <c r="L809" i="70"/>
  <c r="K809" i="70"/>
  <c r="I809" i="70"/>
  <c r="AT808" i="70"/>
  <c r="AM808" i="70"/>
  <c r="AL808" i="70"/>
  <c r="AJ808" i="70"/>
  <c r="AD808" i="70"/>
  <c r="AC808" i="70"/>
  <c r="AA808" i="70"/>
  <c r="U808" i="70"/>
  <c r="T808" i="70"/>
  <c r="R808" i="70"/>
  <c r="L808" i="70"/>
  <c r="K808" i="70"/>
  <c r="I808" i="70"/>
  <c r="AT807" i="70"/>
  <c r="AM807" i="70"/>
  <c r="AL807" i="70"/>
  <c r="AJ807" i="70"/>
  <c r="AD807" i="70"/>
  <c r="AC807" i="70"/>
  <c r="AA807" i="70"/>
  <c r="U807" i="70"/>
  <c r="T807" i="70"/>
  <c r="R807" i="70"/>
  <c r="L807" i="70"/>
  <c r="K807" i="70"/>
  <c r="I807" i="70"/>
  <c r="AT806" i="70"/>
  <c r="AM806" i="70"/>
  <c r="AL806" i="70"/>
  <c r="AJ806" i="70"/>
  <c r="AD806" i="70"/>
  <c r="AC806" i="70"/>
  <c r="AA806" i="70"/>
  <c r="U806" i="70"/>
  <c r="T806" i="70"/>
  <c r="R806" i="70"/>
  <c r="L806" i="70"/>
  <c r="K806" i="70"/>
  <c r="I806" i="70"/>
  <c r="AT805" i="70"/>
  <c r="AM805" i="70"/>
  <c r="AL805" i="70"/>
  <c r="AJ805" i="70"/>
  <c r="AD805" i="70"/>
  <c r="AC805" i="70"/>
  <c r="AA805" i="70"/>
  <c r="U805" i="70"/>
  <c r="T805" i="70"/>
  <c r="R805" i="70"/>
  <c r="L805" i="70"/>
  <c r="K805" i="70"/>
  <c r="I805" i="70"/>
  <c r="AT804" i="70"/>
  <c r="AM804" i="70"/>
  <c r="AL804" i="70"/>
  <c r="AJ804" i="70"/>
  <c r="AD804" i="70"/>
  <c r="AC804" i="70"/>
  <c r="AA804" i="70"/>
  <c r="U804" i="70"/>
  <c r="T804" i="70"/>
  <c r="R804" i="70"/>
  <c r="L804" i="70"/>
  <c r="K804" i="70"/>
  <c r="I804" i="70"/>
  <c r="AT803" i="70"/>
  <c r="AL803" i="70"/>
  <c r="BP51" i="70" s="1"/>
  <c r="BS20" i="70" s="1"/>
  <c r="AJ803" i="70"/>
  <c r="AC803" i="70"/>
  <c r="AA803" i="70"/>
  <c r="T803" i="70"/>
  <c r="K803" i="70"/>
  <c r="AT802" i="70"/>
  <c r="AM802" i="70"/>
  <c r="AL802" i="70"/>
  <c r="AJ802" i="70"/>
  <c r="AD802" i="70"/>
  <c r="AC802" i="70"/>
  <c r="AA802" i="70"/>
  <c r="U802" i="70"/>
  <c r="T802" i="70"/>
  <c r="R802" i="70"/>
  <c r="L802" i="70"/>
  <c r="K802" i="70"/>
  <c r="I802" i="70"/>
  <c r="AT801" i="70"/>
  <c r="AM801" i="70"/>
  <c r="AL801" i="70"/>
  <c r="AJ801" i="70"/>
  <c r="AD801" i="70"/>
  <c r="AC801" i="70"/>
  <c r="AA801" i="70"/>
  <c r="U801" i="70"/>
  <c r="T801" i="70"/>
  <c r="R801" i="70"/>
  <c r="L801" i="70"/>
  <c r="K801" i="70"/>
  <c r="I801" i="70"/>
  <c r="AT800" i="70"/>
  <c r="AM800" i="70"/>
  <c r="AL800" i="70"/>
  <c r="AJ800" i="70"/>
  <c r="AD800" i="70"/>
  <c r="AC800" i="70"/>
  <c r="AA800" i="70"/>
  <c r="U800" i="70"/>
  <c r="T800" i="70"/>
  <c r="R800" i="70"/>
  <c r="L800" i="70"/>
  <c r="K800" i="70"/>
  <c r="I800" i="70"/>
  <c r="AT799" i="70"/>
  <c r="AM799" i="70"/>
  <c r="AL799" i="70"/>
  <c r="AJ799" i="70"/>
  <c r="AD799" i="70"/>
  <c r="AC799" i="70"/>
  <c r="AA799" i="70"/>
  <c r="U799" i="70"/>
  <c r="T799" i="70"/>
  <c r="R799" i="70"/>
  <c r="L799" i="70"/>
  <c r="K799" i="70"/>
  <c r="I799" i="70"/>
  <c r="AT798" i="70"/>
  <c r="AM798" i="70"/>
  <c r="AL798" i="70"/>
  <c r="AJ798" i="70"/>
  <c r="AD798" i="70"/>
  <c r="AC798" i="70"/>
  <c r="AA798" i="70"/>
  <c r="U798" i="70"/>
  <c r="T798" i="70"/>
  <c r="R798" i="70"/>
  <c r="L798" i="70"/>
  <c r="K798" i="70"/>
  <c r="I798" i="70"/>
  <c r="AT797" i="70"/>
  <c r="AM797" i="70"/>
  <c r="AL797" i="70"/>
  <c r="AJ797" i="70"/>
  <c r="AD797" i="70"/>
  <c r="AC797" i="70"/>
  <c r="AA797" i="70"/>
  <c r="U797" i="70"/>
  <c r="T797" i="70"/>
  <c r="R797" i="70"/>
  <c r="L797" i="70"/>
  <c r="K797" i="70"/>
  <c r="I797" i="70"/>
  <c r="AT796" i="70"/>
  <c r="AM796" i="70"/>
  <c r="AL796" i="70"/>
  <c r="AJ796" i="70"/>
  <c r="AD796" i="70"/>
  <c r="AC796" i="70"/>
  <c r="AA796" i="70"/>
  <c r="U796" i="70"/>
  <c r="T796" i="70"/>
  <c r="R796" i="70"/>
  <c r="L796" i="70"/>
  <c r="K796" i="70"/>
  <c r="I796" i="70"/>
  <c r="AT795" i="70"/>
  <c r="AM795" i="70"/>
  <c r="AL795" i="70"/>
  <c r="AJ795" i="70"/>
  <c r="AD795" i="70"/>
  <c r="AC795" i="70"/>
  <c r="AA795" i="70"/>
  <c r="U795" i="70"/>
  <c r="T795" i="70"/>
  <c r="R795" i="70"/>
  <c r="L795" i="70"/>
  <c r="K795" i="70"/>
  <c r="I795" i="70"/>
  <c r="AT794" i="70"/>
  <c r="AM794" i="70"/>
  <c r="AL794" i="70"/>
  <c r="AJ794" i="70"/>
  <c r="AD794" i="70"/>
  <c r="AC794" i="70"/>
  <c r="AA794" i="70"/>
  <c r="U794" i="70"/>
  <c r="T794" i="70"/>
  <c r="R794" i="70"/>
  <c r="L794" i="70"/>
  <c r="K794" i="70"/>
  <c r="I794" i="70"/>
  <c r="AT793" i="70"/>
  <c r="AM793" i="70"/>
  <c r="AL793" i="70"/>
  <c r="AJ793" i="70"/>
  <c r="AD793" i="70"/>
  <c r="AC793" i="70"/>
  <c r="AA793" i="70"/>
  <c r="U793" i="70"/>
  <c r="T793" i="70"/>
  <c r="R793" i="70"/>
  <c r="L793" i="70"/>
  <c r="K793" i="70"/>
  <c r="I793" i="70"/>
  <c r="AT792" i="70"/>
  <c r="AM792" i="70"/>
  <c r="AL792" i="70"/>
  <c r="AJ792" i="70"/>
  <c r="AD792" i="70"/>
  <c r="AC792" i="70"/>
  <c r="AA792" i="70"/>
  <c r="U792" i="70"/>
  <c r="T792" i="70"/>
  <c r="R792" i="70"/>
  <c r="L792" i="70"/>
  <c r="K792" i="70"/>
  <c r="I792" i="70"/>
  <c r="AT791" i="70"/>
  <c r="AM791" i="70"/>
  <c r="AL791" i="70"/>
  <c r="AJ791" i="70"/>
  <c r="AD791" i="70"/>
  <c r="AC791" i="70"/>
  <c r="AA791" i="70"/>
  <c r="U791" i="70"/>
  <c r="T791" i="70"/>
  <c r="R791" i="70"/>
  <c r="L791" i="70"/>
  <c r="K791" i="70"/>
  <c r="I791" i="70"/>
  <c r="AT790" i="70"/>
  <c r="AM790" i="70"/>
  <c r="AL790" i="70"/>
  <c r="AJ790" i="70"/>
  <c r="AD790" i="70"/>
  <c r="AC790" i="70"/>
  <c r="AA790" i="70"/>
  <c r="U790" i="70"/>
  <c r="T790" i="70"/>
  <c r="R790" i="70"/>
  <c r="L790" i="70"/>
  <c r="K790" i="70"/>
  <c r="I790" i="70"/>
  <c r="AT789" i="70"/>
  <c r="AM789" i="70"/>
  <c r="AL789" i="70"/>
  <c r="AJ789" i="70"/>
  <c r="AD789" i="70"/>
  <c r="AC789" i="70"/>
  <c r="AA789" i="70"/>
  <c r="U789" i="70"/>
  <c r="T789" i="70"/>
  <c r="R789" i="70"/>
  <c r="L789" i="70"/>
  <c r="K789" i="70"/>
  <c r="I789" i="70"/>
  <c r="AT788" i="70"/>
  <c r="AM788" i="70"/>
  <c r="AL788" i="70"/>
  <c r="AJ788" i="70"/>
  <c r="AD788" i="70"/>
  <c r="AC788" i="70"/>
  <c r="AA788" i="70"/>
  <c r="U788" i="70"/>
  <c r="T788" i="70"/>
  <c r="R788" i="70"/>
  <c r="L788" i="70"/>
  <c r="K788" i="70"/>
  <c r="I788" i="70"/>
  <c r="AT787" i="70"/>
  <c r="AM787" i="70"/>
  <c r="AL787" i="70"/>
  <c r="AJ787" i="70"/>
  <c r="AD787" i="70"/>
  <c r="AC787" i="70"/>
  <c r="AA787" i="70"/>
  <c r="U787" i="70"/>
  <c r="T787" i="70"/>
  <c r="R787" i="70"/>
  <c r="L787" i="70"/>
  <c r="K787" i="70"/>
  <c r="I787" i="70"/>
  <c r="AT786" i="70"/>
  <c r="AL786" i="70"/>
  <c r="BP50" i="70" s="1"/>
  <c r="BS19" i="70" s="1"/>
  <c r="AM786" i="70"/>
  <c r="AC786" i="70"/>
  <c r="AD786" i="70"/>
  <c r="T786" i="70"/>
  <c r="U786" i="70"/>
  <c r="K786" i="70"/>
  <c r="AT785" i="70"/>
  <c r="AM785" i="70"/>
  <c r="AL785" i="70"/>
  <c r="AJ785" i="70"/>
  <c r="AD785" i="70"/>
  <c r="AC785" i="70"/>
  <c r="AA785" i="70"/>
  <c r="U785" i="70"/>
  <c r="T785" i="70"/>
  <c r="R785" i="70"/>
  <c r="L785" i="70"/>
  <c r="K785" i="70"/>
  <c r="I785" i="70"/>
  <c r="AT784" i="70"/>
  <c r="AM784" i="70"/>
  <c r="AL784" i="70"/>
  <c r="AJ784" i="70"/>
  <c r="AD784" i="70"/>
  <c r="AC784" i="70"/>
  <c r="AA784" i="70"/>
  <c r="U784" i="70"/>
  <c r="T784" i="70"/>
  <c r="R784" i="70"/>
  <c r="L784" i="70"/>
  <c r="K784" i="70"/>
  <c r="I784" i="70"/>
  <c r="AT783" i="70"/>
  <c r="AM783" i="70"/>
  <c r="AL783" i="70"/>
  <c r="AJ783" i="70"/>
  <c r="AD783" i="70"/>
  <c r="AC783" i="70"/>
  <c r="AA783" i="70"/>
  <c r="U783" i="70"/>
  <c r="T783" i="70"/>
  <c r="R783" i="70"/>
  <c r="L783" i="70"/>
  <c r="K783" i="70"/>
  <c r="I783" i="70"/>
  <c r="AT782" i="70"/>
  <c r="AM782" i="70"/>
  <c r="AL782" i="70"/>
  <c r="AJ782" i="70"/>
  <c r="AD782" i="70"/>
  <c r="AC782" i="70"/>
  <c r="AA782" i="70"/>
  <c r="U782" i="70"/>
  <c r="T782" i="70"/>
  <c r="R782" i="70"/>
  <c r="L782" i="70"/>
  <c r="K782" i="70"/>
  <c r="I782" i="70"/>
  <c r="AT781" i="70"/>
  <c r="AM781" i="70"/>
  <c r="AL781" i="70"/>
  <c r="AJ781" i="70"/>
  <c r="AD781" i="70"/>
  <c r="AC781" i="70"/>
  <c r="AA781" i="70"/>
  <c r="U781" i="70"/>
  <c r="T781" i="70"/>
  <c r="R781" i="70"/>
  <c r="L781" i="70"/>
  <c r="K781" i="70"/>
  <c r="I781" i="70"/>
  <c r="AT780" i="70"/>
  <c r="AM780" i="70"/>
  <c r="AL780" i="70"/>
  <c r="AJ780" i="70"/>
  <c r="AD780" i="70"/>
  <c r="AC780" i="70"/>
  <c r="AA780" i="70"/>
  <c r="U780" i="70"/>
  <c r="T780" i="70"/>
  <c r="R780" i="70"/>
  <c r="L780" i="70"/>
  <c r="K780" i="70"/>
  <c r="I780" i="70"/>
  <c r="AT779" i="70"/>
  <c r="AM779" i="70"/>
  <c r="AL779" i="70"/>
  <c r="AJ779" i="70"/>
  <c r="AD779" i="70"/>
  <c r="AC779" i="70"/>
  <c r="AA779" i="70"/>
  <c r="U779" i="70"/>
  <c r="T779" i="70"/>
  <c r="R779" i="70"/>
  <c r="L779" i="70"/>
  <c r="K779" i="70"/>
  <c r="I779" i="70"/>
  <c r="AT778" i="70"/>
  <c r="AM778" i="70"/>
  <c r="AL778" i="70"/>
  <c r="AJ778" i="70"/>
  <c r="AD778" i="70"/>
  <c r="AC778" i="70"/>
  <c r="AA778" i="70"/>
  <c r="U778" i="70"/>
  <c r="T778" i="70"/>
  <c r="R778" i="70"/>
  <c r="L778" i="70"/>
  <c r="K778" i="70"/>
  <c r="I778" i="70"/>
  <c r="AT777" i="70"/>
  <c r="AM777" i="70"/>
  <c r="AL777" i="70"/>
  <c r="AJ777" i="70"/>
  <c r="AD777" i="70"/>
  <c r="AC777" i="70"/>
  <c r="AA777" i="70"/>
  <c r="U777" i="70"/>
  <c r="T777" i="70"/>
  <c r="R777" i="70"/>
  <c r="L777" i="70"/>
  <c r="K777" i="70"/>
  <c r="I777" i="70"/>
  <c r="AT776" i="70"/>
  <c r="AM776" i="70"/>
  <c r="AL776" i="70"/>
  <c r="AJ776" i="70"/>
  <c r="AD776" i="70"/>
  <c r="AC776" i="70"/>
  <c r="AA776" i="70"/>
  <c r="U776" i="70"/>
  <c r="T776" i="70"/>
  <c r="R776" i="70"/>
  <c r="L776" i="70"/>
  <c r="K776" i="70"/>
  <c r="I776" i="70"/>
  <c r="AT775" i="70"/>
  <c r="AM775" i="70"/>
  <c r="AL775" i="70"/>
  <c r="AJ775" i="70"/>
  <c r="AD775" i="70"/>
  <c r="AC775" i="70"/>
  <c r="AA775" i="70"/>
  <c r="U775" i="70"/>
  <c r="T775" i="70"/>
  <c r="R775" i="70"/>
  <c r="L775" i="70"/>
  <c r="K775" i="70"/>
  <c r="I775" i="70"/>
  <c r="AT774" i="70"/>
  <c r="AM774" i="70"/>
  <c r="AL774" i="70"/>
  <c r="AJ774" i="70"/>
  <c r="AD774" i="70"/>
  <c r="AC774" i="70"/>
  <c r="AA774" i="70"/>
  <c r="U774" i="70"/>
  <c r="T774" i="70"/>
  <c r="R774" i="70"/>
  <c r="L774" i="70"/>
  <c r="K774" i="70"/>
  <c r="I774" i="70"/>
  <c r="AT773" i="70"/>
  <c r="AM773" i="70"/>
  <c r="AL773" i="70"/>
  <c r="AJ773" i="70"/>
  <c r="AD773" i="70"/>
  <c r="AC773" i="70"/>
  <c r="AA773" i="70"/>
  <c r="U773" i="70"/>
  <c r="T773" i="70"/>
  <c r="R773" i="70"/>
  <c r="L773" i="70"/>
  <c r="K773" i="70"/>
  <c r="I773" i="70"/>
  <c r="AT772" i="70"/>
  <c r="AM772" i="70"/>
  <c r="AL772" i="70"/>
  <c r="AJ772" i="70"/>
  <c r="AD772" i="70"/>
  <c r="AC772" i="70"/>
  <c r="AA772" i="70"/>
  <c r="U772" i="70"/>
  <c r="T772" i="70"/>
  <c r="R772" i="70"/>
  <c r="L772" i="70"/>
  <c r="K772" i="70"/>
  <c r="I772" i="70"/>
  <c r="AT771" i="70"/>
  <c r="AM771" i="70"/>
  <c r="AL771" i="70"/>
  <c r="AJ771" i="70"/>
  <c r="AD771" i="70"/>
  <c r="AC771" i="70"/>
  <c r="AA771" i="70"/>
  <c r="U771" i="70"/>
  <c r="T771" i="70"/>
  <c r="R771" i="70"/>
  <c r="L771" i="70"/>
  <c r="K771" i="70"/>
  <c r="I771" i="70"/>
  <c r="AT770" i="70"/>
  <c r="AM770" i="70"/>
  <c r="AL770" i="70"/>
  <c r="AJ770" i="70"/>
  <c r="AD770" i="70"/>
  <c r="AC770" i="70"/>
  <c r="AA770" i="70"/>
  <c r="U770" i="70"/>
  <c r="T770" i="70"/>
  <c r="R770" i="70"/>
  <c r="L770" i="70"/>
  <c r="K770" i="70"/>
  <c r="I770" i="70"/>
  <c r="AT769" i="70"/>
  <c r="AL769" i="70"/>
  <c r="BP49" i="70" s="1"/>
  <c r="BS18" i="70" s="1"/>
  <c r="AJ769" i="70"/>
  <c r="AC769" i="70"/>
  <c r="AA769" i="70"/>
  <c r="T769" i="70"/>
  <c r="R769" i="70"/>
  <c r="K769" i="70"/>
  <c r="AT768" i="70"/>
  <c r="AM768" i="70"/>
  <c r="AL768" i="70"/>
  <c r="AJ768" i="70"/>
  <c r="AD768" i="70"/>
  <c r="AC768" i="70"/>
  <c r="AA768" i="70"/>
  <c r="U768" i="70"/>
  <c r="T768" i="70"/>
  <c r="R768" i="70"/>
  <c r="L768" i="70"/>
  <c r="K768" i="70"/>
  <c r="I768" i="70"/>
  <c r="AT767" i="70"/>
  <c r="AM767" i="70"/>
  <c r="AL767" i="70"/>
  <c r="AJ767" i="70"/>
  <c r="AD767" i="70"/>
  <c r="AC767" i="70"/>
  <c r="AA767" i="70"/>
  <c r="U767" i="70"/>
  <c r="T767" i="70"/>
  <c r="R767" i="70"/>
  <c r="L767" i="70"/>
  <c r="K767" i="70"/>
  <c r="I767" i="70"/>
  <c r="AT766" i="70"/>
  <c r="AM766" i="70"/>
  <c r="AL766" i="70"/>
  <c r="AJ766" i="70"/>
  <c r="AD766" i="70"/>
  <c r="AC766" i="70"/>
  <c r="AA766" i="70"/>
  <c r="U766" i="70"/>
  <c r="T766" i="70"/>
  <c r="R766" i="70"/>
  <c r="L766" i="70"/>
  <c r="K766" i="70"/>
  <c r="I766" i="70"/>
  <c r="AT765" i="70"/>
  <c r="AM765" i="70"/>
  <c r="AL765" i="70"/>
  <c r="AJ765" i="70"/>
  <c r="AD765" i="70"/>
  <c r="AC765" i="70"/>
  <c r="AA765" i="70"/>
  <c r="U765" i="70"/>
  <c r="T765" i="70"/>
  <c r="R765" i="70"/>
  <c r="L765" i="70"/>
  <c r="K765" i="70"/>
  <c r="I765" i="70"/>
  <c r="AT764" i="70"/>
  <c r="AM764" i="70"/>
  <c r="AL764" i="70"/>
  <c r="AJ764" i="70"/>
  <c r="AD764" i="70"/>
  <c r="AC764" i="70"/>
  <c r="AA764" i="70"/>
  <c r="U764" i="70"/>
  <c r="T764" i="70"/>
  <c r="R764" i="70"/>
  <c r="L764" i="70"/>
  <c r="K764" i="70"/>
  <c r="I764" i="70"/>
  <c r="AT763" i="70"/>
  <c r="AM763" i="70"/>
  <c r="AL763" i="70"/>
  <c r="AJ763" i="70"/>
  <c r="AD763" i="70"/>
  <c r="AC763" i="70"/>
  <c r="AA763" i="70"/>
  <c r="U763" i="70"/>
  <c r="T763" i="70"/>
  <c r="R763" i="70"/>
  <c r="L763" i="70"/>
  <c r="K763" i="70"/>
  <c r="I763" i="70"/>
  <c r="AT762" i="70"/>
  <c r="AM762" i="70"/>
  <c r="AL762" i="70"/>
  <c r="AJ762" i="70"/>
  <c r="AD762" i="70"/>
  <c r="AC762" i="70"/>
  <c r="AA762" i="70"/>
  <c r="U762" i="70"/>
  <c r="T762" i="70"/>
  <c r="R762" i="70"/>
  <c r="L762" i="70"/>
  <c r="K762" i="70"/>
  <c r="I762" i="70"/>
  <c r="AT761" i="70"/>
  <c r="AM761" i="70"/>
  <c r="AL761" i="70"/>
  <c r="AJ761" i="70"/>
  <c r="AD761" i="70"/>
  <c r="AC761" i="70"/>
  <c r="AA761" i="70"/>
  <c r="U761" i="70"/>
  <c r="T761" i="70"/>
  <c r="R761" i="70"/>
  <c r="L761" i="70"/>
  <c r="K761" i="70"/>
  <c r="I761" i="70"/>
  <c r="AT760" i="70"/>
  <c r="AM760" i="70"/>
  <c r="AL760" i="70"/>
  <c r="AJ760" i="70"/>
  <c r="AD760" i="70"/>
  <c r="AC760" i="70"/>
  <c r="AA760" i="70"/>
  <c r="U760" i="70"/>
  <c r="T760" i="70"/>
  <c r="R760" i="70"/>
  <c r="L760" i="70"/>
  <c r="K760" i="70"/>
  <c r="I760" i="70"/>
  <c r="AT759" i="70"/>
  <c r="AM759" i="70"/>
  <c r="AL759" i="70"/>
  <c r="AJ759" i="70"/>
  <c r="AD759" i="70"/>
  <c r="AC759" i="70"/>
  <c r="AA759" i="70"/>
  <c r="U759" i="70"/>
  <c r="T759" i="70"/>
  <c r="R759" i="70"/>
  <c r="L759" i="70"/>
  <c r="K759" i="70"/>
  <c r="I759" i="70"/>
  <c r="AT758" i="70"/>
  <c r="AM758" i="70"/>
  <c r="AL758" i="70"/>
  <c r="AJ758" i="70"/>
  <c r="AD758" i="70"/>
  <c r="AC758" i="70"/>
  <c r="AA758" i="70"/>
  <c r="U758" i="70"/>
  <c r="T758" i="70"/>
  <c r="R758" i="70"/>
  <c r="L758" i="70"/>
  <c r="K758" i="70"/>
  <c r="I758" i="70"/>
  <c r="AT757" i="70"/>
  <c r="AM757" i="70"/>
  <c r="AL757" i="70"/>
  <c r="AJ757" i="70"/>
  <c r="AD757" i="70"/>
  <c r="AC757" i="70"/>
  <c r="AA757" i="70"/>
  <c r="U757" i="70"/>
  <c r="T757" i="70"/>
  <c r="R757" i="70"/>
  <c r="L757" i="70"/>
  <c r="K757" i="70"/>
  <c r="I757" i="70"/>
  <c r="AT756" i="70"/>
  <c r="AM756" i="70"/>
  <c r="AL756" i="70"/>
  <c r="AJ756" i="70"/>
  <c r="AD756" i="70"/>
  <c r="AC756" i="70"/>
  <c r="AA756" i="70"/>
  <c r="U756" i="70"/>
  <c r="T756" i="70"/>
  <c r="R756" i="70"/>
  <c r="L756" i="70"/>
  <c r="K756" i="70"/>
  <c r="I756" i="70"/>
  <c r="AT755" i="70"/>
  <c r="AM755" i="70"/>
  <c r="AL755" i="70"/>
  <c r="AJ755" i="70"/>
  <c r="AD755" i="70"/>
  <c r="AC755" i="70"/>
  <c r="AA755" i="70"/>
  <c r="U755" i="70"/>
  <c r="T755" i="70"/>
  <c r="R755" i="70"/>
  <c r="L755" i="70"/>
  <c r="K755" i="70"/>
  <c r="I755" i="70"/>
  <c r="AT754" i="70"/>
  <c r="AM754" i="70"/>
  <c r="AL754" i="70"/>
  <c r="AJ754" i="70"/>
  <c r="AD754" i="70"/>
  <c r="AC754" i="70"/>
  <c r="AA754" i="70"/>
  <c r="U754" i="70"/>
  <c r="T754" i="70"/>
  <c r="R754" i="70"/>
  <c r="L754" i="70"/>
  <c r="K754" i="70"/>
  <c r="I754" i="70"/>
  <c r="AT753" i="70"/>
  <c r="AM753" i="70"/>
  <c r="AL753" i="70"/>
  <c r="AJ753" i="70"/>
  <c r="AD753" i="70"/>
  <c r="AC753" i="70"/>
  <c r="AA753" i="70"/>
  <c r="U753" i="70"/>
  <c r="T753" i="70"/>
  <c r="R753" i="70"/>
  <c r="L753" i="70"/>
  <c r="K753" i="70"/>
  <c r="I753" i="70"/>
  <c r="AT752" i="70"/>
  <c r="AL752" i="70"/>
  <c r="BP48" i="70" s="1"/>
  <c r="BS17" i="70" s="1"/>
  <c r="AM752" i="70"/>
  <c r="AC752" i="70"/>
  <c r="AA752" i="70"/>
  <c r="T752" i="70"/>
  <c r="K752" i="70"/>
  <c r="AT751" i="70"/>
  <c r="AM751" i="70"/>
  <c r="AL751" i="70"/>
  <c r="AJ751" i="70"/>
  <c r="AD751" i="70"/>
  <c r="AC751" i="70"/>
  <c r="AA751" i="70"/>
  <c r="U751" i="70"/>
  <c r="T751" i="70"/>
  <c r="R751" i="70"/>
  <c r="L751" i="70"/>
  <c r="K751" i="70"/>
  <c r="I751" i="70"/>
  <c r="AT750" i="70"/>
  <c r="AM750" i="70"/>
  <c r="AL750" i="70"/>
  <c r="AJ750" i="70"/>
  <c r="AD750" i="70"/>
  <c r="AC750" i="70"/>
  <c r="AA750" i="70"/>
  <c r="U750" i="70"/>
  <c r="T750" i="70"/>
  <c r="R750" i="70"/>
  <c r="L750" i="70"/>
  <c r="K750" i="70"/>
  <c r="I750" i="70"/>
  <c r="AT749" i="70"/>
  <c r="AM749" i="70"/>
  <c r="AL749" i="70"/>
  <c r="AJ749" i="70"/>
  <c r="AD749" i="70"/>
  <c r="AC749" i="70"/>
  <c r="AA749" i="70"/>
  <c r="U749" i="70"/>
  <c r="T749" i="70"/>
  <c r="R749" i="70"/>
  <c r="L749" i="70"/>
  <c r="K749" i="70"/>
  <c r="I749" i="70"/>
  <c r="AT748" i="70"/>
  <c r="AM748" i="70"/>
  <c r="AL748" i="70"/>
  <c r="AJ748" i="70"/>
  <c r="AD748" i="70"/>
  <c r="AC748" i="70"/>
  <c r="AA748" i="70"/>
  <c r="U748" i="70"/>
  <c r="T748" i="70"/>
  <c r="R748" i="70"/>
  <c r="L748" i="70"/>
  <c r="K748" i="70"/>
  <c r="I748" i="70"/>
  <c r="AT747" i="70"/>
  <c r="AM747" i="70"/>
  <c r="AL747" i="70"/>
  <c r="AJ747" i="70"/>
  <c r="AD747" i="70"/>
  <c r="AC747" i="70"/>
  <c r="AA747" i="70"/>
  <c r="U747" i="70"/>
  <c r="T747" i="70"/>
  <c r="R747" i="70"/>
  <c r="L747" i="70"/>
  <c r="K747" i="70"/>
  <c r="I747" i="70"/>
  <c r="AT746" i="70"/>
  <c r="AM746" i="70"/>
  <c r="AL746" i="70"/>
  <c r="AJ746" i="70"/>
  <c r="AD746" i="70"/>
  <c r="AC746" i="70"/>
  <c r="AA746" i="70"/>
  <c r="U746" i="70"/>
  <c r="T746" i="70"/>
  <c r="R746" i="70"/>
  <c r="L746" i="70"/>
  <c r="K746" i="70"/>
  <c r="I746" i="70"/>
  <c r="AT745" i="70"/>
  <c r="AM745" i="70"/>
  <c r="AL745" i="70"/>
  <c r="AJ745" i="70"/>
  <c r="AD745" i="70"/>
  <c r="AC745" i="70"/>
  <c r="AA745" i="70"/>
  <c r="U745" i="70"/>
  <c r="T745" i="70"/>
  <c r="R745" i="70"/>
  <c r="L745" i="70"/>
  <c r="K745" i="70"/>
  <c r="I745" i="70"/>
  <c r="AT744" i="70"/>
  <c r="AM744" i="70"/>
  <c r="AL744" i="70"/>
  <c r="AJ744" i="70"/>
  <c r="AD744" i="70"/>
  <c r="AC744" i="70"/>
  <c r="AA744" i="70"/>
  <c r="U744" i="70"/>
  <c r="T744" i="70"/>
  <c r="R744" i="70"/>
  <c r="L744" i="70"/>
  <c r="K744" i="70"/>
  <c r="I744" i="70"/>
  <c r="AT743" i="70"/>
  <c r="AM743" i="70"/>
  <c r="AL743" i="70"/>
  <c r="AJ743" i="70"/>
  <c r="AD743" i="70"/>
  <c r="AC743" i="70"/>
  <c r="AA743" i="70"/>
  <c r="U743" i="70"/>
  <c r="T743" i="70"/>
  <c r="R743" i="70"/>
  <c r="L743" i="70"/>
  <c r="K743" i="70"/>
  <c r="I743" i="70"/>
  <c r="AT742" i="70"/>
  <c r="AM742" i="70"/>
  <c r="AL742" i="70"/>
  <c r="AJ742" i="70"/>
  <c r="AD742" i="70"/>
  <c r="AC742" i="70"/>
  <c r="AA742" i="70"/>
  <c r="U742" i="70"/>
  <c r="T742" i="70"/>
  <c r="R742" i="70"/>
  <c r="L742" i="70"/>
  <c r="K742" i="70"/>
  <c r="I742" i="70"/>
  <c r="AT741" i="70"/>
  <c r="AM741" i="70"/>
  <c r="AL741" i="70"/>
  <c r="AJ741" i="70"/>
  <c r="AD741" i="70"/>
  <c r="AC741" i="70"/>
  <c r="AA741" i="70"/>
  <c r="U741" i="70"/>
  <c r="T741" i="70"/>
  <c r="R741" i="70"/>
  <c r="L741" i="70"/>
  <c r="K741" i="70"/>
  <c r="I741" i="70"/>
  <c r="AT740" i="70"/>
  <c r="AM740" i="70"/>
  <c r="AL740" i="70"/>
  <c r="AJ740" i="70"/>
  <c r="AD740" i="70"/>
  <c r="AC740" i="70"/>
  <c r="AA740" i="70"/>
  <c r="U740" i="70"/>
  <c r="T740" i="70"/>
  <c r="R740" i="70"/>
  <c r="L740" i="70"/>
  <c r="K740" i="70"/>
  <c r="I740" i="70"/>
  <c r="AT739" i="70"/>
  <c r="AM739" i="70"/>
  <c r="AL739" i="70"/>
  <c r="AJ739" i="70"/>
  <c r="AD739" i="70"/>
  <c r="AC739" i="70"/>
  <c r="AA739" i="70"/>
  <c r="U739" i="70"/>
  <c r="T739" i="70"/>
  <c r="R739" i="70"/>
  <c r="L739" i="70"/>
  <c r="K739" i="70"/>
  <c r="I739" i="70"/>
  <c r="AT738" i="70"/>
  <c r="AM738" i="70"/>
  <c r="AL738" i="70"/>
  <c r="AJ738" i="70"/>
  <c r="AD738" i="70"/>
  <c r="AC738" i="70"/>
  <c r="AA738" i="70"/>
  <c r="U738" i="70"/>
  <c r="T738" i="70"/>
  <c r="R738" i="70"/>
  <c r="L738" i="70"/>
  <c r="K738" i="70"/>
  <c r="I738" i="70"/>
  <c r="AT737" i="70"/>
  <c r="AM737" i="70"/>
  <c r="AL737" i="70"/>
  <c r="AJ737" i="70"/>
  <c r="AD737" i="70"/>
  <c r="AC737" i="70"/>
  <c r="AA737" i="70"/>
  <c r="U737" i="70"/>
  <c r="T737" i="70"/>
  <c r="R737" i="70"/>
  <c r="L737" i="70"/>
  <c r="K737" i="70"/>
  <c r="I737" i="70"/>
  <c r="AT736" i="70"/>
  <c r="AM736" i="70"/>
  <c r="AL736" i="70"/>
  <c r="AJ736" i="70"/>
  <c r="AD736" i="70"/>
  <c r="AC736" i="70"/>
  <c r="AA736" i="70"/>
  <c r="U736" i="70"/>
  <c r="T736" i="70"/>
  <c r="R736" i="70"/>
  <c r="L736" i="70"/>
  <c r="K736" i="70"/>
  <c r="I736" i="70"/>
  <c r="AT735" i="70"/>
  <c r="AL735" i="70"/>
  <c r="BP47" i="70" s="1"/>
  <c r="BS16" i="70" s="1"/>
  <c r="AM735" i="70"/>
  <c r="AC735" i="70"/>
  <c r="AD735" i="70"/>
  <c r="T735" i="70"/>
  <c r="U735" i="70"/>
  <c r="K735" i="70"/>
  <c r="AT734" i="70"/>
  <c r="AM734" i="70"/>
  <c r="AL734" i="70"/>
  <c r="AJ734" i="70"/>
  <c r="AD734" i="70"/>
  <c r="AC734" i="70"/>
  <c r="AA734" i="70"/>
  <c r="U734" i="70"/>
  <c r="T734" i="70"/>
  <c r="R734" i="70"/>
  <c r="L734" i="70"/>
  <c r="K734" i="70"/>
  <c r="I734" i="70"/>
  <c r="AT733" i="70"/>
  <c r="AM733" i="70"/>
  <c r="AL733" i="70"/>
  <c r="AJ733" i="70"/>
  <c r="AD733" i="70"/>
  <c r="AC733" i="70"/>
  <c r="AA733" i="70"/>
  <c r="U733" i="70"/>
  <c r="T733" i="70"/>
  <c r="R733" i="70"/>
  <c r="L733" i="70"/>
  <c r="K733" i="70"/>
  <c r="I733" i="70"/>
  <c r="AT732" i="70"/>
  <c r="AM732" i="70"/>
  <c r="AL732" i="70"/>
  <c r="AJ732" i="70"/>
  <c r="AD732" i="70"/>
  <c r="AC732" i="70"/>
  <c r="AA732" i="70"/>
  <c r="U732" i="70"/>
  <c r="T732" i="70"/>
  <c r="R732" i="70"/>
  <c r="L732" i="70"/>
  <c r="K732" i="70"/>
  <c r="I732" i="70"/>
  <c r="AT731" i="70"/>
  <c r="AM731" i="70"/>
  <c r="AL731" i="70"/>
  <c r="AJ731" i="70"/>
  <c r="AD731" i="70"/>
  <c r="AC731" i="70"/>
  <c r="AA731" i="70"/>
  <c r="U731" i="70"/>
  <c r="T731" i="70"/>
  <c r="R731" i="70"/>
  <c r="L731" i="70"/>
  <c r="K731" i="70"/>
  <c r="I731" i="70"/>
  <c r="AT730" i="70"/>
  <c r="AM730" i="70"/>
  <c r="AL730" i="70"/>
  <c r="AJ730" i="70"/>
  <c r="AD730" i="70"/>
  <c r="AC730" i="70"/>
  <c r="AA730" i="70"/>
  <c r="U730" i="70"/>
  <c r="T730" i="70"/>
  <c r="R730" i="70"/>
  <c r="L730" i="70"/>
  <c r="K730" i="70"/>
  <c r="I730" i="70"/>
  <c r="AT729" i="70"/>
  <c r="AM729" i="70"/>
  <c r="AL729" i="70"/>
  <c r="AJ729" i="70"/>
  <c r="AD729" i="70"/>
  <c r="AC729" i="70"/>
  <c r="AA729" i="70"/>
  <c r="U729" i="70"/>
  <c r="T729" i="70"/>
  <c r="R729" i="70"/>
  <c r="L729" i="70"/>
  <c r="K729" i="70"/>
  <c r="I729" i="70"/>
  <c r="AT728" i="70"/>
  <c r="AW728" i="70" s="1"/>
  <c r="AM728" i="70"/>
  <c r="AL728" i="70"/>
  <c r="AJ728" i="70"/>
  <c r="AD728" i="70"/>
  <c r="AC728" i="70"/>
  <c r="AA728" i="70"/>
  <c r="U728" i="70"/>
  <c r="T728" i="70"/>
  <c r="R728" i="70"/>
  <c r="L728" i="70"/>
  <c r="K728" i="70"/>
  <c r="I728" i="70"/>
  <c r="AT727" i="70"/>
  <c r="AM727" i="70"/>
  <c r="AL727" i="70"/>
  <c r="AJ727" i="70"/>
  <c r="AD727" i="70"/>
  <c r="AC727" i="70"/>
  <c r="AA727" i="70"/>
  <c r="U727" i="70"/>
  <c r="T727" i="70"/>
  <c r="R727" i="70"/>
  <c r="L727" i="70"/>
  <c r="K727" i="70"/>
  <c r="I727" i="70"/>
  <c r="AT726" i="70"/>
  <c r="AM726" i="70"/>
  <c r="AL726" i="70"/>
  <c r="AJ726" i="70"/>
  <c r="AD726" i="70"/>
  <c r="AC726" i="70"/>
  <c r="AA726" i="70"/>
  <c r="U726" i="70"/>
  <c r="T726" i="70"/>
  <c r="R726" i="70"/>
  <c r="L726" i="70"/>
  <c r="K726" i="70"/>
  <c r="I726" i="70"/>
  <c r="AT725" i="70"/>
  <c r="AM725" i="70"/>
  <c r="AL725" i="70"/>
  <c r="AJ725" i="70"/>
  <c r="AD725" i="70"/>
  <c r="AC725" i="70"/>
  <c r="AA725" i="70"/>
  <c r="U725" i="70"/>
  <c r="T725" i="70"/>
  <c r="R725" i="70"/>
  <c r="L725" i="70"/>
  <c r="K725" i="70"/>
  <c r="I725" i="70"/>
  <c r="AT724" i="70"/>
  <c r="AM724" i="70"/>
  <c r="AL724" i="70"/>
  <c r="AJ724" i="70"/>
  <c r="AD724" i="70"/>
  <c r="AC724" i="70"/>
  <c r="AA724" i="70"/>
  <c r="U724" i="70"/>
  <c r="T724" i="70"/>
  <c r="R724" i="70"/>
  <c r="L724" i="70"/>
  <c r="K724" i="70"/>
  <c r="I724" i="70"/>
  <c r="AT723" i="70"/>
  <c r="AM723" i="70"/>
  <c r="AL723" i="70"/>
  <c r="AJ723" i="70"/>
  <c r="AD723" i="70"/>
  <c r="AC723" i="70"/>
  <c r="AA723" i="70"/>
  <c r="U723" i="70"/>
  <c r="T723" i="70"/>
  <c r="R723" i="70"/>
  <c r="L723" i="70"/>
  <c r="K723" i="70"/>
  <c r="I723" i="70"/>
  <c r="AT722" i="70"/>
  <c r="AM722" i="70"/>
  <c r="AL722" i="70"/>
  <c r="AJ722" i="70"/>
  <c r="AD722" i="70"/>
  <c r="AC722" i="70"/>
  <c r="AA722" i="70"/>
  <c r="U722" i="70"/>
  <c r="T722" i="70"/>
  <c r="R722" i="70"/>
  <c r="L722" i="70"/>
  <c r="K722" i="70"/>
  <c r="I722" i="70"/>
  <c r="AT721" i="70"/>
  <c r="AM721" i="70"/>
  <c r="AL721" i="70"/>
  <c r="AJ721" i="70"/>
  <c r="AD721" i="70"/>
  <c r="AC721" i="70"/>
  <c r="AA721" i="70"/>
  <c r="U721" i="70"/>
  <c r="T721" i="70"/>
  <c r="R721" i="70"/>
  <c r="L721" i="70"/>
  <c r="K721" i="70"/>
  <c r="I721" i="70"/>
  <c r="AT720" i="70"/>
  <c r="AM720" i="70"/>
  <c r="AL720" i="70"/>
  <c r="AJ720" i="70"/>
  <c r="AD720" i="70"/>
  <c r="AC720" i="70"/>
  <c r="AA720" i="70"/>
  <c r="U720" i="70"/>
  <c r="T720" i="70"/>
  <c r="R720" i="70"/>
  <c r="L720" i="70"/>
  <c r="K720" i="70"/>
  <c r="I720" i="70"/>
  <c r="AT719" i="70"/>
  <c r="AM719" i="70"/>
  <c r="AL719" i="70"/>
  <c r="AJ719" i="70"/>
  <c r="AD719" i="70"/>
  <c r="AC719" i="70"/>
  <c r="AA719" i="70"/>
  <c r="U719" i="70"/>
  <c r="T719" i="70"/>
  <c r="R719" i="70"/>
  <c r="L719" i="70"/>
  <c r="K719" i="70"/>
  <c r="I719" i="70"/>
  <c r="AT718" i="70"/>
  <c r="AL718" i="70"/>
  <c r="BP46" i="70" s="1"/>
  <c r="BS15" i="70" s="1"/>
  <c r="AM718" i="70"/>
  <c r="AC718" i="70"/>
  <c r="AD718" i="70"/>
  <c r="T718" i="70"/>
  <c r="U718" i="70"/>
  <c r="K718" i="70"/>
  <c r="AT717" i="70"/>
  <c r="AM717" i="70"/>
  <c r="AL717" i="70"/>
  <c r="AJ717" i="70"/>
  <c r="AD717" i="70"/>
  <c r="AC717" i="70"/>
  <c r="AA717" i="70"/>
  <c r="U717" i="70"/>
  <c r="T717" i="70"/>
  <c r="R717" i="70"/>
  <c r="L717" i="70"/>
  <c r="K717" i="70"/>
  <c r="I717" i="70"/>
  <c r="AT716" i="70"/>
  <c r="AM716" i="70"/>
  <c r="AL716" i="70"/>
  <c r="AJ716" i="70"/>
  <c r="AD716" i="70"/>
  <c r="AC716" i="70"/>
  <c r="AA716" i="70"/>
  <c r="U716" i="70"/>
  <c r="T716" i="70"/>
  <c r="R716" i="70"/>
  <c r="L716" i="70"/>
  <c r="K716" i="70"/>
  <c r="I716" i="70"/>
  <c r="AT715" i="70"/>
  <c r="AM715" i="70"/>
  <c r="AL715" i="70"/>
  <c r="AJ715" i="70"/>
  <c r="AD715" i="70"/>
  <c r="AC715" i="70"/>
  <c r="AA715" i="70"/>
  <c r="U715" i="70"/>
  <c r="T715" i="70"/>
  <c r="R715" i="70"/>
  <c r="L715" i="70"/>
  <c r="K715" i="70"/>
  <c r="I715" i="70"/>
  <c r="AT714" i="70"/>
  <c r="AM714" i="70"/>
  <c r="AL714" i="70"/>
  <c r="AJ714" i="70"/>
  <c r="AD714" i="70"/>
  <c r="AC714" i="70"/>
  <c r="AA714" i="70"/>
  <c r="U714" i="70"/>
  <c r="T714" i="70"/>
  <c r="R714" i="70"/>
  <c r="L714" i="70"/>
  <c r="K714" i="70"/>
  <c r="I714" i="70"/>
  <c r="AT713" i="70"/>
  <c r="AM713" i="70"/>
  <c r="AL713" i="70"/>
  <c r="AJ713" i="70"/>
  <c r="AD713" i="70"/>
  <c r="AC713" i="70"/>
  <c r="AA713" i="70"/>
  <c r="U713" i="70"/>
  <c r="T713" i="70"/>
  <c r="R713" i="70"/>
  <c r="L713" i="70"/>
  <c r="K713" i="70"/>
  <c r="I713" i="70"/>
  <c r="AT712" i="70"/>
  <c r="AM712" i="70"/>
  <c r="AL712" i="70"/>
  <c r="AJ712" i="70"/>
  <c r="AD712" i="70"/>
  <c r="AC712" i="70"/>
  <c r="AA712" i="70"/>
  <c r="U712" i="70"/>
  <c r="T712" i="70"/>
  <c r="R712" i="70"/>
  <c r="L712" i="70"/>
  <c r="K712" i="70"/>
  <c r="I712" i="70"/>
  <c r="AT711" i="70"/>
  <c r="AW711" i="70" s="1"/>
  <c r="AM711" i="70"/>
  <c r="AL711" i="70"/>
  <c r="AJ711" i="70"/>
  <c r="AD711" i="70"/>
  <c r="AC711" i="70"/>
  <c r="AA711" i="70"/>
  <c r="U711" i="70"/>
  <c r="T711" i="70"/>
  <c r="R711" i="70"/>
  <c r="L711" i="70"/>
  <c r="K711" i="70"/>
  <c r="I711" i="70"/>
  <c r="AT710" i="70"/>
  <c r="AM710" i="70"/>
  <c r="AL710" i="70"/>
  <c r="AJ710" i="70"/>
  <c r="AD710" i="70"/>
  <c r="AC710" i="70"/>
  <c r="AA710" i="70"/>
  <c r="U710" i="70"/>
  <c r="T710" i="70"/>
  <c r="R710" i="70"/>
  <c r="L710" i="70"/>
  <c r="K710" i="70"/>
  <c r="I710" i="70"/>
  <c r="AT709" i="70"/>
  <c r="AM709" i="70"/>
  <c r="AL709" i="70"/>
  <c r="AJ709" i="70"/>
  <c r="AD709" i="70"/>
  <c r="AC709" i="70"/>
  <c r="AA709" i="70"/>
  <c r="U709" i="70"/>
  <c r="T709" i="70"/>
  <c r="R709" i="70"/>
  <c r="L709" i="70"/>
  <c r="K709" i="70"/>
  <c r="I709" i="70"/>
  <c r="AT708" i="70"/>
  <c r="AM708" i="70"/>
  <c r="AL708" i="70"/>
  <c r="AJ708" i="70"/>
  <c r="AD708" i="70"/>
  <c r="AC708" i="70"/>
  <c r="AA708" i="70"/>
  <c r="U708" i="70"/>
  <c r="T708" i="70"/>
  <c r="R708" i="70"/>
  <c r="L708" i="70"/>
  <c r="K708" i="70"/>
  <c r="I708" i="70"/>
  <c r="AT707" i="70"/>
  <c r="AM707" i="70"/>
  <c r="AL707" i="70"/>
  <c r="AJ707" i="70"/>
  <c r="AD707" i="70"/>
  <c r="AC707" i="70"/>
  <c r="AA707" i="70"/>
  <c r="U707" i="70"/>
  <c r="T707" i="70"/>
  <c r="R707" i="70"/>
  <c r="L707" i="70"/>
  <c r="K707" i="70"/>
  <c r="I707" i="70"/>
  <c r="AT706" i="70"/>
  <c r="AM706" i="70"/>
  <c r="AL706" i="70"/>
  <c r="AJ706" i="70"/>
  <c r="AD706" i="70"/>
  <c r="AC706" i="70"/>
  <c r="AA706" i="70"/>
  <c r="U706" i="70"/>
  <c r="T706" i="70"/>
  <c r="R706" i="70"/>
  <c r="L706" i="70"/>
  <c r="K706" i="70"/>
  <c r="I706" i="70"/>
  <c r="AT705" i="70"/>
  <c r="AM705" i="70"/>
  <c r="AL705" i="70"/>
  <c r="AJ705" i="70"/>
  <c r="AD705" i="70"/>
  <c r="AC705" i="70"/>
  <c r="AA705" i="70"/>
  <c r="U705" i="70"/>
  <c r="T705" i="70"/>
  <c r="R705" i="70"/>
  <c r="L705" i="70"/>
  <c r="K705" i="70"/>
  <c r="I705" i="70"/>
  <c r="AT704" i="70"/>
  <c r="AM704" i="70"/>
  <c r="AL704" i="70"/>
  <c r="AJ704" i="70"/>
  <c r="AD704" i="70"/>
  <c r="AC704" i="70"/>
  <c r="AA704" i="70"/>
  <c r="U704" i="70"/>
  <c r="T704" i="70"/>
  <c r="R704" i="70"/>
  <c r="L704" i="70"/>
  <c r="K704" i="70"/>
  <c r="I704" i="70"/>
  <c r="AT703" i="70"/>
  <c r="AM703" i="70"/>
  <c r="AL703" i="70"/>
  <c r="AJ703" i="70"/>
  <c r="AD703" i="70"/>
  <c r="AC703" i="70"/>
  <c r="AA703" i="70"/>
  <c r="U703" i="70"/>
  <c r="T703" i="70"/>
  <c r="R703" i="70"/>
  <c r="L703" i="70"/>
  <c r="K703" i="70"/>
  <c r="I703" i="70"/>
  <c r="AT702" i="70"/>
  <c r="AM702" i="70"/>
  <c r="AL702" i="70"/>
  <c r="AJ702" i="70"/>
  <c r="AD702" i="70"/>
  <c r="AC702" i="70"/>
  <c r="AA702" i="70"/>
  <c r="U702" i="70"/>
  <c r="T702" i="70"/>
  <c r="R702" i="70"/>
  <c r="L702" i="70"/>
  <c r="K702" i="70"/>
  <c r="I702" i="70"/>
  <c r="AT701" i="70"/>
  <c r="AL701" i="70"/>
  <c r="BP45" i="70" s="1"/>
  <c r="BS14" i="70" s="1"/>
  <c r="AJ701" i="70"/>
  <c r="AC701" i="70"/>
  <c r="AA701" i="70"/>
  <c r="T701" i="70"/>
  <c r="R701" i="70"/>
  <c r="K701" i="70"/>
  <c r="AT700" i="70"/>
  <c r="AM700" i="70"/>
  <c r="AL700" i="70"/>
  <c r="AJ700" i="70"/>
  <c r="AD700" i="70"/>
  <c r="AC700" i="70"/>
  <c r="AA700" i="70"/>
  <c r="U700" i="70"/>
  <c r="T700" i="70"/>
  <c r="R700" i="70"/>
  <c r="L700" i="70"/>
  <c r="K700" i="70"/>
  <c r="I700" i="70"/>
  <c r="AT699" i="70"/>
  <c r="AM699" i="70"/>
  <c r="AL699" i="70"/>
  <c r="AJ699" i="70"/>
  <c r="AD699" i="70"/>
  <c r="AC699" i="70"/>
  <c r="AA699" i="70"/>
  <c r="U699" i="70"/>
  <c r="T699" i="70"/>
  <c r="R699" i="70"/>
  <c r="L699" i="70"/>
  <c r="K699" i="70"/>
  <c r="I699" i="70"/>
  <c r="AT698" i="70"/>
  <c r="AM698" i="70"/>
  <c r="AL698" i="70"/>
  <c r="AJ698" i="70"/>
  <c r="AD698" i="70"/>
  <c r="AC698" i="70"/>
  <c r="AA698" i="70"/>
  <c r="U698" i="70"/>
  <c r="T698" i="70"/>
  <c r="R698" i="70"/>
  <c r="L698" i="70"/>
  <c r="K698" i="70"/>
  <c r="I698" i="70"/>
  <c r="AT697" i="70"/>
  <c r="AM697" i="70"/>
  <c r="AL697" i="70"/>
  <c r="AJ697" i="70"/>
  <c r="AD697" i="70"/>
  <c r="AC697" i="70"/>
  <c r="AA697" i="70"/>
  <c r="U697" i="70"/>
  <c r="T697" i="70"/>
  <c r="R697" i="70"/>
  <c r="L697" i="70"/>
  <c r="K697" i="70"/>
  <c r="I697" i="70"/>
  <c r="AT696" i="70"/>
  <c r="AM696" i="70"/>
  <c r="AL696" i="70"/>
  <c r="AJ696" i="70"/>
  <c r="AD696" i="70"/>
  <c r="AC696" i="70"/>
  <c r="AA696" i="70"/>
  <c r="U696" i="70"/>
  <c r="T696" i="70"/>
  <c r="R696" i="70"/>
  <c r="L696" i="70"/>
  <c r="K696" i="70"/>
  <c r="I696" i="70"/>
  <c r="AT695" i="70"/>
  <c r="AM695" i="70"/>
  <c r="AL695" i="70"/>
  <c r="AJ695" i="70"/>
  <c r="AD695" i="70"/>
  <c r="AC695" i="70"/>
  <c r="AA695" i="70"/>
  <c r="U695" i="70"/>
  <c r="T695" i="70"/>
  <c r="R695" i="70"/>
  <c r="L695" i="70"/>
  <c r="K695" i="70"/>
  <c r="I695" i="70"/>
  <c r="AT694" i="70"/>
  <c r="AW694" i="70" s="1"/>
  <c r="AM694" i="70"/>
  <c r="AL694" i="70"/>
  <c r="AJ694" i="70"/>
  <c r="AD694" i="70"/>
  <c r="AC694" i="70"/>
  <c r="AA694" i="70"/>
  <c r="U694" i="70"/>
  <c r="T694" i="70"/>
  <c r="R694" i="70"/>
  <c r="L694" i="70"/>
  <c r="K694" i="70"/>
  <c r="I694" i="70"/>
  <c r="AT693" i="70"/>
  <c r="AM693" i="70"/>
  <c r="AL693" i="70"/>
  <c r="AJ693" i="70"/>
  <c r="AD693" i="70"/>
  <c r="AC693" i="70"/>
  <c r="AA693" i="70"/>
  <c r="U693" i="70"/>
  <c r="T693" i="70"/>
  <c r="R693" i="70"/>
  <c r="L693" i="70"/>
  <c r="K693" i="70"/>
  <c r="I693" i="70"/>
  <c r="AT692" i="70"/>
  <c r="AM692" i="70"/>
  <c r="AL692" i="70"/>
  <c r="AJ692" i="70"/>
  <c r="AD692" i="70"/>
  <c r="AC692" i="70"/>
  <c r="AA692" i="70"/>
  <c r="U692" i="70"/>
  <c r="T692" i="70"/>
  <c r="R692" i="70"/>
  <c r="L692" i="70"/>
  <c r="K692" i="70"/>
  <c r="I692" i="70"/>
  <c r="AT691" i="70"/>
  <c r="AM691" i="70"/>
  <c r="AL691" i="70"/>
  <c r="AJ691" i="70"/>
  <c r="AD691" i="70"/>
  <c r="AC691" i="70"/>
  <c r="AA691" i="70"/>
  <c r="U691" i="70"/>
  <c r="T691" i="70"/>
  <c r="R691" i="70"/>
  <c r="L691" i="70"/>
  <c r="K691" i="70"/>
  <c r="I691" i="70"/>
  <c r="AT690" i="70"/>
  <c r="AM690" i="70"/>
  <c r="AL690" i="70"/>
  <c r="AJ690" i="70"/>
  <c r="AD690" i="70"/>
  <c r="AC690" i="70"/>
  <c r="AA690" i="70"/>
  <c r="U690" i="70"/>
  <c r="T690" i="70"/>
  <c r="R690" i="70"/>
  <c r="L690" i="70"/>
  <c r="K690" i="70"/>
  <c r="I690" i="70"/>
  <c r="AT689" i="70"/>
  <c r="AM689" i="70"/>
  <c r="AL689" i="70"/>
  <c r="AJ689" i="70"/>
  <c r="AD689" i="70"/>
  <c r="AC689" i="70"/>
  <c r="AA689" i="70"/>
  <c r="U689" i="70"/>
  <c r="T689" i="70"/>
  <c r="R689" i="70"/>
  <c r="L689" i="70"/>
  <c r="K689" i="70"/>
  <c r="I689" i="70"/>
  <c r="AT688" i="70"/>
  <c r="AM688" i="70"/>
  <c r="AL688" i="70"/>
  <c r="AJ688" i="70"/>
  <c r="AD688" i="70"/>
  <c r="AC688" i="70"/>
  <c r="AA688" i="70"/>
  <c r="U688" i="70"/>
  <c r="T688" i="70"/>
  <c r="R688" i="70"/>
  <c r="L688" i="70"/>
  <c r="K688" i="70"/>
  <c r="I688" i="70"/>
  <c r="AT687" i="70"/>
  <c r="AM687" i="70"/>
  <c r="AL687" i="70"/>
  <c r="AJ687" i="70"/>
  <c r="AD687" i="70"/>
  <c r="AC687" i="70"/>
  <c r="AA687" i="70"/>
  <c r="U687" i="70"/>
  <c r="T687" i="70"/>
  <c r="R687" i="70"/>
  <c r="L687" i="70"/>
  <c r="K687" i="70"/>
  <c r="I687" i="70"/>
  <c r="AT686" i="70"/>
  <c r="AM686" i="70"/>
  <c r="AL686" i="70"/>
  <c r="AJ686" i="70"/>
  <c r="AD686" i="70"/>
  <c r="AC686" i="70"/>
  <c r="AA686" i="70"/>
  <c r="U686" i="70"/>
  <c r="T686" i="70"/>
  <c r="R686" i="70"/>
  <c r="L686" i="70"/>
  <c r="K686" i="70"/>
  <c r="I686" i="70"/>
  <c r="AT685" i="70"/>
  <c r="AM685" i="70"/>
  <c r="AL685" i="70"/>
  <c r="AJ685" i="70"/>
  <c r="AD685" i="70"/>
  <c r="AC685" i="70"/>
  <c r="AA685" i="70"/>
  <c r="U685" i="70"/>
  <c r="T685" i="70"/>
  <c r="R685" i="70"/>
  <c r="L685" i="70"/>
  <c r="K685" i="70"/>
  <c r="I685" i="70"/>
  <c r="AT684" i="70"/>
  <c r="AL684" i="70"/>
  <c r="BP44" i="70" s="1"/>
  <c r="BS13" i="70" s="1"/>
  <c r="AJ684" i="70"/>
  <c r="AC684" i="70"/>
  <c r="AA684" i="70"/>
  <c r="T684" i="70"/>
  <c r="R684" i="70"/>
  <c r="K684" i="70"/>
  <c r="AT683" i="70"/>
  <c r="AM683" i="70"/>
  <c r="AL683" i="70"/>
  <c r="AJ683" i="70"/>
  <c r="AD683" i="70"/>
  <c r="AC683" i="70"/>
  <c r="AA683" i="70"/>
  <c r="U683" i="70"/>
  <c r="T683" i="70"/>
  <c r="R683" i="70"/>
  <c r="L683" i="70"/>
  <c r="K683" i="70"/>
  <c r="I683" i="70"/>
  <c r="AT682" i="70"/>
  <c r="AM682" i="70"/>
  <c r="AL682" i="70"/>
  <c r="AJ682" i="70"/>
  <c r="AD682" i="70"/>
  <c r="AC682" i="70"/>
  <c r="AA682" i="70"/>
  <c r="U682" i="70"/>
  <c r="T682" i="70"/>
  <c r="R682" i="70"/>
  <c r="L682" i="70"/>
  <c r="K682" i="70"/>
  <c r="I682" i="70"/>
  <c r="AT681" i="70"/>
  <c r="AM681" i="70"/>
  <c r="AL681" i="70"/>
  <c r="AJ681" i="70"/>
  <c r="AD681" i="70"/>
  <c r="AC681" i="70"/>
  <c r="AA681" i="70"/>
  <c r="U681" i="70"/>
  <c r="T681" i="70"/>
  <c r="R681" i="70"/>
  <c r="L681" i="70"/>
  <c r="K681" i="70"/>
  <c r="I681" i="70"/>
  <c r="AT680" i="70"/>
  <c r="AM680" i="70"/>
  <c r="AL680" i="70"/>
  <c r="AJ680" i="70"/>
  <c r="AD680" i="70"/>
  <c r="AC680" i="70"/>
  <c r="AA680" i="70"/>
  <c r="U680" i="70"/>
  <c r="T680" i="70"/>
  <c r="R680" i="70"/>
  <c r="L680" i="70"/>
  <c r="K680" i="70"/>
  <c r="I680" i="70"/>
  <c r="AT679" i="70"/>
  <c r="AM679" i="70"/>
  <c r="AL679" i="70"/>
  <c r="AJ679" i="70"/>
  <c r="AD679" i="70"/>
  <c r="AC679" i="70"/>
  <c r="AA679" i="70"/>
  <c r="U679" i="70"/>
  <c r="T679" i="70"/>
  <c r="R679" i="70"/>
  <c r="L679" i="70"/>
  <c r="K679" i="70"/>
  <c r="I679" i="70"/>
  <c r="AT678" i="70"/>
  <c r="AM678" i="70"/>
  <c r="AL678" i="70"/>
  <c r="AJ678" i="70"/>
  <c r="AD678" i="70"/>
  <c r="AC678" i="70"/>
  <c r="AA678" i="70"/>
  <c r="U678" i="70"/>
  <c r="T678" i="70"/>
  <c r="R678" i="70"/>
  <c r="L678" i="70"/>
  <c r="K678" i="70"/>
  <c r="I678" i="70"/>
  <c r="AT677" i="70"/>
  <c r="AW677" i="70" s="1"/>
  <c r="AM677" i="70"/>
  <c r="AL677" i="70"/>
  <c r="AJ677" i="70"/>
  <c r="AD677" i="70"/>
  <c r="AC677" i="70"/>
  <c r="AA677" i="70"/>
  <c r="U677" i="70"/>
  <c r="T677" i="70"/>
  <c r="R677" i="70"/>
  <c r="L677" i="70"/>
  <c r="K677" i="70"/>
  <c r="I677" i="70"/>
  <c r="AT676" i="70"/>
  <c r="AM676" i="70"/>
  <c r="AL676" i="70"/>
  <c r="AJ676" i="70"/>
  <c r="AD676" i="70"/>
  <c r="AC676" i="70"/>
  <c r="AA676" i="70"/>
  <c r="U676" i="70"/>
  <c r="T676" i="70"/>
  <c r="R676" i="70"/>
  <c r="L676" i="70"/>
  <c r="K676" i="70"/>
  <c r="I676" i="70"/>
  <c r="AT675" i="70"/>
  <c r="AM675" i="70"/>
  <c r="AL675" i="70"/>
  <c r="AJ675" i="70"/>
  <c r="AD675" i="70"/>
  <c r="AC675" i="70"/>
  <c r="AA675" i="70"/>
  <c r="U675" i="70"/>
  <c r="T675" i="70"/>
  <c r="R675" i="70"/>
  <c r="L675" i="70"/>
  <c r="K675" i="70"/>
  <c r="I675" i="70"/>
  <c r="AT674" i="70"/>
  <c r="AM674" i="70"/>
  <c r="AL674" i="70"/>
  <c r="AJ674" i="70"/>
  <c r="AD674" i="70"/>
  <c r="AC674" i="70"/>
  <c r="AA674" i="70"/>
  <c r="U674" i="70"/>
  <c r="T674" i="70"/>
  <c r="R674" i="70"/>
  <c r="L674" i="70"/>
  <c r="K674" i="70"/>
  <c r="I674" i="70"/>
  <c r="AT673" i="70"/>
  <c r="AM673" i="70"/>
  <c r="AL673" i="70"/>
  <c r="AJ673" i="70"/>
  <c r="AD673" i="70"/>
  <c r="AC673" i="70"/>
  <c r="AA673" i="70"/>
  <c r="U673" i="70"/>
  <c r="T673" i="70"/>
  <c r="R673" i="70"/>
  <c r="L673" i="70"/>
  <c r="K673" i="70"/>
  <c r="I673" i="70"/>
  <c r="AT672" i="70"/>
  <c r="AM672" i="70"/>
  <c r="AL672" i="70"/>
  <c r="AJ672" i="70"/>
  <c r="AD672" i="70"/>
  <c r="AC672" i="70"/>
  <c r="AA672" i="70"/>
  <c r="U672" i="70"/>
  <c r="T672" i="70"/>
  <c r="R672" i="70"/>
  <c r="L672" i="70"/>
  <c r="K672" i="70"/>
  <c r="I672" i="70"/>
  <c r="AT671" i="70"/>
  <c r="AM671" i="70"/>
  <c r="AL671" i="70"/>
  <c r="AJ671" i="70"/>
  <c r="AD671" i="70"/>
  <c r="AC671" i="70"/>
  <c r="AA671" i="70"/>
  <c r="U671" i="70"/>
  <c r="T671" i="70"/>
  <c r="R671" i="70"/>
  <c r="L671" i="70"/>
  <c r="K671" i="70"/>
  <c r="I671" i="70"/>
  <c r="AT670" i="70"/>
  <c r="AM670" i="70"/>
  <c r="AL670" i="70"/>
  <c r="AJ670" i="70"/>
  <c r="AD670" i="70"/>
  <c r="AC670" i="70"/>
  <c r="AA670" i="70"/>
  <c r="U670" i="70"/>
  <c r="T670" i="70"/>
  <c r="R670" i="70"/>
  <c r="L670" i="70"/>
  <c r="K670" i="70"/>
  <c r="I670" i="70"/>
  <c r="AT669" i="70"/>
  <c r="AM669" i="70"/>
  <c r="AL669" i="70"/>
  <c r="AJ669" i="70"/>
  <c r="AD669" i="70"/>
  <c r="AC669" i="70"/>
  <c r="AA669" i="70"/>
  <c r="U669" i="70"/>
  <c r="T669" i="70"/>
  <c r="R669" i="70"/>
  <c r="L669" i="70"/>
  <c r="K669" i="70"/>
  <c r="I669" i="70"/>
  <c r="AT668" i="70"/>
  <c r="AM668" i="70"/>
  <c r="AL668" i="70"/>
  <c r="AJ668" i="70"/>
  <c r="AD668" i="70"/>
  <c r="AC668" i="70"/>
  <c r="AA668" i="70"/>
  <c r="U668" i="70"/>
  <c r="T668" i="70"/>
  <c r="R668" i="70"/>
  <c r="L668" i="70"/>
  <c r="K668" i="70"/>
  <c r="I668" i="70"/>
  <c r="AT667" i="70"/>
  <c r="AL667" i="70"/>
  <c r="BP43" i="70" s="1"/>
  <c r="BS12" i="70" s="1"/>
  <c r="AJ667" i="70"/>
  <c r="AC667" i="70"/>
  <c r="AA667" i="70"/>
  <c r="T667" i="70"/>
  <c r="R667" i="70"/>
  <c r="K667" i="70"/>
  <c r="AT666" i="70"/>
  <c r="AM666" i="70"/>
  <c r="AL666" i="70"/>
  <c r="AJ666" i="70"/>
  <c r="AD666" i="70"/>
  <c r="AC666" i="70"/>
  <c r="AA666" i="70"/>
  <c r="U666" i="70"/>
  <c r="T666" i="70"/>
  <c r="R666" i="70"/>
  <c r="L666" i="70"/>
  <c r="K666" i="70"/>
  <c r="I666" i="70"/>
  <c r="AT665" i="70"/>
  <c r="AM665" i="70"/>
  <c r="AL665" i="70"/>
  <c r="AJ665" i="70"/>
  <c r="AD665" i="70"/>
  <c r="AC665" i="70"/>
  <c r="AA665" i="70"/>
  <c r="U665" i="70"/>
  <c r="T665" i="70"/>
  <c r="R665" i="70"/>
  <c r="L665" i="70"/>
  <c r="K665" i="70"/>
  <c r="I665" i="70"/>
  <c r="AT664" i="70"/>
  <c r="AM664" i="70"/>
  <c r="AL664" i="70"/>
  <c r="AJ664" i="70"/>
  <c r="AD664" i="70"/>
  <c r="AC664" i="70"/>
  <c r="AA664" i="70"/>
  <c r="U664" i="70"/>
  <c r="T664" i="70"/>
  <c r="R664" i="70"/>
  <c r="L664" i="70"/>
  <c r="K664" i="70"/>
  <c r="I664" i="70"/>
  <c r="AT663" i="70"/>
  <c r="AM663" i="70"/>
  <c r="AL663" i="70"/>
  <c r="AJ663" i="70"/>
  <c r="AD663" i="70"/>
  <c r="AC663" i="70"/>
  <c r="AA663" i="70"/>
  <c r="U663" i="70"/>
  <c r="T663" i="70"/>
  <c r="R663" i="70"/>
  <c r="L663" i="70"/>
  <c r="K663" i="70"/>
  <c r="I663" i="70"/>
  <c r="AT662" i="70"/>
  <c r="AM662" i="70"/>
  <c r="AL662" i="70"/>
  <c r="AJ662" i="70"/>
  <c r="AD662" i="70"/>
  <c r="AC662" i="70"/>
  <c r="AA662" i="70"/>
  <c r="U662" i="70"/>
  <c r="T662" i="70"/>
  <c r="R662" i="70"/>
  <c r="L662" i="70"/>
  <c r="K662" i="70"/>
  <c r="I662" i="70"/>
  <c r="AT661" i="70"/>
  <c r="AM661" i="70"/>
  <c r="AL661" i="70"/>
  <c r="AJ661" i="70"/>
  <c r="AD661" i="70"/>
  <c r="AC661" i="70"/>
  <c r="AA661" i="70"/>
  <c r="U661" i="70"/>
  <c r="T661" i="70"/>
  <c r="R661" i="70"/>
  <c r="L661" i="70"/>
  <c r="K661" i="70"/>
  <c r="I661" i="70"/>
  <c r="AT660" i="70"/>
  <c r="AW660" i="70" s="1"/>
  <c r="AM660" i="70"/>
  <c r="AL660" i="70"/>
  <c r="AJ660" i="70"/>
  <c r="AD660" i="70"/>
  <c r="AC660" i="70"/>
  <c r="AA660" i="70"/>
  <c r="U660" i="70"/>
  <c r="T660" i="70"/>
  <c r="R660" i="70"/>
  <c r="L660" i="70"/>
  <c r="K660" i="70"/>
  <c r="I660" i="70"/>
  <c r="AT659" i="70"/>
  <c r="AM659" i="70"/>
  <c r="AL659" i="70"/>
  <c r="AJ659" i="70"/>
  <c r="AD659" i="70"/>
  <c r="AC659" i="70"/>
  <c r="AA659" i="70"/>
  <c r="U659" i="70"/>
  <c r="T659" i="70"/>
  <c r="R659" i="70"/>
  <c r="L659" i="70"/>
  <c r="K659" i="70"/>
  <c r="I659" i="70"/>
  <c r="AT658" i="70"/>
  <c r="AM658" i="70"/>
  <c r="AL658" i="70"/>
  <c r="AJ658" i="70"/>
  <c r="AD658" i="70"/>
  <c r="AC658" i="70"/>
  <c r="AA658" i="70"/>
  <c r="U658" i="70"/>
  <c r="T658" i="70"/>
  <c r="R658" i="70"/>
  <c r="L658" i="70"/>
  <c r="K658" i="70"/>
  <c r="I658" i="70"/>
  <c r="AT657" i="70"/>
  <c r="AM657" i="70"/>
  <c r="AL657" i="70"/>
  <c r="AJ657" i="70"/>
  <c r="AD657" i="70"/>
  <c r="AC657" i="70"/>
  <c r="AA657" i="70"/>
  <c r="U657" i="70"/>
  <c r="T657" i="70"/>
  <c r="R657" i="70"/>
  <c r="L657" i="70"/>
  <c r="K657" i="70"/>
  <c r="I657" i="70"/>
  <c r="AT656" i="70"/>
  <c r="AM656" i="70"/>
  <c r="AL656" i="70"/>
  <c r="AJ656" i="70"/>
  <c r="AD656" i="70"/>
  <c r="AC656" i="70"/>
  <c r="AA656" i="70"/>
  <c r="U656" i="70"/>
  <c r="T656" i="70"/>
  <c r="R656" i="70"/>
  <c r="L656" i="70"/>
  <c r="K656" i="70"/>
  <c r="I656" i="70"/>
  <c r="AT655" i="70"/>
  <c r="AM655" i="70"/>
  <c r="AL655" i="70"/>
  <c r="AJ655" i="70"/>
  <c r="AD655" i="70"/>
  <c r="AC655" i="70"/>
  <c r="AA655" i="70"/>
  <c r="U655" i="70"/>
  <c r="T655" i="70"/>
  <c r="R655" i="70"/>
  <c r="L655" i="70"/>
  <c r="K655" i="70"/>
  <c r="I655" i="70"/>
  <c r="AT654" i="70"/>
  <c r="AM654" i="70"/>
  <c r="AL654" i="70"/>
  <c r="AJ654" i="70"/>
  <c r="AD654" i="70"/>
  <c r="AC654" i="70"/>
  <c r="AA654" i="70"/>
  <c r="U654" i="70"/>
  <c r="T654" i="70"/>
  <c r="R654" i="70"/>
  <c r="L654" i="70"/>
  <c r="K654" i="70"/>
  <c r="I654" i="70"/>
  <c r="AT653" i="70"/>
  <c r="AM653" i="70"/>
  <c r="AL653" i="70"/>
  <c r="AJ653" i="70"/>
  <c r="AD653" i="70"/>
  <c r="AC653" i="70"/>
  <c r="AA653" i="70"/>
  <c r="U653" i="70"/>
  <c r="T653" i="70"/>
  <c r="R653" i="70"/>
  <c r="L653" i="70"/>
  <c r="K653" i="70"/>
  <c r="I653" i="70"/>
  <c r="AT652" i="70"/>
  <c r="AM652" i="70"/>
  <c r="AL652" i="70"/>
  <c r="AJ652" i="70"/>
  <c r="AD652" i="70"/>
  <c r="AC652" i="70"/>
  <c r="AA652" i="70"/>
  <c r="U652" i="70"/>
  <c r="T652" i="70"/>
  <c r="R652" i="70"/>
  <c r="L652" i="70"/>
  <c r="K652" i="70"/>
  <c r="I652" i="70"/>
  <c r="AT651" i="70"/>
  <c r="AS656" i="70"/>
  <c r="AM651" i="70"/>
  <c r="AL651" i="70"/>
  <c r="AJ651" i="70"/>
  <c r="AD651" i="70"/>
  <c r="AC651" i="70"/>
  <c r="AA651" i="70"/>
  <c r="U651" i="70"/>
  <c r="T651" i="70"/>
  <c r="R651" i="70"/>
  <c r="L651" i="70"/>
  <c r="K651" i="70"/>
  <c r="I651" i="70"/>
  <c r="AT650" i="70"/>
  <c r="AL650" i="70"/>
  <c r="BP42" i="70" s="1"/>
  <c r="BS11" i="70" s="1"/>
  <c r="AJ650" i="70"/>
  <c r="AC650" i="70"/>
  <c r="AA650" i="70"/>
  <c r="T650" i="70"/>
  <c r="R650" i="70"/>
  <c r="K650" i="70"/>
  <c r="AT649" i="70"/>
  <c r="AM649" i="70"/>
  <c r="AL649" i="70"/>
  <c r="AJ649" i="70"/>
  <c r="AD649" i="70"/>
  <c r="AC649" i="70"/>
  <c r="AA649" i="70"/>
  <c r="U649" i="70"/>
  <c r="T649" i="70"/>
  <c r="R649" i="70"/>
  <c r="L649" i="70"/>
  <c r="K649" i="70"/>
  <c r="I649" i="70"/>
  <c r="AT648" i="70"/>
  <c r="AM648" i="70"/>
  <c r="AL648" i="70"/>
  <c r="AJ648" i="70"/>
  <c r="AD648" i="70"/>
  <c r="AC648" i="70"/>
  <c r="AA648" i="70"/>
  <c r="U648" i="70"/>
  <c r="T648" i="70"/>
  <c r="R648" i="70"/>
  <c r="L648" i="70"/>
  <c r="K648" i="70"/>
  <c r="I648" i="70"/>
  <c r="AT647" i="70"/>
  <c r="AM647" i="70"/>
  <c r="AL647" i="70"/>
  <c r="AJ647" i="70"/>
  <c r="AD647" i="70"/>
  <c r="AC647" i="70"/>
  <c r="AA647" i="70"/>
  <c r="U647" i="70"/>
  <c r="T647" i="70"/>
  <c r="R647" i="70"/>
  <c r="L647" i="70"/>
  <c r="K647" i="70"/>
  <c r="I647" i="70"/>
  <c r="AT646" i="70"/>
  <c r="AM646" i="70"/>
  <c r="AL646" i="70"/>
  <c r="AJ646" i="70"/>
  <c r="AD646" i="70"/>
  <c r="AC646" i="70"/>
  <c r="AA646" i="70"/>
  <c r="U646" i="70"/>
  <c r="T646" i="70"/>
  <c r="R646" i="70"/>
  <c r="L646" i="70"/>
  <c r="K646" i="70"/>
  <c r="I646" i="70"/>
  <c r="AT645" i="70"/>
  <c r="AM645" i="70"/>
  <c r="AL645" i="70"/>
  <c r="AJ645" i="70"/>
  <c r="AD645" i="70"/>
  <c r="AC645" i="70"/>
  <c r="AA645" i="70"/>
  <c r="U645" i="70"/>
  <c r="T645" i="70"/>
  <c r="R645" i="70"/>
  <c r="L645" i="70"/>
  <c r="K645" i="70"/>
  <c r="I645" i="70"/>
  <c r="AT644" i="70"/>
  <c r="AM644" i="70"/>
  <c r="AL644" i="70"/>
  <c r="AJ644" i="70"/>
  <c r="AD644" i="70"/>
  <c r="AC644" i="70"/>
  <c r="AA644" i="70"/>
  <c r="U644" i="70"/>
  <c r="T644" i="70"/>
  <c r="R644" i="70"/>
  <c r="L644" i="70"/>
  <c r="K644" i="70"/>
  <c r="I644" i="70"/>
  <c r="AT643" i="70"/>
  <c r="AM643" i="70"/>
  <c r="AL643" i="70"/>
  <c r="AJ643" i="70"/>
  <c r="AD643" i="70"/>
  <c r="AC643" i="70"/>
  <c r="AA643" i="70"/>
  <c r="U643" i="70"/>
  <c r="T643" i="70"/>
  <c r="R643" i="70"/>
  <c r="L643" i="70"/>
  <c r="K643" i="70"/>
  <c r="I643" i="70"/>
  <c r="AT642" i="70"/>
  <c r="AM642" i="70"/>
  <c r="AL642" i="70"/>
  <c r="AJ642" i="70"/>
  <c r="AD642" i="70"/>
  <c r="AC642" i="70"/>
  <c r="AA642" i="70"/>
  <c r="U642" i="70"/>
  <c r="T642" i="70"/>
  <c r="R642" i="70"/>
  <c r="L642" i="70"/>
  <c r="K642" i="70"/>
  <c r="I642" i="70"/>
  <c r="AT641" i="70"/>
  <c r="AM641" i="70"/>
  <c r="AL641" i="70"/>
  <c r="AJ641" i="70"/>
  <c r="AD641" i="70"/>
  <c r="AC641" i="70"/>
  <c r="AA641" i="70"/>
  <c r="U641" i="70"/>
  <c r="T641" i="70"/>
  <c r="R641" i="70"/>
  <c r="L641" i="70"/>
  <c r="K641" i="70"/>
  <c r="I641" i="70"/>
  <c r="AT640" i="70"/>
  <c r="AM640" i="70"/>
  <c r="AL640" i="70"/>
  <c r="AJ640" i="70"/>
  <c r="AD640" i="70"/>
  <c r="AC640" i="70"/>
  <c r="AA640" i="70"/>
  <c r="U640" i="70"/>
  <c r="T640" i="70"/>
  <c r="R640" i="70"/>
  <c r="L640" i="70"/>
  <c r="K640" i="70"/>
  <c r="I640" i="70"/>
  <c r="AT639" i="70"/>
  <c r="AM639" i="70"/>
  <c r="AL639" i="70"/>
  <c r="AJ639" i="70"/>
  <c r="AD639" i="70"/>
  <c r="AC639" i="70"/>
  <c r="AA639" i="70"/>
  <c r="U639" i="70"/>
  <c r="T639" i="70"/>
  <c r="R639" i="70"/>
  <c r="L639" i="70"/>
  <c r="K639" i="70"/>
  <c r="I639" i="70"/>
  <c r="AT638" i="70"/>
  <c r="AM638" i="70"/>
  <c r="AL638" i="70"/>
  <c r="AJ638" i="70"/>
  <c r="AD638" i="70"/>
  <c r="AC638" i="70"/>
  <c r="AA638" i="70"/>
  <c r="U638" i="70"/>
  <c r="T638" i="70"/>
  <c r="R638" i="70"/>
  <c r="L638" i="70"/>
  <c r="K638" i="70"/>
  <c r="I638" i="70"/>
  <c r="AT637" i="70"/>
  <c r="AM637" i="70"/>
  <c r="AL637" i="70"/>
  <c r="AJ637" i="70"/>
  <c r="AD637" i="70"/>
  <c r="AC637" i="70"/>
  <c r="AA637" i="70"/>
  <c r="U637" i="70"/>
  <c r="T637" i="70"/>
  <c r="R637" i="70"/>
  <c r="L637" i="70"/>
  <c r="K637" i="70"/>
  <c r="I637" i="70"/>
  <c r="AT636" i="70"/>
  <c r="AM636" i="70"/>
  <c r="AL636" i="70"/>
  <c r="AJ636" i="70"/>
  <c r="AD636" i="70"/>
  <c r="AC636" i="70"/>
  <c r="AA636" i="70"/>
  <c r="U636" i="70"/>
  <c r="T636" i="70"/>
  <c r="R636" i="70"/>
  <c r="L636" i="70"/>
  <c r="K636" i="70"/>
  <c r="I636" i="70"/>
  <c r="AT635" i="70"/>
  <c r="AM635" i="70"/>
  <c r="AL635" i="70"/>
  <c r="AJ635" i="70"/>
  <c r="AD635" i="70"/>
  <c r="AC635" i="70"/>
  <c r="AA635" i="70"/>
  <c r="U635" i="70"/>
  <c r="T635" i="70"/>
  <c r="R635" i="70"/>
  <c r="L635" i="70"/>
  <c r="K635" i="70"/>
  <c r="I635" i="70"/>
  <c r="AT634" i="70"/>
  <c r="AM634" i="70"/>
  <c r="AL634" i="70"/>
  <c r="AJ634" i="70"/>
  <c r="AD634" i="70"/>
  <c r="AC634" i="70"/>
  <c r="AA634" i="70"/>
  <c r="U634" i="70"/>
  <c r="T634" i="70"/>
  <c r="R634" i="70"/>
  <c r="L634" i="70"/>
  <c r="K634" i="70"/>
  <c r="I634" i="70"/>
  <c r="AT633" i="70"/>
  <c r="AL633" i="70"/>
  <c r="BP41" i="70" s="1"/>
  <c r="BS10" i="70" s="1"/>
  <c r="AM633" i="70"/>
  <c r="AC633" i="70"/>
  <c r="AD633" i="70"/>
  <c r="T633" i="70"/>
  <c r="U633" i="70"/>
  <c r="K633" i="70"/>
  <c r="AT632" i="70"/>
  <c r="AM632" i="70"/>
  <c r="AL632" i="70"/>
  <c r="AJ632" i="70"/>
  <c r="AD632" i="70"/>
  <c r="AC632" i="70"/>
  <c r="AA632" i="70"/>
  <c r="U632" i="70"/>
  <c r="T632" i="70"/>
  <c r="R632" i="70"/>
  <c r="L632" i="70"/>
  <c r="K632" i="70"/>
  <c r="I632" i="70"/>
  <c r="AT631" i="70"/>
  <c r="AM631" i="70"/>
  <c r="AL631" i="70"/>
  <c r="AJ631" i="70"/>
  <c r="AD631" i="70"/>
  <c r="AC631" i="70"/>
  <c r="AA631" i="70"/>
  <c r="U631" i="70"/>
  <c r="T631" i="70"/>
  <c r="R631" i="70"/>
  <c r="L631" i="70"/>
  <c r="K631" i="70"/>
  <c r="I631" i="70"/>
  <c r="AT630" i="70"/>
  <c r="AM630" i="70"/>
  <c r="AL630" i="70"/>
  <c r="AJ630" i="70"/>
  <c r="AD630" i="70"/>
  <c r="AC630" i="70"/>
  <c r="AA630" i="70"/>
  <c r="U630" i="70"/>
  <c r="T630" i="70"/>
  <c r="R630" i="70"/>
  <c r="L630" i="70"/>
  <c r="K630" i="70"/>
  <c r="I630" i="70"/>
  <c r="AT629" i="70"/>
  <c r="AM629" i="70"/>
  <c r="AL629" i="70"/>
  <c r="AJ629" i="70"/>
  <c r="AD629" i="70"/>
  <c r="AC629" i="70"/>
  <c r="AA629" i="70"/>
  <c r="U629" i="70"/>
  <c r="T629" i="70"/>
  <c r="R629" i="70"/>
  <c r="L629" i="70"/>
  <c r="K629" i="70"/>
  <c r="I629" i="70"/>
  <c r="AT628" i="70"/>
  <c r="AM628" i="70"/>
  <c r="AL628" i="70"/>
  <c r="AJ628" i="70"/>
  <c r="AD628" i="70"/>
  <c r="AC628" i="70"/>
  <c r="AA628" i="70"/>
  <c r="U628" i="70"/>
  <c r="T628" i="70"/>
  <c r="R628" i="70"/>
  <c r="L628" i="70"/>
  <c r="K628" i="70"/>
  <c r="I628" i="70"/>
  <c r="AT627" i="70"/>
  <c r="AM627" i="70"/>
  <c r="AL627" i="70"/>
  <c r="AJ627" i="70"/>
  <c r="AD627" i="70"/>
  <c r="AC627" i="70"/>
  <c r="AA627" i="70"/>
  <c r="U627" i="70"/>
  <c r="T627" i="70"/>
  <c r="R627" i="70"/>
  <c r="L627" i="70"/>
  <c r="K627" i="70"/>
  <c r="I627" i="70"/>
  <c r="AT626" i="70"/>
  <c r="AM626" i="70"/>
  <c r="AL626" i="70"/>
  <c r="AJ626" i="70"/>
  <c r="AD626" i="70"/>
  <c r="AC626" i="70"/>
  <c r="AA626" i="70"/>
  <c r="U626" i="70"/>
  <c r="T626" i="70"/>
  <c r="R626" i="70"/>
  <c r="L626" i="70"/>
  <c r="K626" i="70"/>
  <c r="I626" i="70"/>
  <c r="AT625" i="70"/>
  <c r="AM625" i="70"/>
  <c r="AL625" i="70"/>
  <c r="AJ625" i="70"/>
  <c r="AD625" i="70"/>
  <c r="AC625" i="70"/>
  <c r="AA625" i="70"/>
  <c r="U625" i="70"/>
  <c r="T625" i="70"/>
  <c r="R625" i="70"/>
  <c r="L625" i="70"/>
  <c r="K625" i="70"/>
  <c r="I625" i="70"/>
  <c r="AT624" i="70"/>
  <c r="AM624" i="70"/>
  <c r="AL624" i="70"/>
  <c r="AJ624" i="70"/>
  <c r="AD624" i="70"/>
  <c r="AC624" i="70"/>
  <c r="AA624" i="70"/>
  <c r="U624" i="70"/>
  <c r="T624" i="70"/>
  <c r="R624" i="70"/>
  <c r="L624" i="70"/>
  <c r="K624" i="70"/>
  <c r="I624" i="70"/>
  <c r="AT623" i="70"/>
  <c r="AM623" i="70"/>
  <c r="AL623" i="70"/>
  <c r="AJ623" i="70"/>
  <c r="AD623" i="70"/>
  <c r="AC623" i="70"/>
  <c r="AA623" i="70"/>
  <c r="U623" i="70"/>
  <c r="T623" i="70"/>
  <c r="R623" i="70"/>
  <c r="L623" i="70"/>
  <c r="K623" i="70"/>
  <c r="I623" i="70"/>
  <c r="AT622" i="70"/>
  <c r="AM622" i="70"/>
  <c r="AL622" i="70"/>
  <c r="AJ622" i="70"/>
  <c r="AD622" i="70"/>
  <c r="AC622" i="70"/>
  <c r="AA622" i="70"/>
  <c r="U622" i="70"/>
  <c r="T622" i="70"/>
  <c r="R622" i="70"/>
  <c r="L622" i="70"/>
  <c r="K622" i="70"/>
  <c r="I622" i="70"/>
  <c r="AT621" i="70"/>
  <c r="AM621" i="70"/>
  <c r="AL621" i="70"/>
  <c r="AJ621" i="70"/>
  <c r="AD621" i="70"/>
  <c r="AC621" i="70"/>
  <c r="AA621" i="70"/>
  <c r="U621" i="70"/>
  <c r="T621" i="70"/>
  <c r="R621" i="70"/>
  <c r="L621" i="70"/>
  <c r="K621" i="70"/>
  <c r="I621" i="70"/>
  <c r="AT620" i="70"/>
  <c r="AM620" i="70"/>
  <c r="AL620" i="70"/>
  <c r="AJ620" i="70"/>
  <c r="AD620" i="70"/>
  <c r="AC620" i="70"/>
  <c r="AA620" i="70"/>
  <c r="U620" i="70"/>
  <c r="T620" i="70"/>
  <c r="R620" i="70"/>
  <c r="L620" i="70"/>
  <c r="K620" i="70"/>
  <c r="I620" i="70"/>
  <c r="AT619" i="70"/>
  <c r="AM619" i="70"/>
  <c r="AL619" i="70"/>
  <c r="AJ619" i="70"/>
  <c r="AD619" i="70"/>
  <c r="AC619" i="70"/>
  <c r="AA619" i="70"/>
  <c r="U619" i="70"/>
  <c r="T619" i="70"/>
  <c r="R619" i="70"/>
  <c r="L619" i="70"/>
  <c r="K619" i="70"/>
  <c r="I619" i="70"/>
  <c r="AT618" i="70"/>
  <c r="AM618" i="70"/>
  <c r="AL618" i="70"/>
  <c r="AJ618" i="70"/>
  <c r="AD618" i="70"/>
  <c r="AC618" i="70"/>
  <c r="AA618" i="70"/>
  <c r="U618" i="70"/>
  <c r="T618" i="70"/>
  <c r="R618" i="70"/>
  <c r="L618" i="70"/>
  <c r="K618" i="70"/>
  <c r="I618" i="70"/>
  <c r="AT617" i="70"/>
  <c r="AM617" i="70"/>
  <c r="AL617" i="70"/>
  <c r="AJ617" i="70"/>
  <c r="AD617" i="70"/>
  <c r="AC617" i="70"/>
  <c r="AA617" i="70"/>
  <c r="U617" i="70"/>
  <c r="T617" i="70"/>
  <c r="R617" i="70"/>
  <c r="L617" i="70"/>
  <c r="K617" i="70"/>
  <c r="I617" i="70"/>
  <c r="AT616" i="70"/>
  <c r="AL616" i="70"/>
  <c r="BP40" i="70" s="1"/>
  <c r="BS9" i="70" s="1"/>
  <c r="AJ616" i="70"/>
  <c r="AC616" i="70"/>
  <c r="AA616" i="70"/>
  <c r="T616" i="70"/>
  <c r="R616" i="70"/>
  <c r="K616" i="70"/>
  <c r="AT615" i="70"/>
  <c r="AM615" i="70"/>
  <c r="AL615" i="70"/>
  <c r="AJ615" i="70"/>
  <c r="AD615" i="70"/>
  <c r="AC615" i="70"/>
  <c r="AA615" i="70"/>
  <c r="U615" i="70"/>
  <c r="T615" i="70"/>
  <c r="R615" i="70"/>
  <c r="L615" i="70"/>
  <c r="K615" i="70"/>
  <c r="I615" i="70"/>
  <c r="AT614" i="70"/>
  <c r="AM614" i="70"/>
  <c r="AL614" i="70"/>
  <c r="AJ614" i="70"/>
  <c r="AD614" i="70"/>
  <c r="AC614" i="70"/>
  <c r="AA614" i="70"/>
  <c r="U614" i="70"/>
  <c r="T614" i="70"/>
  <c r="R614" i="70"/>
  <c r="L614" i="70"/>
  <c r="K614" i="70"/>
  <c r="I614" i="70"/>
  <c r="AT613" i="70"/>
  <c r="AM613" i="70"/>
  <c r="AL613" i="70"/>
  <c r="AJ613" i="70"/>
  <c r="AD613" i="70"/>
  <c r="AC613" i="70"/>
  <c r="AA613" i="70"/>
  <c r="U613" i="70"/>
  <c r="T613" i="70"/>
  <c r="R613" i="70"/>
  <c r="L613" i="70"/>
  <c r="K613" i="70"/>
  <c r="I613" i="70"/>
  <c r="AT612" i="70"/>
  <c r="AM612" i="70"/>
  <c r="AL612" i="70"/>
  <c r="AJ612" i="70"/>
  <c r="AD612" i="70"/>
  <c r="AC612" i="70"/>
  <c r="AA612" i="70"/>
  <c r="U612" i="70"/>
  <c r="T612" i="70"/>
  <c r="R612" i="70"/>
  <c r="L612" i="70"/>
  <c r="K612" i="70"/>
  <c r="I612" i="70"/>
  <c r="AT611" i="70"/>
  <c r="AM611" i="70"/>
  <c r="AL611" i="70"/>
  <c r="AJ611" i="70"/>
  <c r="AD611" i="70"/>
  <c r="AC611" i="70"/>
  <c r="AA611" i="70"/>
  <c r="U611" i="70"/>
  <c r="T611" i="70"/>
  <c r="R611" i="70"/>
  <c r="L611" i="70"/>
  <c r="K611" i="70"/>
  <c r="I611" i="70"/>
  <c r="AT610" i="70"/>
  <c r="AM610" i="70"/>
  <c r="AL610" i="70"/>
  <c r="AJ610" i="70"/>
  <c r="AD610" i="70"/>
  <c r="AC610" i="70"/>
  <c r="AA610" i="70"/>
  <c r="U610" i="70"/>
  <c r="T610" i="70"/>
  <c r="R610" i="70"/>
  <c r="L610" i="70"/>
  <c r="K610" i="70"/>
  <c r="I610" i="70"/>
  <c r="AT609" i="70"/>
  <c r="AM609" i="70"/>
  <c r="AL609" i="70"/>
  <c r="AJ609" i="70"/>
  <c r="AD609" i="70"/>
  <c r="AC609" i="70"/>
  <c r="AA609" i="70"/>
  <c r="U609" i="70"/>
  <c r="T609" i="70"/>
  <c r="R609" i="70"/>
  <c r="L609" i="70"/>
  <c r="K609" i="70"/>
  <c r="I609" i="70"/>
  <c r="AT608" i="70"/>
  <c r="AM608" i="70"/>
  <c r="AL608" i="70"/>
  <c r="AJ608" i="70"/>
  <c r="AD608" i="70"/>
  <c r="AC608" i="70"/>
  <c r="AA608" i="70"/>
  <c r="U608" i="70"/>
  <c r="T608" i="70"/>
  <c r="R608" i="70"/>
  <c r="L608" i="70"/>
  <c r="K608" i="70"/>
  <c r="I608" i="70"/>
  <c r="AT607" i="70"/>
  <c r="AM607" i="70"/>
  <c r="AL607" i="70"/>
  <c r="AJ607" i="70"/>
  <c r="AD607" i="70"/>
  <c r="AC607" i="70"/>
  <c r="AA607" i="70"/>
  <c r="U607" i="70"/>
  <c r="T607" i="70"/>
  <c r="R607" i="70"/>
  <c r="L607" i="70"/>
  <c r="K607" i="70"/>
  <c r="I607" i="70"/>
  <c r="AT606" i="70"/>
  <c r="AM606" i="70"/>
  <c r="AL606" i="70"/>
  <c r="AJ606" i="70"/>
  <c r="AD606" i="70"/>
  <c r="AC606" i="70"/>
  <c r="AA606" i="70"/>
  <c r="U606" i="70"/>
  <c r="T606" i="70"/>
  <c r="R606" i="70"/>
  <c r="L606" i="70"/>
  <c r="K606" i="70"/>
  <c r="I606" i="70"/>
  <c r="AT605" i="70"/>
  <c r="AM605" i="70"/>
  <c r="AL605" i="70"/>
  <c r="AJ605" i="70"/>
  <c r="AD605" i="70"/>
  <c r="AC605" i="70"/>
  <c r="AA605" i="70"/>
  <c r="U605" i="70"/>
  <c r="T605" i="70"/>
  <c r="R605" i="70"/>
  <c r="L605" i="70"/>
  <c r="K605" i="70"/>
  <c r="I605" i="70"/>
  <c r="AT604" i="70"/>
  <c r="AM604" i="70"/>
  <c r="AL604" i="70"/>
  <c r="AJ604" i="70"/>
  <c r="AD604" i="70"/>
  <c r="AC604" i="70"/>
  <c r="AA604" i="70"/>
  <c r="U604" i="70"/>
  <c r="T604" i="70"/>
  <c r="R604" i="70"/>
  <c r="L604" i="70"/>
  <c r="K604" i="70"/>
  <c r="I604" i="70"/>
  <c r="AT603" i="70"/>
  <c r="AM603" i="70"/>
  <c r="AL603" i="70"/>
  <c r="AJ603" i="70"/>
  <c r="AD603" i="70"/>
  <c r="AC603" i="70"/>
  <c r="AA603" i="70"/>
  <c r="U603" i="70"/>
  <c r="T603" i="70"/>
  <c r="R603" i="70"/>
  <c r="L603" i="70"/>
  <c r="K603" i="70"/>
  <c r="I603" i="70"/>
  <c r="AT602" i="70"/>
  <c r="AM602" i="70"/>
  <c r="AL602" i="70"/>
  <c r="AJ602" i="70"/>
  <c r="AD602" i="70"/>
  <c r="AC602" i="70"/>
  <c r="AA602" i="70"/>
  <c r="U602" i="70"/>
  <c r="T602" i="70"/>
  <c r="R602" i="70"/>
  <c r="L602" i="70"/>
  <c r="K602" i="70"/>
  <c r="I602" i="70"/>
  <c r="AT601" i="70"/>
  <c r="AM601" i="70"/>
  <c r="AL601" i="70"/>
  <c r="AJ601" i="70"/>
  <c r="AD601" i="70"/>
  <c r="AC601" i="70"/>
  <c r="AA601" i="70"/>
  <c r="U601" i="70"/>
  <c r="T601" i="70"/>
  <c r="R601" i="70"/>
  <c r="L601" i="70"/>
  <c r="K601" i="70"/>
  <c r="I601" i="70"/>
  <c r="AT600" i="70"/>
  <c r="AM600" i="70"/>
  <c r="AL600" i="70"/>
  <c r="AJ600" i="70"/>
  <c r="AD600" i="70"/>
  <c r="AC600" i="70"/>
  <c r="AA600" i="70"/>
  <c r="U600" i="70"/>
  <c r="T600" i="70"/>
  <c r="R600" i="70"/>
  <c r="L600" i="70"/>
  <c r="K600" i="70"/>
  <c r="I600" i="70"/>
  <c r="AT599" i="70"/>
  <c r="AL599" i="70"/>
  <c r="BP39" i="70" s="1"/>
  <c r="BS8" i="70" s="1"/>
  <c r="AJ599" i="70"/>
  <c r="AC599" i="70"/>
  <c r="AA599" i="70"/>
  <c r="T599" i="70"/>
  <c r="K599" i="70"/>
  <c r="AT598" i="70"/>
  <c r="AM598" i="70"/>
  <c r="AL598" i="70"/>
  <c r="AJ598" i="70"/>
  <c r="AD598" i="70"/>
  <c r="AC598" i="70"/>
  <c r="AA598" i="70"/>
  <c r="U598" i="70"/>
  <c r="T598" i="70"/>
  <c r="R598" i="70"/>
  <c r="L598" i="70"/>
  <c r="K598" i="70"/>
  <c r="I598" i="70"/>
  <c r="AT597" i="70"/>
  <c r="AM597" i="70"/>
  <c r="AL597" i="70"/>
  <c r="AJ597" i="70"/>
  <c r="AD597" i="70"/>
  <c r="AC597" i="70"/>
  <c r="AA597" i="70"/>
  <c r="U597" i="70"/>
  <c r="T597" i="70"/>
  <c r="R597" i="70"/>
  <c r="L597" i="70"/>
  <c r="K597" i="70"/>
  <c r="I597" i="70"/>
  <c r="AT596" i="70"/>
  <c r="AM596" i="70"/>
  <c r="AL596" i="70"/>
  <c r="AJ596" i="70"/>
  <c r="AD596" i="70"/>
  <c r="AC596" i="70"/>
  <c r="AA596" i="70"/>
  <c r="U596" i="70"/>
  <c r="T596" i="70"/>
  <c r="R596" i="70"/>
  <c r="L596" i="70"/>
  <c r="K596" i="70"/>
  <c r="I596" i="70"/>
  <c r="AT595" i="70"/>
  <c r="AM595" i="70"/>
  <c r="AL595" i="70"/>
  <c r="AJ595" i="70"/>
  <c r="AD595" i="70"/>
  <c r="AC595" i="70"/>
  <c r="AA595" i="70"/>
  <c r="U595" i="70"/>
  <c r="T595" i="70"/>
  <c r="R595" i="70"/>
  <c r="L595" i="70"/>
  <c r="K595" i="70"/>
  <c r="I595" i="70"/>
  <c r="AT594" i="70"/>
  <c r="AM594" i="70"/>
  <c r="AL594" i="70"/>
  <c r="AJ594" i="70"/>
  <c r="AD594" i="70"/>
  <c r="AC594" i="70"/>
  <c r="AA594" i="70"/>
  <c r="U594" i="70"/>
  <c r="T594" i="70"/>
  <c r="R594" i="70"/>
  <c r="L594" i="70"/>
  <c r="K594" i="70"/>
  <c r="I594" i="70"/>
  <c r="AT593" i="70"/>
  <c r="AM593" i="70"/>
  <c r="AL593" i="70"/>
  <c r="AJ593" i="70"/>
  <c r="AD593" i="70"/>
  <c r="AC593" i="70"/>
  <c r="AA593" i="70"/>
  <c r="U593" i="70"/>
  <c r="T593" i="70"/>
  <c r="R593" i="70"/>
  <c r="L593" i="70"/>
  <c r="K593" i="70"/>
  <c r="I593" i="70"/>
  <c r="AT592" i="70"/>
  <c r="AW592" i="70" s="1"/>
  <c r="AM592" i="70"/>
  <c r="AL592" i="70"/>
  <c r="AJ592" i="70"/>
  <c r="AD592" i="70"/>
  <c r="AC592" i="70"/>
  <c r="AA592" i="70"/>
  <c r="U592" i="70"/>
  <c r="T592" i="70"/>
  <c r="R592" i="70"/>
  <c r="L592" i="70"/>
  <c r="K592" i="70"/>
  <c r="I592" i="70"/>
  <c r="AT591" i="70"/>
  <c r="AM591" i="70"/>
  <c r="AL591" i="70"/>
  <c r="AJ591" i="70"/>
  <c r="AD591" i="70"/>
  <c r="AC591" i="70"/>
  <c r="AA591" i="70"/>
  <c r="U591" i="70"/>
  <c r="T591" i="70"/>
  <c r="R591" i="70"/>
  <c r="L591" i="70"/>
  <c r="K591" i="70"/>
  <c r="I591" i="70"/>
  <c r="AT590" i="70"/>
  <c r="AM590" i="70"/>
  <c r="AL590" i="70"/>
  <c r="AJ590" i="70"/>
  <c r="AD590" i="70"/>
  <c r="AC590" i="70"/>
  <c r="AA590" i="70"/>
  <c r="U590" i="70"/>
  <c r="T590" i="70"/>
  <c r="R590" i="70"/>
  <c r="L590" i="70"/>
  <c r="K590" i="70"/>
  <c r="I590" i="70"/>
  <c r="AT589" i="70"/>
  <c r="AM589" i="70"/>
  <c r="AL589" i="70"/>
  <c r="AJ589" i="70"/>
  <c r="AD589" i="70"/>
  <c r="AC589" i="70"/>
  <c r="AA589" i="70"/>
  <c r="U589" i="70"/>
  <c r="T589" i="70"/>
  <c r="R589" i="70"/>
  <c r="L589" i="70"/>
  <c r="K589" i="70"/>
  <c r="I589" i="70"/>
  <c r="AT588" i="70"/>
  <c r="AM588" i="70"/>
  <c r="AL588" i="70"/>
  <c r="AJ588" i="70"/>
  <c r="AD588" i="70"/>
  <c r="AC588" i="70"/>
  <c r="AA588" i="70"/>
  <c r="U588" i="70"/>
  <c r="T588" i="70"/>
  <c r="R588" i="70"/>
  <c r="L588" i="70"/>
  <c r="K588" i="70"/>
  <c r="I588" i="70"/>
  <c r="AT587" i="70"/>
  <c r="AM587" i="70"/>
  <c r="AL587" i="70"/>
  <c r="AJ587" i="70"/>
  <c r="AD587" i="70"/>
  <c r="AC587" i="70"/>
  <c r="AA587" i="70"/>
  <c r="U587" i="70"/>
  <c r="T587" i="70"/>
  <c r="R587" i="70"/>
  <c r="L587" i="70"/>
  <c r="K587" i="70"/>
  <c r="I587" i="70"/>
  <c r="AT586" i="70"/>
  <c r="AM586" i="70"/>
  <c r="AL586" i="70"/>
  <c r="AJ586" i="70"/>
  <c r="AD586" i="70"/>
  <c r="AC586" i="70"/>
  <c r="AA586" i="70"/>
  <c r="U586" i="70"/>
  <c r="T586" i="70"/>
  <c r="R586" i="70"/>
  <c r="L586" i="70"/>
  <c r="K586" i="70"/>
  <c r="I586" i="70"/>
  <c r="AT585" i="70"/>
  <c r="AM585" i="70"/>
  <c r="AL585" i="70"/>
  <c r="AJ585" i="70"/>
  <c r="AD585" i="70"/>
  <c r="AC585" i="70"/>
  <c r="AA585" i="70"/>
  <c r="U585" i="70"/>
  <c r="T585" i="70"/>
  <c r="R585" i="70"/>
  <c r="L585" i="70"/>
  <c r="K585" i="70"/>
  <c r="I585" i="70"/>
  <c r="AT584" i="70"/>
  <c r="AM584" i="70"/>
  <c r="AL584" i="70"/>
  <c r="AJ584" i="70"/>
  <c r="AD584" i="70"/>
  <c r="AC584" i="70"/>
  <c r="AA584" i="70"/>
  <c r="U584" i="70"/>
  <c r="T584" i="70"/>
  <c r="R584" i="70"/>
  <c r="L584" i="70"/>
  <c r="K584" i="70"/>
  <c r="I584" i="70"/>
  <c r="AT583" i="70"/>
  <c r="AM583" i="70"/>
  <c r="AL583" i="70"/>
  <c r="AJ583" i="70"/>
  <c r="AD583" i="70"/>
  <c r="AC583" i="70"/>
  <c r="AA583" i="70"/>
  <c r="U583" i="70"/>
  <c r="T583" i="70"/>
  <c r="R583" i="70"/>
  <c r="L583" i="70"/>
  <c r="K583" i="70"/>
  <c r="I583" i="70"/>
  <c r="AT582" i="70"/>
  <c r="AL582" i="70"/>
  <c r="BP38" i="70" s="1"/>
  <c r="BS7" i="70" s="1"/>
  <c r="AJ582" i="70"/>
  <c r="AC582" i="70"/>
  <c r="AA582" i="70"/>
  <c r="T582" i="70"/>
  <c r="R582" i="70"/>
  <c r="K582" i="70"/>
  <c r="AT581" i="70"/>
  <c r="AM581" i="70"/>
  <c r="AL581" i="70"/>
  <c r="AJ581" i="70"/>
  <c r="AD581" i="70"/>
  <c r="AC581" i="70"/>
  <c r="AA581" i="70"/>
  <c r="U581" i="70"/>
  <c r="T581" i="70"/>
  <c r="R581" i="70"/>
  <c r="L581" i="70"/>
  <c r="K581" i="70"/>
  <c r="I581" i="70"/>
  <c r="AT580" i="70"/>
  <c r="AM580" i="70"/>
  <c r="AL580" i="70"/>
  <c r="AJ580" i="70"/>
  <c r="AD580" i="70"/>
  <c r="AC580" i="70"/>
  <c r="AA580" i="70"/>
  <c r="U580" i="70"/>
  <c r="T580" i="70"/>
  <c r="R580" i="70"/>
  <c r="L580" i="70"/>
  <c r="K580" i="70"/>
  <c r="I580" i="70"/>
  <c r="AT579" i="70"/>
  <c r="AM579" i="70"/>
  <c r="AL579" i="70"/>
  <c r="AJ579" i="70"/>
  <c r="AD579" i="70"/>
  <c r="AC579" i="70"/>
  <c r="AA579" i="70"/>
  <c r="U579" i="70"/>
  <c r="T579" i="70"/>
  <c r="R579" i="70"/>
  <c r="L579" i="70"/>
  <c r="K579" i="70"/>
  <c r="I579" i="70"/>
  <c r="AT578" i="70"/>
  <c r="AM578" i="70"/>
  <c r="AL578" i="70"/>
  <c r="AJ578" i="70"/>
  <c r="AD578" i="70"/>
  <c r="AC578" i="70"/>
  <c r="AA578" i="70"/>
  <c r="U578" i="70"/>
  <c r="T578" i="70"/>
  <c r="R578" i="70"/>
  <c r="L578" i="70"/>
  <c r="K578" i="70"/>
  <c r="I578" i="70"/>
  <c r="AT577" i="70"/>
  <c r="AM577" i="70"/>
  <c r="AL577" i="70"/>
  <c r="AJ577" i="70"/>
  <c r="AD577" i="70"/>
  <c r="AC577" i="70"/>
  <c r="AA577" i="70"/>
  <c r="U577" i="70"/>
  <c r="T577" i="70"/>
  <c r="R577" i="70"/>
  <c r="L577" i="70"/>
  <c r="K577" i="70"/>
  <c r="I577" i="70"/>
  <c r="AT576" i="70"/>
  <c r="AM576" i="70"/>
  <c r="AL576" i="70"/>
  <c r="AJ576" i="70"/>
  <c r="AD576" i="70"/>
  <c r="AC576" i="70"/>
  <c r="AA576" i="70"/>
  <c r="U576" i="70"/>
  <c r="T576" i="70"/>
  <c r="R576" i="70"/>
  <c r="L576" i="70"/>
  <c r="K576" i="70"/>
  <c r="I576" i="70"/>
  <c r="AT575" i="70"/>
  <c r="AW575" i="70" s="1"/>
  <c r="AM575" i="70"/>
  <c r="AL575" i="70"/>
  <c r="AJ575" i="70"/>
  <c r="AD575" i="70"/>
  <c r="AC575" i="70"/>
  <c r="AA575" i="70"/>
  <c r="U575" i="70"/>
  <c r="T575" i="70"/>
  <c r="R575" i="70"/>
  <c r="L575" i="70"/>
  <c r="K575" i="70"/>
  <c r="I575" i="70"/>
  <c r="AT574" i="70"/>
  <c r="AM574" i="70"/>
  <c r="AL574" i="70"/>
  <c r="AJ574" i="70"/>
  <c r="AD574" i="70"/>
  <c r="AC574" i="70"/>
  <c r="AA574" i="70"/>
  <c r="U574" i="70"/>
  <c r="T574" i="70"/>
  <c r="R574" i="70"/>
  <c r="L574" i="70"/>
  <c r="K574" i="70"/>
  <c r="I574" i="70"/>
  <c r="AT573" i="70"/>
  <c r="AM573" i="70"/>
  <c r="AL573" i="70"/>
  <c r="AJ573" i="70"/>
  <c r="AD573" i="70"/>
  <c r="AC573" i="70"/>
  <c r="AA573" i="70"/>
  <c r="U573" i="70"/>
  <c r="T573" i="70"/>
  <c r="R573" i="70"/>
  <c r="L573" i="70"/>
  <c r="K573" i="70"/>
  <c r="I573" i="70"/>
  <c r="AT572" i="70"/>
  <c r="AM572" i="70"/>
  <c r="AL572" i="70"/>
  <c r="AJ572" i="70"/>
  <c r="AD572" i="70"/>
  <c r="AC572" i="70"/>
  <c r="AA572" i="70"/>
  <c r="U572" i="70"/>
  <c r="T572" i="70"/>
  <c r="R572" i="70"/>
  <c r="L572" i="70"/>
  <c r="K572" i="70"/>
  <c r="I572" i="70"/>
  <c r="AT571" i="70"/>
  <c r="AM571" i="70"/>
  <c r="AL571" i="70"/>
  <c r="AJ571" i="70"/>
  <c r="AD571" i="70"/>
  <c r="AC571" i="70"/>
  <c r="AA571" i="70"/>
  <c r="U571" i="70"/>
  <c r="T571" i="70"/>
  <c r="R571" i="70"/>
  <c r="L571" i="70"/>
  <c r="K571" i="70"/>
  <c r="I571" i="70"/>
  <c r="AT570" i="70"/>
  <c r="AM570" i="70"/>
  <c r="AL570" i="70"/>
  <c r="AJ570" i="70"/>
  <c r="AD570" i="70"/>
  <c r="AC570" i="70"/>
  <c r="AA570" i="70"/>
  <c r="U570" i="70"/>
  <c r="T570" i="70"/>
  <c r="R570" i="70"/>
  <c r="L570" i="70"/>
  <c r="K570" i="70"/>
  <c r="I570" i="70"/>
  <c r="AT569" i="70"/>
  <c r="AM569" i="70"/>
  <c r="AL569" i="70"/>
  <c r="AJ569" i="70"/>
  <c r="AD569" i="70"/>
  <c r="AC569" i="70"/>
  <c r="AA569" i="70"/>
  <c r="U569" i="70"/>
  <c r="T569" i="70"/>
  <c r="R569" i="70"/>
  <c r="L569" i="70"/>
  <c r="K569" i="70"/>
  <c r="I569" i="70"/>
  <c r="AT568" i="70"/>
  <c r="AM568" i="70"/>
  <c r="AL568" i="70"/>
  <c r="AJ568" i="70"/>
  <c r="AD568" i="70"/>
  <c r="AC568" i="70"/>
  <c r="AA568" i="70"/>
  <c r="U568" i="70"/>
  <c r="T568" i="70"/>
  <c r="R568" i="70"/>
  <c r="L568" i="70"/>
  <c r="K568" i="70"/>
  <c r="I568" i="70"/>
  <c r="AT567" i="70"/>
  <c r="AM567" i="70"/>
  <c r="AL567" i="70"/>
  <c r="AJ567" i="70"/>
  <c r="AD567" i="70"/>
  <c r="AC567" i="70"/>
  <c r="AA567" i="70"/>
  <c r="U567" i="70"/>
  <c r="T567" i="70"/>
  <c r="R567" i="70"/>
  <c r="L567" i="70"/>
  <c r="K567" i="70"/>
  <c r="I567" i="70"/>
  <c r="AT566" i="70"/>
  <c r="AS579" i="70"/>
  <c r="AM566" i="70"/>
  <c r="AL566" i="70"/>
  <c r="AJ566" i="70"/>
  <c r="AD566" i="70"/>
  <c r="AC566" i="70"/>
  <c r="AA566" i="70"/>
  <c r="U566" i="70"/>
  <c r="T566" i="70"/>
  <c r="R566" i="70"/>
  <c r="L566" i="70"/>
  <c r="K566" i="70"/>
  <c r="I566" i="70"/>
  <c r="AT565" i="70"/>
  <c r="AL565" i="70"/>
  <c r="BP37" i="70" s="1"/>
  <c r="AM565" i="70"/>
  <c r="AC565" i="70"/>
  <c r="AD565" i="70"/>
  <c r="T565" i="70"/>
  <c r="U565" i="70"/>
  <c r="K565" i="70"/>
  <c r="AT564" i="70"/>
  <c r="AM564" i="70"/>
  <c r="AL564" i="70"/>
  <c r="AJ564" i="70"/>
  <c r="AD564" i="70"/>
  <c r="AC564" i="70"/>
  <c r="AA564" i="70"/>
  <c r="U564" i="70"/>
  <c r="T564" i="70"/>
  <c r="R564" i="70"/>
  <c r="L564" i="70"/>
  <c r="K564" i="70"/>
  <c r="I564" i="70"/>
  <c r="AT563" i="70"/>
  <c r="AM563" i="70"/>
  <c r="AL563" i="70"/>
  <c r="AJ563" i="70"/>
  <c r="AD563" i="70"/>
  <c r="AC563" i="70"/>
  <c r="AA563" i="70"/>
  <c r="U563" i="70"/>
  <c r="T563" i="70"/>
  <c r="R563" i="70"/>
  <c r="L563" i="70"/>
  <c r="K563" i="70"/>
  <c r="I563" i="70"/>
  <c r="AT562" i="70"/>
  <c r="AM562" i="70"/>
  <c r="AL562" i="70"/>
  <c r="AJ562" i="70"/>
  <c r="AD562" i="70"/>
  <c r="AC562" i="70"/>
  <c r="AA562" i="70"/>
  <c r="U562" i="70"/>
  <c r="T562" i="70"/>
  <c r="R562" i="70"/>
  <c r="L562" i="70"/>
  <c r="K562" i="70"/>
  <c r="I562" i="70"/>
  <c r="AT561" i="70"/>
  <c r="AM561" i="70"/>
  <c r="AL561" i="70"/>
  <c r="AJ561" i="70"/>
  <c r="AD561" i="70"/>
  <c r="AC561" i="70"/>
  <c r="AA561" i="70"/>
  <c r="U561" i="70"/>
  <c r="T561" i="70"/>
  <c r="R561" i="70"/>
  <c r="L561" i="70"/>
  <c r="K561" i="70"/>
  <c r="I561" i="70"/>
  <c r="AT560" i="70"/>
  <c r="AM560" i="70"/>
  <c r="AL560" i="70"/>
  <c r="AJ560" i="70"/>
  <c r="AD560" i="70"/>
  <c r="AC560" i="70"/>
  <c r="AA560" i="70"/>
  <c r="U560" i="70"/>
  <c r="T560" i="70"/>
  <c r="R560" i="70"/>
  <c r="L560" i="70"/>
  <c r="K560" i="70"/>
  <c r="I560" i="70"/>
  <c r="AT559" i="70"/>
  <c r="AM559" i="70"/>
  <c r="AL559" i="70"/>
  <c r="AJ559" i="70"/>
  <c r="AD559" i="70"/>
  <c r="AC559" i="70"/>
  <c r="AA559" i="70"/>
  <c r="U559" i="70"/>
  <c r="T559" i="70"/>
  <c r="R559" i="70"/>
  <c r="L559" i="70"/>
  <c r="K559" i="70"/>
  <c r="I559" i="70"/>
  <c r="AT558" i="70"/>
  <c r="AM558" i="70"/>
  <c r="AL558" i="70"/>
  <c r="AJ558" i="70"/>
  <c r="AD558" i="70"/>
  <c r="AC558" i="70"/>
  <c r="AA558" i="70"/>
  <c r="U558" i="70"/>
  <c r="T558" i="70"/>
  <c r="R558" i="70"/>
  <c r="L558" i="70"/>
  <c r="K558" i="70"/>
  <c r="I558" i="70"/>
  <c r="AT557" i="70"/>
  <c r="AM557" i="70"/>
  <c r="AL557" i="70"/>
  <c r="AJ557" i="70"/>
  <c r="AD557" i="70"/>
  <c r="AC557" i="70"/>
  <c r="AA557" i="70"/>
  <c r="U557" i="70"/>
  <c r="T557" i="70"/>
  <c r="R557" i="70"/>
  <c r="L557" i="70"/>
  <c r="K557" i="70"/>
  <c r="I557" i="70"/>
  <c r="AT556" i="70"/>
  <c r="AM556" i="70"/>
  <c r="AL556" i="70"/>
  <c r="AJ556" i="70"/>
  <c r="AD556" i="70"/>
  <c r="AC556" i="70"/>
  <c r="AA556" i="70"/>
  <c r="U556" i="70"/>
  <c r="T556" i="70"/>
  <c r="R556" i="70"/>
  <c r="L556" i="70"/>
  <c r="K556" i="70"/>
  <c r="I556" i="70"/>
  <c r="AT555" i="70"/>
  <c r="AM555" i="70"/>
  <c r="AL555" i="70"/>
  <c r="AJ555" i="70"/>
  <c r="AD555" i="70"/>
  <c r="AC555" i="70"/>
  <c r="AA555" i="70"/>
  <c r="U555" i="70"/>
  <c r="T555" i="70"/>
  <c r="R555" i="70"/>
  <c r="L555" i="70"/>
  <c r="K555" i="70"/>
  <c r="I555" i="70"/>
  <c r="AT554" i="70"/>
  <c r="AM554" i="70"/>
  <c r="AL554" i="70"/>
  <c r="AJ554" i="70"/>
  <c r="AD554" i="70"/>
  <c r="AC554" i="70"/>
  <c r="AA554" i="70"/>
  <c r="U554" i="70"/>
  <c r="T554" i="70"/>
  <c r="R554" i="70"/>
  <c r="L554" i="70"/>
  <c r="K554" i="70"/>
  <c r="I554" i="70"/>
  <c r="AT553" i="70"/>
  <c r="AM553" i="70"/>
  <c r="AL553" i="70"/>
  <c r="AJ553" i="70"/>
  <c r="AD553" i="70"/>
  <c r="AC553" i="70"/>
  <c r="AA553" i="70"/>
  <c r="U553" i="70"/>
  <c r="T553" i="70"/>
  <c r="R553" i="70"/>
  <c r="L553" i="70"/>
  <c r="K553" i="70"/>
  <c r="I553" i="70"/>
  <c r="AT552" i="70"/>
  <c r="AM552" i="70"/>
  <c r="AL552" i="70"/>
  <c r="AJ552" i="70"/>
  <c r="AD552" i="70"/>
  <c r="AC552" i="70"/>
  <c r="AA552" i="70"/>
  <c r="U552" i="70"/>
  <c r="T552" i="70"/>
  <c r="R552" i="70"/>
  <c r="L552" i="70"/>
  <c r="K552" i="70"/>
  <c r="I552" i="70"/>
  <c r="AT551" i="70"/>
  <c r="AM551" i="70"/>
  <c r="AL551" i="70"/>
  <c r="AJ551" i="70"/>
  <c r="AD551" i="70"/>
  <c r="AC551" i="70"/>
  <c r="AA551" i="70"/>
  <c r="U551" i="70"/>
  <c r="T551" i="70"/>
  <c r="R551" i="70"/>
  <c r="L551" i="70"/>
  <c r="K551" i="70"/>
  <c r="I551" i="70"/>
  <c r="AT550" i="70"/>
  <c r="AM550" i="70"/>
  <c r="AL550" i="70"/>
  <c r="AJ550" i="70"/>
  <c r="AD550" i="70"/>
  <c r="AC550" i="70"/>
  <c r="AA550" i="70"/>
  <c r="U550" i="70"/>
  <c r="T550" i="70"/>
  <c r="R550" i="70"/>
  <c r="L550" i="70"/>
  <c r="K550" i="70"/>
  <c r="I550" i="70"/>
  <c r="AT549" i="70"/>
  <c r="AM549" i="70"/>
  <c r="AL549" i="70"/>
  <c r="AJ549" i="70"/>
  <c r="AD549" i="70"/>
  <c r="AC549" i="70"/>
  <c r="AA549" i="70"/>
  <c r="U549" i="70"/>
  <c r="T549" i="70"/>
  <c r="R549" i="70"/>
  <c r="L549" i="70"/>
  <c r="K549" i="70"/>
  <c r="I549" i="70"/>
  <c r="AT548" i="70"/>
  <c r="AL548" i="70"/>
  <c r="BP36" i="70" s="1"/>
  <c r="AJ548" i="70"/>
  <c r="AC548" i="70"/>
  <c r="AA548" i="70"/>
  <c r="T548" i="70"/>
  <c r="R548" i="70"/>
  <c r="K548" i="70"/>
  <c r="AT547" i="70"/>
  <c r="AM547" i="70"/>
  <c r="AL547" i="70"/>
  <c r="AJ547" i="70"/>
  <c r="AD547" i="70"/>
  <c r="AC547" i="70"/>
  <c r="AA547" i="70"/>
  <c r="U547" i="70"/>
  <c r="T547" i="70"/>
  <c r="R547" i="70"/>
  <c r="L547" i="70"/>
  <c r="K547" i="70"/>
  <c r="I547" i="70"/>
  <c r="AT546" i="70"/>
  <c r="AM546" i="70"/>
  <c r="AL546" i="70"/>
  <c r="AJ546" i="70"/>
  <c r="AD546" i="70"/>
  <c r="AC546" i="70"/>
  <c r="AA546" i="70"/>
  <c r="U546" i="70"/>
  <c r="T546" i="70"/>
  <c r="R546" i="70"/>
  <c r="L546" i="70"/>
  <c r="K546" i="70"/>
  <c r="I546" i="70"/>
  <c r="AT545" i="70"/>
  <c r="AM545" i="70"/>
  <c r="AL545" i="70"/>
  <c r="AJ545" i="70"/>
  <c r="AD545" i="70"/>
  <c r="AC545" i="70"/>
  <c r="AA545" i="70"/>
  <c r="U545" i="70"/>
  <c r="T545" i="70"/>
  <c r="R545" i="70"/>
  <c r="L545" i="70"/>
  <c r="K545" i="70"/>
  <c r="I545" i="70"/>
  <c r="AT544" i="70"/>
  <c r="AM544" i="70"/>
  <c r="AL544" i="70"/>
  <c r="AJ544" i="70"/>
  <c r="AD544" i="70"/>
  <c r="AC544" i="70"/>
  <c r="AA544" i="70"/>
  <c r="U544" i="70"/>
  <c r="T544" i="70"/>
  <c r="R544" i="70"/>
  <c r="L544" i="70"/>
  <c r="K544" i="70"/>
  <c r="I544" i="70"/>
  <c r="AT543" i="70"/>
  <c r="AM543" i="70"/>
  <c r="AL543" i="70"/>
  <c r="AJ543" i="70"/>
  <c r="AD543" i="70"/>
  <c r="AC543" i="70"/>
  <c r="AA543" i="70"/>
  <c r="U543" i="70"/>
  <c r="T543" i="70"/>
  <c r="R543" i="70"/>
  <c r="L543" i="70"/>
  <c r="K543" i="70"/>
  <c r="I543" i="70"/>
  <c r="AT542" i="70"/>
  <c r="AM542" i="70"/>
  <c r="AL542" i="70"/>
  <c r="AJ542" i="70"/>
  <c r="AD542" i="70"/>
  <c r="AC542" i="70"/>
  <c r="AA542" i="70"/>
  <c r="U542" i="70"/>
  <c r="T542" i="70"/>
  <c r="R542" i="70"/>
  <c r="L542" i="70"/>
  <c r="K542" i="70"/>
  <c r="I542" i="70"/>
  <c r="AT541" i="70"/>
  <c r="AM541" i="70"/>
  <c r="AL541" i="70"/>
  <c r="AJ541" i="70"/>
  <c r="AD541" i="70"/>
  <c r="AC541" i="70"/>
  <c r="AA541" i="70"/>
  <c r="U541" i="70"/>
  <c r="T541" i="70"/>
  <c r="R541" i="70"/>
  <c r="L541" i="70"/>
  <c r="K541" i="70"/>
  <c r="I541" i="70"/>
  <c r="AT540" i="70"/>
  <c r="AM540" i="70"/>
  <c r="AL540" i="70"/>
  <c r="AJ540" i="70"/>
  <c r="AD540" i="70"/>
  <c r="AC540" i="70"/>
  <c r="AA540" i="70"/>
  <c r="U540" i="70"/>
  <c r="T540" i="70"/>
  <c r="R540" i="70"/>
  <c r="L540" i="70"/>
  <c r="K540" i="70"/>
  <c r="I540" i="70"/>
  <c r="AT539" i="70"/>
  <c r="AM539" i="70"/>
  <c r="AL539" i="70"/>
  <c r="AJ539" i="70"/>
  <c r="AD539" i="70"/>
  <c r="AC539" i="70"/>
  <c r="AA539" i="70"/>
  <c r="U539" i="70"/>
  <c r="T539" i="70"/>
  <c r="R539" i="70"/>
  <c r="L539" i="70"/>
  <c r="K539" i="70"/>
  <c r="I539" i="70"/>
  <c r="AT538" i="70"/>
  <c r="AM538" i="70"/>
  <c r="AL538" i="70"/>
  <c r="AJ538" i="70"/>
  <c r="AD538" i="70"/>
  <c r="AC538" i="70"/>
  <c r="AA538" i="70"/>
  <c r="U538" i="70"/>
  <c r="T538" i="70"/>
  <c r="R538" i="70"/>
  <c r="L538" i="70"/>
  <c r="K538" i="70"/>
  <c r="I538" i="70"/>
  <c r="AT537" i="70"/>
  <c r="AM537" i="70"/>
  <c r="AL537" i="70"/>
  <c r="AJ537" i="70"/>
  <c r="AD537" i="70"/>
  <c r="AC537" i="70"/>
  <c r="AA537" i="70"/>
  <c r="U537" i="70"/>
  <c r="T537" i="70"/>
  <c r="R537" i="70"/>
  <c r="L537" i="70"/>
  <c r="K537" i="70"/>
  <c r="I537" i="70"/>
  <c r="AT536" i="70"/>
  <c r="AM536" i="70"/>
  <c r="AL536" i="70"/>
  <c r="AJ536" i="70"/>
  <c r="AD536" i="70"/>
  <c r="AC536" i="70"/>
  <c r="AA536" i="70"/>
  <c r="U536" i="70"/>
  <c r="T536" i="70"/>
  <c r="R536" i="70"/>
  <c r="L536" i="70"/>
  <c r="K536" i="70"/>
  <c r="I536" i="70"/>
  <c r="AT535" i="70"/>
  <c r="AM535" i="70"/>
  <c r="AL535" i="70"/>
  <c r="AJ535" i="70"/>
  <c r="AD535" i="70"/>
  <c r="AC535" i="70"/>
  <c r="AA535" i="70"/>
  <c r="U535" i="70"/>
  <c r="T535" i="70"/>
  <c r="R535" i="70"/>
  <c r="L535" i="70"/>
  <c r="K535" i="70"/>
  <c r="I535" i="70"/>
  <c r="AT534" i="70"/>
  <c r="AM534" i="70"/>
  <c r="AL534" i="70"/>
  <c r="AJ534" i="70"/>
  <c r="AD534" i="70"/>
  <c r="AC534" i="70"/>
  <c r="AA534" i="70"/>
  <c r="U534" i="70"/>
  <c r="T534" i="70"/>
  <c r="R534" i="70"/>
  <c r="L534" i="70"/>
  <c r="K534" i="70"/>
  <c r="I534" i="70"/>
  <c r="AT533" i="70"/>
  <c r="AM533" i="70"/>
  <c r="AL533" i="70"/>
  <c r="AJ533" i="70"/>
  <c r="AD533" i="70"/>
  <c r="AC533" i="70"/>
  <c r="AA533" i="70"/>
  <c r="U533" i="70"/>
  <c r="T533" i="70"/>
  <c r="R533" i="70"/>
  <c r="L533" i="70"/>
  <c r="K533" i="70"/>
  <c r="I533" i="70"/>
  <c r="AT532" i="70"/>
  <c r="AM532" i="70"/>
  <c r="AL532" i="70"/>
  <c r="AJ532" i="70"/>
  <c r="AD532" i="70"/>
  <c r="AC532" i="70"/>
  <c r="AA532" i="70"/>
  <c r="U532" i="70"/>
  <c r="T532" i="70"/>
  <c r="R532" i="70"/>
  <c r="L532" i="70"/>
  <c r="K532" i="70"/>
  <c r="I532" i="70"/>
  <c r="AT531" i="70"/>
  <c r="AL531" i="70"/>
  <c r="BP35" i="70" s="1"/>
  <c r="AJ531" i="70"/>
  <c r="AC531" i="70"/>
  <c r="AA531" i="70"/>
  <c r="T531" i="70"/>
  <c r="R531" i="70"/>
  <c r="K531" i="70"/>
  <c r="AT530" i="70"/>
  <c r="AM530" i="70"/>
  <c r="AL530" i="70"/>
  <c r="AJ530" i="70"/>
  <c r="AD530" i="70"/>
  <c r="AC530" i="70"/>
  <c r="AA530" i="70"/>
  <c r="U530" i="70"/>
  <c r="T530" i="70"/>
  <c r="R530" i="70"/>
  <c r="L530" i="70"/>
  <c r="K530" i="70"/>
  <c r="I530" i="70"/>
  <c r="AT529" i="70"/>
  <c r="AM529" i="70"/>
  <c r="AL529" i="70"/>
  <c r="AJ529" i="70"/>
  <c r="AD529" i="70"/>
  <c r="AC529" i="70"/>
  <c r="AA529" i="70"/>
  <c r="U529" i="70"/>
  <c r="T529" i="70"/>
  <c r="R529" i="70"/>
  <c r="L529" i="70"/>
  <c r="K529" i="70"/>
  <c r="I529" i="70"/>
  <c r="AT528" i="70"/>
  <c r="AM528" i="70"/>
  <c r="AL528" i="70"/>
  <c r="AJ528" i="70"/>
  <c r="AD528" i="70"/>
  <c r="AC528" i="70"/>
  <c r="AA528" i="70"/>
  <c r="U528" i="70"/>
  <c r="T528" i="70"/>
  <c r="R528" i="70"/>
  <c r="L528" i="70"/>
  <c r="K528" i="70"/>
  <c r="I528" i="70"/>
  <c r="AT527" i="70"/>
  <c r="AM527" i="70"/>
  <c r="AL527" i="70"/>
  <c r="AJ527" i="70"/>
  <c r="AD527" i="70"/>
  <c r="AC527" i="70"/>
  <c r="AA527" i="70"/>
  <c r="U527" i="70"/>
  <c r="T527" i="70"/>
  <c r="R527" i="70"/>
  <c r="L527" i="70"/>
  <c r="K527" i="70"/>
  <c r="I527" i="70"/>
  <c r="AT526" i="70"/>
  <c r="AM526" i="70"/>
  <c r="AL526" i="70"/>
  <c r="AJ526" i="70"/>
  <c r="AD526" i="70"/>
  <c r="AC526" i="70"/>
  <c r="AA526" i="70"/>
  <c r="U526" i="70"/>
  <c r="T526" i="70"/>
  <c r="R526" i="70"/>
  <c r="L526" i="70"/>
  <c r="K526" i="70"/>
  <c r="I526" i="70"/>
  <c r="AT525" i="70"/>
  <c r="AM525" i="70"/>
  <c r="AL525" i="70"/>
  <c r="AJ525" i="70"/>
  <c r="AD525" i="70"/>
  <c r="AC525" i="70"/>
  <c r="AA525" i="70"/>
  <c r="U525" i="70"/>
  <c r="T525" i="70"/>
  <c r="R525" i="70"/>
  <c r="L525" i="70"/>
  <c r="K525" i="70"/>
  <c r="I525" i="70"/>
  <c r="AT524" i="70"/>
  <c r="AM524" i="70"/>
  <c r="AL524" i="70"/>
  <c r="AJ524" i="70"/>
  <c r="AD524" i="70"/>
  <c r="AC524" i="70"/>
  <c r="AA524" i="70"/>
  <c r="U524" i="70"/>
  <c r="T524" i="70"/>
  <c r="R524" i="70"/>
  <c r="L524" i="70"/>
  <c r="K524" i="70"/>
  <c r="I524" i="70"/>
  <c r="AT523" i="70"/>
  <c r="AM523" i="70"/>
  <c r="AL523" i="70"/>
  <c r="AJ523" i="70"/>
  <c r="AD523" i="70"/>
  <c r="AC523" i="70"/>
  <c r="AA523" i="70"/>
  <c r="U523" i="70"/>
  <c r="T523" i="70"/>
  <c r="R523" i="70"/>
  <c r="L523" i="70"/>
  <c r="K523" i="70"/>
  <c r="I523" i="70"/>
  <c r="AT522" i="70"/>
  <c r="AM522" i="70"/>
  <c r="AL522" i="70"/>
  <c r="AJ522" i="70"/>
  <c r="AD522" i="70"/>
  <c r="AC522" i="70"/>
  <c r="AA522" i="70"/>
  <c r="U522" i="70"/>
  <c r="T522" i="70"/>
  <c r="R522" i="70"/>
  <c r="L522" i="70"/>
  <c r="K522" i="70"/>
  <c r="I522" i="70"/>
  <c r="AT521" i="70"/>
  <c r="AM521" i="70"/>
  <c r="AL521" i="70"/>
  <c r="AJ521" i="70"/>
  <c r="AD521" i="70"/>
  <c r="AC521" i="70"/>
  <c r="AA521" i="70"/>
  <c r="U521" i="70"/>
  <c r="T521" i="70"/>
  <c r="R521" i="70"/>
  <c r="L521" i="70"/>
  <c r="K521" i="70"/>
  <c r="I521" i="70"/>
  <c r="AT520" i="70"/>
  <c r="AM520" i="70"/>
  <c r="AL520" i="70"/>
  <c r="AJ520" i="70"/>
  <c r="AD520" i="70"/>
  <c r="AC520" i="70"/>
  <c r="AA520" i="70"/>
  <c r="U520" i="70"/>
  <c r="T520" i="70"/>
  <c r="R520" i="70"/>
  <c r="L520" i="70"/>
  <c r="K520" i="70"/>
  <c r="I520" i="70"/>
  <c r="AT519" i="70"/>
  <c r="AM519" i="70"/>
  <c r="AL519" i="70"/>
  <c r="AJ519" i="70"/>
  <c r="AD519" i="70"/>
  <c r="AC519" i="70"/>
  <c r="AA519" i="70"/>
  <c r="U519" i="70"/>
  <c r="T519" i="70"/>
  <c r="R519" i="70"/>
  <c r="L519" i="70"/>
  <c r="K519" i="70"/>
  <c r="I519" i="70"/>
  <c r="AT518" i="70"/>
  <c r="AM518" i="70"/>
  <c r="AL518" i="70"/>
  <c r="AJ518" i="70"/>
  <c r="AD518" i="70"/>
  <c r="AC518" i="70"/>
  <c r="AA518" i="70"/>
  <c r="U518" i="70"/>
  <c r="T518" i="70"/>
  <c r="R518" i="70"/>
  <c r="L518" i="70"/>
  <c r="K518" i="70"/>
  <c r="I518" i="70"/>
  <c r="AT517" i="70"/>
  <c r="AM517" i="70"/>
  <c r="AL517" i="70"/>
  <c r="AJ517" i="70"/>
  <c r="AD517" i="70"/>
  <c r="AC517" i="70"/>
  <c r="AA517" i="70"/>
  <c r="U517" i="70"/>
  <c r="T517" i="70"/>
  <c r="R517" i="70"/>
  <c r="L517" i="70"/>
  <c r="K517" i="70"/>
  <c r="I517" i="70"/>
  <c r="AT516" i="70"/>
  <c r="AM516" i="70"/>
  <c r="AL516" i="70"/>
  <c r="AJ516" i="70"/>
  <c r="AD516" i="70"/>
  <c r="AC516" i="70"/>
  <c r="AA516" i="70"/>
  <c r="U516" i="70"/>
  <c r="T516" i="70"/>
  <c r="R516" i="70"/>
  <c r="L516" i="70"/>
  <c r="K516" i="70"/>
  <c r="I516" i="70"/>
  <c r="AT515" i="70"/>
  <c r="AM515" i="70"/>
  <c r="AL515" i="70"/>
  <c r="AJ515" i="70"/>
  <c r="AD515" i="70"/>
  <c r="AC515" i="70"/>
  <c r="AA515" i="70"/>
  <c r="U515" i="70"/>
  <c r="T515" i="70"/>
  <c r="R515" i="70"/>
  <c r="L515" i="70"/>
  <c r="K515" i="70"/>
  <c r="I515" i="70"/>
  <c r="AT514" i="70"/>
  <c r="AL514" i="70"/>
  <c r="BP34" i="70" s="1"/>
  <c r="AJ514" i="70"/>
  <c r="AC514" i="70"/>
  <c r="T514" i="70"/>
  <c r="R514" i="70"/>
  <c r="K514" i="70"/>
  <c r="AT513" i="70"/>
  <c r="AM513" i="70"/>
  <c r="AL513" i="70"/>
  <c r="AJ513" i="70"/>
  <c r="AD513" i="70"/>
  <c r="AC513" i="70"/>
  <c r="AA513" i="70"/>
  <c r="U513" i="70"/>
  <c r="T513" i="70"/>
  <c r="R513" i="70"/>
  <c r="L513" i="70"/>
  <c r="K513" i="70"/>
  <c r="I513" i="70"/>
  <c r="AT512" i="70"/>
  <c r="AM512" i="70"/>
  <c r="AL512" i="70"/>
  <c r="AJ512" i="70"/>
  <c r="AD512" i="70"/>
  <c r="AC512" i="70"/>
  <c r="AA512" i="70"/>
  <c r="U512" i="70"/>
  <c r="T512" i="70"/>
  <c r="R512" i="70"/>
  <c r="L512" i="70"/>
  <c r="K512" i="70"/>
  <c r="I512" i="70"/>
  <c r="AT511" i="70"/>
  <c r="AM511" i="70"/>
  <c r="AL511" i="70"/>
  <c r="AJ511" i="70"/>
  <c r="AD511" i="70"/>
  <c r="AC511" i="70"/>
  <c r="AA511" i="70"/>
  <c r="U511" i="70"/>
  <c r="T511" i="70"/>
  <c r="R511" i="70"/>
  <c r="L511" i="70"/>
  <c r="K511" i="70"/>
  <c r="I511" i="70"/>
  <c r="AT510" i="70"/>
  <c r="AM510" i="70"/>
  <c r="AL510" i="70"/>
  <c r="AJ510" i="70"/>
  <c r="AD510" i="70"/>
  <c r="AC510" i="70"/>
  <c r="AA510" i="70"/>
  <c r="U510" i="70"/>
  <c r="T510" i="70"/>
  <c r="R510" i="70"/>
  <c r="L510" i="70"/>
  <c r="K510" i="70"/>
  <c r="I510" i="70"/>
  <c r="AT509" i="70"/>
  <c r="AM509" i="70"/>
  <c r="AL509" i="70"/>
  <c r="AJ509" i="70"/>
  <c r="AD509" i="70"/>
  <c r="AC509" i="70"/>
  <c r="AA509" i="70"/>
  <c r="U509" i="70"/>
  <c r="T509" i="70"/>
  <c r="R509" i="70"/>
  <c r="L509" i="70"/>
  <c r="K509" i="70"/>
  <c r="I509" i="70"/>
  <c r="AT508" i="70"/>
  <c r="AM508" i="70"/>
  <c r="AL508" i="70"/>
  <c r="AJ508" i="70"/>
  <c r="AD508" i="70"/>
  <c r="AC508" i="70"/>
  <c r="AA508" i="70"/>
  <c r="U508" i="70"/>
  <c r="T508" i="70"/>
  <c r="R508" i="70"/>
  <c r="L508" i="70"/>
  <c r="K508" i="70"/>
  <c r="I508" i="70"/>
  <c r="AT507" i="70"/>
  <c r="AW507" i="70" s="1"/>
  <c r="AM507" i="70"/>
  <c r="AL507" i="70"/>
  <c r="AJ507" i="70"/>
  <c r="AD507" i="70"/>
  <c r="AC507" i="70"/>
  <c r="AA507" i="70"/>
  <c r="U507" i="70"/>
  <c r="T507" i="70"/>
  <c r="R507" i="70"/>
  <c r="L507" i="70"/>
  <c r="K507" i="70"/>
  <c r="I507" i="70"/>
  <c r="AT506" i="70"/>
  <c r="AM506" i="70"/>
  <c r="AL506" i="70"/>
  <c r="AJ506" i="70"/>
  <c r="AD506" i="70"/>
  <c r="AC506" i="70"/>
  <c r="AA506" i="70"/>
  <c r="U506" i="70"/>
  <c r="T506" i="70"/>
  <c r="R506" i="70"/>
  <c r="L506" i="70"/>
  <c r="K506" i="70"/>
  <c r="I506" i="70"/>
  <c r="AT505" i="70"/>
  <c r="AM505" i="70"/>
  <c r="AL505" i="70"/>
  <c r="AJ505" i="70"/>
  <c r="AD505" i="70"/>
  <c r="AC505" i="70"/>
  <c r="AA505" i="70"/>
  <c r="U505" i="70"/>
  <c r="T505" i="70"/>
  <c r="R505" i="70"/>
  <c r="L505" i="70"/>
  <c r="K505" i="70"/>
  <c r="I505" i="70"/>
  <c r="AT504" i="70"/>
  <c r="AM504" i="70"/>
  <c r="AL504" i="70"/>
  <c r="AJ504" i="70"/>
  <c r="AD504" i="70"/>
  <c r="AC504" i="70"/>
  <c r="AA504" i="70"/>
  <c r="U504" i="70"/>
  <c r="T504" i="70"/>
  <c r="R504" i="70"/>
  <c r="L504" i="70"/>
  <c r="K504" i="70"/>
  <c r="I504" i="70"/>
  <c r="AT503" i="70"/>
  <c r="AM503" i="70"/>
  <c r="AL503" i="70"/>
  <c r="AJ503" i="70"/>
  <c r="AD503" i="70"/>
  <c r="AC503" i="70"/>
  <c r="AA503" i="70"/>
  <c r="U503" i="70"/>
  <c r="T503" i="70"/>
  <c r="R503" i="70"/>
  <c r="L503" i="70"/>
  <c r="K503" i="70"/>
  <c r="I503" i="70"/>
  <c r="AT502" i="70"/>
  <c r="AM502" i="70"/>
  <c r="AL502" i="70"/>
  <c r="AJ502" i="70"/>
  <c r="AD502" i="70"/>
  <c r="AC502" i="70"/>
  <c r="AA502" i="70"/>
  <c r="U502" i="70"/>
  <c r="T502" i="70"/>
  <c r="R502" i="70"/>
  <c r="L502" i="70"/>
  <c r="K502" i="70"/>
  <c r="I502" i="70"/>
  <c r="AT501" i="70"/>
  <c r="AM501" i="70"/>
  <c r="AL501" i="70"/>
  <c r="AJ501" i="70"/>
  <c r="AD501" i="70"/>
  <c r="AC501" i="70"/>
  <c r="AA501" i="70"/>
  <c r="U501" i="70"/>
  <c r="T501" i="70"/>
  <c r="R501" i="70"/>
  <c r="L501" i="70"/>
  <c r="K501" i="70"/>
  <c r="I501" i="70"/>
  <c r="AT500" i="70"/>
  <c r="AM500" i="70"/>
  <c r="AL500" i="70"/>
  <c r="AJ500" i="70"/>
  <c r="AD500" i="70"/>
  <c r="AC500" i="70"/>
  <c r="AA500" i="70"/>
  <c r="U500" i="70"/>
  <c r="T500" i="70"/>
  <c r="R500" i="70"/>
  <c r="L500" i="70"/>
  <c r="K500" i="70"/>
  <c r="I500" i="70"/>
  <c r="AT499" i="70"/>
  <c r="AM499" i="70"/>
  <c r="AL499" i="70"/>
  <c r="AJ499" i="70"/>
  <c r="AD499" i="70"/>
  <c r="AC499" i="70"/>
  <c r="AA499" i="70"/>
  <c r="U499" i="70"/>
  <c r="T499" i="70"/>
  <c r="R499" i="70"/>
  <c r="L499" i="70"/>
  <c r="K499" i="70"/>
  <c r="I499" i="70"/>
  <c r="AT498" i="70"/>
  <c r="AM498" i="70"/>
  <c r="AL498" i="70"/>
  <c r="AJ498" i="70"/>
  <c r="AD498" i="70"/>
  <c r="AC498" i="70"/>
  <c r="AA498" i="70"/>
  <c r="U498" i="70"/>
  <c r="T498" i="70"/>
  <c r="R498" i="70"/>
  <c r="L498" i="70"/>
  <c r="K498" i="70"/>
  <c r="I498" i="70"/>
  <c r="AT497" i="70"/>
  <c r="AL497" i="70"/>
  <c r="BP33" i="70" s="1"/>
  <c r="AM497" i="70"/>
  <c r="AC497" i="70"/>
  <c r="AD497" i="70"/>
  <c r="T497" i="70"/>
  <c r="U497" i="70"/>
  <c r="K497" i="70"/>
  <c r="AT496" i="70"/>
  <c r="AM496" i="70"/>
  <c r="AL496" i="70"/>
  <c r="AJ496" i="70"/>
  <c r="AD496" i="70"/>
  <c r="AC496" i="70"/>
  <c r="AA496" i="70"/>
  <c r="U496" i="70"/>
  <c r="T496" i="70"/>
  <c r="R496" i="70"/>
  <c r="L496" i="70"/>
  <c r="K496" i="70"/>
  <c r="I496" i="70"/>
  <c r="AT495" i="70"/>
  <c r="AM495" i="70"/>
  <c r="AL495" i="70"/>
  <c r="AJ495" i="70"/>
  <c r="AD495" i="70"/>
  <c r="AC495" i="70"/>
  <c r="AA495" i="70"/>
  <c r="U495" i="70"/>
  <c r="T495" i="70"/>
  <c r="R495" i="70"/>
  <c r="L495" i="70"/>
  <c r="K495" i="70"/>
  <c r="I495" i="70"/>
  <c r="AT494" i="70"/>
  <c r="AM494" i="70"/>
  <c r="AL494" i="70"/>
  <c r="AJ494" i="70"/>
  <c r="AD494" i="70"/>
  <c r="AC494" i="70"/>
  <c r="AA494" i="70"/>
  <c r="U494" i="70"/>
  <c r="T494" i="70"/>
  <c r="R494" i="70"/>
  <c r="L494" i="70"/>
  <c r="K494" i="70"/>
  <c r="I494" i="70"/>
  <c r="AT493" i="70"/>
  <c r="AM493" i="70"/>
  <c r="AL493" i="70"/>
  <c r="AJ493" i="70"/>
  <c r="AD493" i="70"/>
  <c r="AC493" i="70"/>
  <c r="AA493" i="70"/>
  <c r="U493" i="70"/>
  <c r="T493" i="70"/>
  <c r="R493" i="70"/>
  <c r="L493" i="70"/>
  <c r="K493" i="70"/>
  <c r="I493" i="70"/>
  <c r="AT492" i="70"/>
  <c r="AM492" i="70"/>
  <c r="AL492" i="70"/>
  <c r="AJ492" i="70"/>
  <c r="AD492" i="70"/>
  <c r="AC492" i="70"/>
  <c r="AA492" i="70"/>
  <c r="U492" i="70"/>
  <c r="T492" i="70"/>
  <c r="R492" i="70"/>
  <c r="L492" i="70"/>
  <c r="K492" i="70"/>
  <c r="I492" i="70"/>
  <c r="AT491" i="70"/>
  <c r="AM491" i="70"/>
  <c r="AL491" i="70"/>
  <c r="AJ491" i="70"/>
  <c r="AD491" i="70"/>
  <c r="AC491" i="70"/>
  <c r="AA491" i="70"/>
  <c r="U491" i="70"/>
  <c r="T491" i="70"/>
  <c r="R491" i="70"/>
  <c r="L491" i="70"/>
  <c r="K491" i="70"/>
  <c r="I491" i="70"/>
  <c r="AT490" i="70"/>
  <c r="AW490" i="70" s="1"/>
  <c r="AM490" i="70"/>
  <c r="AL490" i="70"/>
  <c r="AJ490" i="70"/>
  <c r="AD490" i="70"/>
  <c r="AC490" i="70"/>
  <c r="AA490" i="70"/>
  <c r="U490" i="70"/>
  <c r="T490" i="70"/>
  <c r="R490" i="70"/>
  <c r="L490" i="70"/>
  <c r="K490" i="70"/>
  <c r="I490" i="70"/>
  <c r="AT489" i="70"/>
  <c r="AM489" i="70"/>
  <c r="AL489" i="70"/>
  <c r="AJ489" i="70"/>
  <c r="AD489" i="70"/>
  <c r="AC489" i="70"/>
  <c r="AA489" i="70"/>
  <c r="U489" i="70"/>
  <c r="T489" i="70"/>
  <c r="R489" i="70"/>
  <c r="L489" i="70"/>
  <c r="K489" i="70"/>
  <c r="I489" i="70"/>
  <c r="AT488" i="70"/>
  <c r="AM488" i="70"/>
  <c r="AL488" i="70"/>
  <c r="AJ488" i="70"/>
  <c r="AD488" i="70"/>
  <c r="AC488" i="70"/>
  <c r="AA488" i="70"/>
  <c r="U488" i="70"/>
  <c r="T488" i="70"/>
  <c r="R488" i="70"/>
  <c r="L488" i="70"/>
  <c r="K488" i="70"/>
  <c r="I488" i="70"/>
  <c r="AT487" i="70"/>
  <c r="AM487" i="70"/>
  <c r="AL487" i="70"/>
  <c r="AJ487" i="70"/>
  <c r="AD487" i="70"/>
  <c r="AC487" i="70"/>
  <c r="AA487" i="70"/>
  <c r="U487" i="70"/>
  <c r="T487" i="70"/>
  <c r="R487" i="70"/>
  <c r="L487" i="70"/>
  <c r="K487" i="70"/>
  <c r="I487" i="70"/>
  <c r="AT486" i="70"/>
  <c r="AM486" i="70"/>
  <c r="AL486" i="70"/>
  <c r="AJ486" i="70"/>
  <c r="AD486" i="70"/>
  <c r="AC486" i="70"/>
  <c r="AA486" i="70"/>
  <c r="U486" i="70"/>
  <c r="T486" i="70"/>
  <c r="R486" i="70"/>
  <c r="L486" i="70"/>
  <c r="K486" i="70"/>
  <c r="I486" i="70"/>
  <c r="AT485" i="70"/>
  <c r="AM485" i="70"/>
  <c r="AL485" i="70"/>
  <c r="AJ485" i="70"/>
  <c r="AD485" i="70"/>
  <c r="AC485" i="70"/>
  <c r="AA485" i="70"/>
  <c r="U485" i="70"/>
  <c r="T485" i="70"/>
  <c r="R485" i="70"/>
  <c r="L485" i="70"/>
  <c r="K485" i="70"/>
  <c r="I485" i="70"/>
  <c r="AT484" i="70"/>
  <c r="AM484" i="70"/>
  <c r="AL484" i="70"/>
  <c r="AJ484" i="70"/>
  <c r="AD484" i="70"/>
  <c r="AC484" i="70"/>
  <c r="AA484" i="70"/>
  <c r="U484" i="70"/>
  <c r="T484" i="70"/>
  <c r="R484" i="70"/>
  <c r="L484" i="70"/>
  <c r="K484" i="70"/>
  <c r="I484" i="70"/>
  <c r="AT483" i="70"/>
  <c r="AM483" i="70"/>
  <c r="AL483" i="70"/>
  <c r="AJ483" i="70"/>
  <c r="AD483" i="70"/>
  <c r="AC483" i="70"/>
  <c r="AA483" i="70"/>
  <c r="U483" i="70"/>
  <c r="T483" i="70"/>
  <c r="R483" i="70"/>
  <c r="L483" i="70"/>
  <c r="K483" i="70"/>
  <c r="I483" i="70"/>
  <c r="AT482" i="70"/>
  <c r="AM482" i="70"/>
  <c r="AL482" i="70"/>
  <c r="AJ482" i="70"/>
  <c r="AD482" i="70"/>
  <c r="AC482" i="70"/>
  <c r="AA482" i="70"/>
  <c r="U482" i="70"/>
  <c r="T482" i="70"/>
  <c r="R482" i="70"/>
  <c r="L482" i="70"/>
  <c r="K482" i="70"/>
  <c r="I482" i="70"/>
  <c r="AT481" i="70"/>
  <c r="AM481" i="70"/>
  <c r="AL481" i="70"/>
  <c r="AJ481" i="70"/>
  <c r="AD481" i="70"/>
  <c r="AC481" i="70"/>
  <c r="AA481" i="70"/>
  <c r="U481" i="70"/>
  <c r="T481" i="70"/>
  <c r="R481" i="70"/>
  <c r="L481" i="70"/>
  <c r="K481" i="70"/>
  <c r="I481" i="70"/>
  <c r="AT480" i="70"/>
  <c r="AL480" i="70"/>
  <c r="BP32" i="70" s="1"/>
  <c r="AC480" i="70"/>
  <c r="T480" i="70"/>
  <c r="K480" i="70"/>
  <c r="AT479" i="70"/>
  <c r="AM479" i="70"/>
  <c r="AL479" i="70"/>
  <c r="AJ479" i="70"/>
  <c r="AD479" i="70"/>
  <c r="AC479" i="70"/>
  <c r="AA479" i="70"/>
  <c r="U479" i="70"/>
  <c r="T479" i="70"/>
  <c r="R479" i="70"/>
  <c r="L479" i="70"/>
  <c r="K479" i="70"/>
  <c r="I479" i="70"/>
  <c r="AT478" i="70"/>
  <c r="AM478" i="70"/>
  <c r="AL478" i="70"/>
  <c r="AJ478" i="70"/>
  <c r="AD478" i="70"/>
  <c r="AC478" i="70"/>
  <c r="AA478" i="70"/>
  <c r="U478" i="70"/>
  <c r="T478" i="70"/>
  <c r="R478" i="70"/>
  <c r="L478" i="70"/>
  <c r="K478" i="70"/>
  <c r="I478" i="70"/>
  <c r="AT477" i="70"/>
  <c r="AM477" i="70"/>
  <c r="AL477" i="70"/>
  <c r="AJ477" i="70"/>
  <c r="AD477" i="70"/>
  <c r="AC477" i="70"/>
  <c r="AA477" i="70"/>
  <c r="U477" i="70"/>
  <c r="T477" i="70"/>
  <c r="R477" i="70"/>
  <c r="L477" i="70"/>
  <c r="K477" i="70"/>
  <c r="I477" i="70"/>
  <c r="AT476" i="70"/>
  <c r="AM476" i="70"/>
  <c r="AL476" i="70"/>
  <c r="AJ476" i="70"/>
  <c r="AD476" i="70"/>
  <c r="AC476" i="70"/>
  <c r="AA476" i="70"/>
  <c r="U476" i="70"/>
  <c r="T476" i="70"/>
  <c r="R476" i="70"/>
  <c r="L476" i="70"/>
  <c r="K476" i="70"/>
  <c r="I476" i="70"/>
  <c r="AT475" i="70"/>
  <c r="AM475" i="70"/>
  <c r="AL475" i="70"/>
  <c r="AJ475" i="70"/>
  <c r="AD475" i="70"/>
  <c r="AC475" i="70"/>
  <c r="AA475" i="70"/>
  <c r="U475" i="70"/>
  <c r="T475" i="70"/>
  <c r="R475" i="70"/>
  <c r="L475" i="70"/>
  <c r="K475" i="70"/>
  <c r="I475" i="70"/>
  <c r="AT474" i="70"/>
  <c r="AM474" i="70"/>
  <c r="AL474" i="70"/>
  <c r="AJ474" i="70"/>
  <c r="AD474" i="70"/>
  <c r="AC474" i="70"/>
  <c r="AA474" i="70"/>
  <c r="U474" i="70"/>
  <c r="T474" i="70"/>
  <c r="R474" i="70"/>
  <c r="L474" i="70"/>
  <c r="K474" i="70"/>
  <c r="I474" i="70"/>
  <c r="AT473" i="70"/>
  <c r="AM473" i="70"/>
  <c r="AL473" i="70"/>
  <c r="AJ473" i="70"/>
  <c r="AD473" i="70"/>
  <c r="AC473" i="70"/>
  <c r="AA473" i="70"/>
  <c r="U473" i="70"/>
  <c r="T473" i="70"/>
  <c r="R473" i="70"/>
  <c r="L473" i="70"/>
  <c r="K473" i="70"/>
  <c r="I473" i="70"/>
  <c r="AT472" i="70"/>
  <c r="AM472" i="70"/>
  <c r="AL472" i="70"/>
  <c r="AJ472" i="70"/>
  <c r="AD472" i="70"/>
  <c r="AC472" i="70"/>
  <c r="AA472" i="70"/>
  <c r="U472" i="70"/>
  <c r="T472" i="70"/>
  <c r="R472" i="70"/>
  <c r="L472" i="70"/>
  <c r="K472" i="70"/>
  <c r="I472" i="70"/>
  <c r="AT471" i="70"/>
  <c r="AM471" i="70"/>
  <c r="AL471" i="70"/>
  <c r="AJ471" i="70"/>
  <c r="AD471" i="70"/>
  <c r="AC471" i="70"/>
  <c r="AA471" i="70"/>
  <c r="U471" i="70"/>
  <c r="T471" i="70"/>
  <c r="R471" i="70"/>
  <c r="L471" i="70"/>
  <c r="K471" i="70"/>
  <c r="I471" i="70"/>
  <c r="AT470" i="70"/>
  <c r="AM470" i="70"/>
  <c r="AL470" i="70"/>
  <c r="AJ470" i="70"/>
  <c r="AD470" i="70"/>
  <c r="AC470" i="70"/>
  <c r="AA470" i="70"/>
  <c r="U470" i="70"/>
  <c r="T470" i="70"/>
  <c r="R470" i="70"/>
  <c r="L470" i="70"/>
  <c r="K470" i="70"/>
  <c r="I470" i="70"/>
  <c r="AT469" i="70"/>
  <c r="AM469" i="70"/>
  <c r="AL469" i="70"/>
  <c r="AJ469" i="70"/>
  <c r="AD469" i="70"/>
  <c r="AC469" i="70"/>
  <c r="AA469" i="70"/>
  <c r="U469" i="70"/>
  <c r="T469" i="70"/>
  <c r="R469" i="70"/>
  <c r="L469" i="70"/>
  <c r="K469" i="70"/>
  <c r="I469" i="70"/>
  <c r="AT468" i="70"/>
  <c r="AM468" i="70"/>
  <c r="AL468" i="70"/>
  <c r="AJ468" i="70"/>
  <c r="AD468" i="70"/>
  <c r="AC468" i="70"/>
  <c r="AA468" i="70"/>
  <c r="U468" i="70"/>
  <c r="T468" i="70"/>
  <c r="R468" i="70"/>
  <c r="L468" i="70"/>
  <c r="K468" i="70"/>
  <c r="I468" i="70"/>
  <c r="AT467" i="70"/>
  <c r="AM467" i="70"/>
  <c r="AL467" i="70"/>
  <c r="AJ467" i="70"/>
  <c r="AD467" i="70"/>
  <c r="AC467" i="70"/>
  <c r="AA467" i="70"/>
  <c r="U467" i="70"/>
  <c r="T467" i="70"/>
  <c r="R467" i="70"/>
  <c r="L467" i="70"/>
  <c r="K467" i="70"/>
  <c r="I467" i="70"/>
  <c r="AT466" i="70"/>
  <c r="AM466" i="70"/>
  <c r="AL466" i="70"/>
  <c r="AJ466" i="70"/>
  <c r="AD466" i="70"/>
  <c r="AC466" i="70"/>
  <c r="AA466" i="70"/>
  <c r="U466" i="70"/>
  <c r="T466" i="70"/>
  <c r="R466" i="70"/>
  <c r="L466" i="70"/>
  <c r="K466" i="70"/>
  <c r="I466" i="70"/>
  <c r="AT465" i="70"/>
  <c r="AM465" i="70"/>
  <c r="AL465" i="70"/>
  <c r="AJ465" i="70"/>
  <c r="AD465" i="70"/>
  <c r="AC465" i="70"/>
  <c r="AA465" i="70"/>
  <c r="U465" i="70"/>
  <c r="T465" i="70"/>
  <c r="R465" i="70"/>
  <c r="L465" i="70"/>
  <c r="K465" i="70"/>
  <c r="I465" i="70"/>
  <c r="AT464" i="70"/>
  <c r="AM464" i="70"/>
  <c r="AL464" i="70"/>
  <c r="AJ464" i="70"/>
  <c r="AD464" i="70"/>
  <c r="AC464" i="70"/>
  <c r="AA464" i="70"/>
  <c r="U464" i="70"/>
  <c r="T464" i="70"/>
  <c r="R464" i="70"/>
  <c r="L464" i="70"/>
  <c r="K464" i="70"/>
  <c r="I464" i="70"/>
  <c r="AT463" i="70"/>
  <c r="AL463" i="70"/>
  <c r="BP31" i="70" s="1"/>
  <c r="AJ463" i="70"/>
  <c r="AC463" i="70"/>
  <c r="AA463" i="70"/>
  <c r="T463" i="70"/>
  <c r="R463" i="70"/>
  <c r="K463" i="70"/>
  <c r="AT462" i="70"/>
  <c r="AM462" i="70"/>
  <c r="AL462" i="70"/>
  <c r="AJ462" i="70"/>
  <c r="AD462" i="70"/>
  <c r="AC462" i="70"/>
  <c r="AA462" i="70"/>
  <c r="U462" i="70"/>
  <c r="T462" i="70"/>
  <c r="R462" i="70"/>
  <c r="L462" i="70"/>
  <c r="K462" i="70"/>
  <c r="I462" i="70"/>
  <c r="AT461" i="70"/>
  <c r="AM461" i="70"/>
  <c r="AL461" i="70"/>
  <c r="AJ461" i="70"/>
  <c r="AD461" i="70"/>
  <c r="AC461" i="70"/>
  <c r="AA461" i="70"/>
  <c r="U461" i="70"/>
  <c r="T461" i="70"/>
  <c r="R461" i="70"/>
  <c r="L461" i="70"/>
  <c r="K461" i="70"/>
  <c r="I461" i="70"/>
  <c r="AT460" i="70"/>
  <c r="AM460" i="70"/>
  <c r="AL460" i="70"/>
  <c r="AJ460" i="70"/>
  <c r="AD460" i="70"/>
  <c r="AC460" i="70"/>
  <c r="AA460" i="70"/>
  <c r="U460" i="70"/>
  <c r="T460" i="70"/>
  <c r="R460" i="70"/>
  <c r="L460" i="70"/>
  <c r="K460" i="70"/>
  <c r="I460" i="70"/>
  <c r="AT459" i="70"/>
  <c r="AM459" i="70"/>
  <c r="AL459" i="70"/>
  <c r="AJ459" i="70"/>
  <c r="AD459" i="70"/>
  <c r="AC459" i="70"/>
  <c r="AA459" i="70"/>
  <c r="U459" i="70"/>
  <c r="T459" i="70"/>
  <c r="R459" i="70"/>
  <c r="L459" i="70"/>
  <c r="K459" i="70"/>
  <c r="I459" i="70"/>
  <c r="AT458" i="70"/>
  <c r="AM458" i="70"/>
  <c r="AL458" i="70"/>
  <c r="AJ458" i="70"/>
  <c r="AD458" i="70"/>
  <c r="AC458" i="70"/>
  <c r="AA458" i="70"/>
  <c r="U458" i="70"/>
  <c r="T458" i="70"/>
  <c r="R458" i="70"/>
  <c r="L458" i="70"/>
  <c r="K458" i="70"/>
  <c r="I458" i="70"/>
  <c r="AT457" i="70"/>
  <c r="AM457" i="70"/>
  <c r="AL457" i="70"/>
  <c r="AJ457" i="70"/>
  <c r="AD457" i="70"/>
  <c r="AC457" i="70"/>
  <c r="AA457" i="70"/>
  <c r="U457" i="70"/>
  <c r="T457" i="70"/>
  <c r="R457" i="70"/>
  <c r="L457" i="70"/>
  <c r="K457" i="70"/>
  <c r="I457" i="70"/>
  <c r="AT456" i="70"/>
  <c r="AM456" i="70"/>
  <c r="AL456" i="70"/>
  <c r="AJ456" i="70"/>
  <c r="AD456" i="70"/>
  <c r="AC456" i="70"/>
  <c r="AA456" i="70"/>
  <c r="U456" i="70"/>
  <c r="T456" i="70"/>
  <c r="R456" i="70"/>
  <c r="L456" i="70"/>
  <c r="K456" i="70"/>
  <c r="I456" i="70"/>
  <c r="AT455" i="70"/>
  <c r="AM455" i="70"/>
  <c r="AL455" i="70"/>
  <c r="AJ455" i="70"/>
  <c r="AD455" i="70"/>
  <c r="AC455" i="70"/>
  <c r="AA455" i="70"/>
  <c r="U455" i="70"/>
  <c r="T455" i="70"/>
  <c r="R455" i="70"/>
  <c r="L455" i="70"/>
  <c r="K455" i="70"/>
  <c r="I455" i="70"/>
  <c r="AT454" i="70"/>
  <c r="AM454" i="70"/>
  <c r="AL454" i="70"/>
  <c r="AJ454" i="70"/>
  <c r="AD454" i="70"/>
  <c r="AC454" i="70"/>
  <c r="AA454" i="70"/>
  <c r="U454" i="70"/>
  <c r="T454" i="70"/>
  <c r="R454" i="70"/>
  <c r="L454" i="70"/>
  <c r="K454" i="70"/>
  <c r="I454" i="70"/>
  <c r="AT453" i="70"/>
  <c r="AM453" i="70"/>
  <c r="AL453" i="70"/>
  <c r="AJ453" i="70"/>
  <c r="AD453" i="70"/>
  <c r="AC453" i="70"/>
  <c r="AA453" i="70"/>
  <c r="U453" i="70"/>
  <c r="T453" i="70"/>
  <c r="R453" i="70"/>
  <c r="L453" i="70"/>
  <c r="K453" i="70"/>
  <c r="I453" i="70"/>
  <c r="AT452" i="70"/>
  <c r="AM452" i="70"/>
  <c r="AL452" i="70"/>
  <c r="AJ452" i="70"/>
  <c r="AD452" i="70"/>
  <c r="AC452" i="70"/>
  <c r="AA452" i="70"/>
  <c r="U452" i="70"/>
  <c r="T452" i="70"/>
  <c r="R452" i="70"/>
  <c r="L452" i="70"/>
  <c r="K452" i="70"/>
  <c r="I452" i="70"/>
  <c r="AT451" i="70"/>
  <c r="AM451" i="70"/>
  <c r="AL451" i="70"/>
  <c r="AJ451" i="70"/>
  <c r="AD451" i="70"/>
  <c r="AC451" i="70"/>
  <c r="AA451" i="70"/>
  <c r="U451" i="70"/>
  <c r="T451" i="70"/>
  <c r="R451" i="70"/>
  <c r="L451" i="70"/>
  <c r="K451" i="70"/>
  <c r="I451" i="70"/>
  <c r="AT450" i="70"/>
  <c r="AM450" i="70"/>
  <c r="AL450" i="70"/>
  <c r="AJ450" i="70"/>
  <c r="AD450" i="70"/>
  <c r="AC450" i="70"/>
  <c r="AA450" i="70"/>
  <c r="U450" i="70"/>
  <c r="T450" i="70"/>
  <c r="R450" i="70"/>
  <c r="L450" i="70"/>
  <c r="K450" i="70"/>
  <c r="I450" i="70"/>
  <c r="AT449" i="70"/>
  <c r="AM449" i="70"/>
  <c r="AL449" i="70"/>
  <c r="AJ449" i="70"/>
  <c r="AD449" i="70"/>
  <c r="AC449" i="70"/>
  <c r="AA449" i="70"/>
  <c r="U449" i="70"/>
  <c r="T449" i="70"/>
  <c r="R449" i="70"/>
  <c r="L449" i="70"/>
  <c r="K449" i="70"/>
  <c r="I449" i="70"/>
  <c r="AT448" i="70"/>
  <c r="AM448" i="70"/>
  <c r="AL448" i="70"/>
  <c r="AJ448" i="70"/>
  <c r="AD448" i="70"/>
  <c r="AC448" i="70"/>
  <c r="AA448" i="70"/>
  <c r="U448" i="70"/>
  <c r="T448" i="70"/>
  <c r="R448" i="70"/>
  <c r="L448" i="70"/>
  <c r="K448" i="70"/>
  <c r="I448" i="70"/>
  <c r="AT447" i="70"/>
  <c r="AM447" i="70"/>
  <c r="AL447" i="70"/>
  <c r="AJ447" i="70"/>
  <c r="AD447" i="70"/>
  <c r="AC447" i="70"/>
  <c r="AA447" i="70"/>
  <c r="U447" i="70"/>
  <c r="T447" i="70"/>
  <c r="R447" i="70"/>
  <c r="L447" i="70"/>
  <c r="K447" i="70"/>
  <c r="I447" i="70"/>
  <c r="AT446" i="70"/>
  <c r="AL446" i="70"/>
  <c r="BP30" i="70" s="1"/>
  <c r="BS6" i="70" s="1"/>
  <c r="AJ446" i="70"/>
  <c r="AC446" i="70"/>
  <c r="AA446" i="70"/>
  <c r="T446" i="70"/>
  <c r="U446" i="70"/>
  <c r="K446" i="70"/>
  <c r="AT445" i="70"/>
  <c r="AM445" i="70"/>
  <c r="AL445" i="70"/>
  <c r="AJ445" i="70"/>
  <c r="AD445" i="70"/>
  <c r="AC445" i="70"/>
  <c r="AA445" i="70"/>
  <c r="U445" i="70"/>
  <c r="T445" i="70"/>
  <c r="R445" i="70"/>
  <c r="L445" i="70"/>
  <c r="K445" i="70"/>
  <c r="I445" i="70"/>
  <c r="AT444" i="70"/>
  <c r="AM444" i="70"/>
  <c r="AL444" i="70"/>
  <c r="AJ444" i="70"/>
  <c r="AD444" i="70"/>
  <c r="AC444" i="70"/>
  <c r="AA444" i="70"/>
  <c r="U444" i="70"/>
  <c r="T444" i="70"/>
  <c r="R444" i="70"/>
  <c r="L444" i="70"/>
  <c r="K444" i="70"/>
  <c r="I444" i="70"/>
  <c r="AT443" i="70"/>
  <c r="AM443" i="70"/>
  <c r="AL443" i="70"/>
  <c r="AJ443" i="70"/>
  <c r="AD443" i="70"/>
  <c r="AC443" i="70"/>
  <c r="AA443" i="70"/>
  <c r="U443" i="70"/>
  <c r="T443" i="70"/>
  <c r="R443" i="70"/>
  <c r="L443" i="70"/>
  <c r="K443" i="70"/>
  <c r="I443" i="70"/>
  <c r="AT442" i="70"/>
  <c r="AM442" i="70"/>
  <c r="AL442" i="70"/>
  <c r="AJ442" i="70"/>
  <c r="AD442" i="70"/>
  <c r="AC442" i="70"/>
  <c r="AA442" i="70"/>
  <c r="U442" i="70"/>
  <c r="T442" i="70"/>
  <c r="R442" i="70"/>
  <c r="L442" i="70"/>
  <c r="K442" i="70"/>
  <c r="I442" i="70"/>
  <c r="AT441" i="70"/>
  <c r="AM441" i="70"/>
  <c r="AL441" i="70"/>
  <c r="AJ441" i="70"/>
  <c r="AD441" i="70"/>
  <c r="AC441" i="70"/>
  <c r="AA441" i="70"/>
  <c r="U441" i="70"/>
  <c r="T441" i="70"/>
  <c r="R441" i="70"/>
  <c r="L441" i="70"/>
  <c r="K441" i="70"/>
  <c r="I441" i="70"/>
  <c r="AT440" i="70"/>
  <c r="AM440" i="70"/>
  <c r="AL440" i="70"/>
  <c r="AJ440" i="70"/>
  <c r="AD440" i="70"/>
  <c r="AC440" i="70"/>
  <c r="AA440" i="70"/>
  <c r="U440" i="70"/>
  <c r="T440" i="70"/>
  <c r="R440" i="70"/>
  <c r="L440" i="70"/>
  <c r="K440" i="70"/>
  <c r="I440" i="70"/>
  <c r="AT439" i="70"/>
  <c r="AM439" i="70"/>
  <c r="AL439" i="70"/>
  <c r="AJ439" i="70"/>
  <c r="AD439" i="70"/>
  <c r="AC439" i="70"/>
  <c r="AA439" i="70"/>
  <c r="U439" i="70"/>
  <c r="T439" i="70"/>
  <c r="R439" i="70"/>
  <c r="L439" i="70"/>
  <c r="K439" i="70"/>
  <c r="I439" i="70"/>
  <c r="AT438" i="70"/>
  <c r="AM438" i="70"/>
  <c r="AL438" i="70"/>
  <c r="AJ438" i="70"/>
  <c r="AD438" i="70"/>
  <c r="AC438" i="70"/>
  <c r="AA438" i="70"/>
  <c r="U438" i="70"/>
  <c r="T438" i="70"/>
  <c r="R438" i="70"/>
  <c r="L438" i="70"/>
  <c r="K438" i="70"/>
  <c r="I438" i="70"/>
  <c r="AT437" i="70"/>
  <c r="AM437" i="70"/>
  <c r="AL437" i="70"/>
  <c r="AJ437" i="70"/>
  <c r="AD437" i="70"/>
  <c r="AC437" i="70"/>
  <c r="AA437" i="70"/>
  <c r="U437" i="70"/>
  <c r="T437" i="70"/>
  <c r="R437" i="70"/>
  <c r="L437" i="70"/>
  <c r="K437" i="70"/>
  <c r="I437" i="70"/>
  <c r="AT436" i="70"/>
  <c r="AM436" i="70"/>
  <c r="AL436" i="70"/>
  <c r="AJ436" i="70"/>
  <c r="AD436" i="70"/>
  <c r="AC436" i="70"/>
  <c r="AA436" i="70"/>
  <c r="U436" i="70"/>
  <c r="T436" i="70"/>
  <c r="R436" i="70"/>
  <c r="L436" i="70"/>
  <c r="K436" i="70"/>
  <c r="I436" i="70"/>
  <c r="AT435" i="70"/>
  <c r="AM435" i="70"/>
  <c r="AL435" i="70"/>
  <c r="AJ435" i="70"/>
  <c r="AD435" i="70"/>
  <c r="AC435" i="70"/>
  <c r="AA435" i="70"/>
  <c r="U435" i="70"/>
  <c r="T435" i="70"/>
  <c r="R435" i="70"/>
  <c r="L435" i="70"/>
  <c r="K435" i="70"/>
  <c r="I435" i="70"/>
  <c r="AT434" i="70"/>
  <c r="AM434" i="70"/>
  <c r="AL434" i="70"/>
  <c r="AJ434" i="70"/>
  <c r="AD434" i="70"/>
  <c r="AC434" i="70"/>
  <c r="AA434" i="70"/>
  <c r="U434" i="70"/>
  <c r="T434" i="70"/>
  <c r="R434" i="70"/>
  <c r="L434" i="70"/>
  <c r="K434" i="70"/>
  <c r="I434" i="70"/>
  <c r="AT433" i="70"/>
  <c r="AM433" i="70"/>
  <c r="AL433" i="70"/>
  <c r="AJ433" i="70"/>
  <c r="AD433" i="70"/>
  <c r="AC433" i="70"/>
  <c r="AA433" i="70"/>
  <c r="U433" i="70"/>
  <c r="T433" i="70"/>
  <c r="R433" i="70"/>
  <c r="L433" i="70"/>
  <c r="K433" i="70"/>
  <c r="I433" i="70"/>
  <c r="AT432" i="70"/>
  <c r="AM432" i="70"/>
  <c r="AL432" i="70"/>
  <c r="AJ432" i="70"/>
  <c r="AD432" i="70"/>
  <c r="AC432" i="70"/>
  <c r="AA432" i="70"/>
  <c r="U432" i="70"/>
  <c r="T432" i="70"/>
  <c r="R432" i="70"/>
  <c r="L432" i="70"/>
  <c r="K432" i="70"/>
  <c r="I432" i="70"/>
  <c r="AT431" i="70"/>
  <c r="AM431" i="70"/>
  <c r="AL431" i="70"/>
  <c r="AJ431" i="70"/>
  <c r="AD431" i="70"/>
  <c r="AC431" i="70"/>
  <c r="AA431" i="70"/>
  <c r="U431" i="70"/>
  <c r="T431" i="70"/>
  <c r="R431" i="70"/>
  <c r="L431" i="70"/>
  <c r="K431" i="70"/>
  <c r="I431" i="70"/>
  <c r="AT430" i="70"/>
  <c r="AM430" i="70"/>
  <c r="AL430" i="70"/>
  <c r="AJ430" i="70"/>
  <c r="AD430" i="70"/>
  <c r="AC430" i="70"/>
  <c r="AA430" i="70"/>
  <c r="U430" i="70"/>
  <c r="T430" i="70"/>
  <c r="R430" i="70"/>
  <c r="L430" i="70"/>
  <c r="K430" i="70"/>
  <c r="I430" i="70"/>
  <c r="AT429" i="70"/>
  <c r="AL429" i="70"/>
  <c r="BP29" i="70" s="1"/>
  <c r="AM429" i="70"/>
  <c r="AC429" i="70"/>
  <c r="AD429" i="70"/>
  <c r="T429" i="70"/>
  <c r="U429" i="70"/>
  <c r="K429" i="70"/>
  <c r="AT428" i="70"/>
  <c r="AM428" i="70"/>
  <c r="AL428" i="70"/>
  <c r="AJ428" i="70"/>
  <c r="AD428" i="70"/>
  <c r="AC428" i="70"/>
  <c r="AA428" i="70"/>
  <c r="U428" i="70"/>
  <c r="T428" i="70"/>
  <c r="R428" i="70"/>
  <c r="L428" i="70"/>
  <c r="K428" i="70"/>
  <c r="I428" i="70"/>
  <c r="AT427" i="70"/>
  <c r="AM427" i="70"/>
  <c r="AL427" i="70"/>
  <c r="AJ427" i="70"/>
  <c r="AD427" i="70"/>
  <c r="AC427" i="70"/>
  <c r="AA427" i="70"/>
  <c r="U427" i="70"/>
  <c r="T427" i="70"/>
  <c r="R427" i="70"/>
  <c r="L427" i="70"/>
  <c r="K427" i="70"/>
  <c r="I427" i="70"/>
  <c r="AT426" i="70"/>
  <c r="AM426" i="70"/>
  <c r="AL426" i="70"/>
  <c r="AJ426" i="70"/>
  <c r="AD426" i="70"/>
  <c r="AC426" i="70"/>
  <c r="AA426" i="70"/>
  <c r="U426" i="70"/>
  <c r="T426" i="70"/>
  <c r="R426" i="70"/>
  <c r="L426" i="70"/>
  <c r="K426" i="70"/>
  <c r="I426" i="70"/>
  <c r="AT425" i="70"/>
  <c r="AM425" i="70"/>
  <c r="AL425" i="70"/>
  <c r="AJ425" i="70"/>
  <c r="AD425" i="70"/>
  <c r="AC425" i="70"/>
  <c r="AA425" i="70"/>
  <c r="U425" i="70"/>
  <c r="T425" i="70"/>
  <c r="R425" i="70"/>
  <c r="L425" i="70"/>
  <c r="K425" i="70"/>
  <c r="I425" i="70"/>
  <c r="AT424" i="70"/>
  <c r="AM424" i="70"/>
  <c r="AL424" i="70"/>
  <c r="AJ424" i="70"/>
  <c r="AD424" i="70"/>
  <c r="AC424" i="70"/>
  <c r="AA424" i="70"/>
  <c r="U424" i="70"/>
  <c r="T424" i="70"/>
  <c r="R424" i="70"/>
  <c r="L424" i="70"/>
  <c r="K424" i="70"/>
  <c r="I424" i="70"/>
  <c r="AT423" i="70"/>
  <c r="AM423" i="70"/>
  <c r="AL423" i="70"/>
  <c r="AJ423" i="70"/>
  <c r="AD423" i="70"/>
  <c r="AC423" i="70"/>
  <c r="AA423" i="70"/>
  <c r="U423" i="70"/>
  <c r="T423" i="70"/>
  <c r="R423" i="70"/>
  <c r="L423" i="70"/>
  <c r="K423" i="70"/>
  <c r="I423" i="70"/>
  <c r="AT422" i="70"/>
  <c r="AM422" i="70"/>
  <c r="AL422" i="70"/>
  <c r="AJ422" i="70"/>
  <c r="AD422" i="70"/>
  <c r="AC422" i="70"/>
  <c r="AA422" i="70"/>
  <c r="U422" i="70"/>
  <c r="T422" i="70"/>
  <c r="R422" i="70"/>
  <c r="L422" i="70"/>
  <c r="K422" i="70"/>
  <c r="I422" i="70"/>
  <c r="AT421" i="70"/>
  <c r="AM421" i="70"/>
  <c r="AL421" i="70"/>
  <c r="AJ421" i="70"/>
  <c r="AD421" i="70"/>
  <c r="AC421" i="70"/>
  <c r="AA421" i="70"/>
  <c r="U421" i="70"/>
  <c r="T421" i="70"/>
  <c r="R421" i="70"/>
  <c r="L421" i="70"/>
  <c r="K421" i="70"/>
  <c r="I421" i="70"/>
  <c r="AT420" i="70"/>
  <c r="AM420" i="70"/>
  <c r="AL420" i="70"/>
  <c r="AJ420" i="70"/>
  <c r="AD420" i="70"/>
  <c r="AC420" i="70"/>
  <c r="AA420" i="70"/>
  <c r="U420" i="70"/>
  <c r="T420" i="70"/>
  <c r="R420" i="70"/>
  <c r="L420" i="70"/>
  <c r="K420" i="70"/>
  <c r="I420" i="70"/>
  <c r="AT419" i="70"/>
  <c r="AM419" i="70"/>
  <c r="AL419" i="70"/>
  <c r="AJ419" i="70"/>
  <c r="AD419" i="70"/>
  <c r="AC419" i="70"/>
  <c r="AA419" i="70"/>
  <c r="U419" i="70"/>
  <c r="T419" i="70"/>
  <c r="R419" i="70"/>
  <c r="L419" i="70"/>
  <c r="K419" i="70"/>
  <c r="I419" i="70"/>
  <c r="AT418" i="70"/>
  <c r="AM418" i="70"/>
  <c r="AL418" i="70"/>
  <c r="AJ418" i="70"/>
  <c r="AD418" i="70"/>
  <c r="AC418" i="70"/>
  <c r="AA418" i="70"/>
  <c r="U418" i="70"/>
  <c r="T418" i="70"/>
  <c r="R418" i="70"/>
  <c r="L418" i="70"/>
  <c r="K418" i="70"/>
  <c r="I418" i="70"/>
  <c r="AT417" i="70"/>
  <c r="AM417" i="70"/>
  <c r="AL417" i="70"/>
  <c r="AJ417" i="70"/>
  <c r="AD417" i="70"/>
  <c r="AC417" i="70"/>
  <c r="AA417" i="70"/>
  <c r="U417" i="70"/>
  <c r="T417" i="70"/>
  <c r="R417" i="70"/>
  <c r="L417" i="70"/>
  <c r="K417" i="70"/>
  <c r="I417" i="70"/>
  <c r="AT416" i="70"/>
  <c r="AM416" i="70"/>
  <c r="AL416" i="70"/>
  <c r="AJ416" i="70"/>
  <c r="AD416" i="70"/>
  <c r="AC416" i="70"/>
  <c r="AA416" i="70"/>
  <c r="U416" i="70"/>
  <c r="T416" i="70"/>
  <c r="R416" i="70"/>
  <c r="L416" i="70"/>
  <c r="K416" i="70"/>
  <c r="I416" i="70"/>
  <c r="AT415" i="70"/>
  <c r="AM415" i="70"/>
  <c r="AL415" i="70"/>
  <c r="AJ415" i="70"/>
  <c r="AD415" i="70"/>
  <c r="AC415" i="70"/>
  <c r="AA415" i="70"/>
  <c r="U415" i="70"/>
  <c r="T415" i="70"/>
  <c r="R415" i="70"/>
  <c r="L415" i="70"/>
  <c r="K415" i="70"/>
  <c r="I415" i="70"/>
  <c r="AT414" i="70"/>
  <c r="AM414" i="70"/>
  <c r="AL414" i="70"/>
  <c r="AJ414" i="70"/>
  <c r="AD414" i="70"/>
  <c r="AC414" i="70"/>
  <c r="AA414" i="70"/>
  <c r="U414" i="70"/>
  <c r="T414" i="70"/>
  <c r="R414" i="70"/>
  <c r="L414" i="70"/>
  <c r="K414" i="70"/>
  <c r="I414" i="70"/>
  <c r="AT413" i="70"/>
  <c r="AM413" i="70"/>
  <c r="AL413" i="70"/>
  <c r="AJ413" i="70"/>
  <c r="AD413" i="70"/>
  <c r="AC413" i="70"/>
  <c r="AA413" i="70"/>
  <c r="U413" i="70"/>
  <c r="T413" i="70"/>
  <c r="R413" i="70"/>
  <c r="L413" i="70"/>
  <c r="K413" i="70"/>
  <c r="I413" i="70"/>
  <c r="AT412" i="70"/>
  <c r="AL412" i="70"/>
  <c r="BP28" i="70" s="1"/>
  <c r="AJ412" i="70"/>
  <c r="AC412" i="70"/>
  <c r="AA412" i="70"/>
  <c r="T412" i="70"/>
  <c r="R412" i="70"/>
  <c r="K412" i="70"/>
  <c r="AT411" i="70"/>
  <c r="AM411" i="70"/>
  <c r="AL411" i="70"/>
  <c r="AJ411" i="70"/>
  <c r="AD411" i="70"/>
  <c r="AC411" i="70"/>
  <c r="AA411" i="70"/>
  <c r="U411" i="70"/>
  <c r="T411" i="70"/>
  <c r="R411" i="70"/>
  <c r="L411" i="70"/>
  <c r="K411" i="70"/>
  <c r="I411" i="70"/>
  <c r="AT410" i="70"/>
  <c r="AM410" i="70"/>
  <c r="AL410" i="70"/>
  <c r="AJ410" i="70"/>
  <c r="AD410" i="70"/>
  <c r="AC410" i="70"/>
  <c r="AA410" i="70"/>
  <c r="U410" i="70"/>
  <c r="T410" i="70"/>
  <c r="R410" i="70"/>
  <c r="L410" i="70"/>
  <c r="K410" i="70"/>
  <c r="I410" i="70"/>
  <c r="AT409" i="70"/>
  <c r="AM409" i="70"/>
  <c r="AL409" i="70"/>
  <c r="AJ409" i="70"/>
  <c r="AD409" i="70"/>
  <c r="AC409" i="70"/>
  <c r="AA409" i="70"/>
  <c r="U409" i="70"/>
  <c r="T409" i="70"/>
  <c r="R409" i="70"/>
  <c r="L409" i="70"/>
  <c r="K409" i="70"/>
  <c r="I409" i="70"/>
  <c r="AT408" i="70"/>
  <c r="AM408" i="70"/>
  <c r="AL408" i="70"/>
  <c r="AJ408" i="70"/>
  <c r="AD408" i="70"/>
  <c r="AC408" i="70"/>
  <c r="AA408" i="70"/>
  <c r="U408" i="70"/>
  <c r="T408" i="70"/>
  <c r="R408" i="70"/>
  <c r="L408" i="70"/>
  <c r="K408" i="70"/>
  <c r="I408" i="70"/>
  <c r="AT407" i="70"/>
  <c r="AM407" i="70"/>
  <c r="AL407" i="70"/>
  <c r="AJ407" i="70"/>
  <c r="AD407" i="70"/>
  <c r="AC407" i="70"/>
  <c r="AA407" i="70"/>
  <c r="U407" i="70"/>
  <c r="T407" i="70"/>
  <c r="R407" i="70"/>
  <c r="L407" i="70"/>
  <c r="K407" i="70"/>
  <c r="I407" i="70"/>
  <c r="AT406" i="70"/>
  <c r="AM406" i="70"/>
  <c r="AL406" i="70"/>
  <c r="AJ406" i="70"/>
  <c r="AD406" i="70"/>
  <c r="AC406" i="70"/>
  <c r="AA406" i="70"/>
  <c r="U406" i="70"/>
  <c r="T406" i="70"/>
  <c r="R406" i="70"/>
  <c r="L406" i="70"/>
  <c r="K406" i="70"/>
  <c r="I406" i="70"/>
  <c r="AT405" i="70"/>
  <c r="AM405" i="70"/>
  <c r="AL405" i="70"/>
  <c r="AJ405" i="70"/>
  <c r="AD405" i="70"/>
  <c r="AC405" i="70"/>
  <c r="AA405" i="70"/>
  <c r="U405" i="70"/>
  <c r="T405" i="70"/>
  <c r="R405" i="70"/>
  <c r="L405" i="70"/>
  <c r="K405" i="70"/>
  <c r="I405" i="70"/>
  <c r="AT404" i="70"/>
  <c r="AM404" i="70"/>
  <c r="AL404" i="70"/>
  <c r="AJ404" i="70"/>
  <c r="AD404" i="70"/>
  <c r="AC404" i="70"/>
  <c r="AA404" i="70"/>
  <c r="U404" i="70"/>
  <c r="T404" i="70"/>
  <c r="R404" i="70"/>
  <c r="L404" i="70"/>
  <c r="K404" i="70"/>
  <c r="I404" i="70"/>
  <c r="AT403" i="70"/>
  <c r="AM403" i="70"/>
  <c r="AL403" i="70"/>
  <c r="AJ403" i="70"/>
  <c r="AD403" i="70"/>
  <c r="AC403" i="70"/>
  <c r="AA403" i="70"/>
  <c r="U403" i="70"/>
  <c r="T403" i="70"/>
  <c r="R403" i="70"/>
  <c r="L403" i="70"/>
  <c r="K403" i="70"/>
  <c r="I403" i="70"/>
  <c r="AT402" i="70"/>
  <c r="AM402" i="70"/>
  <c r="AL402" i="70"/>
  <c r="AJ402" i="70"/>
  <c r="AD402" i="70"/>
  <c r="AC402" i="70"/>
  <c r="AA402" i="70"/>
  <c r="U402" i="70"/>
  <c r="T402" i="70"/>
  <c r="R402" i="70"/>
  <c r="L402" i="70"/>
  <c r="K402" i="70"/>
  <c r="I402" i="70"/>
  <c r="AT401" i="70"/>
  <c r="AM401" i="70"/>
  <c r="AL401" i="70"/>
  <c r="AJ401" i="70"/>
  <c r="AD401" i="70"/>
  <c r="AC401" i="70"/>
  <c r="AA401" i="70"/>
  <c r="U401" i="70"/>
  <c r="T401" i="70"/>
  <c r="R401" i="70"/>
  <c r="L401" i="70"/>
  <c r="K401" i="70"/>
  <c r="I401" i="70"/>
  <c r="AT400" i="70"/>
  <c r="AM400" i="70"/>
  <c r="AL400" i="70"/>
  <c r="AJ400" i="70"/>
  <c r="AD400" i="70"/>
  <c r="AC400" i="70"/>
  <c r="AA400" i="70"/>
  <c r="U400" i="70"/>
  <c r="T400" i="70"/>
  <c r="R400" i="70"/>
  <c r="L400" i="70"/>
  <c r="K400" i="70"/>
  <c r="I400" i="70"/>
  <c r="AT399" i="70"/>
  <c r="AM399" i="70"/>
  <c r="AL399" i="70"/>
  <c r="AJ399" i="70"/>
  <c r="AD399" i="70"/>
  <c r="AC399" i="70"/>
  <c r="AA399" i="70"/>
  <c r="U399" i="70"/>
  <c r="T399" i="70"/>
  <c r="R399" i="70"/>
  <c r="L399" i="70"/>
  <c r="K399" i="70"/>
  <c r="I399" i="70"/>
  <c r="AT398" i="70"/>
  <c r="AM398" i="70"/>
  <c r="AL398" i="70"/>
  <c r="AJ398" i="70"/>
  <c r="AD398" i="70"/>
  <c r="AC398" i="70"/>
  <c r="AA398" i="70"/>
  <c r="U398" i="70"/>
  <c r="T398" i="70"/>
  <c r="R398" i="70"/>
  <c r="L398" i="70"/>
  <c r="K398" i="70"/>
  <c r="I398" i="70"/>
  <c r="AT397" i="70"/>
  <c r="AM397" i="70"/>
  <c r="AL397" i="70"/>
  <c r="AJ397" i="70"/>
  <c r="AD397" i="70"/>
  <c r="AC397" i="70"/>
  <c r="AA397" i="70"/>
  <c r="U397" i="70"/>
  <c r="T397" i="70"/>
  <c r="R397" i="70"/>
  <c r="L397" i="70"/>
  <c r="K397" i="70"/>
  <c r="I397" i="70"/>
  <c r="AT396" i="70"/>
  <c r="AM396" i="70"/>
  <c r="AL396" i="70"/>
  <c r="AJ396" i="70"/>
  <c r="AD396" i="70"/>
  <c r="AC396" i="70"/>
  <c r="AA396" i="70"/>
  <c r="U396" i="70"/>
  <c r="T396" i="70"/>
  <c r="R396" i="70"/>
  <c r="L396" i="70"/>
  <c r="K396" i="70"/>
  <c r="I396" i="70"/>
  <c r="AT395" i="70"/>
  <c r="AL395" i="70"/>
  <c r="BP27" i="70" s="1"/>
  <c r="AM395" i="70"/>
  <c r="AC395" i="70"/>
  <c r="AD395" i="70"/>
  <c r="T395" i="70"/>
  <c r="U395" i="70"/>
  <c r="K395" i="70"/>
  <c r="AT394" i="70"/>
  <c r="AM394" i="70"/>
  <c r="AL394" i="70"/>
  <c r="AJ394" i="70"/>
  <c r="AD394" i="70"/>
  <c r="AC394" i="70"/>
  <c r="AA394" i="70"/>
  <c r="U394" i="70"/>
  <c r="T394" i="70"/>
  <c r="R394" i="70"/>
  <c r="L394" i="70"/>
  <c r="K394" i="70"/>
  <c r="I394" i="70"/>
  <c r="AT393" i="70"/>
  <c r="AM393" i="70"/>
  <c r="AL393" i="70"/>
  <c r="AJ393" i="70"/>
  <c r="AD393" i="70"/>
  <c r="AC393" i="70"/>
  <c r="AA393" i="70"/>
  <c r="U393" i="70"/>
  <c r="T393" i="70"/>
  <c r="R393" i="70"/>
  <c r="L393" i="70"/>
  <c r="K393" i="70"/>
  <c r="I393" i="70"/>
  <c r="AT392" i="70"/>
  <c r="AM392" i="70"/>
  <c r="AL392" i="70"/>
  <c r="AJ392" i="70"/>
  <c r="AD392" i="70"/>
  <c r="AC392" i="70"/>
  <c r="AA392" i="70"/>
  <c r="U392" i="70"/>
  <c r="T392" i="70"/>
  <c r="R392" i="70"/>
  <c r="L392" i="70"/>
  <c r="K392" i="70"/>
  <c r="I392" i="70"/>
  <c r="AT391" i="70"/>
  <c r="AM391" i="70"/>
  <c r="AL391" i="70"/>
  <c r="AJ391" i="70"/>
  <c r="AD391" i="70"/>
  <c r="AC391" i="70"/>
  <c r="AA391" i="70"/>
  <c r="U391" i="70"/>
  <c r="T391" i="70"/>
  <c r="R391" i="70"/>
  <c r="L391" i="70"/>
  <c r="K391" i="70"/>
  <c r="I391" i="70"/>
  <c r="AT390" i="70"/>
  <c r="AM390" i="70"/>
  <c r="AL390" i="70"/>
  <c r="AJ390" i="70"/>
  <c r="AD390" i="70"/>
  <c r="AC390" i="70"/>
  <c r="AA390" i="70"/>
  <c r="U390" i="70"/>
  <c r="T390" i="70"/>
  <c r="R390" i="70"/>
  <c r="L390" i="70"/>
  <c r="K390" i="70"/>
  <c r="I390" i="70"/>
  <c r="AT389" i="70"/>
  <c r="AM389" i="70"/>
  <c r="AL389" i="70"/>
  <c r="AJ389" i="70"/>
  <c r="AD389" i="70"/>
  <c r="AC389" i="70"/>
  <c r="AA389" i="70"/>
  <c r="U389" i="70"/>
  <c r="T389" i="70"/>
  <c r="R389" i="70"/>
  <c r="L389" i="70"/>
  <c r="K389" i="70"/>
  <c r="I389" i="70"/>
  <c r="AT388" i="70"/>
  <c r="AM388" i="70"/>
  <c r="AL388" i="70"/>
  <c r="AJ388" i="70"/>
  <c r="AD388" i="70"/>
  <c r="AC388" i="70"/>
  <c r="AA388" i="70"/>
  <c r="U388" i="70"/>
  <c r="T388" i="70"/>
  <c r="R388" i="70"/>
  <c r="L388" i="70"/>
  <c r="K388" i="70"/>
  <c r="I388" i="70"/>
  <c r="AT387" i="70"/>
  <c r="AM387" i="70"/>
  <c r="AL387" i="70"/>
  <c r="AJ387" i="70"/>
  <c r="AD387" i="70"/>
  <c r="AC387" i="70"/>
  <c r="AA387" i="70"/>
  <c r="U387" i="70"/>
  <c r="T387" i="70"/>
  <c r="R387" i="70"/>
  <c r="L387" i="70"/>
  <c r="K387" i="70"/>
  <c r="I387" i="70"/>
  <c r="AT386" i="70"/>
  <c r="AM386" i="70"/>
  <c r="AL386" i="70"/>
  <c r="AJ386" i="70"/>
  <c r="AD386" i="70"/>
  <c r="AC386" i="70"/>
  <c r="AA386" i="70"/>
  <c r="U386" i="70"/>
  <c r="T386" i="70"/>
  <c r="R386" i="70"/>
  <c r="L386" i="70"/>
  <c r="K386" i="70"/>
  <c r="I386" i="70"/>
  <c r="AT385" i="70"/>
  <c r="AM385" i="70"/>
  <c r="AL385" i="70"/>
  <c r="AJ385" i="70"/>
  <c r="AD385" i="70"/>
  <c r="AC385" i="70"/>
  <c r="AA385" i="70"/>
  <c r="U385" i="70"/>
  <c r="T385" i="70"/>
  <c r="R385" i="70"/>
  <c r="L385" i="70"/>
  <c r="K385" i="70"/>
  <c r="I385" i="70"/>
  <c r="AT384" i="70"/>
  <c r="AM384" i="70"/>
  <c r="AL384" i="70"/>
  <c r="AJ384" i="70"/>
  <c r="AD384" i="70"/>
  <c r="AC384" i="70"/>
  <c r="AA384" i="70"/>
  <c r="U384" i="70"/>
  <c r="T384" i="70"/>
  <c r="R384" i="70"/>
  <c r="L384" i="70"/>
  <c r="K384" i="70"/>
  <c r="I384" i="70"/>
  <c r="AT383" i="70"/>
  <c r="AM383" i="70"/>
  <c r="AL383" i="70"/>
  <c r="AJ383" i="70"/>
  <c r="AD383" i="70"/>
  <c r="AC383" i="70"/>
  <c r="AA383" i="70"/>
  <c r="U383" i="70"/>
  <c r="T383" i="70"/>
  <c r="R383" i="70"/>
  <c r="L383" i="70"/>
  <c r="K383" i="70"/>
  <c r="I383" i="70"/>
  <c r="AT382" i="70"/>
  <c r="AM382" i="70"/>
  <c r="AL382" i="70"/>
  <c r="AJ382" i="70"/>
  <c r="AD382" i="70"/>
  <c r="AC382" i="70"/>
  <c r="AA382" i="70"/>
  <c r="U382" i="70"/>
  <c r="T382" i="70"/>
  <c r="R382" i="70"/>
  <c r="L382" i="70"/>
  <c r="K382" i="70"/>
  <c r="I382" i="70"/>
  <c r="AT381" i="70"/>
  <c r="AM381" i="70"/>
  <c r="AL381" i="70"/>
  <c r="AJ381" i="70"/>
  <c r="AD381" i="70"/>
  <c r="AC381" i="70"/>
  <c r="AA381" i="70"/>
  <c r="U381" i="70"/>
  <c r="T381" i="70"/>
  <c r="R381" i="70"/>
  <c r="L381" i="70"/>
  <c r="K381" i="70"/>
  <c r="I381" i="70"/>
  <c r="AT380" i="70"/>
  <c r="AM380" i="70"/>
  <c r="AL380" i="70"/>
  <c r="AJ380" i="70"/>
  <c r="AD380" i="70"/>
  <c r="AC380" i="70"/>
  <c r="AA380" i="70"/>
  <c r="U380" i="70"/>
  <c r="T380" i="70"/>
  <c r="R380" i="70"/>
  <c r="L380" i="70"/>
  <c r="K380" i="70"/>
  <c r="I380" i="70"/>
  <c r="AT379" i="70"/>
  <c r="AM379" i="70"/>
  <c r="AL379" i="70"/>
  <c r="AJ379" i="70"/>
  <c r="AD379" i="70"/>
  <c r="AC379" i="70"/>
  <c r="AA379" i="70"/>
  <c r="U379" i="70"/>
  <c r="T379" i="70"/>
  <c r="R379" i="70"/>
  <c r="L379" i="70"/>
  <c r="K379" i="70"/>
  <c r="I379" i="70"/>
  <c r="AT378" i="70"/>
  <c r="AL378" i="70"/>
  <c r="BP26" i="70" s="1"/>
  <c r="AJ378" i="70"/>
  <c r="AC378" i="70"/>
  <c r="AA378" i="70"/>
  <c r="T378" i="70"/>
  <c r="R378" i="70"/>
  <c r="K378" i="70"/>
  <c r="AT377" i="70"/>
  <c r="AM377" i="70"/>
  <c r="AL377" i="70"/>
  <c r="AJ377" i="70"/>
  <c r="AD377" i="70"/>
  <c r="AC377" i="70"/>
  <c r="AA377" i="70"/>
  <c r="U377" i="70"/>
  <c r="T377" i="70"/>
  <c r="R377" i="70"/>
  <c r="L377" i="70"/>
  <c r="K377" i="70"/>
  <c r="I377" i="70"/>
  <c r="AT376" i="70"/>
  <c r="AM376" i="70"/>
  <c r="AL376" i="70"/>
  <c r="AJ376" i="70"/>
  <c r="AD376" i="70"/>
  <c r="AC376" i="70"/>
  <c r="AA376" i="70"/>
  <c r="U376" i="70"/>
  <c r="T376" i="70"/>
  <c r="R376" i="70"/>
  <c r="L376" i="70"/>
  <c r="K376" i="70"/>
  <c r="I376" i="70"/>
  <c r="AT375" i="70"/>
  <c r="AM375" i="70"/>
  <c r="AL375" i="70"/>
  <c r="AJ375" i="70"/>
  <c r="AD375" i="70"/>
  <c r="AC375" i="70"/>
  <c r="AA375" i="70"/>
  <c r="U375" i="70"/>
  <c r="T375" i="70"/>
  <c r="R375" i="70"/>
  <c r="L375" i="70"/>
  <c r="K375" i="70"/>
  <c r="I375" i="70"/>
  <c r="AT374" i="70"/>
  <c r="AM374" i="70"/>
  <c r="AL374" i="70"/>
  <c r="AJ374" i="70"/>
  <c r="AD374" i="70"/>
  <c r="AC374" i="70"/>
  <c r="AA374" i="70"/>
  <c r="U374" i="70"/>
  <c r="T374" i="70"/>
  <c r="R374" i="70"/>
  <c r="L374" i="70"/>
  <c r="K374" i="70"/>
  <c r="I374" i="70"/>
  <c r="AT373" i="70"/>
  <c r="AM373" i="70"/>
  <c r="AL373" i="70"/>
  <c r="AJ373" i="70"/>
  <c r="AD373" i="70"/>
  <c r="AC373" i="70"/>
  <c r="AA373" i="70"/>
  <c r="U373" i="70"/>
  <c r="T373" i="70"/>
  <c r="R373" i="70"/>
  <c r="L373" i="70"/>
  <c r="K373" i="70"/>
  <c r="I373" i="70"/>
  <c r="AT372" i="70"/>
  <c r="AM372" i="70"/>
  <c r="AL372" i="70"/>
  <c r="AJ372" i="70"/>
  <c r="AD372" i="70"/>
  <c r="AC372" i="70"/>
  <c r="AA372" i="70"/>
  <c r="U372" i="70"/>
  <c r="T372" i="70"/>
  <c r="R372" i="70"/>
  <c r="L372" i="70"/>
  <c r="K372" i="70"/>
  <c r="I372" i="70"/>
  <c r="AT371" i="70"/>
  <c r="AM371" i="70"/>
  <c r="AL371" i="70"/>
  <c r="AJ371" i="70"/>
  <c r="AD371" i="70"/>
  <c r="AC371" i="70"/>
  <c r="AA371" i="70"/>
  <c r="U371" i="70"/>
  <c r="T371" i="70"/>
  <c r="R371" i="70"/>
  <c r="L371" i="70"/>
  <c r="K371" i="70"/>
  <c r="I371" i="70"/>
  <c r="AT370" i="70"/>
  <c r="AM370" i="70"/>
  <c r="AL370" i="70"/>
  <c r="AJ370" i="70"/>
  <c r="AD370" i="70"/>
  <c r="AC370" i="70"/>
  <c r="AA370" i="70"/>
  <c r="U370" i="70"/>
  <c r="T370" i="70"/>
  <c r="R370" i="70"/>
  <c r="L370" i="70"/>
  <c r="K370" i="70"/>
  <c r="I370" i="70"/>
  <c r="AT369" i="70"/>
  <c r="AM369" i="70"/>
  <c r="AL369" i="70"/>
  <c r="AJ369" i="70"/>
  <c r="AD369" i="70"/>
  <c r="AC369" i="70"/>
  <c r="AA369" i="70"/>
  <c r="U369" i="70"/>
  <c r="T369" i="70"/>
  <c r="R369" i="70"/>
  <c r="L369" i="70"/>
  <c r="K369" i="70"/>
  <c r="I369" i="70"/>
  <c r="AT368" i="70"/>
  <c r="AM368" i="70"/>
  <c r="AL368" i="70"/>
  <c r="AJ368" i="70"/>
  <c r="AD368" i="70"/>
  <c r="AC368" i="70"/>
  <c r="AA368" i="70"/>
  <c r="U368" i="70"/>
  <c r="T368" i="70"/>
  <c r="R368" i="70"/>
  <c r="L368" i="70"/>
  <c r="K368" i="70"/>
  <c r="I368" i="70"/>
  <c r="AT367" i="70"/>
  <c r="AM367" i="70"/>
  <c r="AL367" i="70"/>
  <c r="AJ367" i="70"/>
  <c r="AD367" i="70"/>
  <c r="AC367" i="70"/>
  <c r="AA367" i="70"/>
  <c r="U367" i="70"/>
  <c r="T367" i="70"/>
  <c r="R367" i="70"/>
  <c r="L367" i="70"/>
  <c r="K367" i="70"/>
  <c r="I367" i="70"/>
  <c r="AT366" i="70"/>
  <c r="AM366" i="70"/>
  <c r="AL366" i="70"/>
  <c r="AJ366" i="70"/>
  <c r="AD366" i="70"/>
  <c r="AC366" i="70"/>
  <c r="AA366" i="70"/>
  <c r="U366" i="70"/>
  <c r="T366" i="70"/>
  <c r="R366" i="70"/>
  <c r="L366" i="70"/>
  <c r="K366" i="70"/>
  <c r="I366" i="70"/>
  <c r="AT365" i="70"/>
  <c r="AM365" i="70"/>
  <c r="AL365" i="70"/>
  <c r="AJ365" i="70"/>
  <c r="AD365" i="70"/>
  <c r="AC365" i="70"/>
  <c r="AA365" i="70"/>
  <c r="U365" i="70"/>
  <c r="T365" i="70"/>
  <c r="R365" i="70"/>
  <c r="L365" i="70"/>
  <c r="K365" i="70"/>
  <c r="I365" i="70"/>
  <c r="AT364" i="70"/>
  <c r="AM364" i="70"/>
  <c r="AL364" i="70"/>
  <c r="AJ364" i="70"/>
  <c r="AD364" i="70"/>
  <c r="AC364" i="70"/>
  <c r="AA364" i="70"/>
  <c r="U364" i="70"/>
  <c r="T364" i="70"/>
  <c r="R364" i="70"/>
  <c r="L364" i="70"/>
  <c r="K364" i="70"/>
  <c r="I364" i="70"/>
  <c r="AT363" i="70"/>
  <c r="AM363" i="70"/>
  <c r="AL363" i="70"/>
  <c r="AJ363" i="70"/>
  <c r="AD363" i="70"/>
  <c r="AC363" i="70"/>
  <c r="AA363" i="70"/>
  <c r="U363" i="70"/>
  <c r="T363" i="70"/>
  <c r="R363" i="70"/>
  <c r="L363" i="70"/>
  <c r="K363" i="70"/>
  <c r="I363" i="70"/>
  <c r="AT362" i="70"/>
  <c r="AM362" i="70"/>
  <c r="AL362" i="70"/>
  <c r="AJ362" i="70"/>
  <c r="AD362" i="70"/>
  <c r="AC362" i="70"/>
  <c r="AA362" i="70"/>
  <c r="U362" i="70"/>
  <c r="T362" i="70"/>
  <c r="R362" i="70"/>
  <c r="L362" i="70"/>
  <c r="K362" i="70"/>
  <c r="I362" i="70"/>
  <c r="AT361" i="70"/>
  <c r="AL361" i="70"/>
  <c r="BP25" i="70" s="1"/>
  <c r="AJ361" i="70"/>
  <c r="AC361" i="70"/>
  <c r="AA361" i="70"/>
  <c r="T361" i="70"/>
  <c r="R361" i="70"/>
  <c r="K361" i="70"/>
  <c r="AT360" i="70"/>
  <c r="AM360" i="70"/>
  <c r="AL360" i="70"/>
  <c r="AJ360" i="70"/>
  <c r="AD360" i="70"/>
  <c r="AC360" i="70"/>
  <c r="AA360" i="70"/>
  <c r="U360" i="70"/>
  <c r="T360" i="70"/>
  <c r="R360" i="70"/>
  <c r="L360" i="70"/>
  <c r="K360" i="70"/>
  <c r="I360" i="70"/>
  <c r="AT359" i="70"/>
  <c r="AM359" i="70"/>
  <c r="AL359" i="70"/>
  <c r="AJ359" i="70"/>
  <c r="AD359" i="70"/>
  <c r="AC359" i="70"/>
  <c r="AA359" i="70"/>
  <c r="U359" i="70"/>
  <c r="T359" i="70"/>
  <c r="R359" i="70"/>
  <c r="L359" i="70"/>
  <c r="K359" i="70"/>
  <c r="I359" i="70"/>
  <c r="AT358" i="70"/>
  <c r="AM358" i="70"/>
  <c r="AL358" i="70"/>
  <c r="AJ358" i="70"/>
  <c r="AD358" i="70"/>
  <c r="AC358" i="70"/>
  <c r="AA358" i="70"/>
  <c r="U358" i="70"/>
  <c r="T358" i="70"/>
  <c r="R358" i="70"/>
  <c r="L358" i="70"/>
  <c r="K358" i="70"/>
  <c r="I358" i="70"/>
  <c r="AT357" i="70"/>
  <c r="AM357" i="70"/>
  <c r="AL357" i="70"/>
  <c r="AJ357" i="70"/>
  <c r="AD357" i="70"/>
  <c r="AC357" i="70"/>
  <c r="AA357" i="70"/>
  <c r="U357" i="70"/>
  <c r="T357" i="70"/>
  <c r="R357" i="70"/>
  <c r="L357" i="70"/>
  <c r="K357" i="70"/>
  <c r="I357" i="70"/>
  <c r="AT356" i="70"/>
  <c r="AM356" i="70"/>
  <c r="AL356" i="70"/>
  <c r="AJ356" i="70"/>
  <c r="AD356" i="70"/>
  <c r="AC356" i="70"/>
  <c r="AA356" i="70"/>
  <c r="U356" i="70"/>
  <c r="T356" i="70"/>
  <c r="R356" i="70"/>
  <c r="L356" i="70"/>
  <c r="K356" i="70"/>
  <c r="I356" i="70"/>
  <c r="AT355" i="70"/>
  <c r="AM355" i="70"/>
  <c r="AL355" i="70"/>
  <c r="AJ355" i="70"/>
  <c r="AD355" i="70"/>
  <c r="AC355" i="70"/>
  <c r="AA355" i="70"/>
  <c r="U355" i="70"/>
  <c r="T355" i="70"/>
  <c r="R355" i="70"/>
  <c r="L355" i="70"/>
  <c r="K355" i="70"/>
  <c r="I355" i="70"/>
  <c r="AT354" i="70"/>
  <c r="AM354" i="70"/>
  <c r="AL354" i="70"/>
  <c r="AJ354" i="70"/>
  <c r="AD354" i="70"/>
  <c r="AC354" i="70"/>
  <c r="AA354" i="70"/>
  <c r="U354" i="70"/>
  <c r="T354" i="70"/>
  <c r="R354" i="70"/>
  <c r="L354" i="70"/>
  <c r="K354" i="70"/>
  <c r="I354" i="70"/>
  <c r="AT353" i="70"/>
  <c r="AM353" i="70"/>
  <c r="AL353" i="70"/>
  <c r="AJ353" i="70"/>
  <c r="AD353" i="70"/>
  <c r="AC353" i="70"/>
  <c r="AA353" i="70"/>
  <c r="U353" i="70"/>
  <c r="T353" i="70"/>
  <c r="R353" i="70"/>
  <c r="L353" i="70"/>
  <c r="K353" i="70"/>
  <c r="I353" i="70"/>
  <c r="AT352" i="70"/>
  <c r="AM352" i="70"/>
  <c r="AL352" i="70"/>
  <c r="AJ352" i="70"/>
  <c r="AD352" i="70"/>
  <c r="AC352" i="70"/>
  <c r="AA352" i="70"/>
  <c r="U352" i="70"/>
  <c r="T352" i="70"/>
  <c r="R352" i="70"/>
  <c r="L352" i="70"/>
  <c r="K352" i="70"/>
  <c r="I352" i="70"/>
  <c r="AT351" i="70"/>
  <c r="AM351" i="70"/>
  <c r="AL351" i="70"/>
  <c r="AJ351" i="70"/>
  <c r="AD351" i="70"/>
  <c r="AC351" i="70"/>
  <c r="AA351" i="70"/>
  <c r="U351" i="70"/>
  <c r="T351" i="70"/>
  <c r="R351" i="70"/>
  <c r="L351" i="70"/>
  <c r="K351" i="70"/>
  <c r="I351" i="70"/>
  <c r="AT350" i="70"/>
  <c r="AM350" i="70"/>
  <c r="AL350" i="70"/>
  <c r="AJ350" i="70"/>
  <c r="AD350" i="70"/>
  <c r="AC350" i="70"/>
  <c r="AA350" i="70"/>
  <c r="U350" i="70"/>
  <c r="T350" i="70"/>
  <c r="R350" i="70"/>
  <c r="L350" i="70"/>
  <c r="K350" i="70"/>
  <c r="I350" i="70"/>
  <c r="AT349" i="70"/>
  <c r="AM349" i="70"/>
  <c r="AL349" i="70"/>
  <c r="AJ349" i="70"/>
  <c r="AD349" i="70"/>
  <c r="AC349" i="70"/>
  <c r="AA349" i="70"/>
  <c r="U349" i="70"/>
  <c r="T349" i="70"/>
  <c r="R349" i="70"/>
  <c r="L349" i="70"/>
  <c r="K349" i="70"/>
  <c r="I349" i="70"/>
  <c r="AT348" i="70"/>
  <c r="AM348" i="70"/>
  <c r="AL348" i="70"/>
  <c r="AJ348" i="70"/>
  <c r="AD348" i="70"/>
  <c r="AC348" i="70"/>
  <c r="AA348" i="70"/>
  <c r="U348" i="70"/>
  <c r="T348" i="70"/>
  <c r="R348" i="70"/>
  <c r="L348" i="70"/>
  <c r="K348" i="70"/>
  <c r="I348" i="70"/>
  <c r="AT347" i="70"/>
  <c r="AM347" i="70"/>
  <c r="AL347" i="70"/>
  <c r="AJ347" i="70"/>
  <c r="AD347" i="70"/>
  <c r="AC347" i="70"/>
  <c r="AA347" i="70"/>
  <c r="U347" i="70"/>
  <c r="T347" i="70"/>
  <c r="R347" i="70"/>
  <c r="L347" i="70"/>
  <c r="K347" i="70"/>
  <c r="I347" i="70"/>
  <c r="AT346" i="70"/>
  <c r="AM346" i="70"/>
  <c r="AL346" i="70"/>
  <c r="AJ346" i="70"/>
  <c r="AD346" i="70"/>
  <c r="AC346" i="70"/>
  <c r="AA346" i="70"/>
  <c r="U346" i="70"/>
  <c r="T346" i="70"/>
  <c r="R346" i="70"/>
  <c r="L346" i="70"/>
  <c r="K346" i="70"/>
  <c r="I346" i="70"/>
  <c r="AT345" i="70"/>
  <c r="AM345" i="70"/>
  <c r="AL345" i="70"/>
  <c r="AJ345" i="70"/>
  <c r="AD345" i="70"/>
  <c r="AC345" i="70"/>
  <c r="AA345" i="70"/>
  <c r="U345" i="70"/>
  <c r="T345" i="70"/>
  <c r="R345" i="70"/>
  <c r="L345" i="70"/>
  <c r="K345" i="70"/>
  <c r="I345" i="70"/>
  <c r="AT344" i="70"/>
  <c r="AL344" i="70"/>
  <c r="BP24" i="70" s="1"/>
  <c r="AJ344" i="70"/>
  <c r="AC344" i="70"/>
  <c r="AA344" i="70"/>
  <c r="T344" i="70"/>
  <c r="R344" i="70"/>
  <c r="K344" i="70"/>
  <c r="AT343" i="70"/>
  <c r="AM343" i="70"/>
  <c r="AL343" i="70"/>
  <c r="AJ343" i="70"/>
  <c r="AD343" i="70"/>
  <c r="AC343" i="70"/>
  <c r="AA343" i="70"/>
  <c r="U343" i="70"/>
  <c r="T343" i="70"/>
  <c r="R343" i="70"/>
  <c r="L343" i="70"/>
  <c r="K343" i="70"/>
  <c r="I343" i="70"/>
  <c r="AT342" i="70"/>
  <c r="AM342" i="70"/>
  <c r="AL342" i="70"/>
  <c r="AJ342" i="70"/>
  <c r="AD342" i="70"/>
  <c r="AC342" i="70"/>
  <c r="AA342" i="70"/>
  <c r="U342" i="70"/>
  <c r="T342" i="70"/>
  <c r="R342" i="70"/>
  <c r="L342" i="70"/>
  <c r="K342" i="70"/>
  <c r="I342" i="70"/>
  <c r="AT341" i="70"/>
  <c r="AM341" i="70"/>
  <c r="AL341" i="70"/>
  <c r="AJ341" i="70"/>
  <c r="AD341" i="70"/>
  <c r="AC341" i="70"/>
  <c r="AA341" i="70"/>
  <c r="U341" i="70"/>
  <c r="T341" i="70"/>
  <c r="R341" i="70"/>
  <c r="L341" i="70"/>
  <c r="K341" i="70"/>
  <c r="I341" i="70"/>
  <c r="AT340" i="70"/>
  <c r="AM340" i="70"/>
  <c r="AL340" i="70"/>
  <c r="AJ340" i="70"/>
  <c r="AD340" i="70"/>
  <c r="AC340" i="70"/>
  <c r="AA340" i="70"/>
  <c r="U340" i="70"/>
  <c r="T340" i="70"/>
  <c r="R340" i="70"/>
  <c r="L340" i="70"/>
  <c r="K340" i="70"/>
  <c r="I340" i="70"/>
  <c r="AT339" i="70"/>
  <c r="AM339" i="70"/>
  <c r="AL339" i="70"/>
  <c r="AJ339" i="70"/>
  <c r="AD339" i="70"/>
  <c r="AC339" i="70"/>
  <c r="AA339" i="70"/>
  <c r="U339" i="70"/>
  <c r="T339" i="70"/>
  <c r="R339" i="70"/>
  <c r="L339" i="70"/>
  <c r="K339" i="70"/>
  <c r="I339" i="70"/>
  <c r="AT338" i="70"/>
  <c r="AM338" i="70"/>
  <c r="AL338" i="70"/>
  <c r="AJ338" i="70"/>
  <c r="AD338" i="70"/>
  <c r="AC338" i="70"/>
  <c r="AA338" i="70"/>
  <c r="U338" i="70"/>
  <c r="T338" i="70"/>
  <c r="R338" i="70"/>
  <c r="L338" i="70"/>
  <c r="K338" i="70"/>
  <c r="I338" i="70"/>
  <c r="AT337" i="70"/>
  <c r="AM337" i="70"/>
  <c r="AL337" i="70"/>
  <c r="AJ337" i="70"/>
  <c r="AD337" i="70"/>
  <c r="AC337" i="70"/>
  <c r="AA337" i="70"/>
  <c r="U337" i="70"/>
  <c r="T337" i="70"/>
  <c r="R337" i="70"/>
  <c r="L337" i="70"/>
  <c r="K337" i="70"/>
  <c r="I337" i="70"/>
  <c r="AT336" i="70"/>
  <c r="AM336" i="70"/>
  <c r="AL336" i="70"/>
  <c r="AJ336" i="70"/>
  <c r="AD336" i="70"/>
  <c r="AC336" i="70"/>
  <c r="AA336" i="70"/>
  <c r="U336" i="70"/>
  <c r="T336" i="70"/>
  <c r="R336" i="70"/>
  <c r="L336" i="70"/>
  <c r="K336" i="70"/>
  <c r="I336" i="70"/>
  <c r="AT335" i="70"/>
  <c r="AM335" i="70"/>
  <c r="AL335" i="70"/>
  <c r="AJ335" i="70"/>
  <c r="AD335" i="70"/>
  <c r="AC335" i="70"/>
  <c r="AA335" i="70"/>
  <c r="U335" i="70"/>
  <c r="T335" i="70"/>
  <c r="R335" i="70"/>
  <c r="L335" i="70"/>
  <c r="K335" i="70"/>
  <c r="I335" i="70"/>
  <c r="AT334" i="70"/>
  <c r="AM334" i="70"/>
  <c r="AL334" i="70"/>
  <c r="AJ334" i="70"/>
  <c r="AD334" i="70"/>
  <c r="AC334" i="70"/>
  <c r="AA334" i="70"/>
  <c r="U334" i="70"/>
  <c r="T334" i="70"/>
  <c r="R334" i="70"/>
  <c r="L334" i="70"/>
  <c r="K334" i="70"/>
  <c r="I334" i="70"/>
  <c r="AT333" i="70"/>
  <c r="AM333" i="70"/>
  <c r="AL333" i="70"/>
  <c r="AJ333" i="70"/>
  <c r="AD333" i="70"/>
  <c r="AC333" i="70"/>
  <c r="AA333" i="70"/>
  <c r="U333" i="70"/>
  <c r="T333" i="70"/>
  <c r="R333" i="70"/>
  <c r="L333" i="70"/>
  <c r="K333" i="70"/>
  <c r="I333" i="70"/>
  <c r="AT332" i="70"/>
  <c r="AM332" i="70"/>
  <c r="AL332" i="70"/>
  <c r="AJ332" i="70"/>
  <c r="AD332" i="70"/>
  <c r="AC332" i="70"/>
  <c r="AA332" i="70"/>
  <c r="U332" i="70"/>
  <c r="T332" i="70"/>
  <c r="R332" i="70"/>
  <c r="L332" i="70"/>
  <c r="K332" i="70"/>
  <c r="I332" i="70"/>
  <c r="AT331" i="70"/>
  <c r="AM331" i="70"/>
  <c r="AL331" i="70"/>
  <c r="AJ331" i="70"/>
  <c r="AD331" i="70"/>
  <c r="AC331" i="70"/>
  <c r="AA331" i="70"/>
  <c r="U331" i="70"/>
  <c r="T331" i="70"/>
  <c r="R331" i="70"/>
  <c r="L331" i="70"/>
  <c r="K331" i="70"/>
  <c r="I331" i="70"/>
  <c r="AT330" i="70"/>
  <c r="AM330" i="70"/>
  <c r="AL330" i="70"/>
  <c r="AJ330" i="70"/>
  <c r="AD330" i="70"/>
  <c r="AC330" i="70"/>
  <c r="AA330" i="70"/>
  <c r="U330" i="70"/>
  <c r="T330" i="70"/>
  <c r="R330" i="70"/>
  <c r="L330" i="70"/>
  <c r="K330" i="70"/>
  <c r="I330" i="70"/>
  <c r="AT329" i="70"/>
  <c r="AM329" i="70"/>
  <c r="AL329" i="70"/>
  <c r="AJ329" i="70"/>
  <c r="AD329" i="70"/>
  <c r="AC329" i="70"/>
  <c r="AA329" i="70"/>
  <c r="U329" i="70"/>
  <c r="T329" i="70"/>
  <c r="R329" i="70"/>
  <c r="L329" i="70"/>
  <c r="K329" i="70"/>
  <c r="I329" i="70"/>
  <c r="AT328" i="70"/>
  <c r="AM328" i="70"/>
  <c r="AL328" i="70"/>
  <c r="AJ328" i="70"/>
  <c r="AD328" i="70"/>
  <c r="AC328" i="70"/>
  <c r="AA328" i="70"/>
  <c r="U328" i="70"/>
  <c r="T328" i="70"/>
  <c r="R328" i="70"/>
  <c r="L328" i="70"/>
  <c r="K328" i="70"/>
  <c r="I328" i="70"/>
  <c r="AT327" i="70"/>
  <c r="AL327" i="70"/>
  <c r="BP23" i="70" s="1"/>
  <c r="AM327" i="70"/>
  <c r="AC327" i="70"/>
  <c r="AD327" i="70"/>
  <c r="T327" i="70"/>
  <c r="U327" i="70"/>
  <c r="K327" i="70"/>
  <c r="AT326" i="70"/>
  <c r="AM326" i="70"/>
  <c r="AL326" i="70"/>
  <c r="AJ326" i="70"/>
  <c r="AD326" i="70"/>
  <c r="AC326" i="70"/>
  <c r="AA326" i="70"/>
  <c r="U326" i="70"/>
  <c r="T326" i="70"/>
  <c r="R326" i="70"/>
  <c r="L326" i="70"/>
  <c r="K326" i="70"/>
  <c r="I326" i="70"/>
  <c r="AT325" i="70"/>
  <c r="AM325" i="70"/>
  <c r="AL325" i="70"/>
  <c r="AJ325" i="70"/>
  <c r="AD325" i="70"/>
  <c r="AC325" i="70"/>
  <c r="AA325" i="70"/>
  <c r="U325" i="70"/>
  <c r="T325" i="70"/>
  <c r="R325" i="70"/>
  <c r="L325" i="70"/>
  <c r="K325" i="70"/>
  <c r="I325" i="70"/>
  <c r="AT324" i="70"/>
  <c r="AM324" i="70"/>
  <c r="AL324" i="70"/>
  <c r="AJ324" i="70"/>
  <c r="AD324" i="70"/>
  <c r="AC324" i="70"/>
  <c r="AA324" i="70"/>
  <c r="U324" i="70"/>
  <c r="T324" i="70"/>
  <c r="R324" i="70"/>
  <c r="L324" i="70"/>
  <c r="K324" i="70"/>
  <c r="I324" i="70"/>
  <c r="AT323" i="70"/>
  <c r="AM323" i="70"/>
  <c r="AL323" i="70"/>
  <c r="AJ323" i="70"/>
  <c r="AD323" i="70"/>
  <c r="AC323" i="70"/>
  <c r="AA323" i="70"/>
  <c r="U323" i="70"/>
  <c r="T323" i="70"/>
  <c r="R323" i="70"/>
  <c r="L323" i="70"/>
  <c r="K323" i="70"/>
  <c r="I323" i="70"/>
  <c r="AT322" i="70"/>
  <c r="AM322" i="70"/>
  <c r="AL322" i="70"/>
  <c r="AJ322" i="70"/>
  <c r="AD322" i="70"/>
  <c r="AC322" i="70"/>
  <c r="AA322" i="70"/>
  <c r="U322" i="70"/>
  <c r="T322" i="70"/>
  <c r="R322" i="70"/>
  <c r="L322" i="70"/>
  <c r="K322" i="70"/>
  <c r="I322" i="70"/>
  <c r="AT321" i="70"/>
  <c r="AM321" i="70"/>
  <c r="AL321" i="70"/>
  <c r="AJ321" i="70"/>
  <c r="AD321" i="70"/>
  <c r="AC321" i="70"/>
  <c r="AA321" i="70"/>
  <c r="U321" i="70"/>
  <c r="T321" i="70"/>
  <c r="R321" i="70"/>
  <c r="L321" i="70"/>
  <c r="K321" i="70"/>
  <c r="I321" i="70"/>
  <c r="AT320" i="70"/>
  <c r="AM320" i="70"/>
  <c r="AL320" i="70"/>
  <c r="AJ320" i="70"/>
  <c r="AD320" i="70"/>
  <c r="AC320" i="70"/>
  <c r="AA320" i="70"/>
  <c r="U320" i="70"/>
  <c r="T320" i="70"/>
  <c r="R320" i="70"/>
  <c r="L320" i="70"/>
  <c r="K320" i="70"/>
  <c r="I320" i="70"/>
  <c r="AT319" i="70"/>
  <c r="AM319" i="70"/>
  <c r="AL319" i="70"/>
  <c r="AJ319" i="70"/>
  <c r="AD319" i="70"/>
  <c r="AC319" i="70"/>
  <c r="AA319" i="70"/>
  <c r="U319" i="70"/>
  <c r="T319" i="70"/>
  <c r="R319" i="70"/>
  <c r="L319" i="70"/>
  <c r="K319" i="70"/>
  <c r="I319" i="70"/>
  <c r="AT318" i="70"/>
  <c r="AM318" i="70"/>
  <c r="AL318" i="70"/>
  <c r="AJ318" i="70"/>
  <c r="AD318" i="70"/>
  <c r="AC318" i="70"/>
  <c r="AA318" i="70"/>
  <c r="U318" i="70"/>
  <c r="T318" i="70"/>
  <c r="R318" i="70"/>
  <c r="L318" i="70"/>
  <c r="K318" i="70"/>
  <c r="I318" i="70"/>
  <c r="AT317" i="70"/>
  <c r="AM317" i="70"/>
  <c r="AL317" i="70"/>
  <c r="AJ317" i="70"/>
  <c r="AD317" i="70"/>
  <c r="AC317" i="70"/>
  <c r="AA317" i="70"/>
  <c r="U317" i="70"/>
  <c r="T317" i="70"/>
  <c r="R317" i="70"/>
  <c r="L317" i="70"/>
  <c r="K317" i="70"/>
  <c r="I317" i="70"/>
  <c r="AT316" i="70"/>
  <c r="AM316" i="70"/>
  <c r="AL316" i="70"/>
  <c r="AJ316" i="70"/>
  <c r="AD316" i="70"/>
  <c r="AC316" i="70"/>
  <c r="AA316" i="70"/>
  <c r="U316" i="70"/>
  <c r="T316" i="70"/>
  <c r="R316" i="70"/>
  <c r="L316" i="70"/>
  <c r="K316" i="70"/>
  <c r="I316" i="70"/>
  <c r="AT315" i="70"/>
  <c r="AM315" i="70"/>
  <c r="AL315" i="70"/>
  <c r="AJ315" i="70"/>
  <c r="AD315" i="70"/>
  <c r="AC315" i="70"/>
  <c r="AA315" i="70"/>
  <c r="U315" i="70"/>
  <c r="T315" i="70"/>
  <c r="R315" i="70"/>
  <c r="L315" i="70"/>
  <c r="K315" i="70"/>
  <c r="I315" i="70"/>
  <c r="AT314" i="70"/>
  <c r="AM314" i="70"/>
  <c r="AL314" i="70"/>
  <c r="AJ314" i="70"/>
  <c r="AD314" i="70"/>
  <c r="AC314" i="70"/>
  <c r="AA314" i="70"/>
  <c r="U314" i="70"/>
  <c r="T314" i="70"/>
  <c r="R314" i="70"/>
  <c r="L314" i="70"/>
  <c r="K314" i="70"/>
  <c r="I314" i="70"/>
  <c r="AT313" i="70"/>
  <c r="AM313" i="70"/>
  <c r="AL313" i="70"/>
  <c r="AJ313" i="70"/>
  <c r="AD313" i="70"/>
  <c r="AC313" i="70"/>
  <c r="AA313" i="70"/>
  <c r="U313" i="70"/>
  <c r="T313" i="70"/>
  <c r="R313" i="70"/>
  <c r="L313" i="70"/>
  <c r="K313" i="70"/>
  <c r="I313" i="70"/>
  <c r="AT312" i="70"/>
  <c r="AM312" i="70"/>
  <c r="AL312" i="70"/>
  <c r="AJ312" i="70"/>
  <c r="AD312" i="70"/>
  <c r="AC312" i="70"/>
  <c r="AA312" i="70"/>
  <c r="U312" i="70"/>
  <c r="T312" i="70"/>
  <c r="R312" i="70"/>
  <c r="L312" i="70"/>
  <c r="K312" i="70"/>
  <c r="I312" i="70"/>
  <c r="AT311" i="70"/>
  <c r="AM311" i="70"/>
  <c r="AL311" i="70"/>
  <c r="AJ311" i="70"/>
  <c r="AD311" i="70"/>
  <c r="AC311" i="70"/>
  <c r="AA311" i="70"/>
  <c r="U311" i="70"/>
  <c r="T311" i="70"/>
  <c r="R311" i="70"/>
  <c r="L311" i="70"/>
  <c r="K311" i="70"/>
  <c r="I311" i="70"/>
  <c r="AT310" i="70"/>
  <c r="AL310" i="70"/>
  <c r="BP22" i="70" s="1"/>
  <c r="AJ310" i="70"/>
  <c r="AC310" i="70"/>
  <c r="AA310" i="70"/>
  <c r="T310" i="70"/>
  <c r="R310" i="70"/>
  <c r="K310" i="70"/>
  <c r="AT309" i="70"/>
  <c r="AM309" i="70"/>
  <c r="AL309" i="70"/>
  <c r="AJ309" i="70"/>
  <c r="AD309" i="70"/>
  <c r="AC309" i="70"/>
  <c r="AA309" i="70"/>
  <c r="U309" i="70"/>
  <c r="T309" i="70"/>
  <c r="R309" i="70"/>
  <c r="L309" i="70"/>
  <c r="K309" i="70"/>
  <c r="I309" i="70"/>
  <c r="AT308" i="70"/>
  <c r="AM308" i="70"/>
  <c r="AL308" i="70"/>
  <c r="AJ308" i="70"/>
  <c r="AD308" i="70"/>
  <c r="AC308" i="70"/>
  <c r="AA308" i="70"/>
  <c r="U308" i="70"/>
  <c r="T308" i="70"/>
  <c r="R308" i="70"/>
  <c r="L308" i="70"/>
  <c r="K308" i="70"/>
  <c r="I308" i="70"/>
  <c r="AT307" i="70"/>
  <c r="AM307" i="70"/>
  <c r="AL307" i="70"/>
  <c r="AJ307" i="70"/>
  <c r="AD307" i="70"/>
  <c r="AC307" i="70"/>
  <c r="AA307" i="70"/>
  <c r="U307" i="70"/>
  <c r="T307" i="70"/>
  <c r="R307" i="70"/>
  <c r="L307" i="70"/>
  <c r="K307" i="70"/>
  <c r="I307" i="70"/>
  <c r="AT306" i="70"/>
  <c r="AM306" i="70"/>
  <c r="AL306" i="70"/>
  <c r="AJ306" i="70"/>
  <c r="AD306" i="70"/>
  <c r="AC306" i="70"/>
  <c r="AA306" i="70"/>
  <c r="U306" i="70"/>
  <c r="T306" i="70"/>
  <c r="R306" i="70"/>
  <c r="L306" i="70"/>
  <c r="K306" i="70"/>
  <c r="I306" i="70"/>
  <c r="AT305" i="70"/>
  <c r="AM305" i="70"/>
  <c r="AL305" i="70"/>
  <c r="AJ305" i="70"/>
  <c r="AD305" i="70"/>
  <c r="AC305" i="70"/>
  <c r="AA305" i="70"/>
  <c r="U305" i="70"/>
  <c r="T305" i="70"/>
  <c r="R305" i="70"/>
  <c r="L305" i="70"/>
  <c r="K305" i="70"/>
  <c r="I305" i="70"/>
  <c r="AT304" i="70"/>
  <c r="AM304" i="70"/>
  <c r="AL304" i="70"/>
  <c r="AJ304" i="70"/>
  <c r="AD304" i="70"/>
  <c r="AC304" i="70"/>
  <c r="AA304" i="70"/>
  <c r="U304" i="70"/>
  <c r="T304" i="70"/>
  <c r="R304" i="70"/>
  <c r="L304" i="70"/>
  <c r="K304" i="70"/>
  <c r="I304" i="70"/>
  <c r="AT303" i="70"/>
  <c r="AM303" i="70"/>
  <c r="AL303" i="70"/>
  <c r="AJ303" i="70"/>
  <c r="AD303" i="70"/>
  <c r="AC303" i="70"/>
  <c r="AA303" i="70"/>
  <c r="U303" i="70"/>
  <c r="T303" i="70"/>
  <c r="R303" i="70"/>
  <c r="L303" i="70"/>
  <c r="K303" i="70"/>
  <c r="I303" i="70"/>
  <c r="AT302" i="70"/>
  <c r="AM302" i="70"/>
  <c r="AL302" i="70"/>
  <c r="AJ302" i="70"/>
  <c r="AD302" i="70"/>
  <c r="AC302" i="70"/>
  <c r="AA302" i="70"/>
  <c r="U302" i="70"/>
  <c r="T302" i="70"/>
  <c r="R302" i="70"/>
  <c r="L302" i="70"/>
  <c r="K302" i="70"/>
  <c r="I302" i="70"/>
  <c r="AT301" i="70"/>
  <c r="AM301" i="70"/>
  <c r="AL301" i="70"/>
  <c r="AJ301" i="70"/>
  <c r="AD301" i="70"/>
  <c r="AC301" i="70"/>
  <c r="AA301" i="70"/>
  <c r="U301" i="70"/>
  <c r="T301" i="70"/>
  <c r="R301" i="70"/>
  <c r="L301" i="70"/>
  <c r="K301" i="70"/>
  <c r="I301" i="70"/>
  <c r="AT300" i="70"/>
  <c r="AM300" i="70"/>
  <c r="AL300" i="70"/>
  <c r="AJ300" i="70"/>
  <c r="AD300" i="70"/>
  <c r="AC300" i="70"/>
  <c r="AA300" i="70"/>
  <c r="U300" i="70"/>
  <c r="T300" i="70"/>
  <c r="R300" i="70"/>
  <c r="L300" i="70"/>
  <c r="K300" i="70"/>
  <c r="I300" i="70"/>
  <c r="AT299" i="70"/>
  <c r="AM299" i="70"/>
  <c r="AL299" i="70"/>
  <c r="AJ299" i="70"/>
  <c r="AD299" i="70"/>
  <c r="AC299" i="70"/>
  <c r="AA299" i="70"/>
  <c r="U299" i="70"/>
  <c r="T299" i="70"/>
  <c r="R299" i="70"/>
  <c r="L299" i="70"/>
  <c r="K299" i="70"/>
  <c r="I299" i="70"/>
  <c r="AT298" i="70"/>
  <c r="AM298" i="70"/>
  <c r="AL298" i="70"/>
  <c r="AJ298" i="70"/>
  <c r="AD298" i="70"/>
  <c r="AC298" i="70"/>
  <c r="AA298" i="70"/>
  <c r="U298" i="70"/>
  <c r="T298" i="70"/>
  <c r="R298" i="70"/>
  <c r="L298" i="70"/>
  <c r="K298" i="70"/>
  <c r="I298" i="70"/>
  <c r="AT297" i="70"/>
  <c r="AM297" i="70"/>
  <c r="AL297" i="70"/>
  <c r="AJ297" i="70"/>
  <c r="AD297" i="70"/>
  <c r="AC297" i="70"/>
  <c r="AA297" i="70"/>
  <c r="U297" i="70"/>
  <c r="T297" i="70"/>
  <c r="R297" i="70"/>
  <c r="L297" i="70"/>
  <c r="K297" i="70"/>
  <c r="I297" i="70"/>
  <c r="AT296" i="70"/>
  <c r="AM296" i="70"/>
  <c r="AL296" i="70"/>
  <c r="AJ296" i="70"/>
  <c r="AD296" i="70"/>
  <c r="AC296" i="70"/>
  <c r="AA296" i="70"/>
  <c r="U296" i="70"/>
  <c r="T296" i="70"/>
  <c r="R296" i="70"/>
  <c r="L296" i="70"/>
  <c r="K296" i="70"/>
  <c r="I296" i="70"/>
  <c r="AT295" i="70"/>
  <c r="AM295" i="70"/>
  <c r="AL295" i="70"/>
  <c r="AJ295" i="70"/>
  <c r="AD295" i="70"/>
  <c r="AC295" i="70"/>
  <c r="AA295" i="70"/>
  <c r="U295" i="70"/>
  <c r="T295" i="70"/>
  <c r="R295" i="70"/>
  <c r="L295" i="70"/>
  <c r="K295" i="70"/>
  <c r="I295" i="70"/>
  <c r="AT294" i="70"/>
  <c r="AM294" i="70"/>
  <c r="AL294" i="70"/>
  <c r="AJ294" i="70"/>
  <c r="AD294" i="70"/>
  <c r="AC294" i="70"/>
  <c r="AA294" i="70"/>
  <c r="U294" i="70"/>
  <c r="T294" i="70"/>
  <c r="R294" i="70"/>
  <c r="L294" i="70"/>
  <c r="K294" i="70"/>
  <c r="I294" i="70"/>
  <c r="AT293" i="70"/>
  <c r="AL293" i="70"/>
  <c r="BP21" i="70" s="1"/>
  <c r="AC293" i="70"/>
  <c r="AA293" i="70"/>
  <c r="T293" i="70"/>
  <c r="R293" i="70"/>
  <c r="K293" i="70"/>
  <c r="AT292" i="70"/>
  <c r="AM292" i="70"/>
  <c r="AL292" i="70"/>
  <c r="AJ292" i="70"/>
  <c r="AD292" i="70"/>
  <c r="AC292" i="70"/>
  <c r="AA292" i="70"/>
  <c r="U292" i="70"/>
  <c r="T292" i="70"/>
  <c r="R292" i="70"/>
  <c r="L292" i="70"/>
  <c r="K292" i="70"/>
  <c r="I292" i="70"/>
  <c r="AT291" i="70"/>
  <c r="AM291" i="70"/>
  <c r="AL291" i="70"/>
  <c r="AJ291" i="70"/>
  <c r="AD291" i="70"/>
  <c r="AC291" i="70"/>
  <c r="AA291" i="70"/>
  <c r="U291" i="70"/>
  <c r="T291" i="70"/>
  <c r="R291" i="70"/>
  <c r="L291" i="70"/>
  <c r="K291" i="70"/>
  <c r="I291" i="70"/>
  <c r="AT290" i="70"/>
  <c r="AM290" i="70"/>
  <c r="AL290" i="70"/>
  <c r="AJ290" i="70"/>
  <c r="AD290" i="70"/>
  <c r="AC290" i="70"/>
  <c r="AA290" i="70"/>
  <c r="U290" i="70"/>
  <c r="T290" i="70"/>
  <c r="R290" i="70"/>
  <c r="L290" i="70"/>
  <c r="K290" i="70"/>
  <c r="I290" i="70"/>
  <c r="AT289" i="70"/>
  <c r="AM289" i="70"/>
  <c r="AL289" i="70"/>
  <c r="AJ289" i="70"/>
  <c r="AD289" i="70"/>
  <c r="AC289" i="70"/>
  <c r="AA289" i="70"/>
  <c r="U289" i="70"/>
  <c r="T289" i="70"/>
  <c r="R289" i="70"/>
  <c r="L289" i="70"/>
  <c r="K289" i="70"/>
  <c r="I289" i="70"/>
  <c r="AT288" i="70"/>
  <c r="AM288" i="70"/>
  <c r="AL288" i="70"/>
  <c r="AJ288" i="70"/>
  <c r="AD288" i="70"/>
  <c r="AC288" i="70"/>
  <c r="AA288" i="70"/>
  <c r="U288" i="70"/>
  <c r="T288" i="70"/>
  <c r="R288" i="70"/>
  <c r="L288" i="70"/>
  <c r="K288" i="70"/>
  <c r="I288" i="70"/>
  <c r="AT287" i="70"/>
  <c r="AM287" i="70"/>
  <c r="AL287" i="70"/>
  <c r="AJ287" i="70"/>
  <c r="AD287" i="70"/>
  <c r="AC287" i="70"/>
  <c r="AA287" i="70"/>
  <c r="U287" i="70"/>
  <c r="T287" i="70"/>
  <c r="R287" i="70"/>
  <c r="L287" i="70"/>
  <c r="K287" i="70"/>
  <c r="I287" i="70"/>
  <c r="AT286" i="70"/>
  <c r="AM286" i="70"/>
  <c r="AL286" i="70"/>
  <c r="AJ286" i="70"/>
  <c r="AD286" i="70"/>
  <c r="AC286" i="70"/>
  <c r="AA286" i="70"/>
  <c r="U286" i="70"/>
  <c r="T286" i="70"/>
  <c r="R286" i="70"/>
  <c r="L286" i="70"/>
  <c r="K286" i="70"/>
  <c r="I286" i="70"/>
  <c r="AT285" i="70"/>
  <c r="AM285" i="70"/>
  <c r="AL285" i="70"/>
  <c r="AJ285" i="70"/>
  <c r="AD285" i="70"/>
  <c r="AC285" i="70"/>
  <c r="AA285" i="70"/>
  <c r="U285" i="70"/>
  <c r="T285" i="70"/>
  <c r="R285" i="70"/>
  <c r="L285" i="70"/>
  <c r="K285" i="70"/>
  <c r="I285" i="70"/>
  <c r="AT284" i="70"/>
  <c r="AM284" i="70"/>
  <c r="AL284" i="70"/>
  <c r="AJ284" i="70"/>
  <c r="AD284" i="70"/>
  <c r="AC284" i="70"/>
  <c r="AA284" i="70"/>
  <c r="U284" i="70"/>
  <c r="T284" i="70"/>
  <c r="R284" i="70"/>
  <c r="L284" i="70"/>
  <c r="K284" i="70"/>
  <c r="I284" i="70"/>
  <c r="AT283" i="70"/>
  <c r="AM283" i="70"/>
  <c r="AL283" i="70"/>
  <c r="AJ283" i="70"/>
  <c r="AD283" i="70"/>
  <c r="AC283" i="70"/>
  <c r="AA283" i="70"/>
  <c r="U283" i="70"/>
  <c r="T283" i="70"/>
  <c r="R283" i="70"/>
  <c r="L283" i="70"/>
  <c r="K283" i="70"/>
  <c r="I283" i="70"/>
  <c r="AT282" i="70"/>
  <c r="AW282" i="70" s="1"/>
  <c r="AM282" i="70"/>
  <c r="AL282" i="70"/>
  <c r="AJ282" i="70"/>
  <c r="AD282" i="70"/>
  <c r="AC282" i="70"/>
  <c r="AA282" i="70"/>
  <c r="U282" i="70"/>
  <c r="T282" i="70"/>
  <c r="R282" i="70"/>
  <c r="L282" i="70"/>
  <c r="K282" i="70"/>
  <c r="I282" i="70"/>
  <c r="AT281" i="70"/>
  <c r="AM281" i="70"/>
  <c r="AL281" i="70"/>
  <c r="AJ281" i="70"/>
  <c r="AD281" i="70"/>
  <c r="AC281" i="70"/>
  <c r="AA281" i="70"/>
  <c r="U281" i="70"/>
  <c r="T281" i="70"/>
  <c r="R281" i="70"/>
  <c r="L281" i="70"/>
  <c r="K281" i="70"/>
  <c r="I281" i="70"/>
  <c r="AT280" i="70"/>
  <c r="AM280" i="70"/>
  <c r="AL280" i="70"/>
  <c r="AJ280" i="70"/>
  <c r="AD280" i="70"/>
  <c r="AC280" i="70"/>
  <c r="AA280" i="70"/>
  <c r="U280" i="70"/>
  <c r="T280" i="70"/>
  <c r="R280" i="70"/>
  <c r="L280" i="70"/>
  <c r="K280" i="70"/>
  <c r="I280" i="70"/>
  <c r="AT279" i="70"/>
  <c r="AM279" i="70"/>
  <c r="AL279" i="70"/>
  <c r="AJ279" i="70"/>
  <c r="AD279" i="70"/>
  <c r="AC279" i="70"/>
  <c r="AA279" i="70"/>
  <c r="U279" i="70"/>
  <c r="T279" i="70"/>
  <c r="R279" i="70"/>
  <c r="L279" i="70"/>
  <c r="K279" i="70"/>
  <c r="I279" i="70"/>
  <c r="AT278" i="70"/>
  <c r="AM278" i="70"/>
  <c r="AL278" i="70"/>
  <c r="AJ278" i="70"/>
  <c r="AD278" i="70"/>
  <c r="AC278" i="70"/>
  <c r="AA278" i="70"/>
  <c r="U278" i="70"/>
  <c r="T278" i="70"/>
  <c r="R278" i="70"/>
  <c r="L278" i="70"/>
  <c r="K278" i="70"/>
  <c r="I278" i="70"/>
  <c r="AT277" i="70"/>
  <c r="AM277" i="70"/>
  <c r="AL277" i="70"/>
  <c r="AJ277" i="70"/>
  <c r="AD277" i="70"/>
  <c r="AC277" i="70"/>
  <c r="AA277" i="70"/>
  <c r="U277" i="70"/>
  <c r="T277" i="70"/>
  <c r="R277" i="70"/>
  <c r="L277" i="70"/>
  <c r="K277" i="70"/>
  <c r="I277" i="70"/>
  <c r="AT276" i="70"/>
  <c r="AL276" i="70"/>
  <c r="BP20" i="70" s="1"/>
  <c r="AC276" i="70"/>
  <c r="AA276" i="70"/>
  <c r="T276" i="70"/>
  <c r="R276" i="70"/>
  <c r="K276" i="70"/>
  <c r="AT275" i="70"/>
  <c r="AM275" i="70"/>
  <c r="AL275" i="70"/>
  <c r="AJ275" i="70"/>
  <c r="AD275" i="70"/>
  <c r="AC275" i="70"/>
  <c r="AA275" i="70"/>
  <c r="U275" i="70"/>
  <c r="T275" i="70"/>
  <c r="R275" i="70"/>
  <c r="L275" i="70"/>
  <c r="K275" i="70"/>
  <c r="I275" i="70"/>
  <c r="AT274" i="70"/>
  <c r="AM274" i="70"/>
  <c r="AL274" i="70"/>
  <c r="AJ274" i="70"/>
  <c r="AD274" i="70"/>
  <c r="AC274" i="70"/>
  <c r="AA274" i="70"/>
  <c r="U274" i="70"/>
  <c r="T274" i="70"/>
  <c r="R274" i="70"/>
  <c r="L274" i="70"/>
  <c r="K274" i="70"/>
  <c r="I274" i="70"/>
  <c r="AT273" i="70"/>
  <c r="AM273" i="70"/>
  <c r="AL273" i="70"/>
  <c r="AJ273" i="70"/>
  <c r="AD273" i="70"/>
  <c r="AC273" i="70"/>
  <c r="AA273" i="70"/>
  <c r="U273" i="70"/>
  <c r="T273" i="70"/>
  <c r="R273" i="70"/>
  <c r="L273" i="70"/>
  <c r="K273" i="70"/>
  <c r="I273" i="70"/>
  <c r="AT272" i="70"/>
  <c r="AM272" i="70"/>
  <c r="AL272" i="70"/>
  <c r="AJ272" i="70"/>
  <c r="AD272" i="70"/>
  <c r="AC272" i="70"/>
  <c r="AA272" i="70"/>
  <c r="U272" i="70"/>
  <c r="T272" i="70"/>
  <c r="R272" i="70"/>
  <c r="L272" i="70"/>
  <c r="K272" i="70"/>
  <c r="I272" i="70"/>
  <c r="AT271" i="70"/>
  <c r="AM271" i="70"/>
  <c r="AL271" i="70"/>
  <c r="AJ271" i="70"/>
  <c r="AD271" i="70"/>
  <c r="AC271" i="70"/>
  <c r="AA271" i="70"/>
  <c r="U271" i="70"/>
  <c r="T271" i="70"/>
  <c r="R271" i="70"/>
  <c r="L271" i="70"/>
  <c r="K271" i="70"/>
  <c r="I271" i="70"/>
  <c r="AT270" i="70"/>
  <c r="AM270" i="70"/>
  <c r="AL270" i="70"/>
  <c r="AJ270" i="70"/>
  <c r="AD270" i="70"/>
  <c r="AC270" i="70"/>
  <c r="AA270" i="70"/>
  <c r="U270" i="70"/>
  <c r="T270" i="70"/>
  <c r="R270" i="70"/>
  <c r="L270" i="70"/>
  <c r="K270" i="70"/>
  <c r="I270" i="70"/>
  <c r="AT269" i="70"/>
  <c r="AM269" i="70"/>
  <c r="AL269" i="70"/>
  <c r="AJ269" i="70"/>
  <c r="AD269" i="70"/>
  <c r="AC269" i="70"/>
  <c r="AA269" i="70"/>
  <c r="U269" i="70"/>
  <c r="T269" i="70"/>
  <c r="R269" i="70"/>
  <c r="L269" i="70"/>
  <c r="K269" i="70"/>
  <c r="I269" i="70"/>
  <c r="AT268" i="70"/>
  <c r="AM268" i="70"/>
  <c r="AL268" i="70"/>
  <c r="AJ268" i="70"/>
  <c r="AD268" i="70"/>
  <c r="AC268" i="70"/>
  <c r="AA268" i="70"/>
  <c r="U268" i="70"/>
  <c r="T268" i="70"/>
  <c r="R268" i="70"/>
  <c r="L268" i="70"/>
  <c r="K268" i="70"/>
  <c r="I268" i="70"/>
  <c r="AT267" i="70"/>
  <c r="AM267" i="70"/>
  <c r="AL267" i="70"/>
  <c r="AJ267" i="70"/>
  <c r="AD267" i="70"/>
  <c r="AC267" i="70"/>
  <c r="AA267" i="70"/>
  <c r="U267" i="70"/>
  <c r="T267" i="70"/>
  <c r="R267" i="70"/>
  <c r="L267" i="70"/>
  <c r="K267" i="70"/>
  <c r="I267" i="70"/>
  <c r="AT266" i="70"/>
  <c r="AM266" i="70"/>
  <c r="AL266" i="70"/>
  <c r="AJ266" i="70"/>
  <c r="AD266" i="70"/>
  <c r="AC266" i="70"/>
  <c r="AA266" i="70"/>
  <c r="U266" i="70"/>
  <c r="T266" i="70"/>
  <c r="R266" i="70"/>
  <c r="L266" i="70"/>
  <c r="K266" i="70"/>
  <c r="I266" i="70"/>
  <c r="AT265" i="70"/>
  <c r="AM265" i="70"/>
  <c r="AL265" i="70"/>
  <c r="AJ265" i="70"/>
  <c r="AD265" i="70"/>
  <c r="AC265" i="70"/>
  <c r="AA265" i="70"/>
  <c r="U265" i="70"/>
  <c r="T265" i="70"/>
  <c r="R265" i="70"/>
  <c r="L265" i="70"/>
  <c r="K265" i="70"/>
  <c r="I265" i="70"/>
  <c r="AT264" i="70"/>
  <c r="AM264" i="70"/>
  <c r="AL264" i="70"/>
  <c r="AJ264" i="70"/>
  <c r="AD264" i="70"/>
  <c r="AC264" i="70"/>
  <c r="AA264" i="70"/>
  <c r="U264" i="70"/>
  <c r="T264" i="70"/>
  <c r="R264" i="70"/>
  <c r="L264" i="70"/>
  <c r="K264" i="70"/>
  <c r="I264" i="70"/>
  <c r="AT263" i="70"/>
  <c r="AM263" i="70"/>
  <c r="AL263" i="70"/>
  <c r="AJ263" i="70"/>
  <c r="AD263" i="70"/>
  <c r="AC263" i="70"/>
  <c r="AA263" i="70"/>
  <c r="U263" i="70"/>
  <c r="T263" i="70"/>
  <c r="R263" i="70"/>
  <c r="L263" i="70"/>
  <c r="K263" i="70"/>
  <c r="I263" i="70"/>
  <c r="AT262" i="70"/>
  <c r="AM262" i="70"/>
  <c r="AL262" i="70"/>
  <c r="AJ262" i="70"/>
  <c r="AD262" i="70"/>
  <c r="AC262" i="70"/>
  <c r="AA262" i="70"/>
  <c r="U262" i="70"/>
  <c r="T262" i="70"/>
  <c r="R262" i="70"/>
  <c r="L262" i="70"/>
  <c r="K262" i="70"/>
  <c r="I262" i="70"/>
  <c r="AT261" i="70"/>
  <c r="AM261" i="70"/>
  <c r="AL261" i="70"/>
  <c r="AJ261" i="70"/>
  <c r="AD261" i="70"/>
  <c r="AC261" i="70"/>
  <c r="AA261" i="70"/>
  <c r="U261" i="70"/>
  <c r="T261" i="70"/>
  <c r="R261" i="70"/>
  <c r="L261" i="70"/>
  <c r="K261" i="70"/>
  <c r="I261" i="70"/>
  <c r="AT260" i="70"/>
  <c r="AM260" i="70"/>
  <c r="AL260" i="70"/>
  <c r="AJ260" i="70"/>
  <c r="AD260" i="70"/>
  <c r="AC260" i="70"/>
  <c r="AA260" i="70"/>
  <c r="U260" i="70"/>
  <c r="T260" i="70"/>
  <c r="R260" i="70"/>
  <c r="L260" i="70"/>
  <c r="K260" i="70"/>
  <c r="I260" i="70"/>
  <c r="AT259" i="70"/>
  <c r="AL259" i="70"/>
  <c r="BP19" i="70" s="1"/>
  <c r="AC259" i="70"/>
  <c r="AD259" i="70"/>
  <c r="T259" i="70"/>
  <c r="U259" i="70"/>
  <c r="K259" i="70"/>
  <c r="AT258" i="70"/>
  <c r="AM258" i="70"/>
  <c r="AL258" i="70"/>
  <c r="AJ258" i="70"/>
  <c r="AD258" i="70"/>
  <c r="AC258" i="70"/>
  <c r="AA258" i="70"/>
  <c r="U258" i="70"/>
  <c r="T258" i="70"/>
  <c r="R258" i="70"/>
  <c r="L258" i="70"/>
  <c r="K258" i="70"/>
  <c r="I258" i="70"/>
  <c r="AT257" i="70"/>
  <c r="AM257" i="70"/>
  <c r="AL257" i="70"/>
  <c r="AJ257" i="70"/>
  <c r="AD257" i="70"/>
  <c r="AC257" i="70"/>
  <c r="AA257" i="70"/>
  <c r="U257" i="70"/>
  <c r="T257" i="70"/>
  <c r="R257" i="70"/>
  <c r="L257" i="70"/>
  <c r="K257" i="70"/>
  <c r="I257" i="70"/>
  <c r="AT256" i="70"/>
  <c r="AM256" i="70"/>
  <c r="AL256" i="70"/>
  <c r="AJ256" i="70"/>
  <c r="AD256" i="70"/>
  <c r="AC256" i="70"/>
  <c r="AA256" i="70"/>
  <c r="U256" i="70"/>
  <c r="T256" i="70"/>
  <c r="R256" i="70"/>
  <c r="L256" i="70"/>
  <c r="K256" i="70"/>
  <c r="I256" i="70"/>
  <c r="AT255" i="70"/>
  <c r="AM255" i="70"/>
  <c r="AL255" i="70"/>
  <c r="AJ255" i="70"/>
  <c r="AD255" i="70"/>
  <c r="AC255" i="70"/>
  <c r="AA255" i="70"/>
  <c r="U255" i="70"/>
  <c r="T255" i="70"/>
  <c r="R255" i="70"/>
  <c r="L255" i="70"/>
  <c r="K255" i="70"/>
  <c r="I255" i="70"/>
  <c r="AT254" i="70"/>
  <c r="AM254" i="70"/>
  <c r="AL254" i="70"/>
  <c r="AJ254" i="70"/>
  <c r="AD254" i="70"/>
  <c r="AC254" i="70"/>
  <c r="AA254" i="70"/>
  <c r="U254" i="70"/>
  <c r="T254" i="70"/>
  <c r="R254" i="70"/>
  <c r="L254" i="70"/>
  <c r="K254" i="70"/>
  <c r="I254" i="70"/>
  <c r="AT253" i="70"/>
  <c r="AM253" i="70"/>
  <c r="AL253" i="70"/>
  <c r="AJ253" i="70"/>
  <c r="AD253" i="70"/>
  <c r="AC253" i="70"/>
  <c r="AA253" i="70"/>
  <c r="U253" i="70"/>
  <c r="T253" i="70"/>
  <c r="R253" i="70"/>
  <c r="L253" i="70"/>
  <c r="K253" i="70"/>
  <c r="I253" i="70"/>
  <c r="AT252" i="70"/>
  <c r="AM252" i="70"/>
  <c r="AL252" i="70"/>
  <c r="AJ252" i="70"/>
  <c r="AD252" i="70"/>
  <c r="AC252" i="70"/>
  <c r="AA252" i="70"/>
  <c r="U252" i="70"/>
  <c r="T252" i="70"/>
  <c r="R252" i="70"/>
  <c r="L252" i="70"/>
  <c r="K252" i="70"/>
  <c r="I252" i="70"/>
  <c r="AT251" i="70"/>
  <c r="AM251" i="70"/>
  <c r="AL251" i="70"/>
  <c r="AJ251" i="70"/>
  <c r="AD251" i="70"/>
  <c r="AC251" i="70"/>
  <c r="AA251" i="70"/>
  <c r="U251" i="70"/>
  <c r="T251" i="70"/>
  <c r="R251" i="70"/>
  <c r="L251" i="70"/>
  <c r="K251" i="70"/>
  <c r="I251" i="70"/>
  <c r="AT250" i="70"/>
  <c r="AM250" i="70"/>
  <c r="AL250" i="70"/>
  <c r="AJ250" i="70"/>
  <c r="AD250" i="70"/>
  <c r="AC250" i="70"/>
  <c r="AA250" i="70"/>
  <c r="U250" i="70"/>
  <c r="T250" i="70"/>
  <c r="R250" i="70"/>
  <c r="L250" i="70"/>
  <c r="K250" i="70"/>
  <c r="I250" i="70"/>
  <c r="AT249" i="70"/>
  <c r="AM249" i="70"/>
  <c r="AL249" i="70"/>
  <c r="AJ249" i="70"/>
  <c r="AD249" i="70"/>
  <c r="AC249" i="70"/>
  <c r="AA249" i="70"/>
  <c r="U249" i="70"/>
  <c r="T249" i="70"/>
  <c r="R249" i="70"/>
  <c r="L249" i="70"/>
  <c r="K249" i="70"/>
  <c r="I249" i="70"/>
  <c r="AT248" i="70"/>
  <c r="AM248" i="70"/>
  <c r="AL248" i="70"/>
  <c r="AJ248" i="70"/>
  <c r="AD248" i="70"/>
  <c r="AC248" i="70"/>
  <c r="AA248" i="70"/>
  <c r="U248" i="70"/>
  <c r="T248" i="70"/>
  <c r="R248" i="70"/>
  <c r="L248" i="70"/>
  <c r="K248" i="70"/>
  <c r="I248" i="70"/>
  <c r="AT247" i="70"/>
  <c r="AM247" i="70"/>
  <c r="AL247" i="70"/>
  <c r="AJ247" i="70"/>
  <c r="AD247" i="70"/>
  <c r="AC247" i="70"/>
  <c r="AA247" i="70"/>
  <c r="U247" i="70"/>
  <c r="T247" i="70"/>
  <c r="R247" i="70"/>
  <c r="L247" i="70"/>
  <c r="K247" i="70"/>
  <c r="I247" i="70"/>
  <c r="AT246" i="70"/>
  <c r="AW246" i="70" s="1"/>
  <c r="AM246" i="70"/>
  <c r="AL246" i="70"/>
  <c r="AJ246" i="70"/>
  <c r="AD246" i="70"/>
  <c r="AC246" i="70"/>
  <c r="AA246" i="70"/>
  <c r="U246" i="70"/>
  <c r="T246" i="70"/>
  <c r="R246" i="70"/>
  <c r="L246" i="70"/>
  <c r="K246" i="70"/>
  <c r="I246" i="70"/>
  <c r="AT245" i="70"/>
  <c r="AM245" i="70"/>
  <c r="AL245" i="70"/>
  <c r="AJ245" i="70"/>
  <c r="AD245" i="70"/>
  <c r="AC245" i="70"/>
  <c r="AA245" i="70"/>
  <c r="U245" i="70"/>
  <c r="T245" i="70"/>
  <c r="R245" i="70"/>
  <c r="L245" i="70"/>
  <c r="K245" i="70"/>
  <c r="I245" i="70"/>
  <c r="AT244" i="70"/>
  <c r="AM244" i="70"/>
  <c r="AL244" i="70"/>
  <c r="AJ244" i="70"/>
  <c r="AD244" i="70"/>
  <c r="AC244" i="70"/>
  <c r="AA244" i="70"/>
  <c r="U244" i="70"/>
  <c r="T244" i="70"/>
  <c r="R244" i="70"/>
  <c r="L244" i="70"/>
  <c r="K244" i="70"/>
  <c r="I244" i="70"/>
  <c r="AT243" i="70"/>
  <c r="AM243" i="70"/>
  <c r="AL243" i="70"/>
  <c r="AJ243" i="70"/>
  <c r="AD243" i="70"/>
  <c r="AC243" i="70"/>
  <c r="AA243" i="70"/>
  <c r="U243" i="70"/>
  <c r="T243" i="70"/>
  <c r="R243" i="70"/>
  <c r="L243" i="70"/>
  <c r="K243" i="70"/>
  <c r="I243" i="70"/>
  <c r="AT242" i="70"/>
  <c r="AL242" i="70"/>
  <c r="BP18" i="70" s="1"/>
  <c r="AJ242" i="70"/>
  <c r="AC242" i="70"/>
  <c r="AA242" i="70"/>
  <c r="T242" i="70"/>
  <c r="R242" i="70"/>
  <c r="K242" i="70"/>
  <c r="AT241" i="70"/>
  <c r="AM241" i="70"/>
  <c r="AL241" i="70"/>
  <c r="AJ241" i="70"/>
  <c r="AD241" i="70"/>
  <c r="AC241" i="70"/>
  <c r="AA241" i="70"/>
  <c r="U241" i="70"/>
  <c r="T241" i="70"/>
  <c r="R241" i="70"/>
  <c r="L241" i="70"/>
  <c r="K241" i="70"/>
  <c r="I241" i="70"/>
  <c r="AT240" i="70"/>
  <c r="AM240" i="70"/>
  <c r="AL240" i="70"/>
  <c r="AJ240" i="70"/>
  <c r="AD240" i="70"/>
  <c r="AC240" i="70"/>
  <c r="AA240" i="70"/>
  <c r="U240" i="70"/>
  <c r="T240" i="70"/>
  <c r="R240" i="70"/>
  <c r="L240" i="70"/>
  <c r="K240" i="70"/>
  <c r="I240" i="70"/>
  <c r="AT239" i="70"/>
  <c r="AM239" i="70"/>
  <c r="AL239" i="70"/>
  <c r="AJ239" i="70"/>
  <c r="AD239" i="70"/>
  <c r="AC239" i="70"/>
  <c r="AA239" i="70"/>
  <c r="U239" i="70"/>
  <c r="T239" i="70"/>
  <c r="R239" i="70"/>
  <c r="L239" i="70"/>
  <c r="K239" i="70"/>
  <c r="I239" i="70"/>
  <c r="AT238" i="70"/>
  <c r="AM238" i="70"/>
  <c r="AL238" i="70"/>
  <c r="AJ238" i="70"/>
  <c r="AD238" i="70"/>
  <c r="AC238" i="70"/>
  <c r="AA238" i="70"/>
  <c r="U238" i="70"/>
  <c r="T238" i="70"/>
  <c r="R238" i="70"/>
  <c r="L238" i="70"/>
  <c r="K238" i="70"/>
  <c r="I238" i="70"/>
  <c r="AT237" i="70"/>
  <c r="AM237" i="70"/>
  <c r="AL237" i="70"/>
  <c r="AJ237" i="70"/>
  <c r="AD237" i="70"/>
  <c r="AC237" i="70"/>
  <c r="AA237" i="70"/>
  <c r="U237" i="70"/>
  <c r="T237" i="70"/>
  <c r="R237" i="70"/>
  <c r="L237" i="70"/>
  <c r="K237" i="70"/>
  <c r="I237" i="70"/>
  <c r="AT236" i="70"/>
  <c r="AM236" i="70"/>
  <c r="AL236" i="70"/>
  <c r="AJ236" i="70"/>
  <c r="AD236" i="70"/>
  <c r="AC236" i="70"/>
  <c r="AA236" i="70"/>
  <c r="U236" i="70"/>
  <c r="T236" i="70"/>
  <c r="R236" i="70"/>
  <c r="L236" i="70"/>
  <c r="K236" i="70"/>
  <c r="I236" i="70"/>
  <c r="AT235" i="70"/>
  <c r="AM235" i="70"/>
  <c r="AL235" i="70"/>
  <c r="AJ235" i="70"/>
  <c r="AD235" i="70"/>
  <c r="AC235" i="70"/>
  <c r="AA235" i="70"/>
  <c r="U235" i="70"/>
  <c r="T235" i="70"/>
  <c r="R235" i="70"/>
  <c r="L235" i="70"/>
  <c r="K235" i="70"/>
  <c r="I235" i="70"/>
  <c r="AT234" i="70"/>
  <c r="AM234" i="70"/>
  <c r="AL234" i="70"/>
  <c r="AJ234" i="70"/>
  <c r="AD234" i="70"/>
  <c r="AC234" i="70"/>
  <c r="AA234" i="70"/>
  <c r="U234" i="70"/>
  <c r="T234" i="70"/>
  <c r="R234" i="70"/>
  <c r="L234" i="70"/>
  <c r="K234" i="70"/>
  <c r="I234" i="70"/>
  <c r="AT233" i="70"/>
  <c r="AM233" i="70"/>
  <c r="AL233" i="70"/>
  <c r="AJ233" i="70"/>
  <c r="AD233" i="70"/>
  <c r="AC233" i="70"/>
  <c r="AA233" i="70"/>
  <c r="U233" i="70"/>
  <c r="T233" i="70"/>
  <c r="R233" i="70"/>
  <c r="L233" i="70"/>
  <c r="K233" i="70"/>
  <c r="I233" i="70"/>
  <c r="AT232" i="70"/>
  <c r="AM232" i="70"/>
  <c r="AL232" i="70"/>
  <c r="AJ232" i="70"/>
  <c r="AD232" i="70"/>
  <c r="AC232" i="70"/>
  <c r="AA232" i="70"/>
  <c r="U232" i="70"/>
  <c r="T232" i="70"/>
  <c r="R232" i="70"/>
  <c r="L232" i="70"/>
  <c r="K232" i="70"/>
  <c r="I232" i="70"/>
  <c r="AT231" i="70"/>
  <c r="AM231" i="70"/>
  <c r="AL231" i="70"/>
  <c r="AJ231" i="70"/>
  <c r="AD231" i="70"/>
  <c r="AC231" i="70"/>
  <c r="AA231" i="70"/>
  <c r="U231" i="70"/>
  <c r="T231" i="70"/>
  <c r="R231" i="70"/>
  <c r="L231" i="70"/>
  <c r="K231" i="70"/>
  <c r="I231" i="70"/>
  <c r="AT230" i="70"/>
  <c r="AM230" i="70"/>
  <c r="AL230" i="70"/>
  <c r="AJ230" i="70"/>
  <c r="AD230" i="70"/>
  <c r="AC230" i="70"/>
  <c r="AA230" i="70"/>
  <c r="U230" i="70"/>
  <c r="T230" i="70"/>
  <c r="R230" i="70"/>
  <c r="L230" i="70"/>
  <c r="K230" i="70"/>
  <c r="I230" i="70"/>
  <c r="AT229" i="70"/>
  <c r="AW229" i="70" s="1"/>
  <c r="AM229" i="70"/>
  <c r="AL229" i="70"/>
  <c r="AJ229" i="70"/>
  <c r="AD229" i="70"/>
  <c r="AC229" i="70"/>
  <c r="AA229" i="70"/>
  <c r="U229" i="70"/>
  <c r="T229" i="70"/>
  <c r="R229" i="70"/>
  <c r="L229" i="70"/>
  <c r="K229" i="70"/>
  <c r="I229" i="70"/>
  <c r="AT228" i="70"/>
  <c r="AM228" i="70"/>
  <c r="AL228" i="70"/>
  <c r="AJ228" i="70"/>
  <c r="AD228" i="70"/>
  <c r="AC228" i="70"/>
  <c r="AA228" i="70"/>
  <c r="U228" i="70"/>
  <c r="T228" i="70"/>
  <c r="R228" i="70"/>
  <c r="L228" i="70"/>
  <c r="K228" i="70"/>
  <c r="I228" i="70"/>
  <c r="AT227" i="70"/>
  <c r="AM227" i="70"/>
  <c r="AL227" i="70"/>
  <c r="AJ227" i="70"/>
  <c r="AD227" i="70"/>
  <c r="AC227" i="70"/>
  <c r="AA227" i="70"/>
  <c r="U227" i="70"/>
  <c r="T227" i="70"/>
  <c r="R227" i="70"/>
  <c r="L227" i="70"/>
  <c r="K227" i="70"/>
  <c r="I227" i="70"/>
  <c r="AT226" i="70"/>
  <c r="AM226" i="70"/>
  <c r="AL226" i="70"/>
  <c r="AJ226" i="70"/>
  <c r="AD226" i="70"/>
  <c r="AC226" i="70"/>
  <c r="AA226" i="70"/>
  <c r="U226" i="70"/>
  <c r="T226" i="70"/>
  <c r="R226" i="70"/>
  <c r="L226" i="70"/>
  <c r="K226" i="70"/>
  <c r="I226" i="70"/>
  <c r="AT225" i="70"/>
  <c r="AL225" i="70"/>
  <c r="BP17" i="70" s="1"/>
  <c r="AC225" i="70"/>
  <c r="AA225" i="70"/>
  <c r="T225" i="70"/>
  <c r="R225" i="70"/>
  <c r="K225" i="70"/>
  <c r="AT224" i="70"/>
  <c r="AM224" i="70"/>
  <c r="AL224" i="70"/>
  <c r="AJ224" i="70"/>
  <c r="AD224" i="70"/>
  <c r="AC224" i="70"/>
  <c r="AA224" i="70"/>
  <c r="U224" i="70"/>
  <c r="T224" i="70"/>
  <c r="R224" i="70"/>
  <c r="L224" i="70"/>
  <c r="K224" i="70"/>
  <c r="I224" i="70"/>
  <c r="AT223" i="70"/>
  <c r="AW223" i="70" s="1"/>
  <c r="AM223" i="70"/>
  <c r="AL223" i="70"/>
  <c r="AJ223" i="70"/>
  <c r="AD223" i="70"/>
  <c r="AC223" i="70"/>
  <c r="AA223" i="70"/>
  <c r="U223" i="70"/>
  <c r="T223" i="70"/>
  <c r="R223" i="70"/>
  <c r="L223" i="70"/>
  <c r="K223" i="70"/>
  <c r="I223" i="70"/>
  <c r="AT222" i="70"/>
  <c r="AM222" i="70"/>
  <c r="AL222" i="70"/>
  <c r="AJ222" i="70"/>
  <c r="AD222" i="70"/>
  <c r="AC222" i="70"/>
  <c r="AA222" i="70"/>
  <c r="U222" i="70"/>
  <c r="T222" i="70"/>
  <c r="R222" i="70"/>
  <c r="L222" i="70"/>
  <c r="K222" i="70"/>
  <c r="I222" i="70"/>
  <c r="AT221" i="70"/>
  <c r="AM221" i="70"/>
  <c r="AL221" i="70"/>
  <c r="AJ221" i="70"/>
  <c r="AD221" i="70"/>
  <c r="AC221" i="70"/>
  <c r="AA221" i="70"/>
  <c r="U221" i="70"/>
  <c r="T221" i="70"/>
  <c r="R221" i="70"/>
  <c r="L221" i="70"/>
  <c r="K221" i="70"/>
  <c r="I221" i="70"/>
  <c r="AT220" i="70"/>
  <c r="AM220" i="70"/>
  <c r="AL220" i="70"/>
  <c r="AJ220" i="70"/>
  <c r="AD220" i="70"/>
  <c r="AC220" i="70"/>
  <c r="AA220" i="70"/>
  <c r="U220" i="70"/>
  <c r="T220" i="70"/>
  <c r="R220" i="70"/>
  <c r="L220" i="70"/>
  <c r="K220" i="70"/>
  <c r="I220" i="70"/>
  <c r="AT219" i="70"/>
  <c r="AM219" i="70"/>
  <c r="AL219" i="70"/>
  <c r="AJ219" i="70"/>
  <c r="AD219" i="70"/>
  <c r="AC219" i="70"/>
  <c r="AA219" i="70"/>
  <c r="U219" i="70"/>
  <c r="T219" i="70"/>
  <c r="R219" i="70"/>
  <c r="L219" i="70"/>
  <c r="K219" i="70"/>
  <c r="I219" i="70"/>
  <c r="AT218" i="70"/>
  <c r="AM218" i="70"/>
  <c r="AL218" i="70"/>
  <c r="AJ218" i="70"/>
  <c r="AD218" i="70"/>
  <c r="AC218" i="70"/>
  <c r="AA218" i="70"/>
  <c r="U218" i="70"/>
  <c r="T218" i="70"/>
  <c r="R218" i="70"/>
  <c r="L218" i="70"/>
  <c r="K218" i="70"/>
  <c r="I218" i="70"/>
  <c r="AT217" i="70"/>
  <c r="AM217" i="70"/>
  <c r="AL217" i="70"/>
  <c r="AJ217" i="70"/>
  <c r="AD217" i="70"/>
  <c r="AC217" i="70"/>
  <c r="AA217" i="70"/>
  <c r="U217" i="70"/>
  <c r="T217" i="70"/>
  <c r="R217" i="70"/>
  <c r="L217" i="70"/>
  <c r="K217" i="70"/>
  <c r="I217" i="70"/>
  <c r="AT216" i="70"/>
  <c r="AM216" i="70"/>
  <c r="AL216" i="70"/>
  <c r="AJ216" i="70"/>
  <c r="AD216" i="70"/>
  <c r="AC216" i="70"/>
  <c r="AA216" i="70"/>
  <c r="U216" i="70"/>
  <c r="T216" i="70"/>
  <c r="R216" i="70"/>
  <c r="L216" i="70"/>
  <c r="K216" i="70"/>
  <c r="I216" i="70"/>
  <c r="AT215" i="70"/>
  <c r="AM215" i="70"/>
  <c r="AL215" i="70"/>
  <c r="AJ215" i="70"/>
  <c r="AD215" i="70"/>
  <c r="AC215" i="70"/>
  <c r="AA215" i="70"/>
  <c r="U215" i="70"/>
  <c r="T215" i="70"/>
  <c r="R215" i="70"/>
  <c r="L215" i="70"/>
  <c r="K215" i="70"/>
  <c r="I215" i="70"/>
  <c r="AT214" i="70"/>
  <c r="AM214" i="70"/>
  <c r="AL214" i="70"/>
  <c r="AJ214" i="70"/>
  <c r="AD214" i="70"/>
  <c r="AC214" i="70"/>
  <c r="AA214" i="70"/>
  <c r="U214" i="70"/>
  <c r="T214" i="70"/>
  <c r="R214" i="70"/>
  <c r="L214" i="70"/>
  <c r="K214" i="70"/>
  <c r="I214" i="70"/>
  <c r="AT213" i="70"/>
  <c r="AM213" i="70"/>
  <c r="AL213" i="70"/>
  <c r="AJ213" i="70"/>
  <c r="AD213" i="70"/>
  <c r="AC213" i="70"/>
  <c r="AA213" i="70"/>
  <c r="U213" i="70"/>
  <c r="T213" i="70"/>
  <c r="R213" i="70"/>
  <c r="L213" i="70"/>
  <c r="K213" i="70"/>
  <c r="I213" i="70"/>
  <c r="AT212" i="70"/>
  <c r="AM212" i="70"/>
  <c r="AL212" i="70"/>
  <c r="AJ212" i="70"/>
  <c r="AD212" i="70"/>
  <c r="AC212" i="70"/>
  <c r="AA212" i="70"/>
  <c r="U212" i="70"/>
  <c r="T212" i="70"/>
  <c r="R212" i="70"/>
  <c r="L212" i="70"/>
  <c r="K212" i="70"/>
  <c r="I212" i="70"/>
  <c r="AT211" i="70"/>
  <c r="AM211" i="70"/>
  <c r="AL211" i="70"/>
  <c r="AJ211" i="70"/>
  <c r="AD211" i="70"/>
  <c r="AC211" i="70"/>
  <c r="AA211" i="70"/>
  <c r="U211" i="70"/>
  <c r="T211" i="70"/>
  <c r="R211" i="70"/>
  <c r="L211" i="70"/>
  <c r="K211" i="70"/>
  <c r="I211" i="70"/>
  <c r="AT210" i="70"/>
  <c r="AM210" i="70"/>
  <c r="AL210" i="70"/>
  <c r="AJ210" i="70"/>
  <c r="AD210" i="70"/>
  <c r="AC210" i="70"/>
  <c r="AA210" i="70"/>
  <c r="U210" i="70"/>
  <c r="T210" i="70"/>
  <c r="R210" i="70"/>
  <c r="L210" i="70"/>
  <c r="K210" i="70"/>
  <c r="I210" i="70"/>
  <c r="AT209" i="70"/>
  <c r="AM209" i="70"/>
  <c r="AL209" i="70"/>
  <c r="AJ209" i="70"/>
  <c r="AD209" i="70"/>
  <c r="AC209" i="70"/>
  <c r="AA209" i="70"/>
  <c r="U209" i="70"/>
  <c r="T209" i="70"/>
  <c r="R209" i="70"/>
  <c r="L209" i="70"/>
  <c r="K209" i="70"/>
  <c r="I209" i="70"/>
  <c r="AT208" i="70"/>
  <c r="AL208" i="70"/>
  <c r="BP16" i="70" s="1"/>
  <c r="AJ208" i="70"/>
  <c r="AC208" i="70"/>
  <c r="AA208" i="70"/>
  <c r="T208" i="70"/>
  <c r="R208" i="70"/>
  <c r="K208" i="70"/>
  <c r="AT207" i="70"/>
  <c r="AM207" i="70"/>
  <c r="AL207" i="70"/>
  <c r="AJ207" i="70"/>
  <c r="AD207" i="70"/>
  <c r="AC207" i="70"/>
  <c r="AA207" i="70"/>
  <c r="U207" i="70"/>
  <c r="T207" i="70"/>
  <c r="R207" i="70"/>
  <c r="L207" i="70"/>
  <c r="K207" i="70"/>
  <c r="I207" i="70"/>
  <c r="AT206" i="70"/>
  <c r="AM206" i="70"/>
  <c r="AL206" i="70"/>
  <c r="AJ206" i="70"/>
  <c r="AD206" i="70"/>
  <c r="AC206" i="70"/>
  <c r="AA206" i="70"/>
  <c r="U206" i="70"/>
  <c r="T206" i="70"/>
  <c r="R206" i="70"/>
  <c r="L206" i="70"/>
  <c r="K206" i="70"/>
  <c r="I206" i="70"/>
  <c r="AT205" i="70"/>
  <c r="AM205" i="70"/>
  <c r="AL205" i="70"/>
  <c r="AJ205" i="70"/>
  <c r="AD205" i="70"/>
  <c r="AC205" i="70"/>
  <c r="AA205" i="70"/>
  <c r="U205" i="70"/>
  <c r="T205" i="70"/>
  <c r="R205" i="70"/>
  <c r="L205" i="70"/>
  <c r="K205" i="70"/>
  <c r="I205" i="70"/>
  <c r="AT204" i="70"/>
  <c r="AM204" i="70"/>
  <c r="AL204" i="70"/>
  <c r="AJ204" i="70"/>
  <c r="AD204" i="70"/>
  <c r="AC204" i="70"/>
  <c r="AA204" i="70"/>
  <c r="U204" i="70"/>
  <c r="T204" i="70"/>
  <c r="R204" i="70"/>
  <c r="L204" i="70"/>
  <c r="K204" i="70"/>
  <c r="I204" i="70"/>
  <c r="AT203" i="70"/>
  <c r="AM203" i="70"/>
  <c r="AL203" i="70"/>
  <c r="AJ203" i="70"/>
  <c r="AD203" i="70"/>
  <c r="AC203" i="70"/>
  <c r="AA203" i="70"/>
  <c r="U203" i="70"/>
  <c r="T203" i="70"/>
  <c r="R203" i="70"/>
  <c r="L203" i="70"/>
  <c r="K203" i="70"/>
  <c r="I203" i="70"/>
  <c r="AT202" i="70"/>
  <c r="AM202" i="70"/>
  <c r="AL202" i="70"/>
  <c r="AJ202" i="70"/>
  <c r="AD202" i="70"/>
  <c r="AC202" i="70"/>
  <c r="AA202" i="70"/>
  <c r="U202" i="70"/>
  <c r="T202" i="70"/>
  <c r="R202" i="70"/>
  <c r="L202" i="70"/>
  <c r="K202" i="70"/>
  <c r="I202" i="70"/>
  <c r="AT201" i="70"/>
  <c r="AM201" i="70"/>
  <c r="AL201" i="70"/>
  <c r="AJ201" i="70"/>
  <c r="AD201" i="70"/>
  <c r="AC201" i="70"/>
  <c r="AA201" i="70"/>
  <c r="U201" i="70"/>
  <c r="T201" i="70"/>
  <c r="R201" i="70"/>
  <c r="L201" i="70"/>
  <c r="K201" i="70"/>
  <c r="I201" i="70"/>
  <c r="AT200" i="70"/>
  <c r="AM200" i="70"/>
  <c r="AL200" i="70"/>
  <c r="AJ200" i="70"/>
  <c r="AD200" i="70"/>
  <c r="AC200" i="70"/>
  <c r="AA200" i="70"/>
  <c r="U200" i="70"/>
  <c r="T200" i="70"/>
  <c r="R200" i="70"/>
  <c r="L200" i="70"/>
  <c r="K200" i="70"/>
  <c r="I200" i="70"/>
  <c r="AT199" i="70"/>
  <c r="AM199" i="70"/>
  <c r="AL199" i="70"/>
  <c r="AJ199" i="70"/>
  <c r="AD199" i="70"/>
  <c r="AC199" i="70"/>
  <c r="AA199" i="70"/>
  <c r="U199" i="70"/>
  <c r="T199" i="70"/>
  <c r="R199" i="70"/>
  <c r="L199" i="70"/>
  <c r="K199" i="70"/>
  <c r="I199" i="70"/>
  <c r="AT198" i="70"/>
  <c r="AM198" i="70"/>
  <c r="AL198" i="70"/>
  <c r="AJ198" i="70"/>
  <c r="AD198" i="70"/>
  <c r="AC198" i="70"/>
  <c r="AA198" i="70"/>
  <c r="U198" i="70"/>
  <c r="T198" i="70"/>
  <c r="R198" i="70"/>
  <c r="L198" i="70"/>
  <c r="K198" i="70"/>
  <c r="I198" i="70"/>
  <c r="AT197" i="70"/>
  <c r="AM197" i="70"/>
  <c r="AL197" i="70"/>
  <c r="AJ197" i="70"/>
  <c r="AD197" i="70"/>
  <c r="AC197" i="70"/>
  <c r="AA197" i="70"/>
  <c r="U197" i="70"/>
  <c r="T197" i="70"/>
  <c r="R197" i="70"/>
  <c r="L197" i="70"/>
  <c r="K197" i="70"/>
  <c r="I197" i="70"/>
  <c r="AT196" i="70"/>
  <c r="AM196" i="70"/>
  <c r="AL196" i="70"/>
  <c r="AJ196" i="70"/>
  <c r="AD196" i="70"/>
  <c r="AC196" i="70"/>
  <c r="AA196" i="70"/>
  <c r="U196" i="70"/>
  <c r="T196" i="70"/>
  <c r="R196" i="70"/>
  <c r="L196" i="70"/>
  <c r="K196" i="70"/>
  <c r="I196" i="70"/>
  <c r="AT195" i="70"/>
  <c r="AM195" i="70"/>
  <c r="AL195" i="70"/>
  <c r="AJ195" i="70"/>
  <c r="AD195" i="70"/>
  <c r="AC195" i="70"/>
  <c r="AA195" i="70"/>
  <c r="U195" i="70"/>
  <c r="T195" i="70"/>
  <c r="R195" i="70"/>
  <c r="L195" i="70"/>
  <c r="K195" i="70"/>
  <c r="I195" i="70"/>
  <c r="AT194" i="70"/>
  <c r="AM194" i="70"/>
  <c r="AL194" i="70"/>
  <c r="AJ194" i="70"/>
  <c r="AD194" i="70"/>
  <c r="AC194" i="70"/>
  <c r="AA194" i="70"/>
  <c r="U194" i="70"/>
  <c r="T194" i="70"/>
  <c r="R194" i="70"/>
  <c r="L194" i="70"/>
  <c r="K194" i="70"/>
  <c r="I194" i="70"/>
  <c r="AT193" i="70"/>
  <c r="AM193" i="70"/>
  <c r="AL193" i="70"/>
  <c r="AJ193" i="70"/>
  <c r="AD193" i="70"/>
  <c r="AC193" i="70"/>
  <c r="AA193" i="70"/>
  <c r="U193" i="70"/>
  <c r="T193" i="70"/>
  <c r="R193" i="70"/>
  <c r="L193" i="70"/>
  <c r="K193" i="70"/>
  <c r="I193" i="70"/>
  <c r="AT192" i="70"/>
  <c r="AM192" i="70"/>
  <c r="AL192" i="70"/>
  <c r="AJ192" i="70"/>
  <c r="AD192" i="70"/>
  <c r="AC192" i="70"/>
  <c r="AA192" i="70"/>
  <c r="U192" i="70"/>
  <c r="T192" i="70"/>
  <c r="R192" i="70"/>
  <c r="L192" i="70"/>
  <c r="K192" i="70"/>
  <c r="I192" i="70"/>
  <c r="AT191" i="70"/>
  <c r="AL191" i="70"/>
  <c r="BP15" i="70" s="1"/>
  <c r="AC191" i="70"/>
  <c r="AD191" i="70"/>
  <c r="T191" i="70"/>
  <c r="U191" i="70"/>
  <c r="K191" i="70"/>
  <c r="AT190" i="70"/>
  <c r="AM190" i="70"/>
  <c r="AL190" i="70"/>
  <c r="AJ190" i="70"/>
  <c r="AD190" i="70"/>
  <c r="AC190" i="70"/>
  <c r="AA190" i="70"/>
  <c r="U190" i="70"/>
  <c r="T190" i="70"/>
  <c r="R190" i="70"/>
  <c r="L190" i="70"/>
  <c r="K190" i="70"/>
  <c r="I190" i="70"/>
  <c r="AT189" i="70"/>
  <c r="AM189" i="70"/>
  <c r="AL189" i="70"/>
  <c r="AJ189" i="70"/>
  <c r="AD189" i="70"/>
  <c r="AC189" i="70"/>
  <c r="AA189" i="70"/>
  <c r="U189" i="70"/>
  <c r="T189" i="70"/>
  <c r="R189" i="70"/>
  <c r="L189" i="70"/>
  <c r="K189" i="70"/>
  <c r="I189" i="70"/>
  <c r="AT188" i="70"/>
  <c r="AM188" i="70"/>
  <c r="AL188" i="70"/>
  <c r="AJ188" i="70"/>
  <c r="AD188" i="70"/>
  <c r="AC188" i="70"/>
  <c r="AA188" i="70"/>
  <c r="U188" i="70"/>
  <c r="T188" i="70"/>
  <c r="R188" i="70"/>
  <c r="L188" i="70"/>
  <c r="K188" i="70"/>
  <c r="I188" i="70"/>
  <c r="AT187" i="70"/>
  <c r="AM187" i="70"/>
  <c r="AL187" i="70"/>
  <c r="AJ187" i="70"/>
  <c r="AD187" i="70"/>
  <c r="AC187" i="70"/>
  <c r="AA187" i="70"/>
  <c r="U187" i="70"/>
  <c r="T187" i="70"/>
  <c r="R187" i="70"/>
  <c r="L187" i="70"/>
  <c r="K187" i="70"/>
  <c r="I187" i="70"/>
  <c r="AT186" i="70"/>
  <c r="AM186" i="70"/>
  <c r="AL186" i="70"/>
  <c r="AJ186" i="70"/>
  <c r="AD186" i="70"/>
  <c r="AC186" i="70"/>
  <c r="AA186" i="70"/>
  <c r="U186" i="70"/>
  <c r="T186" i="70"/>
  <c r="R186" i="70"/>
  <c r="L186" i="70"/>
  <c r="K186" i="70"/>
  <c r="I186" i="70"/>
  <c r="AT185" i="70"/>
  <c r="AM185" i="70"/>
  <c r="AL185" i="70"/>
  <c r="AJ185" i="70"/>
  <c r="AD185" i="70"/>
  <c r="AC185" i="70"/>
  <c r="AA185" i="70"/>
  <c r="U185" i="70"/>
  <c r="T185" i="70"/>
  <c r="R185" i="70"/>
  <c r="L185" i="70"/>
  <c r="K185" i="70"/>
  <c r="I185" i="70"/>
  <c r="AT184" i="70"/>
  <c r="AM184" i="70"/>
  <c r="AL184" i="70"/>
  <c r="AJ184" i="70"/>
  <c r="AD184" i="70"/>
  <c r="AC184" i="70"/>
  <c r="AA184" i="70"/>
  <c r="U184" i="70"/>
  <c r="T184" i="70"/>
  <c r="R184" i="70"/>
  <c r="L184" i="70"/>
  <c r="K184" i="70"/>
  <c r="I184" i="70"/>
  <c r="AT183" i="70"/>
  <c r="AM183" i="70"/>
  <c r="AL183" i="70"/>
  <c r="AJ183" i="70"/>
  <c r="AD183" i="70"/>
  <c r="AC183" i="70"/>
  <c r="AA183" i="70"/>
  <c r="U183" i="70"/>
  <c r="T183" i="70"/>
  <c r="R183" i="70"/>
  <c r="L183" i="70"/>
  <c r="K183" i="70"/>
  <c r="I183" i="70"/>
  <c r="AT182" i="70"/>
  <c r="AM182" i="70"/>
  <c r="AL182" i="70"/>
  <c r="AJ182" i="70"/>
  <c r="AD182" i="70"/>
  <c r="AC182" i="70"/>
  <c r="AA182" i="70"/>
  <c r="U182" i="70"/>
  <c r="T182" i="70"/>
  <c r="R182" i="70"/>
  <c r="L182" i="70"/>
  <c r="K182" i="70"/>
  <c r="I182" i="70"/>
  <c r="AT181" i="70"/>
  <c r="AM181" i="70"/>
  <c r="AL181" i="70"/>
  <c r="AJ181" i="70"/>
  <c r="AD181" i="70"/>
  <c r="AC181" i="70"/>
  <c r="AA181" i="70"/>
  <c r="U181" i="70"/>
  <c r="T181" i="70"/>
  <c r="R181" i="70"/>
  <c r="L181" i="70"/>
  <c r="K181" i="70"/>
  <c r="I181" i="70"/>
  <c r="AT180" i="70"/>
  <c r="AM180" i="70"/>
  <c r="AL180" i="70"/>
  <c r="AJ180" i="70"/>
  <c r="AD180" i="70"/>
  <c r="AC180" i="70"/>
  <c r="AA180" i="70"/>
  <c r="U180" i="70"/>
  <c r="T180" i="70"/>
  <c r="R180" i="70"/>
  <c r="L180" i="70"/>
  <c r="K180" i="70"/>
  <c r="I180" i="70"/>
  <c r="AT179" i="70"/>
  <c r="AM179" i="70"/>
  <c r="AL179" i="70"/>
  <c r="AJ179" i="70"/>
  <c r="AD179" i="70"/>
  <c r="AC179" i="70"/>
  <c r="AA179" i="70"/>
  <c r="U179" i="70"/>
  <c r="T179" i="70"/>
  <c r="R179" i="70"/>
  <c r="L179" i="70"/>
  <c r="K179" i="70"/>
  <c r="I179" i="70"/>
  <c r="AT178" i="70"/>
  <c r="AM178" i="70"/>
  <c r="AL178" i="70"/>
  <c r="AJ178" i="70"/>
  <c r="AD178" i="70"/>
  <c r="AC178" i="70"/>
  <c r="AA178" i="70"/>
  <c r="U178" i="70"/>
  <c r="T178" i="70"/>
  <c r="R178" i="70"/>
  <c r="L178" i="70"/>
  <c r="K178" i="70"/>
  <c r="I178" i="70"/>
  <c r="AT177" i="70"/>
  <c r="AM177" i="70"/>
  <c r="AL177" i="70"/>
  <c r="AJ177" i="70"/>
  <c r="AD177" i="70"/>
  <c r="AC177" i="70"/>
  <c r="AA177" i="70"/>
  <c r="U177" i="70"/>
  <c r="T177" i="70"/>
  <c r="R177" i="70"/>
  <c r="L177" i="70"/>
  <c r="K177" i="70"/>
  <c r="I177" i="70"/>
  <c r="AT176" i="70"/>
  <c r="AW176" i="70" s="1"/>
  <c r="AM176" i="70"/>
  <c r="AL176" i="70"/>
  <c r="AJ176" i="70"/>
  <c r="AD176" i="70"/>
  <c r="AC176" i="70"/>
  <c r="AA176" i="70"/>
  <c r="U176" i="70"/>
  <c r="T176" i="70"/>
  <c r="R176" i="70"/>
  <c r="L176" i="70"/>
  <c r="K176" i="70"/>
  <c r="I176" i="70"/>
  <c r="AT175" i="70"/>
  <c r="AM175" i="70"/>
  <c r="AL175" i="70"/>
  <c r="AJ175" i="70"/>
  <c r="AD175" i="70"/>
  <c r="AC175" i="70"/>
  <c r="AA175" i="70"/>
  <c r="U175" i="70"/>
  <c r="T175" i="70"/>
  <c r="R175" i="70"/>
  <c r="L175" i="70"/>
  <c r="K175" i="70"/>
  <c r="I175" i="70"/>
  <c r="AT174" i="70"/>
  <c r="AL174" i="70"/>
  <c r="BP14" i="70" s="1"/>
  <c r="AC174" i="70"/>
  <c r="T174" i="70"/>
  <c r="K174" i="70"/>
  <c r="AT173" i="70"/>
  <c r="AM173" i="70"/>
  <c r="AL173" i="70"/>
  <c r="AJ173" i="70"/>
  <c r="AD173" i="70"/>
  <c r="AC173" i="70"/>
  <c r="AA173" i="70"/>
  <c r="U173" i="70"/>
  <c r="T173" i="70"/>
  <c r="R173" i="70"/>
  <c r="L173" i="70"/>
  <c r="K173" i="70"/>
  <c r="I173" i="70"/>
  <c r="AT172" i="70"/>
  <c r="AM172" i="70"/>
  <c r="AL172" i="70"/>
  <c r="AJ172" i="70"/>
  <c r="AD172" i="70"/>
  <c r="AC172" i="70"/>
  <c r="AA172" i="70"/>
  <c r="U172" i="70"/>
  <c r="T172" i="70"/>
  <c r="R172" i="70"/>
  <c r="L172" i="70"/>
  <c r="K172" i="70"/>
  <c r="I172" i="70"/>
  <c r="AT171" i="70"/>
  <c r="AM171" i="70"/>
  <c r="AL171" i="70"/>
  <c r="AJ171" i="70"/>
  <c r="AD171" i="70"/>
  <c r="AC171" i="70"/>
  <c r="AA171" i="70"/>
  <c r="U171" i="70"/>
  <c r="T171" i="70"/>
  <c r="R171" i="70"/>
  <c r="L171" i="70"/>
  <c r="K171" i="70"/>
  <c r="I171" i="70"/>
  <c r="AT170" i="70"/>
  <c r="AM170" i="70"/>
  <c r="AL170" i="70"/>
  <c r="AJ170" i="70"/>
  <c r="AD170" i="70"/>
  <c r="AC170" i="70"/>
  <c r="AA170" i="70"/>
  <c r="U170" i="70"/>
  <c r="T170" i="70"/>
  <c r="R170" i="70"/>
  <c r="L170" i="70"/>
  <c r="K170" i="70"/>
  <c r="I170" i="70"/>
  <c r="AT169" i="70"/>
  <c r="AM169" i="70"/>
  <c r="AL169" i="70"/>
  <c r="AJ169" i="70"/>
  <c r="AD169" i="70"/>
  <c r="AC169" i="70"/>
  <c r="AA169" i="70"/>
  <c r="U169" i="70"/>
  <c r="T169" i="70"/>
  <c r="R169" i="70"/>
  <c r="L169" i="70"/>
  <c r="K169" i="70"/>
  <c r="I169" i="70"/>
  <c r="AT168" i="70"/>
  <c r="AW168" i="70" s="1"/>
  <c r="AM168" i="70"/>
  <c r="AL168" i="70"/>
  <c r="AJ168" i="70"/>
  <c r="AD168" i="70"/>
  <c r="AC168" i="70"/>
  <c r="AA168" i="70"/>
  <c r="U168" i="70"/>
  <c r="T168" i="70"/>
  <c r="R168" i="70"/>
  <c r="L168" i="70"/>
  <c r="K168" i="70"/>
  <c r="I168" i="70"/>
  <c r="AT167" i="70"/>
  <c r="AM167" i="70"/>
  <c r="AL167" i="70"/>
  <c r="AJ167" i="70"/>
  <c r="AD167" i="70"/>
  <c r="AC167" i="70"/>
  <c r="AA167" i="70"/>
  <c r="U167" i="70"/>
  <c r="T167" i="70"/>
  <c r="R167" i="70"/>
  <c r="L167" i="70"/>
  <c r="K167" i="70"/>
  <c r="I167" i="70"/>
  <c r="AT166" i="70"/>
  <c r="AM166" i="70"/>
  <c r="AL166" i="70"/>
  <c r="AJ166" i="70"/>
  <c r="AD166" i="70"/>
  <c r="AC166" i="70"/>
  <c r="AA166" i="70"/>
  <c r="U166" i="70"/>
  <c r="T166" i="70"/>
  <c r="R166" i="70"/>
  <c r="L166" i="70"/>
  <c r="K166" i="70"/>
  <c r="I166" i="70"/>
  <c r="AT165" i="70"/>
  <c r="AM165" i="70"/>
  <c r="AL165" i="70"/>
  <c r="AJ165" i="70"/>
  <c r="AD165" i="70"/>
  <c r="AC165" i="70"/>
  <c r="AA165" i="70"/>
  <c r="U165" i="70"/>
  <c r="T165" i="70"/>
  <c r="R165" i="70"/>
  <c r="L165" i="70"/>
  <c r="K165" i="70"/>
  <c r="I165" i="70"/>
  <c r="AT164" i="70"/>
  <c r="AM164" i="70"/>
  <c r="AL164" i="70"/>
  <c r="AJ164" i="70"/>
  <c r="AD164" i="70"/>
  <c r="AC164" i="70"/>
  <c r="AA164" i="70"/>
  <c r="U164" i="70"/>
  <c r="T164" i="70"/>
  <c r="R164" i="70"/>
  <c r="L164" i="70"/>
  <c r="K164" i="70"/>
  <c r="I164" i="70"/>
  <c r="AT163" i="70"/>
  <c r="AM163" i="70"/>
  <c r="AL163" i="70"/>
  <c r="AJ163" i="70"/>
  <c r="AD163" i="70"/>
  <c r="AC163" i="70"/>
  <c r="AA163" i="70"/>
  <c r="U163" i="70"/>
  <c r="T163" i="70"/>
  <c r="R163" i="70"/>
  <c r="L163" i="70"/>
  <c r="K163" i="70"/>
  <c r="I163" i="70"/>
  <c r="AT162" i="70"/>
  <c r="AM162" i="70"/>
  <c r="AL162" i="70"/>
  <c r="AJ162" i="70"/>
  <c r="AD162" i="70"/>
  <c r="AC162" i="70"/>
  <c r="AA162" i="70"/>
  <c r="U162" i="70"/>
  <c r="T162" i="70"/>
  <c r="R162" i="70"/>
  <c r="L162" i="70"/>
  <c r="K162" i="70"/>
  <c r="I162" i="70"/>
  <c r="AT161" i="70"/>
  <c r="AM161" i="70"/>
  <c r="AL161" i="70"/>
  <c r="AJ161" i="70"/>
  <c r="AD161" i="70"/>
  <c r="AC161" i="70"/>
  <c r="AA161" i="70"/>
  <c r="U161" i="70"/>
  <c r="T161" i="70"/>
  <c r="R161" i="70"/>
  <c r="L161" i="70"/>
  <c r="K161" i="70"/>
  <c r="I161" i="70"/>
  <c r="AT160" i="70"/>
  <c r="AM160" i="70"/>
  <c r="AL160" i="70"/>
  <c r="AJ160" i="70"/>
  <c r="AD160" i="70"/>
  <c r="AC160" i="70"/>
  <c r="AA160" i="70"/>
  <c r="U160" i="70"/>
  <c r="T160" i="70"/>
  <c r="R160" i="70"/>
  <c r="L160" i="70"/>
  <c r="K160" i="70"/>
  <c r="I160" i="70"/>
  <c r="AT159" i="70"/>
  <c r="AM159" i="70"/>
  <c r="AL159" i="70"/>
  <c r="AJ159" i="70"/>
  <c r="AD159" i="70"/>
  <c r="AC159" i="70"/>
  <c r="AA159" i="70"/>
  <c r="U159" i="70"/>
  <c r="T159" i="70"/>
  <c r="R159" i="70"/>
  <c r="L159" i="70"/>
  <c r="K159" i="70"/>
  <c r="I159" i="70"/>
  <c r="AT158" i="70"/>
  <c r="AM158" i="70"/>
  <c r="AL158" i="70"/>
  <c r="AJ158" i="70"/>
  <c r="AD158" i="70"/>
  <c r="AC158" i="70"/>
  <c r="AA158" i="70"/>
  <c r="U158" i="70"/>
  <c r="T158" i="70"/>
  <c r="R158" i="70"/>
  <c r="L158" i="70"/>
  <c r="K158" i="70"/>
  <c r="I158" i="70"/>
  <c r="AT157" i="70"/>
  <c r="AL157" i="70"/>
  <c r="BP13" i="70" s="1"/>
  <c r="AJ157" i="70"/>
  <c r="AC157" i="70"/>
  <c r="AA157" i="70"/>
  <c r="T157" i="70"/>
  <c r="R157" i="70"/>
  <c r="K157" i="70"/>
  <c r="AT156" i="70"/>
  <c r="AM156" i="70"/>
  <c r="AL156" i="70"/>
  <c r="AJ156" i="70"/>
  <c r="AD156" i="70"/>
  <c r="AC156" i="70"/>
  <c r="AA156" i="70"/>
  <c r="U156" i="70"/>
  <c r="T156" i="70"/>
  <c r="R156" i="70"/>
  <c r="L156" i="70"/>
  <c r="K156" i="70"/>
  <c r="I156" i="70"/>
  <c r="AT155" i="70"/>
  <c r="AM155" i="70"/>
  <c r="AL155" i="70"/>
  <c r="AJ155" i="70"/>
  <c r="AD155" i="70"/>
  <c r="AC155" i="70"/>
  <c r="AA155" i="70"/>
  <c r="U155" i="70"/>
  <c r="T155" i="70"/>
  <c r="R155" i="70"/>
  <c r="L155" i="70"/>
  <c r="K155" i="70"/>
  <c r="I155" i="70"/>
  <c r="AT154" i="70"/>
  <c r="AM154" i="70"/>
  <c r="AL154" i="70"/>
  <c r="AJ154" i="70"/>
  <c r="AD154" i="70"/>
  <c r="AC154" i="70"/>
  <c r="AA154" i="70"/>
  <c r="U154" i="70"/>
  <c r="T154" i="70"/>
  <c r="R154" i="70"/>
  <c r="L154" i="70"/>
  <c r="K154" i="70"/>
  <c r="I154" i="70"/>
  <c r="AT153" i="70"/>
  <c r="AM153" i="70"/>
  <c r="AL153" i="70"/>
  <c r="AJ153" i="70"/>
  <c r="AD153" i="70"/>
  <c r="AC153" i="70"/>
  <c r="AA153" i="70"/>
  <c r="U153" i="70"/>
  <c r="T153" i="70"/>
  <c r="R153" i="70"/>
  <c r="L153" i="70"/>
  <c r="K153" i="70"/>
  <c r="I153" i="70"/>
  <c r="AT152" i="70"/>
  <c r="AM152" i="70"/>
  <c r="AL152" i="70"/>
  <c r="AJ152" i="70"/>
  <c r="AD152" i="70"/>
  <c r="AC152" i="70"/>
  <c r="AA152" i="70"/>
  <c r="U152" i="70"/>
  <c r="T152" i="70"/>
  <c r="R152" i="70"/>
  <c r="L152" i="70"/>
  <c r="K152" i="70"/>
  <c r="I152" i="70"/>
  <c r="AT151" i="70"/>
  <c r="AW151" i="70" s="1"/>
  <c r="AM151" i="70"/>
  <c r="AL151" i="70"/>
  <c r="AJ151" i="70"/>
  <c r="AD151" i="70"/>
  <c r="AC151" i="70"/>
  <c r="AA151" i="70"/>
  <c r="U151" i="70"/>
  <c r="T151" i="70"/>
  <c r="R151" i="70"/>
  <c r="L151" i="70"/>
  <c r="K151" i="70"/>
  <c r="I151" i="70"/>
  <c r="AT150" i="70"/>
  <c r="AM150" i="70"/>
  <c r="AL150" i="70"/>
  <c r="AJ150" i="70"/>
  <c r="AD150" i="70"/>
  <c r="AC150" i="70"/>
  <c r="AA150" i="70"/>
  <c r="U150" i="70"/>
  <c r="T150" i="70"/>
  <c r="R150" i="70"/>
  <c r="L150" i="70"/>
  <c r="K150" i="70"/>
  <c r="I150" i="70"/>
  <c r="AT149" i="70"/>
  <c r="AM149" i="70"/>
  <c r="AL149" i="70"/>
  <c r="AJ149" i="70"/>
  <c r="AD149" i="70"/>
  <c r="AC149" i="70"/>
  <c r="AA149" i="70"/>
  <c r="U149" i="70"/>
  <c r="T149" i="70"/>
  <c r="R149" i="70"/>
  <c r="L149" i="70"/>
  <c r="K149" i="70"/>
  <c r="I149" i="70"/>
  <c r="AT148" i="70"/>
  <c r="AM148" i="70"/>
  <c r="AL148" i="70"/>
  <c r="AJ148" i="70"/>
  <c r="AD148" i="70"/>
  <c r="AC148" i="70"/>
  <c r="AA148" i="70"/>
  <c r="U148" i="70"/>
  <c r="T148" i="70"/>
  <c r="R148" i="70"/>
  <c r="L148" i="70"/>
  <c r="K148" i="70"/>
  <c r="I148" i="70"/>
  <c r="AT147" i="70"/>
  <c r="AM147" i="70"/>
  <c r="AL147" i="70"/>
  <c r="AJ147" i="70"/>
  <c r="AD147" i="70"/>
  <c r="AC147" i="70"/>
  <c r="AA147" i="70"/>
  <c r="U147" i="70"/>
  <c r="T147" i="70"/>
  <c r="R147" i="70"/>
  <c r="L147" i="70"/>
  <c r="K147" i="70"/>
  <c r="I147" i="70"/>
  <c r="AT146" i="70"/>
  <c r="AM146" i="70"/>
  <c r="AL146" i="70"/>
  <c r="AJ146" i="70"/>
  <c r="AD146" i="70"/>
  <c r="AC146" i="70"/>
  <c r="AA146" i="70"/>
  <c r="U146" i="70"/>
  <c r="T146" i="70"/>
  <c r="R146" i="70"/>
  <c r="L146" i="70"/>
  <c r="K146" i="70"/>
  <c r="I146" i="70"/>
  <c r="AT145" i="70"/>
  <c r="AM145" i="70"/>
  <c r="AL145" i="70"/>
  <c r="AJ145" i="70"/>
  <c r="AD145" i="70"/>
  <c r="AC145" i="70"/>
  <c r="AA145" i="70"/>
  <c r="U145" i="70"/>
  <c r="T145" i="70"/>
  <c r="R145" i="70"/>
  <c r="L145" i="70"/>
  <c r="K145" i="70"/>
  <c r="I145" i="70"/>
  <c r="AT144" i="70"/>
  <c r="AM144" i="70"/>
  <c r="AL144" i="70"/>
  <c r="AJ144" i="70"/>
  <c r="AD144" i="70"/>
  <c r="AC144" i="70"/>
  <c r="AA144" i="70"/>
  <c r="U144" i="70"/>
  <c r="T144" i="70"/>
  <c r="R144" i="70"/>
  <c r="L144" i="70"/>
  <c r="K144" i="70"/>
  <c r="I144" i="70"/>
  <c r="AT143" i="70"/>
  <c r="AM143" i="70"/>
  <c r="AL143" i="70"/>
  <c r="AJ143" i="70"/>
  <c r="AD143" i="70"/>
  <c r="AC143" i="70"/>
  <c r="AA143" i="70"/>
  <c r="U143" i="70"/>
  <c r="T143" i="70"/>
  <c r="R143" i="70"/>
  <c r="L143" i="70"/>
  <c r="K143" i="70"/>
  <c r="I143" i="70"/>
  <c r="AT142" i="70"/>
  <c r="AM142" i="70"/>
  <c r="AL142" i="70"/>
  <c r="AJ142" i="70"/>
  <c r="AD142" i="70"/>
  <c r="AC142" i="70"/>
  <c r="AA142" i="70"/>
  <c r="U142" i="70"/>
  <c r="T142" i="70"/>
  <c r="R142" i="70"/>
  <c r="L142" i="70"/>
  <c r="K142" i="70"/>
  <c r="I142" i="70"/>
  <c r="AT141" i="70"/>
  <c r="AM141" i="70"/>
  <c r="AL141" i="70"/>
  <c r="AJ141" i="70"/>
  <c r="AD141" i="70"/>
  <c r="AC141" i="70"/>
  <c r="AA141" i="70"/>
  <c r="U141" i="70"/>
  <c r="T141" i="70"/>
  <c r="R141" i="70"/>
  <c r="L141" i="70"/>
  <c r="K141" i="70"/>
  <c r="I141" i="70"/>
  <c r="AT140" i="70"/>
  <c r="AL140" i="70"/>
  <c r="BP12" i="70" s="1"/>
  <c r="AJ140" i="70"/>
  <c r="AC140" i="70"/>
  <c r="AA140" i="70"/>
  <c r="T140" i="70"/>
  <c r="R140" i="70"/>
  <c r="K140" i="70"/>
  <c r="AT139" i="70"/>
  <c r="AM139" i="70"/>
  <c r="AL139" i="70"/>
  <c r="AJ139" i="70"/>
  <c r="AD139" i="70"/>
  <c r="AC139" i="70"/>
  <c r="AA139" i="70"/>
  <c r="U139" i="70"/>
  <c r="T139" i="70"/>
  <c r="R139" i="70"/>
  <c r="L139" i="70"/>
  <c r="K139" i="70"/>
  <c r="I139" i="70"/>
  <c r="AT138" i="70"/>
  <c r="AM138" i="70"/>
  <c r="AL138" i="70"/>
  <c r="AJ138" i="70"/>
  <c r="AD138" i="70"/>
  <c r="AC138" i="70"/>
  <c r="AA138" i="70"/>
  <c r="U138" i="70"/>
  <c r="T138" i="70"/>
  <c r="R138" i="70"/>
  <c r="L138" i="70"/>
  <c r="K138" i="70"/>
  <c r="I138" i="70"/>
  <c r="AT137" i="70"/>
  <c r="AM137" i="70"/>
  <c r="AL137" i="70"/>
  <c r="AJ137" i="70"/>
  <c r="AD137" i="70"/>
  <c r="AC137" i="70"/>
  <c r="AA137" i="70"/>
  <c r="U137" i="70"/>
  <c r="T137" i="70"/>
  <c r="R137" i="70"/>
  <c r="L137" i="70"/>
  <c r="K137" i="70"/>
  <c r="I137" i="70"/>
  <c r="AT136" i="70"/>
  <c r="AM136" i="70"/>
  <c r="AL136" i="70"/>
  <c r="AJ136" i="70"/>
  <c r="AD136" i="70"/>
  <c r="AC136" i="70"/>
  <c r="AA136" i="70"/>
  <c r="U136" i="70"/>
  <c r="T136" i="70"/>
  <c r="R136" i="70"/>
  <c r="L136" i="70"/>
  <c r="K136" i="70"/>
  <c r="I136" i="70"/>
  <c r="AT135" i="70"/>
  <c r="AM135" i="70"/>
  <c r="AL135" i="70"/>
  <c r="AJ135" i="70"/>
  <c r="AD135" i="70"/>
  <c r="AC135" i="70"/>
  <c r="AA135" i="70"/>
  <c r="U135" i="70"/>
  <c r="T135" i="70"/>
  <c r="R135" i="70"/>
  <c r="L135" i="70"/>
  <c r="K135" i="70"/>
  <c r="I135" i="70"/>
  <c r="AT134" i="70"/>
  <c r="AW134" i="70" s="1"/>
  <c r="AM134" i="70"/>
  <c r="AL134" i="70"/>
  <c r="AJ134" i="70"/>
  <c r="AD134" i="70"/>
  <c r="AC134" i="70"/>
  <c r="AA134" i="70"/>
  <c r="U134" i="70"/>
  <c r="T134" i="70"/>
  <c r="R134" i="70"/>
  <c r="L134" i="70"/>
  <c r="K134" i="70"/>
  <c r="I134" i="70"/>
  <c r="AT133" i="70"/>
  <c r="AM133" i="70"/>
  <c r="AL133" i="70"/>
  <c r="AJ133" i="70"/>
  <c r="AD133" i="70"/>
  <c r="AC133" i="70"/>
  <c r="AA133" i="70"/>
  <c r="U133" i="70"/>
  <c r="T133" i="70"/>
  <c r="R133" i="70"/>
  <c r="L133" i="70"/>
  <c r="K133" i="70"/>
  <c r="I133" i="70"/>
  <c r="AT132" i="70"/>
  <c r="AM132" i="70"/>
  <c r="AL132" i="70"/>
  <c r="AJ132" i="70"/>
  <c r="AD132" i="70"/>
  <c r="AC132" i="70"/>
  <c r="AA132" i="70"/>
  <c r="U132" i="70"/>
  <c r="T132" i="70"/>
  <c r="R132" i="70"/>
  <c r="L132" i="70"/>
  <c r="K132" i="70"/>
  <c r="I132" i="70"/>
  <c r="AT131" i="70"/>
  <c r="AM131" i="70"/>
  <c r="AL131" i="70"/>
  <c r="AJ131" i="70"/>
  <c r="AD131" i="70"/>
  <c r="AC131" i="70"/>
  <c r="AA131" i="70"/>
  <c r="U131" i="70"/>
  <c r="T131" i="70"/>
  <c r="R131" i="70"/>
  <c r="L131" i="70"/>
  <c r="K131" i="70"/>
  <c r="I131" i="70"/>
  <c r="AT130" i="70"/>
  <c r="AM130" i="70"/>
  <c r="AL130" i="70"/>
  <c r="AJ130" i="70"/>
  <c r="AD130" i="70"/>
  <c r="AC130" i="70"/>
  <c r="AA130" i="70"/>
  <c r="U130" i="70"/>
  <c r="T130" i="70"/>
  <c r="R130" i="70"/>
  <c r="L130" i="70"/>
  <c r="K130" i="70"/>
  <c r="I130" i="70"/>
  <c r="AT129" i="70"/>
  <c r="AM129" i="70"/>
  <c r="AL129" i="70"/>
  <c r="AJ129" i="70"/>
  <c r="AD129" i="70"/>
  <c r="AC129" i="70"/>
  <c r="AA129" i="70"/>
  <c r="U129" i="70"/>
  <c r="T129" i="70"/>
  <c r="R129" i="70"/>
  <c r="L129" i="70"/>
  <c r="K129" i="70"/>
  <c r="I129" i="70"/>
  <c r="AT128" i="70"/>
  <c r="AM128" i="70"/>
  <c r="AL128" i="70"/>
  <c r="AJ128" i="70"/>
  <c r="AD128" i="70"/>
  <c r="AC128" i="70"/>
  <c r="AA128" i="70"/>
  <c r="U128" i="70"/>
  <c r="T128" i="70"/>
  <c r="R128" i="70"/>
  <c r="L128" i="70"/>
  <c r="K128" i="70"/>
  <c r="I128" i="70"/>
  <c r="AT127" i="70"/>
  <c r="AM127" i="70"/>
  <c r="AL127" i="70"/>
  <c r="AJ127" i="70"/>
  <c r="AD127" i="70"/>
  <c r="AC127" i="70"/>
  <c r="AA127" i="70"/>
  <c r="U127" i="70"/>
  <c r="T127" i="70"/>
  <c r="R127" i="70"/>
  <c r="L127" i="70"/>
  <c r="K127" i="70"/>
  <c r="I127" i="70"/>
  <c r="AT126" i="70"/>
  <c r="AM126" i="70"/>
  <c r="AL126" i="70"/>
  <c r="AJ126" i="70"/>
  <c r="AD126" i="70"/>
  <c r="AC126" i="70"/>
  <c r="AA126" i="70"/>
  <c r="U126" i="70"/>
  <c r="T126" i="70"/>
  <c r="R126" i="70"/>
  <c r="L126" i="70"/>
  <c r="K126" i="70"/>
  <c r="I126" i="70"/>
  <c r="AT125" i="70"/>
  <c r="AM125" i="70"/>
  <c r="AL125" i="70"/>
  <c r="AJ125" i="70"/>
  <c r="AD125" i="70"/>
  <c r="AC125" i="70"/>
  <c r="AA125" i="70"/>
  <c r="U125" i="70"/>
  <c r="T125" i="70"/>
  <c r="R125" i="70"/>
  <c r="L125" i="70"/>
  <c r="K125" i="70"/>
  <c r="I125" i="70"/>
  <c r="AT124" i="70"/>
  <c r="AM124" i="70"/>
  <c r="AL124" i="70"/>
  <c r="AJ124" i="70"/>
  <c r="AD124" i="70"/>
  <c r="AC124" i="70"/>
  <c r="AA124" i="70"/>
  <c r="U124" i="70"/>
  <c r="T124" i="70"/>
  <c r="R124" i="70"/>
  <c r="L124" i="70"/>
  <c r="K124" i="70"/>
  <c r="I124" i="70"/>
  <c r="AT123" i="70"/>
  <c r="AL123" i="70"/>
  <c r="BP11" i="70" s="1"/>
  <c r="AC123" i="70"/>
  <c r="AA123" i="70"/>
  <c r="T123" i="70"/>
  <c r="R123" i="70"/>
  <c r="K123" i="70"/>
  <c r="AT122" i="70"/>
  <c r="AM122" i="70"/>
  <c r="AL122" i="70"/>
  <c r="AJ122" i="70"/>
  <c r="AD122" i="70"/>
  <c r="AC122" i="70"/>
  <c r="AA122" i="70"/>
  <c r="U122" i="70"/>
  <c r="T122" i="70"/>
  <c r="R122" i="70"/>
  <c r="L122" i="70"/>
  <c r="K122" i="70"/>
  <c r="I122" i="70"/>
  <c r="AT121" i="70"/>
  <c r="AM121" i="70"/>
  <c r="AL121" i="70"/>
  <c r="AJ121" i="70"/>
  <c r="AD121" i="70"/>
  <c r="AC121" i="70"/>
  <c r="AA121" i="70"/>
  <c r="U121" i="70"/>
  <c r="T121" i="70"/>
  <c r="R121" i="70"/>
  <c r="L121" i="70"/>
  <c r="K121" i="70"/>
  <c r="I121" i="70"/>
  <c r="AT120" i="70"/>
  <c r="AM120" i="70"/>
  <c r="AL120" i="70"/>
  <c r="AJ120" i="70"/>
  <c r="AD120" i="70"/>
  <c r="AC120" i="70"/>
  <c r="AA120" i="70"/>
  <c r="U120" i="70"/>
  <c r="T120" i="70"/>
  <c r="R120" i="70"/>
  <c r="L120" i="70"/>
  <c r="K120" i="70"/>
  <c r="I120" i="70"/>
  <c r="AT119" i="70"/>
  <c r="AM119" i="70"/>
  <c r="AL119" i="70"/>
  <c r="AJ119" i="70"/>
  <c r="AD119" i="70"/>
  <c r="AC119" i="70"/>
  <c r="AA119" i="70"/>
  <c r="U119" i="70"/>
  <c r="T119" i="70"/>
  <c r="R119" i="70"/>
  <c r="L119" i="70"/>
  <c r="K119" i="70"/>
  <c r="I119" i="70"/>
  <c r="AT118" i="70"/>
  <c r="AM118" i="70"/>
  <c r="AL118" i="70"/>
  <c r="AJ118" i="70"/>
  <c r="AD118" i="70"/>
  <c r="AC118" i="70"/>
  <c r="AA118" i="70"/>
  <c r="U118" i="70"/>
  <c r="T118" i="70"/>
  <c r="R118" i="70"/>
  <c r="L118" i="70"/>
  <c r="K118" i="70"/>
  <c r="I118" i="70"/>
  <c r="AT117" i="70"/>
  <c r="AM117" i="70"/>
  <c r="AL117" i="70"/>
  <c r="AJ117" i="70"/>
  <c r="AD117" i="70"/>
  <c r="AC117" i="70"/>
  <c r="AA117" i="70"/>
  <c r="U117" i="70"/>
  <c r="T117" i="70"/>
  <c r="R117" i="70"/>
  <c r="L117" i="70"/>
  <c r="K117" i="70"/>
  <c r="I117" i="70"/>
  <c r="AT116" i="70"/>
  <c r="AM116" i="70"/>
  <c r="AL116" i="70"/>
  <c r="AJ116" i="70"/>
  <c r="AD116" i="70"/>
  <c r="AC116" i="70"/>
  <c r="AA116" i="70"/>
  <c r="U116" i="70"/>
  <c r="T116" i="70"/>
  <c r="R116" i="70"/>
  <c r="L116" i="70"/>
  <c r="K116" i="70"/>
  <c r="I116" i="70"/>
  <c r="AT115" i="70"/>
  <c r="AM115" i="70"/>
  <c r="AL115" i="70"/>
  <c r="AJ115" i="70"/>
  <c r="AD115" i="70"/>
  <c r="AC115" i="70"/>
  <c r="AA115" i="70"/>
  <c r="U115" i="70"/>
  <c r="T115" i="70"/>
  <c r="R115" i="70"/>
  <c r="L115" i="70"/>
  <c r="K115" i="70"/>
  <c r="I115" i="70"/>
  <c r="AT114" i="70"/>
  <c r="AM114" i="70"/>
  <c r="AL114" i="70"/>
  <c r="AJ114" i="70"/>
  <c r="AD114" i="70"/>
  <c r="AC114" i="70"/>
  <c r="AA114" i="70"/>
  <c r="U114" i="70"/>
  <c r="T114" i="70"/>
  <c r="R114" i="70"/>
  <c r="L114" i="70"/>
  <c r="K114" i="70"/>
  <c r="I114" i="70"/>
  <c r="AT113" i="70"/>
  <c r="AM113" i="70"/>
  <c r="AL113" i="70"/>
  <c r="AJ113" i="70"/>
  <c r="AD113" i="70"/>
  <c r="AC113" i="70"/>
  <c r="AA113" i="70"/>
  <c r="U113" i="70"/>
  <c r="T113" i="70"/>
  <c r="R113" i="70"/>
  <c r="L113" i="70"/>
  <c r="K113" i="70"/>
  <c r="I113" i="70"/>
  <c r="AT112" i="70"/>
  <c r="AM112" i="70"/>
  <c r="AL112" i="70"/>
  <c r="AJ112" i="70"/>
  <c r="AD112" i="70"/>
  <c r="AC112" i="70"/>
  <c r="AA112" i="70"/>
  <c r="U112" i="70"/>
  <c r="T112" i="70"/>
  <c r="R112" i="70"/>
  <c r="L112" i="70"/>
  <c r="K112" i="70"/>
  <c r="I112" i="70"/>
  <c r="AT111" i="70"/>
  <c r="AM111" i="70"/>
  <c r="AL111" i="70"/>
  <c r="AJ111" i="70"/>
  <c r="AD111" i="70"/>
  <c r="AC111" i="70"/>
  <c r="AA111" i="70"/>
  <c r="U111" i="70"/>
  <c r="T111" i="70"/>
  <c r="R111" i="70"/>
  <c r="L111" i="70"/>
  <c r="K111" i="70"/>
  <c r="I111" i="70"/>
  <c r="AT110" i="70"/>
  <c r="AM110" i="70"/>
  <c r="AL110" i="70"/>
  <c r="AJ110" i="70"/>
  <c r="AD110" i="70"/>
  <c r="AC110" i="70"/>
  <c r="AA110" i="70"/>
  <c r="U110" i="70"/>
  <c r="T110" i="70"/>
  <c r="R110" i="70"/>
  <c r="L110" i="70"/>
  <c r="K110" i="70"/>
  <c r="I110" i="70"/>
  <c r="AT109" i="70"/>
  <c r="AM109" i="70"/>
  <c r="AL109" i="70"/>
  <c r="AJ109" i="70"/>
  <c r="AD109" i="70"/>
  <c r="AC109" i="70"/>
  <c r="AA109" i="70"/>
  <c r="U109" i="70"/>
  <c r="T109" i="70"/>
  <c r="R109" i="70"/>
  <c r="L109" i="70"/>
  <c r="K109" i="70"/>
  <c r="I109" i="70"/>
  <c r="AT108" i="70"/>
  <c r="AM108" i="70"/>
  <c r="AL108" i="70"/>
  <c r="AJ108" i="70"/>
  <c r="AD108" i="70"/>
  <c r="AC108" i="70"/>
  <c r="AA108" i="70"/>
  <c r="U108" i="70"/>
  <c r="T108" i="70"/>
  <c r="R108" i="70"/>
  <c r="L108" i="70"/>
  <c r="K108" i="70"/>
  <c r="I108" i="70"/>
  <c r="AT107" i="70"/>
  <c r="AM107" i="70"/>
  <c r="AL107" i="70"/>
  <c r="AJ107" i="70"/>
  <c r="AD107" i="70"/>
  <c r="AC107" i="70"/>
  <c r="AA107" i="70"/>
  <c r="U107" i="70"/>
  <c r="T107" i="70"/>
  <c r="R107" i="70"/>
  <c r="L107" i="70"/>
  <c r="K107" i="70"/>
  <c r="I107" i="70"/>
  <c r="AT106" i="70"/>
  <c r="AL106" i="70"/>
  <c r="BP10" i="70" s="1"/>
  <c r="AJ106" i="70"/>
  <c r="AC106" i="70"/>
  <c r="AA106" i="70"/>
  <c r="T106" i="70"/>
  <c r="K106" i="70"/>
  <c r="AT105" i="70"/>
  <c r="AM105" i="70"/>
  <c r="AL105" i="70"/>
  <c r="AJ105" i="70"/>
  <c r="AD105" i="70"/>
  <c r="AC105" i="70"/>
  <c r="AA105" i="70"/>
  <c r="U105" i="70"/>
  <c r="T105" i="70"/>
  <c r="R105" i="70"/>
  <c r="L105" i="70"/>
  <c r="K105" i="70"/>
  <c r="I105" i="70"/>
  <c r="AT104" i="70"/>
  <c r="AM104" i="70"/>
  <c r="AL104" i="70"/>
  <c r="AJ104" i="70"/>
  <c r="AD104" i="70"/>
  <c r="AC104" i="70"/>
  <c r="AA104" i="70"/>
  <c r="U104" i="70"/>
  <c r="T104" i="70"/>
  <c r="R104" i="70"/>
  <c r="L104" i="70"/>
  <c r="K104" i="70"/>
  <c r="I104" i="70"/>
  <c r="AT103" i="70"/>
  <c r="AM103" i="70"/>
  <c r="AL103" i="70"/>
  <c r="AJ103" i="70"/>
  <c r="AD103" i="70"/>
  <c r="AC103" i="70"/>
  <c r="AA103" i="70"/>
  <c r="U103" i="70"/>
  <c r="T103" i="70"/>
  <c r="R103" i="70"/>
  <c r="L103" i="70"/>
  <c r="K103" i="70"/>
  <c r="I103" i="70"/>
  <c r="AT102" i="70"/>
  <c r="AM102" i="70"/>
  <c r="AL102" i="70"/>
  <c r="AJ102" i="70"/>
  <c r="AD102" i="70"/>
  <c r="AC102" i="70"/>
  <c r="AA102" i="70"/>
  <c r="U102" i="70"/>
  <c r="T102" i="70"/>
  <c r="R102" i="70"/>
  <c r="L102" i="70"/>
  <c r="K102" i="70"/>
  <c r="I102" i="70"/>
  <c r="AT101" i="70"/>
  <c r="AM101" i="70"/>
  <c r="AL101" i="70"/>
  <c r="AJ101" i="70"/>
  <c r="AD101" i="70"/>
  <c r="AC101" i="70"/>
  <c r="AA101" i="70"/>
  <c r="U101" i="70"/>
  <c r="T101" i="70"/>
  <c r="R101" i="70"/>
  <c r="L101" i="70"/>
  <c r="K101" i="70"/>
  <c r="I101" i="70"/>
  <c r="AT100" i="70"/>
  <c r="AM100" i="70"/>
  <c r="AL100" i="70"/>
  <c r="AJ100" i="70"/>
  <c r="AD100" i="70"/>
  <c r="AC100" i="70"/>
  <c r="AA100" i="70"/>
  <c r="U100" i="70"/>
  <c r="T100" i="70"/>
  <c r="R100" i="70"/>
  <c r="L100" i="70"/>
  <c r="K100" i="70"/>
  <c r="I100" i="70"/>
  <c r="AT99" i="70"/>
  <c r="AM99" i="70"/>
  <c r="AL99" i="70"/>
  <c r="AJ99" i="70"/>
  <c r="AD99" i="70"/>
  <c r="AC99" i="70"/>
  <c r="AA99" i="70"/>
  <c r="U99" i="70"/>
  <c r="T99" i="70"/>
  <c r="R99" i="70"/>
  <c r="L99" i="70"/>
  <c r="K99" i="70"/>
  <c r="I99" i="70"/>
  <c r="AT98" i="70"/>
  <c r="AW98" i="70" s="1"/>
  <c r="AM98" i="70"/>
  <c r="AL98" i="70"/>
  <c r="AJ98" i="70"/>
  <c r="AD98" i="70"/>
  <c r="AC98" i="70"/>
  <c r="AA98" i="70"/>
  <c r="U98" i="70"/>
  <c r="T98" i="70"/>
  <c r="R98" i="70"/>
  <c r="L98" i="70"/>
  <c r="K98" i="70"/>
  <c r="I98" i="70"/>
  <c r="AT97" i="70"/>
  <c r="AM97" i="70"/>
  <c r="AL97" i="70"/>
  <c r="AJ97" i="70"/>
  <c r="AD97" i="70"/>
  <c r="AC97" i="70"/>
  <c r="AA97" i="70"/>
  <c r="U97" i="70"/>
  <c r="T97" i="70"/>
  <c r="R97" i="70"/>
  <c r="L97" i="70"/>
  <c r="K97" i="70"/>
  <c r="I97" i="70"/>
  <c r="AT96" i="70"/>
  <c r="AM96" i="70"/>
  <c r="AL96" i="70"/>
  <c r="AJ96" i="70"/>
  <c r="AD96" i="70"/>
  <c r="AC96" i="70"/>
  <c r="AA96" i="70"/>
  <c r="U96" i="70"/>
  <c r="T96" i="70"/>
  <c r="R96" i="70"/>
  <c r="L96" i="70"/>
  <c r="K96" i="70"/>
  <c r="I96" i="70"/>
  <c r="AT95" i="70"/>
  <c r="AM95" i="70"/>
  <c r="AL95" i="70"/>
  <c r="AJ95" i="70"/>
  <c r="AD95" i="70"/>
  <c r="AC95" i="70"/>
  <c r="AA95" i="70"/>
  <c r="U95" i="70"/>
  <c r="T95" i="70"/>
  <c r="R95" i="70"/>
  <c r="L95" i="70"/>
  <c r="K95" i="70"/>
  <c r="I95" i="70"/>
  <c r="AT94" i="70"/>
  <c r="AM94" i="70"/>
  <c r="AL94" i="70"/>
  <c r="AJ94" i="70"/>
  <c r="AD94" i="70"/>
  <c r="AC94" i="70"/>
  <c r="AA94" i="70"/>
  <c r="U94" i="70"/>
  <c r="T94" i="70"/>
  <c r="R94" i="70"/>
  <c r="L94" i="70"/>
  <c r="K94" i="70"/>
  <c r="I94" i="70"/>
  <c r="AT93" i="70"/>
  <c r="AM93" i="70"/>
  <c r="AL93" i="70"/>
  <c r="AJ93" i="70"/>
  <c r="AD93" i="70"/>
  <c r="AC93" i="70"/>
  <c r="AA93" i="70"/>
  <c r="U93" i="70"/>
  <c r="T93" i="70"/>
  <c r="R93" i="70"/>
  <c r="L93" i="70"/>
  <c r="K93" i="70"/>
  <c r="I93" i="70"/>
  <c r="AT92" i="70"/>
  <c r="AM92" i="70"/>
  <c r="AL92" i="70"/>
  <c r="AJ92" i="70"/>
  <c r="AD92" i="70"/>
  <c r="AC92" i="70"/>
  <c r="AA92" i="70"/>
  <c r="U92" i="70"/>
  <c r="T92" i="70"/>
  <c r="R92" i="70"/>
  <c r="L92" i="70"/>
  <c r="K92" i="70"/>
  <c r="I92" i="70"/>
  <c r="AT91" i="70"/>
  <c r="AM91" i="70"/>
  <c r="AL91" i="70"/>
  <c r="AJ91" i="70"/>
  <c r="AD91" i="70"/>
  <c r="AC91" i="70"/>
  <c r="AA91" i="70"/>
  <c r="U91" i="70"/>
  <c r="T91" i="70"/>
  <c r="R91" i="70"/>
  <c r="L91" i="70"/>
  <c r="K91" i="70"/>
  <c r="I91" i="70"/>
  <c r="AT90" i="70"/>
  <c r="AM90" i="70"/>
  <c r="AL90" i="70"/>
  <c r="AJ90" i="70"/>
  <c r="AD90" i="70"/>
  <c r="AC90" i="70"/>
  <c r="AA90" i="70"/>
  <c r="U90" i="70"/>
  <c r="T90" i="70"/>
  <c r="R90" i="70"/>
  <c r="L90" i="70"/>
  <c r="K90" i="70"/>
  <c r="I90" i="70"/>
  <c r="AT89" i="70"/>
  <c r="AL89" i="70"/>
  <c r="BP9" i="70" s="1"/>
  <c r="AM89" i="70"/>
  <c r="AC89" i="70"/>
  <c r="AD89" i="70"/>
  <c r="T89" i="70"/>
  <c r="U89" i="70"/>
  <c r="K89" i="70"/>
  <c r="AT88" i="70"/>
  <c r="AM88" i="70"/>
  <c r="AL88" i="70"/>
  <c r="AJ88" i="70"/>
  <c r="AD88" i="70"/>
  <c r="AC88" i="70"/>
  <c r="AA88" i="70"/>
  <c r="U88" i="70"/>
  <c r="T88" i="70"/>
  <c r="R88" i="70"/>
  <c r="L88" i="70"/>
  <c r="K88" i="70"/>
  <c r="I88" i="70"/>
  <c r="AT87" i="70"/>
  <c r="AM87" i="70"/>
  <c r="AL87" i="70"/>
  <c r="AJ87" i="70"/>
  <c r="AD87" i="70"/>
  <c r="AC87" i="70"/>
  <c r="AA87" i="70"/>
  <c r="U87" i="70"/>
  <c r="T87" i="70"/>
  <c r="R87" i="70"/>
  <c r="L87" i="70"/>
  <c r="K87" i="70"/>
  <c r="I87" i="70"/>
  <c r="AT86" i="70"/>
  <c r="AM86" i="70"/>
  <c r="AL86" i="70"/>
  <c r="AJ86" i="70"/>
  <c r="AD86" i="70"/>
  <c r="AC86" i="70"/>
  <c r="AA86" i="70"/>
  <c r="U86" i="70"/>
  <c r="T86" i="70"/>
  <c r="R86" i="70"/>
  <c r="L86" i="70"/>
  <c r="K86" i="70"/>
  <c r="I86" i="70"/>
  <c r="AT85" i="70"/>
  <c r="AM85" i="70"/>
  <c r="AL85" i="70"/>
  <c r="AJ85" i="70"/>
  <c r="AD85" i="70"/>
  <c r="AC85" i="70"/>
  <c r="AA85" i="70"/>
  <c r="U85" i="70"/>
  <c r="T85" i="70"/>
  <c r="R85" i="70"/>
  <c r="L85" i="70"/>
  <c r="K85" i="70"/>
  <c r="I85" i="70"/>
  <c r="AT84" i="70"/>
  <c r="AM84" i="70"/>
  <c r="AL84" i="70"/>
  <c r="AJ84" i="70"/>
  <c r="AD84" i="70"/>
  <c r="AC84" i="70"/>
  <c r="AA84" i="70"/>
  <c r="U84" i="70"/>
  <c r="T84" i="70"/>
  <c r="R84" i="70"/>
  <c r="L84" i="70"/>
  <c r="K84" i="70"/>
  <c r="I84" i="70"/>
  <c r="AT83" i="70"/>
  <c r="AM83" i="70"/>
  <c r="AL83" i="70"/>
  <c r="AJ83" i="70"/>
  <c r="AD83" i="70"/>
  <c r="AC83" i="70"/>
  <c r="AA83" i="70"/>
  <c r="U83" i="70"/>
  <c r="T83" i="70"/>
  <c r="R83" i="70"/>
  <c r="L83" i="70"/>
  <c r="K83" i="70"/>
  <c r="I83" i="70"/>
  <c r="AT82" i="70"/>
  <c r="AM82" i="70"/>
  <c r="AL82" i="70"/>
  <c r="AJ82" i="70"/>
  <c r="AD82" i="70"/>
  <c r="AC82" i="70"/>
  <c r="AA82" i="70"/>
  <c r="U82" i="70"/>
  <c r="T82" i="70"/>
  <c r="R82" i="70"/>
  <c r="L82" i="70"/>
  <c r="K82" i="70"/>
  <c r="I82" i="70"/>
  <c r="AT81" i="70"/>
  <c r="AW81" i="70" s="1"/>
  <c r="AM81" i="70"/>
  <c r="AL81" i="70"/>
  <c r="AJ81" i="70"/>
  <c r="AD81" i="70"/>
  <c r="AC81" i="70"/>
  <c r="AA81" i="70"/>
  <c r="U81" i="70"/>
  <c r="T81" i="70"/>
  <c r="R81" i="70"/>
  <c r="L81" i="70"/>
  <c r="K81" i="70"/>
  <c r="I81" i="70"/>
  <c r="AT80" i="70"/>
  <c r="AM80" i="70"/>
  <c r="AL80" i="70"/>
  <c r="AJ80" i="70"/>
  <c r="AD80" i="70"/>
  <c r="AC80" i="70"/>
  <c r="AA80" i="70"/>
  <c r="U80" i="70"/>
  <c r="T80" i="70"/>
  <c r="R80" i="70"/>
  <c r="L80" i="70"/>
  <c r="K80" i="70"/>
  <c r="I80" i="70"/>
  <c r="AT79" i="70"/>
  <c r="AM79" i="70"/>
  <c r="AL79" i="70"/>
  <c r="AJ79" i="70"/>
  <c r="AD79" i="70"/>
  <c r="AC79" i="70"/>
  <c r="AA79" i="70"/>
  <c r="U79" i="70"/>
  <c r="T79" i="70"/>
  <c r="R79" i="70"/>
  <c r="L79" i="70"/>
  <c r="K79" i="70"/>
  <c r="I79" i="70"/>
  <c r="BP78" i="70"/>
  <c r="BS47" i="70" s="1"/>
  <c r="AT78" i="70"/>
  <c r="AM78" i="70"/>
  <c r="AL78" i="70"/>
  <c r="AJ78" i="70"/>
  <c r="AD78" i="70"/>
  <c r="AC78" i="70"/>
  <c r="AA78" i="70"/>
  <c r="U78" i="70"/>
  <c r="T78" i="70"/>
  <c r="R78" i="70"/>
  <c r="L78" i="70"/>
  <c r="K78" i="70"/>
  <c r="I78" i="70"/>
  <c r="AT77" i="70"/>
  <c r="AM77" i="70"/>
  <c r="AL77" i="70"/>
  <c r="AJ77" i="70"/>
  <c r="AD77" i="70"/>
  <c r="AC77" i="70"/>
  <c r="AA77" i="70"/>
  <c r="U77" i="70"/>
  <c r="T77" i="70"/>
  <c r="R77" i="70"/>
  <c r="L77" i="70"/>
  <c r="K77" i="70"/>
  <c r="I77" i="70"/>
  <c r="AT76" i="70"/>
  <c r="AM76" i="70"/>
  <c r="AL76" i="70"/>
  <c r="AJ76" i="70"/>
  <c r="AD76" i="70"/>
  <c r="AC76" i="70"/>
  <c r="AA76" i="70"/>
  <c r="U76" i="70"/>
  <c r="T76" i="70"/>
  <c r="R76" i="70"/>
  <c r="L76" i="70"/>
  <c r="K76" i="70"/>
  <c r="I76" i="70"/>
  <c r="AT75" i="70"/>
  <c r="AM75" i="70"/>
  <c r="AL75" i="70"/>
  <c r="AJ75" i="70"/>
  <c r="AD75" i="70"/>
  <c r="AC75" i="70"/>
  <c r="AA75" i="70"/>
  <c r="U75" i="70"/>
  <c r="T75" i="70"/>
  <c r="R75" i="70"/>
  <c r="L75" i="70"/>
  <c r="K75" i="70"/>
  <c r="I75" i="70"/>
  <c r="AT74" i="70"/>
  <c r="AM74" i="70"/>
  <c r="AL74" i="70"/>
  <c r="AJ74" i="70"/>
  <c r="AD74" i="70"/>
  <c r="AC74" i="70"/>
  <c r="AA74" i="70"/>
  <c r="U74" i="70"/>
  <c r="T74" i="70"/>
  <c r="R74" i="70"/>
  <c r="L74" i="70"/>
  <c r="K74" i="70"/>
  <c r="I74" i="70"/>
  <c r="BP73" i="70"/>
  <c r="BS42" i="70" s="1"/>
  <c r="AT73" i="70"/>
  <c r="AM73" i="70"/>
  <c r="AL73" i="70"/>
  <c r="AJ73" i="70"/>
  <c r="AD73" i="70"/>
  <c r="AC73" i="70"/>
  <c r="AA73" i="70"/>
  <c r="U73" i="70"/>
  <c r="T73" i="70"/>
  <c r="R73" i="70"/>
  <c r="L73" i="70"/>
  <c r="K73" i="70"/>
  <c r="I73" i="70"/>
  <c r="BP72" i="70"/>
  <c r="BS41" i="70" s="1"/>
  <c r="AT72" i="70"/>
  <c r="AW72" i="70" s="1"/>
  <c r="AL72" i="70"/>
  <c r="BP8" i="70" s="1"/>
  <c r="AM72" i="70"/>
  <c r="AC72" i="70"/>
  <c r="AD72" i="70"/>
  <c r="T72" i="70"/>
  <c r="U72" i="70"/>
  <c r="K72" i="70"/>
  <c r="AT71" i="70"/>
  <c r="AM71" i="70"/>
  <c r="AL71" i="70"/>
  <c r="AJ71" i="70"/>
  <c r="AD71" i="70"/>
  <c r="AC71" i="70"/>
  <c r="AA71" i="70"/>
  <c r="U71" i="70"/>
  <c r="T71" i="70"/>
  <c r="R71" i="70"/>
  <c r="L71" i="70"/>
  <c r="K71" i="70"/>
  <c r="I71" i="70"/>
  <c r="BP70" i="70"/>
  <c r="BS39" i="70" s="1"/>
  <c r="AT70" i="70"/>
  <c r="AM70" i="70"/>
  <c r="AL70" i="70"/>
  <c r="AJ70" i="70"/>
  <c r="AD70" i="70"/>
  <c r="AC70" i="70"/>
  <c r="AA70" i="70"/>
  <c r="U70" i="70"/>
  <c r="T70" i="70"/>
  <c r="R70" i="70"/>
  <c r="L70" i="70"/>
  <c r="K70" i="70"/>
  <c r="I70" i="70"/>
  <c r="AT69" i="70"/>
  <c r="AM69" i="70"/>
  <c r="AL69" i="70"/>
  <c r="AJ69" i="70"/>
  <c r="AD69" i="70"/>
  <c r="AC69" i="70"/>
  <c r="AA69" i="70"/>
  <c r="U69" i="70"/>
  <c r="T69" i="70"/>
  <c r="R69" i="70"/>
  <c r="L69" i="70"/>
  <c r="K69" i="70"/>
  <c r="I69" i="70"/>
  <c r="AT68" i="70"/>
  <c r="AW68" i="70" s="1"/>
  <c r="AM68" i="70"/>
  <c r="AL68" i="70"/>
  <c r="AJ68" i="70"/>
  <c r="AD68" i="70"/>
  <c r="AC68" i="70"/>
  <c r="AA68" i="70"/>
  <c r="U68" i="70"/>
  <c r="T68" i="70"/>
  <c r="R68" i="70"/>
  <c r="L68" i="70"/>
  <c r="K68" i="70"/>
  <c r="I68" i="70"/>
  <c r="AT67" i="70"/>
  <c r="AM67" i="70"/>
  <c r="AL67" i="70"/>
  <c r="AJ67" i="70"/>
  <c r="AD67" i="70"/>
  <c r="AC67" i="70"/>
  <c r="AA67" i="70"/>
  <c r="U67" i="70"/>
  <c r="T67" i="70"/>
  <c r="R67" i="70"/>
  <c r="L67" i="70"/>
  <c r="K67" i="70"/>
  <c r="I67" i="70"/>
  <c r="AT66" i="70"/>
  <c r="AM66" i="70"/>
  <c r="AL66" i="70"/>
  <c r="AJ66" i="70"/>
  <c r="AD66" i="70"/>
  <c r="AC66" i="70"/>
  <c r="AA66" i="70"/>
  <c r="U66" i="70"/>
  <c r="T66" i="70"/>
  <c r="R66" i="70"/>
  <c r="L66" i="70"/>
  <c r="K66" i="70"/>
  <c r="I66" i="70"/>
  <c r="AT65" i="70"/>
  <c r="AM65" i="70"/>
  <c r="AL65" i="70"/>
  <c r="AJ65" i="70"/>
  <c r="AD65" i="70"/>
  <c r="AC65" i="70"/>
  <c r="AA65" i="70"/>
  <c r="U65" i="70"/>
  <c r="T65" i="70"/>
  <c r="R65" i="70"/>
  <c r="L65" i="70"/>
  <c r="K65" i="70"/>
  <c r="I65" i="70"/>
  <c r="AT64" i="70"/>
  <c r="AM64" i="70"/>
  <c r="AL64" i="70"/>
  <c r="AJ64" i="70"/>
  <c r="AD64" i="70"/>
  <c r="AC64" i="70"/>
  <c r="AA64" i="70"/>
  <c r="U64" i="70"/>
  <c r="T64" i="70"/>
  <c r="R64" i="70"/>
  <c r="L64" i="70"/>
  <c r="K64" i="70"/>
  <c r="I64" i="70"/>
  <c r="AT63" i="70"/>
  <c r="AM63" i="70"/>
  <c r="AL63" i="70"/>
  <c r="AJ63" i="70"/>
  <c r="AD63" i="70"/>
  <c r="AC63" i="70"/>
  <c r="AA63" i="70"/>
  <c r="U63" i="70"/>
  <c r="T63" i="70"/>
  <c r="R63" i="70"/>
  <c r="L63" i="70"/>
  <c r="K63" i="70"/>
  <c r="I63" i="70"/>
  <c r="AT62" i="70"/>
  <c r="AM62" i="70"/>
  <c r="AL62" i="70"/>
  <c r="AJ62" i="70"/>
  <c r="AD62" i="70"/>
  <c r="AC62" i="70"/>
  <c r="AA62" i="70"/>
  <c r="U62" i="70"/>
  <c r="T62" i="70"/>
  <c r="R62" i="70"/>
  <c r="L62" i="70"/>
  <c r="K62" i="70"/>
  <c r="I62" i="70"/>
  <c r="AT61" i="70"/>
  <c r="AM61" i="70"/>
  <c r="AL61" i="70"/>
  <c r="AJ61" i="70"/>
  <c r="AD61" i="70"/>
  <c r="AC61" i="70"/>
  <c r="AA61" i="70"/>
  <c r="U61" i="70"/>
  <c r="T61" i="70"/>
  <c r="R61" i="70"/>
  <c r="L61" i="70"/>
  <c r="K61" i="70"/>
  <c r="I61" i="70"/>
  <c r="AT60" i="70"/>
  <c r="AM60" i="70"/>
  <c r="AL60" i="70"/>
  <c r="AJ60" i="70"/>
  <c r="AD60" i="70"/>
  <c r="AC60" i="70"/>
  <c r="AA60" i="70"/>
  <c r="U60" i="70"/>
  <c r="T60" i="70"/>
  <c r="R60" i="70"/>
  <c r="L60" i="70"/>
  <c r="K60" i="70"/>
  <c r="I60" i="70"/>
  <c r="AT59" i="70"/>
  <c r="AM59" i="70"/>
  <c r="AL59" i="70"/>
  <c r="AJ59" i="70"/>
  <c r="AD59" i="70"/>
  <c r="AC59" i="70"/>
  <c r="AA59" i="70"/>
  <c r="U59" i="70"/>
  <c r="T59" i="70"/>
  <c r="R59" i="70"/>
  <c r="L59" i="70"/>
  <c r="K59" i="70"/>
  <c r="I59" i="70"/>
  <c r="AT58" i="70"/>
  <c r="AM58" i="70"/>
  <c r="AL58" i="70"/>
  <c r="AJ58" i="70"/>
  <c r="AD58" i="70"/>
  <c r="AC58" i="70"/>
  <c r="AA58" i="70"/>
  <c r="U58" i="70"/>
  <c r="T58" i="70"/>
  <c r="R58" i="70"/>
  <c r="L58" i="70"/>
  <c r="K58" i="70"/>
  <c r="I58" i="70"/>
  <c r="AT57" i="70"/>
  <c r="AM57" i="70"/>
  <c r="AL57" i="70"/>
  <c r="AJ57" i="70"/>
  <c r="AD57" i="70"/>
  <c r="AC57" i="70"/>
  <c r="AA57" i="70"/>
  <c r="U57" i="70"/>
  <c r="T57" i="70"/>
  <c r="R57" i="70"/>
  <c r="L57" i="70"/>
  <c r="K57" i="70"/>
  <c r="I57" i="70"/>
  <c r="AT56" i="70"/>
  <c r="AM56" i="70"/>
  <c r="AL56" i="70"/>
  <c r="AJ56" i="70"/>
  <c r="AD56" i="70"/>
  <c r="AC56" i="70"/>
  <c r="AA56" i="70"/>
  <c r="U56" i="70"/>
  <c r="T56" i="70"/>
  <c r="R56" i="70"/>
  <c r="L56" i="70"/>
  <c r="K56" i="70"/>
  <c r="I56" i="70"/>
  <c r="AT55" i="70"/>
  <c r="AL55" i="70"/>
  <c r="BP7" i="70" s="1"/>
  <c r="AJ55" i="70"/>
  <c r="AC55" i="70"/>
  <c r="AA55" i="70"/>
  <c r="T55" i="70"/>
  <c r="R55" i="70"/>
  <c r="K55" i="70"/>
  <c r="AT54" i="70"/>
  <c r="AM54" i="70"/>
  <c r="AL54" i="70"/>
  <c r="AJ54" i="70"/>
  <c r="AD54" i="70"/>
  <c r="AC54" i="70"/>
  <c r="AA54" i="70"/>
  <c r="U54" i="70"/>
  <c r="T54" i="70"/>
  <c r="R54" i="70"/>
  <c r="L54" i="70"/>
  <c r="K54" i="70"/>
  <c r="I54" i="70"/>
  <c r="AT53" i="70"/>
  <c r="AM53" i="70"/>
  <c r="AL53" i="70"/>
  <c r="AJ53" i="70"/>
  <c r="AD53" i="70"/>
  <c r="AC53" i="70"/>
  <c r="AA53" i="70"/>
  <c r="U53" i="70"/>
  <c r="T53" i="70"/>
  <c r="R53" i="70"/>
  <c r="L53" i="70"/>
  <c r="K53" i="70"/>
  <c r="I53" i="70"/>
  <c r="AT52" i="70"/>
  <c r="AM52" i="70"/>
  <c r="AL52" i="70"/>
  <c r="AJ52" i="70"/>
  <c r="AD52" i="70"/>
  <c r="AC52" i="70"/>
  <c r="AA52" i="70"/>
  <c r="U52" i="70"/>
  <c r="T52" i="70"/>
  <c r="R52" i="70"/>
  <c r="L52" i="70"/>
  <c r="K52" i="70"/>
  <c r="I52" i="70"/>
  <c r="AT51" i="70"/>
  <c r="AW51" i="70" s="1"/>
  <c r="AM51" i="70"/>
  <c r="AL51" i="70"/>
  <c r="AJ51" i="70"/>
  <c r="AD51" i="70"/>
  <c r="AC51" i="70"/>
  <c r="AA51" i="70"/>
  <c r="U51" i="70"/>
  <c r="T51" i="70"/>
  <c r="R51" i="70"/>
  <c r="L51" i="70"/>
  <c r="K51" i="70"/>
  <c r="I51" i="70"/>
  <c r="AT50" i="70"/>
  <c r="AM50" i="70"/>
  <c r="AL50" i="70"/>
  <c r="AJ50" i="70"/>
  <c r="AD50" i="70"/>
  <c r="AC50" i="70"/>
  <c r="AA50" i="70"/>
  <c r="U50" i="70"/>
  <c r="T50" i="70"/>
  <c r="R50" i="70"/>
  <c r="L50" i="70"/>
  <c r="K50" i="70"/>
  <c r="I50" i="70"/>
  <c r="AT49" i="70"/>
  <c r="AM49" i="70"/>
  <c r="AL49" i="70"/>
  <c r="AJ49" i="70"/>
  <c r="AD49" i="70"/>
  <c r="AC49" i="70"/>
  <c r="AA49" i="70"/>
  <c r="U49" i="70"/>
  <c r="T49" i="70"/>
  <c r="R49" i="70"/>
  <c r="L49" i="70"/>
  <c r="K49" i="70"/>
  <c r="I49" i="70"/>
  <c r="AT48" i="70"/>
  <c r="AM48" i="70"/>
  <c r="AL48" i="70"/>
  <c r="AJ48" i="70"/>
  <c r="AD48" i="70"/>
  <c r="AC48" i="70"/>
  <c r="AA48" i="70"/>
  <c r="U48" i="70"/>
  <c r="T48" i="70"/>
  <c r="R48" i="70"/>
  <c r="L48" i="70"/>
  <c r="K48" i="70"/>
  <c r="I48" i="70"/>
  <c r="AT47" i="70"/>
  <c r="AM47" i="70"/>
  <c r="AL47" i="70"/>
  <c r="AJ47" i="70"/>
  <c r="AD47" i="70"/>
  <c r="AC47" i="70"/>
  <c r="AA47" i="70"/>
  <c r="U47" i="70"/>
  <c r="T47" i="70"/>
  <c r="R47" i="70"/>
  <c r="L47" i="70"/>
  <c r="K47" i="70"/>
  <c r="I47" i="70"/>
  <c r="AT46" i="70"/>
  <c r="AM46" i="70"/>
  <c r="AL46" i="70"/>
  <c r="AJ46" i="70"/>
  <c r="AD46" i="70"/>
  <c r="AC46" i="70"/>
  <c r="AA46" i="70"/>
  <c r="U46" i="70"/>
  <c r="T46" i="70"/>
  <c r="R46" i="70"/>
  <c r="L46" i="70"/>
  <c r="K46" i="70"/>
  <c r="I46" i="70"/>
  <c r="AT45" i="70"/>
  <c r="AM45" i="70"/>
  <c r="AL45" i="70"/>
  <c r="AJ45" i="70"/>
  <c r="AD45" i="70"/>
  <c r="AC45" i="70"/>
  <c r="AA45" i="70"/>
  <c r="U45" i="70"/>
  <c r="T45" i="70"/>
  <c r="R45" i="70"/>
  <c r="L45" i="70"/>
  <c r="K45" i="70"/>
  <c r="I45" i="70"/>
  <c r="AT44" i="70"/>
  <c r="AM44" i="70"/>
  <c r="AL44" i="70"/>
  <c r="AJ44" i="70"/>
  <c r="AD44" i="70"/>
  <c r="AC44" i="70"/>
  <c r="AA44" i="70"/>
  <c r="U44" i="70"/>
  <c r="T44" i="70"/>
  <c r="R44" i="70"/>
  <c r="L44" i="70"/>
  <c r="K44" i="70"/>
  <c r="I44" i="70"/>
  <c r="AT43" i="70"/>
  <c r="AM43" i="70"/>
  <c r="AL43" i="70"/>
  <c r="AJ43" i="70"/>
  <c r="AD43" i="70"/>
  <c r="AC43" i="70"/>
  <c r="AA43" i="70"/>
  <c r="U43" i="70"/>
  <c r="T43" i="70"/>
  <c r="R43" i="70"/>
  <c r="L43" i="70"/>
  <c r="K43" i="70"/>
  <c r="I43" i="70"/>
  <c r="AT42" i="70"/>
  <c r="AM42" i="70"/>
  <c r="AL42" i="70"/>
  <c r="AJ42" i="70"/>
  <c r="AD42" i="70"/>
  <c r="AC42" i="70"/>
  <c r="AA42" i="70"/>
  <c r="U42" i="70"/>
  <c r="T42" i="70"/>
  <c r="R42" i="70"/>
  <c r="L42" i="70"/>
  <c r="K42" i="70"/>
  <c r="I42" i="70"/>
  <c r="AT41" i="70"/>
  <c r="AM41" i="70"/>
  <c r="AL41" i="70"/>
  <c r="AJ41" i="70"/>
  <c r="AD41" i="70"/>
  <c r="AC41" i="70"/>
  <c r="AA41" i="70"/>
  <c r="U41" i="70"/>
  <c r="T41" i="70"/>
  <c r="R41" i="70"/>
  <c r="L41" i="70"/>
  <c r="K41" i="70"/>
  <c r="I41" i="70"/>
  <c r="AT40" i="70"/>
  <c r="AM40" i="70"/>
  <c r="AL40" i="70"/>
  <c r="AJ40" i="70"/>
  <c r="AD40" i="70"/>
  <c r="AC40" i="70"/>
  <c r="AA40" i="70"/>
  <c r="U40" i="70"/>
  <c r="T40" i="70"/>
  <c r="R40" i="70"/>
  <c r="L40" i="70"/>
  <c r="K40" i="70"/>
  <c r="I40" i="70"/>
  <c r="AT39" i="70"/>
  <c r="AM39" i="70"/>
  <c r="AL39" i="70"/>
  <c r="AJ39" i="70"/>
  <c r="AD39" i="70"/>
  <c r="AC39" i="70"/>
  <c r="AA39" i="70"/>
  <c r="U39" i="70"/>
  <c r="T39" i="70"/>
  <c r="R39" i="70"/>
  <c r="L39" i="70"/>
  <c r="K39" i="70"/>
  <c r="I39" i="70"/>
  <c r="AT38" i="70"/>
  <c r="AL38" i="70"/>
  <c r="BP6" i="70" s="1"/>
  <c r="AJ38" i="70"/>
  <c r="AC38" i="70"/>
  <c r="AA38" i="70"/>
  <c r="T38" i="70"/>
  <c r="R38" i="70"/>
  <c r="K38" i="70"/>
  <c r="AT37" i="70"/>
  <c r="AM37" i="70"/>
  <c r="AL37" i="70"/>
  <c r="AJ37" i="70"/>
  <c r="AD37" i="70"/>
  <c r="AC37" i="70"/>
  <c r="AA37" i="70"/>
  <c r="U37" i="70"/>
  <c r="T37" i="70"/>
  <c r="R37" i="70"/>
  <c r="L37" i="70"/>
  <c r="K37" i="70"/>
  <c r="I37" i="70"/>
  <c r="AT36" i="70"/>
  <c r="AM36" i="70"/>
  <c r="AL36" i="70"/>
  <c r="AJ36" i="70"/>
  <c r="AD36" i="70"/>
  <c r="AC36" i="70"/>
  <c r="AA36" i="70"/>
  <c r="U36" i="70"/>
  <c r="T36" i="70"/>
  <c r="R36" i="70"/>
  <c r="L36" i="70"/>
  <c r="K36" i="70"/>
  <c r="I36" i="70"/>
  <c r="AT35" i="70"/>
  <c r="AM35" i="70"/>
  <c r="AL35" i="70"/>
  <c r="AJ35" i="70"/>
  <c r="AD35" i="70"/>
  <c r="AC35" i="70"/>
  <c r="AA35" i="70"/>
  <c r="U35" i="70"/>
  <c r="T35" i="70"/>
  <c r="R35" i="70"/>
  <c r="L35" i="70"/>
  <c r="K35" i="70"/>
  <c r="I35" i="70"/>
  <c r="AT34" i="70"/>
  <c r="AW34" i="70" s="1"/>
  <c r="AM34" i="70"/>
  <c r="AL34" i="70"/>
  <c r="AJ34" i="70"/>
  <c r="AD34" i="70"/>
  <c r="AC34" i="70"/>
  <c r="AA34" i="70"/>
  <c r="U34" i="70"/>
  <c r="T34" i="70"/>
  <c r="R34" i="70"/>
  <c r="L34" i="70"/>
  <c r="K34" i="70"/>
  <c r="I34" i="70"/>
  <c r="AT33" i="70"/>
  <c r="AM33" i="70"/>
  <c r="AL33" i="70"/>
  <c r="AJ33" i="70"/>
  <c r="AD33" i="70"/>
  <c r="AC33" i="70"/>
  <c r="AA33" i="70"/>
  <c r="U33" i="70"/>
  <c r="T33" i="70"/>
  <c r="R33" i="70"/>
  <c r="L33" i="70"/>
  <c r="K33" i="70"/>
  <c r="I33" i="70"/>
  <c r="AT32" i="70"/>
  <c r="AM32" i="70"/>
  <c r="AL32" i="70"/>
  <c r="AJ32" i="70"/>
  <c r="AD32" i="70"/>
  <c r="AC32" i="70"/>
  <c r="AA32" i="70"/>
  <c r="U32" i="70"/>
  <c r="T32" i="70"/>
  <c r="R32" i="70"/>
  <c r="L32" i="70"/>
  <c r="K32" i="70"/>
  <c r="I32" i="70"/>
  <c r="AT31" i="70"/>
  <c r="AM31" i="70"/>
  <c r="AL31" i="70"/>
  <c r="AJ31" i="70"/>
  <c r="AD31" i="70"/>
  <c r="AC31" i="70"/>
  <c r="AA31" i="70"/>
  <c r="U31" i="70"/>
  <c r="T31" i="70"/>
  <c r="R31" i="70"/>
  <c r="L31" i="70"/>
  <c r="K31" i="70"/>
  <c r="I31" i="70"/>
  <c r="AT30" i="70"/>
  <c r="AM30" i="70"/>
  <c r="AL30" i="70"/>
  <c r="AJ30" i="70"/>
  <c r="AD30" i="70"/>
  <c r="AC30" i="70"/>
  <c r="AA30" i="70"/>
  <c r="U30" i="70"/>
  <c r="T30" i="70"/>
  <c r="R30" i="70"/>
  <c r="L30" i="70"/>
  <c r="K30" i="70"/>
  <c r="I30" i="70"/>
  <c r="AT29" i="70"/>
  <c r="AM29" i="70"/>
  <c r="AL29" i="70"/>
  <c r="AJ29" i="70"/>
  <c r="AD29" i="70"/>
  <c r="AC29" i="70"/>
  <c r="AA29" i="70"/>
  <c r="U29" i="70"/>
  <c r="T29" i="70"/>
  <c r="R29" i="70"/>
  <c r="L29" i="70"/>
  <c r="K29" i="70"/>
  <c r="I29" i="70"/>
  <c r="AT28" i="70"/>
  <c r="AM28" i="70"/>
  <c r="AL28" i="70"/>
  <c r="AJ28" i="70"/>
  <c r="AD28" i="70"/>
  <c r="AC28" i="70"/>
  <c r="AA28" i="70"/>
  <c r="U28" i="70"/>
  <c r="T28" i="70"/>
  <c r="R28" i="70"/>
  <c r="L28" i="70"/>
  <c r="K28" i="70"/>
  <c r="I28" i="70"/>
  <c r="AT27" i="70"/>
  <c r="AM27" i="70"/>
  <c r="AL27" i="70"/>
  <c r="AJ27" i="70"/>
  <c r="AD27" i="70"/>
  <c r="AC27" i="70"/>
  <c r="AA27" i="70"/>
  <c r="U27" i="70"/>
  <c r="T27" i="70"/>
  <c r="R27" i="70"/>
  <c r="L27" i="70"/>
  <c r="K27" i="70"/>
  <c r="I27" i="70"/>
  <c r="AT26" i="70"/>
  <c r="AM26" i="70"/>
  <c r="AL26" i="70"/>
  <c r="AJ26" i="70"/>
  <c r="AD26" i="70"/>
  <c r="AC26" i="70"/>
  <c r="AA26" i="70"/>
  <c r="U26" i="70"/>
  <c r="T26" i="70"/>
  <c r="R26" i="70"/>
  <c r="L26" i="70"/>
  <c r="K26" i="70"/>
  <c r="I26" i="70"/>
  <c r="AT25" i="70"/>
  <c r="AM25" i="70"/>
  <c r="AL25" i="70"/>
  <c r="AJ25" i="70"/>
  <c r="AD25" i="70"/>
  <c r="AC25" i="70"/>
  <c r="AA25" i="70"/>
  <c r="U25" i="70"/>
  <c r="T25" i="70"/>
  <c r="R25" i="70"/>
  <c r="L25" i="70"/>
  <c r="K25" i="70"/>
  <c r="I25" i="70"/>
  <c r="AT24" i="70"/>
  <c r="AM24" i="70"/>
  <c r="AL24" i="70"/>
  <c r="AJ24" i="70"/>
  <c r="AD24" i="70"/>
  <c r="AC24" i="70"/>
  <c r="AA24" i="70"/>
  <c r="U24" i="70"/>
  <c r="T24" i="70"/>
  <c r="R24" i="70"/>
  <c r="L24" i="70"/>
  <c r="K24" i="70"/>
  <c r="I24" i="70"/>
  <c r="AT23" i="70"/>
  <c r="AM23" i="70"/>
  <c r="AL23" i="70"/>
  <c r="AJ23" i="70"/>
  <c r="AD23" i="70"/>
  <c r="AC23" i="70"/>
  <c r="AA23" i="70"/>
  <c r="U23" i="70"/>
  <c r="T23" i="70"/>
  <c r="R23" i="70"/>
  <c r="L23" i="70"/>
  <c r="K23" i="70"/>
  <c r="I23" i="70"/>
  <c r="AT22" i="70"/>
  <c r="AM22" i="70"/>
  <c r="AL22" i="70"/>
  <c r="AJ22" i="70"/>
  <c r="AD22" i="70"/>
  <c r="AC22" i="70"/>
  <c r="AA22" i="70"/>
  <c r="U22" i="70"/>
  <c r="T22" i="70"/>
  <c r="R22" i="70"/>
  <c r="L22" i="70"/>
  <c r="K22" i="70"/>
  <c r="I22" i="70"/>
  <c r="AT21" i="70"/>
  <c r="AW21" i="70" s="1"/>
  <c r="AL21" i="70"/>
  <c r="BP5" i="70" s="1"/>
  <c r="BS5" i="70" s="1"/>
  <c r="AJ21" i="70"/>
  <c r="AC21" i="70"/>
  <c r="AA21" i="70"/>
  <c r="T21" i="70"/>
  <c r="R21" i="70"/>
  <c r="K21" i="70"/>
  <c r="AT20" i="70"/>
  <c r="AW20" i="70" s="1"/>
  <c r="AR20" i="70"/>
  <c r="AM20" i="70"/>
  <c r="AL20" i="70"/>
  <c r="AJ20" i="70"/>
  <c r="AD20" i="70"/>
  <c r="AC20" i="70"/>
  <c r="AA20" i="70"/>
  <c r="U20" i="70"/>
  <c r="T20" i="70"/>
  <c r="R20" i="70"/>
  <c r="L20" i="70"/>
  <c r="K20" i="70"/>
  <c r="I20" i="70"/>
  <c r="AT19" i="70"/>
  <c r="AW19" i="70" s="1"/>
  <c r="AR19" i="70"/>
  <c r="AM19" i="70"/>
  <c r="AL19" i="70"/>
  <c r="AJ19" i="70"/>
  <c r="AD19" i="70"/>
  <c r="AC19" i="70"/>
  <c r="AA19" i="70"/>
  <c r="U19" i="70"/>
  <c r="T19" i="70"/>
  <c r="R19" i="70"/>
  <c r="L19" i="70"/>
  <c r="K19" i="70"/>
  <c r="I19" i="70"/>
  <c r="AT18" i="70"/>
  <c r="AW18" i="70" s="1"/>
  <c r="AR18" i="70"/>
  <c r="AM18" i="70"/>
  <c r="AL18" i="70"/>
  <c r="AJ18" i="70"/>
  <c r="AD18" i="70"/>
  <c r="AC18" i="70"/>
  <c r="AA18" i="70"/>
  <c r="U18" i="70"/>
  <c r="T18" i="70"/>
  <c r="R18" i="70"/>
  <c r="L18" i="70"/>
  <c r="K18" i="70"/>
  <c r="I18" i="70"/>
  <c r="AT17" i="70"/>
  <c r="AW17" i="70" s="1"/>
  <c r="AR17" i="70"/>
  <c r="AM17" i="70"/>
  <c r="AL17" i="70"/>
  <c r="AJ17" i="70"/>
  <c r="AD17" i="70"/>
  <c r="AC17" i="70"/>
  <c r="AA17" i="70"/>
  <c r="U17" i="70"/>
  <c r="T17" i="70"/>
  <c r="R17" i="70"/>
  <c r="L17" i="70"/>
  <c r="K17" i="70"/>
  <c r="I17" i="70"/>
  <c r="AT16" i="70"/>
  <c r="AW16" i="70" s="1"/>
  <c r="AR16" i="70"/>
  <c r="AM16" i="70"/>
  <c r="AL16" i="70"/>
  <c r="AJ16" i="70"/>
  <c r="AD16" i="70"/>
  <c r="AC16" i="70"/>
  <c r="AA16" i="70"/>
  <c r="U16" i="70"/>
  <c r="T16" i="70"/>
  <c r="R16" i="70"/>
  <c r="L16" i="70"/>
  <c r="K16" i="70"/>
  <c r="I16" i="70"/>
  <c r="AT15" i="70"/>
  <c r="AW15" i="70" s="1"/>
  <c r="AR15" i="70"/>
  <c r="AM15" i="70"/>
  <c r="AL15" i="70"/>
  <c r="AJ15" i="70"/>
  <c r="AD15" i="70"/>
  <c r="AC15" i="70"/>
  <c r="AA15" i="70"/>
  <c r="U15" i="70"/>
  <c r="T15" i="70"/>
  <c r="R15" i="70"/>
  <c r="L15" i="70"/>
  <c r="K15" i="70"/>
  <c r="I15" i="70"/>
  <c r="AT14" i="70"/>
  <c r="AW14" i="70" s="1"/>
  <c r="AR14" i="70"/>
  <c r="AM14" i="70"/>
  <c r="AL14" i="70"/>
  <c r="AJ14" i="70"/>
  <c r="AD14" i="70"/>
  <c r="AC14" i="70"/>
  <c r="AA14" i="70"/>
  <c r="U14" i="70"/>
  <c r="T14" i="70"/>
  <c r="R14" i="70"/>
  <c r="L14" i="70"/>
  <c r="K14" i="70"/>
  <c r="I14" i="70"/>
  <c r="AT13" i="70"/>
  <c r="AW13" i="70" s="1"/>
  <c r="AR13" i="70"/>
  <c r="AM13" i="70"/>
  <c r="AL13" i="70"/>
  <c r="AJ13" i="70"/>
  <c r="AD13" i="70"/>
  <c r="AC13" i="70"/>
  <c r="AA13" i="70"/>
  <c r="U13" i="70"/>
  <c r="T13" i="70"/>
  <c r="R13" i="70"/>
  <c r="L13" i="70"/>
  <c r="K13" i="70"/>
  <c r="I13" i="70"/>
  <c r="AT12" i="70"/>
  <c r="AW12" i="70" s="1"/>
  <c r="AR12" i="70"/>
  <c r="AM12" i="70"/>
  <c r="AL12" i="70"/>
  <c r="AJ12" i="70"/>
  <c r="AD12" i="70"/>
  <c r="AC12" i="70"/>
  <c r="AA12" i="70"/>
  <c r="U12" i="70"/>
  <c r="T12" i="70"/>
  <c r="R12" i="70"/>
  <c r="L12" i="70"/>
  <c r="K12" i="70"/>
  <c r="I12" i="70"/>
  <c r="AT11" i="70"/>
  <c r="AW11" i="70" s="1"/>
  <c r="AR11" i="70"/>
  <c r="AM11" i="70"/>
  <c r="AL11" i="70"/>
  <c r="AJ11" i="70"/>
  <c r="AD11" i="70"/>
  <c r="AC11" i="70"/>
  <c r="AA11" i="70"/>
  <c r="U11" i="70"/>
  <c r="T11" i="70"/>
  <c r="R11" i="70"/>
  <c r="L11" i="70"/>
  <c r="K11" i="70"/>
  <c r="I11" i="70"/>
  <c r="AT10" i="70"/>
  <c r="AW10" i="70" s="1"/>
  <c r="AR10" i="70"/>
  <c r="AM10" i="70"/>
  <c r="AL10" i="70"/>
  <c r="AJ10" i="70"/>
  <c r="AD10" i="70"/>
  <c r="AC10" i="70"/>
  <c r="AA10" i="70"/>
  <c r="U10" i="70"/>
  <c r="T10" i="70"/>
  <c r="R10" i="70"/>
  <c r="L10" i="70"/>
  <c r="K10" i="70"/>
  <c r="I10" i="70"/>
  <c r="AT9" i="70"/>
  <c r="AW9" i="70" s="1"/>
  <c r="AR9" i="70"/>
  <c r="AM9" i="70"/>
  <c r="AL9" i="70"/>
  <c r="AJ9" i="70"/>
  <c r="AD9" i="70"/>
  <c r="AC9" i="70"/>
  <c r="AA9" i="70"/>
  <c r="U9" i="70"/>
  <c r="T9" i="70"/>
  <c r="R9" i="70"/>
  <c r="L9" i="70"/>
  <c r="K9" i="70"/>
  <c r="I9" i="70"/>
  <c r="AT8" i="70"/>
  <c r="AW8" i="70" s="1"/>
  <c r="AR8" i="70"/>
  <c r="AM8" i="70"/>
  <c r="AL8" i="70"/>
  <c r="AJ8" i="70"/>
  <c r="AD8" i="70"/>
  <c r="AC8" i="70"/>
  <c r="AA8" i="70"/>
  <c r="U8" i="70"/>
  <c r="T8" i="70"/>
  <c r="R8" i="70"/>
  <c r="L8" i="70"/>
  <c r="K8" i="70"/>
  <c r="I8" i="70"/>
  <c r="AT7" i="70"/>
  <c r="AW7" i="70" s="1"/>
  <c r="AR7" i="70"/>
  <c r="AM7" i="70"/>
  <c r="AL7" i="70"/>
  <c r="AJ7" i="70"/>
  <c r="AD7" i="70"/>
  <c r="AC7" i="70"/>
  <c r="AA7" i="70"/>
  <c r="U7" i="70"/>
  <c r="T7" i="70"/>
  <c r="R7" i="70"/>
  <c r="L7" i="70"/>
  <c r="K7" i="70"/>
  <c r="I7" i="70"/>
  <c r="AT6" i="70"/>
  <c r="AW6" i="70" s="1"/>
  <c r="AR6" i="70"/>
  <c r="AM6" i="70"/>
  <c r="AL6" i="70"/>
  <c r="AJ6" i="70"/>
  <c r="AD6" i="70"/>
  <c r="AC6" i="70"/>
  <c r="AA6" i="70"/>
  <c r="U6" i="70"/>
  <c r="T6" i="70"/>
  <c r="R6" i="70"/>
  <c r="L6" i="70"/>
  <c r="K6" i="70"/>
  <c r="I6" i="70"/>
  <c r="AT5" i="70"/>
  <c r="AW5" i="70" s="1"/>
  <c r="AR5" i="70"/>
  <c r="AM5" i="70"/>
  <c r="AL5" i="70"/>
  <c r="AJ5" i="70"/>
  <c r="AD5" i="70"/>
  <c r="AC5" i="70"/>
  <c r="AA5" i="70"/>
  <c r="U5" i="70"/>
  <c r="T5" i="70"/>
  <c r="R5" i="70"/>
  <c r="L5" i="70"/>
  <c r="K5" i="70"/>
  <c r="I5" i="70"/>
  <c r="AK157" i="71"/>
  <c r="L24" i="80" s="1"/>
  <c r="AB157" i="71"/>
  <c r="S157" i="71"/>
  <c r="J157" i="71"/>
  <c r="AK156" i="71"/>
  <c r="AI156" i="71"/>
  <c r="AB156" i="71"/>
  <c r="Z156" i="71"/>
  <c r="S156" i="71"/>
  <c r="Q156" i="71"/>
  <c r="J156" i="71"/>
  <c r="H156" i="71"/>
  <c r="AK155" i="71"/>
  <c r="AI155" i="71"/>
  <c r="AB155" i="71"/>
  <c r="Z155" i="71"/>
  <c r="S155" i="71"/>
  <c r="Q155" i="71"/>
  <c r="J155" i="71"/>
  <c r="H155" i="71"/>
  <c r="AK154" i="71"/>
  <c r="AI154" i="71"/>
  <c r="AB154" i="71"/>
  <c r="Z154" i="71"/>
  <c r="S154" i="71"/>
  <c r="Q154" i="71"/>
  <c r="J154" i="71"/>
  <c r="H154" i="71"/>
  <c r="AK153" i="71"/>
  <c r="AI153" i="71"/>
  <c r="AB153" i="71"/>
  <c r="Z153" i="71"/>
  <c r="S153" i="71"/>
  <c r="Q153" i="71"/>
  <c r="J153" i="71"/>
  <c r="H153" i="71"/>
  <c r="AK152" i="71"/>
  <c r="AI152" i="71"/>
  <c r="AB152" i="71"/>
  <c r="Z152" i="71"/>
  <c r="S152" i="71"/>
  <c r="Q152" i="71"/>
  <c r="J152" i="71"/>
  <c r="H152" i="71"/>
  <c r="AK151" i="71"/>
  <c r="AI151" i="71"/>
  <c r="AB151" i="71"/>
  <c r="Z151" i="71"/>
  <c r="S151" i="71"/>
  <c r="Q151" i="71"/>
  <c r="J151" i="71"/>
  <c r="H151" i="71"/>
  <c r="AK150" i="71"/>
  <c r="AI150" i="71"/>
  <c r="AB150" i="71"/>
  <c r="Z150" i="71"/>
  <c r="S150" i="71"/>
  <c r="Q150" i="71"/>
  <c r="J150" i="71"/>
  <c r="H150" i="71"/>
  <c r="AK149" i="71"/>
  <c r="AI149" i="71"/>
  <c r="AB149" i="71"/>
  <c r="Z149" i="71"/>
  <c r="S149" i="71"/>
  <c r="Q149" i="71"/>
  <c r="J149" i="71"/>
  <c r="H149" i="71"/>
  <c r="AK148" i="71"/>
  <c r="AI148" i="71"/>
  <c r="AB148" i="71"/>
  <c r="Z148" i="71"/>
  <c r="S148" i="71"/>
  <c r="Q148" i="71"/>
  <c r="J148" i="71"/>
  <c r="H148" i="71"/>
  <c r="AK147" i="71"/>
  <c r="AI147" i="71"/>
  <c r="AB147" i="71"/>
  <c r="Z147" i="71"/>
  <c r="S147" i="71"/>
  <c r="Q147" i="71"/>
  <c r="J147" i="71"/>
  <c r="H147" i="71"/>
  <c r="AK146" i="71"/>
  <c r="AI146" i="71"/>
  <c r="AB146" i="71"/>
  <c r="Z146" i="71"/>
  <c r="S146" i="71"/>
  <c r="Q146" i="71"/>
  <c r="J146" i="71"/>
  <c r="H146" i="71"/>
  <c r="AK145" i="71"/>
  <c r="AI145" i="71"/>
  <c r="AB145" i="71"/>
  <c r="Z145" i="71"/>
  <c r="S145" i="71"/>
  <c r="Q145" i="71"/>
  <c r="J145" i="71"/>
  <c r="H145" i="71"/>
  <c r="AK144" i="71"/>
  <c r="AI144" i="71"/>
  <c r="AB144" i="71"/>
  <c r="Z144" i="71"/>
  <c r="S144" i="71"/>
  <c r="Q144" i="71"/>
  <c r="J144" i="71"/>
  <c r="H144" i="71"/>
  <c r="AK143" i="71"/>
  <c r="AI143" i="71"/>
  <c r="AB143" i="71"/>
  <c r="Z143" i="71"/>
  <c r="S143" i="71"/>
  <c r="Q143" i="71"/>
  <c r="J143" i="71"/>
  <c r="H143" i="71"/>
  <c r="AK142" i="71"/>
  <c r="AI142" i="71"/>
  <c r="AB142" i="71"/>
  <c r="Z142" i="71"/>
  <c r="S142" i="71"/>
  <c r="Q142" i="71"/>
  <c r="J142" i="71"/>
  <c r="H142" i="71"/>
  <c r="AK141" i="71"/>
  <c r="AI141" i="71"/>
  <c r="AG141" i="71"/>
  <c r="AF141" i="71"/>
  <c r="AB141" i="71"/>
  <c r="Z141" i="71"/>
  <c r="X141" i="71"/>
  <c r="S141" i="71"/>
  <c r="Q141" i="71"/>
  <c r="O141" i="71"/>
  <c r="N141" i="71"/>
  <c r="J141" i="71"/>
  <c r="H141" i="71"/>
  <c r="F141" i="71"/>
  <c r="E141" i="71"/>
  <c r="AT140" i="71"/>
  <c r="AW140" i="71" s="1"/>
  <c r="AL140" i="71"/>
  <c r="BO12" i="71" s="1"/>
  <c r="AM140" i="71"/>
  <c r="AC140" i="71"/>
  <c r="AD140" i="71"/>
  <c r="T140" i="71"/>
  <c r="K140" i="71"/>
  <c r="AT139" i="71"/>
  <c r="AW139" i="71" s="1"/>
  <c r="AM139" i="71"/>
  <c r="AL139" i="71"/>
  <c r="AJ139" i="71"/>
  <c r="AD139" i="71"/>
  <c r="AC139" i="71"/>
  <c r="AA139" i="71"/>
  <c r="U139" i="71"/>
  <c r="T139" i="71"/>
  <c r="L139" i="71"/>
  <c r="K139" i="71"/>
  <c r="I139" i="71"/>
  <c r="AT138" i="71"/>
  <c r="AW138" i="71" s="1"/>
  <c r="AM138" i="71"/>
  <c r="AL138" i="71"/>
  <c r="AJ138" i="71"/>
  <c r="AD138" i="71"/>
  <c r="AC138" i="71"/>
  <c r="AA138" i="71"/>
  <c r="U138" i="71"/>
  <c r="T138" i="71"/>
  <c r="L138" i="71"/>
  <c r="K138" i="71"/>
  <c r="I138" i="71"/>
  <c r="AT137" i="71"/>
  <c r="AW137" i="71" s="1"/>
  <c r="AM137" i="71"/>
  <c r="AL137" i="71"/>
  <c r="AJ137" i="71"/>
  <c r="AD137" i="71"/>
  <c r="AC137" i="71"/>
  <c r="AA137" i="71"/>
  <c r="U137" i="71"/>
  <c r="T137" i="71"/>
  <c r="L137" i="71"/>
  <c r="K137" i="71"/>
  <c r="I137" i="71"/>
  <c r="AT136" i="71"/>
  <c r="AW136" i="71" s="1"/>
  <c r="AM136" i="71"/>
  <c r="AL136" i="71"/>
  <c r="AJ136" i="71"/>
  <c r="AD136" i="71"/>
  <c r="AC136" i="71"/>
  <c r="AA136" i="71"/>
  <c r="U136" i="71"/>
  <c r="T136" i="71"/>
  <c r="L136" i="71"/>
  <c r="K136" i="71"/>
  <c r="I136" i="71"/>
  <c r="AT135" i="71"/>
  <c r="AW135" i="71" s="1"/>
  <c r="AM135" i="71"/>
  <c r="AL135" i="71"/>
  <c r="AJ135" i="71"/>
  <c r="AD135" i="71"/>
  <c r="AC135" i="71"/>
  <c r="AA135" i="71"/>
  <c r="U135" i="71"/>
  <c r="T135" i="71"/>
  <c r="L135" i="71"/>
  <c r="K135" i="71"/>
  <c r="I135" i="71"/>
  <c r="AT134" i="71"/>
  <c r="AW134" i="71" s="1"/>
  <c r="AM134" i="71"/>
  <c r="AL134" i="71"/>
  <c r="AJ134" i="71"/>
  <c r="AD134" i="71"/>
  <c r="AC134" i="71"/>
  <c r="AA134" i="71"/>
  <c r="U134" i="71"/>
  <c r="T134" i="71"/>
  <c r="L134" i="71"/>
  <c r="K134" i="71"/>
  <c r="I134" i="71"/>
  <c r="AT133" i="71"/>
  <c r="AW133" i="71" s="1"/>
  <c r="AM133" i="71"/>
  <c r="AL133" i="71"/>
  <c r="AJ133" i="71"/>
  <c r="AD133" i="71"/>
  <c r="AC133" i="71"/>
  <c r="AA133" i="71"/>
  <c r="U133" i="71"/>
  <c r="T133" i="71"/>
  <c r="L133" i="71"/>
  <c r="K133" i="71"/>
  <c r="I133" i="71"/>
  <c r="AT132" i="71"/>
  <c r="AW132" i="71" s="1"/>
  <c r="AM132" i="71"/>
  <c r="AL132" i="71"/>
  <c r="AJ132" i="71"/>
  <c r="AD132" i="71"/>
  <c r="AC132" i="71"/>
  <c r="AA132" i="71"/>
  <c r="U132" i="71"/>
  <c r="T132" i="71"/>
  <c r="L132" i="71"/>
  <c r="K132" i="71"/>
  <c r="I132" i="71"/>
  <c r="AT131" i="71"/>
  <c r="AW131" i="71" s="1"/>
  <c r="AM131" i="71"/>
  <c r="AL131" i="71"/>
  <c r="AJ131" i="71"/>
  <c r="AD131" i="71"/>
  <c r="AC131" i="71"/>
  <c r="AA131" i="71"/>
  <c r="U131" i="71"/>
  <c r="T131" i="71"/>
  <c r="L131" i="71"/>
  <c r="K131" i="71"/>
  <c r="I131" i="71"/>
  <c r="AT130" i="71"/>
  <c r="AW130" i="71" s="1"/>
  <c r="AM130" i="71"/>
  <c r="AL130" i="71"/>
  <c r="AJ130" i="71"/>
  <c r="AD130" i="71"/>
  <c r="AC130" i="71"/>
  <c r="AA130" i="71"/>
  <c r="U130" i="71"/>
  <c r="T130" i="71"/>
  <c r="L130" i="71"/>
  <c r="K130" i="71"/>
  <c r="I130" i="71"/>
  <c r="AT129" i="71"/>
  <c r="AW129" i="71" s="1"/>
  <c r="AM129" i="71"/>
  <c r="AL129" i="71"/>
  <c r="AJ129" i="71"/>
  <c r="AD129" i="71"/>
  <c r="AC129" i="71"/>
  <c r="AA129" i="71"/>
  <c r="U129" i="71"/>
  <c r="T129" i="71"/>
  <c r="L129" i="71"/>
  <c r="K129" i="71"/>
  <c r="I129" i="71"/>
  <c r="AT128" i="71"/>
  <c r="AW128" i="71" s="1"/>
  <c r="AM128" i="71"/>
  <c r="AL128" i="71"/>
  <c r="AJ128" i="71"/>
  <c r="AD128" i="71"/>
  <c r="AC128" i="71"/>
  <c r="AA128" i="71"/>
  <c r="U128" i="71"/>
  <c r="T128" i="71"/>
  <c r="L128" i="71"/>
  <c r="K128" i="71"/>
  <c r="I128" i="71"/>
  <c r="AT127" i="71"/>
  <c r="AW127" i="71" s="1"/>
  <c r="AM127" i="71"/>
  <c r="AL127" i="71"/>
  <c r="AJ127" i="71"/>
  <c r="AD127" i="71"/>
  <c r="AC127" i="71"/>
  <c r="AA127" i="71"/>
  <c r="U127" i="71"/>
  <c r="T127" i="71"/>
  <c r="L127" i="71"/>
  <c r="K127" i="71"/>
  <c r="I127" i="71"/>
  <c r="AT126" i="71"/>
  <c r="AW126" i="71" s="1"/>
  <c r="AM126" i="71"/>
  <c r="AL126" i="71"/>
  <c r="AJ126" i="71"/>
  <c r="AD126" i="71"/>
  <c r="AC126" i="71"/>
  <c r="AA126" i="71"/>
  <c r="U126" i="71"/>
  <c r="T126" i="71"/>
  <c r="L126" i="71"/>
  <c r="K126" i="71"/>
  <c r="I126" i="71"/>
  <c r="AT125" i="71"/>
  <c r="AW125" i="71" s="1"/>
  <c r="AM125" i="71"/>
  <c r="AL125" i="71"/>
  <c r="AJ125" i="71"/>
  <c r="AD125" i="71"/>
  <c r="AC125" i="71"/>
  <c r="AA125" i="71"/>
  <c r="U125" i="71"/>
  <c r="T125" i="71"/>
  <c r="L125" i="71"/>
  <c r="K125" i="71"/>
  <c r="I125" i="71"/>
  <c r="AT124" i="71"/>
  <c r="AW124" i="71" s="1"/>
  <c r="AM124" i="71"/>
  <c r="AL124" i="71"/>
  <c r="AJ124" i="71"/>
  <c r="AD124" i="71"/>
  <c r="AC124" i="71"/>
  <c r="AA124" i="71"/>
  <c r="U124" i="71"/>
  <c r="T124" i="71"/>
  <c r="L124" i="71"/>
  <c r="K124" i="71"/>
  <c r="I124" i="71"/>
  <c r="AT123" i="71"/>
  <c r="AL123" i="71"/>
  <c r="BO11" i="71" s="1"/>
  <c r="AJ123" i="71"/>
  <c r="AC123" i="71"/>
  <c r="AA123" i="71"/>
  <c r="T123" i="71"/>
  <c r="K123" i="71"/>
  <c r="AT122" i="71"/>
  <c r="AW122" i="71" s="1"/>
  <c r="AM122" i="71"/>
  <c r="AL122" i="71"/>
  <c r="AJ122" i="71"/>
  <c r="AD122" i="71"/>
  <c r="AC122" i="71"/>
  <c r="AA122" i="71"/>
  <c r="U122" i="71"/>
  <c r="T122" i="71"/>
  <c r="L122" i="71"/>
  <c r="K122" i="71"/>
  <c r="I122" i="71"/>
  <c r="AT121" i="71"/>
  <c r="AM121" i="71"/>
  <c r="AL121" i="71"/>
  <c r="AJ121" i="71"/>
  <c r="AD121" i="71"/>
  <c r="AC121" i="71"/>
  <c r="AA121" i="71"/>
  <c r="U121" i="71"/>
  <c r="T121" i="71"/>
  <c r="L121" i="71"/>
  <c r="K121" i="71"/>
  <c r="I121" i="71"/>
  <c r="AT120" i="71"/>
  <c r="AW120" i="71" s="1"/>
  <c r="AM120" i="71"/>
  <c r="AL120" i="71"/>
  <c r="AJ120" i="71"/>
  <c r="AD120" i="71"/>
  <c r="AC120" i="71"/>
  <c r="AA120" i="71"/>
  <c r="U120" i="71"/>
  <c r="T120" i="71"/>
  <c r="L120" i="71"/>
  <c r="K120" i="71"/>
  <c r="I120" i="71"/>
  <c r="AT119" i="71"/>
  <c r="AM119" i="71"/>
  <c r="AL119" i="71"/>
  <c r="AJ119" i="71"/>
  <c r="AD119" i="71"/>
  <c r="AC119" i="71"/>
  <c r="AA119" i="71"/>
  <c r="U119" i="71"/>
  <c r="T119" i="71"/>
  <c r="L119" i="71"/>
  <c r="K119" i="71"/>
  <c r="I119" i="71"/>
  <c r="AT118" i="71"/>
  <c r="AM118" i="71"/>
  <c r="AL118" i="71"/>
  <c r="AJ118" i="71"/>
  <c r="AD118" i="71"/>
  <c r="AC118" i="71"/>
  <c r="AA118" i="71"/>
  <c r="U118" i="71"/>
  <c r="T118" i="71"/>
  <c r="L118" i="71"/>
  <c r="K118" i="71"/>
  <c r="I118" i="71"/>
  <c r="AT117" i="71"/>
  <c r="AW117" i="71" s="1"/>
  <c r="AM117" i="71"/>
  <c r="AL117" i="71"/>
  <c r="AJ117" i="71"/>
  <c r="AD117" i="71"/>
  <c r="AC117" i="71"/>
  <c r="AA117" i="71"/>
  <c r="U117" i="71"/>
  <c r="T117" i="71"/>
  <c r="L117" i="71"/>
  <c r="K117" i="71"/>
  <c r="I117" i="71"/>
  <c r="AT116" i="71"/>
  <c r="AW116" i="71" s="1"/>
  <c r="AM116" i="71"/>
  <c r="AL116" i="71"/>
  <c r="AJ116" i="71"/>
  <c r="AD116" i="71"/>
  <c r="AC116" i="71"/>
  <c r="AA116" i="71"/>
  <c r="U116" i="71"/>
  <c r="T116" i="71"/>
  <c r="L116" i="71"/>
  <c r="K116" i="71"/>
  <c r="I116" i="71"/>
  <c r="AT115" i="71"/>
  <c r="AW115" i="71" s="1"/>
  <c r="AM115" i="71"/>
  <c r="AL115" i="71"/>
  <c r="AJ115" i="71"/>
  <c r="AD115" i="71"/>
  <c r="AC115" i="71"/>
  <c r="AA115" i="71"/>
  <c r="U115" i="71"/>
  <c r="T115" i="71"/>
  <c r="L115" i="71"/>
  <c r="K115" i="71"/>
  <c r="I115" i="71"/>
  <c r="AT114" i="71"/>
  <c r="AW114" i="71" s="1"/>
  <c r="AM114" i="71"/>
  <c r="AL114" i="71"/>
  <c r="AJ114" i="71"/>
  <c r="AD114" i="71"/>
  <c r="AC114" i="71"/>
  <c r="AA114" i="71"/>
  <c r="U114" i="71"/>
  <c r="T114" i="71"/>
  <c r="L114" i="71"/>
  <c r="K114" i="71"/>
  <c r="I114" i="71"/>
  <c r="AT113" i="71"/>
  <c r="AM113" i="71"/>
  <c r="AL113" i="71"/>
  <c r="AJ113" i="71"/>
  <c r="AD113" i="71"/>
  <c r="AC113" i="71"/>
  <c r="AA113" i="71"/>
  <c r="U113" i="71"/>
  <c r="T113" i="71"/>
  <c r="L113" i="71"/>
  <c r="K113" i="71"/>
  <c r="I113" i="71"/>
  <c r="AT112" i="71"/>
  <c r="AW112" i="71" s="1"/>
  <c r="AM112" i="71"/>
  <c r="AL112" i="71"/>
  <c r="AJ112" i="71"/>
  <c r="AD112" i="71"/>
  <c r="AC112" i="71"/>
  <c r="AA112" i="71"/>
  <c r="U112" i="71"/>
  <c r="T112" i="71"/>
  <c r="L112" i="71"/>
  <c r="K112" i="71"/>
  <c r="I112" i="71"/>
  <c r="AT111" i="71"/>
  <c r="AM111" i="71"/>
  <c r="AL111" i="71"/>
  <c r="AJ111" i="71"/>
  <c r="AD111" i="71"/>
  <c r="AC111" i="71"/>
  <c r="AA111" i="71"/>
  <c r="U111" i="71"/>
  <c r="T111" i="71"/>
  <c r="L111" i="71"/>
  <c r="K111" i="71"/>
  <c r="I111" i="71"/>
  <c r="AT110" i="71"/>
  <c r="AM110" i="71"/>
  <c r="AL110" i="71"/>
  <c r="AJ110" i="71"/>
  <c r="AD110" i="71"/>
  <c r="AC110" i="71"/>
  <c r="AA110" i="71"/>
  <c r="U110" i="71"/>
  <c r="T110" i="71"/>
  <c r="L110" i="71"/>
  <c r="K110" i="71"/>
  <c r="I110" i="71"/>
  <c r="AT109" i="71"/>
  <c r="AW109" i="71" s="1"/>
  <c r="AM109" i="71"/>
  <c r="AL109" i="71"/>
  <c r="AJ109" i="71"/>
  <c r="AD109" i="71"/>
  <c r="AC109" i="71"/>
  <c r="AA109" i="71"/>
  <c r="U109" i="71"/>
  <c r="T109" i="71"/>
  <c r="L109" i="71"/>
  <c r="K109" i="71"/>
  <c r="I109" i="71"/>
  <c r="AT108" i="71"/>
  <c r="AW108" i="71" s="1"/>
  <c r="AM108" i="71"/>
  <c r="AL108" i="71"/>
  <c r="AJ108" i="71"/>
  <c r="AD108" i="71"/>
  <c r="AC108" i="71"/>
  <c r="AA108" i="71"/>
  <c r="U108" i="71"/>
  <c r="T108" i="71"/>
  <c r="L108" i="71"/>
  <c r="K108" i="71"/>
  <c r="I108" i="71"/>
  <c r="AT107" i="71"/>
  <c r="AM107" i="71"/>
  <c r="AL107" i="71"/>
  <c r="AJ107" i="71"/>
  <c r="AD107" i="71"/>
  <c r="AC107" i="71"/>
  <c r="AA107" i="71"/>
  <c r="U107" i="71"/>
  <c r="T107" i="71"/>
  <c r="L107" i="71"/>
  <c r="K107" i="71"/>
  <c r="I107" i="71"/>
  <c r="AT106" i="71"/>
  <c r="AW106" i="71" s="1"/>
  <c r="AL106" i="71"/>
  <c r="BO10" i="71" s="1"/>
  <c r="AJ106" i="71"/>
  <c r="AC106" i="71"/>
  <c r="AD106" i="71"/>
  <c r="T106" i="71"/>
  <c r="K106" i="71"/>
  <c r="AT105" i="71"/>
  <c r="AW105" i="71" s="1"/>
  <c r="AM105" i="71"/>
  <c r="AL105" i="71"/>
  <c r="AJ105" i="71"/>
  <c r="AD105" i="71"/>
  <c r="AC105" i="71"/>
  <c r="AA105" i="71"/>
  <c r="U105" i="71"/>
  <c r="T105" i="71"/>
  <c r="L105" i="71"/>
  <c r="K105" i="71"/>
  <c r="I105" i="71"/>
  <c r="AT104" i="71"/>
  <c r="AW104" i="71" s="1"/>
  <c r="AM104" i="71"/>
  <c r="AL104" i="71"/>
  <c r="AJ104" i="71"/>
  <c r="AD104" i="71"/>
  <c r="AC104" i="71"/>
  <c r="AA104" i="71"/>
  <c r="U104" i="71"/>
  <c r="T104" i="71"/>
  <c r="L104" i="71"/>
  <c r="K104" i="71"/>
  <c r="I104" i="71"/>
  <c r="AT103" i="71"/>
  <c r="AW103" i="71" s="1"/>
  <c r="AM103" i="71"/>
  <c r="AL103" i="71"/>
  <c r="AJ103" i="71"/>
  <c r="AD103" i="71"/>
  <c r="AC103" i="71"/>
  <c r="AA103" i="71"/>
  <c r="U103" i="71"/>
  <c r="T103" i="71"/>
  <c r="L103" i="71"/>
  <c r="K103" i="71"/>
  <c r="I103" i="71"/>
  <c r="AT102" i="71"/>
  <c r="AW102" i="71" s="1"/>
  <c r="AM102" i="71"/>
  <c r="AL102" i="71"/>
  <c r="AJ102" i="71"/>
  <c r="AD102" i="71"/>
  <c r="AC102" i="71"/>
  <c r="AA102" i="71"/>
  <c r="U102" i="71"/>
  <c r="T102" i="71"/>
  <c r="L102" i="71"/>
  <c r="K102" i="71"/>
  <c r="I102" i="71"/>
  <c r="AT101" i="71"/>
  <c r="AW101" i="71" s="1"/>
  <c r="AM101" i="71"/>
  <c r="AL101" i="71"/>
  <c r="AJ101" i="71"/>
  <c r="AD101" i="71"/>
  <c r="AC101" i="71"/>
  <c r="AA101" i="71"/>
  <c r="U101" i="71"/>
  <c r="T101" i="71"/>
  <c r="L101" i="71"/>
  <c r="K101" i="71"/>
  <c r="I101" i="71"/>
  <c r="AT100" i="71"/>
  <c r="AW100" i="71" s="1"/>
  <c r="AM100" i="71"/>
  <c r="AL100" i="71"/>
  <c r="AJ100" i="71"/>
  <c r="AD100" i="71"/>
  <c r="AC100" i="71"/>
  <c r="AA100" i="71"/>
  <c r="U100" i="71"/>
  <c r="T100" i="71"/>
  <c r="L100" i="71"/>
  <c r="K100" i="71"/>
  <c r="I100" i="71"/>
  <c r="AT99" i="71"/>
  <c r="AW99" i="71" s="1"/>
  <c r="AM99" i="71"/>
  <c r="AL99" i="71"/>
  <c r="AJ99" i="71"/>
  <c r="AD99" i="71"/>
  <c r="AC99" i="71"/>
  <c r="AA99" i="71"/>
  <c r="U99" i="71"/>
  <c r="T99" i="71"/>
  <c r="L99" i="71"/>
  <c r="K99" i="71"/>
  <c r="I99" i="71"/>
  <c r="AT98" i="71"/>
  <c r="AW98" i="71" s="1"/>
  <c r="AM98" i="71"/>
  <c r="AL98" i="71"/>
  <c r="AJ98" i="71"/>
  <c r="AD98" i="71"/>
  <c r="AC98" i="71"/>
  <c r="AA98" i="71"/>
  <c r="U98" i="71"/>
  <c r="T98" i="71"/>
  <c r="L98" i="71"/>
  <c r="K98" i="71"/>
  <c r="I98" i="71"/>
  <c r="AT97" i="71"/>
  <c r="AW97" i="71" s="1"/>
  <c r="AM97" i="71"/>
  <c r="AL97" i="71"/>
  <c r="AJ97" i="71"/>
  <c r="AD97" i="71"/>
  <c r="AC97" i="71"/>
  <c r="AA97" i="71"/>
  <c r="U97" i="71"/>
  <c r="T97" i="71"/>
  <c r="L97" i="71"/>
  <c r="K97" i="71"/>
  <c r="I97" i="71"/>
  <c r="AT96" i="71"/>
  <c r="AW96" i="71" s="1"/>
  <c r="AM96" i="71"/>
  <c r="AL96" i="71"/>
  <c r="AJ96" i="71"/>
  <c r="AD96" i="71"/>
  <c r="AC96" i="71"/>
  <c r="AA96" i="71"/>
  <c r="U96" i="71"/>
  <c r="T96" i="71"/>
  <c r="L96" i="71"/>
  <c r="K96" i="71"/>
  <c r="I96" i="71"/>
  <c r="AT95" i="71"/>
  <c r="AW95" i="71" s="1"/>
  <c r="AM95" i="71"/>
  <c r="AL95" i="71"/>
  <c r="AJ95" i="71"/>
  <c r="AD95" i="71"/>
  <c r="AC95" i="71"/>
  <c r="AA95" i="71"/>
  <c r="U95" i="71"/>
  <c r="T95" i="71"/>
  <c r="L95" i="71"/>
  <c r="K95" i="71"/>
  <c r="I95" i="71"/>
  <c r="AT94" i="71"/>
  <c r="AW94" i="71" s="1"/>
  <c r="AM94" i="71"/>
  <c r="AL94" i="71"/>
  <c r="AJ94" i="71"/>
  <c r="AD94" i="71"/>
  <c r="AC94" i="71"/>
  <c r="AA94" i="71"/>
  <c r="U94" i="71"/>
  <c r="T94" i="71"/>
  <c r="L94" i="71"/>
  <c r="K94" i="71"/>
  <c r="I94" i="71"/>
  <c r="AT93" i="71"/>
  <c r="AM93" i="71"/>
  <c r="AL93" i="71"/>
  <c r="AJ93" i="71"/>
  <c r="AD93" i="71"/>
  <c r="AC93" i="71"/>
  <c r="AA93" i="71"/>
  <c r="U93" i="71"/>
  <c r="T93" i="71"/>
  <c r="L93" i="71"/>
  <c r="K93" i="71"/>
  <c r="I93" i="71"/>
  <c r="AT92" i="71"/>
  <c r="AW92" i="71" s="1"/>
  <c r="AM92" i="71"/>
  <c r="AL92" i="71"/>
  <c r="AJ92" i="71"/>
  <c r="AD92" i="71"/>
  <c r="AC92" i="71"/>
  <c r="AA92" i="71"/>
  <c r="U92" i="71"/>
  <c r="T92" i="71"/>
  <c r="L92" i="71"/>
  <c r="K92" i="71"/>
  <c r="I92" i="71"/>
  <c r="AT91" i="71"/>
  <c r="AW91" i="71" s="1"/>
  <c r="AM91" i="71"/>
  <c r="AL91" i="71"/>
  <c r="AJ91" i="71"/>
  <c r="AD91" i="71"/>
  <c r="AC91" i="71"/>
  <c r="AA91" i="71"/>
  <c r="U91" i="71"/>
  <c r="T91" i="71"/>
  <c r="L91" i="71"/>
  <c r="K91" i="71"/>
  <c r="I91" i="71"/>
  <c r="AT90" i="71"/>
  <c r="AW90" i="71" s="1"/>
  <c r="AM90" i="71"/>
  <c r="AL90" i="71"/>
  <c r="AJ90" i="71"/>
  <c r="AD90" i="71"/>
  <c r="AC90" i="71"/>
  <c r="AA90" i="71"/>
  <c r="U90" i="71"/>
  <c r="T90" i="71"/>
  <c r="L90" i="71"/>
  <c r="K90" i="71"/>
  <c r="I90" i="71"/>
  <c r="AT89" i="71"/>
  <c r="AW89" i="71" s="1"/>
  <c r="AL89" i="71"/>
  <c r="BO9" i="71" s="1"/>
  <c r="AM89" i="71"/>
  <c r="AC89" i="71"/>
  <c r="AD89" i="71"/>
  <c r="T89" i="71"/>
  <c r="U89" i="71"/>
  <c r="K89" i="71"/>
  <c r="AT88" i="71"/>
  <c r="AW88" i="71" s="1"/>
  <c r="AM88" i="71"/>
  <c r="AL88" i="71"/>
  <c r="AJ88" i="71"/>
  <c r="AD88" i="71"/>
  <c r="AC88" i="71"/>
  <c r="AA88" i="71"/>
  <c r="U88" i="71"/>
  <c r="T88" i="71"/>
  <c r="L88" i="71"/>
  <c r="K88" i="71"/>
  <c r="I88" i="71"/>
  <c r="AT87" i="71"/>
  <c r="AW87" i="71" s="1"/>
  <c r="AM87" i="71"/>
  <c r="AL87" i="71"/>
  <c r="AJ87" i="71"/>
  <c r="AD87" i="71"/>
  <c r="AC87" i="71"/>
  <c r="AA87" i="71"/>
  <c r="U87" i="71"/>
  <c r="T87" i="71"/>
  <c r="L87" i="71"/>
  <c r="K87" i="71"/>
  <c r="I87" i="71"/>
  <c r="AT86" i="71"/>
  <c r="AW86" i="71" s="1"/>
  <c r="AM86" i="71"/>
  <c r="AL86" i="71"/>
  <c r="AJ86" i="71"/>
  <c r="AD86" i="71"/>
  <c r="AC86" i="71"/>
  <c r="AA86" i="71"/>
  <c r="U86" i="71"/>
  <c r="T86" i="71"/>
  <c r="L86" i="71"/>
  <c r="K86" i="71"/>
  <c r="I86" i="71"/>
  <c r="AT85" i="71"/>
  <c r="AW85" i="71" s="1"/>
  <c r="AM85" i="71"/>
  <c r="AL85" i="71"/>
  <c r="AJ85" i="71"/>
  <c r="AD85" i="71"/>
  <c r="AC85" i="71"/>
  <c r="AA85" i="71"/>
  <c r="U85" i="71"/>
  <c r="T85" i="71"/>
  <c r="L85" i="71"/>
  <c r="K85" i="71"/>
  <c r="I85" i="71"/>
  <c r="AT84" i="71"/>
  <c r="AW84" i="71" s="1"/>
  <c r="AM84" i="71"/>
  <c r="AL84" i="71"/>
  <c r="AJ84" i="71"/>
  <c r="AD84" i="71"/>
  <c r="AC84" i="71"/>
  <c r="AA84" i="71"/>
  <c r="U84" i="71"/>
  <c r="T84" i="71"/>
  <c r="L84" i="71"/>
  <c r="K84" i="71"/>
  <c r="I84" i="71"/>
  <c r="AT83" i="71"/>
  <c r="AW83" i="71" s="1"/>
  <c r="AM83" i="71"/>
  <c r="AL83" i="71"/>
  <c r="AJ83" i="71"/>
  <c r="AD83" i="71"/>
  <c r="AC83" i="71"/>
  <c r="AA83" i="71"/>
  <c r="U83" i="71"/>
  <c r="T83" i="71"/>
  <c r="L83" i="71"/>
  <c r="K83" i="71"/>
  <c r="I83" i="71"/>
  <c r="AT82" i="71"/>
  <c r="AW82" i="71" s="1"/>
  <c r="AM82" i="71"/>
  <c r="AL82" i="71"/>
  <c r="AJ82" i="71"/>
  <c r="AD82" i="71"/>
  <c r="AC82" i="71"/>
  <c r="AA82" i="71"/>
  <c r="U82" i="71"/>
  <c r="T82" i="71"/>
  <c r="L82" i="71"/>
  <c r="K82" i="71"/>
  <c r="I82" i="71"/>
  <c r="AT81" i="71"/>
  <c r="AW81" i="71" s="1"/>
  <c r="AM81" i="71"/>
  <c r="AL81" i="71"/>
  <c r="AJ81" i="71"/>
  <c r="AD81" i="71"/>
  <c r="AC81" i="71"/>
  <c r="AA81" i="71"/>
  <c r="U81" i="71"/>
  <c r="T81" i="71"/>
  <c r="L81" i="71"/>
  <c r="K81" i="71"/>
  <c r="I81" i="71"/>
  <c r="AT80" i="71"/>
  <c r="AW80" i="71" s="1"/>
  <c r="AM80" i="71"/>
  <c r="AL80" i="71"/>
  <c r="AJ80" i="71"/>
  <c r="AD80" i="71"/>
  <c r="AC80" i="71"/>
  <c r="AA80" i="71"/>
  <c r="U80" i="71"/>
  <c r="T80" i="71"/>
  <c r="L80" i="71"/>
  <c r="K80" i="71"/>
  <c r="I80" i="71"/>
  <c r="AT79" i="71"/>
  <c r="AW79" i="71" s="1"/>
  <c r="AM79" i="71"/>
  <c r="AL79" i="71"/>
  <c r="AJ79" i="71"/>
  <c r="AD79" i="71"/>
  <c r="AC79" i="71"/>
  <c r="AA79" i="71"/>
  <c r="U79" i="71"/>
  <c r="T79" i="71"/>
  <c r="L79" i="71"/>
  <c r="K79" i="71"/>
  <c r="I79" i="71"/>
  <c r="AT78" i="71"/>
  <c r="AW78" i="71" s="1"/>
  <c r="AM78" i="71"/>
  <c r="AL78" i="71"/>
  <c r="AJ78" i="71"/>
  <c r="AD78" i="71"/>
  <c r="AC78" i="71"/>
  <c r="AA78" i="71"/>
  <c r="U78" i="71"/>
  <c r="T78" i="71"/>
  <c r="L78" i="71"/>
  <c r="K78" i="71"/>
  <c r="I78" i="71"/>
  <c r="AT77" i="71"/>
  <c r="AW77" i="71" s="1"/>
  <c r="AM77" i="71"/>
  <c r="AL77" i="71"/>
  <c r="AJ77" i="71"/>
  <c r="AD77" i="71"/>
  <c r="AC77" i="71"/>
  <c r="AA77" i="71"/>
  <c r="U77" i="71"/>
  <c r="T77" i="71"/>
  <c r="L77" i="71"/>
  <c r="K77" i="71"/>
  <c r="I77" i="71"/>
  <c r="AT76" i="71"/>
  <c r="AW76" i="71" s="1"/>
  <c r="AM76" i="71"/>
  <c r="AL76" i="71"/>
  <c r="AJ76" i="71"/>
  <c r="AD76" i="71"/>
  <c r="AC76" i="71"/>
  <c r="AA76" i="71"/>
  <c r="U76" i="71"/>
  <c r="T76" i="71"/>
  <c r="L76" i="71"/>
  <c r="K76" i="71"/>
  <c r="I76" i="71"/>
  <c r="AT75" i="71"/>
  <c r="AW75" i="71" s="1"/>
  <c r="AM75" i="71"/>
  <c r="AL75" i="71"/>
  <c r="AJ75" i="71"/>
  <c r="AD75" i="71"/>
  <c r="AC75" i="71"/>
  <c r="AA75" i="71"/>
  <c r="U75" i="71"/>
  <c r="T75" i="71"/>
  <c r="L75" i="71"/>
  <c r="K75" i="71"/>
  <c r="I75" i="71"/>
  <c r="AT74" i="71"/>
  <c r="AW74" i="71" s="1"/>
  <c r="AM74" i="71"/>
  <c r="AL74" i="71"/>
  <c r="AJ74" i="71"/>
  <c r="AD74" i="71"/>
  <c r="AC74" i="71"/>
  <c r="AA74" i="71"/>
  <c r="U74" i="71"/>
  <c r="T74" i="71"/>
  <c r="L74" i="71"/>
  <c r="K74" i="71"/>
  <c r="I74" i="71"/>
  <c r="AT73" i="71"/>
  <c r="AW73" i="71" s="1"/>
  <c r="AM73" i="71"/>
  <c r="AL73" i="71"/>
  <c r="AJ73" i="71"/>
  <c r="AD73" i="71"/>
  <c r="AC73" i="71"/>
  <c r="AA73" i="71"/>
  <c r="U73" i="71"/>
  <c r="T73" i="71"/>
  <c r="L73" i="71"/>
  <c r="K73" i="71"/>
  <c r="I73" i="71"/>
  <c r="AT72" i="71"/>
  <c r="AW72" i="71" s="1"/>
  <c r="AL72" i="71"/>
  <c r="BO8" i="71" s="1"/>
  <c r="AJ72" i="71"/>
  <c r="AC72" i="71"/>
  <c r="T72" i="71"/>
  <c r="K72" i="71"/>
  <c r="AT71" i="71"/>
  <c r="AW71" i="71" s="1"/>
  <c r="AM71" i="71"/>
  <c r="AL71" i="71"/>
  <c r="AJ71" i="71"/>
  <c r="AD71" i="71"/>
  <c r="AC71" i="71"/>
  <c r="AA71" i="71"/>
  <c r="U71" i="71"/>
  <c r="T71" i="71"/>
  <c r="L71" i="71"/>
  <c r="K71" i="71"/>
  <c r="I71" i="71"/>
  <c r="AT70" i="71"/>
  <c r="AW70" i="71" s="1"/>
  <c r="AM70" i="71"/>
  <c r="AL70" i="71"/>
  <c r="AJ70" i="71"/>
  <c r="AD70" i="71"/>
  <c r="AC70" i="71"/>
  <c r="AA70" i="71"/>
  <c r="U70" i="71"/>
  <c r="T70" i="71"/>
  <c r="L70" i="71"/>
  <c r="K70" i="71"/>
  <c r="I70" i="71"/>
  <c r="AT69" i="71"/>
  <c r="AW69" i="71" s="1"/>
  <c r="AM69" i="71"/>
  <c r="AL69" i="71"/>
  <c r="AJ69" i="71"/>
  <c r="AD69" i="71"/>
  <c r="AC69" i="71"/>
  <c r="AA69" i="71"/>
  <c r="U69" i="71"/>
  <c r="T69" i="71"/>
  <c r="L69" i="71"/>
  <c r="K69" i="71"/>
  <c r="I69" i="71"/>
  <c r="AT68" i="71"/>
  <c r="AW68" i="71" s="1"/>
  <c r="AM68" i="71"/>
  <c r="AL68" i="71"/>
  <c r="AJ68" i="71"/>
  <c r="AD68" i="71"/>
  <c r="AC68" i="71"/>
  <c r="AA68" i="71"/>
  <c r="U68" i="71"/>
  <c r="T68" i="71"/>
  <c r="L68" i="71"/>
  <c r="K68" i="71"/>
  <c r="I68" i="71"/>
  <c r="AT67" i="71"/>
  <c r="AW67" i="71" s="1"/>
  <c r="AM67" i="71"/>
  <c r="AL67" i="71"/>
  <c r="AJ67" i="71"/>
  <c r="AD67" i="71"/>
  <c r="AC67" i="71"/>
  <c r="AA67" i="71"/>
  <c r="U67" i="71"/>
  <c r="T67" i="71"/>
  <c r="L67" i="71"/>
  <c r="K67" i="71"/>
  <c r="I67" i="71"/>
  <c r="AT66" i="71"/>
  <c r="AW66" i="71" s="1"/>
  <c r="AM66" i="71"/>
  <c r="AL66" i="71"/>
  <c r="AJ66" i="71"/>
  <c r="AD66" i="71"/>
  <c r="AC66" i="71"/>
  <c r="AA66" i="71"/>
  <c r="U66" i="71"/>
  <c r="T66" i="71"/>
  <c r="L66" i="71"/>
  <c r="K66" i="71"/>
  <c r="I66" i="71"/>
  <c r="AT65" i="71"/>
  <c r="AW65" i="71" s="1"/>
  <c r="AM65" i="71"/>
  <c r="AL65" i="71"/>
  <c r="AJ65" i="71"/>
  <c r="AD65" i="71"/>
  <c r="AC65" i="71"/>
  <c r="AA65" i="71"/>
  <c r="U65" i="71"/>
  <c r="T65" i="71"/>
  <c r="L65" i="71"/>
  <c r="K65" i="71"/>
  <c r="I65" i="71"/>
  <c r="AT64" i="71"/>
  <c r="AW64" i="71" s="1"/>
  <c r="AM64" i="71"/>
  <c r="AL64" i="71"/>
  <c r="AJ64" i="71"/>
  <c r="AD64" i="71"/>
  <c r="AC64" i="71"/>
  <c r="AA64" i="71"/>
  <c r="U64" i="71"/>
  <c r="T64" i="71"/>
  <c r="L64" i="71"/>
  <c r="K64" i="71"/>
  <c r="I64" i="71"/>
  <c r="AT63" i="71"/>
  <c r="AW63" i="71" s="1"/>
  <c r="AM63" i="71"/>
  <c r="AL63" i="71"/>
  <c r="AJ63" i="71"/>
  <c r="AD63" i="71"/>
  <c r="AC63" i="71"/>
  <c r="AA63" i="71"/>
  <c r="U63" i="71"/>
  <c r="T63" i="71"/>
  <c r="L63" i="71"/>
  <c r="K63" i="71"/>
  <c r="I63" i="71"/>
  <c r="AT62" i="71"/>
  <c r="AW62" i="71" s="1"/>
  <c r="AM62" i="71"/>
  <c r="AL62" i="71"/>
  <c r="AJ62" i="71"/>
  <c r="AD62" i="71"/>
  <c r="AC62" i="71"/>
  <c r="AA62" i="71"/>
  <c r="U62" i="71"/>
  <c r="T62" i="71"/>
  <c r="L62" i="71"/>
  <c r="K62" i="71"/>
  <c r="I62" i="71"/>
  <c r="AT61" i="71"/>
  <c r="AW61" i="71" s="1"/>
  <c r="AM61" i="71"/>
  <c r="AL61" i="71"/>
  <c r="AJ61" i="71"/>
  <c r="AD61" i="71"/>
  <c r="AC61" i="71"/>
  <c r="AA61" i="71"/>
  <c r="U61" i="71"/>
  <c r="T61" i="71"/>
  <c r="L61" i="71"/>
  <c r="K61" i="71"/>
  <c r="I61" i="71"/>
  <c r="AT60" i="71"/>
  <c r="AW60" i="71" s="1"/>
  <c r="AM60" i="71"/>
  <c r="AL60" i="71"/>
  <c r="AJ60" i="71"/>
  <c r="AD60" i="71"/>
  <c r="AC60" i="71"/>
  <c r="AA60" i="71"/>
  <c r="U60" i="71"/>
  <c r="T60" i="71"/>
  <c r="L60" i="71"/>
  <c r="K60" i="71"/>
  <c r="I60" i="71"/>
  <c r="AT59" i="71"/>
  <c r="AW59" i="71" s="1"/>
  <c r="AM59" i="71"/>
  <c r="AL59" i="71"/>
  <c r="AJ59" i="71"/>
  <c r="AD59" i="71"/>
  <c r="AC59" i="71"/>
  <c r="AA59" i="71"/>
  <c r="U59" i="71"/>
  <c r="T59" i="71"/>
  <c r="L59" i="71"/>
  <c r="K59" i="71"/>
  <c r="I59" i="71"/>
  <c r="AT58" i="71"/>
  <c r="AW58" i="71" s="1"/>
  <c r="AM58" i="71"/>
  <c r="AL58" i="71"/>
  <c r="AJ58" i="71"/>
  <c r="AD58" i="71"/>
  <c r="AC58" i="71"/>
  <c r="AA58" i="71"/>
  <c r="U58" i="71"/>
  <c r="T58" i="71"/>
  <c r="L58" i="71"/>
  <c r="K58" i="71"/>
  <c r="I58" i="71"/>
  <c r="AT57" i="71"/>
  <c r="AW57" i="71" s="1"/>
  <c r="AM57" i="71"/>
  <c r="AL57" i="71"/>
  <c r="AJ57" i="71"/>
  <c r="AD57" i="71"/>
  <c r="AC57" i="71"/>
  <c r="AA57" i="71"/>
  <c r="U57" i="71"/>
  <c r="T57" i="71"/>
  <c r="L57" i="71"/>
  <c r="K57" i="71"/>
  <c r="I57" i="71"/>
  <c r="AT56" i="71"/>
  <c r="AW56" i="71" s="1"/>
  <c r="AM56" i="71"/>
  <c r="AL56" i="71"/>
  <c r="AJ56" i="71"/>
  <c r="AD56" i="71"/>
  <c r="AC56" i="71"/>
  <c r="AA56" i="71"/>
  <c r="U56" i="71"/>
  <c r="T56" i="71"/>
  <c r="L56" i="71"/>
  <c r="K56" i="71"/>
  <c r="I56" i="71"/>
  <c r="AT55" i="71"/>
  <c r="AW55" i="71" s="1"/>
  <c r="AL55" i="71"/>
  <c r="BO7" i="71" s="1"/>
  <c r="AJ55" i="71"/>
  <c r="AC55" i="71"/>
  <c r="AA55" i="71"/>
  <c r="T55" i="71"/>
  <c r="K55" i="71"/>
  <c r="AT54" i="71"/>
  <c r="AW54" i="71" s="1"/>
  <c r="AM54" i="71"/>
  <c r="AL54" i="71"/>
  <c r="AJ54" i="71"/>
  <c r="AD54" i="71"/>
  <c r="AC54" i="71"/>
  <c r="AA54" i="71"/>
  <c r="U54" i="71"/>
  <c r="T54" i="71"/>
  <c r="L54" i="71"/>
  <c r="K54" i="71"/>
  <c r="I54" i="71"/>
  <c r="AT53" i="71"/>
  <c r="AW53" i="71" s="1"/>
  <c r="AM53" i="71"/>
  <c r="AL53" i="71"/>
  <c r="AJ53" i="71"/>
  <c r="AD53" i="71"/>
  <c r="AC53" i="71"/>
  <c r="AA53" i="71"/>
  <c r="U53" i="71"/>
  <c r="T53" i="71"/>
  <c r="L53" i="71"/>
  <c r="K53" i="71"/>
  <c r="I53" i="71"/>
  <c r="AT52" i="71"/>
  <c r="AW52" i="71" s="1"/>
  <c r="AM52" i="71"/>
  <c r="AL52" i="71"/>
  <c r="AJ52" i="71"/>
  <c r="AD52" i="71"/>
  <c r="AC52" i="71"/>
  <c r="AA52" i="71"/>
  <c r="U52" i="71"/>
  <c r="T52" i="71"/>
  <c r="L52" i="71"/>
  <c r="K52" i="71"/>
  <c r="I52" i="71"/>
  <c r="AT51" i="71"/>
  <c r="AW51" i="71" s="1"/>
  <c r="AM51" i="71"/>
  <c r="AL51" i="71"/>
  <c r="AJ51" i="71"/>
  <c r="AD51" i="71"/>
  <c r="AC51" i="71"/>
  <c r="AA51" i="71"/>
  <c r="U51" i="71"/>
  <c r="T51" i="71"/>
  <c r="L51" i="71"/>
  <c r="K51" i="71"/>
  <c r="I51" i="71"/>
  <c r="AT50" i="71"/>
  <c r="AW50" i="71" s="1"/>
  <c r="AM50" i="71"/>
  <c r="AL50" i="71"/>
  <c r="AJ50" i="71"/>
  <c r="AD50" i="71"/>
  <c r="AC50" i="71"/>
  <c r="AA50" i="71"/>
  <c r="U50" i="71"/>
  <c r="T50" i="71"/>
  <c r="L50" i="71"/>
  <c r="K50" i="71"/>
  <c r="I50" i="71"/>
  <c r="AT49" i="71"/>
  <c r="AW49" i="71" s="1"/>
  <c r="AM49" i="71"/>
  <c r="AL49" i="71"/>
  <c r="AJ49" i="71"/>
  <c r="AD49" i="71"/>
  <c r="AC49" i="71"/>
  <c r="AA49" i="71"/>
  <c r="U49" i="71"/>
  <c r="T49" i="71"/>
  <c r="L49" i="71"/>
  <c r="K49" i="71"/>
  <c r="I49" i="71"/>
  <c r="AT48" i="71"/>
  <c r="AW48" i="71" s="1"/>
  <c r="AM48" i="71"/>
  <c r="AL48" i="71"/>
  <c r="AJ48" i="71"/>
  <c r="AD48" i="71"/>
  <c r="AC48" i="71"/>
  <c r="AA48" i="71"/>
  <c r="U48" i="71"/>
  <c r="T48" i="71"/>
  <c r="L48" i="71"/>
  <c r="K48" i="71"/>
  <c r="I48" i="71"/>
  <c r="AT47" i="71"/>
  <c r="AW47" i="71" s="1"/>
  <c r="AM47" i="71"/>
  <c r="AL47" i="71"/>
  <c r="AJ47" i="71"/>
  <c r="AD47" i="71"/>
  <c r="AC47" i="71"/>
  <c r="AA47" i="71"/>
  <c r="U47" i="71"/>
  <c r="T47" i="71"/>
  <c r="L47" i="71"/>
  <c r="K47" i="71"/>
  <c r="I47" i="71"/>
  <c r="AT46" i="71"/>
  <c r="AW46" i="71" s="1"/>
  <c r="AM46" i="71"/>
  <c r="AL46" i="71"/>
  <c r="AJ46" i="71"/>
  <c r="AD46" i="71"/>
  <c r="AC46" i="71"/>
  <c r="AA46" i="71"/>
  <c r="U46" i="71"/>
  <c r="T46" i="71"/>
  <c r="L46" i="71"/>
  <c r="K46" i="71"/>
  <c r="I46" i="71"/>
  <c r="AT45" i="71"/>
  <c r="AW45" i="71" s="1"/>
  <c r="AM45" i="71"/>
  <c r="AL45" i="71"/>
  <c r="AJ45" i="71"/>
  <c r="AD45" i="71"/>
  <c r="AC45" i="71"/>
  <c r="AA45" i="71"/>
  <c r="U45" i="71"/>
  <c r="T45" i="71"/>
  <c r="L45" i="71"/>
  <c r="K45" i="71"/>
  <c r="I45" i="71"/>
  <c r="AT44" i="71"/>
  <c r="AW44" i="71" s="1"/>
  <c r="AM44" i="71"/>
  <c r="AL44" i="71"/>
  <c r="AJ44" i="71"/>
  <c r="AD44" i="71"/>
  <c r="AC44" i="71"/>
  <c r="AA44" i="71"/>
  <c r="U44" i="71"/>
  <c r="T44" i="71"/>
  <c r="L44" i="71"/>
  <c r="K44" i="71"/>
  <c r="I44" i="71"/>
  <c r="AT43" i="71"/>
  <c r="AW43" i="71" s="1"/>
  <c r="AM43" i="71"/>
  <c r="AL43" i="71"/>
  <c r="AJ43" i="71"/>
  <c r="AD43" i="71"/>
  <c r="AC43" i="71"/>
  <c r="AA43" i="71"/>
  <c r="U43" i="71"/>
  <c r="T43" i="71"/>
  <c r="L43" i="71"/>
  <c r="K43" i="71"/>
  <c r="I43" i="71"/>
  <c r="AT42" i="71"/>
  <c r="AW42" i="71" s="1"/>
  <c r="AM42" i="71"/>
  <c r="AL42" i="71"/>
  <c r="AJ42" i="71"/>
  <c r="AD42" i="71"/>
  <c r="AC42" i="71"/>
  <c r="AA42" i="71"/>
  <c r="U42" i="71"/>
  <c r="T42" i="71"/>
  <c r="L42" i="71"/>
  <c r="K42" i="71"/>
  <c r="I42" i="71"/>
  <c r="AT41" i="71"/>
  <c r="AW41" i="71" s="1"/>
  <c r="AM41" i="71"/>
  <c r="AL41" i="71"/>
  <c r="AJ41" i="71"/>
  <c r="AD41" i="71"/>
  <c r="AC41" i="71"/>
  <c r="AA41" i="71"/>
  <c r="U41" i="71"/>
  <c r="T41" i="71"/>
  <c r="L41" i="71"/>
  <c r="K41" i="71"/>
  <c r="I41" i="71"/>
  <c r="AT40" i="71"/>
  <c r="AW40" i="71" s="1"/>
  <c r="AM40" i="71"/>
  <c r="AL40" i="71"/>
  <c r="AJ40" i="71"/>
  <c r="AD40" i="71"/>
  <c r="AC40" i="71"/>
  <c r="AA40" i="71"/>
  <c r="U40" i="71"/>
  <c r="T40" i="71"/>
  <c r="L40" i="71"/>
  <c r="K40" i="71"/>
  <c r="I40" i="71"/>
  <c r="AT39" i="71"/>
  <c r="AW39" i="71" s="1"/>
  <c r="AM39" i="71"/>
  <c r="AL39" i="71"/>
  <c r="AJ39" i="71"/>
  <c r="AD39" i="71"/>
  <c r="AC39" i="71"/>
  <c r="AA39" i="71"/>
  <c r="U39" i="71"/>
  <c r="T39" i="71"/>
  <c r="L39" i="71"/>
  <c r="K39" i="71"/>
  <c r="I39" i="71"/>
  <c r="AT38" i="71"/>
  <c r="AW38" i="71" s="1"/>
  <c r="AL38" i="71"/>
  <c r="BO6" i="71" s="1"/>
  <c r="AC38" i="71"/>
  <c r="AA38" i="71"/>
  <c r="T38" i="71"/>
  <c r="K38" i="71"/>
  <c r="AT37" i="71"/>
  <c r="AW37" i="71" s="1"/>
  <c r="AM37" i="71"/>
  <c r="AL37" i="71"/>
  <c r="AJ37" i="71"/>
  <c r="AD37" i="71"/>
  <c r="AC37" i="71"/>
  <c r="AA37" i="71"/>
  <c r="U37" i="71"/>
  <c r="T37" i="71"/>
  <c r="L37" i="71"/>
  <c r="K37" i="71"/>
  <c r="I37" i="71"/>
  <c r="AT36" i="71"/>
  <c r="AW36" i="71" s="1"/>
  <c r="AM36" i="71"/>
  <c r="AL36" i="71"/>
  <c r="AJ36" i="71"/>
  <c r="AD36" i="71"/>
  <c r="AC36" i="71"/>
  <c r="AA36" i="71"/>
  <c r="U36" i="71"/>
  <c r="T36" i="71"/>
  <c r="L36" i="71"/>
  <c r="K36" i="71"/>
  <c r="I36" i="71"/>
  <c r="AT35" i="71"/>
  <c r="AW35" i="71" s="1"/>
  <c r="AM35" i="71"/>
  <c r="AL35" i="71"/>
  <c r="AJ35" i="71"/>
  <c r="AD35" i="71"/>
  <c r="AC35" i="71"/>
  <c r="AA35" i="71"/>
  <c r="U35" i="71"/>
  <c r="T35" i="71"/>
  <c r="L35" i="71"/>
  <c r="K35" i="71"/>
  <c r="I35" i="71"/>
  <c r="AT34" i="71"/>
  <c r="AW34" i="71" s="1"/>
  <c r="AM34" i="71"/>
  <c r="AL34" i="71"/>
  <c r="AJ34" i="71"/>
  <c r="AD34" i="71"/>
  <c r="AC34" i="71"/>
  <c r="AA34" i="71"/>
  <c r="U34" i="71"/>
  <c r="T34" i="71"/>
  <c r="L34" i="71"/>
  <c r="K34" i="71"/>
  <c r="I34" i="71"/>
  <c r="AT33" i="71"/>
  <c r="AW33" i="71" s="1"/>
  <c r="AM33" i="71"/>
  <c r="AL33" i="71"/>
  <c r="AJ33" i="71"/>
  <c r="AD33" i="71"/>
  <c r="AC33" i="71"/>
  <c r="AA33" i="71"/>
  <c r="U33" i="71"/>
  <c r="T33" i="71"/>
  <c r="L33" i="71"/>
  <c r="K33" i="71"/>
  <c r="I33" i="71"/>
  <c r="AT32" i="71"/>
  <c r="AW32" i="71" s="1"/>
  <c r="AM32" i="71"/>
  <c r="AL32" i="71"/>
  <c r="AJ32" i="71"/>
  <c r="AD32" i="71"/>
  <c r="AC32" i="71"/>
  <c r="AA32" i="71"/>
  <c r="U32" i="71"/>
  <c r="T32" i="71"/>
  <c r="L32" i="71"/>
  <c r="K32" i="71"/>
  <c r="I32" i="71"/>
  <c r="AT31" i="71"/>
  <c r="AW31" i="71" s="1"/>
  <c r="AM31" i="71"/>
  <c r="AL31" i="71"/>
  <c r="AJ31" i="71"/>
  <c r="AD31" i="71"/>
  <c r="AC31" i="71"/>
  <c r="AA31" i="71"/>
  <c r="U31" i="71"/>
  <c r="T31" i="71"/>
  <c r="L31" i="71"/>
  <c r="K31" i="71"/>
  <c r="I31" i="71"/>
  <c r="AT30" i="71"/>
  <c r="AW30" i="71" s="1"/>
  <c r="AM30" i="71"/>
  <c r="AL30" i="71"/>
  <c r="AJ30" i="71"/>
  <c r="AD30" i="71"/>
  <c r="AC30" i="71"/>
  <c r="AA30" i="71"/>
  <c r="U30" i="71"/>
  <c r="T30" i="71"/>
  <c r="L30" i="71"/>
  <c r="K30" i="71"/>
  <c r="I30" i="71"/>
  <c r="AT29" i="71"/>
  <c r="AW29" i="71" s="1"/>
  <c r="AM29" i="71"/>
  <c r="AL29" i="71"/>
  <c r="AJ29" i="71"/>
  <c r="AD29" i="71"/>
  <c r="AC29" i="71"/>
  <c r="AA29" i="71"/>
  <c r="U29" i="71"/>
  <c r="T29" i="71"/>
  <c r="L29" i="71"/>
  <c r="K29" i="71"/>
  <c r="I29" i="71"/>
  <c r="AT28" i="71"/>
  <c r="AW28" i="71" s="1"/>
  <c r="AM28" i="71"/>
  <c r="AL28" i="71"/>
  <c r="AJ28" i="71"/>
  <c r="AD28" i="71"/>
  <c r="AC28" i="71"/>
  <c r="AA28" i="71"/>
  <c r="U28" i="71"/>
  <c r="T28" i="71"/>
  <c r="L28" i="71"/>
  <c r="K28" i="71"/>
  <c r="I28" i="71"/>
  <c r="AT27" i="71"/>
  <c r="AW27" i="71" s="1"/>
  <c r="AM27" i="71"/>
  <c r="AL27" i="71"/>
  <c r="AJ27" i="71"/>
  <c r="AD27" i="71"/>
  <c r="AC27" i="71"/>
  <c r="AA27" i="71"/>
  <c r="U27" i="71"/>
  <c r="T27" i="71"/>
  <c r="L27" i="71"/>
  <c r="K27" i="71"/>
  <c r="I27" i="71"/>
  <c r="AT26" i="71"/>
  <c r="AW26" i="71" s="1"/>
  <c r="AM26" i="71"/>
  <c r="AL26" i="71"/>
  <c r="AJ26" i="71"/>
  <c r="AD26" i="71"/>
  <c r="AC26" i="71"/>
  <c r="AA26" i="71"/>
  <c r="U26" i="71"/>
  <c r="T26" i="71"/>
  <c r="L26" i="71"/>
  <c r="K26" i="71"/>
  <c r="I26" i="71"/>
  <c r="AT25" i="71"/>
  <c r="AW25" i="71" s="1"/>
  <c r="AM25" i="71"/>
  <c r="AL25" i="71"/>
  <c r="AJ25" i="71"/>
  <c r="AD25" i="71"/>
  <c r="AC25" i="71"/>
  <c r="AA25" i="71"/>
  <c r="U25" i="71"/>
  <c r="T25" i="71"/>
  <c r="L25" i="71"/>
  <c r="K25" i="71"/>
  <c r="I25" i="71"/>
  <c r="AT24" i="71"/>
  <c r="AW24" i="71" s="1"/>
  <c r="AM24" i="71"/>
  <c r="AL24" i="71"/>
  <c r="AJ24" i="71"/>
  <c r="AD24" i="71"/>
  <c r="AC24" i="71"/>
  <c r="AA24" i="71"/>
  <c r="U24" i="71"/>
  <c r="T24" i="71"/>
  <c r="L24" i="71"/>
  <c r="K24" i="71"/>
  <c r="I24" i="71"/>
  <c r="AT23" i="71"/>
  <c r="AW23" i="71" s="1"/>
  <c r="AM23" i="71"/>
  <c r="AL23" i="71"/>
  <c r="AJ23" i="71"/>
  <c r="AD23" i="71"/>
  <c r="AC23" i="71"/>
  <c r="AA23" i="71"/>
  <c r="U23" i="71"/>
  <c r="T23" i="71"/>
  <c r="L23" i="71"/>
  <c r="K23" i="71"/>
  <c r="I23" i="71"/>
  <c r="AT22" i="71"/>
  <c r="AW22" i="71" s="1"/>
  <c r="AM22" i="71"/>
  <c r="AL22" i="71"/>
  <c r="AJ22" i="71"/>
  <c r="AD22" i="71"/>
  <c r="AC22" i="71"/>
  <c r="AA22" i="71"/>
  <c r="U22" i="71"/>
  <c r="T22" i="71"/>
  <c r="L22" i="71"/>
  <c r="K22" i="71"/>
  <c r="I22" i="71"/>
  <c r="AT21" i="71"/>
  <c r="AW21" i="71" s="1"/>
  <c r="AL21" i="71"/>
  <c r="BO5" i="71" s="1"/>
  <c r="AC21" i="71"/>
  <c r="T21" i="71"/>
  <c r="K21" i="71"/>
  <c r="AT20" i="71"/>
  <c r="AW20" i="71" s="1"/>
  <c r="AR20" i="71"/>
  <c r="AM20" i="71"/>
  <c r="AL20" i="71"/>
  <c r="AJ20" i="71"/>
  <c r="AD20" i="71"/>
  <c r="AC20" i="71"/>
  <c r="U20" i="71"/>
  <c r="T20" i="71"/>
  <c r="L20" i="71"/>
  <c r="K20" i="71"/>
  <c r="I20" i="71"/>
  <c r="AT19" i="71"/>
  <c r="AW19" i="71" s="1"/>
  <c r="AR19" i="71"/>
  <c r="AM19" i="71"/>
  <c r="AL19" i="71"/>
  <c r="AJ19" i="71"/>
  <c r="AD19" i="71"/>
  <c r="AC19" i="71"/>
  <c r="U19" i="71"/>
  <c r="T19" i="71"/>
  <c r="L19" i="71"/>
  <c r="K19" i="71"/>
  <c r="I19" i="71"/>
  <c r="AT18" i="71"/>
  <c r="AW18" i="71" s="1"/>
  <c r="AR18" i="71"/>
  <c r="AM18" i="71"/>
  <c r="AL18" i="71"/>
  <c r="AJ18" i="71"/>
  <c r="AD18" i="71"/>
  <c r="AC18" i="71"/>
  <c r="U18" i="71"/>
  <c r="T18" i="71"/>
  <c r="L18" i="71"/>
  <c r="K18" i="71"/>
  <c r="I18" i="71"/>
  <c r="AT17" i="71"/>
  <c r="AW17" i="71" s="1"/>
  <c r="AR17" i="71"/>
  <c r="AM17" i="71"/>
  <c r="AL17" i="71"/>
  <c r="AJ17" i="71"/>
  <c r="AD17" i="71"/>
  <c r="AC17" i="71"/>
  <c r="U17" i="71"/>
  <c r="T17" i="71"/>
  <c r="L17" i="71"/>
  <c r="K17" i="71"/>
  <c r="I17" i="71"/>
  <c r="AT16" i="71"/>
  <c r="AW16" i="71" s="1"/>
  <c r="AR16" i="71"/>
  <c r="AM16" i="71"/>
  <c r="AL16" i="71"/>
  <c r="AJ16" i="71"/>
  <c r="AD16" i="71"/>
  <c r="AC16" i="71"/>
  <c r="U16" i="71"/>
  <c r="T16" i="71"/>
  <c r="L16" i="71"/>
  <c r="K16" i="71"/>
  <c r="I16" i="71"/>
  <c r="AT15" i="71"/>
  <c r="AW15" i="71" s="1"/>
  <c r="AR15" i="71"/>
  <c r="AM15" i="71"/>
  <c r="AL15" i="71"/>
  <c r="AJ15" i="71"/>
  <c r="AD15" i="71"/>
  <c r="AC15" i="71"/>
  <c r="U15" i="71"/>
  <c r="T15" i="71"/>
  <c r="L15" i="71"/>
  <c r="K15" i="71"/>
  <c r="I15" i="71"/>
  <c r="AT14" i="71"/>
  <c r="AW14" i="71" s="1"/>
  <c r="AR14" i="71"/>
  <c r="AM14" i="71"/>
  <c r="AL14" i="71"/>
  <c r="AJ14" i="71"/>
  <c r="AD14" i="71"/>
  <c r="AC14" i="71"/>
  <c r="U14" i="71"/>
  <c r="T14" i="71"/>
  <c r="L14" i="71"/>
  <c r="K14" i="71"/>
  <c r="I14" i="71"/>
  <c r="AT13" i="71"/>
  <c r="AW13" i="71" s="1"/>
  <c r="AR13" i="71"/>
  <c r="AM13" i="71"/>
  <c r="AL13" i="71"/>
  <c r="AJ13" i="71"/>
  <c r="AD13" i="71"/>
  <c r="AC13" i="71"/>
  <c r="U13" i="71"/>
  <c r="T13" i="71"/>
  <c r="L13" i="71"/>
  <c r="K13" i="71"/>
  <c r="I13" i="71"/>
  <c r="AT12" i="71"/>
  <c r="AW12" i="71" s="1"/>
  <c r="AR12" i="71"/>
  <c r="AM12" i="71"/>
  <c r="AL12" i="71"/>
  <c r="AJ12" i="71"/>
  <c r="AD12" i="71"/>
  <c r="AC12" i="71"/>
  <c r="U12" i="71"/>
  <c r="T12" i="71"/>
  <c r="L12" i="71"/>
  <c r="K12" i="71"/>
  <c r="I12" i="71"/>
  <c r="AT11" i="71"/>
  <c r="AW11" i="71" s="1"/>
  <c r="AR11" i="71"/>
  <c r="AM11" i="71"/>
  <c r="AL11" i="71"/>
  <c r="AJ11" i="71"/>
  <c r="AD11" i="71"/>
  <c r="AC11" i="71"/>
  <c r="U11" i="71"/>
  <c r="T11" i="71"/>
  <c r="L11" i="71"/>
  <c r="K11" i="71"/>
  <c r="I11" i="71"/>
  <c r="AT10" i="71"/>
  <c r="AW10" i="71" s="1"/>
  <c r="AR10" i="71"/>
  <c r="AM10" i="71"/>
  <c r="AL10" i="71"/>
  <c r="AJ10" i="71"/>
  <c r="AD10" i="71"/>
  <c r="AC10" i="71"/>
  <c r="U10" i="71"/>
  <c r="T10" i="71"/>
  <c r="L10" i="71"/>
  <c r="K10" i="71"/>
  <c r="I10" i="71"/>
  <c r="AT9" i="71"/>
  <c r="AW9" i="71" s="1"/>
  <c r="AR9" i="71"/>
  <c r="AM9" i="71"/>
  <c r="AL9" i="71"/>
  <c r="AJ9" i="71"/>
  <c r="AD9" i="71"/>
  <c r="AC9" i="71"/>
  <c r="U9" i="71"/>
  <c r="T9" i="71"/>
  <c r="L9" i="71"/>
  <c r="K9" i="71"/>
  <c r="I9" i="71"/>
  <c r="AT8" i="71"/>
  <c r="AW8" i="71" s="1"/>
  <c r="AR8" i="71"/>
  <c r="AM8" i="71"/>
  <c r="AL8" i="71"/>
  <c r="AJ8" i="71"/>
  <c r="AD8" i="71"/>
  <c r="AC8" i="71"/>
  <c r="U8" i="71"/>
  <c r="T8" i="71"/>
  <c r="L8" i="71"/>
  <c r="K8" i="71"/>
  <c r="I8" i="71"/>
  <c r="AT7" i="71"/>
  <c r="AW7" i="71" s="1"/>
  <c r="AR7" i="71"/>
  <c r="AM7" i="71"/>
  <c r="AL7" i="71"/>
  <c r="AJ7" i="71"/>
  <c r="AD7" i="71"/>
  <c r="AC7" i="71"/>
  <c r="U7" i="71"/>
  <c r="T7" i="71"/>
  <c r="L7" i="71"/>
  <c r="K7" i="71"/>
  <c r="I7" i="71"/>
  <c r="AT6" i="71"/>
  <c r="AW6" i="71" s="1"/>
  <c r="AR6" i="71"/>
  <c r="AM6" i="71"/>
  <c r="AL6" i="71"/>
  <c r="AJ6" i="71"/>
  <c r="AD6" i="71"/>
  <c r="AC6" i="71"/>
  <c r="U6" i="71"/>
  <c r="T6" i="71"/>
  <c r="L6" i="71"/>
  <c r="K6" i="71"/>
  <c r="I6" i="71"/>
  <c r="AT5" i="71"/>
  <c r="AW5" i="71" s="1"/>
  <c r="AR5" i="71"/>
  <c r="AM5" i="71"/>
  <c r="AL5" i="71"/>
  <c r="AJ5" i="71"/>
  <c r="AD5" i="71"/>
  <c r="AC5" i="71"/>
  <c r="U5" i="71"/>
  <c r="T5" i="71"/>
  <c r="L5" i="71"/>
  <c r="K5" i="71"/>
  <c r="W141" i="71" s="1"/>
  <c r="I5" i="71"/>
  <c r="AA300" i="53"/>
  <c r="Y300" i="53"/>
  <c r="V300" i="53"/>
  <c r="S300" i="53"/>
  <c r="P300" i="53"/>
  <c r="M300" i="53"/>
  <c r="J300" i="53"/>
  <c r="G300" i="53"/>
  <c r="AA299" i="53"/>
  <c r="Y299" i="53"/>
  <c r="V299" i="53"/>
  <c r="S299" i="53"/>
  <c r="P299" i="53"/>
  <c r="M299" i="53"/>
  <c r="J299" i="53"/>
  <c r="G299" i="53"/>
  <c r="AA298" i="53"/>
  <c r="Y298" i="53"/>
  <c r="V298" i="53"/>
  <c r="S298" i="53"/>
  <c r="P298" i="53"/>
  <c r="M298" i="53"/>
  <c r="J298" i="53"/>
  <c r="G298" i="53"/>
  <c r="AA297" i="53"/>
  <c r="Y297" i="53"/>
  <c r="V297" i="53"/>
  <c r="S297" i="53"/>
  <c r="P297" i="53"/>
  <c r="M297" i="53"/>
  <c r="J297" i="53"/>
  <c r="G297" i="53"/>
  <c r="AA296" i="53"/>
  <c r="Y296" i="53"/>
  <c r="V296" i="53"/>
  <c r="S296" i="53"/>
  <c r="P296" i="53"/>
  <c r="M296" i="53"/>
  <c r="J296" i="53"/>
  <c r="G296" i="53"/>
  <c r="AA295" i="53"/>
  <c r="Y295" i="53"/>
  <c r="V295" i="53"/>
  <c r="S295" i="53"/>
  <c r="P295" i="53"/>
  <c r="M295" i="53"/>
  <c r="J295" i="53"/>
  <c r="G295" i="53"/>
  <c r="AA294" i="53"/>
  <c r="Y294" i="53"/>
  <c r="V294" i="53"/>
  <c r="S294" i="53"/>
  <c r="P294" i="53"/>
  <c r="M294" i="53"/>
  <c r="J294" i="53"/>
  <c r="G294" i="53"/>
  <c r="AA293" i="53"/>
  <c r="Y293" i="53"/>
  <c r="V293" i="53"/>
  <c r="S293" i="53"/>
  <c r="P293" i="53"/>
  <c r="M293" i="53"/>
  <c r="J293" i="53"/>
  <c r="G293" i="53"/>
  <c r="AA292" i="53"/>
  <c r="Y292" i="53"/>
  <c r="V292" i="53"/>
  <c r="S292" i="53"/>
  <c r="P292" i="53"/>
  <c r="M292" i="53"/>
  <c r="J292" i="53"/>
  <c r="G292" i="53"/>
  <c r="AA291" i="53"/>
  <c r="Y291" i="53"/>
  <c r="V291" i="53"/>
  <c r="S291" i="53"/>
  <c r="P291" i="53"/>
  <c r="M291" i="53"/>
  <c r="J291" i="53"/>
  <c r="G291" i="53"/>
  <c r="AA290" i="53"/>
  <c r="Y290" i="53"/>
  <c r="V290" i="53"/>
  <c r="S290" i="53"/>
  <c r="P290" i="53"/>
  <c r="M290" i="53"/>
  <c r="J290" i="53"/>
  <c r="G290" i="53"/>
  <c r="AA289" i="53"/>
  <c r="Y289" i="53"/>
  <c r="V289" i="53"/>
  <c r="S289" i="53"/>
  <c r="P289" i="53"/>
  <c r="M289" i="53"/>
  <c r="J289" i="53"/>
  <c r="G289" i="53"/>
  <c r="AA288" i="53"/>
  <c r="Y288" i="53"/>
  <c r="V288" i="53"/>
  <c r="S288" i="53"/>
  <c r="P288" i="53"/>
  <c r="M288" i="53"/>
  <c r="J288" i="53"/>
  <c r="G288" i="53"/>
  <c r="AA287" i="53"/>
  <c r="Y287" i="53"/>
  <c r="V287" i="53"/>
  <c r="S287" i="53"/>
  <c r="P287" i="53"/>
  <c r="M287" i="53"/>
  <c r="J287" i="53"/>
  <c r="G287" i="53"/>
  <c r="AA286" i="53"/>
  <c r="Y286" i="53"/>
  <c r="V286" i="53"/>
  <c r="S286" i="53"/>
  <c r="P286" i="53"/>
  <c r="M286" i="53"/>
  <c r="J286" i="53"/>
  <c r="G286" i="53"/>
  <c r="AA285" i="53"/>
  <c r="Y285" i="53"/>
  <c r="V285" i="53"/>
  <c r="S285" i="53"/>
  <c r="P285" i="53"/>
  <c r="M285" i="53"/>
  <c r="J285" i="53"/>
  <c r="G285" i="53"/>
  <c r="AA284" i="53"/>
  <c r="Y284" i="53"/>
  <c r="V284" i="53"/>
  <c r="S284" i="53"/>
  <c r="P284" i="53"/>
  <c r="M284" i="53"/>
  <c r="J284" i="53"/>
  <c r="G284" i="53"/>
  <c r="AA283" i="53"/>
  <c r="Y283" i="53"/>
  <c r="V283" i="53"/>
  <c r="S283" i="53"/>
  <c r="P283" i="53"/>
  <c r="M283" i="53"/>
  <c r="J283" i="53"/>
  <c r="G283" i="53"/>
  <c r="AA282" i="53"/>
  <c r="Y282" i="53"/>
  <c r="V282" i="53"/>
  <c r="S282" i="53"/>
  <c r="P282" i="53"/>
  <c r="M282" i="53"/>
  <c r="J282" i="53"/>
  <c r="G282" i="53"/>
  <c r="AA281" i="53"/>
  <c r="Y281" i="53"/>
  <c r="V281" i="53"/>
  <c r="S281" i="53"/>
  <c r="P281" i="53"/>
  <c r="M281" i="53"/>
  <c r="J281" i="53"/>
  <c r="G281" i="53"/>
  <c r="AA280" i="53"/>
  <c r="Y280" i="53"/>
  <c r="V280" i="53"/>
  <c r="S280" i="53"/>
  <c r="P280" i="53"/>
  <c r="M280" i="53"/>
  <c r="J280" i="53"/>
  <c r="G280" i="53"/>
  <c r="AA279" i="53"/>
  <c r="Y279" i="53"/>
  <c r="V279" i="53"/>
  <c r="S279" i="53"/>
  <c r="P279" i="53"/>
  <c r="M279" i="53"/>
  <c r="J279" i="53"/>
  <c r="G279" i="53"/>
  <c r="AA278" i="53"/>
  <c r="Y278" i="53"/>
  <c r="V278" i="53"/>
  <c r="S278" i="53"/>
  <c r="P278" i="53"/>
  <c r="M278" i="53"/>
  <c r="J278" i="53"/>
  <c r="G278" i="53"/>
  <c r="AA277" i="53"/>
  <c r="Y277" i="53"/>
  <c r="V277" i="53"/>
  <c r="S277" i="53"/>
  <c r="P277" i="53"/>
  <c r="M277" i="53"/>
  <c r="J277" i="53"/>
  <c r="G277" i="53"/>
  <c r="AA276" i="53"/>
  <c r="Y276" i="53"/>
  <c r="V276" i="53"/>
  <c r="S276" i="53"/>
  <c r="P276" i="53"/>
  <c r="M276" i="53"/>
  <c r="J276" i="53"/>
  <c r="G276" i="53"/>
  <c r="AA275" i="53"/>
  <c r="Y275" i="53"/>
  <c r="V275" i="53"/>
  <c r="S275" i="53"/>
  <c r="P275" i="53"/>
  <c r="M275" i="53"/>
  <c r="J275" i="53"/>
  <c r="G275" i="53"/>
  <c r="AA274" i="53"/>
  <c r="Y274" i="53"/>
  <c r="V274" i="53"/>
  <c r="S274" i="53"/>
  <c r="P274" i="53"/>
  <c r="M274" i="53"/>
  <c r="J274" i="53"/>
  <c r="G274" i="53"/>
  <c r="AA273" i="53"/>
  <c r="Y273" i="53"/>
  <c r="V273" i="53"/>
  <c r="S273" i="53"/>
  <c r="P273" i="53"/>
  <c r="M273" i="53"/>
  <c r="J273" i="53"/>
  <c r="G273" i="53"/>
  <c r="AA272" i="53"/>
  <c r="Y272" i="53"/>
  <c r="V272" i="53"/>
  <c r="S272" i="53"/>
  <c r="P272" i="53"/>
  <c r="M272" i="53"/>
  <c r="J272" i="53"/>
  <c r="G272" i="53"/>
  <c r="AA271" i="53"/>
  <c r="Y271" i="53"/>
  <c r="V271" i="53"/>
  <c r="S271" i="53"/>
  <c r="P271" i="53"/>
  <c r="M271" i="53"/>
  <c r="J271" i="53"/>
  <c r="G271" i="53"/>
  <c r="AA270" i="53"/>
  <c r="Y270" i="53"/>
  <c r="V270" i="53"/>
  <c r="S270" i="53"/>
  <c r="P270" i="53"/>
  <c r="M270" i="53"/>
  <c r="J270" i="53"/>
  <c r="G270" i="53"/>
  <c r="AA269" i="53"/>
  <c r="Y269" i="53"/>
  <c r="V269" i="53"/>
  <c r="S269" i="53"/>
  <c r="P269" i="53"/>
  <c r="M269" i="53"/>
  <c r="J269" i="53"/>
  <c r="G269" i="53"/>
  <c r="AA268" i="53"/>
  <c r="Y268" i="53"/>
  <c r="V268" i="53"/>
  <c r="S268" i="53"/>
  <c r="P268" i="53"/>
  <c r="M268" i="53"/>
  <c r="J268" i="53"/>
  <c r="G268" i="53"/>
  <c r="AA267" i="53"/>
  <c r="Y267" i="53"/>
  <c r="V267" i="53"/>
  <c r="S267" i="53"/>
  <c r="P267" i="53"/>
  <c r="M267" i="53"/>
  <c r="J267" i="53"/>
  <c r="G267" i="53"/>
  <c r="AA266" i="53"/>
  <c r="Y266" i="53"/>
  <c r="V266" i="53"/>
  <c r="S266" i="53"/>
  <c r="P266" i="53"/>
  <c r="M266" i="53"/>
  <c r="J266" i="53"/>
  <c r="G266" i="53"/>
  <c r="AA265" i="53"/>
  <c r="Y265" i="53"/>
  <c r="V265" i="53"/>
  <c r="S265" i="53"/>
  <c r="P265" i="53"/>
  <c r="M265" i="53"/>
  <c r="J265" i="53"/>
  <c r="G265" i="53"/>
  <c r="AA264" i="53"/>
  <c r="Y264" i="53"/>
  <c r="V264" i="53"/>
  <c r="S264" i="53"/>
  <c r="P264" i="53"/>
  <c r="M264" i="53"/>
  <c r="J264" i="53"/>
  <c r="G264" i="53"/>
  <c r="AA263" i="53"/>
  <c r="Y263" i="53"/>
  <c r="V263" i="53"/>
  <c r="S263" i="53"/>
  <c r="P263" i="53"/>
  <c r="M263" i="53"/>
  <c r="J263" i="53"/>
  <c r="G263" i="53"/>
  <c r="AA262" i="53"/>
  <c r="Y262" i="53"/>
  <c r="V262" i="53"/>
  <c r="S262" i="53"/>
  <c r="P262" i="53"/>
  <c r="M262" i="53"/>
  <c r="J262" i="53"/>
  <c r="G262" i="53"/>
  <c r="AA261" i="53"/>
  <c r="Y261" i="53"/>
  <c r="V261" i="53"/>
  <c r="S261" i="53"/>
  <c r="P261" i="53"/>
  <c r="M261" i="53"/>
  <c r="J261" i="53"/>
  <c r="G261" i="53"/>
  <c r="AA260" i="53"/>
  <c r="Y260" i="53"/>
  <c r="V260" i="53"/>
  <c r="S260" i="53"/>
  <c r="P260" i="53"/>
  <c r="M260" i="53"/>
  <c r="J260" i="53"/>
  <c r="G260" i="53"/>
  <c r="AA259" i="53"/>
  <c r="Y259" i="53"/>
  <c r="V259" i="53"/>
  <c r="S259" i="53"/>
  <c r="P259" i="53"/>
  <c r="M259" i="53"/>
  <c r="J259" i="53"/>
  <c r="G259" i="53"/>
  <c r="AA258" i="53"/>
  <c r="Y258" i="53"/>
  <c r="V258" i="53"/>
  <c r="S258" i="53"/>
  <c r="P258" i="53"/>
  <c r="M258" i="53"/>
  <c r="J258" i="53"/>
  <c r="G258" i="53"/>
  <c r="AA257" i="53"/>
  <c r="Y257" i="53"/>
  <c r="V257" i="53"/>
  <c r="S257" i="53"/>
  <c r="P257" i="53"/>
  <c r="M257" i="53"/>
  <c r="J257" i="53"/>
  <c r="G257" i="53"/>
  <c r="AA256" i="53"/>
  <c r="Y256" i="53"/>
  <c r="V256" i="53"/>
  <c r="S256" i="53"/>
  <c r="P256" i="53"/>
  <c r="M256" i="53"/>
  <c r="J256" i="53"/>
  <c r="G256" i="53"/>
  <c r="AA255" i="53"/>
  <c r="Y255" i="53"/>
  <c r="V255" i="53"/>
  <c r="S255" i="53"/>
  <c r="P255" i="53"/>
  <c r="M255" i="53"/>
  <c r="J255" i="53"/>
  <c r="G255" i="53"/>
  <c r="AA254" i="53"/>
  <c r="Y254" i="53"/>
  <c r="V254" i="53"/>
  <c r="S254" i="53"/>
  <c r="P254" i="53"/>
  <c r="M254" i="53"/>
  <c r="J254" i="53"/>
  <c r="G254" i="53"/>
  <c r="AA253" i="53"/>
  <c r="Y253" i="53"/>
  <c r="V253" i="53"/>
  <c r="S253" i="53"/>
  <c r="P253" i="53"/>
  <c r="M253" i="53"/>
  <c r="J253" i="53"/>
  <c r="G253" i="53"/>
  <c r="AA252" i="53"/>
  <c r="Y252" i="53"/>
  <c r="V252" i="53"/>
  <c r="S252" i="53"/>
  <c r="P252" i="53"/>
  <c r="M252" i="53"/>
  <c r="J252" i="53"/>
  <c r="G252" i="53"/>
  <c r="AA251" i="53"/>
  <c r="Y251" i="53"/>
  <c r="V251" i="53"/>
  <c r="S251" i="53"/>
  <c r="P251" i="53"/>
  <c r="M251" i="53"/>
  <c r="J251" i="53"/>
  <c r="G251" i="53"/>
  <c r="AA250" i="53"/>
  <c r="Y250" i="53"/>
  <c r="V250" i="53"/>
  <c r="S250" i="53"/>
  <c r="P250" i="53"/>
  <c r="M250" i="53"/>
  <c r="J250" i="53"/>
  <c r="G250" i="53"/>
  <c r="AA249" i="53"/>
  <c r="Y249" i="53"/>
  <c r="V249" i="53"/>
  <c r="S249" i="53"/>
  <c r="P249" i="53"/>
  <c r="M249" i="53"/>
  <c r="J249" i="53"/>
  <c r="G249" i="53"/>
  <c r="AA248" i="53"/>
  <c r="Y248" i="53"/>
  <c r="V248" i="53"/>
  <c r="S248" i="53"/>
  <c r="P248" i="53"/>
  <c r="M248" i="53"/>
  <c r="J248" i="53"/>
  <c r="G248" i="53"/>
  <c r="AA247" i="53"/>
  <c r="Y247" i="53"/>
  <c r="V247" i="53"/>
  <c r="S247" i="53"/>
  <c r="P247" i="53"/>
  <c r="M247" i="53"/>
  <c r="J247" i="53"/>
  <c r="G247" i="53"/>
  <c r="AA246" i="53"/>
  <c r="Y246" i="53"/>
  <c r="V246" i="53"/>
  <c r="S246" i="53"/>
  <c r="P246" i="53"/>
  <c r="M246" i="53"/>
  <c r="J246" i="53"/>
  <c r="G246" i="53"/>
  <c r="AA245" i="53"/>
  <c r="Y245" i="53"/>
  <c r="V245" i="53"/>
  <c r="S245" i="53"/>
  <c r="P245" i="53"/>
  <c r="M245" i="53"/>
  <c r="J245" i="53"/>
  <c r="G245" i="53"/>
  <c r="AA244" i="53"/>
  <c r="Y244" i="53"/>
  <c r="V244" i="53"/>
  <c r="S244" i="53"/>
  <c r="P244" i="53"/>
  <c r="M244" i="53"/>
  <c r="J244" i="53"/>
  <c r="G244" i="53"/>
  <c r="AA243" i="53"/>
  <c r="Y243" i="53"/>
  <c r="V243" i="53"/>
  <c r="S243" i="53"/>
  <c r="P243" i="53"/>
  <c r="M243" i="53"/>
  <c r="J243" i="53"/>
  <c r="G243" i="53"/>
  <c r="AA242" i="53"/>
  <c r="Y242" i="53"/>
  <c r="V242" i="53"/>
  <c r="S242" i="53"/>
  <c r="P242" i="53"/>
  <c r="M242" i="53"/>
  <c r="J242" i="53"/>
  <c r="G242" i="53"/>
  <c r="AA241" i="53"/>
  <c r="Y241" i="53"/>
  <c r="V241" i="53"/>
  <c r="S241" i="53"/>
  <c r="P241" i="53"/>
  <c r="M241" i="53"/>
  <c r="J241" i="53"/>
  <c r="G241" i="53"/>
  <c r="AA240" i="53"/>
  <c r="Y240" i="53"/>
  <c r="V240" i="53"/>
  <c r="S240" i="53"/>
  <c r="P240" i="53"/>
  <c r="M240" i="53"/>
  <c r="J240" i="53"/>
  <c r="G240" i="53"/>
  <c r="AA239" i="53"/>
  <c r="Y239" i="53"/>
  <c r="V239" i="53"/>
  <c r="S239" i="53"/>
  <c r="P239" i="53"/>
  <c r="M239" i="53"/>
  <c r="J239" i="53"/>
  <c r="G239" i="53"/>
  <c r="AA238" i="53"/>
  <c r="Y238" i="53"/>
  <c r="V238" i="53"/>
  <c r="S238" i="53"/>
  <c r="P238" i="53"/>
  <c r="M238" i="53"/>
  <c r="J238" i="53"/>
  <c r="G238" i="53"/>
  <c r="AA237" i="53"/>
  <c r="Y237" i="53"/>
  <c r="V237" i="53"/>
  <c r="S237" i="53"/>
  <c r="P237" i="53"/>
  <c r="M237" i="53"/>
  <c r="J237" i="53"/>
  <c r="G237" i="53"/>
  <c r="AA236" i="53"/>
  <c r="Y236" i="53"/>
  <c r="V236" i="53"/>
  <c r="S236" i="53"/>
  <c r="P236" i="53"/>
  <c r="M236" i="53"/>
  <c r="J236" i="53"/>
  <c r="G236" i="53"/>
  <c r="AA235" i="53"/>
  <c r="Y235" i="53"/>
  <c r="V235" i="53"/>
  <c r="S235" i="53"/>
  <c r="P235" i="53"/>
  <c r="M235" i="53"/>
  <c r="J235" i="53"/>
  <c r="G235" i="53"/>
  <c r="AA234" i="53"/>
  <c r="Y234" i="53"/>
  <c r="V234" i="53"/>
  <c r="S234" i="53"/>
  <c r="P234" i="53"/>
  <c r="M234" i="53"/>
  <c r="J234" i="53"/>
  <c r="G234" i="53"/>
  <c r="AA233" i="53"/>
  <c r="Y233" i="53"/>
  <c r="V233" i="53"/>
  <c r="S233" i="53"/>
  <c r="P233" i="53"/>
  <c r="M233" i="53"/>
  <c r="J233" i="53"/>
  <c r="G233" i="53"/>
  <c r="AA232" i="53"/>
  <c r="Y232" i="53"/>
  <c r="V232" i="53"/>
  <c r="S232" i="53"/>
  <c r="P232" i="53"/>
  <c r="M232" i="53"/>
  <c r="J232" i="53"/>
  <c r="G232" i="53"/>
  <c r="AA231" i="53"/>
  <c r="Y231" i="53"/>
  <c r="V231" i="53"/>
  <c r="S231" i="53"/>
  <c r="P231" i="53"/>
  <c r="M231" i="53"/>
  <c r="J231" i="53"/>
  <c r="G231" i="53"/>
  <c r="AA230" i="53"/>
  <c r="Y230" i="53"/>
  <c r="V230" i="53"/>
  <c r="S230" i="53"/>
  <c r="P230" i="53"/>
  <c r="M230" i="53"/>
  <c r="J230" i="53"/>
  <c r="G230" i="53"/>
  <c r="AA229" i="53"/>
  <c r="Y229" i="53"/>
  <c r="V229" i="53"/>
  <c r="S229" i="53"/>
  <c r="P229" i="53"/>
  <c r="M229" i="53"/>
  <c r="J229" i="53"/>
  <c r="G229" i="53"/>
  <c r="AA228" i="53"/>
  <c r="Y228" i="53"/>
  <c r="V228" i="53"/>
  <c r="S228" i="53"/>
  <c r="P228" i="53"/>
  <c r="M228" i="53"/>
  <c r="J228" i="53"/>
  <c r="G228" i="53"/>
  <c r="AA227" i="53"/>
  <c r="Y227" i="53"/>
  <c r="V227" i="53"/>
  <c r="S227" i="53"/>
  <c r="P227" i="53"/>
  <c r="M227" i="53"/>
  <c r="J227" i="53"/>
  <c r="G227" i="53"/>
  <c r="AA226" i="53"/>
  <c r="Y226" i="53"/>
  <c r="V226" i="53"/>
  <c r="S226" i="53"/>
  <c r="P226" i="53"/>
  <c r="M226" i="53"/>
  <c r="J226" i="53"/>
  <c r="G226" i="53"/>
  <c r="AA225" i="53"/>
  <c r="Y225" i="53"/>
  <c r="V225" i="53"/>
  <c r="S225" i="53"/>
  <c r="P225" i="53"/>
  <c r="M225" i="53"/>
  <c r="J225" i="53"/>
  <c r="G225" i="53"/>
  <c r="AA224" i="53"/>
  <c r="Y224" i="53"/>
  <c r="V224" i="53"/>
  <c r="S224" i="53"/>
  <c r="P224" i="53"/>
  <c r="M224" i="53"/>
  <c r="J224" i="53"/>
  <c r="G224" i="53"/>
  <c r="AA223" i="53"/>
  <c r="Y223" i="53"/>
  <c r="V223" i="53"/>
  <c r="S223" i="53"/>
  <c r="P223" i="53"/>
  <c r="M223" i="53"/>
  <c r="J223" i="53"/>
  <c r="G223" i="53"/>
  <c r="AA222" i="53"/>
  <c r="Y222" i="53"/>
  <c r="V222" i="53"/>
  <c r="S222" i="53"/>
  <c r="P222" i="53"/>
  <c r="M222" i="53"/>
  <c r="J222" i="53"/>
  <c r="G222" i="53"/>
  <c r="AA221" i="53"/>
  <c r="Y221" i="53"/>
  <c r="V221" i="53"/>
  <c r="S221" i="53"/>
  <c r="P221" i="53"/>
  <c r="M221" i="53"/>
  <c r="J221" i="53"/>
  <c r="G221" i="53"/>
  <c r="AA220" i="53"/>
  <c r="Y220" i="53"/>
  <c r="V220" i="53"/>
  <c r="S220" i="53"/>
  <c r="P220" i="53"/>
  <c r="M220" i="53"/>
  <c r="J220" i="53"/>
  <c r="G220" i="53"/>
  <c r="AA219" i="53"/>
  <c r="Y219" i="53"/>
  <c r="V219" i="53"/>
  <c r="S219" i="53"/>
  <c r="P219" i="53"/>
  <c r="M219" i="53"/>
  <c r="J219" i="53"/>
  <c r="G219" i="53"/>
  <c r="AA218" i="53"/>
  <c r="Y218" i="53"/>
  <c r="V218" i="53"/>
  <c r="S218" i="53"/>
  <c r="P218" i="53"/>
  <c r="M218" i="53"/>
  <c r="J218" i="53"/>
  <c r="G218" i="53"/>
  <c r="AA217" i="53"/>
  <c r="Y217" i="53"/>
  <c r="V217" i="53"/>
  <c r="S217" i="53"/>
  <c r="P217" i="53"/>
  <c r="M217" i="53"/>
  <c r="J217" i="53"/>
  <c r="G217" i="53"/>
  <c r="AA216" i="53"/>
  <c r="Y216" i="53"/>
  <c r="V216" i="53"/>
  <c r="S216" i="53"/>
  <c r="P216" i="53"/>
  <c r="M216" i="53"/>
  <c r="J216" i="53"/>
  <c r="G216" i="53"/>
  <c r="AA215" i="53"/>
  <c r="Y215" i="53"/>
  <c r="V215" i="53"/>
  <c r="S215" i="53"/>
  <c r="P215" i="53"/>
  <c r="M215" i="53"/>
  <c r="J215" i="53"/>
  <c r="G215" i="53"/>
  <c r="AA214" i="53"/>
  <c r="Y214" i="53"/>
  <c r="V214" i="53"/>
  <c r="S214" i="53"/>
  <c r="P214" i="53"/>
  <c r="M214" i="53"/>
  <c r="J214" i="53"/>
  <c r="G214" i="53"/>
  <c r="AA213" i="53"/>
  <c r="Y213" i="53"/>
  <c r="V213" i="53"/>
  <c r="S213" i="53"/>
  <c r="P213" i="53"/>
  <c r="M213" i="53"/>
  <c r="J213" i="53"/>
  <c r="G213" i="53"/>
  <c r="AA212" i="53"/>
  <c r="Y212" i="53"/>
  <c r="V212" i="53"/>
  <c r="S212" i="53"/>
  <c r="P212" i="53"/>
  <c r="M212" i="53"/>
  <c r="J212" i="53"/>
  <c r="G212" i="53"/>
  <c r="AA211" i="53"/>
  <c r="Y211" i="53"/>
  <c r="V211" i="53"/>
  <c r="S211" i="53"/>
  <c r="P211" i="53"/>
  <c r="M211" i="53"/>
  <c r="J211" i="53"/>
  <c r="G211" i="53"/>
  <c r="AA210" i="53"/>
  <c r="Y210" i="53"/>
  <c r="V210" i="53"/>
  <c r="S210" i="53"/>
  <c r="P210" i="53"/>
  <c r="M210" i="53"/>
  <c r="J210" i="53"/>
  <c r="G210" i="53"/>
  <c r="AA209" i="53"/>
  <c r="Y209" i="53"/>
  <c r="V209" i="53"/>
  <c r="S209" i="53"/>
  <c r="P209" i="53"/>
  <c r="M209" i="53"/>
  <c r="J209" i="53"/>
  <c r="G209" i="53"/>
  <c r="AA208" i="53"/>
  <c r="Y208" i="53"/>
  <c r="V208" i="53"/>
  <c r="S208" i="53"/>
  <c r="P208" i="53"/>
  <c r="M208" i="53"/>
  <c r="J208" i="53"/>
  <c r="G208" i="53"/>
  <c r="AA207" i="53"/>
  <c r="Y207" i="53"/>
  <c r="V207" i="53"/>
  <c r="S207" i="53"/>
  <c r="P207" i="53"/>
  <c r="M207" i="53"/>
  <c r="J207" i="53"/>
  <c r="G207" i="53"/>
  <c r="AA206" i="53"/>
  <c r="Y206" i="53"/>
  <c r="V206" i="53"/>
  <c r="S206" i="53"/>
  <c r="P206" i="53"/>
  <c r="M206" i="53"/>
  <c r="J206" i="53"/>
  <c r="G206" i="53"/>
  <c r="AA205" i="53"/>
  <c r="Y205" i="53"/>
  <c r="V205" i="53"/>
  <c r="S205" i="53"/>
  <c r="P205" i="53"/>
  <c r="M205" i="53"/>
  <c r="J205" i="53"/>
  <c r="G205" i="53"/>
  <c r="AA204" i="53"/>
  <c r="Y204" i="53"/>
  <c r="V204" i="53"/>
  <c r="S204" i="53"/>
  <c r="P204" i="53"/>
  <c r="M204" i="53"/>
  <c r="J204" i="53"/>
  <c r="G204" i="53"/>
  <c r="AA203" i="53"/>
  <c r="Y203" i="53"/>
  <c r="V203" i="53"/>
  <c r="S203" i="53"/>
  <c r="P203" i="53"/>
  <c r="M203" i="53"/>
  <c r="J203" i="53"/>
  <c r="G203" i="53"/>
  <c r="AA202" i="53"/>
  <c r="Y202" i="53"/>
  <c r="V202" i="53"/>
  <c r="S202" i="53"/>
  <c r="P202" i="53"/>
  <c r="M202" i="53"/>
  <c r="J202" i="53"/>
  <c r="G202" i="53"/>
  <c r="AA201" i="53"/>
  <c r="Y201" i="53"/>
  <c r="V201" i="53"/>
  <c r="S201" i="53"/>
  <c r="P201" i="53"/>
  <c r="M201" i="53"/>
  <c r="J201" i="53"/>
  <c r="G201" i="53"/>
  <c r="AA200" i="53"/>
  <c r="Y200" i="53"/>
  <c r="V200" i="53"/>
  <c r="S200" i="53"/>
  <c r="P200" i="53"/>
  <c r="M200" i="53"/>
  <c r="J200" i="53"/>
  <c r="G200" i="53"/>
  <c r="AA199" i="53"/>
  <c r="Y199" i="53"/>
  <c r="V199" i="53"/>
  <c r="S199" i="53"/>
  <c r="P199" i="53"/>
  <c r="M199" i="53"/>
  <c r="J199" i="53"/>
  <c r="G199" i="53"/>
  <c r="AA198" i="53"/>
  <c r="Y198" i="53"/>
  <c r="V198" i="53"/>
  <c r="S198" i="53"/>
  <c r="P198" i="53"/>
  <c r="M198" i="53"/>
  <c r="J198" i="53"/>
  <c r="G198" i="53"/>
  <c r="AA197" i="53"/>
  <c r="Y197" i="53"/>
  <c r="V197" i="53"/>
  <c r="S197" i="53"/>
  <c r="P197" i="53"/>
  <c r="M197" i="53"/>
  <c r="J197" i="53"/>
  <c r="G197" i="53"/>
  <c r="AA196" i="53"/>
  <c r="Y196" i="53"/>
  <c r="V196" i="53"/>
  <c r="S196" i="53"/>
  <c r="P196" i="53"/>
  <c r="M196" i="53"/>
  <c r="J196" i="53"/>
  <c r="G196" i="53"/>
  <c r="AA195" i="53"/>
  <c r="Y195" i="53"/>
  <c r="V195" i="53"/>
  <c r="S195" i="53"/>
  <c r="P195" i="53"/>
  <c r="M195" i="53"/>
  <c r="J195" i="53"/>
  <c r="G195" i="53"/>
  <c r="AA194" i="53"/>
  <c r="Y194" i="53"/>
  <c r="V194" i="53"/>
  <c r="S194" i="53"/>
  <c r="P194" i="53"/>
  <c r="M194" i="53"/>
  <c r="J194" i="53"/>
  <c r="G194" i="53"/>
  <c r="AA193" i="53"/>
  <c r="Y193" i="53"/>
  <c r="V193" i="53"/>
  <c r="S193" i="53"/>
  <c r="P193" i="53"/>
  <c r="M193" i="53"/>
  <c r="J193" i="53"/>
  <c r="G193" i="53"/>
  <c r="AA192" i="53"/>
  <c r="Y192" i="53"/>
  <c r="V192" i="53"/>
  <c r="S192" i="53"/>
  <c r="P192" i="53"/>
  <c r="M192" i="53"/>
  <c r="J192" i="53"/>
  <c r="G192" i="53"/>
  <c r="AA191" i="53"/>
  <c r="Y191" i="53"/>
  <c r="V191" i="53"/>
  <c r="S191" i="53"/>
  <c r="P191" i="53"/>
  <c r="M191" i="53"/>
  <c r="J191" i="53"/>
  <c r="G191" i="53"/>
  <c r="AA190" i="53"/>
  <c r="Y190" i="53"/>
  <c r="V190" i="53"/>
  <c r="S190" i="53"/>
  <c r="P190" i="53"/>
  <c r="M190" i="53"/>
  <c r="J190" i="53"/>
  <c r="G190" i="53"/>
  <c r="AA189" i="53"/>
  <c r="Y189" i="53"/>
  <c r="V189" i="53"/>
  <c r="S189" i="53"/>
  <c r="P189" i="53"/>
  <c r="M189" i="53"/>
  <c r="J189" i="53"/>
  <c r="G189" i="53"/>
  <c r="AA188" i="53"/>
  <c r="Y188" i="53"/>
  <c r="V188" i="53"/>
  <c r="S188" i="53"/>
  <c r="P188" i="53"/>
  <c r="M188" i="53"/>
  <c r="J188" i="53"/>
  <c r="G188" i="53"/>
  <c r="AA187" i="53"/>
  <c r="Y187" i="53"/>
  <c r="V187" i="53"/>
  <c r="S187" i="53"/>
  <c r="P187" i="53"/>
  <c r="M187" i="53"/>
  <c r="J187" i="53"/>
  <c r="G187" i="53"/>
  <c r="AA186" i="53"/>
  <c r="Y186" i="53"/>
  <c r="V186" i="53"/>
  <c r="S186" i="53"/>
  <c r="P186" i="53"/>
  <c r="M186" i="53"/>
  <c r="J186" i="53"/>
  <c r="G186" i="53"/>
  <c r="AA185" i="53"/>
  <c r="Y185" i="53"/>
  <c r="V185" i="53"/>
  <c r="S185" i="53"/>
  <c r="P185" i="53"/>
  <c r="M185" i="53"/>
  <c r="J185" i="53"/>
  <c r="G185" i="53"/>
  <c r="AA184" i="53"/>
  <c r="Y184" i="53"/>
  <c r="V184" i="53"/>
  <c r="S184" i="53"/>
  <c r="P184" i="53"/>
  <c r="M184" i="53"/>
  <c r="J184" i="53"/>
  <c r="G184" i="53"/>
  <c r="AA183" i="53"/>
  <c r="Y183" i="53"/>
  <c r="V183" i="53"/>
  <c r="S183" i="53"/>
  <c r="P183" i="53"/>
  <c r="M183" i="53"/>
  <c r="J183" i="53"/>
  <c r="G183" i="53"/>
  <c r="AA182" i="53"/>
  <c r="Y182" i="53"/>
  <c r="V182" i="53"/>
  <c r="S182" i="53"/>
  <c r="P182" i="53"/>
  <c r="M182" i="53"/>
  <c r="J182" i="53"/>
  <c r="G182" i="53"/>
  <c r="AA181" i="53"/>
  <c r="Y181" i="53"/>
  <c r="V181" i="53"/>
  <c r="S181" i="53"/>
  <c r="P181" i="53"/>
  <c r="M181" i="53"/>
  <c r="J181" i="53"/>
  <c r="G181" i="53"/>
  <c r="AA180" i="53"/>
  <c r="Y180" i="53"/>
  <c r="V180" i="53"/>
  <c r="S180" i="53"/>
  <c r="P180" i="53"/>
  <c r="M180" i="53"/>
  <c r="J180" i="53"/>
  <c r="G180" i="53"/>
  <c r="AA179" i="53"/>
  <c r="Y179" i="53"/>
  <c r="V179" i="53"/>
  <c r="S179" i="53"/>
  <c r="P179" i="53"/>
  <c r="M179" i="53"/>
  <c r="J179" i="53"/>
  <c r="G179" i="53"/>
  <c r="AA178" i="53"/>
  <c r="Y178" i="53"/>
  <c r="V178" i="53"/>
  <c r="S178" i="53"/>
  <c r="P178" i="53"/>
  <c r="M178" i="53"/>
  <c r="J178" i="53"/>
  <c r="G178" i="53"/>
  <c r="AA177" i="53"/>
  <c r="Y177" i="53"/>
  <c r="V177" i="53"/>
  <c r="S177" i="53"/>
  <c r="P177" i="53"/>
  <c r="M177" i="53"/>
  <c r="J177" i="53"/>
  <c r="G177" i="53"/>
  <c r="AA176" i="53"/>
  <c r="Y176" i="53"/>
  <c r="V176" i="53"/>
  <c r="S176" i="53"/>
  <c r="P176" i="53"/>
  <c r="M176" i="53"/>
  <c r="J176" i="53"/>
  <c r="G176" i="53"/>
  <c r="AA175" i="53"/>
  <c r="Y175" i="53"/>
  <c r="V175" i="53"/>
  <c r="S175" i="53"/>
  <c r="P175" i="53"/>
  <c r="M175" i="53"/>
  <c r="J175" i="53"/>
  <c r="G175" i="53"/>
  <c r="AA174" i="53"/>
  <c r="Y174" i="53"/>
  <c r="V174" i="53"/>
  <c r="S174" i="53"/>
  <c r="P174" i="53"/>
  <c r="M174" i="53"/>
  <c r="J174" i="53"/>
  <c r="G174" i="53"/>
  <c r="AA173" i="53"/>
  <c r="Y173" i="53"/>
  <c r="V173" i="53"/>
  <c r="S173" i="53"/>
  <c r="P173" i="53"/>
  <c r="M173" i="53"/>
  <c r="J173" i="53"/>
  <c r="G173" i="53"/>
  <c r="AA172" i="53"/>
  <c r="Y172" i="53"/>
  <c r="V172" i="53"/>
  <c r="S172" i="53"/>
  <c r="P172" i="53"/>
  <c r="M172" i="53"/>
  <c r="J172" i="53"/>
  <c r="G172" i="53"/>
  <c r="AA171" i="53"/>
  <c r="Y171" i="53"/>
  <c r="V171" i="53"/>
  <c r="S171" i="53"/>
  <c r="P171" i="53"/>
  <c r="M171" i="53"/>
  <c r="J171" i="53"/>
  <c r="G171" i="53"/>
  <c r="AA170" i="53"/>
  <c r="Y170" i="53"/>
  <c r="V170" i="53"/>
  <c r="S170" i="53"/>
  <c r="P170" i="53"/>
  <c r="M170" i="53"/>
  <c r="J170" i="53"/>
  <c r="G170" i="53"/>
  <c r="AA169" i="53"/>
  <c r="Y169" i="53"/>
  <c r="V169" i="53"/>
  <c r="S169" i="53"/>
  <c r="P169" i="53"/>
  <c r="M169" i="53"/>
  <c r="J169" i="53"/>
  <c r="G169" i="53"/>
  <c r="AA168" i="53"/>
  <c r="Y168" i="53"/>
  <c r="V168" i="53"/>
  <c r="S168" i="53"/>
  <c r="P168" i="53"/>
  <c r="M168" i="53"/>
  <c r="J168" i="53"/>
  <c r="G168" i="53"/>
  <c r="AA167" i="53"/>
  <c r="Y167" i="53"/>
  <c r="V167" i="53"/>
  <c r="S167" i="53"/>
  <c r="P167" i="53"/>
  <c r="M167" i="53"/>
  <c r="J167" i="53"/>
  <c r="G167" i="53"/>
  <c r="AA166" i="53"/>
  <c r="Y166" i="53"/>
  <c r="V166" i="53"/>
  <c r="S166" i="53"/>
  <c r="P166" i="53"/>
  <c r="M166" i="53"/>
  <c r="J166" i="53"/>
  <c r="G166" i="53"/>
  <c r="AA165" i="53"/>
  <c r="Y165" i="53"/>
  <c r="V165" i="53"/>
  <c r="S165" i="53"/>
  <c r="P165" i="53"/>
  <c r="M165" i="53"/>
  <c r="J165" i="53"/>
  <c r="G165" i="53"/>
  <c r="AA164" i="53"/>
  <c r="Y164" i="53"/>
  <c r="V164" i="53"/>
  <c r="S164" i="53"/>
  <c r="P164" i="53"/>
  <c r="M164" i="53"/>
  <c r="J164" i="53"/>
  <c r="G164" i="53"/>
  <c r="AA163" i="53"/>
  <c r="Y163" i="53"/>
  <c r="V163" i="53"/>
  <c r="S163" i="53"/>
  <c r="P163" i="53"/>
  <c r="M163" i="53"/>
  <c r="J163" i="53"/>
  <c r="G163" i="53"/>
  <c r="AA162" i="53"/>
  <c r="Y162" i="53"/>
  <c r="V162" i="53"/>
  <c r="S162" i="53"/>
  <c r="P162" i="53"/>
  <c r="M162" i="53"/>
  <c r="J162" i="53"/>
  <c r="G162" i="53"/>
  <c r="AA161" i="53"/>
  <c r="Y161" i="53"/>
  <c r="V161" i="53"/>
  <c r="S161" i="53"/>
  <c r="P161" i="53"/>
  <c r="M161" i="53"/>
  <c r="J161" i="53"/>
  <c r="G161" i="53"/>
  <c r="AA160" i="53"/>
  <c r="Y160" i="53"/>
  <c r="V160" i="53"/>
  <c r="S160" i="53"/>
  <c r="P160" i="53"/>
  <c r="M160" i="53"/>
  <c r="J160" i="53"/>
  <c r="G160" i="53"/>
  <c r="AA159" i="53"/>
  <c r="Y159" i="53"/>
  <c r="V159" i="53"/>
  <c r="S159" i="53"/>
  <c r="P159" i="53"/>
  <c r="M159" i="53"/>
  <c r="J159" i="53"/>
  <c r="G159" i="53"/>
  <c r="AA158" i="53"/>
  <c r="Y158" i="53"/>
  <c r="V158" i="53"/>
  <c r="S158" i="53"/>
  <c r="P158" i="53"/>
  <c r="M158" i="53"/>
  <c r="J158" i="53"/>
  <c r="G158" i="53"/>
  <c r="AA157" i="53"/>
  <c r="Y157" i="53"/>
  <c r="V157" i="53"/>
  <c r="S157" i="53"/>
  <c r="P157" i="53"/>
  <c r="M157" i="53"/>
  <c r="J157" i="53"/>
  <c r="G157" i="53"/>
  <c r="AA156" i="53"/>
  <c r="Y156" i="53"/>
  <c r="V156" i="53"/>
  <c r="S156" i="53"/>
  <c r="P156" i="53"/>
  <c r="M156" i="53"/>
  <c r="J156" i="53"/>
  <c r="G156" i="53"/>
  <c r="AA155" i="53"/>
  <c r="Y155" i="53"/>
  <c r="V155" i="53"/>
  <c r="S155" i="53"/>
  <c r="P155" i="53"/>
  <c r="M155" i="53"/>
  <c r="J155" i="53"/>
  <c r="G155" i="53"/>
  <c r="AA154" i="53"/>
  <c r="Y154" i="53"/>
  <c r="V154" i="53"/>
  <c r="S154" i="53"/>
  <c r="P154" i="53"/>
  <c r="M154" i="53"/>
  <c r="J154" i="53"/>
  <c r="G154" i="53"/>
  <c r="AA153" i="53"/>
  <c r="Y153" i="53"/>
  <c r="V153" i="53"/>
  <c r="S153" i="53"/>
  <c r="P153" i="53"/>
  <c r="M153" i="53"/>
  <c r="J153" i="53"/>
  <c r="G153" i="53"/>
  <c r="AA152" i="53"/>
  <c r="Y152" i="53"/>
  <c r="V152" i="53"/>
  <c r="S152" i="53"/>
  <c r="P152" i="53"/>
  <c r="M152" i="53"/>
  <c r="J152" i="53"/>
  <c r="G152" i="53"/>
  <c r="AA151" i="53"/>
  <c r="Y151" i="53"/>
  <c r="V151" i="53"/>
  <c r="S151" i="53"/>
  <c r="P151" i="53"/>
  <c r="M151" i="53"/>
  <c r="J151" i="53"/>
  <c r="G151" i="53"/>
  <c r="AA150" i="53"/>
  <c r="Y150" i="53"/>
  <c r="V150" i="53"/>
  <c r="S150" i="53"/>
  <c r="P150" i="53"/>
  <c r="M150" i="53"/>
  <c r="J150" i="53"/>
  <c r="G150" i="53"/>
  <c r="AA149" i="53"/>
  <c r="Y149" i="53"/>
  <c r="V149" i="53"/>
  <c r="S149" i="53"/>
  <c r="P149" i="53"/>
  <c r="M149" i="53"/>
  <c r="J149" i="53"/>
  <c r="G149" i="53"/>
  <c r="AA148" i="53"/>
  <c r="Y148" i="53"/>
  <c r="V148" i="53"/>
  <c r="S148" i="53"/>
  <c r="P148" i="53"/>
  <c r="M148" i="53"/>
  <c r="J148" i="53"/>
  <c r="G148" i="53"/>
  <c r="AA147" i="53"/>
  <c r="Y147" i="53"/>
  <c r="V147" i="53"/>
  <c r="S147" i="53"/>
  <c r="P147" i="53"/>
  <c r="M147" i="53"/>
  <c r="J147" i="53"/>
  <c r="G147" i="53"/>
  <c r="AA146" i="53"/>
  <c r="Y146" i="53"/>
  <c r="V146" i="53"/>
  <c r="S146" i="53"/>
  <c r="P146" i="53"/>
  <c r="M146" i="53"/>
  <c r="J146" i="53"/>
  <c r="G146" i="53"/>
  <c r="AA145" i="53"/>
  <c r="Y145" i="53"/>
  <c r="V145" i="53"/>
  <c r="S145" i="53"/>
  <c r="P145" i="53"/>
  <c r="M145" i="53"/>
  <c r="J145" i="53"/>
  <c r="G145" i="53"/>
  <c r="AA144" i="53"/>
  <c r="Y144" i="53"/>
  <c r="V144" i="53"/>
  <c r="S144" i="53"/>
  <c r="P144" i="53"/>
  <c r="M144" i="53"/>
  <c r="J144" i="53"/>
  <c r="G144" i="53"/>
  <c r="AA143" i="53"/>
  <c r="Y143" i="53"/>
  <c r="V143" i="53"/>
  <c r="S143" i="53"/>
  <c r="P143" i="53"/>
  <c r="M143" i="53"/>
  <c r="J143" i="53"/>
  <c r="G143" i="53"/>
  <c r="AA142" i="53"/>
  <c r="Y142" i="53"/>
  <c r="V142" i="53"/>
  <c r="S142" i="53"/>
  <c r="P142" i="53"/>
  <c r="M142" i="53"/>
  <c r="J142" i="53"/>
  <c r="G142" i="53"/>
  <c r="AA141" i="53"/>
  <c r="Y141" i="53"/>
  <c r="V141" i="53"/>
  <c r="S141" i="53"/>
  <c r="P141" i="53"/>
  <c r="M141" i="53"/>
  <c r="J141" i="53"/>
  <c r="G141" i="53"/>
  <c r="AA140" i="53"/>
  <c r="Y140" i="53"/>
  <c r="V140" i="53"/>
  <c r="S140" i="53"/>
  <c r="P140" i="53"/>
  <c r="M140" i="53"/>
  <c r="J140" i="53"/>
  <c r="G140" i="53"/>
  <c r="AA139" i="53"/>
  <c r="Y139" i="53"/>
  <c r="V139" i="53"/>
  <c r="S139" i="53"/>
  <c r="P139" i="53"/>
  <c r="M139" i="53"/>
  <c r="J139" i="53"/>
  <c r="G139" i="53"/>
  <c r="AA138" i="53"/>
  <c r="Y138" i="53"/>
  <c r="V138" i="53"/>
  <c r="S138" i="53"/>
  <c r="P138" i="53"/>
  <c r="M138" i="53"/>
  <c r="J138" i="53"/>
  <c r="G138" i="53"/>
  <c r="AA137" i="53"/>
  <c r="Y137" i="53"/>
  <c r="V137" i="53"/>
  <c r="S137" i="53"/>
  <c r="P137" i="53"/>
  <c r="M137" i="53"/>
  <c r="J137" i="53"/>
  <c r="G137" i="53"/>
  <c r="AA136" i="53"/>
  <c r="Y136" i="53"/>
  <c r="V136" i="53"/>
  <c r="S136" i="53"/>
  <c r="P136" i="53"/>
  <c r="M136" i="53"/>
  <c r="J136" i="53"/>
  <c r="G136" i="53"/>
  <c r="AA135" i="53"/>
  <c r="Y135" i="53"/>
  <c r="V135" i="53"/>
  <c r="S135" i="53"/>
  <c r="P135" i="53"/>
  <c r="M135" i="53"/>
  <c r="J135" i="53"/>
  <c r="G135" i="53"/>
  <c r="AA134" i="53"/>
  <c r="Y134" i="53"/>
  <c r="V134" i="53"/>
  <c r="S134" i="53"/>
  <c r="P134" i="53"/>
  <c r="M134" i="53"/>
  <c r="J134" i="53"/>
  <c r="G134" i="53"/>
  <c r="AA133" i="53"/>
  <c r="Y133" i="53"/>
  <c r="V133" i="53"/>
  <c r="S133" i="53"/>
  <c r="P133" i="53"/>
  <c r="M133" i="53"/>
  <c r="J133" i="53"/>
  <c r="G133" i="53"/>
  <c r="AA132" i="53"/>
  <c r="Y132" i="53"/>
  <c r="V132" i="53"/>
  <c r="S132" i="53"/>
  <c r="P132" i="53"/>
  <c r="M132" i="53"/>
  <c r="J132" i="53"/>
  <c r="G132" i="53"/>
  <c r="AA131" i="53"/>
  <c r="Y131" i="53"/>
  <c r="V131" i="53"/>
  <c r="S131" i="53"/>
  <c r="P131" i="53"/>
  <c r="M131" i="53"/>
  <c r="J131" i="53"/>
  <c r="G131" i="53"/>
  <c r="AA130" i="53"/>
  <c r="Y130" i="53"/>
  <c r="V130" i="53"/>
  <c r="S130" i="53"/>
  <c r="P130" i="53"/>
  <c r="M130" i="53"/>
  <c r="J130" i="53"/>
  <c r="G130" i="53"/>
  <c r="AA129" i="53"/>
  <c r="Y129" i="53"/>
  <c r="V129" i="53"/>
  <c r="S129" i="53"/>
  <c r="P129" i="53"/>
  <c r="M129" i="53"/>
  <c r="J129" i="53"/>
  <c r="G129" i="53"/>
  <c r="AA128" i="53"/>
  <c r="Y128" i="53"/>
  <c r="V128" i="53"/>
  <c r="S128" i="53"/>
  <c r="P128" i="53"/>
  <c r="M128" i="53"/>
  <c r="J128" i="53"/>
  <c r="G128" i="53"/>
  <c r="AA127" i="53"/>
  <c r="Y127" i="53"/>
  <c r="V127" i="53"/>
  <c r="S127" i="53"/>
  <c r="P127" i="53"/>
  <c r="M127" i="53"/>
  <c r="J127" i="53"/>
  <c r="G127" i="53"/>
  <c r="AA126" i="53"/>
  <c r="Y126" i="53"/>
  <c r="V126" i="53"/>
  <c r="S126" i="53"/>
  <c r="P126" i="53"/>
  <c r="M126" i="53"/>
  <c r="J126" i="53"/>
  <c r="G126" i="53"/>
  <c r="AA125" i="53"/>
  <c r="Y125" i="53"/>
  <c r="V125" i="53"/>
  <c r="S125" i="53"/>
  <c r="P125" i="53"/>
  <c r="M125" i="53"/>
  <c r="J125" i="53"/>
  <c r="G125" i="53"/>
  <c r="AA124" i="53"/>
  <c r="Y124" i="53"/>
  <c r="V124" i="53"/>
  <c r="S124" i="53"/>
  <c r="P124" i="53"/>
  <c r="M124" i="53"/>
  <c r="J124" i="53"/>
  <c r="G124" i="53"/>
  <c r="AA123" i="53"/>
  <c r="Y123" i="53"/>
  <c r="V123" i="53"/>
  <c r="S123" i="53"/>
  <c r="P123" i="53"/>
  <c r="M123" i="53"/>
  <c r="J123" i="53"/>
  <c r="G123" i="53"/>
  <c r="AA122" i="53"/>
  <c r="Y122" i="53"/>
  <c r="V122" i="53"/>
  <c r="S122" i="53"/>
  <c r="P122" i="53"/>
  <c r="M122" i="53"/>
  <c r="J122" i="53"/>
  <c r="G122" i="53"/>
  <c r="AA121" i="53"/>
  <c r="Y121" i="53"/>
  <c r="V121" i="53"/>
  <c r="S121" i="53"/>
  <c r="P121" i="53"/>
  <c r="M121" i="53"/>
  <c r="J121" i="53"/>
  <c r="G121" i="53"/>
  <c r="AA120" i="53"/>
  <c r="Y120" i="53"/>
  <c r="V120" i="53"/>
  <c r="S120" i="53"/>
  <c r="P120" i="53"/>
  <c r="M120" i="53"/>
  <c r="J120" i="53"/>
  <c r="G120" i="53"/>
  <c r="AA119" i="53"/>
  <c r="Y119" i="53"/>
  <c r="V119" i="53"/>
  <c r="S119" i="53"/>
  <c r="P119" i="53"/>
  <c r="M119" i="53"/>
  <c r="J119" i="53"/>
  <c r="G119" i="53"/>
  <c r="AA118" i="53"/>
  <c r="Y118" i="53"/>
  <c r="V118" i="53"/>
  <c r="S118" i="53"/>
  <c r="P118" i="53"/>
  <c r="M118" i="53"/>
  <c r="J118" i="53"/>
  <c r="G118" i="53"/>
  <c r="AA117" i="53"/>
  <c r="Y117" i="53"/>
  <c r="V117" i="53"/>
  <c r="S117" i="53"/>
  <c r="P117" i="53"/>
  <c r="M117" i="53"/>
  <c r="J117" i="53"/>
  <c r="G117" i="53"/>
  <c r="AA116" i="53"/>
  <c r="Y116" i="53"/>
  <c r="V116" i="53"/>
  <c r="S116" i="53"/>
  <c r="P116" i="53"/>
  <c r="M116" i="53"/>
  <c r="J116" i="53"/>
  <c r="G116" i="53"/>
  <c r="AA115" i="53"/>
  <c r="Y115" i="53"/>
  <c r="V115" i="53"/>
  <c r="S115" i="53"/>
  <c r="P115" i="53"/>
  <c r="M115" i="53"/>
  <c r="J115" i="53"/>
  <c r="G115" i="53"/>
  <c r="AA114" i="53"/>
  <c r="Y114" i="53"/>
  <c r="V114" i="53"/>
  <c r="S114" i="53"/>
  <c r="P114" i="53"/>
  <c r="M114" i="53"/>
  <c r="J114" i="53"/>
  <c r="G114" i="53"/>
  <c r="AA113" i="53"/>
  <c r="Y113" i="53"/>
  <c r="V113" i="53"/>
  <c r="S113" i="53"/>
  <c r="P113" i="53"/>
  <c r="M113" i="53"/>
  <c r="J113" i="53"/>
  <c r="G113" i="53"/>
  <c r="AA112" i="53"/>
  <c r="Y112" i="53"/>
  <c r="V112" i="53"/>
  <c r="S112" i="53"/>
  <c r="P112" i="53"/>
  <c r="M112" i="53"/>
  <c r="J112" i="53"/>
  <c r="G112" i="53"/>
  <c r="AA111" i="53"/>
  <c r="Y111" i="53"/>
  <c r="V111" i="53"/>
  <c r="S111" i="53"/>
  <c r="P111" i="53"/>
  <c r="M111" i="53"/>
  <c r="J111" i="53"/>
  <c r="G111" i="53"/>
  <c r="AA110" i="53"/>
  <c r="Y110" i="53"/>
  <c r="V110" i="53"/>
  <c r="S110" i="53"/>
  <c r="P110" i="53"/>
  <c r="M110" i="53"/>
  <c r="J110" i="53"/>
  <c r="G110" i="53"/>
  <c r="AA109" i="53"/>
  <c r="Y109" i="53"/>
  <c r="V109" i="53"/>
  <c r="S109" i="53"/>
  <c r="P109" i="53"/>
  <c r="M109" i="53"/>
  <c r="J109" i="53"/>
  <c r="G109" i="53"/>
  <c r="AA108" i="53"/>
  <c r="Y108" i="53"/>
  <c r="V108" i="53"/>
  <c r="S108" i="53"/>
  <c r="P108" i="53"/>
  <c r="M108" i="53"/>
  <c r="J108" i="53"/>
  <c r="G108" i="53"/>
  <c r="AA107" i="53"/>
  <c r="Y107" i="53"/>
  <c r="V107" i="53"/>
  <c r="S107" i="53"/>
  <c r="P107" i="53"/>
  <c r="M107" i="53"/>
  <c r="J107" i="53"/>
  <c r="G107" i="53"/>
  <c r="AA106" i="53"/>
  <c r="Y106" i="53"/>
  <c r="V106" i="53"/>
  <c r="S106" i="53"/>
  <c r="P106" i="53"/>
  <c r="M106" i="53"/>
  <c r="J106" i="53"/>
  <c r="G106" i="53"/>
  <c r="AA105" i="53"/>
  <c r="Y105" i="53"/>
  <c r="V105" i="53"/>
  <c r="S105" i="53"/>
  <c r="P105" i="53"/>
  <c r="M105" i="53"/>
  <c r="J105" i="53"/>
  <c r="G105" i="53"/>
  <c r="AA104" i="53"/>
  <c r="Y104" i="53"/>
  <c r="V104" i="53"/>
  <c r="S104" i="53"/>
  <c r="P104" i="53"/>
  <c r="M104" i="53"/>
  <c r="J104" i="53"/>
  <c r="G104" i="53"/>
  <c r="AA103" i="53"/>
  <c r="Y103" i="53"/>
  <c r="V103" i="53"/>
  <c r="S103" i="53"/>
  <c r="P103" i="53"/>
  <c r="M103" i="53"/>
  <c r="J103" i="53"/>
  <c r="G103" i="53"/>
  <c r="AA102" i="53"/>
  <c r="Y102" i="53"/>
  <c r="V102" i="53"/>
  <c r="S102" i="53"/>
  <c r="P102" i="53"/>
  <c r="M102" i="53"/>
  <c r="J102" i="53"/>
  <c r="G102" i="53"/>
  <c r="AA101" i="53"/>
  <c r="Y101" i="53"/>
  <c r="V101" i="53"/>
  <c r="S101" i="53"/>
  <c r="P101" i="53"/>
  <c r="M101" i="53"/>
  <c r="J101" i="53"/>
  <c r="G101" i="53"/>
  <c r="AA100" i="53"/>
  <c r="Y100" i="53"/>
  <c r="V100" i="53"/>
  <c r="S100" i="53"/>
  <c r="P100" i="53"/>
  <c r="M100" i="53"/>
  <c r="J100" i="53"/>
  <c r="G100" i="53"/>
  <c r="AA99" i="53"/>
  <c r="Y99" i="53"/>
  <c r="V99" i="53"/>
  <c r="S99" i="53"/>
  <c r="P99" i="53"/>
  <c r="M99" i="53"/>
  <c r="J99" i="53"/>
  <c r="G99" i="53"/>
  <c r="AA98" i="53"/>
  <c r="Y98" i="53"/>
  <c r="V98" i="53"/>
  <c r="S98" i="53"/>
  <c r="P98" i="53"/>
  <c r="M98" i="53"/>
  <c r="J98" i="53"/>
  <c r="G98" i="53"/>
  <c r="AA97" i="53"/>
  <c r="Y97" i="53"/>
  <c r="V97" i="53"/>
  <c r="S97" i="53"/>
  <c r="P97" i="53"/>
  <c r="M97" i="53"/>
  <c r="J97" i="53"/>
  <c r="G97" i="53"/>
  <c r="AA96" i="53"/>
  <c r="Y96" i="53"/>
  <c r="V96" i="53"/>
  <c r="S96" i="53"/>
  <c r="P96" i="53"/>
  <c r="M96" i="53"/>
  <c r="J96" i="53"/>
  <c r="G96" i="53"/>
  <c r="AA95" i="53"/>
  <c r="Y95" i="53"/>
  <c r="V95" i="53"/>
  <c r="S95" i="53"/>
  <c r="P95" i="53"/>
  <c r="M95" i="53"/>
  <c r="J95" i="53"/>
  <c r="G95" i="53"/>
  <c r="AA94" i="53"/>
  <c r="Y94" i="53"/>
  <c r="V94" i="53"/>
  <c r="S94" i="53"/>
  <c r="P94" i="53"/>
  <c r="M94" i="53"/>
  <c r="J94" i="53"/>
  <c r="G94" i="53"/>
  <c r="AA93" i="53"/>
  <c r="Y93" i="53"/>
  <c r="V93" i="53"/>
  <c r="S93" i="53"/>
  <c r="P93" i="53"/>
  <c r="M93" i="53"/>
  <c r="J93" i="53"/>
  <c r="G93" i="53"/>
  <c r="AA92" i="53"/>
  <c r="Y92" i="53"/>
  <c r="V92" i="53"/>
  <c r="S92" i="53"/>
  <c r="P92" i="53"/>
  <c r="M92" i="53"/>
  <c r="J92" i="53"/>
  <c r="G92" i="53"/>
  <c r="AA91" i="53"/>
  <c r="Y91" i="53"/>
  <c r="V91" i="53"/>
  <c r="S91" i="53"/>
  <c r="P91" i="53"/>
  <c r="M91" i="53"/>
  <c r="J91" i="53"/>
  <c r="G91" i="53"/>
  <c r="AA90" i="53"/>
  <c r="Y90" i="53"/>
  <c r="V90" i="53"/>
  <c r="S90" i="53"/>
  <c r="P90" i="53"/>
  <c r="M90" i="53"/>
  <c r="J90" i="53"/>
  <c r="G90" i="53"/>
  <c r="AA89" i="53"/>
  <c r="Y89" i="53"/>
  <c r="V89" i="53"/>
  <c r="S89" i="53"/>
  <c r="P89" i="53"/>
  <c r="M89" i="53"/>
  <c r="J89" i="53"/>
  <c r="G89" i="53"/>
  <c r="AA88" i="53"/>
  <c r="Y88" i="53"/>
  <c r="V88" i="53"/>
  <c r="S88" i="53"/>
  <c r="P88" i="53"/>
  <c r="M88" i="53"/>
  <c r="J88" i="53"/>
  <c r="G88" i="53"/>
  <c r="AA87" i="53"/>
  <c r="Y87" i="53"/>
  <c r="V87" i="53"/>
  <c r="S87" i="53"/>
  <c r="P87" i="53"/>
  <c r="M87" i="53"/>
  <c r="J87" i="53"/>
  <c r="G87" i="53"/>
  <c r="AA86" i="53"/>
  <c r="Y86" i="53"/>
  <c r="V86" i="53"/>
  <c r="S86" i="53"/>
  <c r="P86" i="53"/>
  <c r="M86" i="53"/>
  <c r="J86" i="53"/>
  <c r="G86" i="53"/>
  <c r="AA85" i="53"/>
  <c r="Y85" i="53"/>
  <c r="V85" i="53"/>
  <c r="S85" i="53"/>
  <c r="P85" i="53"/>
  <c r="M85" i="53"/>
  <c r="J85" i="53"/>
  <c r="G85" i="53"/>
  <c r="AA84" i="53"/>
  <c r="Y84" i="53"/>
  <c r="V84" i="53"/>
  <c r="S84" i="53"/>
  <c r="P84" i="53"/>
  <c r="M84" i="53"/>
  <c r="J84" i="53"/>
  <c r="G84" i="53"/>
  <c r="AA83" i="53"/>
  <c r="Y83" i="53"/>
  <c r="V83" i="53"/>
  <c r="S83" i="53"/>
  <c r="P83" i="53"/>
  <c r="M83" i="53"/>
  <c r="J83" i="53"/>
  <c r="G83" i="53"/>
  <c r="AA82" i="53"/>
  <c r="Y82" i="53"/>
  <c r="V82" i="53"/>
  <c r="S82" i="53"/>
  <c r="P82" i="53"/>
  <c r="M82" i="53"/>
  <c r="J82" i="53"/>
  <c r="G82" i="53"/>
  <c r="AA81" i="53"/>
  <c r="Y81" i="53"/>
  <c r="V81" i="53"/>
  <c r="S81" i="53"/>
  <c r="P81" i="53"/>
  <c r="M81" i="53"/>
  <c r="J81" i="53"/>
  <c r="G81" i="53"/>
  <c r="AA80" i="53"/>
  <c r="Y80" i="53"/>
  <c r="V80" i="53"/>
  <c r="S80" i="53"/>
  <c r="P80" i="53"/>
  <c r="M80" i="53"/>
  <c r="J80" i="53"/>
  <c r="G80" i="53"/>
  <c r="AA79" i="53"/>
  <c r="Y79" i="53"/>
  <c r="V79" i="53"/>
  <c r="S79" i="53"/>
  <c r="P79" i="53"/>
  <c r="M79" i="53"/>
  <c r="J79" i="53"/>
  <c r="G79" i="53"/>
  <c r="AA78" i="53"/>
  <c r="Y78" i="53"/>
  <c r="V78" i="53"/>
  <c r="S78" i="53"/>
  <c r="P78" i="53"/>
  <c r="M78" i="53"/>
  <c r="J78" i="53"/>
  <c r="G78" i="53"/>
  <c r="AA77" i="53"/>
  <c r="Y77" i="53"/>
  <c r="V77" i="53"/>
  <c r="S77" i="53"/>
  <c r="P77" i="53"/>
  <c r="M77" i="53"/>
  <c r="J77" i="53"/>
  <c r="G77" i="53"/>
  <c r="AA76" i="53"/>
  <c r="Y76" i="53"/>
  <c r="V76" i="53"/>
  <c r="S76" i="53"/>
  <c r="P76" i="53"/>
  <c r="M76" i="53"/>
  <c r="J76" i="53"/>
  <c r="G76" i="53"/>
  <c r="AA75" i="53"/>
  <c r="Y75" i="53"/>
  <c r="V75" i="53"/>
  <c r="S75" i="53"/>
  <c r="P75" i="53"/>
  <c r="M75" i="53"/>
  <c r="J75" i="53"/>
  <c r="G75" i="53"/>
  <c r="AA74" i="53"/>
  <c r="Y74" i="53"/>
  <c r="V74" i="53"/>
  <c r="S74" i="53"/>
  <c r="P74" i="53"/>
  <c r="M74" i="53"/>
  <c r="J74" i="53"/>
  <c r="G74" i="53"/>
  <c r="AA73" i="53"/>
  <c r="Y73" i="53"/>
  <c r="V73" i="53"/>
  <c r="S73" i="53"/>
  <c r="P73" i="53"/>
  <c r="M73" i="53"/>
  <c r="J73" i="53"/>
  <c r="G73" i="53"/>
  <c r="AA72" i="53"/>
  <c r="Y72" i="53"/>
  <c r="V72" i="53"/>
  <c r="S72" i="53"/>
  <c r="P72" i="53"/>
  <c r="M72" i="53"/>
  <c r="J72" i="53"/>
  <c r="G72" i="53"/>
  <c r="AA71" i="53"/>
  <c r="Y71" i="53"/>
  <c r="V71" i="53"/>
  <c r="S71" i="53"/>
  <c r="P71" i="53"/>
  <c r="M71" i="53"/>
  <c r="J71" i="53"/>
  <c r="G71" i="53"/>
  <c r="AA70" i="53"/>
  <c r="Y70" i="53"/>
  <c r="V70" i="53"/>
  <c r="S70" i="53"/>
  <c r="P70" i="53"/>
  <c r="M70" i="53"/>
  <c r="J70" i="53"/>
  <c r="G70" i="53"/>
  <c r="AA69" i="53"/>
  <c r="Y69" i="53"/>
  <c r="V69" i="53"/>
  <c r="S69" i="53"/>
  <c r="P69" i="53"/>
  <c r="M69" i="53"/>
  <c r="J69" i="53"/>
  <c r="G69" i="53"/>
  <c r="AA68" i="53"/>
  <c r="Y68" i="53"/>
  <c r="V68" i="53"/>
  <c r="S68" i="53"/>
  <c r="P68" i="53"/>
  <c r="M68" i="53"/>
  <c r="J68" i="53"/>
  <c r="G68" i="53"/>
  <c r="AA67" i="53"/>
  <c r="Y67" i="53"/>
  <c r="V67" i="53"/>
  <c r="S67" i="53"/>
  <c r="P67" i="53"/>
  <c r="M67" i="53"/>
  <c r="J67" i="53"/>
  <c r="G67" i="53"/>
  <c r="AA66" i="53"/>
  <c r="Y66" i="53"/>
  <c r="V66" i="53"/>
  <c r="S66" i="53"/>
  <c r="P66" i="53"/>
  <c r="M66" i="53"/>
  <c r="J66" i="53"/>
  <c r="G66" i="53"/>
  <c r="AA65" i="53"/>
  <c r="Y65" i="53"/>
  <c r="V65" i="53"/>
  <c r="S65" i="53"/>
  <c r="P65" i="53"/>
  <c r="M65" i="53"/>
  <c r="J65" i="53"/>
  <c r="G65" i="53"/>
  <c r="AA64" i="53"/>
  <c r="Y64" i="53"/>
  <c r="V64" i="53"/>
  <c r="S64" i="53"/>
  <c r="P64" i="53"/>
  <c r="M64" i="53"/>
  <c r="J64" i="53"/>
  <c r="G64" i="53"/>
  <c r="AA63" i="53"/>
  <c r="Y63" i="53"/>
  <c r="V63" i="53"/>
  <c r="S63" i="53"/>
  <c r="P63" i="53"/>
  <c r="M63" i="53"/>
  <c r="J63" i="53"/>
  <c r="G63" i="53"/>
  <c r="AA62" i="53"/>
  <c r="Y62" i="53"/>
  <c r="V62" i="53"/>
  <c r="S62" i="53"/>
  <c r="P62" i="53"/>
  <c r="M62" i="53"/>
  <c r="J62" i="53"/>
  <c r="G62" i="53"/>
  <c r="AA61" i="53"/>
  <c r="Y61" i="53"/>
  <c r="V61" i="53"/>
  <c r="S61" i="53"/>
  <c r="P61" i="53"/>
  <c r="M61" i="53"/>
  <c r="J61" i="53"/>
  <c r="G61" i="53"/>
  <c r="AA60" i="53"/>
  <c r="Y60" i="53"/>
  <c r="V60" i="53"/>
  <c r="S60" i="53"/>
  <c r="P60" i="53"/>
  <c r="M60" i="53"/>
  <c r="J60" i="53"/>
  <c r="G60" i="53"/>
  <c r="AA59" i="53"/>
  <c r="Y59" i="53"/>
  <c r="V59" i="53"/>
  <c r="S59" i="53"/>
  <c r="P59" i="53"/>
  <c r="M59" i="53"/>
  <c r="J59" i="53"/>
  <c r="G59" i="53"/>
  <c r="AA58" i="53"/>
  <c r="Y58" i="53"/>
  <c r="V58" i="53"/>
  <c r="S58" i="53"/>
  <c r="P58" i="53"/>
  <c r="M58" i="53"/>
  <c r="J58" i="53"/>
  <c r="G58" i="53"/>
  <c r="AA57" i="53"/>
  <c r="Y57" i="53"/>
  <c r="V57" i="53"/>
  <c r="S57" i="53"/>
  <c r="P57" i="53"/>
  <c r="M57" i="53"/>
  <c r="J57" i="53"/>
  <c r="G57" i="53"/>
  <c r="AA56" i="53"/>
  <c r="Y56" i="53"/>
  <c r="V56" i="53"/>
  <c r="S56" i="53"/>
  <c r="P56" i="53"/>
  <c r="M56" i="53"/>
  <c r="J56" i="53"/>
  <c r="G56" i="53"/>
  <c r="AA55" i="53"/>
  <c r="Y55" i="53"/>
  <c r="V55" i="53"/>
  <c r="S55" i="53"/>
  <c r="P55" i="53"/>
  <c r="M55" i="53"/>
  <c r="J55" i="53"/>
  <c r="G55" i="53"/>
  <c r="AA54" i="53"/>
  <c r="Y54" i="53"/>
  <c r="V54" i="53"/>
  <c r="S54" i="53"/>
  <c r="P54" i="53"/>
  <c r="M54" i="53"/>
  <c r="J54" i="53"/>
  <c r="G54" i="53"/>
  <c r="AA53" i="53"/>
  <c r="Y53" i="53"/>
  <c r="V53" i="53"/>
  <c r="S53" i="53"/>
  <c r="P53" i="53"/>
  <c r="M53" i="53"/>
  <c r="J53" i="53"/>
  <c r="G53" i="53"/>
  <c r="AA52" i="53"/>
  <c r="Y52" i="53"/>
  <c r="V52" i="53"/>
  <c r="S52" i="53"/>
  <c r="P52" i="53"/>
  <c r="M52" i="53"/>
  <c r="J52" i="53"/>
  <c r="G52" i="53"/>
  <c r="AA51" i="53"/>
  <c r="Y51" i="53"/>
  <c r="V51" i="53"/>
  <c r="S51" i="53"/>
  <c r="P51" i="53"/>
  <c r="M51" i="53"/>
  <c r="J51" i="53"/>
  <c r="G51" i="53"/>
  <c r="AA50" i="53"/>
  <c r="Y50" i="53"/>
  <c r="V50" i="53"/>
  <c r="S50" i="53"/>
  <c r="P50" i="53"/>
  <c r="M50" i="53"/>
  <c r="J50" i="53"/>
  <c r="G50" i="53"/>
  <c r="AA49" i="53"/>
  <c r="Y49" i="53"/>
  <c r="V49" i="53"/>
  <c r="S49" i="53"/>
  <c r="P49" i="53"/>
  <c r="M49" i="53"/>
  <c r="J49" i="53"/>
  <c r="G49" i="53"/>
  <c r="AA48" i="53"/>
  <c r="Y48" i="53"/>
  <c r="V48" i="53"/>
  <c r="S48" i="53"/>
  <c r="P48" i="53"/>
  <c r="M48" i="53"/>
  <c r="J48" i="53"/>
  <c r="G48" i="53"/>
  <c r="AA47" i="53"/>
  <c r="Y47" i="53"/>
  <c r="V47" i="53"/>
  <c r="S47" i="53"/>
  <c r="P47" i="53"/>
  <c r="M47" i="53"/>
  <c r="J47" i="53"/>
  <c r="G47" i="53"/>
  <c r="AA46" i="53"/>
  <c r="Y46" i="53"/>
  <c r="V46" i="53"/>
  <c r="S46" i="53"/>
  <c r="P46" i="53"/>
  <c r="M46" i="53"/>
  <c r="J46" i="53"/>
  <c r="G46" i="53"/>
  <c r="AA45" i="53"/>
  <c r="Y45" i="53"/>
  <c r="V45" i="53"/>
  <c r="S45" i="53"/>
  <c r="P45" i="53"/>
  <c r="M45" i="53"/>
  <c r="J45" i="53"/>
  <c r="G45" i="53"/>
  <c r="AA44" i="53"/>
  <c r="Y44" i="53"/>
  <c r="V44" i="53"/>
  <c r="S44" i="53"/>
  <c r="P44" i="53"/>
  <c r="M44" i="53"/>
  <c r="J44" i="53"/>
  <c r="G44" i="53"/>
  <c r="AA43" i="53"/>
  <c r="Y43" i="53"/>
  <c r="V43" i="53"/>
  <c r="S43" i="53"/>
  <c r="P43" i="53"/>
  <c r="M43" i="53"/>
  <c r="J43" i="53"/>
  <c r="G43" i="53"/>
  <c r="AA42" i="53"/>
  <c r="Y42" i="53"/>
  <c r="V42" i="53"/>
  <c r="S42" i="53"/>
  <c r="P42" i="53"/>
  <c r="M42" i="53"/>
  <c r="J42" i="53"/>
  <c r="G42" i="53"/>
  <c r="AA41" i="53"/>
  <c r="Y41" i="53"/>
  <c r="V41" i="53"/>
  <c r="S41" i="53"/>
  <c r="P41" i="53"/>
  <c r="M41" i="53"/>
  <c r="J41" i="53"/>
  <c r="G41" i="53"/>
  <c r="AA40" i="53"/>
  <c r="Y40" i="53"/>
  <c r="V40" i="53"/>
  <c r="S40" i="53"/>
  <c r="P40" i="53"/>
  <c r="M40" i="53"/>
  <c r="J40" i="53"/>
  <c r="G40" i="53"/>
  <c r="AA39" i="53"/>
  <c r="Y39" i="53"/>
  <c r="V39" i="53"/>
  <c r="S39" i="53"/>
  <c r="P39" i="53"/>
  <c r="M39" i="53"/>
  <c r="J39" i="53"/>
  <c r="G39" i="53"/>
  <c r="AA38" i="53"/>
  <c r="Y38" i="53"/>
  <c r="V38" i="53"/>
  <c r="S38" i="53"/>
  <c r="P38" i="53"/>
  <c r="M38" i="53"/>
  <c r="J38" i="53"/>
  <c r="G38" i="53"/>
  <c r="AA37" i="53"/>
  <c r="Y37" i="53"/>
  <c r="V37" i="53"/>
  <c r="S37" i="53"/>
  <c r="P37" i="53"/>
  <c r="M37" i="53"/>
  <c r="J37" i="53"/>
  <c r="G37" i="53"/>
  <c r="AA36" i="53"/>
  <c r="Y36" i="53"/>
  <c r="V36" i="53"/>
  <c r="S36" i="53"/>
  <c r="P36" i="53"/>
  <c r="M36" i="53"/>
  <c r="J36" i="53"/>
  <c r="G36" i="53"/>
  <c r="AA35" i="53"/>
  <c r="Y35" i="53"/>
  <c r="V35" i="53"/>
  <c r="S35" i="53"/>
  <c r="P35" i="53"/>
  <c r="M35" i="53"/>
  <c r="J35" i="53"/>
  <c r="G35" i="53"/>
  <c r="AA34" i="53"/>
  <c r="Y34" i="53"/>
  <c r="V34" i="53"/>
  <c r="S34" i="53"/>
  <c r="P34" i="53"/>
  <c r="M34" i="53"/>
  <c r="J34" i="53"/>
  <c r="G34" i="53"/>
  <c r="AA33" i="53"/>
  <c r="Y33" i="53"/>
  <c r="V33" i="53"/>
  <c r="S33" i="53"/>
  <c r="P33" i="53"/>
  <c r="M33" i="53"/>
  <c r="J33" i="53"/>
  <c r="G33" i="53"/>
  <c r="AA32" i="53"/>
  <c r="Y32" i="53"/>
  <c r="V32" i="53"/>
  <c r="S32" i="53"/>
  <c r="P32" i="53"/>
  <c r="M32" i="53"/>
  <c r="J32" i="53"/>
  <c r="G32" i="53"/>
  <c r="AA31" i="53"/>
  <c r="Y31" i="53"/>
  <c r="V31" i="53"/>
  <c r="S31" i="53"/>
  <c r="P31" i="53"/>
  <c r="M31" i="53"/>
  <c r="J31" i="53"/>
  <c r="G31" i="53"/>
  <c r="AA30" i="53"/>
  <c r="Y30" i="53"/>
  <c r="V30" i="53"/>
  <c r="S30" i="53"/>
  <c r="P30" i="53"/>
  <c r="M30" i="53"/>
  <c r="J30" i="53"/>
  <c r="G30" i="53"/>
  <c r="AA29" i="53"/>
  <c r="Y29" i="53"/>
  <c r="V29" i="53"/>
  <c r="S29" i="53"/>
  <c r="P29" i="53"/>
  <c r="M29" i="53"/>
  <c r="J29" i="53"/>
  <c r="G29" i="53"/>
  <c r="AA28" i="53"/>
  <c r="Y28" i="53"/>
  <c r="V28" i="53"/>
  <c r="S28" i="53"/>
  <c r="P28" i="53"/>
  <c r="M28" i="53"/>
  <c r="J28" i="53"/>
  <c r="G28" i="53"/>
  <c r="AA27" i="53"/>
  <c r="Y27" i="53"/>
  <c r="V27" i="53"/>
  <c r="S27" i="53"/>
  <c r="P27" i="53"/>
  <c r="M27" i="53"/>
  <c r="J27" i="53"/>
  <c r="G27" i="53"/>
  <c r="AA26" i="53"/>
  <c r="Y26" i="53"/>
  <c r="V26" i="53"/>
  <c r="S26" i="53"/>
  <c r="P26" i="53"/>
  <c r="M26" i="53"/>
  <c r="J26" i="53"/>
  <c r="G26" i="53"/>
  <c r="AA25" i="53"/>
  <c r="Y25" i="53"/>
  <c r="V25" i="53"/>
  <c r="S25" i="53"/>
  <c r="P25" i="53"/>
  <c r="M25" i="53"/>
  <c r="J25" i="53"/>
  <c r="G25" i="53"/>
  <c r="AA24" i="53"/>
  <c r="Y24" i="53"/>
  <c r="V24" i="53"/>
  <c r="S24" i="53"/>
  <c r="P24" i="53"/>
  <c r="M24" i="53"/>
  <c r="J24" i="53"/>
  <c r="G24" i="53"/>
  <c r="AA23" i="53"/>
  <c r="Y23" i="53"/>
  <c r="V23" i="53"/>
  <c r="S23" i="53"/>
  <c r="P23" i="53"/>
  <c r="M23" i="53"/>
  <c r="J23" i="53"/>
  <c r="G23" i="53"/>
  <c r="AA22" i="53"/>
  <c r="Y22" i="53"/>
  <c r="V22" i="53"/>
  <c r="S22" i="53"/>
  <c r="P22" i="53"/>
  <c r="M22" i="53"/>
  <c r="J22" i="53"/>
  <c r="G22" i="53"/>
  <c r="AA21" i="53"/>
  <c r="Y21" i="53"/>
  <c r="V21" i="53"/>
  <c r="S21" i="53"/>
  <c r="P21" i="53"/>
  <c r="M21" i="53"/>
  <c r="J21" i="53"/>
  <c r="G21" i="53"/>
  <c r="AA20" i="53"/>
  <c r="Y20" i="53"/>
  <c r="V20" i="53"/>
  <c r="S20" i="53"/>
  <c r="P20" i="53"/>
  <c r="M20" i="53"/>
  <c r="J20" i="53"/>
  <c r="G20" i="53"/>
  <c r="AA19" i="53"/>
  <c r="Y19" i="53"/>
  <c r="V19" i="53"/>
  <c r="S19" i="53"/>
  <c r="P19" i="53"/>
  <c r="M19" i="53"/>
  <c r="J19" i="53"/>
  <c r="G19" i="53"/>
  <c r="AA18" i="53"/>
  <c r="Y18" i="53"/>
  <c r="V18" i="53"/>
  <c r="S18" i="53"/>
  <c r="P18" i="53"/>
  <c r="M18" i="53"/>
  <c r="J18" i="53"/>
  <c r="G18" i="53"/>
  <c r="AA17" i="53"/>
  <c r="Y17" i="53"/>
  <c r="V17" i="53"/>
  <c r="S17" i="53"/>
  <c r="P17" i="53"/>
  <c r="M17" i="53"/>
  <c r="J17" i="53"/>
  <c r="G17" i="53"/>
  <c r="AA16" i="53"/>
  <c r="Y16" i="53"/>
  <c r="V16" i="53"/>
  <c r="S16" i="53"/>
  <c r="P16" i="53"/>
  <c r="M16" i="53"/>
  <c r="J16" i="53"/>
  <c r="G16" i="53"/>
  <c r="AA15" i="53"/>
  <c r="Y15" i="53"/>
  <c r="V15" i="53"/>
  <c r="S15" i="53"/>
  <c r="P15" i="53"/>
  <c r="M15" i="53"/>
  <c r="J15" i="53"/>
  <c r="G15" i="53"/>
  <c r="AA14" i="53"/>
  <c r="Y14" i="53"/>
  <c r="V14" i="53"/>
  <c r="S14" i="53"/>
  <c r="P14" i="53"/>
  <c r="M14" i="53"/>
  <c r="J14" i="53"/>
  <c r="G14" i="53"/>
  <c r="AA13" i="53"/>
  <c r="Y13" i="53"/>
  <c r="V13" i="53"/>
  <c r="S13" i="53"/>
  <c r="P13" i="53"/>
  <c r="M13" i="53"/>
  <c r="J13" i="53"/>
  <c r="G13" i="53"/>
  <c r="AA12" i="53"/>
  <c r="Y12" i="53"/>
  <c r="V12" i="53"/>
  <c r="S12" i="53"/>
  <c r="P12" i="53"/>
  <c r="M12" i="53"/>
  <c r="J12" i="53"/>
  <c r="G12" i="53"/>
  <c r="AA11" i="53"/>
  <c r="Y11" i="53"/>
  <c r="V11" i="53"/>
  <c r="S11" i="53"/>
  <c r="P11" i="53"/>
  <c r="M11" i="53"/>
  <c r="J11" i="53"/>
  <c r="G11" i="53"/>
  <c r="AA10" i="53"/>
  <c r="Y10" i="53"/>
  <c r="V10" i="53"/>
  <c r="S10" i="53"/>
  <c r="P10" i="53"/>
  <c r="M10" i="53"/>
  <c r="J10" i="53"/>
  <c r="G10" i="53"/>
  <c r="AA9" i="53"/>
  <c r="Y9" i="53"/>
  <c r="V9" i="53"/>
  <c r="S9" i="53"/>
  <c r="P9" i="53"/>
  <c r="M9" i="53"/>
  <c r="J9" i="53"/>
  <c r="G9" i="53"/>
  <c r="AA8" i="53"/>
  <c r="Y8" i="53"/>
  <c r="V8" i="53"/>
  <c r="S8" i="53"/>
  <c r="P8" i="53"/>
  <c r="M8" i="53"/>
  <c r="J8" i="53"/>
  <c r="G8" i="53"/>
  <c r="AA7" i="53"/>
  <c r="Y7" i="53"/>
  <c r="V7" i="53"/>
  <c r="S7" i="53"/>
  <c r="P7" i="53"/>
  <c r="M7" i="53"/>
  <c r="J7" i="53"/>
  <c r="G7" i="53"/>
  <c r="AA6" i="53"/>
  <c r="Y6" i="53"/>
  <c r="V6" i="53"/>
  <c r="S6" i="53"/>
  <c r="P6" i="53"/>
  <c r="M6" i="53"/>
  <c r="J6" i="53"/>
  <c r="G6" i="53"/>
  <c r="AA5" i="53"/>
  <c r="Y5" i="53"/>
  <c r="V5" i="53"/>
  <c r="S5" i="53"/>
  <c r="P5" i="53"/>
  <c r="M5" i="53"/>
  <c r="J5" i="53"/>
  <c r="G5" i="53"/>
  <c r="X40" i="69"/>
  <c r="U40" i="69"/>
  <c r="R40" i="69"/>
  <c r="O40" i="69"/>
  <c r="L40" i="69"/>
  <c r="I304" i="53"/>
  <c r="X39" i="69"/>
  <c r="U39" i="69"/>
  <c r="R39" i="69"/>
  <c r="O39" i="69"/>
  <c r="L39" i="69"/>
  <c r="J5" i="79"/>
  <c r="X38" i="69"/>
  <c r="G11" i="79" s="1"/>
  <c r="U38" i="69"/>
  <c r="R38" i="69"/>
  <c r="O38" i="69"/>
  <c r="L38" i="69"/>
  <c r="I302" i="53"/>
  <c r="F302" i="53"/>
  <c r="X37" i="69"/>
  <c r="U37" i="69"/>
  <c r="T301" i="53"/>
  <c r="R37" i="69"/>
  <c r="Q301" i="53"/>
  <c r="O37" i="69"/>
  <c r="L37" i="69"/>
  <c r="K301" i="53"/>
  <c r="I301" i="53"/>
  <c r="H301" i="53"/>
  <c r="F301" i="53"/>
  <c r="AA36" i="69"/>
  <c r="Y36" i="69"/>
  <c r="V36" i="69"/>
  <c r="S36" i="69"/>
  <c r="P36" i="69"/>
  <c r="M36" i="69"/>
  <c r="J36" i="69"/>
  <c r="G36" i="69"/>
  <c r="AA35" i="69"/>
  <c r="Y35" i="69"/>
  <c r="V35" i="69"/>
  <c r="S35" i="69"/>
  <c r="P35" i="69"/>
  <c r="M35" i="69"/>
  <c r="J35" i="69"/>
  <c r="G35" i="69"/>
  <c r="AA34" i="69"/>
  <c r="Y34" i="69"/>
  <c r="V34" i="69"/>
  <c r="S34" i="69"/>
  <c r="P34" i="69"/>
  <c r="M34" i="69"/>
  <c r="J34" i="69"/>
  <c r="G34" i="69"/>
  <c r="AA33" i="69"/>
  <c r="Y33" i="69"/>
  <c r="V33" i="69"/>
  <c r="S33" i="69"/>
  <c r="P33" i="69"/>
  <c r="M33" i="69"/>
  <c r="J33" i="69"/>
  <c r="G33" i="69"/>
  <c r="AA32" i="69"/>
  <c r="Y32" i="69"/>
  <c r="V32" i="69"/>
  <c r="S32" i="69"/>
  <c r="P32" i="69"/>
  <c r="M32" i="69"/>
  <c r="J32" i="69"/>
  <c r="G32" i="69"/>
  <c r="AA31" i="69"/>
  <c r="Y31" i="69"/>
  <c r="V31" i="69"/>
  <c r="S31" i="69"/>
  <c r="P31" i="69"/>
  <c r="M31" i="69"/>
  <c r="J31" i="69"/>
  <c r="G31" i="69"/>
  <c r="AA30" i="69"/>
  <c r="Y30" i="69"/>
  <c r="V30" i="69"/>
  <c r="S30" i="69"/>
  <c r="P30" i="69"/>
  <c r="M30" i="69"/>
  <c r="J30" i="69"/>
  <c r="G30" i="69"/>
  <c r="AA29" i="69"/>
  <c r="Y29" i="69"/>
  <c r="V29" i="69"/>
  <c r="S29" i="69"/>
  <c r="P29" i="69"/>
  <c r="M29" i="69"/>
  <c r="J29" i="69"/>
  <c r="G29" i="69"/>
  <c r="AA28" i="69"/>
  <c r="Y28" i="69"/>
  <c r="V28" i="69"/>
  <c r="S28" i="69"/>
  <c r="P28" i="69"/>
  <c r="M28" i="69"/>
  <c r="J28" i="69"/>
  <c r="G28" i="69"/>
  <c r="AA27" i="69"/>
  <c r="Y27" i="69"/>
  <c r="V27" i="69"/>
  <c r="S27" i="69"/>
  <c r="P27" i="69"/>
  <c r="M27" i="69"/>
  <c r="J27" i="69"/>
  <c r="G27" i="69"/>
  <c r="AA26" i="69"/>
  <c r="Y26" i="69"/>
  <c r="V26" i="69"/>
  <c r="S26" i="69"/>
  <c r="P26" i="69"/>
  <c r="M26" i="69"/>
  <c r="J26" i="69"/>
  <c r="G26" i="69"/>
  <c r="AA25" i="69"/>
  <c r="Y25" i="69"/>
  <c r="V25" i="69"/>
  <c r="S25" i="69"/>
  <c r="P25" i="69"/>
  <c r="M25" i="69"/>
  <c r="J25" i="69"/>
  <c r="G25" i="69"/>
  <c r="AA24" i="69"/>
  <c r="Y24" i="69"/>
  <c r="V24" i="69"/>
  <c r="S24" i="69"/>
  <c r="P24" i="69"/>
  <c r="M24" i="69"/>
  <c r="J24" i="69"/>
  <c r="G24" i="69"/>
  <c r="AA23" i="69"/>
  <c r="Y23" i="69"/>
  <c r="V23" i="69"/>
  <c r="S23" i="69"/>
  <c r="P23" i="69"/>
  <c r="M23" i="69"/>
  <c r="J23" i="69"/>
  <c r="G23" i="69"/>
  <c r="AA22" i="69"/>
  <c r="Y22" i="69"/>
  <c r="V22" i="69"/>
  <c r="S22" i="69"/>
  <c r="P22" i="69"/>
  <c r="M22" i="69"/>
  <c r="J22" i="69"/>
  <c r="G22" i="69"/>
  <c r="AA21" i="69"/>
  <c r="Y21" i="69"/>
  <c r="V21" i="69"/>
  <c r="S21" i="69"/>
  <c r="P21" i="69"/>
  <c r="M21" i="69"/>
  <c r="J21" i="69"/>
  <c r="G21" i="69"/>
  <c r="AA20" i="69"/>
  <c r="Y20" i="69"/>
  <c r="V20" i="69"/>
  <c r="S20" i="69"/>
  <c r="P20" i="69"/>
  <c r="M20" i="69"/>
  <c r="J20" i="69"/>
  <c r="G20" i="69"/>
  <c r="AA19" i="69"/>
  <c r="Y19" i="69"/>
  <c r="V19" i="69"/>
  <c r="S19" i="69"/>
  <c r="P19" i="69"/>
  <c r="M19" i="69"/>
  <c r="J19" i="69"/>
  <c r="G19" i="69"/>
  <c r="AA18" i="69"/>
  <c r="Y18" i="69"/>
  <c r="V18" i="69"/>
  <c r="S18" i="69"/>
  <c r="P18" i="69"/>
  <c r="M18" i="69"/>
  <c r="J18" i="69"/>
  <c r="G18" i="69"/>
  <c r="AA17" i="69"/>
  <c r="Y17" i="69"/>
  <c r="V17" i="69"/>
  <c r="S17" i="69"/>
  <c r="P17" i="69"/>
  <c r="M17" i="69"/>
  <c r="J17" i="69"/>
  <c r="G17" i="69"/>
  <c r="AA16" i="69"/>
  <c r="Y16" i="69"/>
  <c r="V16" i="69"/>
  <c r="S16" i="69"/>
  <c r="P16" i="69"/>
  <c r="M16" i="69"/>
  <c r="J16" i="69"/>
  <c r="G16" i="69"/>
  <c r="AA15" i="69"/>
  <c r="Y15" i="69"/>
  <c r="V15" i="69"/>
  <c r="S15" i="69"/>
  <c r="P15" i="69"/>
  <c r="M15" i="69"/>
  <c r="J15" i="69"/>
  <c r="G15" i="69"/>
  <c r="AA14" i="69"/>
  <c r="Y14" i="69"/>
  <c r="V14" i="69"/>
  <c r="S14" i="69"/>
  <c r="P14" i="69"/>
  <c r="M14" i="69"/>
  <c r="J14" i="69"/>
  <c r="G14" i="69"/>
  <c r="AA13" i="69"/>
  <c r="Y13" i="69"/>
  <c r="V13" i="69"/>
  <c r="S13" i="69"/>
  <c r="P13" i="69"/>
  <c r="M13" i="69"/>
  <c r="J13" i="69"/>
  <c r="G13" i="69"/>
  <c r="Y12" i="69"/>
  <c r="V12" i="69"/>
  <c r="S12" i="69"/>
  <c r="P12" i="69"/>
  <c r="M12" i="69"/>
  <c r="J12" i="69"/>
  <c r="G12" i="69"/>
  <c r="AA11" i="69"/>
  <c r="Y11" i="69"/>
  <c r="V11" i="69"/>
  <c r="S11" i="69"/>
  <c r="P11" i="69"/>
  <c r="M11" i="69"/>
  <c r="J11" i="69"/>
  <c r="G11" i="69"/>
  <c r="AA10" i="69"/>
  <c r="Y10" i="69"/>
  <c r="V10" i="69"/>
  <c r="S10" i="69"/>
  <c r="P10" i="69"/>
  <c r="M10" i="69"/>
  <c r="J10" i="69"/>
  <c r="G10" i="69"/>
  <c r="AA9" i="69"/>
  <c r="Y9" i="69"/>
  <c r="V9" i="69"/>
  <c r="S9" i="69"/>
  <c r="P9" i="69"/>
  <c r="M9" i="69"/>
  <c r="J9" i="69"/>
  <c r="G9" i="69"/>
  <c r="J8" i="69"/>
  <c r="J7" i="69"/>
  <c r="J6" i="69"/>
  <c r="J5" i="69"/>
  <c r="I7" i="79"/>
  <c r="C7" i="79"/>
  <c r="J6" i="79"/>
  <c r="G6" i="79"/>
  <c r="D6" i="79"/>
  <c r="M5" i="79"/>
  <c r="G5" i="79"/>
  <c r="Z78" i="36"/>
  <c r="Y78" i="36"/>
  <c r="BL78" i="70" s="1"/>
  <c r="X78" i="36"/>
  <c r="U78" i="36"/>
  <c r="R78" i="36"/>
  <c r="O78" i="36"/>
  <c r="L78" i="36"/>
  <c r="I78" i="36"/>
  <c r="F78" i="36"/>
  <c r="Z77" i="36"/>
  <c r="Y77" i="36"/>
  <c r="BL77" i="70" s="1"/>
  <c r="X77" i="36"/>
  <c r="U77" i="36"/>
  <c r="R77" i="36"/>
  <c r="O77" i="36"/>
  <c r="L77" i="36"/>
  <c r="I77" i="36"/>
  <c r="F77" i="36"/>
  <c r="Z76" i="36"/>
  <c r="Y76" i="36"/>
  <c r="BL76" i="70" s="1"/>
  <c r="X76" i="36"/>
  <c r="U76" i="36"/>
  <c r="R76" i="36"/>
  <c r="O76" i="36"/>
  <c r="L76" i="36"/>
  <c r="I76" i="36"/>
  <c r="F76" i="36"/>
  <c r="Z75" i="36"/>
  <c r="Y75" i="36"/>
  <c r="BL75" i="70" s="1"/>
  <c r="X75" i="36"/>
  <c r="U75" i="36"/>
  <c r="R75" i="36"/>
  <c r="O75" i="36"/>
  <c r="L75" i="36"/>
  <c r="I75" i="36"/>
  <c r="F75" i="36"/>
  <c r="Z74" i="36"/>
  <c r="Y74" i="36"/>
  <c r="BL74" i="70" s="1"/>
  <c r="X74" i="36"/>
  <c r="U74" i="36"/>
  <c r="R74" i="36"/>
  <c r="O74" i="36"/>
  <c r="L74" i="36"/>
  <c r="I74" i="36"/>
  <c r="F74" i="36"/>
  <c r="Z73" i="36"/>
  <c r="Y73" i="36"/>
  <c r="BL73" i="70" s="1"/>
  <c r="X73" i="36"/>
  <c r="U73" i="36"/>
  <c r="R73" i="36"/>
  <c r="O73" i="36"/>
  <c r="L73" i="36"/>
  <c r="I73" i="36"/>
  <c r="F73" i="36"/>
  <c r="Z72" i="36"/>
  <c r="Y72" i="36"/>
  <c r="BL72" i="70" s="1"/>
  <c r="X72" i="36"/>
  <c r="U72" i="36"/>
  <c r="R72" i="36"/>
  <c r="O72" i="36"/>
  <c r="L72" i="36"/>
  <c r="I72" i="36"/>
  <c r="F72" i="36"/>
  <c r="Z71" i="36"/>
  <c r="Y71" i="36"/>
  <c r="BL71" i="70" s="1"/>
  <c r="X71" i="36"/>
  <c r="U71" i="36"/>
  <c r="R71" i="36"/>
  <c r="O71" i="36"/>
  <c r="L71" i="36"/>
  <c r="I71" i="36"/>
  <c r="F71" i="36"/>
  <c r="Z70" i="36"/>
  <c r="Y70" i="36"/>
  <c r="BL70" i="70" s="1"/>
  <c r="X70" i="36"/>
  <c r="U70" i="36"/>
  <c r="R70" i="36"/>
  <c r="O70" i="36"/>
  <c r="L70" i="36"/>
  <c r="I70" i="36"/>
  <c r="F70" i="36"/>
  <c r="Z69" i="36"/>
  <c r="Y69" i="36"/>
  <c r="BL69" i="70" s="1"/>
  <c r="X69" i="36"/>
  <c r="U69" i="36"/>
  <c r="R69" i="36"/>
  <c r="O69" i="36"/>
  <c r="L69" i="36"/>
  <c r="I69" i="36"/>
  <c r="F69" i="36"/>
  <c r="Z68" i="36"/>
  <c r="Y68" i="36"/>
  <c r="BL68" i="70" s="1"/>
  <c r="X68" i="36"/>
  <c r="U68" i="36"/>
  <c r="R68" i="36"/>
  <c r="O68" i="36"/>
  <c r="L68" i="36"/>
  <c r="I68" i="36"/>
  <c r="F68" i="36"/>
  <c r="Z67" i="36"/>
  <c r="Y67" i="36"/>
  <c r="BL67" i="70" s="1"/>
  <c r="X67" i="36"/>
  <c r="U67" i="36"/>
  <c r="R67" i="36"/>
  <c r="O67" i="36"/>
  <c r="L67" i="36"/>
  <c r="I67" i="36"/>
  <c r="F67" i="36"/>
  <c r="Z66" i="36"/>
  <c r="Y66" i="36"/>
  <c r="BL66" i="70" s="1"/>
  <c r="X66" i="36"/>
  <c r="U66" i="36"/>
  <c r="R66" i="36"/>
  <c r="O66" i="36"/>
  <c r="L66" i="36"/>
  <c r="I66" i="36"/>
  <c r="F66" i="36"/>
  <c r="Z65" i="36"/>
  <c r="Y65" i="36"/>
  <c r="BL65" i="70" s="1"/>
  <c r="X65" i="36"/>
  <c r="U65" i="36"/>
  <c r="R65" i="36"/>
  <c r="O65" i="36"/>
  <c r="L65" i="36"/>
  <c r="I65" i="36"/>
  <c r="F65" i="36"/>
  <c r="Z64" i="36"/>
  <c r="Y64" i="36"/>
  <c r="BL64" i="70" s="1"/>
  <c r="X64" i="36"/>
  <c r="U64" i="36"/>
  <c r="R64" i="36"/>
  <c r="O64" i="36"/>
  <c r="L64" i="36"/>
  <c r="I64" i="36"/>
  <c r="F64" i="36"/>
  <c r="Z63" i="36"/>
  <c r="Y63" i="36"/>
  <c r="BL63" i="70" s="1"/>
  <c r="X63" i="36"/>
  <c r="U63" i="36"/>
  <c r="R63" i="36"/>
  <c r="O63" i="36"/>
  <c r="L63" i="36"/>
  <c r="I63" i="36"/>
  <c r="F63" i="36"/>
  <c r="Z62" i="36"/>
  <c r="Y62" i="36"/>
  <c r="BL62" i="70" s="1"/>
  <c r="X62" i="36"/>
  <c r="U62" i="36"/>
  <c r="R62" i="36"/>
  <c r="O62" i="36"/>
  <c r="L62" i="36"/>
  <c r="I62" i="36"/>
  <c r="F62" i="36"/>
  <c r="Z61" i="36"/>
  <c r="Y61" i="36"/>
  <c r="BL61" i="70" s="1"/>
  <c r="X61" i="36"/>
  <c r="U61" i="36"/>
  <c r="R61" i="36"/>
  <c r="O61" i="36"/>
  <c r="L61" i="36"/>
  <c r="I61" i="36"/>
  <c r="F61" i="36"/>
  <c r="Z60" i="36"/>
  <c r="Y60" i="36"/>
  <c r="BL60" i="70" s="1"/>
  <c r="X60" i="36"/>
  <c r="U60" i="36"/>
  <c r="R60" i="36"/>
  <c r="O60" i="36"/>
  <c r="L60" i="36"/>
  <c r="I60" i="36"/>
  <c r="F60" i="36"/>
  <c r="Z59" i="36"/>
  <c r="Y59" i="36"/>
  <c r="BL59" i="70" s="1"/>
  <c r="X59" i="36"/>
  <c r="U59" i="36"/>
  <c r="R59" i="36"/>
  <c r="O59" i="36"/>
  <c r="L59" i="36"/>
  <c r="I59" i="36"/>
  <c r="F59" i="36"/>
  <c r="Z58" i="36"/>
  <c r="Y58" i="36"/>
  <c r="BL58" i="70" s="1"/>
  <c r="X58" i="36"/>
  <c r="U58" i="36"/>
  <c r="R58" i="36"/>
  <c r="O58" i="36"/>
  <c r="L58" i="36"/>
  <c r="I58" i="36"/>
  <c r="F58" i="36"/>
  <c r="Z57" i="36"/>
  <c r="Y57" i="36"/>
  <c r="BL57" i="70" s="1"/>
  <c r="X57" i="36"/>
  <c r="U57" i="36"/>
  <c r="R57" i="36"/>
  <c r="O57" i="36"/>
  <c r="L57" i="36"/>
  <c r="I57" i="36"/>
  <c r="F57" i="36"/>
  <c r="Z56" i="36"/>
  <c r="Y56" i="36"/>
  <c r="BL56" i="70" s="1"/>
  <c r="X56" i="36"/>
  <c r="U56" i="36"/>
  <c r="R56" i="36"/>
  <c r="O56" i="36"/>
  <c r="L56" i="36"/>
  <c r="I56" i="36"/>
  <c r="F56" i="36"/>
  <c r="Z55" i="36"/>
  <c r="Y55" i="36"/>
  <c r="BL55" i="70" s="1"/>
  <c r="X55" i="36"/>
  <c r="U55" i="36"/>
  <c r="R55" i="36"/>
  <c r="O55" i="36"/>
  <c r="L55" i="36"/>
  <c r="I55" i="36"/>
  <c r="F55" i="36"/>
  <c r="Z54" i="36"/>
  <c r="Y54" i="36"/>
  <c r="BL54" i="70" s="1"/>
  <c r="X54" i="36"/>
  <c r="U54" i="36"/>
  <c r="R54" i="36"/>
  <c r="O54" i="36"/>
  <c r="L54" i="36"/>
  <c r="I54" i="36"/>
  <c r="F54" i="36"/>
  <c r="Z53" i="36"/>
  <c r="Y53" i="36"/>
  <c r="BL53" i="70" s="1"/>
  <c r="X53" i="36"/>
  <c r="U53" i="36"/>
  <c r="R53" i="36"/>
  <c r="O53" i="36"/>
  <c r="L53" i="36"/>
  <c r="I53" i="36"/>
  <c r="F53" i="36"/>
  <c r="Z52" i="36"/>
  <c r="Y52" i="36"/>
  <c r="BL52" i="70" s="1"/>
  <c r="X52" i="36"/>
  <c r="U52" i="36"/>
  <c r="R52" i="36"/>
  <c r="O52" i="36"/>
  <c r="L52" i="36"/>
  <c r="I52" i="36"/>
  <c r="F52" i="36"/>
  <c r="Z51" i="36"/>
  <c r="Y51" i="36"/>
  <c r="BL51" i="70" s="1"/>
  <c r="X51" i="36"/>
  <c r="U51" i="36"/>
  <c r="R51" i="36"/>
  <c r="O51" i="36"/>
  <c r="L51" i="36"/>
  <c r="I51" i="36"/>
  <c r="F51" i="36"/>
  <c r="Z50" i="36"/>
  <c r="Y50" i="36"/>
  <c r="BL50" i="70" s="1"/>
  <c r="X50" i="36"/>
  <c r="U50" i="36"/>
  <c r="R50" i="36"/>
  <c r="O50" i="36"/>
  <c r="L50" i="36"/>
  <c r="I50" i="36"/>
  <c r="F50" i="36"/>
  <c r="Z49" i="36"/>
  <c r="Y49" i="36"/>
  <c r="BL49" i="70" s="1"/>
  <c r="X49" i="36"/>
  <c r="U49" i="36"/>
  <c r="R49" i="36"/>
  <c r="O49" i="36"/>
  <c r="L49" i="36"/>
  <c r="I49" i="36"/>
  <c r="F49" i="36"/>
  <c r="Z48" i="36"/>
  <c r="Y48" i="36"/>
  <c r="BL48" i="70" s="1"/>
  <c r="X48" i="36"/>
  <c r="U48" i="36"/>
  <c r="R48" i="36"/>
  <c r="O48" i="36"/>
  <c r="L48" i="36"/>
  <c r="I48" i="36"/>
  <c r="F48" i="36"/>
  <c r="Z47" i="36"/>
  <c r="Y47" i="36"/>
  <c r="BL47" i="70" s="1"/>
  <c r="X47" i="36"/>
  <c r="U47" i="36"/>
  <c r="R47" i="36"/>
  <c r="O47" i="36"/>
  <c r="L47" i="36"/>
  <c r="I47" i="36"/>
  <c r="F47" i="36"/>
  <c r="Z46" i="36"/>
  <c r="Y46" i="36"/>
  <c r="BL46" i="70" s="1"/>
  <c r="X46" i="36"/>
  <c r="U46" i="36"/>
  <c r="R46" i="36"/>
  <c r="O46" i="36"/>
  <c r="L46" i="36"/>
  <c r="I46" i="36"/>
  <c r="F46" i="36"/>
  <c r="Z45" i="36"/>
  <c r="Y45" i="36"/>
  <c r="BL45" i="70" s="1"/>
  <c r="X45" i="36"/>
  <c r="U45" i="36"/>
  <c r="R45" i="36"/>
  <c r="O45" i="36"/>
  <c r="L45" i="36"/>
  <c r="I45" i="36"/>
  <c r="F45" i="36"/>
  <c r="Z44" i="36"/>
  <c r="Y44" i="36"/>
  <c r="BL44" i="70" s="1"/>
  <c r="X44" i="36"/>
  <c r="U44" i="36"/>
  <c r="R44" i="36"/>
  <c r="O44" i="36"/>
  <c r="L44" i="36"/>
  <c r="I44" i="36"/>
  <c r="F44" i="36"/>
  <c r="Z43" i="36"/>
  <c r="Y43" i="36"/>
  <c r="BL43" i="70" s="1"/>
  <c r="X43" i="36"/>
  <c r="U43" i="36"/>
  <c r="R43" i="36"/>
  <c r="O43" i="36"/>
  <c r="L43" i="36"/>
  <c r="I43" i="36"/>
  <c r="F43" i="36"/>
  <c r="Z42" i="36"/>
  <c r="Y42" i="36"/>
  <c r="BL42" i="70" s="1"/>
  <c r="X42" i="36"/>
  <c r="U42" i="36"/>
  <c r="R42" i="36"/>
  <c r="O42" i="36"/>
  <c r="L42" i="36"/>
  <c r="I42" i="36"/>
  <c r="F42" i="36"/>
  <c r="Z41" i="36"/>
  <c r="Y41" i="36"/>
  <c r="BL41" i="70" s="1"/>
  <c r="X41" i="36"/>
  <c r="U41" i="36"/>
  <c r="R41" i="36"/>
  <c r="O41" i="36"/>
  <c r="L41" i="36"/>
  <c r="I41" i="36"/>
  <c r="F41" i="36"/>
  <c r="Z40" i="36"/>
  <c r="Y40" i="36"/>
  <c r="BL40" i="70" s="1"/>
  <c r="X40" i="36"/>
  <c r="U40" i="36"/>
  <c r="R40" i="36"/>
  <c r="O40" i="36"/>
  <c r="L40" i="36"/>
  <c r="I40" i="36"/>
  <c r="F40" i="36"/>
  <c r="Z39" i="36"/>
  <c r="Y39" i="36"/>
  <c r="BL39" i="70" s="1"/>
  <c r="X39" i="36"/>
  <c r="U39" i="36"/>
  <c r="R39" i="36"/>
  <c r="O39" i="36"/>
  <c r="L39" i="36"/>
  <c r="I39" i="36"/>
  <c r="F39" i="36"/>
  <c r="Z38" i="36"/>
  <c r="Y38" i="36"/>
  <c r="BL38" i="70" s="1"/>
  <c r="X38" i="36"/>
  <c r="U38" i="36"/>
  <c r="R38" i="36"/>
  <c r="O38" i="36"/>
  <c r="L38" i="36"/>
  <c r="I38" i="36"/>
  <c r="F38" i="36"/>
  <c r="Z37" i="36"/>
  <c r="Y37" i="36"/>
  <c r="BL37" i="70" s="1"/>
  <c r="X37" i="36"/>
  <c r="U37" i="36"/>
  <c r="R37" i="36"/>
  <c r="O37" i="36"/>
  <c r="L37" i="36"/>
  <c r="I37" i="36"/>
  <c r="F37" i="36"/>
  <c r="Z36" i="36"/>
  <c r="Y36" i="36"/>
  <c r="BL36" i="70" s="1"/>
  <c r="X36" i="36"/>
  <c r="U36" i="36"/>
  <c r="R36" i="36"/>
  <c r="O36" i="36"/>
  <c r="L36" i="36"/>
  <c r="I36" i="36"/>
  <c r="F36" i="36"/>
  <c r="Z35" i="36"/>
  <c r="Y35" i="36"/>
  <c r="BL35" i="70" s="1"/>
  <c r="X35" i="36"/>
  <c r="U35" i="36"/>
  <c r="R35" i="36"/>
  <c r="O35" i="36"/>
  <c r="L35" i="36"/>
  <c r="I35" i="36"/>
  <c r="F35" i="36"/>
  <c r="Z34" i="36"/>
  <c r="Y34" i="36"/>
  <c r="BL34" i="70" s="1"/>
  <c r="X34" i="36"/>
  <c r="U34" i="36"/>
  <c r="R34" i="36"/>
  <c r="O34" i="36"/>
  <c r="L34" i="36"/>
  <c r="I34" i="36"/>
  <c r="F34" i="36"/>
  <c r="Z33" i="36"/>
  <c r="Y33" i="36"/>
  <c r="BL33" i="70" s="1"/>
  <c r="X33" i="36"/>
  <c r="U33" i="36"/>
  <c r="R33" i="36"/>
  <c r="O33" i="36"/>
  <c r="L33" i="36"/>
  <c r="I33" i="36"/>
  <c r="F33" i="36"/>
  <c r="Z32" i="36"/>
  <c r="Y32" i="36"/>
  <c r="BL32" i="70" s="1"/>
  <c r="X32" i="36"/>
  <c r="U32" i="36"/>
  <c r="R32" i="36"/>
  <c r="O32" i="36"/>
  <c r="L32" i="36"/>
  <c r="I32" i="36"/>
  <c r="F32" i="36"/>
  <c r="Z31" i="36"/>
  <c r="Y31" i="36"/>
  <c r="BL31" i="70" s="1"/>
  <c r="X31" i="36"/>
  <c r="U31" i="36"/>
  <c r="R31" i="36"/>
  <c r="O31" i="36"/>
  <c r="L31" i="36"/>
  <c r="I31" i="36"/>
  <c r="F31" i="36"/>
  <c r="Z30" i="36"/>
  <c r="Y30" i="36"/>
  <c r="BL30" i="70" s="1"/>
  <c r="X30" i="36"/>
  <c r="U30" i="36"/>
  <c r="R30" i="36"/>
  <c r="O30" i="36"/>
  <c r="L30" i="36"/>
  <c r="I30" i="36"/>
  <c r="F30" i="36"/>
  <c r="Z29" i="36"/>
  <c r="Y29" i="36"/>
  <c r="BL29" i="70" s="1"/>
  <c r="X29" i="36"/>
  <c r="U29" i="36"/>
  <c r="R29" i="36"/>
  <c r="O29" i="36"/>
  <c r="L29" i="36"/>
  <c r="I29" i="36"/>
  <c r="F29" i="36"/>
  <c r="Z28" i="36"/>
  <c r="Y28" i="36"/>
  <c r="BL28" i="70" s="1"/>
  <c r="X28" i="36"/>
  <c r="U28" i="36"/>
  <c r="R28" i="36"/>
  <c r="O28" i="36"/>
  <c r="L28" i="36"/>
  <c r="I28" i="36"/>
  <c r="F28" i="36"/>
  <c r="Z27" i="36"/>
  <c r="Y27" i="36"/>
  <c r="BL27" i="70" s="1"/>
  <c r="X27" i="36"/>
  <c r="U27" i="36"/>
  <c r="R27" i="36"/>
  <c r="O27" i="36"/>
  <c r="L27" i="36"/>
  <c r="I27" i="36"/>
  <c r="F27" i="36"/>
  <c r="Z26" i="36"/>
  <c r="Y26" i="36"/>
  <c r="BL26" i="70" s="1"/>
  <c r="X26" i="36"/>
  <c r="U26" i="36"/>
  <c r="R26" i="36"/>
  <c r="O26" i="36"/>
  <c r="L26" i="36"/>
  <c r="I26" i="36"/>
  <c r="F26" i="36"/>
  <c r="Z25" i="36"/>
  <c r="Y25" i="36"/>
  <c r="BL25" i="70" s="1"/>
  <c r="X25" i="36"/>
  <c r="U25" i="36"/>
  <c r="R25" i="36"/>
  <c r="O25" i="36"/>
  <c r="L25" i="36"/>
  <c r="I25" i="36"/>
  <c r="F25" i="36"/>
  <c r="Z24" i="36"/>
  <c r="Y24" i="36"/>
  <c r="BL24" i="70" s="1"/>
  <c r="X24" i="36"/>
  <c r="U24" i="36"/>
  <c r="R24" i="36"/>
  <c r="O24" i="36"/>
  <c r="L24" i="36"/>
  <c r="I24" i="36"/>
  <c r="F24" i="36"/>
  <c r="Z23" i="36"/>
  <c r="Y23" i="36"/>
  <c r="BL23" i="70" s="1"/>
  <c r="X23" i="36"/>
  <c r="U23" i="36"/>
  <c r="R23" i="36"/>
  <c r="O23" i="36"/>
  <c r="L23" i="36"/>
  <c r="I23" i="36"/>
  <c r="F23" i="36"/>
  <c r="Z22" i="36"/>
  <c r="Y22" i="36"/>
  <c r="BL22" i="70" s="1"/>
  <c r="X22" i="36"/>
  <c r="U22" i="36"/>
  <c r="R22" i="36"/>
  <c r="O22" i="36"/>
  <c r="L22" i="36"/>
  <c r="I22" i="36"/>
  <c r="F22" i="36"/>
  <c r="Z21" i="36"/>
  <c r="Y21" i="36"/>
  <c r="BL21" i="70" s="1"/>
  <c r="X21" i="36"/>
  <c r="U21" i="36"/>
  <c r="R21" i="36"/>
  <c r="O21" i="36"/>
  <c r="L21" i="36"/>
  <c r="I21" i="36"/>
  <c r="F21" i="36"/>
  <c r="Z20" i="36"/>
  <c r="Y20" i="36"/>
  <c r="BL20" i="70" s="1"/>
  <c r="X20" i="36"/>
  <c r="U20" i="36"/>
  <c r="R20" i="36"/>
  <c r="O20" i="36"/>
  <c r="L20" i="36"/>
  <c r="I20" i="36"/>
  <c r="F20" i="36"/>
  <c r="Z19" i="36"/>
  <c r="Y19" i="36"/>
  <c r="BL19" i="70" s="1"/>
  <c r="X19" i="36"/>
  <c r="U19" i="36"/>
  <c r="R19" i="36"/>
  <c r="O19" i="36"/>
  <c r="L19" i="36"/>
  <c r="I19" i="36"/>
  <c r="F19" i="36"/>
  <c r="Z18" i="36"/>
  <c r="Y18" i="36"/>
  <c r="BL18" i="70" s="1"/>
  <c r="X18" i="36"/>
  <c r="U18" i="36"/>
  <c r="R18" i="36"/>
  <c r="O18" i="36"/>
  <c r="L18" i="36"/>
  <c r="I18" i="36"/>
  <c r="F18" i="36"/>
  <c r="Z17" i="36"/>
  <c r="Y17" i="36"/>
  <c r="BL17" i="70" s="1"/>
  <c r="X17" i="36"/>
  <c r="U17" i="36"/>
  <c r="R17" i="36"/>
  <c r="O17" i="36"/>
  <c r="L17" i="36"/>
  <c r="I17" i="36"/>
  <c r="F17" i="36"/>
  <c r="Z16" i="36"/>
  <c r="Y16" i="36"/>
  <c r="BL16" i="70" s="1"/>
  <c r="X16" i="36"/>
  <c r="U16" i="36"/>
  <c r="R16" i="36"/>
  <c r="O16" i="36"/>
  <c r="L16" i="36"/>
  <c r="I16" i="36"/>
  <c r="F16" i="36"/>
  <c r="Z15" i="36"/>
  <c r="Y15" i="36"/>
  <c r="BL15" i="70" s="1"/>
  <c r="X15" i="36"/>
  <c r="U15" i="36"/>
  <c r="R15" i="36"/>
  <c r="O15" i="36"/>
  <c r="L15" i="36"/>
  <c r="I15" i="36"/>
  <c r="F15" i="36"/>
  <c r="Z14" i="36"/>
  <c r="Y14" i="36"/>
  <c r="BL14" i="70" s="1"/>
  <c r="X14" i="36"/>
  <c r="U14" i="36"/>
  <c r="R14" i="36"/>
  <c r="O14" i="36"/>
  <c r="L14" i="36"/>
  <c r="I14" i="36"/>
  <c r="F14" i="36"/>
  <c r="Z13" i="36"/>
  <c r="Y13" i="36"/>
  <c r="BL13" i="70" s="1"/>
  <c r="X13" i="36"/>
  <c r="U13" i="36"/>
  <c r="R13" i="36"/>
  <c r="O13" i="36"/>
  <c r="L13" i="36"/>
  <c r="I13" i="36"/>
  <c r="F13" i="36"/>
  <c r="Z12" i="36"/>
  <c r="Y12" i="36"/>
  <c r="BL12" i="70" s="1"/>
  <c r="X12" i="36"/>
  <c r="U12" i="36"/>
  <c r="R12" i="36"/>
  <c r="O12" i="36"/>
  <c r="L12" i="36"/>
  <c r="I12" i="36"/>
  <c r="F12" i="36"/>
  <c r="Z11" i="36"/>
  <c r="Y11" i="36"/>
  <c r="BL11" i="70" s="1"/>
  <c r="X11" i="36"/>
  <c r="U11" i="36"/>
  <c r="R11" i="36"/>
  <c r="O11" i="36"/>
  <c r="L11" i="36"/>
  <c r="I11" i="36"/>
  <c r="F11" i="36"/>
  <c r="Z10" i="36"/>
  <c r="Y10" i="36"/>
  <c r="BL10" i="70" s="1"/>
  <c r="X10" i="36"/>
  <c r="U10" i="36"/>
  <c r="R10" i="36"/>
  <c r="O10" i="36"/>
  <c r="L10" i="36"/>
  <c r="I10" i="36"/>
  <c r="F10" i="36"/>
  <c r="Z9" i="36"/>
  <c r="Y9" i="36"/>
  <c r="BL9" i="70" s="1"/>
  <c r="X9" i="36"/>
  <c r="U9" i="36"/>
  <c r="R9" i="36"/>
  <c r="O9" i="36"/>
  <c r="L9" i="36"/>
  <c r="I9" i="36"/>
  <c r="Z8" i="36"/>
  <c r="Y8" i="36"/>
  <c r="BL8" i="70" s="1"/>
  <c r="X8" i="36"/>
  <c r="U8" i="36"/>
  <c r="R8" i="36"/>
  <c r="O8" i="36"/>
  <c r="L8" i="36"/>
  <c r="I8" i="36"/>
  <c r="Z7" i="36"/>
  <c r="Y7" i="36"/>
  <c r="BL7" i="70" s="1"/>
  <c r="X7" i="36"/>
  <c r="U7" i="36"/>
  <c r="R7" i="36"/>
  <c r="O7" i="36"/>
  <c r="L7" i="36"/>
  <c r="I7" i="36"/>
  <c r="Z6" i="36"/>
  <c r="Y6" i="36"/>
  <c r="BL6" i="70" s="1"/>
  <c r="X6" i="36"/>
  <c r="U6" i="36"/>
  <c r="R6" i="36"/>
  <c r="O6" i="36"/>
  <c r="L6" i="36"/>
  <c r="I6" i="36"/>
  <c r="Z5" i="36"/>
  <c r="AA5" i="36" s="1"/>
  <c r="AD5" i="36" s="1"/>
  <c r="W13" i="37"/>
  <c r="V13" i="37"/>
  <c r="T13" i="37"/>
  <c r="S13" i="37"/>
  <c r="N13" i="37"/>
  <c r="M13" i="37"/>
  <c r="K13" i="37"/>
  <c r="J13" i="37"/>
  <c r="H13" i="37"/>
  <c r="G13" i="37"/>
  <c r="D79" i="36"/>
  <c r="X12" i="37"/>
  <c r="U12" i="37"/>
  <c r="R12" i="37"/>
  <c r="O12" i="37"/>
  <c r="L12" i="37"/>
  <c r="I12" i="37"/>
  <c r="F12" i="37"/>
  <c r="X11" i="37"/>
  <c r="U11" i="37"/>
  <c r="R11" i="37"/>
  <c r="O11" i="37"/>
  <c r="L11" i="37"/>
  <c r="I11" i="37"/>
  <c r="F11" i="37"/>
  <c r="X10" i="37"/>
  <c r="U10" i="37"/>
  <c r="R10" i="37"/>
  <c r="O10" i="37"/>
  <c r="L10" i="37"/>
  <c r="I10" i="37"/>
  <c r="F10" i="37"/>
  <c r="X9" i="37"/>
  <c r="U9" i="37"/>
  <c r="R9" i="37"/>
  <c r="O9" i="37"/>
  <c r="L9" i="37"/>
  <c r="I9" i="37"/>
  <c r="F9" i="37"/>
  <c r="X8" i="37"/>
  <c r="U8" i="37"/>
  <c r="R8" i="37"/>
  <c r="O8" i="37"/>
  <c r="L8" i="37"/>
  <c r="I8" i="37"/>
  <c r="F8" i="37"/>
  <c r="X7" i="37"/>
  <c r="U7" i="37"/>
  <c r="R7" i="37"/>
  <c r="O7" i="37"/>
  <c r="L7" i="37"/>
  <c r="I7" i="37"/>
  <c r="F7" i="37"/>
  <c r="X6" i="37"/>
  <c r="U6" i="37"/>
  <c r="R6" i="37"/>
  <c r="O6" i="37"/>
  <c r="L6" i="37"/>
  <c r="I6" i="37"/>
  <c r="F6" i="37"/>
  <c r="E24" i="59"/>
  <c r="M24" i="59" s="1"/>
  <c r="E23" i="59"/>
  <c r="M23" i="59" s="1"/>
  <c r="E22" i="59"/>
  <c r="M22" i="59" s="1"/>
  <c r="E21" i="59"/>
  <c r="M21" i="59" s="1"/>
  <c r="E20" i="59"/>
  <c r="M20" i="59" s="1"/>
  <c r="E19" i="59"/>
  <c r="M19" i="59" s="1"/>
  <c r="E18" i="59"/>
  <c r="M18" i="59" s="1"/>
  <c r="E17" i="59"/>
  <c r="M17" i="59" s="1"/>
  <c r="E16" i="59"/>
  <c r="M16" i="59" s="1"/>
  <c r="E15" i="59"/>
  <c r="M15" i="59" s="1"/>
  <c r="E14" i="59"/>
  <c r="M14" i="59" s="1"/>
  <c r="E13" i="59"/>
  <c r="M13" i="59" s="1"/>
  <c r="E12" i="59"/>
  <c r="M12" i="59" s="1"/>
  <c r="E11" i="59"/>
  <c r="M11" i="59" s="1"/>
  <c r="E10" i="59"/>
  <c r="M10" i="59" s="1"/>
  <c r="E9" i="59"/>
  <c r="M9" i="59" s="1"/>
  <c r="E8" i="59"/>
  <c r="M8" i="59" s="1"/>
  <c r="E7" i="59"/>
  <c r="M7" i="59" s="1"/>
  <c r="E6" i="59"/>
  <c r="M6" i="59" s="1"/>
  <c r="E5" i="59"/>
  <c r="M5" i="59" s="1"/>
  <c r="AW78" i="70" l="1"/>
  <c r="AW112" i="70"/>
  <c r="AW184" i="70"/>
  <c r="AW237" i="70"/>
  <c r="AW254" i="70"/>
  <c r="AW260" i="70"/>
  <c r="AW290" i="70"/>
  <c r="AW296" i="70"/>
  <c r="AW313" i="70"/>
  <c r="AW347" i="70"/>
  <c r="AW364" i="70"/>
  <c r="AW381" i="70"/>
  <c r="AW398" i="70"/>
  <c r="AW415" i="70"/>
  <c r="AW432" i="70"/>
  <c r="AW449" i="70"/>
  <c r="AW521" i="70"/>
  <c r="AW538" i="70"/>
  <c r="AW555" i="70"/>
  <c r="AW623" i="70"/>
  <c r="AW640" i="70"/>
  <c r="AW759" i="70"/>
  <c r="AW776" i="70"/>
  <c r="AW793" i="70"/>
  <c r="AW899" i="70"/>
  <c r="AW916" i="70"/>
  <c r="AW922" i="70"/>
  <c r="AW969" i="70"/>
  <c r="AW977" i="70"/>
  <c r="AW994" i="70"/>
  <c r="AW1028" i="70"/>
  <c r="AW1117" i="70"/>
  <c r="AW1134" i="70"/>
  <c r="AW1168" i="70"/>
  <c r="AW1185" i="70"/>
  <c r="AW1202" i="70"/>
  <c r="AW1255" i="70"/>
  <c r="AW26" i="70"/>
  <c r="AW43" i="70"/>
  <c r="AW60" i="70"/>
  <c r="AW71" i="70"/>
  <c r="AW90" i="70"/>
  <c r="AW120" i="70"/>
  <c r="AW126" i="70"/>
  <c r="AW143" i="70"/>
  <c r="AW160" i="70"/>
  <c r="AW215" i="70"/>
  <c r="AW268" i="70"/>
  <c r="AW304" i="70"/>
  <c r="AW321" i="70"/>
  <c r="AW355" i="70"/>
  <c r="AW372" i="70"/>
  <c r="AW389" i="70"/>
  <c r="AW406" i="70"/>
  <c r="AW423" i="70"/>
  <c r="AW440" i="70"/>
  <c r="AW457" i="70"/>
  <c r="AW482" i="70"/>
  <c r="AW499" i="70"/>
  <c r="AW529" i="70"/>
  <c r="AW546" i="70"/>
  <c r="AW563" i="70"/>
  <c r="AW567" i="70"/>
  <c r="AW584" i="70"/>
  <c r="AW631" i="70"/>
  <c r="AW648" i="70"/>
  <c r="AW652" i="70"/>
  <c r="AW669" i="70"/>
  <c r="AW686" i="70"/>
  <c r="AW703" i="70"/>
  <c r="AW720" i="70"/>
  <c r="AW767" i="70"/>
  <c r="AW784" i="70"/>
  <c r="AW801" i="70"/>
  <c r="AW807" i="70"/>
  <c r="AW826" i="70"/>
  <c r="AW843" i="70"/>
  <c r="AW860" i="70"/>
  <c r="AW930" i="70"/>
  <c r="AW947" i="70"/>
  <c r="AW985" i="70"/>
  <c r="AW1002" i="70"/>
  <c r="AW1036" i="70"/>
  <c r="AW1044" i="70"/>
  <c r="AW1061" i="70"/>
  <c r="AW1078" i="70"/>
  <c r="AW1095" i="70"/>
  <c r="AW1125" i="70"/>
  <c r="AW1142" i="70"/>
  <c r="AW1176" i="70"/>
  <c r="AW1193" i="70"/>
  <c r="AW1210" i="70"/>
  <c r="AW1216" i="70"/>
  <c r="AW1233" i="70"/>
  <c r="AW95" i="70"/>
  <c r="AW103" i="70"/>
  <c r="AW109" i="70"/>
  <c r="AW117" i="70"/>
  <c r="AW123" i="70"/>
  <c r="AW148" i="70"/>
  <c r="AW156" i="70"/>
  <c r="AW157" i="70"/>
  <c r="AW165" i="70"/>
  <c r="AW173" i="70"/>
  <c r="AW181" i="70"/>
  <c r="AW189" i="70"/>
  <c r="AW226" i="70"/>
  <c r="AW234" i="70"/>
  <c r="AW243" i="70"/>
  <c r="AW251" i="70"/>
  <c r="AW279" i="70"/>
  <c r="AW287" i="70"/>
  <c r="AW293" i="70"/>
  <c r="AW301" i="70"/>
  <c r="AW309" i="70"/>
  <c r="AW310" i="70"/>
  <c r="AW318" i="70"/>
  <c r="AW326" i="70"/>
  <c r="AW327" i="70"/>
  <c r="AW369" i="70"/>
  <c r="AW377" i="70"/>
  <c r="AW378" i="70"/>
  <c r="AW386" i="70"/>
  <c r="AW394" i="70"/>
  <c r="AW395" i="70"/>
  <c r="AW420" i="70"/>
  <c r="AW428" i="70"/>
  <c r="AW429" i="70"/>
  <c r="AW437" i="70"/>
  <c r="AW445" i="70"/>
  <c r="AW446" i="70"/>
  <c r="AW454" i="70"/>
  <c r="AW462" i="70"/>
  <c r="AW463" i="70"/>
  <c r="AW504" i="70"/>
  <c r="AW512" i="70"/>
  <c r="AW518" i="70"/>
  <c r="AW526" i="70"/>
  <c r="AW552" i="70"/>
  <c r="AW560" i="70"/>
  <c r="AW572" i="70"/>
  <c r="AW580" i="70"/>
  <c r="AW589" i="70"/>
  <c r="AW597" i="70"/>
  <c r="AW637" i="70"/>
  <c r="AW645" i="70"/>
  <c r="AW657" i="70"/>
  <c r="AW665" i="70"/>
  <c r="AW691" i="70"/>
  <c r="AW699" i="70"/>
  <c r="AW708" i="70"/>
  <c r="AW716" i="70"/>
  <c r="AW725" i="70"/>
  <c r="AW733" i="70"/>
  <c r="AW773" i="70"/>
  <c r="AW781" i="70"/>
  <c r="AW790" i="70"/>
  <c r="AW798" i="70"/>
  <c r="AW823" i="70"/>
  <c r="AW831" i="70"/>
  <c r="AW840" i="70"/>
  <c r="AW848" i="70"/>
  <c r="AW857" i="70"/>
  <c r="AW865" i="70"/>
  <c r="AW913" i="70"/>
  <c r="AW921" i="70"/>
  <c r="AW927" i="70"/>
  <c r="AW935" i="70"/>
  <c r="AW958" i="70"/>
  <c r="AW966" i="70"/>
  <c r="AW974" i="70"/>
  <c r="AW982" i="70"/>
  <c r="AW991" i="70"/>
  <c r="AW999" i="70"/>
  <c r="AW1049" i="70"/>
  <c r="AW1057" i="70"/>
  <c r="AW1058" i="70"/>
  <c r="AW1066" i="70"/>
  <c r="AW1074" i="70"/>
  <c r="AW1075" i="70"/>
  <c r="AW1100" i="70"/>
  <c r="AW1108" i="70"/>
  <c r="AW1114" i="70"/>
  <c r="AW1122" i="70"/>
  <c r="AW1131" i="70"/>
  <c r="AW1139" i="70"/>
  <c r="AW1182" i="70"/>
  <c r="AW1190" i="70"/>
  <c r="AW1199" i="70"/>
  <c r="AW1207" i="70"/>
  <c r="AW1230" i="70"/>
  <c r="AW1238" i="70"/>
  <c r="AW1252" i="70"/>
  <c r="AW1260" i="70"/>
  <c r="AW94" i="70"/>
  <c r="AW102" i="70"/>
  <c r="AW108" i="70"/>
  <c r="AW116" i="70"/>
  <c r="AW147" i="70"/>
  <c r="AW155" i="70"/>
  <c r="AW164" i="70"/>
  <c r="AW172" i="70"/>
  <c r="AW180" i="70"/>
  <c r="AW188" i="70"/>
  <c r="AW233" i="70"/>
  <c r="AW241" i="70"/>
  <c r="AW242" i="70"/>
  <c r="AW250" i="70"/>
  <c r="AW258" i="70"/>
  <c r="AW278" i="70"/>
  <c r="AW286" i="70"/>
  <c r="AW300" i="70"/>
  <c r="AW308" i="70"/>
  <c r="AW317" i="70"/>
  <c r="AW325" i="70"/>
  <c r="AW368" i="70"/>
  <c r="AW376" i="70"/>
  <c r="AW385" i="70"/>
  <c r="AW393" i="70"/>
  <c r="AW419" i="70"/>
  <c r="AW427" i="70"/>
  <c r="AW436" i="70"/>
  <c r="AW444" i="70"/>
  <c r="AW453" i="70"/>
  <c r="AW461" i="70"/>
  <c r="AW503" i="70"/>
  <c r="AW511" i="70"/>
  <c r="AW517" i="70"/>
  <c r="AW525" i="70"/>
  <c r="AW551" i="70"/>
  <c r="AW559" i="70"/>
  <c r="AW571" i="70"/>
  <c r="AW579" i="70"/>
  <c r="AW588" i="70"/>
  <c r="AW596" i="70"/>
  <c r="AW636" i="70"/>
  <c r="AW644" i="70"/>
  <c r="AW656" i="70"/>
  <c r="AW664" i="70"/>
  <c r="AW690" i="70"/>
  <c r="AW698" i="70"/>
  <c r="AW707" i="70"/>
  <c r="AW715" i="70"/>
  <c r="AW724" i="70"/>
  <c r="AW732" i="70"/>
  <c r="AW772" i="70"/>
  <c r="AW780" i="70"/>
  <c r="AW789" i="70"/>
  <c r="AW797" i="70"/>
  <c r="AW803" i="70"/>
  <c r="AW822" i="70"/>
  <c r="AW830" i="70"/>
  <c r="AW839" i="70"/>
  <c r="AW847" i="70"/>
  <c r="AW856" i="70"/>
  <c r="AW864" i="70"/>
  <c r="AW912" i="70"/>
  <c r="AW920" i="70"/>
  <c r="AW926" i="70"/>
  <c r="AW934" i="70"/>
  <c r="AW957" i="70"/>
  <c r="AW965" i="70"/>
  <c r="AW973" i="70"/>
  <c r="AW981" i="70"/>
  <c r="AW989" i="70"/>
  <c r="AW990" i="70"/>
  <c r="AW998" i="70"/>
  <c r="AW1006" i="70"/>
  <c r="AW1007" i="70"/>
  <c r="AW1048" i="70"/>
  <c r="AW1056" i="70"/>
  <c r="AW1065" i="70"/>
  <c r="AW1073" i="70"/>
  <c r="AW1099" i="70"/>
  <c r="AW1107" i="70"/>
  <c r="AW1113" i="70"/>
  <c r="AW1121" i="70"/>
  <c r="AW1130" i="70"/>
  <c r="AW1138" i="70"/>
  <c r="AW1181" i="70"/>
  <c r="AW1189" i="70"/>
  <c r="AW1198" i="70"/>
  <c r="AW1206" i="70"/>
  <c r="AW1229" i="70"/>
  <c r="AW1237" i="70"/>
  <c r="AW1251" i="70"/>
  <c r="AW1259" i="70"/>
  <c r="D328" i="70"/>
  <c r="AN338" i="70"/>
  <c r="AN330" i="70"/>
  <c r="AN337" i="70"/>
  <c r="AN329" i="70"/>
  <c r="AN342" i="70"/>
  <c r="AN334" i="70"/>
  <c r="AN341" i="70"/>
  <c r="AN333" i="70"/>
  <c r="AN344" i="70"/>
  <c r="AN328" i="70"/>
  <c r="AN343" i="70"/>
  <c r="AN336" i="70"/>
  <c r="AN335" i="70"/>
  <c r="AN340" i="70"/>
  <c r="AN339" i="70"/>
  <c r="AN332" i="70"/>
  <c r="AE340" i="70"/>
  <c r="AE332" i="70"/>
  <c r="AN331" i="70"/>
  <c r="AE339" i="70"/>
  <c r="AE331" i="70"/>
  <c r="AE344" i="70"/>
  <c r="AE336" i="70"/>
  <c r="AE328" i="70"/>
  <c r="AE343" i="70"/>
  <c r="AE335" i="70"/>
  <c r="AE341" i="70"/>
  <c r="V344" i="70"/>
  <c r="AE338" i="70"/>
  <c r="V343" i="70"/>
  <c r="AE333" i="70"/>
  <c r="AE330" i="70"/>
  <c r="AE337" i="70"/>
  <c r="V336" i="70"/>
  <c r="V328" i="70"/>
  <c r="AE334" i="70"/>
  <c r="V335" i="70"/>
  <c r="V340" i="70"/>
  <c r="V332" i="70"/>
  <c r="V339" i="70"/>
  <c r="V331" i="70"/>
  <c r="V338" i="70"/>
  <c r="M342" i="70"/>
  <c r="M334" i="70"/>
  <c r="V337" i="70"/>
  <c r="M341" i="70"/>
  <c r="M333" i="70"/>
  <c r="AE329" i="70"/>
  <c r="V330" i="70"/>
  <c r="M338" i="70"/>
  <c r="M330" i="70"/>
  <c r="V329" i="70"/>
  <c r="M337" i="70"/>
  <c r="M329" i="70"/>
  <c r="V333" i="70"/>
  <c r="M331" i="70"/>
  <c r="M343" i="70"/>
  <c r="M344" i="70"/>
  <c r="AE342" i="70"/>
  <c r="M339" i="70"/>
  <c r="M335" i="70"/>
  <c r="V334" i="70"/>
  <c r="M332" i="70"/>
  <c r="M340" i="70"/>
  <c r="V342" i="70"/>
  <c r="M336" i="70"/>
  <c r="V341" i="70"/>
  <c r="M328" i="70"/>
  <c r="D872" i="70"/>
  <c r="AN886" i="70"/>
  <c r="AN878" i="70"/>
  <c r="AN885" i="70"/>
  <c r="AN877" i="70"/>
  <c r="AN882" i="70"/>
  <c r="AN874" i="70"/>
  <c r="AN881" i="70"/>
  <c r="AN873" i="70"/>
  <c r="AN876" i="70"/>
  <c r="AN875" i="70"/>
  <c r="AN884" i="70"/>
  <c r="AN883" i="70"/>
  <c r="AN872" i="70"/>
  <c r="AN888" i="70"/>
  <c r="AN887" i="70"/>
  <c r="AE882" i="70"/>
  <c r="AE874" i="70"/>
  <c r="AE881" i="70"/>
  <c r="AE873" i="70"/>
  <c r="AE886" i="70"/>
  <c r="AE878" i="70"/>
  <c r="AE885" i="70"/>
  <c r="AE877" i="70"/>
  <c r="AE875" i="70"/>
  <c r="AE888" i="70"/>
  <c r="AE872" i="70"/>
  <c r="AE883" i="70"/>
  <c r="AE880" i="70"/>
  <c r="AE876" i="70"/>
  <c r="V888" i="70"/>
  <c r="V880" i="70"/>
  <c r="V872" i="70"/>
  <c r="V887" i="70"/>
  <c r="V879" i="70"/>
  <c r="V884" i="70"/>
  <c r="V876" i="70"/>
  <c r="AE887" i="70"/>
  <c r="V883" i="70"/>
  <c r="V875" i="70"/>
  <c r="V874" i="70"/>
  <c r="M883" i="70"/>
  <c r="V873" i="70"/>
  <c r="M882" i="70"/>
  <c r="AN880" i="70"/>
  <c r="V882" i="70"/>
  <c r="M887" i="70"/>
  <c r="M879" i="70"/>
  <c r="AN879" i="70"/>
  <c r="V881" i="70"/>
  <c r="M886" i="70"/>
  <c r="V878" i="70"/>
  <c r="M885" i="70"/>
  <c r="M874" i="70"/>
  <c r="M872" i="70"/>
  <c r="V877" i="70"/>
  <c r="M884" i="70"/>
  <c r="M873" i="70"/>
  <c r="AE884" i="70"/>
  <c r="M878" i="70"/>
  <c r="AE879" i="70"/>
  <c r="M877" i="70"/>
  <c r="M880" i="70"/>
  <c r="M875" i="70"/>
  <c r="V886" i="70"/>
  <c r="M876" i="70"/>
  <c r="V885" i="70"/>
  <c r="M888" i="70"/>
  <c r="M881" i="70"/>
  <c r="D1144" i="70"/>
  <c r="AN1158" i="70"/>
  <c r="AN1150" i="70"/>
  <c r="AN1157" i="70"/>
  <c r="AN1149" i="70"/>
  <c r="AN1154" i="70"/>
  <c r="AN1146" i="70"/>
  <c r="AN1153" i="70"/>
  <c r="AN1145" i="70"/>
  <c r="AN1148" i="70"/>
  <c r="AN1147" i="70"/>
  <c r="AN1156" i="70"/>
  <c r="AN1155" i="70"/>
  <c r="AN1160" i="70"/>
  <c r="AE1159" i="70"/>
  <c r="AE1151" i="70"/>
  <c r="AN1159" i="70"/>
  <c r="AE1158" i="70"/>
  <c r="AE1150" i="70"/>
  <c r="AN1144" i="70"/>
  <c r="AE1155" i="70"/>
  <c r="AE1147" i="70"/>
  <c r="AE1154" i="70"/>
  <c r="AE1146" i="70"/>
  <c r="AE1152" i="70"/>
  <c r="AE1149" i="70"/>
  <c r="AN1152" i="70"/>
  <c r="AE1160" i="70"/>
  <c r="AE1144" i="70"/>
  <c r="AN1151" i="70"/>
  <c r="AE1157" i="70"/>
  <c r="AE1153" i="70"/>
  <c r="V1159" i="70"/>
  <c r="V1151" i="70"/>
  <c r="AE1148" i="70"/>
  <c r="V1158" i="70"/>
  <c r="V1150" i="70"/>
  <c r="V1155" i="70"/>
  <c r="V1147" i="70"/>
  <c r="V1154" i="70"/>
  <c r="V1146" i="70"/>
  <c r="V1153" i="70"/>
  <c r="V1152" i="70"/>
  <c r="AE1156" i="70"/>
  <c r="V1145" i="70"/>
  <c r="AE1145" i="70"/>
  <c r="V1160" i="70"/>
  <c r="V1144" i="70"/>
  <c r="M1155" i="70"/>
  <c r="M1147" i="70"/>
  <c r="M1154" i="70"/>
  <c r="M1146" i="70"/>
  <c r="V1157" i="70"/>
  <c r="M1159" i="70"/>
  <c r="M1151" i="70"/>
  <c r="V1156" i="70"/>
  <c r="M1158" i="70"/>
  <c r="M1150" i="70"/>
  <c r="M1157" i="70"/>
  <c r="M1144" i="70"/>
  <c r="M1156" i="70"/>
  <c r="V1149" i="70"/>
  <c r="M1149" i="70"/>
  <c r="V1148" i="70"/>
  <c r="M1148" i="70"/>
  <c r="M1152" i="70"/>
  <c r="M1145" i="70"/>
  <c r="M1160" i="70"/>
  <c r="M1153" i="70"/>
  <c r="AW737" i="70"/>
  <c r="AW745" i="70"/>
  <c r="AW877" i="70"/>
  <c r="AW885" i="70"/>
  <c r="AW1159" i="70"/>
  <c r="D209" i="70"/>
  <c r="AN221" i="70"/>
  <c r="AN213" i="70"/>
  <c r="AN220" i="70"/>
  <c r="AN212" i="70"/>
  <c r="AN225" i="70"/>
  <c r="AN217" i="70"/>
  <c r="AN209" i="70"/>
  <c r="AN224" i="70"/>
  <c r="AN216" i="70"/>
  <c r="AN211" i="70"/>
  <c r="AN210" i="70"/>
  <c r="AN219" i="70"/>
  <c r="AN218" i="70"/>
  <c r="AN223" i="70"/>
  <c r="AE220" i="70"/>
  <c r="AE212" i="70"/>
  <c r="AN222" i="70"/>
  <c r="AE219" i="70"/>
  <c r="AE211" i="70"/>
  <c r="AE224" i="70"/>
  <c r="AE216" i="70"/>
  <c r="AE223" i="70"/>
  <c r="AE215" i="70"/>
  <c r="AE213" i="70"/>
  <c r="AE210" i="70"/>
  <c r="AN215" i="70"/>
  <c r="AE221" i="70"/>
  <c r="AN214" i="70"/>
  <c r="AE218" i="70"/>
  <c r="AE209" i="70"/>
  <c r="V224" i="70"/>
  <c r="V216" i="70"/>
  <c r="V223" i="70"/>
  <c r="V215" i="70"/>
  <c r="AE225" i="70"/>
  <c r="V220" i="70"/>
  <c r="V212" i="70"/>
  <c r="AE222" i="70"/>
  <c r="V219" i="70"/>
  <c r="V211" i="70"/>
  <c r="V210" i="70"/>
  <c r="M223" i="70"/>
  <c r="M215" i="70"/>
  <c r="V225" i="70"/>
  <c r="V209" i="70"/>
  <c r="M222" i="70"/>
  <c r="M214" i="70"/>
  <c r="V218" i="70"/>
  <c r="M219" i="70"/>
  <c r="M211" i="70"/>
  <c r="V217" i="70"/>
  <c r="M218" i="70"/>
  <c r="M210" i="70"/>
  <c r="M212" i="70"/>
  <c r="AE214" i="70"/>
  <c r="M224" i="70"/>
  <c r="V222" i="70"/>
  <c r="AE217" i="70"/>
  <c r="M225" i="70"/>
  <c r="V221" i="70"/>
  <c r="M220" i="70"/>
  <c r="V213" i="70"/>
  <c r="M209" i="70"/>
  <c r="M213" i="70"/>
  <c r="M221" i="70"/>
  <c r="V214" i="70"/>
  <c r="M217" i="70"/>
  <c r="M216" i="70"/>
  <c r="D617" i="70"/>
  <c r="AN630" i="70"/>
  <c r="AN622" i="70"/>
  <c r="AN629" i="70"/>
  <c r="AN621" i="70"/>
  <c r="AN626" i="70"/>
  <c r="AN618" i="70"/>
  <c r="AN633" i="70"/>
  <c r="AN625" i="70"/>
  <c r="AN617" i="70"/>
  <c r="AN620" i="70"/>
  <c r="AN619" i="70"/>
  <c r="AN628" i="70"/>
  <c r="AN627" i="70"/>
  <c r="AN632" i="70"/>
  <c r="AN631" i="70"/>
  <c r="AE628" i="70"/>
  <c r="AE620" i="70"/>
  <c r="AE627" i="70"/>
  <c r="AE619" i="70"/>
  <c r="AE632" i="70"/>
  <c r="AE624" i="70"/>
  <c r="AE631" i="70"/>
  <c r="AE623" i="70"/>
  <c r="AE629" i="70"/>
  <c r="V632" i="70"/>
  <c r="V624" i="70"/>
  <c r="AE626" i="70"/>
  <c r="V631" i="70"/>
  <c r="V623" i="70"/>
  <c r="AE621" i="70"/>
  <c r="V628" i="70"/>
  <c r="V620" i="70"/>
  <c r="AE618" i="70"/>
  <c r="V627" i="70"/>
  <c r="V619" i="70"/>
  <c r="AN624" i="70"/>
  <c r="AE625" i="70"/>
  <c r="V618" i="70"/>
  <c r="AN623" i="70"/>
  <c r="AE622" i="70"/>
  <c r="V633" i="70"/>
  <c r="V617" i="70"/>
  <c r="V626" i="70"/>
  <c r="V625" i="70"/>
  <c r="AE617" i="70"/>
  <c r="V622" i="70"/>
  <c r="M627" i="70"/>
  <c r="M619" i="70"/>
  <c r="V621" i="70"/>
  <c r="M626" i="70"/>
  <c r="M618" i="70"/>
  <c r="M631" i="70"/>
  <c r="M623" i="70"/>
  <c r="M630" i="70"/>
  <c r="M622" i="70"/>
  <c r="AE630" i="70"/>
  <c r="M632" i="70"/>
  <c r="V629" i="70"/>
  <c r="M628" i="70"/>
  <c r="M625" i="70"/>
  <c r="V630" i="70"/>
  <c r="M629" i="70"/>
  <c r="M624" i="70"/>
  <c r="M633" i="70"/>
  <c r="M621" i="70"/>
  <c r="M620" i="70"/>
  <c r="M617" i="70"/>
  <c r="AE633" i="70"/>
  <c r="D753" i="70"/>
  <c r="AN766" i="70"/>
  <c r="AN758" i="70"/>
  <c r="AN765" i="70"/>
  <c r="AN757" i="70"/>
  <c r="AN762" i="70"/>
  <c r="AN754" i="70"/>
  <c r="AN769" i="70"/>
  <c r="AN761" i="70"/>
  <c r="AN753" i="70"/>
  <c r="AN764" i="70"/>
  <c r="AN763" i="70"/>
  <c r="AN756" i="70"/>
  <c r="AN755" i="70"/>
  <c r="AN760" i="70"/>
  <c r="AN759" i="70"/>
  <c r="AN768" i="70"/>
  <c r="AN767" i="70"/>
  <c r="AE764" i="70"/>
  <c r="AE756" i="70"/>
  <c r="AE763" i="70"/>
  <c r="AE755" i="70"/>
  <c r="AE768" i="70"/>
  <c r="AE760" i="70"/>
  <c r="AE767" i="70"/>
  <c r="AE759" i="70"/>
  <c r="AE757" i="70"/>
  <c r="V768" i="70"/>
  <c r="V760" i="70"/>
  <c r="AE754" i="70"/>
  <c r="V767" i="70"/>
  <c r="V759" i="70"/>
  <c r="AE765" i="70"/>
  <c r="V764" i="70"/>
  <c r="V756" i="70"/>
  <c r="AE762" i="70"/>
  <c r="V763" i="70"/>
  <c r="V755" i="70"/>
  <c r="AE753" i="70"/>
  <c r="V762" i="70"/>
  <c r="V761" i="70"/>
  <c r="AE769" i="70"/>
  <c r="V754" i="70"/>
  <c r="AE766" i="70"/>
  <c r="V769" i="70"/>
  <c r="V753" i="70"/>
  <c r="M763" i="70"/>
  <c r="M755" i="70"/>
  <c r="M762" i="70"/>
  <c r="M754" i="70"/>
  <c r="V766" i="70"/>
  <c r="M767" i="70"/>
  <c r="M759" i="70"/>
  <c r="V765" i="70"/>
  <c r="M766" i="70"/>
  <c r="M758" i="70"/>
  <c r="AE758" i="70"/>
  <c r="M768" i="70"/>
  <c r="M764" i="70"/>
  <c r="M753" i="70"/>
  <c r="M761" i="70"/>
  <c r="V758" i="70"/>
  <c r="M765" i="70"/>
  <c r="V757" i="70"/>
  <c r="M760" i="70"/>
  <c r="AE761" i="70"/>
  <c r="M769" i="70"/>
  <c r="M757" i="70"/>
  <c r="M756" i="70"/>
  <c r="D889" i="70"/>
  <c r="AN902" i="70"/>
  <c r="AN894" i="70"/>
  <c r="AN901" i="70"/>
  <c r="AN893" i="70"/>
  <c r="AN898" i="70"/>
  <c r="AN890" i="70"/>
  <c r="AN905" i="70"/>
  <c r="AN897" i="70"/>
  <c r="AN889" i="70"/>
  <c r="AN892" i="70"/>
  <c r="AN891" i="70"/>
  <c r="AN900" i="70"/>
  <c r="AN899" i="70"/>
  <c r="AN904" i="70"/>
  <c r="AN903" i="70"/>
  <c r="AE898" i="70"/>
  <c r="AE890" i="70"/>
  <c r="AE905" i="70"/>
  <c r="AE897" i="70"/>
  <c r="AE889" i="70"/>
  <c r="AN896" i="70"/>
  <c r="AE902" i="70"/>
  <c r="AE894" i="70"/>
  <c r="AN895" i="70"/>
  <c r="AE901" i="70"/>
  <c r="AE893" i="70"/>
  <c r="AE891" i="70"/>
  <c r="AE904" i="70"/>
  <c r="AE899" i="70"/>
  <c r="AE896" i="70"/>
  <c r="V904" i="70"/>
  <c r="V896" i="70"/>
  <c r="AE903" i="70"/>
  <c r="V903" i="70"/>
  <c r="V895" i="70"/>
  <c r="AE892" i="70"/>
  <c r="V900" i="70"/>
  <c r="V892" i="70"/>
  <c r="V899" i="70"/>
  <c r="V891" i="70"/>
  <c r="AE900" i="70"/>
  <c r="V890" i="70"/>
  <c r="M900" i="70"/>
  <c r="M892" i="70"/>
  <c r="AE895" i="70"/>
  <c r="V905" i="70"/>
  <c r="V889" i="70"/>
  <c r="M899" i="70"/>
  <c r="M891" i="70"/>
  <c r="V898" i="70"/>
  <c r="M904" i="70"/>
  <c r="M896" i="70"/>
  <c r="V897" i="70"/>
  <c r="M903" i="70"/>
  <c r="M895" i="70"/>
  <c r="M902" i="70"/>
  <c r="M901" i="70"/>
  <c r="V894" i="70"/>
  <c r="M894" i="70"/>
  <c r="V893" i="70"/>
  <c r="M893" i="70"/>
  <c r="V901" i="70"/>
  <c r="M905" i="70"/>
  <c r="M897" i="70"/>
  <c r="M898" i="70"/>
  <c r="M890" i="70"/>
  <c r="M889" i="70"/>
  <c r="V902" i="70"/>
  <c r="D1025" i="70"/>
  <c r="AN1038" i="70"/>
  <c r="AN1030" i="70"/>
  <c r="AN1037" i="70"/>
  <c r="AN1029" i="70"/>
  <c r="AN1034" i="70"/>
  <c r="AN1026" i="70"/>
  <c r="AN1041" i="70"/>
  <c r="AN1033" i="70"/>
  <c r="AN1025" i="70"/>
  <c r="AN1036" i="70"/>
  <c r="AN1035" i="70"/>
  <c r="AN1028" i="70"/>
  <c r="AN1027" i="70"/>
  <c r="AN1032" i="70"/>
  <c r="AN1031" i="70"/>
  <c r="AE1034" i="70"/>
  <c r="AE1026" i="70"/>
  <c r="AE1041" i="70"/>
  <c r="AE1033" i="70"/>
  <c r="AE1025" i="70"/>
  <c r="AE1038" i="70"/>
  <c r="AE1030" i="70"/>
  <c r="AE1037" i="70"/>
  <c r="AE1029" i="70"/>
  <c r="AE1035" i="70"/>
  <c r="V1039" i="70"/>
  <c r="V1031" i="70"/>
  <c r="AE1032" i="70"/>
  <c r="V1038" i="70"/>
  <c r="V1030" i="70"/>
  <c r="AN1040" i="70"/>
  <c r="AE1027" i="70"/>
  <c r="V1035" i="70"/>
  <c r="V1027" i="70"/>
  <c r="AN1039" i="70"/>
  <c r="AE1040" i="70"/>
  <c r="V1034" i="70"/>
  <c r="V1026" i="70"/>
  <c r="AE1036" i="70"/>
  <c r="V1041" i="70"/>
  <c r="V1025" i="70"/>
  <c r="AE1031" i="70"/>
  <c r="V1040" i="70"/>
  <c r="V1033" i="70"/>
  <c r="V1032" i="70"/>
  <c r="AE1028" i="70"/>
  <c r="M1036" i="70"/>
  <c r="M1028" i="70"/>
  <c r="M1035" i="70"/>
  <c r="M1027" i="70"/>
  <c r="V1029" i="70"/>
  <c r="M1040" i="70"/>
  <c r="M1032" i="70"/>
  <c r="V1028" i="70"/>
  <c r="M1039" i="70"/>
  <c r="M1031" i="70"/>
  <c r="M1038" i="70"/>
  <c r="M1037" i="70"/>
  <c r="M1030" i="70"/>
  <c r="M1029" i="70"/>
  <c r="V1036" i="70"/>
  <c r="M1025" i="70"/>
  <c r="M1034" i="70"/>
  <c r="M1041" i="70"/>
  <c r="M1033" i="70"/>
  <c r="AE1039" i="70"/>
  <c r="V1037" i="70"/>
  <c r="M1026" i="70"/>
  <c r="AW23" i="70"/>
  <c r="AW40" i="70"/>
  <c r="AW48" i="70"/>
  <c r="AW65" i="70"/>
  <c r="AW131" i="70"/>
  <c r="AW140" i="70"/>
  <c r="AW195" i="70"/>
  <c r="AW212" i="70"/>
  <c r="AW220" i="70"/>
  <c r="AW265" i="70"/>
  <c r="AW273" i="70"/>
  <c r="AW335" i="70"/>
  <c r="AW343" i="70"/>
  <c r="AW361" i="70"/>
  <c r="AW411" i="70"/>
  <c r="AW487" i="70"/>
  <c r="AW535" i="70"/>
  <c r="AW543" i="70"/>
  <c r="AW603" i="70"/>
  <c r="AW620" i="70"/>
  <c r="AW628" i="70"/>
  <c r="AW674" i="70"/>
  <c r="AW682" i="70"/>
  <c r="AW750" i="70"/>
  <c r="AW756" i="70"/>
  <c r="AW812" i="70"/>
  <c r="AW874" i="70"/>
  <c r="AW888" i="70"/>
  <c r="AW896" i="70"/>
  <c r="AW905" i="70"/>
  <c r="AW1008" i="70"/>
  <c r="AW1016" i="70"/>
  <c r="AW1025" i="70"/>
  <c r="AW1092" i="70"/>
  <c r="AW1148" i="70"/>
  <c r="AW1165" i="70"/>
  <c r="AW1173" i="70"/>
  <c r="AW1213" i="70"/>
  <c r="D90" i="70"/>
  <c r="AN101" i="70"/>
  <c r="AN93" i="70"/>
  <c r="AN100" i="70"/>
  <c r="AN92" i="70"/>
  <c r="AN105" i="70"/>
  <c r="AN97" i="70"/>
  <c r="AN104" i="70"/>
  <c r="AN96" i="70"/>
  <c r="AN99" i="70"/>
  <c r="AN98" i="70"/>
  <c r="AN91" i="70"/>
  <c r="AN106" i="70"/>
  <c r="AN90" i="70"/>
  <c r="AN95" i="70"/>
  <c r="AE100" i="70"/>
  <c r="AE92" i="70"/>
  <c r="AN94" i="70"/>
  <c r="AE99" i="70"/>
  <c r="AE91" i="70"/>
  <c r="AE104" i="70"/>
  <c r="AE96" i="70"/>
  <c r="AE103" i="70"/>
  <c r="AE95" i="70"/>
  <c r="AE101" i="70"/>
  <c r="AE98" i="70"/>
  <c r="AE93" i="70"/>
  <c r="AE106" i="70"/>
  <c r="AE90" i="70"/>
  <c r="V104" i="70"/>
  <c r="V96" i="70"/>
  <c r="V103" i="70"/>
  <c r="V95" i="70"/>
  <c r="AN103" i="70"/>
  <c r="AE97" i="70"/>
  <c r="V100" i="70"/>
  <c r="V92" i="70"/>
  <c r="AN102" i="70"/>
  <c r="AE94" i="70"/>
  <c r="V99" i="70"/>
  <c r="V91" i="70"/>
  <c r="AE105" i="70"/>
  <c r="V98" i="70"/>
  <c r="AE102" i="70"/>
  <c r="V97" i="70"/>
  <c r="V106" i="70"/>
  <c r="V90" i="70"/>
  <c r="V105" i="70"/>
  <c r="M103" i="70"/>
  <c r="M95" i="70"/>
  <c r="M101" i="70"/>
  <c r="V94" i="70"/>
  <c r="M100" i="70"/>
  <c r="V102" i="70"/>
  <c r="M102" i="70"/>
  <c r="M94" i="70"/>
  <c r="V101" i="70"/>
  <c r="M93" i="70"/>
  <c r="V93" i="70"/>
  <c r="M99" i="70"/>
  <c r="M91" i="70"/>
  <c r="M97" i="70"/>
  <c r="M96" i="70"/>
  <c r="M92" i="70"/>
  <c r="M106" i="70"/>
  <c r="M98" i="70"/>
  <c r="M105" i="70"/>
  <c r="M104" i="70"/>
  <c r="M90" i="70"/>
  <c r="D226" i="70"/>
  <c r="AN242" i="70"/>
  <c r="AN237" i="70"/>
  <c r="AN229" i="70"/>
  <c r="AN236" i="70"/>
  <c r="AN228" i="70"/>
  <c r="AN241" i="70"/>
  <c r="AN233" i="70"/>
  <c r="AN240" i="70"/>
  <c r="AN232" i="70"/>
  <c r="AN227" i="70"/>
  <c r="AN226" i="70"/>
  <c r="AN235" i="70"/>
  <c r="AN234" i="70"/>
  <c r="AE236" i="70"/>
  <c r="AE228" i="70"/>
  <c r="AE235" i="70"/>
  <c r="AE227" i="70"/>
  <c r="AN239" i="70"/>
  <c r="AE240" i="70"/>
  <c r="AE232" i="70"/>
  <c r="AN238" i="70"/>
  <c r="AE239" i="70"/>
  <c r="AE231" i="70"/>
  <c r="AE229" i="70"/>
  <c r="AE242" i="70"/>
  <c r="AE226" i="70"/>
  <c r="AE237" i="70"/>
  <c r="AE234" i="70"/>
  <c r="AE241" i="70"/>
  <c r="V240" i="70"/>
  <c r="V232" i="70"/>
  <c r="AE238" i="70"/>
  <c r="V239" i="70"/>
  <c r="V231" i="70"/>
  <c r="AN231" i="70"/>
  <c r="V236" i="70"/>
  <c r="V228" i="70"/>
  <c r="AN230" i="70"/>
  <c r="V235" i="70"/>
  <c r="V227" i="70"/>
  <c r="AE233" i="70"/>
  <c r="V242" i="70"/>
  <c r="V226" i="70"/>
  <c r="M240" i="70"/>
  <c r="M232" i="70"/>
  <c r="AE230" i="70"/>
  <c r="V241" i="70"/>
  <c r="M239" i="70"/>
  <c r="M231" i="70"/>
  <c r="V234" i="70"/>
  <c r="M236" i="70"/>
  <c r="M228" i="70"/>
  <c r="V233" i="70"/>
  <c r="M235" i="70"/>
  <c r="M227" i="70"/>
  <c r="V237" i="70"/>
  <c r="M229" i="70"/>
  <c r="M241" i="70"/>
  <c r="V230" i="70"/>
  <c r="M242" i="70"/>
  <c r="V229" i="70"/>
  <c r="M237" i="70"/>
  <c r="M233" i="70"/>
  <c r="M234" i="70"/>
  <c r="M226" i="70"/>
  <c r="V238" i="70"/>
  <c r="M230" i="70"/>
  <c r="M238" i="70"/>
  <c r="D362" i="70"/>
  <c r="AN378" i="70"/>
  <c r="AN370" i="70"/>
  <c r="AN362" i="70"/>
  <c r="AN377" i="70"/>
  <c r="AN369" i="70"/>
  <c r="AN374" i="70"/>
  <c r="AN366" i="70"/>
  <c r="AN373" i="70"/>
  <c r="AN365" i="70"/>
  <c r="AN376" i="70"/>
  <c r="AN375" i="70"/>
  <c r="AN368" i="70"/>
  <c r="AN367" i="70"/>
  <c r="AN372" i="70"/>
  <c r="AN371" i="70"/>
  <c r="AE372" i="70"/>
  <c r="AE364" i="70"/>
  <c r="AE371" i="70"/>
  <c r="AE363" i="70"/>
  <c r="AN364" i="70"/>
  <c r="AE376" i="70"/>
  <c r="AE368" i="70"/>
  <c r="AN363" i="70"/>
  <c r="AE375" i="70"/>
  <c r="AE367" i="70"/>
  <c r="AE373" i="70"/>
  <c r="V376" i="70"/>
  <c r="V368" i="70"/>
  <c r="AE370" i="70"/>
  <c r="V375" i="70"/>
  <c r="V367" i="70"/>
  <c r="AE365" i="70"/>
  <c r="V372" i="70"/>
  <c r="V364" i="70"/>
  <c r="AE378" i="70"/>
  <c r="AE362" i="70"/>
  <c r="V371" i="70"/>
  <c r="V363" i="70"/>
  <c r="AE369" i="70"/>
  <c r="V378" i="70"/>
  <c r="V362" i="70"/>
  <c r="AE366" i="70"/>
  <c r="V377" i="70"/>
  <c r="V370" i="70"/>
  <c r="V369" i="70"/>
  <c r="V366" i="70"/>
  <c r="M376" i="70"/>
  <c r="M368" i="70"/>
  <c r="V365" i="70"/>
  <c r="M375" i="70"/>
  <c r="M367" i="70"/>
  <c r="M372" i="70"/>
  <c r="M364" i="70"/>
  <c r="M371" i="70"/>
  <c r="M363" i="70"/>
  <c r="AE374" i="70"/>
  <c r="M365" i="70"/>
  <c r="V373" i="70"/>
  <c r="M377" i="70"/>
  <c r="V374" i="70"/>
  <c r="M378" i="70"/>
  <c r="M373" i="70"/>
  <c r="M369" i="70"/>
  <c r="M366" i="70"/>
  <c r="M374" i="70"/>
  <c r="M370" i="70"/>
  <c r="M362" i="70"/>
  <c r="AE377" i="70"/>
  <c r="D498" i="70"/>
  <c r="AN514" i="70"/>
  <c r="AN506" i="70"/>
  <c r="AN498" i="70"/>
  <c r="AN513" i="70"/>
  <c r="AN505" i="70"/>
  <c r="AN510" i="70"/>
  <c r="AN502" i="70"/>
  <c r="AN509" i="70"/>
  <c r="AN501" i="70"/>
  <c r="AN504" i="70"/>
  <c r="AN503" i="70"/>
  <c r="AN512" i="70"/>
  <c r="AN511" i="70"/>
  <c r="AN500" i="70"/>
  <c r="AN499" i="70"/>
  <c r="AE508" i="70"/>
  <c r="AE500" i="70"/>
  <c r="AE507" i="70"/>
  <c r="AE499" i="70"/>
  <c r="AE512" i="70"/>
  <c r="AE504" i="70"/>
  <c r="AE511" i="70"/>
  <c r="AE503" i="70"/>
  <c r="AN508" i="70"/>
  <c r="AE501" i="70"/>
  <c r="V512" i="70"/>
  <c r="V504" i="70"/>
  <c r="AN507" i="70"/>
  <c r="AE514" i="70"/>
  <c r="AE498" i="70"/>
  <c r="V511" i="70"/>
  <c r="V503" i="70"/>
  <c r="AE509" i="70"/>
  <c r="V508" i="70"/>
  <c r="V500" i="70"/>
  <c r="AE506" i="70"/>
  <c r="V507" i="70"/>
  <c r="V499" i="70"/>
  <c r="V506" i="70"/>
  <c r="V505" i="70"/>
  <c r="AE513" i="70"/>
  <c r="V514" i="70"/>
  <c r="V498" i="70"/>
  <c r="AE510" i="70"/>
  <c r="V513" i="70"/>
  <c r="V510" i="70"/>
  <c r="V509" i="70"/>
  <c r="AE502" i="70"/>
  <c r="M511" i="70"/>
  <c r="M503" i="70"/>
  <c r="V501" i="70"/>
  <c r="M509" i="70"/>
  <c r="M508" i="70"/>
  <c r="V502" i="70"/>
  <c r="M510" i="70"/>
  <c r="M502" i="70"/>
  <c r="M501" i="70"/>
  <c r="M507" i="70"/>
  <c r="M499" i="70"/>
  <c r="M513" i="70"/>
  <c r="AE505" i="70"/>
  <c r="M512" i="70"/>
  <c r="M514" i="70"/>
  <c r="M506" i="70"/>
  <c r="M498" i="70"/>
  <c r="M505" i="70"/>
  <c r="M504" i="70"/>
  <c r="M500" i="70"/>
  <c r="D634" i="70"/>
  <c r="AN646" i="70"/>
  <c r="AN638" i="70"/>
  <c r="AN645" i="70"/>
  <c r="AN637" i="70"/>
  <c r="AN650" i="70"/>
  <c r="AN642" i="70"/>
  <c r="AN634" i="70"/>
  <c r="AN649" i="70"/>
  <c r="AN641" i="70"/>
  <c r="AN636" i="70"/>
  <c r="AN635" i="70"/>
  <c r="AN644" i="70"/>
  <c r="AN643" i="70"/>
  <c r="AN648" i="70"/>
  <c r="AN647" i="70"/>
  <c r="AN640" i="70"/>
  <c r="AN639" i="70"/>
  <c r="AE644" i="70"/>
  <c r="AE636" i="70"/>
  <c r="AE643" i="70"/>
  <c r="AE635" i="70"/>
  <c r="AE648" i="70"/>
  <c r="AE640" i="70"/>
  <c r="AE647" i="70"/>
  <c r="AE639" i="70"/>
  <c r="AE645" i="70"/>
  <c r="V648" i="70"/>
  <c r="V640" i="70"/>
  <c r="AE642" i="70"/>
  <c r="V647" i="70"/>
  <c r="V639" i="70"/>
  <c r="AE637" i="70"/>
  <c r="V644" i="70"/>
  <c r="V636" i="70"/>
  <c r="AE650" i="70"/>
  <c r="AE634" i="70"/>
  <c r="V643" i="70"/>
  <c r="V635" i="70"/>
  <c r="V650" i="70"/>
  <c r="V634" i="70"/>
  <c r="V649" i="70"/>
  <c r="AE641" i="70"/>
  <c r="V642" i="70"/>
  <c r="AE638" i="70"/>
  <c r="V641" i="70"/>
  <c r="M644" i="70"/>
  <c r="M636" i="70"/>
  <c r="M643" i="70"/>
  <c r="M635" i="70"/>
  <c r="AE649" i="70"/>
  <c r="V638" i="70"/>
  <c r="M648" i="70"/>
  <c r="M640" i="70"/>
  <c r="AE646" i="70"/>
  <c r="V637" i="70"/>
  <c r="M647" i="70"/>
  <c r="M639" i="70"/>
  <c r="V645" i="70"/>
  <c r="M649" i="70"/>
  <c r="M646" i="70"/>
  <c r="M645" i="70"/>
  <c r="M641" i="70"/>
  <c r="M637" i="70"/>
  <c r="M638" i="70"/>
  <c r="M634" i="70"/>
  <c r="V646" i="70"/>
  <c r="M650" i="70"/>
  <c r="M642" i="70"/>
  <c r="D770" i="70"/>
  <c r="AN782" i="70"/>
  <c r="AN774" i="70"/>
  <c r="AN781" i="70"/>
  <c r="AN773" i="70"/>
  <c r="AN786" i="70"/>
  <c r="AN778" i="70"/>
  <c r="AN770" i="70"/>
  <c r="AN785" i="70"/>
  <c r="AN777" i="70"/>
  <c r="AN780" i="70"/>
  <c r="AN779" i="70"/>
  <c r="AN772" i="70"/>
  <c r="AN771" i="70"/>
  <c r="AN776" i="70"/>
  <c r="AN775" i="70"/>
  <c r="AE780" i="70"/>
  <c r="AE772" i="70"/>
  <c r="AE779" i="70"/>
  <c r="AE771" i="70"/>
  <c r="AN784" i="70"/>
  <c r="AE784" i="70"/>
  <c r="AE776" i="70"/>
  <c r="AN783" i="70"/>
  <c r="AE783" i="70"/>
  <c r="AE775" i="70"/>
  <c r="AE773" i="70"/>
  <c r="V784" i="70"/>
  <c r="V776" i="70"/>
  <c r="AE786" i="70"/>
  <c r="AE770" i="70"/>
  <c r="V783" i="70"/>
  <c r="V775" i="70"/>
  <c r="AE781" i="70"/>
  <c r="V780" i="70"/>
  <c r="V772" i="70"/>
  <c r="AE778" i="70"/>
  <c r="V779" i="70"/>
  <c r="V771" i="70"/>
  <c r="AE785" i="70"/>
  <c r="V778" i="70"/>
  <c r="AE782" i="70"/>
  <c r="V777" i="70"/>
  <c r="V786" i="70"/>
  <c r="V770" i="70"/>
  <c r="V785" i="70"/>
  <c r="V782" i="70"/>
  <c r="M780" i="70"/>
  <c r="M772" i="70"/>
  <c r="V781" i="70"/>
  <c r="M779" i="70"/>
  <c r="M771" i="70"/>
  <c r="AE777" i="70"/>
  <c r="M784" i="70"/>
  <c r="M776" i="70"/>
  <c r="AE774" i="70"/>
  <c r="M783" i="70"/>
  <c r="M775" i="70"/>
  <c r="V773" i="70"/>
  <c r="M785" i="70"/>
  <c r="M782" i="70"/>
  <c r="M770" i="70"/>
  <c r="M781" i="70"/>
  <c r="M777" i="70"/>
  <c r="M773" i="70"/>
  <c r="M778" i="70"/>
  <c r="M774" i="70"/>
  <c r="V774" i="70"/>
  <c r="M786" i="70"/>
  <c r="D906" i="70"/>
  <c r="AN918" i="70"/>
  <c r="AN910" i="70"/>
  <c r="AN917" i="70"/>
  <c r="AN909" i="70"/>
  <c r="AN922" i="70"/>
  <c r="AN914" i="70"/>
  <c r="AN906" i="70"/>
  <c r="AN921" i="70"/>
  <c r="AN913" i="70"/>
  <c r="AN908" i="70"/>
  <c r="AN907" i="70"/>
  <c r="AN916" i="70"/>
  <c r="AN915" i="70"/>
  <c r="AN920" i="70"/>
  <c r="AN919" i="70"/>
  <c r="AE922" i="70"/>
  <c r="AE914" i="70"/>
  <c r="AE906" i="70"/>
  <c r="AE921" i="70"/>
  <c r="AE913" i="70"/>
  <c r="AE918" i="70"/>
  <c r="AE910" i="70"/>
  <c r="AE917" i="70"/>
  <c r="AE909" i="70"/>
  <c r="AE907" i="70"/>
  <c r="AE920" i="70"/>
  <c r="AN912" i="70"/>
  <c r="AE915" i="70"/>
  <c r="AN911" i="70"/>
  <c r="AE912" i="70"/>
  <c r="AE908" i="70"/>
  <c r="V920" i="70"/>
  <c r="V912" i="70"/>
  <c r="V919" i="70"/>
  <c r="V911" i="70"/>
  <c r="V916" i="70"/>
  <c r="V908" i="70"/>
  <c r="AE919" i="70"/>
  <c r="V915" i="70"/>
  <c r="V907" i="70"/>
  <c r="V922" i="70"/>
  <c r="V906" i="70"/>
  <c r="M917" i="70"/>
  <c r="M909" i="70"/>
  <c r="V921" i="70"/>
  <c r="M916" i="70"/>
  <c r="M908" i="70"/>
  <c r="V914" i="70"/>
  <c r="M921" i="70"/>
  <c r="M913" i="70"/>
  <c r="V913" i="70"/>
  <c r="M920" i="70"/>
  <c r="M912" i="70"/>
  <c r="V910" i="70"/>
  <c r="M919" i="70"/>
  <c r="V909" i="70"/>
  <c r="M918" i="70"/>
  <c r="M911" i="70"/>
  <c r="M910" i="70"/>
  <c r="M914" i="70"/>
  <c r="AE911" i="70"/>
  <c r="AE916" i="70"/>
  <c r="M907" i="70"/>
  <c r="V917" i="70"/>
  <c r="V918" i="70"/>
  <c r="M906" i="70"/>
  <c r="M922" i="70"/>
  <c r="M915" i="70"/>
  <c r="D1042" i="70"/>
  <c r="AN1054" i="70"/>
  <c r="AN1046" i="70"/>
  <c r="AN1053" i="70"/>
  <c r="AN1045" i="70"/>
  <c r="AN1058" i="70"/>
  <c r="AN1050" i="70"/>
  <c r="AN1042" i="70"/>
  <c r="AN1057" i="70"/>
  <c r="AN1049" i="70"/>
  <c r="AN1052" i="70"/>
  <c r="AN1051" i="70"/>
  <c r="AN1044" i="70"/>
  <c r="AN1043" i="70"/>
  <c r="AN1048" i="70"/>
  <c r="AN1047" i="70"/>
  <c r="AN1056" i="70"/>
  <c r="AE1058" i="70"/>
  <c r="AE1050" i="70"/>
  <c r="AE1042" i="70"/>
  <c r="AN1055" i="70"/>
  <c r="AE1057" i="70"/>
  <c r="AE1049" i="70"/>
  <c r="AE1054" i="70"/>
  <c r="AE1046" i="70"/>
  <c r="AE1053" i="70"/>
  <c r="AE1045" i="70"/>
  <c r="AE1051" i="70"/>
  <c r="V1055" i="70"/>
  <c r="V1047" i="70"/>
  <c r="AE1048" i="70"/>
  <c r="V1054" i="70"/>
  <c r="V1046" i="70"/>
  <c r="AE1043" i="70"/>
  <c r="V1051" i="70"/>
  <c r="V1043" i="70"/>
  <c r="AE1056" i="70"/>
  <c r="V1058" i="70"/>
  <c r="V1050" i="70"/>
  <c r="V1042" i="70"/>
  <c r="V1057" i="70"/>
  <c r="V1056" i="70"/>
  <c r="AE1052" i="70"/>
  <c r="V1049" i="70"/>
  <c r="AE1047" i="70"/>
  <c r="V1048" i="70"/>
  <c r="V1045" i="70"/>
  <c r="M1053" i="70"/>
  <c r="M1045" i="70"/>
  <c r="V1044" i="70"/>
  <c r="M1052" i="70"/>
  <c r="M1044" i="70"/>
  <c r="M1057" i="70"/>
  <c r="M1049" i="70"/>
  <c r="AE1055" i="70"/>
  <c r="M1056" i="70"/>
  <c r="M1048" i="70"/>
  <c r="V1053" i="70"/>
  <c r="M1055" i="70"/>
  <c r="V1052" i="70"/>
  <c r="M1054" i="70"/>
  <c r="M1047" i="70"/>
  <c r="M1046" i="70"/>
  <c r="M1050" i="70"/>
  <c r="M1043" i="70"/>
  <c r="M1042" i="70"/>
  <c r="M1051" i="70"/>
  <c r="AE1044" i="70"/>
  <c r="M1058" i="70"/>
  <c r="D1178" i="70"/>
  <c r="AN1190" i="70"/>
  <c r="AN1182" i="70"/>
  <c r="AN1189" i="70"/>
  <c r="AN1181" i="70"/>
  <c r="AN1194" i="70"/>
  <c r="AN1186" i="70"/>
  <c r="AN1178" i="70"/>
  <c r="AN1193" i="70"/>
  <c r="AN1185" i="70"/>
  <c r="AN1180" i="70"/>
  <c r="AN1179" i="70"/>
  <c r="AN1188" i="70"/>
  <c r="AN1187" i="70"/>
  <c r="AN1192" i="70"/>
  <c r="AE1191" i="70"/>
  <c r="AE1183" i="70"/>
  <c r="AN1191" i="70"/>
  <c r="AE1190" i="70"/>
  <c r="AE1182" i="70"/>
  <c r="AE1187" i="70"/>
  <c r="AE1179" i="70"/>
  <c r="AE1194" i="70"/>
  <c r="AE1186" i="70"/>
  <c r="AE1178" i="70"/>
  <c r="AN1184" i="70"/>
  <c r="AE1184" i="70"/>
  <c r="AN1183" i="70"/>
  <c r="AE1181" i="70"/>
  <c r="AE1192" i="70"/>
  <c r="AE1189" i="70"/>
  <c r="AE1185" i="70"/>
  <c r="V1191" i="70"/>
  <c r="V1183" i="70"/>
  <c r="AE1180" i="70"/>
  <c r="V1190" i="70"/>
  <c r="V1182" i="70"/>
  <c r="V1187" i="70"/>
  <c r="V1179" i="70"/>
  <c r="V1194" i="70"/>
  <c r="V1186" i="70"/>
  <c r="V1178" i="70"/>
  <c r="AE1188" i="70"/>
  <c r="V1185" i="70"/>
  <c r="V1184" i="70"/>
  <c r="V1193" i="70"/>
  <c r="V1192" i="70"/>
  <c r="M1189" i="70"/>
  <c r="M1181" i="70"/>
  <c r="M1188" i="70"/>
  <c r="M1180" i="70"/>
  <c r="V1189" i="70"/>
  <c r="M1193" i="70"/>
  <c r="M1185" i="70"/>
  <c r="V1188" i="70"/>
  <c r="M1192" i="70"/>
  <c r="M1184" i="70"/>
  <c r="V1181" i="70"/>
  <c r="M1191" i="70"/>
  <c r="V1180" i="70"/>
  <c r="M1190" i="70"/>
  <c r="M1183" i="70"/>
  <c r="M1182" i="70"/>
  <c r="M1186" i="70"/>
  <c r="AE1193" i="70"/>
  <c r="M1179" i="70"/>
  <c r="M1187" i="70"/>
  <c r="M1178" i="70"/>
  <c r="M1194" i="70"/>
  <c r="AW28" i="70"/>
  <c r="AW36" i="70"/>
  <c r="AW45" i="70"/>
  <c r="AW53" i="70"/>
  <c r="AW62" i="70"/>
  <c r="AW70" i="70"/>
  <c r="AW83" i="70"/>
  <c r="AW92" i="70"/>
  <c r="AW100" i="70"/>
  <c r="AW106" i="70"/>
  <c r="AW114" i="70"/>
  <c r="AW122" i="70"/>
  <c r="AW128" i="70"/>
  <c r="AW136" i="70"/>
  <c r="AW145" i="70"/>
  <c r="AW153" i="70"/>
  <c r="AW162" i="70"/>
  <c r="AW170" i="70"/>
  <c r="AW178" i="70"/>
  <c r="AW186" i="70"/>
  <c r="AW192" i="70"/>
  <c r="AW200" i="70"/>
  <c r="AW209" i="70"/>
  <c r="AW217" i="70"/>
  <c r="AW231" i="70"/>
  <c r="AW239" i="70"/>
  <c r="AW248" i="70"/>
  <c r="AW256" i="70"/>
  <c r="AW262" i="70"/>
  <c r="AW270" i="70"/>
  <c r="AW276" i="70"/>
  <c r="AW284" i="70"/>
  <c r="AW292" i="70"/>
  <c r="AW298" i="70"/>
  <c r="AW306" i="70"/>
  <c r="AW315" i="70"/>
  <c r="AW323" i="70"/>
  <c r="AW332" i="70"/>
  <c r="AW340" i="70"/>
  <c r="AW349" i="70"/>
  <c r="AW357" i="70"/>
  <c r="AW366" i="70"/>
  <c r="AW374" i="70"/>
  <c r="AW383" i="70"/>
  <c r="AW391" i="70"/>
  <c r="AW400" i="70"/>
  <c r="AW408" i="70"/>
  <c r="AW417" i="70"/>
  <c r="AW425" i="70"/>
  <c r="AW434" i="70"/>
  <c r="AW442" i="70"/>
  <c r="AW451" i="70"/>
  <c r="AW459" i="70"/>
  <c r="AW468" i="70"/>
  <c r="AW476" i="70"/>
  <c r="AW484" i="70"/>
  <c r="AW492" i="70"/>
  <c r="AW501" i="70"/>
  <c r="AW509" i="70"/>
  <c r="AW515" i="70"/>
  <c r="AW523" i="70"/>
  <c r="AW532" i="70"/>
  <c r="AW540" i="70"/>
  <c r="AW549" i="70"/>
  <c r="AW557" i="70"/>
  <c r="AW569" i="70"/>
  <c r="AW577" i="70"/>
  <c r="AW586" i="70"/>
  <c r="AW594" i="70"/>
  <c r="D600" i="70"/>
  <c r="AN614" i="70"/>
  <c r="AN606" i="70"/>
  <c r="AN613" i="70"/>
  <c r="AN605" i="70"/>
  <c r="AN610" i="70"/>
  <c r="AN602" i="70"/>
  <c r="AN609" i="70"/>
  <c r="AN601" i="70"/>
  <c r="AN604" i="70"/>
  <c r="AN603" i="70"/>
  <c r="AN612" i="70"/>
  <c r="AN611" i="70"/>
  <c r="AN616" i="70"/>
  <c r="AN615" i="70"/>
  <c r="AN600" i="70"/>
  <c r="AN608" i="70"/>
  <c r="AN607" i="70"/>
  <c r="AE612" i="70"/>
  <c r="AE604" i="70"/>
  <c r="AE611" i="70"/>
  <c r="AE603" i="70"/>
  <c r="AE616" i="70"/>
  <c r="AE608" i="70"/>
  <c r="AE600" i="70"/>
  <c r="AE615" i="70"/>
  <c r="AE607" i="70"/>
  <c r="AE613" i="70"/>
  <c r="V616" i="70"/>
  <c r="V608" i="70"/>
  <c r="V600" i="70"/>
  <c r="AE610" i="70"/>
  <c r="V615" i="70"/>
  <c r="V607" i="70"/>
  <c r="AE605" i="70"/>
  <c r="V612" i="70"/>
  <c r="V604" i="70"/>
  <c r="AE602" i="70"/>
  <c r="V611" i="70"/>
  <c r="V603" i="70"/>
  <c r="V602" i="70"/>
  <c r="V601" i="70"/>
  <c r="AE609" i="70"/>
  <c r="V610" i="70"/>
  <c r="AE606" i="70"/>
  <c r="V609" i="70"/>
  <c r="M610" i="70"/>
  <c r="M602" i="70"/>
  <c r="M600" i="70"/>
  <c r="AE614" i="70"/>
  <c r="M609" i="70"/>
  <c r="M601" i="70"/>
  <c r="V606" i="70"/>
  <c r="M614" i="70"/>
  <c r="M606" i="70"/>
  <c r="V605" i="70"/>
  <c r="M613" i="70"/>
  <c r="M605" i="70"/>
  <c r="M615" i="70"/>
  <c r="V614" i="70"/>
  <c r="AE601" i="70"/>
  <c r="M612" i="70"/>
  <c r="M611" i="70"/>
  <c r="V613" i="70"/>
  <c r="M607" i="70"/>
  <c r="M603" i="70"/>
  <c r="M616" i="70"/>
  <c r="M608" i="70"/>
  <c r="M604" i="70"/>
  <c r="D736" i="70"/>
  <c r="AN750" i="70"/>
  <c r="AN742" i="70"/>
  <c r="AN749" i="70"/>
  <c r="AN741" i="70"/>
  <c r="AN746" i="70"/>
  <c r="AN738" i="70"/>
  <c r="AN745" i="70"/>
  <c r="AN737" i="70"/>
  <c r="AN748" i="70"/>
  <c r="AN747" i="70"/>
  <c r="AN740" i="70"/>
  <c r="AN739" i="70"/>
  <c r="AN744" i="70"/>
  <c r="AN743" i="70"/>
  <c r="AN736" i="70"/>
  <c r="AE748" i="70"/>
  <c r="AE740" i="70"/>
  <c r="AE747" i="70"/>
  <c r="AE739" i="70"/>
  <c r="AE752" i="70"/>
  <c r="AE744" i="70"/>
  <c r="AE736" i="70"/>
  <c r="AE751" i="70"/>
  <c r="AE743" i="70"/>
  <c r="AE741" i="70"/>
  <c r="V752" i="70"/>
  <c r="V744" i="70"/>
  <c r="V736" i="70"/>
  <c r="AE738" i="70"/>
  <c r="V751" i="70"/>
  <c r="V743" i="70"/>
  <c r="AE749" i="70"/>
  <c r="V748" i="70"/>
  <c r="V740" i="70"/>
  <c r="AE746" i="70"/>
  <c r="V747" i="70"/>
  <c r="V739" i="70"/>
  <c r="V746" i="70"/>
  <c r="AE750" i="70"/>
  <c r="V745" i="70"/>
  <c r="AE737" i="70"/>
  <c r="V738" i="70"/>
  <c r="V737" i="70"/>
  <c r="AE745" i="70"/>
  <c r="V750" i="70"/>
  <c r="M746" i="70"/>
  <c r="M738" i="70"/>
  <c r="M736" i="70"/>
  <c r="AE742" i="70"/>
  <c r="V749" i="70"/>
  <c r="M745" i="70"/>
  <c r="M737" i="70"/>
  <c r="M750" i="70"/>
  <c r="M742" i="70"/>
  <c r="M749" i="70"/>
  <c r="M741" i="70"/>
  <c r="AN752" i="70"/>
  <c r="M751" i="70"/>
  <c r="V742" i="70"/>
  <c r="AN751" i="70"/>
  <c r="M748" i="70"/>
  <c r="M747" i="70"/>
  <c r="V741" i="70"/>
  <c r="M743" i="70"/>
  <c r="M739" i="70"/>
  <c r="M740" i="70"/>
  <c r="M752" i="70"/>
  <c r="M744" i="70"/>
  <c r="AW198" i="70"/>
  <c r="AW206" i="70"/>
  <c r="AW330" i="70"/>
  <c r="AW474" i="70"/>
  <c r="AW1011" i="70"/>
  <c r="D73" i="70"/>
  <c r="AN85" i="70"/>
  <c r="AN77" i="70"/>
  <c r="AN84" i="70"/>
  <c r="AN76" i="70"/>
  <c r="AN89" i="70"/>
  <c r="AN81" i="70"/>
  <c r="AN73" i="70"/>
  <c r="AN88" i="70"/>
  <c r="AN80" i="70"/>
  <c r="AN83" i="70"/>
  <c r="AN82" i="70"/>
  <c r="AN75" i="70"/>
  <c r="AN74" i="70"/>
  <c r="AE84" i="70"/>
  <c r="AE76" i="70"/>
  <c r="AE83" i="70"/>
  <c r="AE75" i="70"/>
  <c r="AN79" i="70"/>
  <c r="AE88" i="70"/>
  <c r="AE80" i="70"/>
  <c r="AN78" i="70"/>
  <c r="AE87" i="70"/>
  <c r="AE79" i="70"/>
  <c r="AE85" i="70"/>
  <c r="AE82" i="70"/>
  <c r="AN87" i="70"/>
  <c r="AE77" i="70"/>
  <c r="AN86" i="70"/>
  <c r="AE74" i="70"/>
  <c r="AE81" i="70"/>
  <c r="V88" i="70"/>
  <c r="V80" i="70"/>
  <c r="AE78" i="70"/>
  <c r="V87" i="70"/>
  <c r="V79" i="70"/>
  <c r="V84" i="70"/>
  <c r="V76" i="70"/>
  <c r="V83" i="70"/>
  <c r="V75" i="70"/>
  <c r="V82" i="70"/>
  <c r="V81" i="70"/>
  <c r="AE73" i="70"/>
  <c r="V74" i="70"/>
  <c r="V89" i="70"/>
  <c r="V73" i="70"/>
  <c r="V77" i="70"/>
  <c r="M86" i="70"/>
  <c r="M78" i="70"/>
  <c r="AE86" i="70"/>
  <c r="M84" i="70"/>
  <c r="M76" i="70"/>
  <c r="AE89" i="70"/>
  <c r="M85" i="70"/>
  <c r="M77" i="70"/>
  <c r="M82" i="70"/>
  <c r="M74" i="70"/>
  <c r="V85" i="70"/>
  <c r="M80" i="70"/>
  <c r="M79" i="70"/>
  <c r="M75" i="70"/>
  <c r="V86" i="70"/>
  <c r="M89" i="70"/>
  <c r="M81" i="70"/>
  <c r="M88" i="70"/>
  <c r="V78" i="70"/>
  <c r="M87" i="70"/>
  <c r="M83" i="70"/>
  <c r="M73" i="70"/>
  <c r="D345" i="70"/>
  <c r="AN354" i="70"/>
  <c r="AN346" i="70"/>
  <c r="AN361" i="70"/>
  <c r="AN353" i="70"/>
  <c r="AN345" i="70"/>
  <c r="AN358" i="70"/>
  <c r="AN350" i="70"/>
  <c r="AN357" i="70"/>
  <c r="AN349" i="70"/>
  <c r="AN360" i="70"/>
  <c r="AN359" i="70"/>
  <c r="AN352" i="70"/>
  <c r="AN351" i="70"/>
  <c r="AN356" i="70"/>
  <c r="AN355" i="70"/>
  <c r="AE356" i="70"/>
  <c r="AE348" i="70"/>
  <c r="AE355" i="70"/>
  <c r="AE347" i="70"/>
  <c r="AE360" i="70"/>
  <c r="AE352" i="70"/>
  <c r="AE359" i="70"/>
  <c r="AE351" i="70"/>
  <c r="AE357" i="70"/>
  <c r="V360" i="70"/>
  <c r="V352" i="70"/>
  <c r="AE354" i="70"/>
  <c r="V359" i="70"/>
  <c r="V351" i="70"/>
  <c r="AE349" i="70"/>
  <c r="V356" i="70"/>
  <c r="V348" i="70"/>
  <c r="AE346" i="70"/>
  <c r="V355" i="70"/>
  <c r="V347" i="70"/>
  <c r="AN348" i="70"/>
  <c r="V346" i="70"/>
  <c r="AN347" i="70"/>
  <c r="V361" i="70"/>
  <c r="V345" i="70"/>
  <c r="AE353" i="70"/>
  <c r="V354" i="70"/>
  <c r="AE350" i="70"/>
  <c r="V353" i="70"/>
  <c r="AE361" i="70"/>
  <c r="M359" i="70"/>
  <c r="M351" i="70"/>
  <c r="AE358" i="70"/>
  <c r="M358" i="70"/>
  <c r="M350" i="70"/>
  <c r="V350" i="70"/>
  <c r="M355" i="70"/>
  <c r="M347" i="70"/>
  <c r="V349" i="70"/>
  <c r="M354" i="70"/>
  <c r="M346" i="70"/>
  <c r="M348" i="70"/>
  <c r="M360" i="70"/>
  <c r="V358" i="70"/>
  <c r="AE345" i="70"/>
  <c r="M361" i="70"/>
  <c r="V357" i="70"/>
  <c r="M356" i="70"/>
  <c r="M353" i="70"/>
  <c r="M352" i="70"/>
  <c r="M345" i="70"/>
  <c r="M349" i="70"/>
  <c r="M357" i="70"/>
  <c r="D481" i="70"/>
  <c r="AN490" i="70"/>
  <c r="AN482" i="70"/>
  <c r="AN497" i="70"/>
  <c r="AN489" i="70"/>
  <c r="AN481" i="70"/>
  <c r="AN494" i="70"/>
  <c r="AN486" i="70"/>
  <c r="AN493" i="70"/>
  <c r="AN485" i="70"/>
  <c r="AN488" i="70"/>
  <c r="AN487" i="70"/>
  <c r="AN496" i="70"/>
  <c r="AN495" i="70"/>
  <c r="AN484" i="70"/>
  <c r="AN483" i="70"/>
  <c r="AE492" i="70"/>
  <c r="AE484" i="70"/>
  <c r="AE491" i="70"/>
  <c r="AE483" i="70"/>
  <c r="AN492" i="70"/>
  <c r="AE496" i="70"/>
  <c r="AE488" i="70"/>
  <c r="AN491" i="70"/>
  <c r="AE495" i="70"/>
  <c r="AE487" i="70"/>
  <c r="AE485" i="70"/>
  <c r="V496" i="70"/>
  <c r="V488" i="70"/>
  <c r="AE482" i="70"/>
  <c r="V495" i="70"/>
  <c r="V487" i="70"/>
  <c r="AE493" i="70"/>
  <c r="V492" i="70"/>
  <c r="V484" i="70"/>
  <c r="AE490" i="70"/>
  <c r="V491" i="70"/>
  <c r="V483" i="70"/>
  <c r="AE497" i="70"/>
  <c r="V490" i="70"/>
  <c r="AE494" i="70"/>
  <c r="V489" i="70"/>
  <c r="AE481" i="70"/>
  <c r="V482" i="70"/>
  <c r="V497" i="70"/>
  <c r="V481" i="70"/>
  <c r="AE489" i="70"/>
  <c r="V494" i="70"/>
  <c r="AE486" i="70"/>
  <c r="V493" i="70"/>
  <c r="M494" i="70"/>
  <c r="M486" i="70"/>
  <c r="M492" i="70"/>
  <c r="M484" i="70"/>
  <c r="V486" i="70"/>
  <c r="M493" i="70"/>
  <c r="M485" i="70"/>
  <c r="V485" i="70"/>
  <c r="M490" i="70"/>
  <c r="M482" i="70"/>
  <c r="M496" i="70"/>
  <c r="M481" i="70"/>
  <c r="M495" i="70"/>
  <c r="M483" i="70"/>
  <c r="M497" i="70"/>
  <c r="M489" i="70"/>
  <c r="M488" i="70"/>
  <c r="M487" i="70"/>
  <c r="M491" i="70"/>
  <c r="D1161" i="70"/>
  <c r="AN1174" i="70"/>
  <c r="AN1166" i="70"/>
  <c r="AN1173" i="70"/>
  <c r="AN1165" i="70"/>
  <c r="AN1170" i="70"/>
  <c r="AN1162" i="70"/>
  <c r="AN1177" i="70"/>
  <c r="AN1169" i="70"/>
  <c r="AN1161" i="70"/>
  <c r="AN1164" i="70"/>
  <c r="AN1163" i="70"/>
  <c r="AN1172" i="70"/>
  <c r="AN1171" i="70"/>
  <c r="AE1175" i="70"/>
  <c r="AE1167" i="70"/>
  <c r="AE1174" i="70"/>
  <c r="AE1166" i="70"/>
  <c r="AN1176" i="70"/>
  <c r="AE1171" i="70"/>
  <c r="AE1163" i="70"/>
  <c r="AN1175" i="70"/>
  <c r="AE1170" i="70"/>
  <c r="AE1162" i="70"/>
  <c r="AE1168" i="70"/>
  <c r="AE1165" i="70"/>
  <c r="AE1176" i="70"/>
  <c r="AE1173" i="70"/>
  <c r="V1175" i="70"/>
  <c r="V1167" i="70"/>
  <c r="V1174" i="70"/>
  <c r="V1166" i="70"/>
  <c r="AN1168" i="70"/>
  <c r="AE1169" i="70"/>
  <c r="V1171" i="70"/>
  <c r="V1163" i="70"/>
  <c r="AN1167" i="70"/>
  <c r="AE1164" i="70"/>
  <c r="V1170" i="70"/>
  <c r="V1162" i="70"/>
  <c r="V1169" i="70"/>
  <c r="AE1177" i="70"/>
  <c r="V1168" i="70"/>
  <c r="V1177" i="70"/>
  <c r="V1161" i="70"/>
  <c r="V1176" i="70"/>
  <c r="AE1172" i="70"/>
  <c r="V1173" i="70"/>
  <c r="M1172" i="70"/>
  <c r="M1164" i="70"/>
  <c r="AE1161" i="70"/>
  <c r="V1172" i="70"/>
  <c r="M1171" i="70"/>
  <c r="M1163" i="70"/>
  <c r="M1176" i="70"/>
  <c r="M1168" i="70"/>
  <c r="M1175" i="70"/>
  <c r="M1167" i="70"/>
  <c r="M1174" i="70"/>
  <c r="M1173" i="70"/>
  <c r="M1166" i="70"/>
  <c r="M1165" i="70"/>
  <c r="V1164" i="70"/>
  <c r="M1170" i="70"/>
  <c r="M1177" i="70"/>
  <c r="M1169" i="70"/>
  <c r="M1161" i="70"/>
  <c r="M1162" i="70"/>
  <c r="V1165" i="70"/>
  <c r="AW31" i="70"/>
  <c r="AW57" i="70"/>
  <c r="AW75" i="70"/>
  <c r="AW86" i="70"/>
  <c r="AW139" i="70"/>
  <c r="AW203" i="70"/>
  <c r="AW344" i="70"/>
  <c r="AW352" i="70"/>
  <c r="AW360" i="70"/>
  <c r="AW403" i="70"/>
  <c r="AW412" i="70"/>
  <c r="AW471" i="70"/>
  <c r="AW479" i="70"/>
  <c r="AW495" i="70"/>
  <c r="AW611" i="70"/>
  <c r="AW742" i="70"/>
  <c r="AW764" i="70"/>
  <c r="AW804" i="70"/>
  <c r="AW882" i="70"/>
  <c r="AW904" i="70"/>
  <c r="AW944" i="70"/>
  <c r="AW952" i="70"/>
  <c r="AW1033" i="70"/>
  <c r="AW1041" i="70"/>
  <c r="AW1083" i="70"/>
  <c r="AW1091" i="70"/>
  <c r="AW1156" i="70"/>
  <c r="AW1221" i="70"/>
  <c r="D107" i="70"/>
  <c r="AN117" i="70"/>
  <c r="AN109" i="70"/>
  <c r="AN116" i="70"/>
  <c r="AN108" i="70"/>
  <c r="AN121" i="70"/>
  <c r="AN113" i="70"/>
  <c r="AN120" i="70"/>
  <c r="AN112" i="70"/>
  <c r="AN115" i="70"/>
  <c r="AN114" i="70"/>
  <c r="AN123" i="70"/>
  <c r="AN107" i="70"/>
  <c r="AN122" i="70"/>
  <c r="AE116" i="70"/>
  <c r="AE108" i="70"/>
  <c r="AE123" i="70"/>
  <c r="AE115" i="70"/>
  <c r="AE107" i="70"/>
  <c r="AN111" i="70"/>
  <c r="AE120" i="70"/>
  <c r="AE112" i="70"/>
  <c r="AN110" i="70"/>
  <c r="AE119" i="70"/>
  <c r="AE111" i="70"/>
  <c r="AN119" i="70"/>
  <c r="AE117" i="70"/>
  <c r="AN118" i="70"/>
  <c r="AE114" i="70"/>
  <c r="AE109" i="70"/>
  <c r="AE122" i="70"/>
  <c r="AE113" i="70"/>
  <c r="V120" i="70"/>
  <c r="V112" i="70"/>
  <c r="AE110" i="70"/>
  <c r="V119" i="70"/>
  <c r="V111" i="70"/>
  <c r="V116" i="70"/>
  <c r="V108" i="70"/>
  <c r="V123" i="70"/>
  <c r="V115" i="70"/>
  <c r="V107" i="70"/>
  <c r="V114" i="70"/>
  <c r="M122" i="70"/>
  <c r="M114" i="70"/>
  <c r="V113" i="70"/>
  <c r="M121" i="70"/>
  <c r="M113" i="70"/>
  <c r="V122" i="70"/>
  <c r="M118" i="70"/>
  <c r="M110" i="70"/>
  <c r="V121" i="70"/>
  <c r="M117" i="70"/>
  <c r="M109" i="70"/>
  <c r="AE118" i="70"/>
  <c r="V109" i="70"/>
  <c r="M111" i="70"/>
  <c r="M108" i="70"/>
  <c r="M123" i="70"/>
  <c r="M119" i="70"/>
  <c r="M107" i="70"/>
  <c r="AE121" i="70"/>
  <c r="V110" i="70"/>
  <c r="M112" i="70"/>
  <c r="M120" i="70"/>
  <c r="V118" i="70"/>
  <c r="M116" i="70"/>
  <c r="V117" i="70"/>
  <c r="M115" i="70"/>
  <c r="D243" i="70"/>
  <c r="AN258" i="70"/>
  <c r="AN250" i="70"/>
  <c r="AN257" i="70"/>
  <c r="AN249" i="70"/>
  <c r="AN254" i="70"/>
  <c r="AN246" i="70"/>
  <c r="AN253" i="70"/>
  <c r="AN245" i="70"/>
  <c r="AN248" i="70"/>
  <c r="AN247" i="70"/>
  <c r="AN256" i="70"/>
  <c r="AN255" i="70"/>
  <c r="AN244" i="70"/>
  <c r="AN243" i="70"/>
  <c r="AN259" i="70"/>
  <c r="AE252" i="70"/>
  <c r="AE244" i="70"/>
  <c r="AE259" i="70"/>
  <c r="AE251" i="70"/>
  <c r="AE243" i="70"/>
  <c r="AE256" i="70"/>
  <c r="AE248" i="70"/>
  <c r="AE255" i="70"/>
  <c r="AE247" i="70"/>
  <c r="AN252" i="70"/>
  <c r="AE245" i="70"/>
  <c r="AN251" i="70"/>
  <c r="AE258" i="70"/>
  <c r="AE253" i="70"/>
  <c r="AE250" i="70"/>
  <c r="V256" i="70"/>
  <c r="V248" i="70"/>
  <c r="V255" i="70"/>
  <c r="V247" i="70"/>
  <c r="AE257" i="70"/>
  <c r="V252" i="70"/>
  <c r="V244" i="70"/>
  <c r="AE254" i="70"/>
  <c r="V259" i="70"/>
  <c r="V251" i="70"/>
  <c r="V243" i="70"/>
  <c r="V258" i="70"/>
  <c r="M257" i="70"/>
  <c r="M249" i="70"/>
  <c r="V257" i="70"/>
  <c r="M256" i="70"/>
  <c r="M248" i="70"/>
  <c r="V250" i="70"/>
  <c r="M253" i="70"/>
  <c r="M245" i="70"/>
  <c r="V249" i="70"/>
  <c r="M252" i="70"/>
  <c r="M244" i="70"/>
  <c r="AE246" i="70"/>
  <c r="M246" i="70"/>
  <c r="M258" i="70"/>
  <c r="V254" i="70"/>
  <c r="M259" i="70"/>
  <c r="M255" i="70"/>
  <c r="V253" i="70"/>
  <c r="M254" i="70"/>
  <c r="M243" i="70"/>
  <c r="V245" i="70"/>
  <c r="AE249" i="70"/>
  <c r="M247" i="70"/>
  <c r="V246" i="70"/>
  <c r="M251" i="70"/>
  <c r="M250" i="70"/>
  <c r="D379" i="70"/>
  <c r="AN394" i="70"/>
  <c r="AN386" i="70"/>
  <c r="AN393" i="70"/>
  <c r="AN385" i="70"/>
  <c r="AN390" i="70"/>
  <c r="AN382" i="70"/>
  <c r="AN389" i="70"/>
  <c r="AN381" i="70"/>
  <c r="AN392" i="70"/>
  <c r="AN391" i="70"/>
  <c r="AN384" i="70"/>
  <c r="AN383" i="70"/>
  <c r="AN388" i="70"/>
  <c r="AN387" i="70"/>
  <c r="AE388" i="70"/>
  <c r="AE380" i="70"/>
  <c r="AN395" i="70"/>
  <c r="AE395" i="70"/>
  <c r="AE387" i="70"/>
  <c r="AE379" i="70"/>
  <c r="AE392" i="70"/>
  <c r="AE384" i="70"/>
  <c r="AE391" i="70"/>
  <c r="AE383" i="70"/>
  <c r="AN380" i="70"/>
  <c r="AE389" i="70"/>
  <c r="V392" i="70"/>
  <c r="V384" i="70"/>
  <c r="AN379" i="70"/>
  <c r="AE386" i="70"/>
  <c r="V391" i="70"/>
  <c r="V383" i="70"/>
  <c r="AE381" i="70"/>
  <c r="V388" i="70"/>
  <c r="V380" i="70"/>
  <c r="AE394" i="70"/>
  <c r="V395" i="70"/>
  <c r="V387" i="70"/>
  <c r="V379" i="70"/>
  <c r="V394" i="70"/>
  <c r="V393" i="70"/>
  <c r="AE385" i="70"/>
  <c r="V386" i="70"/>
  <c r="AE382" i="70"/>
  <c r="V385" i="70"/>
  <c r="M393" i="70"/>
  <c r="M385" i="70"/>
  <c r="M392" i="70"/>
  <c r="M384" i="70"/>
  <c r="AE393" i="70"/>
  <c r="V382" i="70"/>
  <c r="M389" i="70"/>
  <c r="M381" i="70"/>
  <c r="AE390" i="70"/>
  <c r="V381" i="70"/>
  <c r="M388" i="70"/>
  <c r="M380" i="70"/>
  <c r="V389" i="70"/>
  <c r="M382" i="70"/>
  <c r="M391" i="70"/>
  <c r="M395" i="70"/>
  <c r="M394" i="70"/>
  <c r="M390" i="70"/>
  <c r="M379" i="70"/>
  <c r="M387" i="70"/>
  <c r="M386" i="70"/>
  <c r="V390" i="70"/>
  <c r="M383" i="70"/>
  <c r="D515" i="70"/>
  <c r="AN530" i="70"/>
  <c r="AN522" i="70"/>
  <c r="AN529" i="70"/>
  <c r="AN521" i="70"/>
  <c r="AN526" i="70"/>
  <c r="AN518" i="70"/>
  <c r="AN525" i="70"/>
  <c r="AN517" i="70"/>
  <c r="AN520" i="70"/>
  <c r="AN519" i="70"/>
  <c r="AN528" i="70"/>
  <c r="AN527" i="70"/>
  <c r="AN531" i="70"/>
  <c r="AN516" i="70"/>
  <c r="AN515" i="70"/>
  <c r="AN524" i="70"/>
  <c r="AE524" i="70"/>
  <c r="AE516" i="70"/>
  <c r="AN523" i="70"/>
  <c r="AE531" i="70"/>
  <c r="AE523" i="70"/>
  <c r="AE515" i="70"/>
  <c r="AE528" i="70"/>
  <c r="AE520" i="70"/>
  <c r="AE527" i="70"/>
  <c r="AE519" i="70"/>
  <c r="AE517" i="70"/>
  <c r="V528" i="70"/>
  <c r="V520" i="70"/>
  <c r="AE530" i="70"/>
  <c r="V527" i="70"/>
  <c r="V519" i="70"/>
  <c r="AE525" i="70"/>
  <c r="V524" i="70"/>
  <c r="V516" i="70"/>
  <c r="AE522" i="70"/>
  <c r="V531" i="70"/>
  <c r="V523" i="70"/>
  <c r="V515" i="70"/>
  <c r="AE529" i="70"/>
  <c r="V522" i="70"/>
  <c r="AE526" i="70"/>
  <c r="V521" i="70"/>
  <c r="V530" i="70"/>
  <c r="V529" i="70"/>
  <c r="V526" i="70"/>
  <c r="M528" i="70"/>
  <c r="M520" i="70"/>
  <c r="V525" i="70"/>
  <c r="M527" i="70"/>
  <c r="M519" i="70"/>
  <c r="AE521" i="70"/>
  <c r="M524" i="70"/>
  <c r="M516" i="70"/>
  <c r="AE518" i="70"/>
  <c r="M531" i="70"/>
  <c r="M523" i="70"/>
  <c r="M515" i="70"/>
  <c r="V517" i="70"/>
  <c r="M517" i="70"/>
  <c r="M529" i="70"/>
  <c r="M530" i="70"/>
  <c r="M525" i="70"/>
  <c r="M521" i="70"/>
  <c r="M522" i="70"/>
  <c r="V518" i="70"/>
  <c r="M518" i="70"/>
  <c r="M526" i="70"/>
  <c r="D651" i="70"/>
  <c r="AN662" i="70"/>
  <c r="AN654" i="70"/>
  <c r="AN661" i="70"/>
  <c r="AN653" i="70"/>
  <c r="AN666" i="70"/>
  <c r="AN658" i="70"/>
  <c r="AN665" i="70"/>
  <c r="AN657" i="70"/>
  <c r="AN652" i="70"/>
  <c r="AN667" i="70"/>
  <c r="AN651" i="70"/>
  <c r="AN660" i="70"/>
  <c r="AN659" i="70"/>
  <c r="AN664" i="70"/>
  <c r="AN663" i="70"/>
  <c r="AE660" i="70"/>
  <c r="AE652" i="70"/>
  <c r="AE667" i="70"/>
  <c r="AE659" i="70"/>
  <c r="AE651" i="70"/>
  <c r="AN656" i="70"/>
  <c r="AE664" i="70"/>
  <c r="AE656" i="70"/>
  <c r="AN655" i="70"/>
  <c r="AE663" i="70"/>
  <c r="AE655" i="70"/>
  <c r="AE661" i="70"/>
  <c r="V664" i="70"/>
  <c r="V656" i="70"/>
  <c r="AE658" i="70"/>
  <c r="V663" i="70"/>
  <c r="V655" i="70"/>
  <c r="AE653" i="70"/>
  <c r="V660" i="70"/>
  <c r="V652" i="70"/>
  <c r="AE666" i="70"/>
  <c r="V667" i="70"/>
  <c r="V659" i="70"/>
  <c r="V651" i="70"/>
  <c r="AE657" i="70"/>
  <c r="V666" i="70"/>
  <c r="AE654" i="70"/>
  <c r="V665" i="70"/>
  <c r="V658" i="70"/>
  <c r="V657" i="70"/>
  <c r="V654" i="70"/>
  <c r="M661" i="70"/>
  <c r="M653" i="70"/>
  <c r="V653" i="70"/>
  <c r="M660" i="70"/>
  <c r="M652" i="70"/>
  <c r="M665" i="70"/>
  <c r="M657" i="70"/>
  <c r="M664" i="70"/>
  <c r="M656" i="70"/>
  <c r="M651" i="70"/>
  <c r="M666" i="70"/>
  <c r="M662" i="70"/>
  <c r="M659" i="70"/>
  <c r="M663" i="70"/>
  <c r="M658" i="70"/>
  <c r="V661" i="70"/>
  <c r="M667" i="70"/>
  <c r="AE665" i="70"/>
  <c r="V662" i="70"/>
  <c r="M655" i="70"/>
  <c r="AE662" i="70"/>
  <c r="M654" i="70"/>
  <c r="D787" i="70"/>
  <c r="AN798" i="70"/>
  <c r="AN790" i="70"/>
  <c r="AN797" i="70"/>
  <c r="AN789" i="70"/>
  <c r="AN802" i="70"/>
  <c r="AN794" i="70"/>
  <c r="AN801" i="70"/>
  <c r="AN793" i="70"/>
  <c r="AN796" i="70"/>
  <c r="AN795" i="70"/>
  <c r="AN788" i="70"/>
  <c r="AN803" i="70"/>
  <c r="AN787" i="70"/>
  <c r="AN792" i="70"/>
  <c r="AN791" i="70"/>
  <c r="AN800" i="70"/>
  <c r="AE802" i="70"/>
  <c r="AN799" i="70"/>
  <c r="AE801" i="70"/>
  <c r="AE798" i="70"/>
  <c r="AE796" i="70"/>
  <c r="AE788" i="70"/>
  <c r="AE795" i="70"/>
  <c r="AE787" i="70"/>
  <c r="AE803" i="70"/>
  <c r="AE792" i="70"/>
  <c r="AE800" i="70"/>
  <c r="AE791" i="70"/>
  <c r="AE789" i="70"/>
  <c r="V800" i="70"/>
  <c r="V792" i="70"/>
  <c r="V799" i="70"/>
  <c r="V791" i="70"/>
  <c r="AE797" i="70"/>
  <c r="V796" i="70"/>
  <c r="V788" i="70"/>
  <c r="AE794" i="70"/>
  <c r="V803" i="70"/>
  <c r="V795" i="70"/>
  <c r="V787" i="70"/>
  <c r="V794" i="70"/>
  <c r="V793" i="70"/>
  <c r="V802" i="70"/>
  <c r="AE799" i="70"/>
  <c r="V801" i="70"/>
  <c r="M797" i="70"/>
  <c r="M789" i="70"/>
  <c r="M796" i="70"/>
  <c r="M788" i="70"/>
  <c r="V798" i="70"/>
  <c r="M801" i="70"/>
  <c r="M793" i="70"/>
  <c r="V797" i="70"/>
  <c r="M800" i="70"/>
  <c r="M792" i="70"/>
  <c r="M787" i="70"/>
  <c r="M802" i="70"/>
  <c r="M798" i="70"/>
  <c r="M799" i="70"/>
  <c r="M794" i="70"/>
  <c r="AE790" i="70"/>
  <c r="M803" i="70"/>
  <c r="AE793" i="70"/>
  <c r="V790" i="70"/>
  <c r="M791" i="70"/>
  <c r="V789" i="70"/>
  <c r="M790" i="70"/>
  <c r="M795" i="70"/>
  <c r="D923" i="70"/>
  <c r="AN934" i="70"/>
  <c r="AN926" i="70"/>
  <c r="AN933" i="70"/>
  <c r="AN925" i="70"/>
  <c r="AN938" i="70"/>
  <c r="AN930" i="70"/>
  <c r="AN937" i="70"/>
  <c r="AN929" i="70"/>
  <c r="AN924" i="70"/>
  <c r="AN939" i="70"/>
  <c r="AN923" i="70"/>
  <c r="AN932" i="70"/>
  <c r="AN931" i="70"/>
  <c r="AN936" i="70"/>
  <c r="AN935" i="70"/>
  <c r="AN928" i="70"/>
  <c r="AE938" i="70"/>
  <c r="AE930" i="70"/>
  <c r="AN927" i="70"/>
  <c r="AE937" i="70"/>
  <c r="AE929" i="70"/>
  <c r="AE934" i="70"/>
  <c r="AE926" i="70"/>
  <c r="AE933" i="70"/>
  <c r="AE925" i="70"/>
  <c r="AE939" i="70"/>
  <c r="AE923" i="70"/>
  <c r="AE936" i="70"/>
  <c r="AE931" i="70"/>
  <c r="AE928" i="70"/>
  <c r="V936" i="70"/>
  <c r="V928" i="70"/>
  <c r="AE935" i="70"/>
  <c r="V935" i="70"/>
  <c r="V927" i="70"/>
  <c r="AE924" i="70"/>
  <c r="V932" i="70"/>
  <c r="V924" i="70"/>
  <c r="V939" i="70"/>
  <c r="V931" i="70"/>
  <c r="V923" i="70"/>
  <c r="V938" i="70"/>
  <c r="M934" i="70"/>
  <c r="M926" i="70"/>
  <c r="V937" i="70"/>
  <c r="M933" i="70"/>
  <c r="M925" i="70"/>
  <c r="AE932" i="70"/>
  <c r="V930" i="70"/>
  <c r="M938" i="70"/>
  <c r="M930" i="70"/>
  <c r="AE927" i="70"/>
  <c r="V929" i="70"/>
  <c r="M937" i="70"/>
  <c r="M929" i="70"/>
  <c r="M936" i="70"/>
  <c r="M935" i="70"/>
  <c r="V926" i="70"/>
  <c r="M928" i="70"/>
  <c r="V925" i="70"/>
  <c r="M927" i="70"/>
  <c r="M923" i="70"/>
  <c r="M939" i="70"/>
  <c r="V934" i="70"/>
  <c r="V933" i="70"/>
  <c r="M931" i="70"/>
  <c r="M924" i="70"/>
  <c r="M932" i="70"/>
  <c r="D1059" i="70"/>
  <c r="AN1070" i="70"/>
  <c r="AN1062" i="70"/>
  <c r="AN1069" i="70"/>
  <c r="AN1061" i="70"/>
  <c r="AN1074" i="70"/>
  <c r="AN1066" i="70"/>
  <c r="AN1073" i="70"/>
  <c r="AN1065" i="70"/>
  <c r="AN1068" i="70"/>
  <c r="AN1067" i="70"/>
  <c r="AN1060" i="70"/>
  <c r="AN1075" i="70"/>
  <c r="AN1059" i="70"/>
  <c r="AN1064" i="70"/>
  <c r="AN1063" i="70"/>
  <c r="AE1074" i="70"/>
  <c r="AE1066" i="70"/>
  <c r="AE1073" i="70"/>
  <c r="AE1065" i="70"/>
  <c r="AE1070" i="70"/>
  <c r="AE1062" i="70"/>
  <c r="AE1069" i="70"/>
  <c r="AE1061" i="70"/>
  <c r="AE1067" i="70"/>
  <c r="V1071" i="70"/>
  <c r="V1063" i="70"/>
  <c r="AE1064" i="70"/>
  <c r="V1070" i="70"/>
  <c r="V1062" i="70"/>
  <c r="AE1075" i="70"/>
  <c r="AE1059" i="70"/>
  <c r="V1075" i="70"/>
  <c r="V1067" i="70"/>
  <c r="V1059" i="70"/>
  <c r="AE1072" i="70"/>
  <c r="V1074" i="70"/>
  <c r="V1066" i="70"/>
  <c r="AE1068" i="70"/>
  <c r="V1073" i="70"/>
  <c r="AE1063" i="70"/>
  <c r="V1072" i="70"/>
  <c r="AN1072" i="70"/>
  <c r="V1065" i="70"/>
  <c r="AN1071" i="70"/>
  <c r="V1064" i="70"/>
  <c r="M1070" i="70"/>
  <c r="M1062" i="70"/>
  <c r="M1069" i="70"/>
  <c r="M1061" i="70"/>
  <c r="AE1060" i="70"/>
  <c r="V1061" i="70"/>
  <c r="M1074" i="70"/>
  <c r="M1066" i="70"/>
  <c r="V1060" i="70"/>
  <c r="M1073" i="70"/>
  <c r="M1065" i="70"/>
  <c r="M1072" i="70"/>
  <c r="AE1071" i="70"/>
  <c r="M1071" i="70"/>
  <c r="M1064" i="70"/>
  <c r="M1063" i="70"/>
  <c r="M1059" i="70"/>
  <c r="M1075" i="70"/>
  <c r="M1067" i="70"/>
  <c r="V1068" i="70"/>
  <c r="V1069" i="70"/>
  <c r="M1060" i="70"/>
  <c r="M1068" i="70"/>
  <c r="D1195" i="70"/>
  <c r="AN1206" i="70"/>
  <c r="AN1198" i="70"/>
  <c r="AN1205" i="70"/>
  <c r="AN1197" i="70"/>
  <c r="AN1210" i="70"/>
  <c r="AN1202" i="70"/>
  <c r="AN1209" i="70"/>
  <c r="AN1201" i="70"/>
  <c r="AN1196" i="70"/>
  <c r="AN1211" i="70"/>
  <c r="AN1195" i="70"/>
  <c r="AN1204" i="70"/>
  <c r="AN1203" i="70"/>
  <c r="AE1207" i="70"/>
  <c r="AE1199" i="70"/>
  <c r="AE1206" i="70"/>
  <c r="AE1198" i="70"/>
  <c r="AN1208" i="70"/>
  <c r="AE1211" i="70"/>
  <c r="AE1203" i="70"/>
  <c r="AE1195" i="70"/>
  <c r="AN1207" i="70"/>
  <c r="AE1210" i="70"/>
  <c r="AE1202" i="70"/>
  <c r="AE1200" i="70"/>
  <c r="AE1197" i="70"/>
  <c r="AE1208" i="70"/>
  <c r="AE1205" i="70"/>
  <c r="V1207" i="70"/>
  <c r="V1199" i="70"/>
  <c r="V1206" i="70"/>
  <c r="V1198" i="70"/>
  <c r="AE1201" i="70"/>
  <c r="V1211" i="70"/>
  <c r="V1203" i="70"/>
  <c r="V1195" i="70"/>
  <c r="AE1196" i="70"/>
  <c r="V1210" i="70"/>
  <c r="V1202" i="70"/>
  <c r="AN1200" i="70"/>
  <c r="V1201" i="70"/>
  <c r="AN1199" i="70"/>
  <c r="V1200" i="70"/>
  <c r="V1209" i="70"/>
  <c r="AE1209" i="70"/>
  <c r="V1208" i="70"/>
  <c r="V1205" i="70"/>
  <c r="M1206" i="70"/>
  <c r="M1198" i="70"/>
  <c r="V1204" i="70"/>
  <c r="M1205" i="70"/>
  <c r="M1197" i="70"/>
  <c r="M1210" i="70"/>
  <c r="M1202" i="70"/>
  <c r="M1209" i="70"/>
  <c r="M1201" i="70"/>
  <c r="M1208" i="70"/>
  <c r="M1207" i="70"/>
  <c r="M1200" i="70"/>
  <c r="M1199" i="70"/>
  <c r="M1195" i="70"/>
  <c r="M1211" i="70"/>
  <c r="M1204" i="70"/>
  <c r="AE1204" i="70"/>
  <c r="M1203" i="70"/>
  <c r="V1197" i="70"/>
  <c r="M1196" i="70"/>
  <c r="V1196" i="70"/>
  <c r="AW25" i="70"/>
  <c r="AW33" i="70"/>
  <c r="AW42" i="70"/>
  <c r="AW50" i="70"/>
  <c r="AW59" i="70"/>
  <c r="AW67" i="70"/>
  <c r="AW77" i="70"/>
  <c r="AW80" i="70"/>
  <c r="AW88" i="70"/>
  <c r="AW89" i="70"/>
  <c r="AW97" i="70"/>
  <c r="AW105" i="70"/>
  <c r="AW111" i="70"/>
  <c r="AW119" i="70"/>
  <c r="AW125" i="70"/>
  <c r="AW133" i="70"/>
  <c r="AW142" i="70"/>
  <c r="AW150" i="70"/>
  <c r="AW159" i="70"/>
  <c r="AW167" i="70"/>
  <c r="AW175" i="70"/>
  <c r="AW183" i="70"/>
  <c r="AW197" i="70"/>
  <c r="AW205" i="70"/>
  <c r="AW214" i="70"/>
  <c r="AW222" i="70"/>
  <c r="AW228" i="70"/>
  <c r="AW236" i="70"/>
  <c r="AW245" i="70"/>
  <c r="AW253" i="70"/>
  <c r="AW259" i="70"/>
  <c r="AW267" i="70"/>
  <c r="AW275" i="70"/>
  <c r="AW281" i="70"/>
  <c r="AW289" i="70"/>
  <c r="AW295" i="70"/>
  <c r="AW303" i="70"/>
  <c r="AW312" i="70"/>
  <c r="AW320" i="70"/>
  <c r="AW329" i="70"/>
  <c r="AW337" i="70"/>
  <c r="AW346" i="70"/>
  <c r="AW354" i="70"/>
  <c r="AW363" i="70"/>
  <c r="AW371" i="70"/>
  <c r="AW380" i="70"/>
  <c r="AW388" i="70"/>
  <c r="AW397" i="70"/>
  <c r="AW405" i="70"/>
  <c r="AW414" i="70"/>
  <c r="AW422" i="70"/>
  <c r="AW431" i="70"/>
  <c r="AW439" i="70"/>
  <c r="AW448" i="70"/>
  <c r="AW456" i="70"/>
  <c r="AW465" i="70"/>
  <c r="AW473" i="70"/>
  <c r="AW481" i="70"/>
  <c r="AW489" i="70"/>
  <c r="AW506" i="70"/>
  <c r="AW520" i="70"/>
  <c r="AW528" i="70"/>
  <c r="AW537" i="70"/>
  <c r="AW545" i="70"/>
  <c r="AW554" i="70"/>
  <c r="AW562" i="70"/>
  <c r="AW566" i="70"/>
  <c r="AW574" i="70"/>
  <c r="AW583" i="70"/>
  <c r="AW591" i="70"/>
  <c r="D192" i="70"/>
  <c r="AN205" i="70"/>
  <c r="AN197" i="70"/>
  <c r="AN204" i="70"/>
  <c r="AN196" i="70"/>
  <c r="AN201" i="70"/>
  <c r="AN193" i="70"/>
  <c r="AN208" i="70"/>
  <c r="AN200" i="70"/>
  <c r="AN192" i="70"/>
  <c r="AN195" i="70"/>
  <c r="AN194" i="70"/>
  <c r="AN203" i="70"/>
  <c r="AN202" i="70"/>
  <c r="AE204" i="70"/>
  <c r="AE196" i="70"/>
  <c r="AE203" i="70"/>
  <c r="AE195" i="70"/>
  <c r="AN207" i="70"/>
  <c r="AE208" i="70"/>
  <c r="AE200" i="70"/>
  <c r="AE192" i="70"/>
  <c r="AN206" i="70"/>
  <c r="AE207" i="70"/>
  <c r="AE199" i="70"/>
  <c r="AE197" i="70"/>
  <c r="AE194" i="70"/>
  <c r="AE205" i="70"/>
  <c r="AE202" i="70"/>
  <c r="V208" i="70"/>
  <c r="V200" i="70"/>
  <c r="V192" i="70"/>
  <c r="AE206" i="70"/>
  <c r="V207" i="70"/>
  <c r="V199" i="70"/>
  <c r="AE193" i="70"/>
  <c r="V204" i="70"/>
  <c r="V196" i="70"/>
  <c r="V203" i="70"/>
  <c r="V195" i="70"/>
  <c r="V194" i="70"/>
  <c r="M206" i="70"/>
  <c r="M198" i="70"/>
  <c r="V193" i="70"/>
  <c r="M205" i="70"/>
  <c r="M197" i="70"/>
  <c r="AE201" i="70"/>
  <c r="V202" i="70"/>
  <c r="M202" i="70"/>
  <c r="M194" i="70"/>
  <c r="AE198" i="70"/>
  <c r="V201" i="70"/>
  <c r="M201" i="70"/>
  <c r="M193" i="70"/>
  <c r="V205" i="70"/>
  <c r="M195" i="70"/>
  <c r="V197" i="70"/>
  <c r="M204" i="70"/>
  <c r="V198" i="70"/>
  <c r="M208" i="70"/>
  <c r="M207" i="70"/>
  <c r="AN199" i="70"/>
  <c r="M203" i="70"/>
  <c r="M199" i="70"/>
  <c r="V206" i="70"/>
  <c r="M192" i="70"/>
  <c r="AN198" i="70"/>
  <c r="M200" i="70"/>
  <c r="M196" i="70"/>
  <c r="D22" i="70"/>
  <c r="AN37" i="70"/>
  <c r="AN29" i="70"/>
  <c r="AN36" i="70"/>
  <c r="AN28" i="70"/>
  <c r="AN33" i="70"/>
  <c r="AN25" i="70"/>
  <c r="AN32" i="70"/>
  <c r="AN24" i="70"/>
  <c r="AN35" i="70"/>
  <c r="AN34" i="70"/>
  <c r="AN27" i="70"/>
  <c r="AN26" i="70"/>
  <c r="AN31" i="70"/>
  <c r="AE36" i="70"/>
  <c r="AE28" i="70"/>
  <c r="AN30" i="70"/>
  <c r="AE35" i="70"/>
  <c r="AE27" i="70"/>
  <c r="AE32" i="70"/>
  <c r="AE24" i="70"/>
  <c r="AE31" i="70"/>
  <c r="AE23" i="70"/>
  <c r="AE37" i="70"/>
  <c r="AE34" i="70"/>
  <c r="AN23" i="70"/>
  <c r="AE29" i="70"/>
  <c r="AN22" i="70"/>
  <c r="AE26" i="70"/>
  <c r="V32" i="70"/>
  <c r="V24" i="70"/>
  <c r="AN38" i="70"/>
  <c r="V31" i="70"/>
  <c r="V23" i="70"/>
  <c r="AE33" i="70"/>
  <c r="V36" i="70"/>
  <c r="V28" i="70"/>
  <c r="AE30" i="70"/>
  <c r="V35" i="70"/>
  <c r="V27" i="70"/>
  <c r="V34" i="70"/>
  <c r="AE38" i="70"/>
  <c r="V33" i="70"/>
  <c r="V26" i="70"/>
  <c r="V25" i="70"/>
  <c r="V30" i="70"/>
  <c r="V38" i="70"/>
  <c r="V37" i="70"/>
  <c r="V29" i="70"/>
  <c r="AE22" i="70"/>
  <c r="AE25" i="70"/>
  <c r="V22" i="70"/>
  <c r="M38" i="70"/>
  <c r="M30" i="70"/>
  <c r="M36" i="70"/>
  <c r="M35" i="70"/>
  <c r="M27" i="70"/>
  <c r="M37" i="70"/>
  <c r="M29" i="70"/>
  <c r="M28" i="70"/>
  <c r="M22" i="70"/>
  <c r="M34" i="70"/>
  <c r="M26" i="70"/>
  <c r="M24" i="70"/>
  <c r="M31" i="70"/>
  <c r="M33" i="70"/>
  <c r="M25" i="70"/>
  <c r="M32" i="70"/>
  <c r="M23" i="70"/>
  <c r="D124" i="70"/>
  <c r="AN133" i="70"/>
  <c r="AN125" i="70"/>
  <c r="AN140" i="70"/>
  <c r="AN132" i="70"/>
  <c r="AN124" i="70"/>
  <c r="AN137" i="70"/>
  <c r="AN129" i="70"/>
  <c r="AN136" i="70"/>
  <c r="AN128" i="70"/>
  <c r="AN131" i="70"/>
  <c r="AN130" i="70"/>
  <c r="AN139" i="70"/>
  <c r="AN138" i="70"/>
  <c r="AN127" i="70"/>
  <c r="AE140" i="70"/>
  <c r="AE132" i="70"/>
  <c r="AE124" i="70"/>
  <c r="AN126" i="70"/>
  <c r="AE139" i="70"/>
  <c r="AE131" i="70"/>
  <c r="AE136" i="70"/>
  <c r="AE128" i="70"/>
  <c r="AE135" i="70"/>
  <c r="AE127" i="70"/>
  <c r="AE133" i="70"/>
  <c r="AE130" i="70"/>
  <c r="AE125" i="70"/>
  <c r="AE138" i="70"/>
  <c r="V136" i="70"/>
  <c r="V128" i="70"/>
  <c r="V135" i="70"/>
  <c r="V127" i="70"/>
  <c r="AE129" i="70"/>
  <c r="V140" i="70"/>
  <c r="V132" i="70"/>
  <c r="V124" i="70"/>
  <c r="AE126" i="70"/>
  <c r="V139" i="70"/>
  <c r="V131" i="70"/>
  <c r="V130" i="70"/>
  <c r="M138" i="70"/>
  <c r="M130" i="70"/>
  <c r="V129" i="70"/>
  <c r="M137" i="70"/>
  <c r="M129" i="70"/>
  <c r="AN135" i="70"/>
  <c r="AE137" i="70"/>
  <c r="V138" i="70"/>
  <c r="M134" i="70"/>
  <c r="M126" i="70"/>
  <c r="AN134" i="70"/>
  <c r="AE134" i="70"/>
  <c r="V137" i="70"/>
  <c r="M133" i="70"/>
  <c r="M125" i="70"/>
  <c r="M127" i="70"/>
  <c r="V133" i="70"/>
  <c r="M139" i="70"/>
  <c r="M136" i="70"/>
  <c r="V134" i="70"/>
  <c r="M140" i="70"/>
  <c r="M124" i="70"/>
  <c r="V125" i="70"/>
  <c r="M135" i="70"/>
  <c r="M131" i="70"/>
  <c r="M132" i="70"/>
  <c r="M128" i="70"/>
  <c r="V126" i="70"/>
  <c r="D260" i="70"/>
  <c r="AN274" i="70"/>
  <c r="AN266" i="70"/>
  <c r="AN273" i="70"/>
  <c r="AN265" i="70"/>
  <c r="AN270" i="70"/>
  <c r="AN262" i="70"/>
  <c r="AN269" i="70"/>
  <c r="AN261" i="70"/>
  <c r="AN264" i="70"/>
  <c r="AN263" i="70"/>
  <c r="AN272" i="70"/>
  <c r="AN271" i="70"/>
  <c r="AN276" i="70"/>
  <c r="AN275" i="70"/>
  <c r="AN260" i="70"/>
  <c r="AN268" i="70"/>
  <c r="AE276" i="70"/>
  <c r="AE268" i="70"/>
  <c r="AE260" i="70"/>
  <c r="AN267" i="70"/>
  <c r="AE275" i="70"/>
  <c r="AE267" i="70"/>
  <c r="AE272" i="70"/>
  <c r="AE264" i="70"/>
  <c r="AE271" i="70"/>
  <c r="AE263" i="70"/>
  <c r="AE261" i="70"/>
  <c r="AE274" i="70"/>
  <c r="AE269" i="70"/>
  <c r="AE266" i="70"/>
  <c r="AE273" i="70"/>
  <c r="V272" i="70"/>
  <c r="V264" i="70"/>
  <c r="AE270" i="70"/>
  <c r="V271" i="70"/>
  <c r="V263" i="70"/>
  <c r="V276" i="70"/>
  <c r="V268" i="70"/>
  <c r="V260" i="70"/>
  <c r="V275" i="70"/>
  <c r="V267" i="70"/>
  <c r="V274" i="70"/>
  <c r="M274" i="70"/>
  <c r="M266" i="70"/>
  <c r="V273" i="70"/>
  <c r="M273" i="70"/>
  <c r="M265" i="70"/>
  <c r="AE265" i="70"/>
  <c r="V266" i="70"/>
  <c r="M270" i="70"/>
  <c r="M262" i="70"/>
  <c r="AE262" i="70"/>
  <c r="V265" i="70"/>
  <c r="M269" i="70"/>
  <c r="M261" i="70"/>
  <c r="V269" i="70"/>
  <c r="M263" i="70"/>
  <c r="M275" i="70"/>
  <c r="V262" i="70"/>
  <c r="M276" i="70"/>
  <c r="V261" i="70"/>
  <c r="M271" i="70"/>
  <c r="M267" i="70"/>
  <c r="V270" i="70"/>
  <c r="M264" i="70"/>
  <c r="M268" i="70"/>
  <c r="M272" i="70"/>
  <c r="M260" i="70"/>
  <c r="D532" i="70"/>
  <c r="AN546" i="70"/>
  <c r="AN538" i="70"/>
  <c r="AN545" i="70"/>
  <c r="AN537" i="70"/>
  <c r="AN542" i="70"/>
  <c r="AN534" i="70"/>
  <c r="AN541" i="70"/>
  <c r="AN533" i="70"/>
  <c r="AN536" i="70"/>
  <c r="AN535" i="70"/>
  <c r="AN544" i="70"/>
  <c r="AN543" i="70"/>
  <c r="AN532" i="70"/>
  <c r="AN548" i="70"/>
  <c r="AN547" i="70"/>
  <c r="AE548" i="70"/>
  <c r="AE540" i="70"/>
  <c r="AE532" i="70"/>
  <c r="AE547" i="70"/>
  <c r="AE539" i="70"/>
  <c r="AE544" i="70"/>
  <c r="AE536" i="70"/>
  <c r="AE543" i="70"/>
  <c r="AE535" i="70"/>
  <c r="AE533" i="70"/>
  <c r="V544" i="70"/>
  <c r="V536" i="70"/>
  <c r="AE546" i="70"/>
  <c r="V543" i="70"/>
  <c r="V535" i="70"/>
  <c r="AE541" i="70"/>
  <c r="V548" i="70"/>
  <c r="V540" i="70"/>
  <c r="V532" i="70"/>
  <c r="AE538" i="70"/>
  <c r="V547" i="70"/>
  <c r="V539" i="70"/>
  <c r="V538" i="70"/>
  <c r="V537" i="70"/>
  <c r="AE545" i="70"/>
  <c r="V546" i="70"/>
  <c r="AE542" i="70"/>
  <c r="V545" i="70"/>
  <c r="M542" i="70"/>
  <c r="M534" i="70"/>
  <c r="M541" i="70"/>
  <c r="M533" i="70"/>
  <c r="AN540" i="70"/>
  <c r="V542" i="70"/>
  <c r="M546" i="70"/>
  <c r="M538" i="70"/>
  <c r="M532" i="70"/>
  <c r="AN539" i="70"/>
  <c r="V541" i="70"/>
  <c r="M545" i="70"/>
  <c r="M537" i="70"/>
  <c r="M547" i="70"/>
  <c r="M540" i="70"/>
  <c r="M544" i="70"/>
  <c r="M543" i="70"/>
  <c r="M539" i="70"/>
  <c r="AE534" i="70"/>
  <c r="V533" i="70"/>
  <c r="M535" i="70"/>
  <c r="AE537" i="70"/>
  <c r="V534" i="70"/>
  <c r="M536" i="70"/>
  <c r="M548" i="70"/>
  <c r="D1212" i="70"/>
  <c r="AN1222" i="70"/>
  <c r="AN1214" i="70"/>
  <c r="AN1221" i="70"/>
  <c r="AN1213" i="70"/>
  <c r="AN1226" i="70"/>
  <c r="AN1218" i="70"/>
  <c r="AN1225" i="70"/>
  <c r="AN1217" i="70"/>
  <c r="AN1228" i="70"/>
  <c r="AN1212" i="70"/>
  <c r="AN1227" i="70"/>
  <c r="AN1220" i="70"/>
  <c r="AN1219" i="70"/>
  <c r="AN1224" i="70"/>
  <c r="AE1223" i="70"/>
  <c r="AE1215" i="70"/>
  <c r="AN1223" i="70"/>
  <c r="AE1222" i="70"/>
  <c r="AE1214" i="70"/>
  <c r="AE1227" i="70"/>
  <c r="AE1219" i="70"/>
  <c r="AE1226" i="70"/>
  <c r="AE1218" i="70"/>
  <c r="AE1216" i="70"/>
  <c r="AE1213" i="70"/>
  <c r="AN1216" i="70"/>
  <c r="AE1224" i="70"/>
  <c r="AN1215" i="70"/>
  <c r="AE1221" i="70"/>
  <c r="AE1217" i="70"/>
  <c r="V1223" i="70"/>
  <c r="V1215" i="70"/>
  <c r="AE1212" i="70"/>
  <c r="V1222" i="70"/>
  <c r="V1214" i="70"/>
  <c r="V1227" i="70"/>
  <c r="V1219" i="70"/>
  <c r="AE1228" i="70"/>
  <c r="V1226" i="70"/>
  <c r="V1218" i="70"/>
  <c r="V1217" i="70"/>
  <c r="V1216" i="70"/>
  <c r="AE1220" i="70"/>
  <c r="V1225" i="70"/>
  <c r="V1224" i="70"/>
  <c r="M1223" i="70"/>
  <c r="M1215" i="70"/>
  <c r="M1222" i="70"/>
  <c r="M1214" i="70"/>
  <c r="V1221" i="70"/>
  <c r="M1227" i="70"/>
  <c r="M1219" i="70"/>
  <c r="AE1225" i="70"/>
  <c r="V1220" i="70"/>
  <c r="M1226" i="70"/>
  <c r="M1218" i="70"/>
  <c r="M1225" i="70"/>
  <c r="M1224" i="70"/>
  <c r="V1213" i="70"/>
  <c r="M1217" i="70"/>
  <c r="M1212" i="70"/>
  <c r="V1212" i="70"/>
  <c r="M1216" i="70"/>
  <c r="M1220" i="70"/>
  <c r="M1213" i="70"/>
  <c r="V1228" i="70"/>
  <c r="M1228" i="70"/>
  <c r="M1221" i="70"/>
  <c r="AW39" i="70"/>
  <c r="D1008" i="70"/>
  <c r="AN1022" i="70"/>
  <c r="AN1014" i="70"/>
  <c r="AN1021" i="70"/>
  <c r="AN1013" i="70"/>
  <c r="AN1018" i="70"/>
  <c r="AN1010" i="70"/>
  <c r="AN1017" i="70"/>
  <c r="AN1009" i="70"/>
  <c r="AN1020" i="70"/>
  <c r="AN1019" i="70"/>
  <c r="AN1012" i="70"/>
  <c r="AN1011" i="70"/>
  <c r="AN1016" i="70"/>
  <c r="AN1015" i="70"/>
  <c r="AE1018" i="70"/>
  <c r="AE1010" i="70"/>
  <c r="AE1017" i="70"/>
  <c r="AE1009" i="70"/>
  <c r="AN1024" i="70"/>
  <c r="AE1022" i="70"/>
  <c r="AE1014" i="70"/>
  <c r="AN1023" i="70"/>
  <c r="AE1021" i="70"/>
  <c r="AE1013" i="70"/>
  <c r="AE1019" i="70"/>
  <c r="V1023" i="70"/>
  <c r="AE1016" i="70"/>
  <c r="AE1011" i="70"/>
  <c r="AE1024" i="70"/>
  <c r="AE1008" i="70"/>
  <c r="V1016" i="70"/>
  <c r="V1008" i="70"/>
  <c r="V1024" i="70"/>
  <c r="V1015" i="70"/>
  <c r="AE1020" i="70"/>
  <c r="V1020" i="70"/>
  <c r="V1012" i="70"/>
  <c r="AE1015" i="70"/>
  <c r="V1019" i="70"/>
  <c r="V1011" i="70"/>
  <c r="V1018" i="70"/>
  <c r="M1019" i="70"/>
  <c r="M1011" i="70"/>
  <c r="AE1023" i="70"/>
  <c r="V1017" i="70"/>
  <c r="M1018" i="70"/>
  <c r="M1010" i="70"/>
  <c r="V1010" i="70"/>
  <c r="M1023" i="70"/>
  <c r="M1015" i="70"/>
  <c r="V1009" i="70"/>
  <c r="M1022" i="70"/>
  <c r="M1014" i="70"/>
  <c r="AN1008" i="70"/>
  <c r="M1021" i="70"/>
  <c r="M1008" i="70"/>
  <c r="M1020" i="70"/>
  <c r="AE1012" i="70"/>
  <c r="V1022" i="70"/>
  <c r="M1013" i="70"/>
  <c r="V1021" i="70"/>
  <c r="M1012" i="70"/>
  <c r="M1016" i="70"/>
  <c r="V1014" i="70"/>
  <c r="M1009" i="70"/>
  <c r="V1013" i="70"/>
  <c r="M1024" i="70"/>
  <c r="M1017" i="70"/>
  <c r="AW338" i="70"/>
  <c r="AW614" i="70"/>
  <c r="AW1019" i="70"/>
  <c r="AW1160" i="70"/>
  <c r="D56" i="70"/>
  <c r="AN69" i="70"/>
  <c r="AN61" i="70"/>
  <c r="AN68" i="70"/>
  <c r="AN60" i="70"/>
  <c r="AN65" i="70"/>
  <c r="AN57" i="70"/>
  <c r="AN72" i="70"/>
  <c r="AN64" i="70"/>
  <c r="AN56" i="70"/>
  <c r="AN67" i="70"/>
  <c r="AN66" i="70"/>
  <c r="AN59" i="70"/>
  <c r="AN58" i="70"/>
  <c r="AN63" i="70"/>
  <c r="AE68" i="70"/>
  <c r="AE60" i="70"/>
  <c r="AN62" i="70"/>
  <c r="AE67" i="70"/>
  <c r="AE59" i="70"/>
  <c r="AE72" i="70"/>
  <c r="AE64" i="70"/>
  <c r="AE56" i="70"/>
  <c r="AE71" i="70"/>
  <c r="AE63" i="70"/>
  <c r="AE69" i="70"/>
  <c r="AE66" i="70"/>
  <c r="AE61" i="70"/>
  <c r="AE58" i="70"/>
  <c r="V72" i="70"/>
  <c r="V64" i="70"/>
  <c r="V56" i="70"/>
  <c r="V71" i="70"/>
  <c r="V63" i="70"/>
  <c r="AE65" i="70"/>
  <c r="V68" i="70"/>
  <c r="V60" i="70"/>
  <c r="AE62" i="70"/>
  <c r="V67" i="70"/>
  <c r="V59" i="70"/>
  <c r="V66" i="70"/>
  <c r="V65" i="70"/>
  <c r="V58" i="70"/>
  <c r="AE70" i="70"/>
  <c r="V57" i="70"/>
  <c r="M69" i="70"/>
  <c r="M61" i="70"/>
  <c r="V69" i="70"/>
  <c r="M67" i="70"/>
  <c r="M59" i="70"/>
  <c r="AE57" i="70"/>
  <c r="M58" i="70"/>
  <c r="V70" i="70"/>
  <c r="M68" i="70"/>
  <c r="M60" i="70"/>
  <c r="V61" i="70"/>
  <c r="M65" i="70"/>
  <c r="M57" i="70"/>
  <c r="M63" i="70"/>
  <c r="AN70" i="70"/>
  <c r="M62" i="70"/>
  <c r="V62" i="70"/>
  <c r="M72" i="70"/>
  <c r="M64" i="70"/>
  <c r="AN71" i="70"/>
  <c r="M71" i="70"/>
  <c r="M70" i="70"/>
  <c r="M66" i="70"/>
  <c r="M56" i="70"/>
  <c r="D804" i="70"/>
  <c r="AN814" i="70"/>
  <c r="AN806" i="70"/>
  <c r="AN813" i="70"/>
  <c r="AN805" i="70"/>
  <c r="AN818" i="70"/>
  <c r="AN810" i="70"/>
  <c r="AN817" i="70"/>
  <c r="AN809" i="70"/>
  <c r="AN812" i="70"/>
  <c r="AN811" i="70"/>
  <c r="AN820" i="70"/>
  <c r="AN804" i="70"/>
  <c r="AN819" i="70"/>
  <c r="AN808" i="70"/>
  <c r="AN807" i="70"/>
  <c r="AE818" i="70"/>
  <c r="AE810" i="70"/>
  <c r="AE817" i="70"/>
  <c r="AE809" i="70"/>
  <c r="AE814" i="70"/>
  <c r="AE806" i="70"/>
  <c r="AE813" i="70"/>
  <c r="AE805" i="70"/>
  <c r="AE811" i="70"/>
  <c r="AE808" i="70"/>
  <c r="AE819" i="70"/>
  <c r="AE816" i="70"/>
  <c r="AE812" i="70"/>
  <c r="V816" i="70"/>
  <c r="V808" i="70"/>
  <c r="AE807" i="70"/>
  <c r="V815" i="70"/>
  <c r="V807" i="70"/>
  <c r="AN816" i="70"/>
  <c r="V820" i="70"/>
  <c r="V812" i="70"/>
  <c r="V804" i="70"/>
  <c r="AN815" i="70"/>
  <c r="V819" i="70"/>
  <c r="V811" i="70"/>
  <c r="V810" i="70"/>
  <c r="V809" i="70"/>
  <c r="AE804" i="70"/>
  <c r="V818" i="70"/>
  <c r="V817" i="70"/>
  <c r="AE820" i="70"/>
  <c r="V814" i="70"/>
  <c r="M814" i="70"/>
  <c r="M806" i="70"/>
  <c r="AE815" i="70"/>
  <c r="V813" i="70"/>
  <c r="M813" i="70"/>
  <c r="M805" i="70"/>
  <c r="M818" i="70"/>
  <c r="M810" i="70"/>
  <c r="M804" i="70"/>
  <c r="M817" i="70"/>
  <c r="M809" i="70"/>
  <c r="M819" i="70"/>
  <c r="M815" i="70"/>
  <c r="V806" i="70"/>
  <c r="M812" i="70"/>
  <c r="M816" i="70"/>
  <c r="V805" i="70"/>
  <c r="M811" i="70"/>
  <c r="M807" i="70"/>
  <c r="M808" i="70"/>
  <c r="M820" i="70"/>
  <c r="AW22" i="70"/>
  <c r="AW30" i="70"/>
  <c r="AW47" i="70"/>
  <c r="AW85" i="70"/>
  <c r="AW211" i="70"/>
  <c r="AW351" i="70"/>
  <c r="AW359" i="70"/>
  <c r="AW402" i="70"/>
  <c r="AW410" i="70"/>
  <c r="AW534" i="70"/>
  <c r="AW542" i="70"/>
  <c r="AW610" i="70"/>
  <c r="AW619" i="70"/>
  <c r="AW749" i="70"/>
  <c r="AW763" i="70"/>
  <c r="AW819" i="70"/>
  <c r="AW903" i="70"/>
  <c r="AW951" i="70"/>
  <c r="AW1024" i="70"/>
  <c r="AW1082" i="70"/>
  <c r="AW1155" i="70"/>
  <c r="AW1164" i="70"/>
  <c r="AW1220" i="70"/>
  <c r="D141" i="70"/>
  <c r="AN157" i="70"/>
  <c r="AN149" i="70"/>
  <c r="AN141" i="70"/>
  <c r="AN156" i="70"/>
  <c r="AN148" i="70"/>
  <c r="AN153" i="70"/>
  <c r="AN145" i="70"/>
  <c r="AN152" i="70"/>
  <c r="AN144" i="70"/>
  <c r="AN147" i="70"/>
  <c r="AN146" i="70"/>
  <c r="AN155" i="70"/>
  <c r="AN154" i="70"/>
  <c r="AE156" i="70"/>
  <c r="AE148" i="70"/>
  <c r="AE155" i="70"/>
  <c r="AE147" i="70"/>
  <c r="AN143" i="70"/>
  <c r="AE152" i="70"/>
  <c r="AE144" i="70"/>
  <c r="AN142" i="70"/>
  <c r="AE151" i="70"/>
  <c r="AE143" i="70"/>
  <c r="AE149" i="70"/>
  <c r="AE146" i="70"/>
  <c r="AN151" i="70"/>
  <c r="AE157" i="70"/>
  <c r="AE141" i="70"/>
  <c r="AN150" i="70"/>
  <c r="AE154" i="70"/>
  <c r="AE145" i="70"/>
  <c r="V152" i="70"/>
  <c r="V144" i="70"/>
  <c r="AE142" i="70"/>
  <c r="V151" i="70"/>
  <c r="V143" i="70"/>
  <c r="V156" i="70"/>
  <c r="V148" i="70"/>
  <c r="V155" i="70"/>
  <c r="V147" i="70"/>
  <c r="V146" i="70"/>
  <c r="M155" i="70"/>
  <c r="M147" i="70"/>
  <c r="V145" i="70"/>
  <c r="M154" i="70"/>
  <c r="M146" i="70"/>
  <c r="V154" i="70"/>
  <c r="M151" i="70"/>
  <c r="M143" i="70"/>
  <c r="V153" i="70"/>
  <c r="M150" i="70"/>
  <c r="M142" i="70"/>
  <c r="V141" i="70"/>
  <c r="M144" i="70"/>
  <c r="M156" i="70"/>
  <c r="M141" i="70"/>
  <c r="M157" i="70"/>
  <c r="V157" i="70"/>
  <c r="M152" i="70"/>
  <c r="V149" i="70"/>
  <c r="M145" i="70"/>
  <c r="AE153" i="70"/>
  <c r="V150" i="70"/>
  <c r="M149" i="70"/>
  <c r="AE150" i="70"/>
  <c r="M148" i="70"/>
  <c r="V142" i="70"/>
  <c r="M153" i="70"/>
  <c r="D277" i="70"/>
  <c r="AN290" i="70"/>
  <c r="AN282" i="70"/>
  <c r="AN289" i="70"/>
  <c r="AN281" i="70"/>
  <c r="AN286" i="70"/>
  <c r="AN278" i="70"/>
  <c r="AN293" i="70"/>
  <c r="AN285" i="70"/>
  <c r="AN277" i="70"/>
  <c r="AN280" i="70"/>
  <c r="AN279" i="70"/>
  <c r="AN288" i="70"/>
  <c r="AN287" i="70"/>
  <c r="AN292" i="70"/>
  <c r="AN291" i="70"/>
  <c r="AE292" i="70"/>
  <c r="AE284" i="70"/>
  <c r="AE291" i="70"/>
  <c r="AE283" i="70"/>
  <c r="AE288" i="70"/>
  <c r="AE280" i="70"/>
  <c r="AE287" i="70"/>
  <c r="AE279" i="70"/>
  <c r="AE293" i="70"/>
  <c r="AE277" i="70"/>
  <c r="AE290" i="70"/>
  <c r="AE285" i="70"/>
  <c r="AE282" i="70"/>
  <c r="V288" i="70"/>
  <c r="V280" i="70"/>
  <c r="V287" i="70"/>
  <c r="V279" i="70"/>
  <c r="AE289" i="70"/>
  <c r="V292" i="70"/>
  <c r="V284" i="70"/>
  <c r="AE286" i="70"/>
  <c r="V291" i="70"/>
  <c r="V283" i="70"/>
  <c r="AN284" i="70"/>
  <c r="V290" i="70"/>
  <c r="M291" i="70"/>
  <c r="M283" i="70"/>
  <c r="AN283" i="70"/>
  <c r="V289" i="70"/>
  <c r="M290" i="70"/>
  <c r="M282" i="70"/>
  <c r="V282" i="70"/>
  <c r="M287" i="70"/>
  <c r="M279" i="70"/>
  <c r="V281" i="70"/>
  <c r="M286" i="70"/>
  <c r="M278" i="70"/>
  <c r="M280" i="70"/>
  <c r="V293" i="70"/>
  <c r="M277" i="70"/>
  <c r="V286" i="70"/>
  <c r="M293" i="70"/>
  <c r="M292" i="70"/>
  <c r="V285" i="70"/>
  <c r="M288" i="70"/>
  <c r="M289" i="70"/>
  <c r="AE281" i="70"/>
  <c r="V278" i="70"/>
  <c r="M285" i="70"/>
  <c r="AE278" i="70"/>
  <c r="V277" i="70"/>
  <c r="M284" i="70"/>
  <c r="M281" i="70"/>
  <c r="D413" i="70"/>
  <c r="AN426" i="70"/>
  <c r="AN418" i="70"/>
  <c r="AN425" i="70"/>
  <c r="AN417" i="70"/>
  <c r="AN422" i="70"/>
  <c r="AN414" i="70"/>
  <c r="AN429" i="70"/>
  <c r="AN421" i="70"/>
  <c r="AN413" i="70"/>
  <c r="AN424" i="70"/>
  <c r="AN423" i="70"/>
  <c r="AN416" i="70"/>
  <c r="AN415" i="70"/>
  <c r="AN420" i="70"/>
  <c r="AN419" i="70"/>
  <c r="AE428" i="70"/>
  <c r="AE420" i="70"/>
  <c r="AE427" i="70"/>
  <c r="AE419" i="70"/>
  <c r="AN428" i="70"/>
  <c r="AE424" i="70"/>
  <c r="AE416" i="70"/>
  <c r="AN427" i="70"/>
  <c r="AE423" i="70"/>
  <c r="AE415" i="70"/>
  <c r="AE421" i="70"/>
  <c r="V424" i="70"/>
  <c r="V416" i="70"/>
  <c r="AE418" i="70"/>
  <c r="V423" i="70"/>
  <c r="V415" i="70"/>
  <c r="AE429" i="70"/>
  <c r="AE413" i="70"/>
  <c r="V428" i="70"/>
  <c r="V420" i="70"/>
  <c r="AE426" i="70"/>
  <c r="V427" i="70"/>
  <c r="V419" i="70"/>
  <c r="V426" i="70"/>
  <c r="V425" i="70"/>
  <c r="AE417" i="70"/>
  <c r="V418" i="70"/>
  <c r="AE414" i="70"/>
  <c r="V417" i="70"/>
  <c r="AE425" i="70"/>
  <c r="M427" i="70"/>
  <c r="AE422" i="70"/>
  <c r="V429" i="70"/>
  <c r="M426" i="70"/>
  <c r="V414" i="70"/>
  <c r="M423" i="70"/>
  <c r="V413" i="70"/>
  <c r="M422" i="70"/>
  <c r="M418" i="70"/>
  <c r="M428" i="70"/>
  <c r="M416" i="70"/>
  <c r="M413" i="70"/>
  <c r="V422" i="70"/>
  <c r="M429" i="70"/>
  <c r="M417" i="70"/>
  <c r="V421" i="70"/>
  <c r="M424" i="70"/>
  <c r="M414" i="70"/>
  <c r="M419" i="70"/>
  <c r="M425" i="70"/>
  <c r="M421" i="70"/>
  <c r="M420" i="70"/>
  <c r="M415" i="70"/>
  <c r="D549" i="70"/>
  <c r="AN562" i="70"/>
  <c r="AN554" i="70"/>
  <c r="AN561" i="70"/>
  <c r="AN553" i="70"/>
  <c r="AN558" i="70"/>
  <c r="AN550" i="70"/>
  <c r="AN565" i="70"/>
  <c r="AN557" i="70"/>
  <c r="AN549" i="70"/>
  <c r="AN552" i="70"/>
  <c r="AN551" i="70"/>
  <c r="AN560" i="70"/>
  <c r="AN559" i="70"/>
  <c r="AN564" i="70"/>
  <c r="AN563" i="70"/>
  <c r="AE564" i="70"/>
  <c r="AE556" i="70"/>
  <c r="AE563" i="70"/>
  <c r="AE555" i="70"/>
  <c r="AN556" i="70"/>
  <c r="AE560" i="70"/>
  <c r="AE552" i="70"/>
  <c r="AN555" i="70"/>
  <c r="AE559" i="70"/>
  <c r="AE551" i="70"/>
  <c r="AE565" i="70"/>
  <c r="AE549" i="70"/>
  <c r="V560" i="70"/>
  <c r="V552" i="70"/>
  <c r="AE562" i="70"/>
  <c r="V559" i="70"/>
  <c r="V551" i="70"/>
  <c r="AE557" i="70"/>
  <c r="V564" i="70"/>
  <c r="V556" i="70"/>
  <c r="AE554" i="70"/>
  <c r="V563" i="70"/>
  <c r="V555" i="70"/>
  <c r="AE561" i="70"/>
  <c r="V554" i="70"/>
  <c r="AE558" i="70"/>
  <c r="V553" i="70"/>
  <c r="V562" i="70"/>
  <c r="V561" i="70"/>
  <c r="AE553" i="70"/>
  <c r="V558" i="70"/>
  <c r="M559" i="70"/>
  <c r="M551" i="70"/>
  <c r="AE550" i="70"/>
  <c r="V557" i="70"/>
  <c r="M558" i="70"/>
  <c r="M550" i="70"/>
  <c r="M563" i="70"/>
  <c r="M555" i="70"/>
  <c r="M562" i="70"/>
  <c r="M554" i="70"/>
  <c r="M564" i="70"/>
  <c r="M549" i="70"/>
  <c r="M560" i="70"/>
  <c r="V550" i="70"/>
  <c r="M561" i="70"/>
  <c r="V565" i="70"/>
  <c r="V549" i="70"/>
  <c r="M556" i="70"/>
  <c r="M565" i="70"/>
  <c r="M553" i="70"/>
  <c r="M552" i="70"/>
  <c r="M557" i="70"/>
  <c r="D685" i="70"/>
  <c r="AN694" i="70"/>
  <c r="AN686" i="70"/>
  <c r="AN701" i="70"/>
  <c r="AN693" i="70"/>
  <c r="AN685" i="70"/>
  <c r="AN698" i="70"/>
  <c r="AN690" i="70"/>
  <c r="AN697" i="70"/>
  <c r="AN689" i="70"/>
  <c r="AN700" i="70"/>
  <c r="AN699" i="70"/>
  <c r="AN692" i="70"/>
  <c r="AN691" i="70"/>
  <c r="AN696" i="70"/>
  <c r="AN695" i="70"/>
  <c r="AE700" i="70"/>
  <c r="AE692" i="70"/>
  <c r="AE699" i="70"/>
  <c r="AE691" i="70"/>
  <c r="AE696" i="70"/>
  <c r="AE688" i="70"/>
  <c r="AE695" i="70"/>
  <c r="AE687" i="70"/>
  <c r="AN688" i="70"/>
  <c r="AE693" i="70"/>
  <c r="V696" i="70"/>
  <c r="V688" i="70"/>
  <c r="AN687" i="70"/>
  <c r="AE690" i="70"/>
  <c r="V695" i="70"/>
  <c r="V687" i="70"/>
  <c r="AE701" i="70"/>
  <c r="AE685" i="70"/>
  <c r="V700" i="70"/>
  <c r="V692" i="70"/>
  <c r="AE698" i="70"/>
  <c r="V699" i="70"/>
  <c r="V691" i="70"/>
  <c r="AE689" i="70"/>
  <c r="V698" i="70"/>
  <c r="AE686" i="70"/>
  <c r="V697" i="70"/>
  <c r="V690" i="70"/>
  <c r="V689" i="70"/>
  <c r="V686" i="70"/>
  <c r="M695" i="70"/>
  <c r="M687" i="70"/>
  <c r="V685" i="70"/>
  <c r="M694" i="70"/>
  <c r="M686" i="70"/>
  <c r="M699" i="70"/>
  <c r="M691" i="70"/>
  <c r="V701" i="70"/>
  <c r="M698" i="70"/>
  <c r="M690" i="70"/>
  <c r="M700" i="70"/>
  <c r="M696" i="70"/>
  <c r="AE697" i="70"/>
  <c r="V694" i="70"/>
  <c r="M697" i="70"/>
  <c r="V693" i="70"/>
  <c r="AE694" i="70"/>
  <c r="M692" i="70"/>
  <c r="M685" i="70"/>
  <c r="M701" i="70"/>
  <c r="M689" i="70"/>
  <c r="M688" i="70"/>
  <c r="M693" i="70"/>
  <c r="D821" i="70"/>
  <c r="AN830" i="70"/>
  <c r="AN822" i="70"/>
  <c r="AN837" i="70"/>
  <c r="AN829" i="70"/>
  <c r="AN821" i="70"/>
  <c r="AN834" i="70"/>
  <c r="AN826" i="70"/>
  <c r="AN833" i="70"/>
  <c r="AN825" i="70"/>
  <c r="AN828" i="70"/>
  <c r="AN827" i="70"/>
  <c r="AN836" i="70"/>
  <c r="AN835" i="70"/>
  <c r="AN824" i="70"/>
  <c r="AN823" i="70"/>
  <c r="AE834" i="70"/>
  <c r="AE826" i="70"/>
  <c r="AE833" i="70"/>
  <c r="AE825" i="70"/>
  <c r="AN832" i="70"/>
  <c r="AE830" i="70"/>
  <c r="AE822" i="70"/>
  <c r="AN831" i="70"/>
  <c r="AE837" i="70"/>
  <c r="AE829" i="70"/>
  <c r="AE821" i="70"/>
  <c r="AE827" i="70"/>
  <c r="AE824" i="70"/>
  <c r="AE835" i="70"/>
  <c r="AE832" i="70"/>
  <c r="V832" i="70"/>
  <c r="V824" i="70"/>
  <c r="V831" i="70"/>
  <c r="V823" i="70"/>
  <c r="AE828" i="70"/>
  <c r="V836" i="70"/>
  <c r="V828" i="70"/>
  <c r="AE823" i="70"/>
  <c r="V835" i="70"/>
  <c r="V827" i="70"/>
  <c r="AE836" i="70"/>
  <c r="V826" i="70"/>
  <c r="AE831" i="70"/>
  <c r="V825" i="70"/>
  <c r="V834" i="70"/>
  <c r="V833" i="70"/>
  <c r="M831" i="70"/>
  <c r="M823" i="70"/>
  <c r="M830" i="70"/>
  <c r="M822" i="70"/>
  <c r="V830" i="70"/>
  <c r="M835" i="70"/>
  <c r="M827" i="70"/>
  <c r="V829" i="70"/>
  <c r="M834" i="70"/>
  <c r="M826" i="70"/>
  <c r="V837" i="70"/>
  <c r="M836" i="70"/>
  <c r="M821" i="70"/>
  <c r="V821" i="70"/>
  <c r="V822" i="70"/>
  <c r="M833" i="70"/>
  <c r="M832" i="70"/>
  <c r="M828" i="70"/>
  <c r="M825" i="70"/>
  <c r="M824" i="70"/>
  <c r="M837" i="70"/>
  <c r="M829" i="70"/>
  <c r="D957" i="70"/>
  <c r="AN966" i="70"/>
  <c r="AN958" i="70"/>
  <c r="AN973" i="70"/>
  <c r="AN965" i="70"/>
  <c r="AN957" i="70"/>
  <c r="AN970" i="70"/>
  <c r="AN962" i="70"/>
  <c r="AN969" i="70"/>
  <c r="AN961" i="70"/>
  <c r="AN972" i="70"/>
  <c r="AN971" i="70"/>
  <c r="AN964" i="70"/>
  <c r="AN963" i="70"/>
  <c r="AN968" i="70"/>
  <c r="AN967" i="70"/>
  <c r="AE970" i="70"/>
  <c r="AE962" i="70"/>
  <c r="AE969" i="70"/>
  <c r="AE961" i="70"/>
  <c r="AN960" i="70"/>
  <c r="AE966" i="70"/>
  <c r="AE958" i="70"/>
  <c r="AN959" i="70"/>
  <c r="AE973" i="70"/>
  <c r="AE965" i="70"/>
  <c r="AE957" i="70"/>
  <c r="AE971" i="70"/>
  <c r="AE968" i="70"/>
  <c r="AE963" i="70"/>
  <c r="AE960" i="70"/>
  <c r="AE972" i="70"/>
  <c r="V968" i="70"/>
  <c r="V960" i="70"/>
  <c r="AE967" i="70"/>
  <c r="V967" i="70"/>
  <c r="V959" i="70"/>
  <c r="V972" i="70"/>
  <c r="V964" i="70"/>
  <c r="V971" i="70"/>
  <c r="V963" i="70"/>
  <c r="AE964" i="70"/>
  <c r="V970" i="70"/>
  <c r="M968" i="70"/>
  <c r="M960" i="70"/>
  <c r="AE959" i="70"/>
  <c r="V969" i="70"/>
  <c r="M967" i="70"/>
  <c r="M959" i="70"/>
  <c r="V962" i="70"/>
  <c r="M972" i="70"/>
  <c r="M964" i="70"/>
  <c r="V961" i="70"/>
  <c r="M971" i="70"/>
  <c r="M963" i="70"/>
  <c r="M970" i="70"/>
  <c r="V973" i="70"/>
  <c r="M969" i="70"/>
  <c r="V958" i="70"/>
  <c r="M962" i="70"/>
  <c r="V957" i="70"/>
  <c r="M961" i="70"/>
  <c r="V965" i="70"/>
  <c r="M966" i="70"/>
  <c r="M973" i="70"/>
  <c r="M965" i="70"/>
  <c r="M957" i="70"/>
  <c r="M958" i="70"/>
  <c r="V966" i="70"/>
  <c r="D1093" i="70"/>
  <c r="AN1102" i="70"/>
  <c r="AN1094" i="70"/>
  <c r="AN1109" i="70"/>
  <c r="AN1101" i="70"/>
  <c r="AN1093" i="70"/>
  <c r="AN1106" i="70"/>
  <c r="AN1098" i="70"/>
  <c r="AN1105" i="70"/>
  <c r="AN1097" i="70"/>
  <c r="AN1100" i="70"/>
  <c r="AN1099" i="70"/>
  <c r="AN1108" i="70"/>
  <c r="AN1107" i="70"/>
  <c r="AN1096" i="70"/>
  <c r="AN1095" i="70"/>
  <c r="AE1106" i="70"/>
  <c r="AE1098" i="70"/>
  <c r="AE1105" i="70"/>
  <c r="AE1097" i="70"/>
  <c r="AE1102" i="70"/>
  <c r="AE1094" i="70"/>
  <c r="AE1109" i="70"/>
  <c r="AE1101" i="70"/>
  <c r="AE1093" i="70"/>
  <c r="AN1104" i="70"/>
  <c r="AE1099" i="70"/>
  <c r="V1103" i="70"/>
  <c r="V1095" i="70"/>
  <c r="AN1103" i="70"/>
  <c r="AE1096" i="70"/>
  <c r="V1102" i="70"/>
  <c r="V1094" i="70"/>
  <c r="AE1107" i="70"/>
  <c r="V1107" i="70"/>
  <c r="V1099" i="70"/>
  <c r="AE1104" i="70"/>
  <c r="V1106" i="70"/>
  <c r="V1098" i="70"/>
  <c r="AE1100" i="70"/>
  <c r="V1105" i="70"/>
  <c r="AE1095" i="70"/>
  <c r="V1104" i="70"/>
  <c r="V1097" i="70"/>
  <c r="V1096" i="70"/>
  <c r="V1109" i="70"/>
  <c r="M1104" i="70"/>
  <c r="M1096" i="70"/>
  <c r="V1108" i="70"/>
  <c r="M1103" i="70"/>
  <c r="M1095" i="70"/>
  <c r="V1093" i="70"/>
  <c r="M1108" i="70"/>
  <c r="M1100" i="70"/>
  <c r="M1107" i="70"/>
  <c r="M1099" i="70"/>
  <c r="M1106" i="70"/>
  <c r="M1105" i="70"/>
  <c r="M1098" i="70"/>
  <c r="M1097" i="70"/>
  <c r="M1093" i="70"/>
  <c r="AE1108" i="70"/>
  <c r="V1101" i="70"/>
  <c r="M1102" i="70"/>
  <c r="M1109" i="70"/>
  <c r="AE1103" i="70"/>
  <c r="V1100" i="70"/>
  <c r="M1101" i="70"/>
  <c r="M1094" i="70"/>
  <c r="D1229" i="70"/>
  <c r="AN1238" i="70"/>
  <c r="AN1230" i="70"/>
  <c r="AN1245" i="70"/>
  <c r="AN1237" i="70"/>
  <c r="AN1229" i="70"/>
  <c r="AN1242" i="70"/>
  <c r="AN1234" i="70"/>
  <c r="AN1241" i="70"/>
  <c r="AN1233" i="70"/>
  <c r="AN1244" i="70"/>
  <c r="AN1243" i="70"/>
  <c r="AN1236" i="70"/>
  <c r="AN1235" i="70"/>
  <c r="AE1239" i="70"/>
  <c r="AE1231" i="70"/>
  <c r="AE1238" i="70"/>
  <c r="AE1230" i="70"/>
  <c r="AN1240" i="70"/>
  <c r="AE1243" i="70"/>
  <c r="AE1235" i="70"/>
  <c r="AN1239" i="70"/>
  <c r="AE1242" i="70"/>
  <c r="AE1234" i="70"/>
  <c r="AE1232" i="70"/>
  <c r="AE1245" i="70"/>
  <c r="AE1229" i="70"/>
  <c r="AE1240" i="70"/>
  <c r="AE1237" i="70"/>
  <c r="AN1232" i="70"/>
  <c r="V1239" i="70"/>
  <c r="V1231" i="70"/>
  <c r="AN1231" i="70"/>
  <c r="AE1244" i="70"/>
  <c r="V1238" i="70"/>
  <c r="V1230" i="70"/>
  <c r="AE1233" i="70"/>
  <c r="V1243" i="70"/>
  <c r="V1235" i="70"/>
  <c r="V1242" i="70"/>
  <c r="V1234" i="70"/>
  <c r="V1233" i="70"/>
  <c r="AE1241" i="70"/>
  <c r="V1232" i="70"/>
  <c r="V1241" i="70"/>
  <c r="V1240" i="70"/>
  <c r="V1237" i="70"/>
  <c r="M1240" i="70"/>
  <c r="M1232" i="70"/>
  <c r="V1236" i="70"/>
  <c r="M1239" i="70"/>
  <c r="M1231" i="70"/>
  <c r="AE1236" i="70"/>
  <c r="M1244" i="70"/>
  <c r="M1236" i="70"/>
  <c r="M1243" i="70"/>
  <c r="M1235" i="70"/>
  <c r="V1245" i="70"/>
  <c r="M1242" i="70"/>
  <c r="V1244" i="70"/>
  <c r="M1241" i="70"/>
  <c r="M1234" i="70"/>
  <c r="M1233" i="70"/>
  <c r="M1245" i="70"/>
  <c r="V1229" i="70"/>
  <c r="M1238" i="70"/>
  <c r="M1237" i="70"/>
  <c r="M1229" i="70"/>
  <c r="M1230" i="70"/>
  <c r="AW27" i="70"/>
  <c r="AW35" i="70"/>
  <c r="AW44" i="70"/>
  <c r="AW52" i="70"/>
  <c r="AW61" i="70"/>
  <c r="AW69" i="70"/>
  <c r="AW82" i="70"/>
  <c r="AW91" i="70"/>
  <c r="AW99" i="70"/>
  <c r="AW113" i="70"/>
  <c r="AW121" i="70"/>
  <c r="AW127" i="70"/>
  <c r="AW135" i="70"/>
  <c r="AW144" i="70"/>
  <c r="AW152" i="70"/>
  <c r="AW161" i="70"/>
  <c r="AW169" i="70"/>
  <c r="AW177" i="70"/>
  <c r="AW185" i="70"/>
  <c r="AW191" i="70"/>
  <c r="AW199" i="70"/>
  <c r="AW207" i="70"/>
  <c r="AW208" i="70"/>
  <c r="AW216" i="70"/>
  <c r="AW224" i="70"/>
  <c r="AW230" i="70"/>
  <c r="AW238" i="70"/>
  <c r="AW247" i="70"/>
  <c r="AW255" i="70"/>
  <c r="AW261" i="70"/>
  <c r="AW269" i="70"/>
  <c r="AW283" i="70"/>
  <c r="AW291" i="70"/>
  <c r="AW297" i="70"/>
  <c r="AW305" i="70"/>
  <c r="AW314" i="70"/>
  <c r="AW322" i="70"/>
  <c r="AW331" i="70"/>
  <c r="AW339" i="70"/>
  <c r="AW348" i="70"/>
  <c r="AW356" i="70"/>
  <c r="AW365" i="70"/>
  <c r="AW373" i="70"/>
  <c r="AW382" i="70"/>
  <c r="AW390" i="70"/>
  <c r="AW399" i="70"/>
  <c r="AW407" i="70"/>
  <c r="AW416" i="70"/>
  <c r="AW424" i="70"/>
  <c r="AW433" i="70"/>
  <c r="AW441" i="70"/>
  <c r="AW450" i="70"/>
  <c r="AW458" i="70"/>
  <c r="AW467" i="70"/>
  <c r="AW475" i="70"/>
  <c r="AW483" i="70"/>
  <c r="AW491" i="70"/>
  <c r="AW500" i="70"/>
  <c r="AW508" i="70"/>
  <c r="AW514" i="70"/>
  <c r="AW522" i="70"/>
  <c r="AW530" i="70"/>
  <c r="AW531" i="70"/>
  <c r="AW539" i="70"/>
  <c r="AW547" i="70"/>
  <c r="AW548" i="70"/>
  <c r="AW556" i="70"/>
  <c r="AW564" i="70"/>
  <c r="AW565" i="70"/>
  <c r="AW568" i="70"/>
  <c r="AW576" i="70"/>
  <c r="AW585" i="70"/>
  <c r="AW593" i="70"/>
  <c r="AW1151" i="70"/>
  <c r="D39" i="70"/>
  <c r="AN53" i="70"/>
  <c r="AN45" i="70"/>
  <c r="AN52" i="70"/>
  <c r="AN44" i="70"/>
  <c r="AN49" i="70"/>
  <c r="AN41" i="70"/>
  <c r="AN48" i="70"/>
  <c r="AN40" i="70"/>
  <c r="AN51" i="70"/>
  <c r="AN50" i="70"/>
  <c r="AN43" i="70"/>
  <c r="AN42" i="70"/>
  <c r="AE52" i="70"/>
  <c r="AE44" i="70"/>
  <c r="AE51" i="70"/>
  <c r="AE43" i="70"/>
  <c r="AN47" i="70"/>
  <c r="AE48" i="70"/>
  <c r="AE40" i="70"/>
  <c r="AN46" i="70"/>
  <c r="AE55" i="70"/>
  <c r="AE47" i="70"/>
  <c r="AE39" i="70"/>
  <c r="AN55" i="70"/>
  <c r="AE53" i="70"/>
  <c r="AN54" i="70"/>
  <c r="AE50" i="70"/>
  <c r="AE45" i="70"/>
  <c r="AE42" i="70"/>
  <c r="AN39" i="70"/>
  <c r="AE49" i="70"/>
  <c r="V48" i="70"/>
  <c r="V40" i="70"/>
  <c r="AE46" i="70"/>
  <c r="V55" i="70"/>
  <c r="V47" i="70"/>
  <c r="V39" i="70"/>
  <c r="V52" i="70"/>
  <c r="V44" i="70"/>
  <c r="V51" i="70"/>
  <c r="V43" i="70"/>
  <c r="AE41" i="70"/>
  <c r="V50" i="70"/>
  <c r="V49" i="70"/>
  <c r="V42" i="70"/>
  <c r="V41" i="70"/>
  <c r="V45" i="70"/>
  <c r="M53" i="70"/>
  <c r="M45" i="70"/>
  <c r="M43" i="70"/>
  <c r="M52" i="70"/>
  <c r="M44" i="70"/>
  <c r="M51" i="70"/>
  <c r="AE54" i="70"/>
  <c r="M49" i="70"/>
  <c r="M41" i="70"/>
  <c r="M46" i="70"/>
  <c r="M42" i="70"/>
  <c r="V54" i="70"/>
  <c r="M40" i="70"/>
  <c r="M48" i="70"/>
  <c r="M39" i="70"/>
  <c r="V53" i="70"/>
  <c r="M55" i="70"/>
  <c r="M47" i="70"/>
  <c r="V46" i="70"/>
  <c r="M54" i="70"/>
  <c r="M50" i="70"/>
  <c r="D940" i="70"/>
  <c r="AN950" i="70"/>
  <c r="AN942" i="70"/>
  <c r="AN949" i="70"/>
  <c r="AN941" i="70"/>
  <c r="AN954" i="70"/>
  <c r="AN946" i="70"/>
  <c r="AN953" i="70"/>
  <c r="AN945" i="70"/>
  <c r="AN956" i="70"/>
  <c r="AN940" i="70"/>
  <c r="AN955" i="70"/>
  <c r="AN948" i="70"/>
  <c r="AN947" i="70"/>
  <c r="AN952" i="70"/>
  <c r="AN951" i="70"/>
  <c r="AE954" i="70"/>
  <c r="AE946" i="70"/>
  <c r="AE953" i="70"/>
  <c r="AE945" i="70"/>
  <c r="AE950" i="70"/>
  <c r="AE942" i="70"/>
  <c r="AE949" i="70"/>
  <c r="AE941" i="70"/>
  <c r="AE955" i="70"/>
  <c r="AE952" i="70"/>
  <c r="AE947" i="70"/>
  <c r="AE944" i="70"/>
  <c r="AN944" i="70"/>
  <c r="AE940" i="70"/>
  <c r="V952" i="70"/>
  <c r="V944" i="70"/>
  <c r="AN943" i="70"/>
  <c r="V951" i="70"/>
  <c r="V943" i="70"/>
  <c r="AE956" i="70"/>
  <c r="V956" i="70"/>
  <c r="V948" i="70"/>
  <c r="V940" i="70"/>
  <c r="AE951" i="70"/>
  <c r="V955" i="70"/>
  <c r="V947" i="70"/>
  <c r="V954" i="70"/>
  <c r="M951" i="70"/>
  <c r="M943" i="70"/>
  <c r="V953" i="70"/>
  <c r="M950" i="70"/>
  <c r="M942" i="70"/>
  <c r="V946" i="70"/>
  <c r="M955" i="70"/>
  <c r="M947" i="70"/>
  <c r="V945" i="70"/>
  <c r="M954" i="70"/>
  <c r="M946" i="70"/>
  <c r="AE948" i="70"/>
  <c r="V942" i="70"/>
  <c r="M953" i="70"/>
  <c r="AE943" i="70"/>
  <c r="V941" i="70"/>
  <c r="M952" i="70"/>
  <c r="M945" i="70"/>
  <c r="M940" i="70"/>
  <c r="M944" i="70"/>
  <c r="M948" i="70"/>
  <c r="V949" i="70"/>
  <c r="V950" i="70"/>
  <c r="M941" i="70"/>
  <c r="M956" i="70"/>
  <c r="M949" i="70"/>
  <c r="AW138" i="70"/>
  <c r="AW202" i="70"/>
  <c r="AW219" i="70"/>
  <c r="AW225" i="70"/>
  <c r="AW334" i="70"/>
  <c r="AW494" i="70"/>
  <c r="AW681" i="70"/>
  <c r="AW741" i="70"/>
  <c r="AW811" i="70"/>
  <c r="AW881" i="70"/>
  <c r="AW895" i="70"/>
  <c r="AW943" i="70"/>
  <c r="AW1147" i="70"/>
  <c r="D158" i="70"/>
  <c r="AN173" i="70"/>
  <c r="AN165" i="70"/>
  <c r="AN172" i="70"/>
  <c r="AN164" i="70"/>
  <c r="AN169" i="70"/>
  <c r="AN161" i="70"/>
  <c r="AN168" i="70"/>
  <c r="AN160" i="70"/>
  <c r="AN163" i="70"/>
  <c r="AN162" i="70"/>
  <c r="AN171" i="70"/>
  <c r="AN170" i="70"/>
  <c r="AN159" i="70"/>
  <c r="AE172" i="70"/>
  <c r="AE164" i="70"/>
  <c r="AN158" i="70"/>
  <c r="AE171" i="70"/>
  <c r="AE163" i="70"/>
  <c r="AE168" i="70"/>
  <c r="AE160" i="70"/>
  <c r="AN174" i="70"/>
  <c r="AE167" i="70"/>
  <c r="AE159" i="70"/>
  <c r="AE165" i="70"/>
  <c r="AE162" i="70"/>
  <c r="AE173" i="70"/>
  <c r="AE170" i="70"/>
  <c r="AN167" i="70"/>
  <c r="V168" i="70"/>
  <c r="V160" i="70"/>
  <c r="AN166" i="70"/>
  <c r="AE174" i="70"/>
  <c r="V167" i="70"/>
  <c r="V159" i="70"/>
  <c r="AE161" i="70"/>
  <c r="V172" i="70"/>
  <c r="V164" i="70"/>
  <c r="AE158" i="70"/>
  <c r="V171" i="70"/>
  <c r="V163" i="70"/>
  <c r="AE169" i="70"/>
  <c r="V162" i="70"/>
  <c r="M172" i="70"/>
  <c r="M164" i="70"/>
  <c r="AE166" i="70"/>
  <c r="V161" i="70"/>
  <c r="M171" i="70"/>
  <c r="M163" i="70"/>
  <c r="V170" i="70"/>
  <c r="M168" i="70"/>
  <c r="M160" i="70"/>
  <c r="V169" i="70"/>
  <c r="M167" i="70"/>
  <c r="M159" i="70"/>
  <c r="V173" i="70"/>
  <c r="M161" i="70"/>
  <c r="M173" i="70"/>
  <c r="V158" i="70"/>
  <c r="V166" i="70"/>
  <c r="M174" i="70"/>
  <c r="M158" i="70"/>
  <c r="V165" i="70"/>
  <c r="M169" i="70"/>
  <c r="M165" i="70"/>
  <c r="M170" i="70"/>
  <c r="M166" i="70"/>
  <c r="V174" i="70"/>
  <c r="M162" i="70"/>
  <c r="D294" i="70"/>
  <c r="AN306" i="70"/>
  <c r="AN298" i="70"/>
  <c r="AN305" i="70"/>
  <c r="AN297" i="70"/>
  <c r="AN310" i="70"/>
  <c r="AN302" i="70"/>
  <c r="AN294" i="70"/>
  <c r="AN309" i="70"/>
  <c r="AN301" i="70"/>
  <c r="AN296" i="70"/>
  <c r="AN295" i="70"/>
  <c r="AN304" i="70"/>
  <c r="AN303" i="70"/>
  <c r="AN308" i="70"/>
  <c r="AN307" i="70"/>
  <c r="AE308" i="70"/>
  <c r="AE300" i="70"/>
  <c r="AE307" i="70"/>
  <c r="AE299" i="70"/>
  <c r="AN300" i="70"/>
  <c r="AE304" i="70"/>
  <c r="AE296" i="70"/>
  <c r="AN299" i="70"/>
  <c r="AE303" i="70"/>
  <c r="AE295" i="70"/>
  <c r="AE309" i="70"/>
  <c r="AE306" i="70"/>
  <c r="AE301" i="70"/>
  <c r="AE298" i="70"/>
  <c r="AE305" i="70"/>
  <c r="V304" i="70"/>
  <c r="V296" i="70"/>
  <c r="AE302" i="70"/>
  <c r="V303" i="70"/>
  <c r="V295" i="70"/>
  <c r="V308" i="70"/>
  <c r="V300" i="70"/>
  <c r="V307" i="70"/>
  <c r="V299" i="70"/>
  <c r="AE297" i="70"/>
  <c r="V306" i="70"/>
  <c r="M308" i="70"/>
  <c r="M300" i="70"/>
  <c r="AE294" i="70"/>
  <c r="V305" i="70"/>
  <c r="M307" i="70"/>
  <c r="M299" i="70"/>
  <c r="V298" i="70"/>
  <c r="M304" i="70"/>
  <c r="M296" i="70"/>
  <c r="V297" i="70"/>
  <c r="M303" i="70"/>
  <c r="M295" i="70"/>
  <c r="V301" i="70"/>
  <c r="M297" i="70"/>
  <c r="M309" i="70"/>
  <c r="M306" i="70"/>
  <c r="V294" i="70"/>
  <c r="M310" i="70"/>
  <c r="M294" i="70"/>
  <c r="AE310" i="70"/>
  <c r="M305" i="70"/>
  <c r="V309" i="70"/>
  <c r="M301" i="70"/>
  <c r="M298" i="70"/>
  <c r="V310" i="70"/>
  <c r="M302" i="70"/>
  <c r="V302" i="70"/>
  <c r="D430" i="70"/>
  <c r="AN442" i="70"/>
  <c r="AN434" i="70"/>
  <c r="AN441" i="70"/>
  <c r="AN433" i="70"/>
  <c r="AN446" i="70"/>
  <c r="AN438" i="70"/>
  <c r="AN430" i="70"/>
  <c r="AN445" i="70"/>
  <c r="AN437" i="70"/>
  <c r="AN440" i="70"/>
  <c r="AN439" i="70"/>
  <c r="AN432" i="70"/>
  <c r="AN431" i="70"/>
  <c r="AN436" i="70"/>
  <c r="AN435" i="70"/>
  <c r="AE444" i="70"/>
  <c r="AE436" i="70"/>
  <c r="AE443" i="70"/>
  <c r="AE435" i="70"/>
  <c r="AE440" i="70"/>
  <c r="AE432" i="70"/>
  <c r="AE439" i="70"/>
  <c r="AE431" i="70"/>
  <c r="AE437" i="70"/>
  <c r="V440" i="70"/>
  <c r="V432" i="70"/>
  <c r="AE434" i="70"/>
  <c r="V439" i="70"/>
  <c r="V431" i="70"/>
  <c r="AN444" i="70"/>
  <c r="AE445" i="70"/>
  <c r="V444" i="70"/>
  <c r="V436" i="70"/>
  <c r="AN443" i="70"/>
  <c r="AE442" i="70"/>
  <c r="V443" i="70"/>
  <c r="V435" i="70"/>
  <c r="AE433" i="70"/>
  <c r="V442" i="70"/>
  <c r="AE430" i="70"/>
  <c r="V441" i="70"/>
  <c r="V434" i="70"/>
  <c r="AE446" i="70"/>
  <c r="V433" i="70"/>
  <c r="V430" i="70"/>
  <c r="V446" i="70"/>
  <c r="V445" i="70"/>
  <c r="M443" i="70"/>
  <c r="M435" i="70"/>
  <c r="M441" i="70"/>
  <c r="M433" i="70"/>
  <c r="AE441" i="70"/>
  <c r="V438" i="70"/>
  <c r="M442" i="70"/>
  <c r="M434" i="70"/>
  <c r="M430" i="70"/>
  <c r="V437" i="70"/>
  <c r="AE438" i="70"/>
  <c r="M439" i="70"/>
  <c r="M431" i="70"/>
  <c r="M437" i="70"/>
  <c r="M436" i="70"/>
  <c r="M440" i="70"/>
  <c r="M446" i="70"/>
  <c r="M438" i="70"/>
  <c r="M445" i="70"/>
  <c r="M444" i="70"/>
  <c r="M432" i="70"/>
  <c r="D566" i="70"/>
  <c r="AN578" i="70"/>
  <c r="AN570" i="70"/>
  <c r="AN577" i="70"/>
  <c r="AN569" i="70"/>
  <c r="AN582" i="70"/>
  <c r="AN574" i="70"/>
  <c r="AN566" i="70"/>
  <c r="AN581" i="70"/>
  <c r="AN573" i="70"/>
  <c r="AN568" i="70"/>
  <c r="AN567" i="70"/>
  <c r="AN576" i="70"/>
  <c r="AN575" i="70"/>
  <c r="AN580" i="70"/>
  <c r="AN579" i="70"/>
  <c r="AE580" i="70"/>
  <c r="AE572" i="70"/>
  <c r="AE579" i="70"/>
  <c r="AE571" i="70"/>
  <c r="AE576" i="70"/>
  <c r="AE568" i="70"/>
  <c r="AE575" i="70"/>
  <c r="AE567" i="70"/>
  <c r="AE581" i="70"/>
  <c r="V576" i="70"/>
  <c r="V568" i="70"/>
  <c r="AE578" i="70"/>
  <c r="V575" i="70"/>
  <c r="V567" i="70"/>
  <c r="AN572" i="70"/>
  <c r="AE573" i="70"/>
  <c r="V580" i="70"/>
  <c r="V572" i="70"/>
  <c r="AN571" i="70"/>
  <c r="AE570" i="70"/>
  <c r="V579" i="70"/>
  <c r="V571" i="70"/>
  <c r="V570" i="70"/>
  <c r="V569" i="70"/>
  <c r="AE577" i="70"/>
  <c r="V578" i="70"/>
  <c r="AE574" i="70"/>
  <c r="V577" i="70"/>
  <c r="M576" i="70"/>
  <c r="M568" i="70"/>
  <c r="M575" i="70"/>
  <c r="M567" i="70"/>
  <c r="V574" i="70"/>
  <c r="M580" i="70"/>
  <c r="M572" i="70"/>
  <c r="AE582" i="70"/>
  <c r="V573" i="70"/>
  <c r="M579" i="70"/>
  <c r="M571" i="70"/>
  <c r="V581" i="70"/>
  <c r="M581" i="70"/>
  <c r="AE569" i="70"/>
  <c r="V566" i="70"/>
  <c r="M578" i="70"/>
  <c r="M577" i="70"/>
  <c r="AE566" i="70"/>
  <c r="M573" i="70"/>
  <c r="M569" i="70"/>
  <c r="V582" i="70"/>
  <c r="M566" i="70"/>
  <c r="M574" i="70"/>
  <c r="M570" i="70"/>
  <c r="M582" i="70"/>
  <c r="D702" i="70"/>
  <c r="AN718" i="70"/>
  <c r="AN710" i="70"/>
  <c r="AN702" i="70"/>
  <c r="AN717" i="70"/>
  <c r="AN709" i="70"/>
  <c r="AN714" i="70"/>
  <c r="AN706" i="70"/>
  <c r="AN713" i="70"/>
  <c r="AN705" i="70"/>
  <c r="AN716" i="70"/>
  <c r="AN715" i="70"/>
  <c r="AN708" i="70"/>
  <c r="AN707" i="70"/>
  <c r="AN712" i="70"/>
  <c r="AN711" i="70"/>
  <c r="AN704" i="70"/>
  <c r="AN703" i="70"/>
  <c r="AE716" i="70"/>
  <c r="AE708" i="70"/>
  <c r="AE715" i="70"/>
  <c r="AE707" i="70"/>
  <c r="AE712" i="70"/>
  <c r="AE704" i="70"/>
  <c r="AE711" i="70"/>
  <c r="AE703" i="70"/>
  <c r="AE709" i="70"/>
  <c r="V712" i="70"/>
  <c r="V704" i="70"/>
  <c r="AE706" i="70"/>
  <c r="V711" i="70"/>
  <c r="V703" i="70"/>
  <c r="AE717" i="70"/>
  <c r="V716" i="70"/>
  <c r="V708" i="70"/>
  <c r="AE714" i="70"/>
  <c r="V715" i="70"/>
  <c r="V707" i="70"/>
  <c r="V714" i="70"/>
  <c r="AE718" i="70"/>
  <c r="V713" i="70"/>
  <c r="AE705" i="70"/>
  <c r="V706" i="70"/>
  <c r="AE702" i="70"/>
  <c r="V705" i="70"/>
  <c r="V718" i="70"/>
  <c r="M712" i="70"/>
  <c r="M704" i="70"/>
  <c r="V717" i="70"/>
  <c r="M711" i="70"/>
  <c r="M703" i="70"/>
  <c r="AE713" i="70"/>
  <c r="V702" i="70"/>
  <c r="M716" i="70"/>
  <c r="M708" i="70"/>
  <c r="AE710" i="70"/>
  <c r="M715" i="70"/>
  <c r="M707" i="70"/>
  <c r="V709" i="70"/>
  <c r="M717" i="70"/>
  <c r="M710" i="70"/>
  <c r="M702" i="70"/>
  <c r="M714" i="70"/>
  <c r="M713" i="70"/>
  <c r="M709" i="70"/>
  <c r="M705" i="70"/>
  <c r="M706" i="70"/>
  <c r="V710" i="70"/>
  <c r="M718" i="70"/>
  <c r="D838" i="70"/>
  <c r="AN854" i="70"/>
  <c r="AN846" i="70"/>
  <c r="AN838" i="70"/>
  <c r="AN853" i="70"/>
  <c r="AN845" i="70"/>
  <c r="AN850" i="70"/>
  <c r="AN842" i="70"/>
  <c r="AN849" i="70"/>
  <c r="AN841" i="70"/>
  <c r="AN844" i="70"/>
  <c r="AN843" i="70"/>
  <c r="AN852" i="70"/>
  <c r="AN851" i="70"/>
  <c r="AN840" i="70"/>
  <c r="AN839" i="70"/>
  <c r="AE850" i="70"/>
  <c r="AE842" i="70"/>
  <c r="AE849" i="70"/>
  <c r="AE841" i="70"/>
  <c r="AE854" i="70"/>
  <c r="AE846" i="70"/>
  <c r="AE838" i="70"/>
  <c r="AE853" i="70"/>
  <c r="AE845" i="70"/>
  <c r="AN848" i="70"/>
  <c r="AE843" i="70"/>
  <c r="AN847" i="70"/>
  <c r="AE840" i="70"/>
  <c r="AE851" i="70"/>
  <c r="AE848" i="70"/>
  <c r="AE844" i="70"/>
  <c r="V848" i="70"/>
  <c r="V840" i="70"/>
  <c r="AE839" i="70"/>
  <c r="V847" i="70"/>
  <c r="V839" i="70"/>
  <c r="V852" i="70"/>
  <c r="V844" i="70"/>
  <c r="V851" i="70"/>
  <c r="V843" i="70"/>
  <c r="V842" i="70"/>
  <c r="V841" i="70"/>
  <c r="V850" i="70"/>
  <c r="V849" i="70"/>
  <c r="V846" i="70"/>
  <c r="M848" i="70"/>
  <c r="M840" i="70"/>
  <c r="V845" i="70"/>
  <c r="M847" i="70"/>
  <c r="M839" i="70"/>
  <c r="M852" i="70"/>
  <c r="M844" i="70"/>
  <c r="M851" i="70"/>
  <c r="M843" i="70"/>
  <c r="M853" i="70"/>
  <c r="M849" i="70"/>
  <c r="AE852" i="70"/>
  <c r="M850" i="70"/>
  <c r="AE847" i="70"/>
  <c r="M845" i="70"/>
  <c r="M841" i="70"/>
  <c r="V838" i="70"/>
  <c r="M854" i="70"/>
  <c r="M846" i="70"/>
  <c r="V854" i="70"/>
  <c r="M842" i="70"/>
  <c r="V853" i="70"/>
  <c r="M838" i="70"/>
  <c r="D974" i="70"/>
  <c r="AN990" i="70"/>
  <c r="AN982" i="70"/>
  <c r="AN974" i="70"/>
  <c r="AN989" i="70"/>
  <c r="AN981" i="70"/>
  <c r="AN986" i="70"/>
  <c r="AN978" i="70"/>
  <c r="AN985" i="70"/>
  <c r="AN977" i="70"/>
  <c r="AN988" i="70"/>
  <c r="AN987" i="70"/>
  <c r="AN980" i="70"/>
  <c r="AN979" i="70"/>
  <c r="AN984" i="70"/>
  <c r="AN983" i="70"/>
  <c r="AE986" i="70"/>
  <c r="AE978" i="70"/>
  <c r="AE985" i="70"/>
  <c r="AE977" i="70"/>
  <c r="AE990" i="70"/>
  <c r="AE982" i="70"/>
  <c r="AE974" i="70"/>
  <c r="AE989" i="70"/>
  <c r="AE981" i="70"/>
  <c r="AN976" i="70"/>
  <c r="AE987" i="70"/>
  <c r="AN975" i="70"/>
  <c r="AE984" i="70"/>
  <c r="AE979" i="70"/>
  <c r="AE976" i="70"/>
  <c r="V984" i="70"/>
  <c r="V976" i="70"/>
  <c r="V983" i="70"/>
  <c r="V975" i="70"/>
  <c r="AE988" i="70"/>
  <c r="V988" i="70"/>
  <c r="V980" i="70"/>
  <c r="AE983" i="70"/>
  <c r="V987" i="70"/>
  <c r="V979" i="70"/>
  <c r="V986" i="70"/>
  <c r="M985" i="70"/>
  <c r="M977" i="70"/>
  <c r="V985" i="70"/>
  <c r="M984" i="70"/>
  <c r="M976" i="70"/>
  <c r="V978" i="70"/>
  <c r="M989" i="70"/>
  <c r="M981" i="70"/>
  <c r="V977" i="70"/>
  <c r="M988" i="70"/>
  <c r="M980" i="70"/>
  <c r="V974" i="70"/>
  <c r="M987" i="70"/>
  <c r="M986" i="70"/>
  <c r="V990" i="70"/>
  <c r="M979" i="70"/>
  <c r="V989" i="70"/>
  <c r="M978" i="70"/>
  <c r="AE975" i="70"/>
  <c r="M982" i="70"/>
  <c r="M975" i="70"/>
  <c r="M974" i="70"/>
  <c r="V982" i="70"/>
  <c r="V981" i="70"/>
  <c r="M990" i="70"/>
  <c r="AE980" i="70"/>
  <c r="M983" i="70"/>
  <c r="D1110" i="70"/>
  <c r="AN1126" i="70"/>
  <c r="AN1118" i="70"/>
  <c r="AN1110" i="70"/>
  <c r="AN1125" i="70"/>
  <c r="AN1117" i="70"/>
  <c r="AN1122" i="70"/>
  <c r="AN1114" i="70"/>
  <c r="AN1121" i="70"/>
  <c r="AN1113" i="70"/>
  <c r="AN1116" i="70"/>
  <c r="AN1115" i="70"/>
  <c r="AN1124" i="70"/>
  <c r="AN1123" i="70"/>
  <c r="AN1112" i="70"/>
  <c r="AN1111" i="70"/>
  <c r="AN1120" i="70"/>
  <c r="AE1122" i="70"/>
  <c r="AE1114" i="70"/>
  <c r="AN1119" i="70"/>
  <c r="AE1121" i="70"/>
  <c r="AE1113" i="70"/>
  <c r="AE1126" i="70"/>
  <c r="AE1118" i="70"/>
  <c r="AE1110" i="70"/>
  <c r="AE1125" i="70"/>
  <c r="AE1117" i="70"/>
  <c r="AE1115" i="70"/>
  <c r="V1119" i="70"/>
  <c r="V1111" i="70"/>
  <c r="AE1112" i="70"/>
  <c r="V1126" i="70"/>
  <c r="V1118" i="70"/>
  <c r="V1110" i="70"/>
  <c r="AE1123" i="70"/>
  <c r="V1123" i="70"/>
  <c r="V1115" i="70"/>
  <c r="AE1120" i="70"/>
  <c r="V1122" i="70"/>
  <c r="V1114" i="70"/>
  <c r="V1121" i="70"/>
  <c r="V1120" i="70"/>
  <c r="AE1116" i="70"/>
  <c r="V1113" i="70"/>
  <c r="AE1111" i="70"/>
  <c r="V1112" i="70"/>
  <c r="M1121" i="70"/>
  <c r="M1113" i="70"/>
  <c r="M1120" i="70"/>
  <c r="M1112" i="70"/>
  <c r="AE1124" i="70"/>
  <c r="V1125" i="70"/>
  <c r="M1125" i="70"/>
  <c r="M1117" i="70"/>
  <c r="AE1119" i="70"/>
  <c r="V1124" i="70"/>
  <c r="M1124" i="70"/>
  <c r="M1116" i="70"/>
  <c r="V1117" i="70"/>
  <c r="M1123" i="70"/>
  <c r="V1116" i="70"/>
  <c r="M1122" i="70"/>
  <c r="M1115" i="70"/>
  <c r="M1114" i="70"/>
  <c r="M1118" i="70"/>
  <c r="M1111" i="70"/>
  <c r="M1119" i="70"/>
  <c r="M1110" i="70"/>
  <c r="M1126" i="70"/>
  <c r="D1246" i="70"/>
  <c r="AN1262" i="70"/>
  <c r="AN1254" i="70"/>
  <c r="AN1246" i="70"/>
  <c r="AN1261" i="70"/>
  <c r="AN1253" i="70"/>
  <c r="AN1258" i="70"/>
  <c r="AN1250" i="70"/>
  <c r="AN1257" i="70"/>
  <c r="AN1249" i="70"/>
  <c r="AN1260" i="70"/>
  <c r="AN1259" i="70"/>
  <c r="AN1252" i="70"/>
  <c r="AN1251" i="70"/>
  <c r="AN1256" i="70"/>
  <c r="AE1255" i="70"/>
  <c r="AE1247" i="70"/>
  <c r="AN1255" i="70"/>
  <c r="AE1262" i="70"/>
  <c r="AE1254" i="70"/>
  <c r="AE1246" i="70"/>
  <c r="AE1259" i="70"/>
  <c r="AE1251" i="70"/>
  <c r="AE1258" i="70"/>
  <c r="AE1250" i="70"/>
  <c r="AN1248" i="70"/>
  <c r="AE1248" i="70"/>
  <c r="AN1247" i="70"/>
  <c r="AE1261" i="70"/>
  <c r="AE1256" i="70"/>
  <c r="AE1253" i="70"/>
  <c r="AE1249" i="70"/>
  <c r="V1255" i="70"/>
  <c r="V1247" i="70"/>
  <c r="V1262" i="70"/>
  <c r="V1254" i="70"/>
  <c r="V1246" i="70"/>
  <c r="V1259" i="70"/>
  <c r="V1251" i="70"/>
  <c r="AE1260" i="70"/>
  <c r="V1258" i="70"/>
  <c r="V1250" i="70"/>
  <c r="AE1252" i="70"/>
  <c r="V1249" i="70"/>
  <c r="V1248" i="70"/>
  <c r="V1257" i="70"/>
  <c r="V1256" i="70"/>
  <c r="M1257" i="70"/>
  <c r="M1249" i="70"/>
  <c r="M1256" i="70"/>
  <c r="M1248" i="70"/>
  <c r="V1253" i="70"/>
  <c r="M1261" i="70"/>
  <c r="M1253" i="70"/>
  <c r="V1252" i="70"/>
  <c r="M1260" i="70"/>
  <c r="M1252" i="70"/>
  <c r="M1259" i="70"/>
  <c r="AE1257" i="70"/>
  <c r="M1258" i="70"/>
  <c r="M1251" i="70"/>
  <c r="M1250" i="70"/>
  <c r="M1254" i="70"/>
  <c r="V1261" i="70"/>
  <c r="M1247" i="70"/>
  <c r="V1260" i="70"/>
  <c r="M1255" i="70"/>
  <c r="M1262" i="70"/>
  <c r="M1246" i="70"/>
  <c r="AW24" i="70"/>
  <c r="AW32" i="70"/>
  <c r="AW41" i="70"/>
  <c r="AW49" i="70"/>
  <c r="AW58" i="70"/>
  <c r="AW66" i="70"/>
  <c r="AW73" i="70"/>
  <c r="AW76" i="70"/>
  <c r="AW79" i="70"/>
  <c r="AW87" i="70"/>
  <c r="AW96" i="70"/>
  <c r="AW104" i="70"/>
  <c r="AW110" i="70"/>
  <c r="AW118" i="70"/>
  <c r="AW124" i="70"/>
  <c r="AW132" i="70"/>
  <c r="AW141" i="70"/>
  <c r="AW149" i="70"/>
  <c r="AW158" i="70"/>
  <c r="AW166" i="70"/>
  <c r="AW174" i="70"/>
  <c r="AW182" i="70"/>
  <c r="AW190" i="70"/>
  <c r="AW196" i="70"/>
  <c r="AW204" i="70"/>
  <c r="AW213" i="70"/>
  <c r="AW221" i="70"/>
  <c r="AW227" i="70"/>
  <c r="AW235" i="70"/>
  <c r="AW244" i="70"/>
  <c r="AW252" i="70"/>
  <c r="AW266" i="70"/>
  <c r="AW274" i="70"/>
  <c r="AW280" i="70"/>
  <c r="AW288" i="70"/>
  <c r="AW294" i="70"/>
  <c r="AW302" i="70"/>
  <c r="AW311" i="70"/>
  <c r="AW319" i="70"/>
  <c r="AW328" i="70"/>
  <c r="AW336" i="70"/>
  <c r="AW345" i="70"/>
  <c r="AW353" i="70"/>
  <c r="AW362" i="70"/>
  <c r="AW370" i="70"/>
  <c r="AW379" i="70"/>
  <c r="AW387" i="70"/>
  <c r="AW396" i="70"/>
  <c r="AW404" i="70"/>
  <c r="AW413" i="70"/>
  <c r="AW421" i="70"/>
  <c r="AW430" i="70"/>
  <c r="AW438" i="70"/>
  <c r="AW447" i="70"/>
  <c r="AW455" i="70"/>
  <c r="AW464" i="70"/>
  <c r="AW472" i="70"/>
  <c r="AW480" i="70"/>
  <c r="AW488" i="70"/>
  <c r="AW496" i="70"/>
  <c r="AW497" i="70"/>
  <c r="AW505" i="70"/>
  <c r="AW513" i="70"/>
  <c r="AW519" i="70"/>
  <c r="AW527" i="70"/>
  <c r="AW536" i="70"/>
  <c r="AW544" i="70"/>
  <c r="AW553" i="70"/>
  <c r="AW561" i="70"/>
  <c r="AW573" i="70"/>
  <c r="AW581" i="70"/>
  <c r="AW582" i="70"/>
  <c r="AW590" i="70"/>
  <c r="AW598" i="70"/>
  <c r="D464" i="70"/>
  <c r="AN474" i="70"/>
  <c r="AN466" i="70"/>
  <c r="AN473" i="70"/>
  <c r="AN465" i="70"/>
  <c r="AN478" i="70"/>
  <c r="AN470" i="70"/>
  <c r="AN477" i="70"/>
  <c r="AN469" i="70"/>
  <c r="AN472" i="70"/>
  <c r="AN471" i="70"/>
  <c r="AN480" i="70"/>
  <c r="AN464" i="70"/>
  <c r="AN479" i="70"/>
  <c r="AN468" i="70"/>
  <c r="AN467" i="70"/>
  <c r="AE476" i="70"/>
  <c r="AE468" i="70"/>
  <c r="AE475" i="70"/>
  <c r="AE467" i="70"/>
  <c r="AE480" i="70"/>
  <c r="AE472" i="70"/>
  <c r="AE464" i="70"/>
  <c r="AE479" i="70"/>
  <c r="AE471" i="70"/>
  <c r="AE469" i="70"/>
  <c r="V480" i="70"/>
  <c r="V472" i="70"/>
  <c r="V464" i="70"/>
  <c r="AE466" i="70"/>
  <c r="V479" i="70"/>
  <c r="V471" i="70"/>
  <c r="AE477" i="70"/>
  <c r="V476" i="70"/>
  <c r="V468" i="70"/>
  <c r="AE474" i="70"/>
  <c r="V475" i="70"/>
  <c r="V467" i="70"/>
  <c r="AE465" i="70"/>
  <c r="V474" i="70"/>
  <c r="V473" i="70"/>
  <c r="AN476" i="70"/>
  <c r="V466" i="70"/>
  <c r="AN475" i="70"/>
  <c r="AE478" i="70"/>
  <c r="V465" i="70"/>
  <c r="V478" i="70"/>
  <c r="V477" i="70"/>
  <c r="M477" i="70"/>
  <c r="M469" i="70"/>
  <c r="AE470" i="70"/>
  <c r="M475" i="70"/>
  <c r="M467" i="70"/>
  <c r="AE473" i="70"/>
  <c r="M476" i="70"/>
  <c r="M468" i="70"/>
  <c r="M473" i="70"/>
  <c r="M465" i="70"/>
  <c r="M479" i="70"/>
  <c r="M470" i="70"/>
  <c r="M464" i="70"/>
  <c r="M466" i="70"/>
  <c r="V470" i="70"/>
  <c r="M480" i="70"/>
  <c r="M472" i="70"/>
  <c r="V469" i="70"/>
  <c r="M471" i="70"/>
  <c r="M478" i="70"/>
  <c r="M474" i="70"/>
  <c r="AW466" i="70"/>
  <c r="AW606" i="70"/>
  <c r="D396" i="70"/>
  <c r="AN410" i="70"/>
  <c r="AN402" i="70"/>
  <c r="AN409" i="70"/>
  <c r="AN401" i="70"/>
  <c r="AN406" i="70"/>
  <c r="AN398" i="70"/>
  <c r="AN405" i="70"/>
  <c r="AN397" i="70"/>
  <c r="AN408" i="70"/>
  <c r="AN407" i="70"/>
  <c r="AN400" i="70"/>
  <c r="AN399" i="70"/>
  <c r="AN404" i="70"/>
  <c r="AN403" i="70"/>
  <c r="AN396" i="70"/>
  <c r="AE412" i="70"/>
  <c r="AE404" i="70"/>
  <c r="AE396" i="70"/>
  <c r="AE411" i="70"/>
  <c r="AE403" i="70"/>
  <c r="AE408" i="70"/>
  <c r="AE400" i="70"/>
  <c r="AE407" i="70"/>
  <c r="AE399" i="70"/>
  <c r="AE405" i="70"/>
  <c r="V408" i="70"/>
  <c r="V400" i="70"/>
  <c r="AE402" i="70"/>
  <c r="V407" i="70"/>
  <c r="V399" i="70"/>
  <c r="AE397" i="70"/>
  <c r="V412" i="70"/>
  <c r="V404" i="70"/>
  <c r="V396" i="70"/>
  <c r="AE410" i="70"/>
  <c r="V411" i="70"/>
  <c r="V403" i="70"/>
  <c r="AE401" i="70"/>
  <c r="V410" i="70"/>
  <c r="AE398" i="70"/>
  <c r="V409" i="70"/>
  <c r="V402" i="70"/>
  <c r="V401" i="70"/>
  <c r="V398" i="70"/>
  <c r="M410" i="70"/>
  <c r="M402" i="70"/>
  <c r="V397" i="70"/>
  <c r="M409" i="70"/>
  <c r="M401" i="70"/>
  <c r="M406" i="70"/>
  <c r="M398" i="70"/>
  <c r="M405" i="70"/>
  <c r="M397" i="70"/>
  <c r="M399" i="70"/>
  <c r="AN412" i="70"/>
  <c r="M411" i="70"/>
  <c r="AN411" i="70"/>
  <c r="M412" i="70"/>
  <c r="M407" i="70"/>
  <c r="AE406" i="70"/>
  <c r="V405" i="70"/>
  <c r="M403" i="70"/>
  <c r="M396" i="70"/>
  <c r="AE409" i="70"/>
  <c r="V406" i="70"/>
  <c r="M404" i="70"/>
  <c r="M400" i="70"/>
  <c r="M408" i="70"/>
  <c r="D668" i="70"/>
  <c r="AN678" i="70"/>
  <c r="AN670" i="70"/>
  <c r="AN677" i="70"/>
  <c r="AN669" i="70"/>
  <c r="AN682" i="70"/>
  <c r="AN674" i="70"/>
  <c r="AN681" i="70"/>
  <c r="AN673" i="70"/>
  <c r="AN684" i="70"/>
  <c r="AN668" i="70"/>
  <c r="AN683" i="70"/>
  <c r="AN676" i="70"/>
  <c r="AN675" i="70"/>
  <c r="AN680" i="70"/>
  <c r="AN679" i="70"/>
  <c r="AN672" i="70"/>
  <c r="AN671" i="70"/>
  <c r="AE684" i="70"/>
  <c r="AE676" i="70"/>
  <c r="AE668" i="70"/>
  <c r="AE683" i="70"/>
  <c r="AE675" i="70"/>
  <c r="AE680" i="70"/>
  <c r="AE672" i="70"/>
  <c r="AE679" i="70"/>
  <c r="AE671" i="70"/>
  <c r="AE677" i="70"/>
  <c r="V680" i="70"/>
  <c r="V672" i="70"/>
  <c r="AE674" i="70"/>
  <c r="V679" i="70"/>
  <c r="V671" i="70"/>
  <c r="AE669" i="70"/>
  <c r="V684" i="70"/>
  <c r="V676" i="70"/>
  <c r="V668" i="70"/>
  <c r="AE682" i="70"/>
  <c r="V683" i="70"/>
  <c r="V675" i="70"/>
  <c r="V682" i="70"/>
  <c r="V681" i="70"/>
  <c r="AE673" i="70"/>
  <c r="V674" i="70"/>
  <c r="AE670" i="70"/>
  <c r="V673" i="70"/>
  <c r="AE681" i="70"/>
  <c r="M678" i="70"/>
  <c r="M670" i="70"/>
  <c r="AE678" i="70"/>
  <c r="M677" i="70"/>
  <c r="M669" i="70"/>
  <c r="V670" i="70"/>
  <c r="M682" i="70"/>
  <c r="M674" i="70"/>
  <c r="M668" i="70"/>
  <c r="V669" i="70"/>
  <c r="M681" i="70"/>
  <c r="M673" i="70"/>
  <c r="M683" i="70"/>
  <c r="V678" i="70"/>
  <c r="M680" i="70"/>
  <c r="M679" i="70"/>
  <c r="V677" i="70"/>
  <c r="M675" i="70"/>
  <c r="M671" i="70"/>
  <c r="M676" i="70"/>
  <c r="M672" i="70"/>
  <c r="M684" i="70"/>
  <c r="D1076" i="70"/>
  <c r="AN1086" i="70"/>
  <c r="AN1078" i="70"/>
  <c r="AN1085" i="70"/>
  <c r="AN1077" i="70"/>
  <c r="AN1090" i="70"/>
  <c r="AN1082" i="70"/>
  <c r="AN1089" i="70"/>
  <c r="AN1081" i="70"/>
  <c r="AN1084" i="70"/>
  <c r="AN1083" i="70"/>
  <c r="AN1092" i="70"/>
  <c r="AN1076" i="70"/>
  <c r="AN1091" i="70"/>
  <c r="AN1080" i="70"/>
  <c r="AN1079" i="70"/>
  <c r="AE1090" i="70"/>
  <c r="AE1082" i="70"/>
  <c r="AE1089" i="70"/>
  <c r="AE1081" i="70"/>
  <c r="AN1088" i="70"/>
  <c r="AE1086" i="70"/>
  <c r="AE1078" i="70"/>
  <c r="AN1087" i="70"/>
  <c r="AE1085" i="70"/>
  <c r="AE1077" i="70"/>
  <c r="AE1083" i="70"/>
  <c r="V1087" i="70"/>
  <c r="V1079" i="70"/>
  <c r="AE1080" i="70"/>
  <c r="V1086" i="70"/>
  <c r="V1078" i="70"/>
  <c r="AE1091" i="70"/>
  <c r="V1091" i="70"/>
  <c r="V1083" i="70"/>
  <c r="AE1088" i="70"/>
  <c r="V1090" i="70"/>
  <c r="V1082" i="70"/>
  <c r="V1089" i="70"/>
  <c r="V1088" i="70"/>
  <c r="AE1084" i="70"/>
  <c r="V1081" i="70"/>
  <c r="AE1079" i="70"/>
  <c r="V1080" i="70"/>
  <c r="AE1092" i="70"/>
  <c r="V1077" i="70"/>
  <c r="M1087" i="70"/>
  <c r="M1079" i="70"/>
  <c r="AE1087" i="70"/>
  <c r="V1076" i="70"/>
  <c r="M1086" i="70"/>
  <c r="M1078" i="70"/>
  <c r="M1091" i="70"/>
  <c r="M1083" i="70"/>
  <c r="V1092" i="70"/>
  <c r="M1090" i="70"/>
  <c r="M1082" i="70"/>
  <c r="AE1076" i="70"/>
  <c r="M1089" i="70"/>
  <c r="M1088" i="70"/>
  <c r="V1085" i="70"/>
  <c r="M1081" i="70"/>
  <c r="M1076" i="70"/>
  <c r="V1084" i="70"/>
  <c r="M1080" i="70"/>
  <c r="M1084" i="70"/>
  <c r="M1077" i="70"/>
  <c r="M1092" i="70"/>
  <c r="M1085" i="70"/>
  <c r="AW56" i="70"/>
  <c r="AW64" i="70"/>
  <c r="AW74" i="70"/>
  <c r="AW130" i="70"/>
  <c r="AW194" i="70"/>
  <c r="AW264" i="70"/>
  <c r="AW272" i="70"/>
  <c r="AW342" i="70"/>
  <c r="AW470" i="70"/>
  <c r="AW478" i="70"/>
  <c r="AW486" i="70"/>
  <c r="AW602" i="70"/>
  <c r="AW627" i="70"/>
  <c r="AW673" i="70"/>
  <c r="AW755" i="70"/>
  <c r="AW873" i="70"/>
  <c r="AW1015" i="70"/>
  <c r="AW1023" i="70"/>
  <c r="AW1032" i="70"/>
  <c r="AW1040" i="70"/>
  <c r="AW1090" i="70"/>
  <c r="AW1172" i="70"/>
  <c r="AW1212" i="70"/>
  <c r="D175" i="70"/>
  <c r="AN189" i="70"/>
  <c r="AN181" i="70"/>
  <c r="AN188" i="70"/>
  <c r="AN180" i="70"/>
  <c r="AN185" i="70"/>
  <c r="AN177" i="70"/>
  <c r="AN184" i="70"/>
  <c r="AN176" i="70"/>
  <c r="AN179" i="70"/>
  <c r="AN178" i="70"/>
  <c r="AN187" i="70"/>
  <c r="AN186" i="70"/>
  <c r="AN191" i="70"/>
  <c r="AE188" i="70"/>
  <c r="AE180" i="70"/>
  <c r="AN190" i="70"/>
  <c r="AE187" i="70"/>
  <c r="AE179" i="70"/>
  <c r="AN175" i="70"/>
  <c r="AE184" i="70"/>
  <c r="AE176" i="70"/>
  <c r="AE191" i="70"/>
  <c r="AE183" i="70"/>
  <c r="AE175" i="70"/>
  <c r="AN183" i="70"/>
  <c r="AE181" i="70"/>
  <c r="AN182" i="70"/>
  <c r="AE178" i="70"/>
  <c r="AE189" i="70"/>
  <c r="AE186" i="70"/>
  <c r="AE177" i="70"/>
  <c r="V184" i="70"/>
  <c r="V176" i="70"/>
  <c r="V191" i="70"/>
  <c r="V183" i="70"/>
  <c r="V175" i="70"/>
  <c r="V188" i="70"/>
  <c r="V180" i="70"/>
  <c r="AE190" i="70"/>
  <c r="V187" i="70"/>
  <c r="V179" i="70"/>
  <c r="V178" i="70"/>
  <c r="M189" i="70"/>
  <c r="M181" i="70"/>
  <c r="V177" i="70"/>
  <c r="M188" i="70"/>
  <c r="M180" i="70"/>
  <c r="V186" i="70"/>
  <c r="M185" i="70"/>
  <c r="M177" i="70"/>
  <c r="V185" i="70"/>
  <c r="M184" i="70"/>
  <c r="M176" i="70"/>
  <c r="M178" i="70"/>
  <c r="M175" i="70"/>
  <c r="M190" i="70"/>
  <c r="AE185" i="70"/>
  <c r="V190" i="70"/>
  <c r="M191" i="70"/>
  <c r="AE182" i="70"/>
  <c r="V189" i="70"/>
  <c r="M186" i="70"/>
  <c r="M179" i="70"/>
  <c r="V182" i="70"/>
  <c r="M183" i="70"/>
  <c r="V181" i="70"/>
  <c r="M182" i="70"/>
  <c r="M187" i="70"/>
  <c r="D311" i="70"/>
  <c r="AN322" i="70"/>
  <c r="AN314" i="70"/>
  <c r="AN321" i="70"/>
  <c r="AN313" i="70"/>
  <c r="AN326" i="70"/>
  <c r="AN318" i="70"/>
  <c r="AN325" i="70"/>
  <c r="AN317" i="70"/>
  <c r="AN312" i="70"/>
  <c r="AN327" i="70"/>
  <c r="AN311" i="70"/>
  <c r="AN320" i="70"/>
  <c r="AN319" i="70"/>
  <c r="AN324" i="70"/>
  <c r="AN323" i="70"/>
  <c r="AE324" i="70"/>
  <c r="AE316" i="70"/>
  <c r="AE323" i="70"/>
  <c r="AE315" i="70"/>
  <c r="AE320" i="70"/>
  <c r="AE312" i="70"/>
  <c r="AE327" i="70"/>
  <c r="AE319" i="70"/>
  <c r="AE311" i="70"/>
  <c r="AE325" i="70"/>
  <c r="AE322" i="70"/>
  <c r="AN316" i="70"/>
  <c r="AE317" i="70"/>
  <c r="AN315" i="70"/>
  <c r="AE314" i="70"/>
  <c r="V320" i="70"/>
  <c r="V312" i="70"/>
  <c r="V327" i="70"/>
  <c r="V319" i="70"/>
  <c r="V311" i="70"/>
  <c r="AE321" i="70"/>
  <c r="V324" i="70"/>
  <c r="V316" i="70"/>
  <c r="AE318" i="70"/>
  <c r="V323" i="70"/>
  <c r="V315" i="70"/>
  <c r="V322" i="70"/>
  <c r="M325" i="70"/>
  <c r="M317" i="70"/>
  <c r="V321" i="70"/>
  <c r="M324" i="70"/>
  <c r="M316" i="70"/>
  <c r="V314" i="70"/>
  <c r="M321" i="70"/>
  <c r="M313" i="70"/>
  <c r="AE326" i="70"/>
  <c r="V313" i="70"/>
  <c r="M320" i="70"/>
  <c r="M312" i="70"/>
  <c r="M314" i="70"/>
  <c r="M311" i="70"/>
  <c r="M326" i="70"/>
  <c r="AE313" i="70"/>
  <c r="V318" i="70"/>
  <c r="V326" i="70"/>
  <c r="M327" i="70"/>
  <c r="V325" i="70"/>
  <c r="V317" i="70"/>
  <c r="M322" i="70"/>
  <c r="M319" i="70"/>
  <c r="M318" i="70"/>
  <c r="M315" i="70"/>
  <c r="M323" i="70"/>
  <c r="D447" i="70"/>
  <c r="AN458" i="70"/>
  <c r="AN450" i="70"/>
  <c r="AN457" i="70"/>
  <c r="AN449" i="70"/>
  <c r="AN462" i="70"/>
  <c r="AN454" i="70"/>
  <c r="AN461" i="70"/>
  <c r="AN453" i="70"/>
  <c r="AN456" i="70"/>
  <c r="AN455" i="70"/>
  <c r="AN448" i="70"/>
  <c r="AN463" i="70"/>
  <c r="AN447" i="70"/>
  <c r="AN452" i="70"/>
  <c r="AN451" i="70"/>
  <c r="AN460" i="70"/>
  <c r="AE460" i="70"/>
  <c r="AE452" i="70"/>
  <c r="AN459" i="70"/>
  <c r="AE459" i="70"/>
  <c r="AE451" i="70"/>
  <c r="AE456" i="70"/>
  <c r="AE448" i="70"/>
  <c r="AE463" i="70"/>
  <c r="AE455" i="70"/>
  <c r="AE447" i="70"/>
  <c r="AE453" i="70"/>
  <c r="V456" i="70"/>
  <c r="V448" i="70"/>
  <c r="AE450" i="70"/>
  <c r="V463" i="70"/>
  <c r="V455" i="70"/>
  <c r="V447" i="70"/>
  <c r="AE461" i="70"/>
  <c r="V460" i="70"/>
  <c r="V452" i="70"/>
  <c r="AE458" i="70"/>
  <c r="V459" i="70"/>
  <c r="V451" i="70"/>
  <c r="V458" i="70"/>
  <c r="AE462" i="70"/>
  <c r="V457" i="70"/>
  <c r="AE449" i="70"/>
  <c r="V450" i="70"/>
  <c r="V449" i="70"/>
  <c r="V462" i="70"/>
  <c r="V461" i="70"/>
  <c r="AE457" i="70"/>
  <c r="AE454" i="70"/>
  <c r="V453" i="70"/>
  <c r="M460" i="70"/>
  <c r="M452" i="70"/>
  <c r="M447" i="70"/>
  <c r="M450" i="70"/>
  <c r="M457" i="70"/>
  <c r="M459" i="70"/>
  <c r="M451" i="70"/>
  <c r="M458" i="70"/>
  <c r="M456" i="70"/>
  <c r="M448" i="70"/>
  <c r="M462" i="70"/>
  <c r="V454" i="70"/>
  <c r="M453" i="70"/>
  <c r="M449" i="70"/>
  <c r="M463" i="70"/>
  <c r="M455" i="70"/>
  <c r="M454" i="70"/>
  <c r="M461" i="70"/>
  <c r="D583" i="70"/>
  <c r="AN598" i="70"/>
  <c r="AN590" i="70"/>
  <c r="AN597" i="70"/>
  <c r="AN589" i="70"/>
  <c r="AN594" i="70"/>
  <c r="AN586" i="70"/>
  <c r="AN593" i="70"/>
  <c r="AN585" i="70"/>
  <c r="AN588" i="70"/>
  <c r="AN587" i="70"/>
  <c r="AN596" i="70"/>
  <c r="AN595" i="70"/>
  <c r="AN584" i="70"/>
  <c r="AN583" i="70"/>
  <c r="AN599" i="70"/>
  <c r="AN592" i="70"/>
  <c r="AE596" i="70"/>
  <c r="AE588" i="70"/>
  <c r="AN591" i="70"/>
  <c r="AE595" i="70"/>
  <c r="AE587" i="70"/>
  <c r="AE592" i="70"/>
  <c r="AE584" i="70"/>
  <c r="AE599" i="70"/>
  <c r="AE591" i="70"/>
  <c r="AE583" i="70"/>
  <c r="AE597" i="70"/>
  <c r="V592" i="70"/>
  <c r="V584" i="70"/>
  <c r="AE594" i="70"/>
  <c r="V599" i="70"/>
  <c r="V591" i="70"/>
  <c r="V583" i="70"/>
  <c r="AE589" i="70"/>
  <c r="V596" i="70"/>
  <c r="V588" i="70"/>
  <c r="AE586" i="70"/>
  <c r="V595" i="70"/>
  <c r="V587" i="70"/>
  <c r="AE593" i="70"/>
  <c r="V586" i="70"/>
  <c r="AE590" i="70"/>
  <c r="V585" i="70"/>
  <c r="V594" i="70"/>
  <c r="V593" i="70"/>
  <c r="V590" i="70"/>
  <c r="M593" i="70"/>
  <c r="M585" i="70"/>
  <c r="V589" i="70"/>
  <c r="M592" i="70"/>
  <c r="M584" i="70"/>
  <c r="M583" i="70"/>
  <c r="AE585" i="70"/>
  <c r="M597" i="70"/>
  <c r="M589" i="70"/>
  <c r="M596" i="70"/>
  <c r="M588" i="70"/>
  <c r="M598" i="70"/>
  <c r="M594" i="70"/>
  <c r="M595" i="70"/>
  <c r="AE598" i="70"/>
  <c r="M590" i="70"/>
  <c r="M599" i="70"/>
  <c r="V598" i="70"/>
  <c r="M587" i="70"/>
  <c r="V597" i="70"/>
  <c r="M586" i="70"/>
  <c r="M591" i="70"/>
  <c r="D719" i="70"/>
  <c r="AN734" i="70"/>
  <c r="AN726" i="70"/>
  <c r="AN733" i="70"/>
  <c r="AN725" i="70"/>
  <c r="AN730" i="70"/>
  <c r="AN722" i="70"/>
  <c r="AN729" i="70"/>
  <c r="AN721" i="70"/>
  <c r="AN732" i="70"/>
  <c r="AN731" i="70"/>
  <c r="AN724" i="70"/>
  <c r="AN723" i="70"/>
  <c r="AN728" i="70"/>
  <c r="AN727" i="70"/>
  <c r="AN735" i="70"/>
  <c r="AN720" i="70"/>
  <c r="AE732" i="70"/>
  <c r="AE724" i="70"/>
  <c r="AN719" i="70"/>
  <c r="AE731" i="70"/>
  <c r="AE723" i="70"/>
  <c r="AE728" i="70"/>
  <c r="AE720" i="70"/>
  <c r="AE735" i="70"/>
  <c r="AE727" i="70"/>
  <c r="AE719" i="70"/>
  <c r="AE725" i="70"/>
  <c r="V728" i="70"/>
  <c r="V720" i="70"/>
  <c r="AE722" i="70"/>
  <c r="V735" i="70"/>
  <c r="V727" i="70"/>
  <c r="V719" i="70"/>
  <c r="AE733" i="70"/>
  <c r="V732" i="70"/>
  <c r="V724" i="70"/>
  <c r="AE730" i="70"/>
  <c r="V731" i="70"/>
  <c r="V723" i="70"/>
  <c r="AE721" i="70"/>
  <c r="V730" i="70"/>
  <c r="V729" i="70"/>
  <c r="V722" i="70"/>
  <c r="AE734" i="70"/>
  <c r="V721" i="70"/>
  <c r="M729" i="70"/>
  <c r="M721" i="70"/>
  <c r="M728" i="70"/>
  <c r="M720" i="70"/>
  <c r="M719" i="70"/>
  <c r="V734" i="70"/>
  <c r="M733" i="70"/>
  <c r="M725" i="70"/>
  <c r="V733" i="70"/>
  <c r="M732" i="70"/>
  <c r="M724" i="70"/>
  <c r="M734" i="70"/>
  <c r="AE726" i="70"/>
  <c r="M730" i="70"/>
  <c r="AE729" i="70"/>
  <c r="M731" i="70"/>
  <c r="M726" i="70"/>
  <c r="M735" i="70"/>
  <c r="M727" i="70"/>
  <c r="V726" i="70"/>
  <c r="M723" i="70"/>
  <c r="V725" i="70"/>
  <c r="M722" i="70"/>
  <c r="D855" i="70"/>
  <c r="AN870" i="70"/>
  <c r="AN862" i="70"/>
  <c r="AN869" i="70"/>
  <c r="AN861" i="70"/>
  <c r="AN866" i="70"/>
  <c r="AN858" i="70"/>
  <c r="AN865" i="70"/>
  <c r="AN857" i="70"/>
  <c r="AN860" i="70"/>
  <c r="AN859" i="70"/>
  <c r="AN868" i="70"/>
  <c r="AN867" i="70"/>
  <c r="AN871" i="70"/>
  <c r="AN856" i="70"/>
  <c r="AN855" i="70"/>
  <c r="AN864" i="70"/>
  <c r="AE866" i="70"/>
  <c r="AE858" i="70"/>
  <c r="AN863" i="70"/>
  <c r="AE865" i="70"/>
  <c r="AE857" i="70"/>
  <c r="AE870" i="70"/>
  <c r="AE862" i="70"/>
  <c r="AE869" i="70"/>
  <c r="AE861" i="70"/>
  <c r="AE859" i="70"/>
  <c r="AE856" i="70"/>
  <c r="AE867" i="70"/>
  <c r="AE864" i="70"/>
  <c r="V864" i="70"/>
  <c r="V856" i="70"/>
  <c r="AE871" i="70"/>
  <c r="V871" i="70"/>
  <c r="V863" i="70"/>
  <c r="V855" i="70"/>
  <c r="AE860" i="70"/>
  <c r="V868" i="70"/>
  <c r="V860" i="70"/>
  <c r="AE855" i="70"/>
  <c r="V867" i="70"/>
  <c r="V859" i="70"/>
  <c r="V858" i="70"/>
  <c r="V857" i="70"/>
  <c r="AE868" i="70"/>
  <c r="V866" i="70"/>
  <c r="AE863" i="70"/>
  <c r="V865" i="70"/>
  <c r="M865" i="70"/>
  <c r="M857" i="70"/>
  <c r="M864" i="70"/>
  <c r="M856" i="70"/>
  <c r="M855" i="70"/>
  <c r="V862" i="70"/>
  <c r="M869" i="70"/>
  <c r="M861" i="70"/>
  <c r="V861" i="70"/>
  <c r="M868" i="70"/>
  <c r="M860" i="70"/>
  <c r="M862" i="70"/>
  <c r="V870" i="70"/>
  <c r="M871" i="70"/>
  <c r="M859" i="70"/>
  <c r="M858" i="70"/>
  <c r="V869" i="70"/>
  <c r="M870" i="70"/>
  <c r="M867" i="70"/>
  <c r="M866" i="70"/>
  <c r="M863" i="70"/>
  <c r="D991" i="70"/>
  <c r="AN1006" i="70"/>
  <c r="AN998" i="70"/>
  <c r="AN1005" i="70"/>
  <c r="AN997" i="70"/>
  <c r="AN1002" i="70"/>
  <c r="AN994" i="70"/>
  <c r="AN1001" i="70"/>
  <c r="AN993" i="70"/>
  <c r="AN1004" i="70"/>
  <c r="AN1003" i="70"/>
  <c r="AN996" i="70"/>
  <c r="AN995" i="70"/>
  <c r="AN1000" i="70"/>
  <c r="AN999" i="70"/>
  <c r="AN992" i="70"/>
  <c r="AE1002" i="70"/>
  <c r="AE994" i="70"/>
  <c r="AN991" i="70"/>
  <c r="AE1001" i="70"/>
  <c r="AE993" i="70"/>
  <c r="AE1006" i="70"/>
  <c r="AE998" i="70"/>
  <c r="AE1005" i="70"/>
  <c r="AE997" i="70"/>
  <c r="AE1003" i="70"/>
  <c r="AE1000" i="70"/>
  <c r="AE995" i="70"/>
  <c r="AE992" i="70"/>
  <c r="AE1004" i="70"/>
  <c r="V1000" i="70"/>
  <c r="V992" i="70"/>
  <c r="AE999" i="70"/>
  <c r="V1007" i="70"/>
  <c r="V999" i="70"/>
  <c r="V991" i="70"/>
  <c r="V1004" i="70"/>
  <c r="V996" i="70"/>
  <c r="V1003" i="70"/>
  <c r="V995" i="70"/>
  <c r="V1002" i="70"/>
  <c r="M1002" i="70"/>
  <c r="M994" i="70"/>
  <c r="V1001" i="70"/>
  <c r="M1001" i="70"/>
  <c r="M993" i="70"/>
  <c r="AE996" i="70"/>
  <c r="V994" i="70"/>
  <c r="M1006" i="70"/>
  <c r="M998" i="70"/>
  <c r="AE991" i="70"/>
  <c r="V993" i="70"/>
  <c r="M1005" i="70"/>
  <c r="M997" i="70"/>
  <c r="V1006" i="70"/>
  <c r="M1004" i="70"/>
  <c r="AN1007" i="70"/>
  <c r="V1005" i="70"/>
  <c r="M1003" i="70"/>
  <c r="M991" i="70"/>
  <c r="M996" i="70"/>
  <c r="AE1007" i="70"/>
  <c r="M995" i="70"/>
  <c r="M1007" i="70"/>
  <c r="V998" i="70"/>
  <c r="V997" i="70"/>
  <c r="M999" i="70"/>
  <c r="M1000" i="70"/>
  <c r="M992" i="70"/>
  <c r="D1127" i="70"/>
  <c r="AN1142" i="70"/>
  <c r="AN1134" i="70"/>
  <c r="AN1141" i="70"/>
  <c r="AN1133" i="70"/>
  <c r="AN1138" i="70"/>
  <c r="AN1130" i="70"/>
  <c r="AN1137" i="70"/>
  <c r="AN1129" i="70"/>
  <c r="AN1132" i="70"/>
  <c r="AN1131" i="70"/>
  <c r="AN1140" i="70"/>
  <c r="AN1139" i="70"/>
  <c r="AN1128" i="70"/>
  <c r="AE1143" i="70"/>
  <c r="AN1127" i="70"/>
  <c r="AE1142" i="70"/>
  <c r="AN1143" i="70"/>
  <c r="AE1138" i="70"/>
  <c r="AE1130" i="70"/>
  <c r="AE1137" i="70"/>
  <c r="AE1129" i="70"/>
  <c r="AE1134" i="70"/>
  <c r="AE1141" i="70"/>
  <c r="AE1133" i="70"/>
  <c r="AE1131" i="70"/>
  <c r="V1143" i="70"/>
  <c r="V1135" i="70"/>
  <c r="V1127" i="70"/>
  <c r="AE1128" i="70"/>
  <c r="V1142" i="70"/>
  <c r="V1134" i="70"/>
  <c r="AE1139" i="70"/>
  <c r="V1139" i="70"/>
  <c r="V1131" i="70"/>
  <c r="AE1136" i="70"/>
  <c r="V1138" i="70"/>
  <c r="V1130" i="70"/>
  <c r="AE1132" i="70"/>
  <c r="V1137" i="70"/>
  <c r="AE1127" i="70"/>
  <c r="V1136" i="70"/>
  <c r="V1129" i="70"/>
  <c r="V1128" i="70"/>
  <c r="AN1136" i="70"/>
  <c r="V1141" i="70"/>
  <c r="M1138" i="70"/>
  <c r="M1130" i="70"/>
  <c r="AN1135" i="70"/>
  <c r="V1140" i="70"/>
  <c r="M1137" i="70"/>
  <c r="M1129" i="70"/>
  <c r="M1142" i="70"/>
  <c r="M1134" i="70"/>
  <c r="M1141" i="70"/>
  <c r="M1133" i="70"/>
  <c r="M1140" i="70"/>
  <c r="M1139" i="70"/>
  <c r="M1127" i="70"/>
  <c r="AE1140" i="70"/>
  <c r="M1132" i="70"/>
  <c r="AE1135" i="70"/>
  <c r="M1131" i="70"/>
  <c r="V1132" i="70"/>
  <c r="M1143" i="70"/>
  <c r="V1133" i="70"/>
  <c r="M1135" i="70"/>
  <c r="M1136" i="70"/>
  <c r="M1128" i="70"/>
  <c r="AW29" i="70"/>
  <c r="AW37" i="70"/>
  <c r="AW38" i="70"/>
  <c r="AW46" i="70"/>
  <c r="AW54" i="70"/>
  <c r="AW55" i="70"/>
  <c r="AW63" i="70"/>
  <c r="AW84" i="70"/>
  <c r="AW93" i="70"/>
  <c r="AW101" i="70"/>
  <c r="AW107" i="70"/>
  <c r="AW115" i="70"/>
  <c r="AW129" i="70"/>
  <c r="AW137" i="70"/>
  <c r="AW146" i="70"/>
  <c r="AW154" i="70"/>
  <c r="AW163" i="70"/>
  <c r="AW171" i="70"/>
  <c r="AW179" i="70"/>
  <c r="AW187" i="70"/>
  <c r="AW193" i="70"/>
  <c r="AW201" i="70"/>
  <c r="AW210" i="70"/>
  <c r="AW218" i="70"/>
  <c r="AW232" i="70"/>
  <c r="AW240" i="70"/>
  <c r="AW249" i="70"/>
  <c r="AW257" i="70"/>
  <c r="AW263" i="70"/>
  <c r="AW271" i="70"/>
  <c r="AW277" i="70"/>
  <c r="AW285" i="70"/>
  <c r="AW299" i="70"/>
  <c r="AW307" i="70"/>
  <c r="AW316" i="70"/>
  <c r="AW324" i="70"/>
  <c r="AW333" i="70"/>
  <c r="AW341" i="70"/>
  <c r="AW350" i="70"/>
  <c r="AW358" i="70"/>
  <c r="AW367" i="70"/>
  <c r="AW375" i="70"/>
  <c r="AW384" i="70"/>
  <c r="AW392" i="70"/>
  <c r="AW401" i="70"/>
  <c r="AW409" i="70"/>
  <c r="AW418" i="70"/>
  <c r="AW426" i="70"/>
  <c r="AW435" i="70"/>
  <c r="AW443" i="70"/>
  <c r="AW452" i="70"/>
  <c r="AW460" i="70"/>
  <c r="AW469" i="70"/>
  <c r="AW477" i="70"/>
  <c r="AW485" i="70"/>
  <c r="AW493" i="70"/>
  <c r="AW502" i="70"/>
  <c r="AW510" i="70"/>
  <c r="AW516" i="70"/>
  <c r="AW524" i="70"/>
  <c r="AW533" i="70"/>
  <c r="AW541" i="70"/>
  <c r="AW550" i="70"/>
  <c r="AW558" i="70"/>
  <c r="AW570" i="70"/>
  <c r="AW578" i="70"/>
  <c r="AW587" i="70"/>
  <c r="AW595" i="70"/>
  <c r="AW600" i="70"/>
  <c r="AW608" i="70"/>
  <c r="AW617" i="70"/>
  <c r="AW625" i="70"/>
  <c r="AW634" i="70"/>
  <c r="AW642" i="70"/>
  <c r="AW654" i="70"/>
  <c r="AW662" i="70"/>
  <c r="AW671" i="70"/>
  <c r="AW679" i="70"/>
  <c r="AW688" i="70"/>
  <c r="AW696" i="70"/>
  <c r="AW705" i="70"/>
  <c r="AW713" i="70"/>
  <c r="AW722" i="70"/>
  <c r="AW730" i="70"/>
  <c r="AW739" i="70"/>
  <c r="AW747" i="70"/>
  <c r="AW753" i="70"/>
  <c r="AW761" i="70"/>
  <c r="AW770" i="70"/>
  <c r="AW778" i="70"/>
  <c r="AW787" i="70"/>
  <c r="AW795" i="70"/>
  <c r="AW809" i="70"/>
  <c r="AW817" i="70"/>
  <c r="AW820" i="70"/>
  <c r="AW828" i="70"/>
  <c r="AW836" i="70"/>
  <c r="AW837" i="70"/>
  <c r="AW845" i="70"/>
  <c r="AW853" i="70"/>
  <c r="AW854" i="70"/>
  <c r="AW862" i="70"/>
  <c r="AW870" i="70"/>
  <c r="AW871" i="70"/>
  <c r="AW879" i="70"/>
  <c r="AW887" i="70"/>
  <c r="AW893" i="70"/>
  <c r="AW901" i="70"/>
  <c r="AW910" i="70"/>
  <c r="AW918" i="70"/>
  <c r="AW924" i="70"/>
  <c r="AW932" i="70"/>
  <c r="AW941" i="70"/>
  <c r="AW949" i="70"/>
  <c r="AW963" i="70"/>
  <c r="AW971" i="70"/>
  <c r="AW979" i="70"/>
  <c r="AW987" i="70"/>
  <c r="AW996" i="70"/>
  <c r="AW1004" i="70"/>
  <c r="AW1013" i="70"/>
  <c r="AW1021" i="70"/>
  <c r="AW1030" i="70"/>
  <c r="AW1038" i="70"/>
  <c r="AW1046" i="70"/>
  <c r="AW1054" i="70"/>
  <c r="AW1063" i="70"/>
  <c r="AW1071" i="70"/>
  <c r="AW1080" i="70"/>
  <c r="AW1088" i="70"/>
  <c r="AW1097" i="70"/>
  <c r="AW1105" i="70"/>
  <c r="AW1111" i="70"/>
  <c r="AW1119" i="70"/>
  <c r="AW1128" i="70"/>
  <c r="AW1136" i="70"/>
  <c r="AW1145" i="70"/>
  <c r="AW1153" i="70"/>
  <c r="AW1162" i="70"/>
  <c r="AW1170" i="70"/>
  <c r="AW1179" i="70"/>
  <c r="AW1187" i="70"/>
  <c r="AW1196" i="70"/>
  <c r="AW1204" i="70"/>
  <c r="AW1218" i="70"/>
  <c r="AW1226" i="70"/>
  <c r="AW1235" i="70"/>
  <c r="AW1243" i="70"/>
  <c r="AW1249" i="70"/>
  <c r="AW1257" i="70"/>
  <c r="AW605" i="70"/>
  <c r="AW613" i="70"/>
  <c r="AW622" i="70"/>
  <c r="AW630" i="70"/>
  <c r="AW639" i="70"/>
  <c r="AW647" i="70"/>
  <c r="AW651" i="70"/>
  <c r="AW659" i="70"/>
  <c r="AW668" i="70"/>
  <c r="AW676" i="70"/>
  <c r="AW685" i="70"/>
  <c r="AW693" i="70"/>
  <c r="AW702" i="70"/>
  <c r="AW710" i="70"/>
  <c r="AW719" i="70"/>
  <c r="AW727" i="70"/>
  <c r="AW736" i="70"/>
  <c r="AW744" i="70"/>
  <c r="AW758" i="70"/>
  <c r="AW766" i="70"/>
  <c r="AW775" i="70"/>
  <c r="AW783" i="70"/>
  <c r="AW792" i="70"/>
  <c r="AW800" i="70"/>
  <c r="AW806" i="70"/>
  <c r="AW814" i="70"/>
  <c r="AW825" i="70"/>
  <c r="AW833" i="70"/>
  <c r="AW842" i="70"/>
  <c r="AW850" i="70"/>
  <c r="AW859" i="70"/>
  <c r="AW867" i="70"/>
  <c r="AW876" i="70"/>
  <c r="AW884" i="70"/>
  <c r="AW890" i="70"/>
  <c r="AW898" i="70"/>
  <c r="AW907" i="70"/>
  <c r="AW915" i="70"/>
  <c r="AW929" i="70"/>
  <c r="AW937" i="70"/>
  <c r="AW946" i="70"/>
  <c r="AW954" i="70"/>
  <c r="AW960" i="70"/>
  <c r="AW968" i="70"/>
  <c r="AW976" i="70"/>
  <c r="AW984" i="70"/>
  <c r="AW993" i="70"/>
  <c r="AW1001" i="70"/>
  <c r="AW1010" i="70"/>
  <c r="AW1018" i="70"/>
  <c r="AW1027" i="70"/>
  <c r="AW1035" i="70"/>
  <c r="AW1043" i="70"/>
  <c r="AW1051" i="70"/>
  <c r="AW1060" i="70"/>
  <c r="AW1068" i="70"/>
  <c r="AW1077" i="70"/>
  <c r="AW1085" i="70"/>
  <c r="AW1094" i="70"/>
  <c r="AW1102" i="70"/>
  <c r="AW1116" i="70"/>
  <c r="AW1124" i="70"/>
  <c r="AW1133" i="70"/>
  <c r="AW1141" i="70"/>
  <c r="AW1150" i="70"/>
  <c r="AW1158" i="70"/>
  <c r="AW1167" i="70"/>
  <c r="AW1175" i="70"/>
  <c r="AW1184" i="70"/>
  <c r="AW1192" i="70"/>
  <c r="AW1201" i="70"/>
  <c r="AW1209" i="70"/>
  <c r="AW1215" i="70"/>
  <c r="AW1223" i="70"/>
  <c r="AW1232" i="70"/>
  <c r="AW1240" i="70"/>
  <c r="AW1246" i="70"/>
  <c r="AW1254" i="70"/>
  <c r="AW599" i="70"/>
  <c r="AW607" i="70"/>
  <c r="AW615" i="70"/>
  <c r="AW616" i="70"/>
  <c r="AW624" i="70"/>
  <c r="AW632" i="70"/>
  <c r="AW633" i="70"/>
  <c r="AW641" i="70"/>
  <c r="AW649" i="70"/>
  <c r="AW650" i="70"/>
  <c r="AW653" i="70"/>
  <c r="AW661" i="70"/>
  <c r="AW670" i="70"/>
  <c r="AW678" i="70"/>
  <c r="AW687" i="70"/>
  <c r="AW695" i="70"/>
  <c r="AW704" i="70"/>
  <c r="AW712" i="70"/>
  <c r="AW721" i="70"/>
  <c r="AW729" i="70"/>
  <c r="AW738" i="70"/>
  <c r="AW746" i="70"/>
  <c r="AW752" i="70"/>
  <c r="AW760" i="70"/>
  <c r="AW768" i="70"/>
  <c r="AW769" i="70"/>
  <c r="AW777" i="70"/>
  <c r="AW785" i="70"/>
  <c r="AW786" i="70"/>
  <c r="AW794" i="70"/>
  <c r="AW802" i="70"/>
  <c r="AW808" i="70"/>
  <c r="AW816" i="70"/>
  <c r="AW827" i="70"/>
  <c r="AW835" i="70"/>
  <c r="AW844" i="70"/>
  <c r="AW852" i="70"/>
  <c r="AW861" i="70"/>
  <c r="AW869" i="70"/>
  <c r="AW878" i="70"/>
  <c r="AW886" i="70"/>
  <c r="AW892" i="70"/>
  <c r="AW900" i="70"/>
  <c r="AW909" i="70"/>
  <c r="AW917" i="70"/>
  <c r="AW923" i="70"/>
  <c r="AW931" i="70"/>
  <c r="AW940" i="70"/>
  <c r="AW948" i="70"/>
  <c r="AW962" i="70"/>
  <c r="AW970" i="70"/>
  <c r="AW978" i="70"/>
  <c r="AW986" i="70"/>
  <c r="AW995" i="70"/>
  <c r="AW1003" i="70"/>
  <c r="AW1012" i="70"/>
  <c r="AW1020" i="70"/>
  <c r="AW1029" i="70"/>
  <c r="AW1037" i="70"/>
  <c r="AW1045" i="70"/>
  <c r="AW1053" i="70"/>
  <c r="AW1062" i="70"/>
  <c r="AW1070" i="70"/>
  <c r="AW1079" i="70"/>
  <c r="AW1087" i="70"/>
  <c r="AW1096" i="70"/>
  <c r="AW1104" i="70"/>
  <c r="AW1110" i="70"/>
  <c r="AW1118" i="70"/>
  <c r="AW1127" i="70"/>
  <c r="AW1135" i="70"/>
  <c r="AW1144" i="70"/>
  <c r="AW1152" i="70"/>
  <c r="AW1161" i="70"/>
  <c r="AW1169" i="70"/>
  <c r="AW1178" i="70"/>
  <c r="AW1186" i="70"/>
  <c r="AW1195" i="70"/>
  <c r="AW1203" i="70"/>
  <c r="AW1217" i="70"/>
  <c r="AW1225" i="70"/>
  <c r="AW1234" i="70"/>
  <c r="AW1242" i="70"/>
  <c r="AW1248" i="70"/>
  <c r="AW1256" i="70"/>
  <c r="AW604" i="70"/>
  <c r="AW612" i="70"/>
  <c r="AW621" i="70"/>
  <c r="AW629" i="70"/>
  <c r="AW638" i="70"/>
  <c r="AW646" i="70"/>
  <c r="AW658" i="70"/>
  <c r="AW666" i="70"/>
  <c r="AW667" i="70"/>
  <c r="AW675" i="70"/>
  <c r="AW683" i="70"/>
  <c r="AW684" i="70"/>
  <c r="AW692" i="70"/>
  <c r="AW700" i="70"/>
  <c r="AW701" i="70"/>
  <c r="AW709" i="70"/>
  <c r="AW717" i="70"/>
  <c r="AW718" i="70"/>
  <c r="AW726" i="70"/>
  <c r="AW734" i="70"/>
  <c r="AW735" i="70"/>
  <c r="AW743" i="70"/>
  <c r="AW751" i="70"/>
  <c r="AW757" i="70"/>
  <c r="AW765" i="70"/>
  <c r="AW774" i="70"/>
  <c r="AW782" i="70"/>
  <c r="AW791" i="70"/>
  <c r="AW799" i="70"/>
  <c r="AW805" i="70"/>
  <c r="AW813" i="70"/>
  <c r="AW824" i="70"/>
  <c r="AW832" i="70"/>
  <c r="AW841" i="70"/>
  <c r="AW849" i="70"/>
  <c r="AW858" i="70"/>
  <c r="AW866" i="70"/>
  <c r="AW875" i="70"/>
  <c r="AW883" i="70"/>
  <c r="AW889" i="70"/>
  <c r="AW897" i="70"/>
  <c r="AW906" i="70"/>
  <c r="AW914" i="70"/>
  <c r="AW928" i="70"/>
  <c r="AW936" i="70"/>
  <c r="AW945" i="70"/>
  <c r="AW953" i="70"/>
  <c r="AW959" i="70"/>
  <c r="AW967" i="70"/>
  <c r="AW975" i="70"/>
  <c r="AW983" i="70"/>
  <c r="AW992" i="70"/>
  <c r="AW1000" i="70"/>
  <c r="AW1009" i="70"/>
  <c r="AW1017" i="70"/>
  <c r="AW1026" i="70"/>
  <c r="AW1034" i="70"/>
  <c r="AW1042" i="70"/>
  <c r="AW1050" i="70"/>
  <c r="AW1059" i="70"/>
  <c r="AW1067" i="70"/>
  <c r="AW1076" i="70"/>
  <c r="AW1084" i="70"/>
  <c r="AW1093" i="70"/>
  <c r="AW1101" i="70"/>
  <c r="AW1115" i="70"/>
  <c r="AW1123" i="70"/>
  <c r="AW1132" i="70"/>
  <c r="AW1140" i="70"/>
  <c r="AW1149" i="70"/>
  <c r="AW1157" i="70"/>
  <c r="AW1166" i="70"/>
  <c r="AW1174" i="70"/>
  <c r="AW1183" i="70"/>
  <c r="AW1191" i="70"/>
  <c r="AW1200" i="70"/>
  <c r="AW1208" i="70"/>
  <c r="AW1214" i="70"/>
  <c r="AW1222" i="70"/>
  <c r="AW1231" i="70"/>
  <c r="AW1239" i="70"/>
  <c r="AW1245" i="70"/>
  <c r="AW1253" i="70"/>
  <c r="AW1261" i="70"/>
  <c r="AW1262" i="70"/>
  <c r="AW601" i="70"/>
  <c r="AW609" i="70"/>
  <c r="AW618" i="70"/>
  <c r="AW626" i="70"/>
  <c r="AW635" i="70"/>
  <c r="AW643" i="70"/>
  <c r="AW655" i="70"/>
  <c r="AW663" i="70"/>
  <c r="AW672" i="70"/>
  <c r="AW680" i="70"/>
  <c r="AW689" i="70"/>
  <c r="AW697" i="70"/>
  <c r="AW706" i="70"/>
  <c r="AW714" i="70"/>
  <c r="AW723" i="70"/>
  <c r="AW731" i="70"/>
  <c r="AW740" i="70"/>
  <c r="AW748" i="70"/>
  <c r="AW754" i="70"/>
  <c r="AW762" i="70"/>
  <c r="AW771" i="70"/>
  <c r="AW779" i="70"/>
  <c r="AW788" i="70"/>
  <c r="AW796" i="70"/>
  <c r="AW810" i="70"/>
  <c r="AW818" i="70"/>
  <c r="AW821" i="70"/>
  <c r="AW829" i="70"/>
  <c r="AW838" i="70"/>
  <c r="AW846" i="70"/>
  <c r="AW855" i="70"/>
  <c r="AW863" i="70"/>
  <c r="AW872" i="70"/>
  <c r="AW880" i="70"/>
  <c r="AW894" i="70"/>
  <c r="AW902" i="70"/>
  <c r="AW911" i="70"/>
  <c r="AW919" i="70"/>
  <c r="AW925" i="70"/>
  <c r="AW933" i="70"/>
  <c r="AW939" i="70"/>
  <c r="AW942" i="70"/>
  <c r="AW950" i="70"/>
  <c r="AW956" i="70"/>
  <c r="AW964" i="70"/>
  <c r="AW972" i="70"/>
  <c r="AW980" i="70"/>
  <c r="AW988" i="70"/>
  <c r="AW997" i="70"/>
  <c r="AW1005" i="70"/>
  <c r="AW1014" i="70"/>
  <c r="AW1022" i="70"/>
  <c r="AW1031" i="70"/>
  <c r="AW1039" i="70"/>
  <c r="AW1047" i="70"/>
  <c r="AW1055" i="70"/>
  <c r="AW1064" i="70"/>
  <c r="AW1072" i="70"/>
  <c r="AW1081" i="70"/>
  <c r="AW1089" i="70"/>
  <c r="AW1098" i="70"/>
  <c r="AW1106" i="70"/>
  <c r="AW1112" i="70"/>
  <c r="AW1120" i="70"/>
  <c r="AW1129" i="70"/>
  <c r="AW1137" i="70"/>
  <c r="AW1146" i="70"/>
  <c r="AW1154" i="70"/>
  <c r="AW1163" i="70"/>
  <c r="AW1171" i="70"/>
  <c r="AW1180" i="70"/>
  <c r="AW1188" i="70"/>
  <c r="AW1197" i="70"/>
  <c r="AW1205" i="70"/>
  <c r="AW1211" i="70"/>
  <c r="AW1219" i="70"/>
  <c r="AW1227" i="70"/>
  <c r="AW1228" i="70"/>
  <c r="AW1236" i="70"/>
  <c r="AW1244" i="70"/>
  <c r="AW1250" i="70"/>
  <c r="AW1258" i="70"/>
  <c r="BV10" i="70"/>
  <c r="BU10" i="70" s="1"/>
  <c r="BV6" i="70"/>
  <c r="BU6" i="70" s="1"/>
  <c r="BV21" i="70"/>
  <c r="BU21" i="70" s="1"/>
  <c r="BV11" i="70"/>
  <c r="BU11" i="70" s="1"/>
  <c r="BV14" i="70"/>
  <c r="BU14" i="70" s="1"/>
  <c r="BV5" i="70"/>
  <c r="BU5" i="70" s="1"/>
  <c r="BV17" i="70"/>
  <c r="BU17" i="70" s="1"/>
  <c r="BV7" i="70"/>
  <c r="BU7" i="70" s="1"/>
  <c r="BV9" i="70"/>
  <c r="BU9" i="70" s="1"/>
  <c r="BV20" i="70"/>
  <c r="BU20" i="70" s="1"/>
  <c r="BV13" i="70"/>
  <c r="BU13" i="70" s="1"/>
  <c r="BV8" i="70"/>
  <c r="BU8" i="70" s="1"/>
  <c r="BV18" i="70"/>
  <c r="BU18" i="70" s="1"/>
  <c r="BV12" i="70"/>
  <c r="BU12" i="70" s="1"/>
  <c r="BV16" i="70"/>
  <c r="BU16" i="70" s="1"/>
  <c r="BV19" i="70"/>
  <c r="BU19" i="70" s="1"/>
  <c r="BV15" i="70"/>
  <c r="BU15" i="70" s="1"/>
  <c r="AU868" i="70"/>
  <c r="AU180" i="70"/>
  <c r="AU123" i="70"/>
  <c r="M11" i="79"/>
  <c r="U304" i="53"/>
  <c r="M9" i="79"/>
  <c r="O304" i="53"/>
  <c r="J11" i="79"/>
  <c r="J10" i="79"/>
  <c r="J9" i="79"/>
  <c r="X302" i="53"/>
  <c r="U302" i="53"/>
  <c r="O302" i="53"/>
  <c r="L302" i="53"/>
  <c r="X301" i="53"/>
  <c r="U301" i="53"/>
  <c r="R301" i="53"/>
  <c r="O301" i="53"/>
  <c r="L301" i="53"/>
  <c r="V79" i="36"/>
  <c r="T79" i="36"/>
  <c r="S79" i="36"/>
  <c r="Q79" i="36"/>
  <c r="P79" i="36"/>
  <c r="N79" i="36"/>
  <c r="M79" i="36"/>
  <c r="J79" i="36"/>
  <c r="H79" i="36"/>
  <c r="G79" i="36"/>
  <c r="Y13" i="37"/>
  <c r="E79" i="36"/>
  <c r="Z13" i="37"/>
  <c r="AR21" i="71"/>
  <c r="AA20" i="71"/>
  <c r="AA12" i="71"/>
  <c r="AA8" i="71"/>
  <c r="AA16" i="71"/>
  <c r="AS5" i="71"/>
  <c r="AA7" i="71"/>
  <c r="AA11" i="71"/>
  <c r="AA15" i="71"/>
  <c r="AA19" i="71"/>
  <c r="AA5" i="71"/>
  <c r="AA6" i="71"/>
  <c r="AA10" i="71"/>
  <c r="AA14" i="71"/>
  <c r="AA18" i="71"/>
  <c r="AA9" i="71"/>
  <c r="AA13" i="71"/>
  <c r="AA17" i="71"/>
  <c r="Q1269" i="70"/>
  <c r="Q1274" i="70"/>
  <c r="I106" i="71"/>
  <c r="AR106" i="71"/>
  <c r="AT142" i="71"/>
  <c r="AT143" i="71"/>
  <c r="AT144" i="71"/>
  <c r="C12" i="80"/>
  <c r="AT145" i="71"/>
  <c r="AT146" i="71"/>
  <c r="C14" i="80"/>
  <c r="AT147" i="71"/>
  <c r="C15" i="80"/>
  <c r="AT148" i="71"/>
  <c r="C16" i="80"/>
  <c r="AT149" i="71"/>
  <c r="C17" i="80"/>
  <c r="AT150" i="71"/>
  <c r="C18" i="80"/>
  <c r="AT151" i="71"/>
  <c r="C19" i="80"/>
  <c r="AT152" i="71"/>
  <c r="C20" i="80"/>
  <c r="AT153" i="71"/>
  <c r="C21" i="80"/>
  <c r="AT154" i="71"/>
  <c r="C22" i="80"/>
  <c r="AT155" i="71"/>
  <c r="C23" i="80"/>
  <c r="AT156" i="71"/>
  <c r="Z1263" i="70"/>
  <c r="Q1270" i="70"/>
  <c r="Q1273" i="70"/>
  <c r="C8" i="80"/>
  <c r="AT141" i="71"/>
  <c r="Q1265" i="70"/>
  <c r="Q1271" i="70"/>
  <c r="I24" i="80"/>
  <c r="I123" i="71"/>
  <c r="AR123" i="71"/>
  <c r="N1263" i="70"/>
  <c r="AF1263" i="70"/>
  <c r="Z1264" i="70"/>
  <c r="Z1266" i="70"/>
  <c r="Z1267" i="70"/>
  <c r="Z1268" i="70"/>
  <c r="Z1269" i="70"/>
  <c r="Z1270" i="70"/>
  <c r="Z1271" i="70"/>
  <c r="Z1272" i="70"/>
  <c r="Z1273" i="70"/>
  <c r="Z1274" i="70"/>
  <c r="Z1275" i="70"/>
  <c r="Z1276" i="70"/>
  <c r="Z1277" i="70"/>
  <c r="Q1264" i="70"/>
  <c r="Q1272" i="70"/>
  <c r="Q1278" i="70"/>
  <c r="I72" i="71"/>
  <c r="AR72" i="71"/>
  <c r="AR38" i="71"/>
  <c r="N6" i="80"/>
  <c r="I10" i="80"/>
  <c r="I11" i="80"/>
  <c r="I13" i="80"/>
  <c r="I15" i="80"/>
  <c r="I16" i="80"/>
  <c r="I17" i="80"/>
  <c r="I18" i="80"/>
  <c r="I19" i="80"/>
  <c r="I20" i="80"/>
  <c r="I21" i="80"/>
  <c r="I22" i="80"/>
  <c r="I23" i="80"/>
  <c r="AR141" i="71"/>
  <c r="Q1268" i="70"/>
  <c r="Q1275" i="70"/>
  <c r="AR89" i="71"/>
  <c r="AS89" i="71" s="1"/>
  <c r="AI1263" i="70"/>
  <c r="AI1265" i="70"/>
  <c r="AI1266" i="70"/>
  <c r="AI1268" i="70"/>
  <c r="AI1269" i="70"/>
  <c r="AI1270" i="70"/>
  <c r="AI1271" i="70"/>
  <c r="AI1272" i="70"/>
  <c r="AI1273" i="70"/>
  <c r="AI1274" i="70"/>
  <c r="AI1275" i="70"/>
  <c r="AI1276" i="70"/>
  <c r="AI1277" i="70"/>
  <c r="AI1278" i="70"/>
  <c r="Q1267" i="70"/>
  <c r="Q1276" i="70"/>
  <c r="L140" i="71"/>
  <c r="AR140" i="71"/>
  <c r="AV140" i="71" s="1"/>
  <c r="F8" i="80"/>
  <c r="L9" i="80"/>
  <c r="L10" i="80"/>
  <c r="L12" i="80"/>
  <c r="L17" i="80"/>
  <c r="L18" i="80"/>
  <c r="L19" i="80"/>
  <c r="L20" i="80"/>
  <c r="L21" i="80"/>
  <c r="L22" i="80"/>
  <c r="L23" i="80"/>
  <c r="Q1277" i="70"/>
  <c r="I55" i="71"/>
  <c r="AR55" i="71"/>
  <c r="E1263" i="70"/>
  <c r="H1264" i="70"/>
  <c r="AR142" i="71"/>
  <c r="H1265" i="70"/>
  <c r="AR143" i="71"/>
  <c r="AR144" i="71"/>
  <c r="AR145" i="71"/>
  <c r="H1268" i="70"/>
  <c r="AR146" i="71"/>
  <c r="H1269" i="70"/>
  <c r="AR147" i="71"/>
  <c r="H1270" i="70"/>
  <c r="AR148" i="71"/>
  <c r="H1271" i="70"/>
  <c r="AR149" i="71"/>
  <c r="H1272" i="70"/>
  <c r="AR150" i="71"/>
  <c r="H1273" i="70"/>
  <c r="AR151" i="71"/>
  <c r="H1274" i="70"/>
  <c r="AR152" i="71"/>
  <c r="H1275" i="70"/>
  <c r="AR153" i="71"/>
  <c r="H1276" i="70"/>
  <c r="AR154" i="71"/>
  <c r="H1277" i="70"/>
  <c r="AR155" i="71"/>
  <c r="H1278" i="70"/>
  <c r="AR156" i="71"/>
  <c r="C24" i="80"/>
  <c r="AT157" i="71"/>
  <c r="Z37" i="69"/>
  <c r="AR480" i="70"/>
  <c r="AV480" i="70" s="1"/>
  <c r="AU562" i="70"/>
  <c r="I599" i="70"/>
  <c r="AR599" i="70"/>
  <c r="AV599" i="70" s="1"/>
  <c r="L735" i="70"/>
  <c r="AR735" i="70"/>
  <c r="AV735" i="70" s="1"/>
  <c r="L72" i="70"/>
  <c r="AR72" i="70"/>
  <c r="AS72" i="70" s="1"/>
  <c r="I140" i="70"/>
  <c r="AR140" i="70"/>
  <c r="I276" i="70"/>
  <c r="AR276" i="70"/>
  <c r="AS276" i="70" s="1"/>
  <c r="I412" i="70"/>
  <c r="AR412" i="70"/>
  <c r="AS412" i="70" s="1"/>
  <c r="I548" i="70"/>
  <c r="AR548" i="70"/>
  <c r="I684" i="70"/>
  <c r="AR684" i="70"/>
  <c r="L820" i="70"/>
  <c r="AR820" i="70"/>
  <c r="AS820" i="70" s="1"/>
  <c r="I956" i="70"/>
  <c r="AR956" i="70"/>
  <c r="I1092" i="70"/>
  <c r="AR1092" i="70"/>
  <c r="L1228" i="70"/>
  <c r="AR1228" i="70"/>
  <c r="AV1228" i="70" s="1"/>
  <c r="I463" i="70"/>
  <c r="AR463" i="70"/>
  <c r="I55" i="70"/>
  <c r="AR55" i="70"/>
  <c r="I106" i="70"/>
  <c r="AR106" i="70"/>
  <c r="AS106" i="70" s="1"/>
  <c r="I242" i="70"/>
  <c r="AR242" i="70"/>
  <c r="I378" i="70"/>
  <c r="AR378" i="70"/>
  <c r="I514" i="70"/>
  <c r="AR514" i="70"/>
  <c r="AS514" i="70" s="1"/>
  <c r="I650" i="70"/>
  <c r="AR650" i="70"/>
  <c r="L786" i="70"/>
  <c r="AR786" i="70"/>
  <c r="AS786" i="70" s="1"/>
  <c r="AR922" i="70"/>
  <c r="I1058" i="70"/>
  <c r="AR1058" i="70"/>
  <c r="I1194" i="70"/>
  <c r="AR1194" i="70"/>
  <c r="I157" i="70"/>
  <c r="AR157" i="70"/>
  <c r="AV157" i="70" s="1"/>
  <c r="I293" i="70"/>
  <c r="AR293" i="70"/>
  <c r="L429" i="70"/>
  <c r="AR429" i="70"/>
  <c r="AS429" i="70" s="1"/>
  <c r="L565" i="70"/>
  <c r="AR565" i="70"/>
  <c r="AS565" i="70" s="1"/>
  <c r="I701" i="70"/>
  <c r="AR701" i="70"/>
  <c r="L837" i="70"/>
  <c r="AR837" i="70"/>
  <c r="AR973" i="70"/>
  <c r="AV973" i="70" s="1"/>
  <c r="I1109" i="70"/>
  <c r="AR1109" i="70"/>
  <c r="AR1245" i="70"/>
  <c r="AV1245" i="70" s="1"/>
  <c r="I38" i="70"/>
  <c r="AR38" i="70"/>
  <c r="I208" i="70"/>
  <c r="AR208" i="70"/>
  <c r="I344" i="70"/>
  <c r="AR344" i="70"/>
  <c r="AS344" i="70" s="1"/>
  <c r="I616" i="70"/>
  <c r="AR616" i="70"/>
  <c r="I752" i="70"/>
  <c r="AR752" i="70"/>
  <c r="AS752" i="70" s="1"/>
  <c r="L888" i="70"/>
  <c r="AR888" i="70"/>
  <c r="L1024" i="70"/>
  <c r="AR1024" i="70"/>
  <c r="AV1024" i="70" s="1"/>
  <c r="I1160" i="70"/>
  <c r="AR1160" i="70"/>
  <c r="AV1160" i="70" s="1"/>
  <c r="I1143" i="70"/>
  <c r="AR1143" i="70"/>
  <c r="AR21" i="70"/>
  <c r="AV21" i="70" s="1"/>
  <c r="AR123" i="70"/>
  <c r="L259" i="70"/>
  <c r="AR259" i="70"/>
  <c r="AS259" i="70" s="1"/>
  <c r="L395" i="70"/>
  <c r="AR395" i="70"/>
  <c r="AV395" i="70" s="1"/>
  <c r="I531" i="70"/>
  <c r="AR531" i="70"/>
  <c r="AS531" i="70" s="1"/>
  <c r="I667" i="70"/>
  <c r="AR667" i="70"/>
  <c r="I803" i="70"/>
  <c r="AR803" i="70"/>
  <c r="AR939" i="70"/>
  <c r="I1075" i="70"/>
  <c r="AR1075" i="70"/>
  <c r="AS1075" i="70" s="1"/>
  <c r="AR1211" i="70"/>
  <c r="L191" i="70"/>
  <c r="AR191" i="70"/>
  <c r="L327" i="70"/>
  <c r="AR327" i="70"/>
  <c r="AV327" i="70" s="1"/>
  <c r="I174" i="70"/>
  <c r="AR174" i="70"/>
  <c r="AS174" i="70" s="1"/>
  <c r="I310" i="70"/>
  <c r="AR310" i="70"/>
  <c r="L446" i="70"/>
  <c r="AR446" i="70"/>
  <c r="I582" i="70"/>
  <c r="AR582" i="70"/>
  <c r="AS582" i="70" s="1"/>
  <c r="L718" i="70"/>
  <c r="AR718" i="70"/>
  <c r="AS718" i="70" s="1"/>
  <c r="L854" i="70"/>
  <c r="AR854" i="70"/>
  <c r="AS854" i="70" s="1"/>
  <c r="I990" i="70"/>
  <c r="AR990" i="70"/>
  <c r="I1126" i="70"/>
  <c r="AR1126" i="70"/>
  <c r="AS1126" i="70" s="1"/>
  <c r="I1262" i="70"/>
  <c r="AR1262" i="70"/>
  <c r="L871" i="70"/>
  <c r="AR871" i="70"/>
  <c r="AV871" i="70" s="1"/>
  <c r="L1007" i="70"/>
  <c r="AR1007" i="70"/>
  <c r="L89" i="70"/>
  <c r="AR89" i="70"/>
  <c r="AV89" i="70" s="1"/>
  <c r="I225" i="70"/>
  <c r="AR225" i="70"/>
  <c r="AV225" i="70" s="1"/>
  <c r="I361" i="70"/>
  <c r="AR361" i="70"/>
  <c r="AV361" i="70" s="1"/>
  <c r="L497" i="70"/>
  <c r="AR497" i="70"/>
  <c r="AU613" i="70"/>
  <c r="L633" i="70"/>
  <c r="AR633" i="70"/>
  <c r="AS633" i="70" s="1"/>
  <c r="I769" i="70"/>
  <c r="AR769" i="70"/>
  <c r="AR905" i="70"/>
  <c r="AS905" i="70" s="1"/>
  <c r="AU1013" i="70"/>
  <c r="I1041" i="70"/>
  <c r="AR1041" i="70"/>
  <c r="AV1041" i="70" s="1"/>
  <c r="L1177" i="70"/>
  <c r="AR1177" i="70"/>
  <c r="BV22" i="70"/>
  <c r="BU22" i="70" s="1"/>
  <c r="BV26" i="70"/>
  <c r="BU26" i="70" s="1"/>
  <c r="BV30" i="70"/>
  <c r="BU30" i="70" s="1"/>
  <c r="BV34" i="70"/>
  <c r="BU34" i="70" s="1"/>
  <c r="BV38" i="70"/>
  <c r="BU38" i="70" s="1"/>
  <c r="BV42" i="70"/>
  <c r="BU42" i="70" s="1"/>
  <c r="BV46" i="70"/>
  <c r="BU46" i="70" s="1"/>
  <c r="BV23" i="70"/>
  <c r="BU23" i="70" s="1"/>
  <c r="BV27" i="70"/>
  <c r="BU27" i="70" s="1"/>
  <c r="BV31" i="70"/>
  <c r="BU31" i="70" s="1"/>
  <c r="BV35" i="70"/>
  <c r="BU35" i="70" s="1"/>
  <c r="BV39" i="70"/>
  <c r="BU39" i="70" s="1"/>
  <c r="BV43" i="70"/>
  <c r="BU43" i="70" s="1"/>
  <c r="BV47" i="70"/>
  <c r="BU47" i="70" s="1"/>
  <c r="BV24" i="70"/>
  <c r="BU24" i="70" s="1"/>
  <c r="BV28" i="70"/>
  <c r="BU28" i="70" s="1"/>
  <c r="BV32" i="70"/>
  <c r="BU32" i="70" s="1"/>
  <c r="BV36" i="70"/>
  <c r="BU36" i="70" s="1"/>
  <c r="BV40" i="70"/>
  <c r="BU40" i="70" s="1"/>
  <c r="BV44" i="70"/>
  <c r="BU44" i="70" s="1"/>
  <c r="BV25" i="70"/>
  <c r="BU25" i="70" s="1"/>
  <c r="BV29" i="70"/>
  <c r="BU29" i="70" s="1"/>
  <c r="BV33" i="70"/>
  <c r="BU33" i="70" s="1"/>
  <c r="BV37" i="70"/>
  <c r="BU37" i="70" s="1"/>
  <c r="BV41" i="70"/>
  <c r="BU41" i="70" s="1"/>
  <c r="BV45" i="70"/>
  <c r="BU45" i="70" s="1"/>
  <c r="AU342" i="70"/>
  <c r="AS529" i="70"/>
  <c r="AU676" i="70"/>
  <c r="L7" i="79"/>
  <c r="AA58" i="36"/>
  <c r="AD27" i="36" s="1"/>
  <c r="AA146" i="71"/>
  <c r="AA54" i="36"/>
  <c r="AD23" i="36" s="1"/>
  <c r="AA65" i="36"/>
  <c r="AD34" i="36" s="1"/>
  <c r="AU718" i="70"/>
  <c r="AS642" i="70"/>
  <c r="AS778" i="70"/>
  <c r="F7" i="79"/>
  <c r="AS291" i="70"/>
  <c r="AS967" i="70"/>
  <c r="AU886" i="70"/>
  <c r="AU512" i="70"/>
  <c r="AV676" i="70"/>
  <c r="AS614" i="70"/>
  <c r="AV427" i="70"/>
  <c r="AU971" i="70"/>
  <c r="AV492" i="70"/>
  <c r="AV455" i="70"/>
  <c r="AV452" i="70"/>
  <c r="AV290" i="70"/>
  <c r="AU202" i="70"/>
  <c r="AV88" i="70"/>
  <c r="I8" i="80"/>
  <c r="I12" i="80"/>
  <c r="AB89" i="53"/>
  <c r="AB121" i="53"/>
  <c r="AB153" i="53"/>
  <c r="AB13" i="53"/>
  <c r="AB135" i="53"/>
  <c r="AB46" i="53"/>
  <c r="AB26" i="69"/>
  <c r="AA12" i="36"/>
  <c r="AA52" i="36"/>
  <c r="AD21" i="36" s="1"/>
  <c r="AA60" i="36"/>
  <c r="AD29" i="36" s="1"/>
  <c r="AA75" i="36"/>
  <c r="AD44" i="36" s="1"/>
  <c r="AA68" i="36"/>
  <c r="AD37" i="36" s="1"/>
  <c r="AA77" i="36"/>
  <c r="AD46" i="36" s="1"/>
  <c r="AA66" i="36"/>
  <c r="AD35" i="36" s="1"/>
  <c r="AA70" i="36"/>
  <c r="AD39" i="36" s="1"/>
  <c r="AA39" i="36"/>
  <c r="AD8" i="36" s="1"/>
  <c r="AA25" i="36"/>
  <c r="AA9" i="36"/>
  <c r="AA17" i="36"/>
  <c r="AA10" i="36"/>
  <c r="AA22" i="36"/>
  <c r="AA30" i="36"/>
  <c r="AD6" i="36" s="1"/>
  <c r="AA67" i="36"/>
  <c r="AD36" i="36" s="1"/>
  <c r="AS546" i="70"/>
  <c r="AU1164" i="70"/>
  <c r="AU69" i="70"/>
  <c r="AU820" i="70"/>
  <c r="AV103" i="70"/>
  <c r="AS373" i="70"/>
  <c r="AV418" i="70"/>
  <c r="AV859" i="70"/>
  <c r="AV1242" i="70"/>
  <c r="AV281" i="70"/>
  <c r="AV495" i="70"/>
  <c r="AV516" i="70"/>
  <c r="AV524" i="70"/>
  <c r="AV528" i="70"/>
  <c r="AV98" i="71"/>
  <c r="AV74" i="71"/>
  <c r="AV82" i="71"/>
  <c r="AS76" i="71"/>
  <c r="AS88" i="71"/>
  <c r="AB99" i="53"/>
  <c r="AB195" i="53"/>
  <c r="F10" i="79"/>
  <c r="I10" i="79"/>
  <c r="I6" i="79"/>
  <c r="AA63" i="36"/>
  <c r="AD32" i="36" s="1"/>
  <c r="AA16" i="36"/>
  <c r="AA24" i="36"/>
  <c r="AA32" i="36"/>
  <c r="AA40" i="36"/>
  <c r="AD9" i="36" s="1"/>
  <c r="AA48" i="36"/>
  <c r="AD17" i="36" s="1"/>
  <c r="AA33" i="36"/>
  <c r="AA51" i="36"/>
  <c r="AD20" i="36" s="1"/>
  <c r="AA59" i="36"/>
  <c r="AD28" i="36" s="1"/>
  <c r="AA55" i="36"/>
  <c r="AD24" i="36" s="1"/>
  <c r="AA21" i="36"/>
  <c r="AA37" i="36"/>
  <c r="AA45" i="36"/>
  <c r="AD14" i="36" s="1"/>
  <c r="L10" i="79"/>
  <c r="AV60" i="71"/>
  <c r="AV64" i="71"/>
  <c r="AU113" i="71"/>
  <c r="AW113" i="71"/>
  <c r="AU121" i="71"/>
  <c r="AW121" i="71"/>
  <c r="AV127" i="71"/>
  <c r="AV131" i="71"/>
  <c r="AB1264" i="70"/>
  <c r="AB1265" i="70"/>
  <c r="AB1266" i="70"/>
  <c r="AB1268" i="70"/>
  <c r="AB1269" i="70"/>
  <c r="AB1270" i="70"/>
  <c r="AB1271" i="70"/>
  <c r="AB1272" i="70"/>
  <c r="AB1273" i="70"/>
  <c r="AB1274" i="70"/>
  <c r="AB1275" i="70"/>
  <c r="AB1276" i="70"/>
  <c r="AB1277" i="70"/>
  <c r="AB1278" i="70"/>
  <c r="C6" i="79"/>
  <c r="AB31" i="69"/>
  <c r="AB147" i="53"/>
  <c r="AB275" i="53"/>
  <c r="AV358" i="70"/>
  <c r="AV865" i="70"/>
  <c r="AV93" i="71"/>
  <c r="AW93" i="71"/>
  <c r="S1263" i="70"/>
  <c r="AK1263" i="70"/>
  <c r="AK1264" i="70"/>
  <c r="AK1265" i="70"/>
  <c r="L11" i="80"/>
  <c r="AK1267" i="70"/>
  <c r="AK1268" i="70"/>
  <c r="AK1269" i="70"/>
  <c r="AK1270" i="70"/>
  <c r="AK1271" i="70"/>
  <c r="AK1272" i="70"/>
  <c r="AK1273" i="70"/>
  <c r="AK1274" i="70"/>
  <c r="AK1275" i="70"/>
  <c r="AK1276" i="70"/>
  <c r="AK1277" i="70"/>
  <c r="AK1278" i="70"/>
  <c r="AA18" i="36"/>
  <c r="AA8" i="36"/>
  <c r="AA15" i="36"/>
  <c r="AA23" i="36"/>
  <c r="AA46" i="36"/>
  <c r="AD15" i="36" s="1"/>
  <c r="AA61" i="36"/>
  <c r="AD30" i="36" s="1"/>
  <c r="AA69" i="36"/>
  <c r="AD38" i="36" s="1"/>
  <c r="F6" i="79"/>
  <c r="AM106" i="71"/>
  <c r="J1279" i="70"/>
  <c r="AV720" i="70"/>
  <c r="AA71" i="36"/>
  <c r="AD40" i="36" s="1"/>
  <c r="C10" i="79"/>
  <c r="AB224" i="53"/>
  <c r="AV37" i="71"/>
  <c r="AM72" i="71"/>
  <c r="AV73" i="71"/>
  <c r="AV77" i="71"/>
  <c r="AS81" i="71"/>
  <c r="AS85" i="71"/>
  <c r="AU107" i="71"/>
  <c r="AW107" i="71"/>
  <c r="AU111" i="71"/>
  <c r="AW111" i="71"/>
  <c r="AU119" i="71"/>
  <c r="AW119" i="71"/>
  <c r="AS138" i="71"/>
  <c r="J1264" i="70"/>
  <c r="C10" i="80"/>
  <c r="J1266" i="70"/>
  <c r="J1267" i="70"/>
  <c r="J1268" i="70"/>
  <c r="J1269" i="70"/>
  <c r="J1270" i="70"/>
  <c r="J1271" i="70"/>
  <c r="J1272" i="70"/>
  <c r="J1273" i="70"/>
  <c r="J1274" i="70"/>
  <c r="J1275" i="70"/>
  <c r="J1276" i="70"/>
  <c r="J1277" i="70"/>
  <c r="J1278" i="70"/>
  <c r="AS228" i="70"/>
  <c r="AV268" i="70"/>
  <c r="AB1279" i="70"/>
  <c r="AU110" i="71"/>
  <c r="AW110" i="71"/>
  <c r="AU118" i="71"/>
  <c r="AW118" i="71"/>
  <c r="J1263" i="70"/>
  <c r="F9" i="80"/>
  <c r="F13" i="80"/>
  <c r="AU293" i="70"/>
  <c r="AU1231" i="70"/>
  <c r="AA34" i="36"/>
  <c r="AA41" i="36"/>
  <c r="AD10" i="36" s="1"/>
  <c r="L13" i="37"/>
  <c r="AA19" i="36"/>
  <c r="AA27" i="36"/>
  <c r="AA57" i="36"/>
  <c r="AD26" i="36" s="1"/>
  <c r="AA73" i="36"/>
  <c r="AD42" i="36" s="1"/>
  <c r="AA74" i="36"/>
  <c r="AD43" i="36" s="1"/>
  <c r="L6" i="79"/>
  <c r="AU68" i="71"/>
  <c r="AU123" i="71"/>
  <c r="AW123" i="71"/>
  <c r="AV391" i="70"/>
  <c r="AV449" i="70"/>
  <c r="AV482" i="70"/>
  <c r="AV832" i="70"/>
  <c r="AU498" i="70"/>
  <c r="AW498" i="70"/>
  <c r="AV723" i="70"/>
  <c r="AV32" i="70"/>
  <c r="AV67" i="70"/>
  <c r="AS45" i="70"/>
  <c r="AS223" i="70"/>
  <c r="AS359" i="70"/>
  <c r="AU580" i="70"/>
  <c r="AV31" i="70"/>
  <c r="AV36" i="70"/>
  <c r="AV706" i="70"/>
  <c r="AV349" i="70"/>
  <c r="AU1087" i="70"/>
  <c r="AV94" i="70"/>
  <c r="AV197" i="70"/>
  <c r="AV263" i="70"/>
  <c r="AV601" i="70"/>
  <c r="AV737" i="70"/>
  <c r="AV749" i="70"/>
  <c r="AV877" i="70"/>
  <c r="AU10" i="71"/>
  <c r="F1263" i="70"/>
  <c r="E6" i="80"/>
  <c r="X1263" i="70"/>
  <c r="K6" i="80"/>
  <c r="AA140" i="71"/>
  <c r="AV45" i="71"/>
  <c r="AV49" i="71"/>
  <c r="AV68" i="71"/>
  <c r="AV135" i="71"/>
  <c r="AD143" i="71"/>
  <c r="AS67" i="71"/>
  <c r="O1263" i="70"/>
  <c r="H6" i="80"/>
  <c r="AV111" i="71"/>
  <c r="AS134" i="71"/>
  <c r="AV39" i="71"/>
  <c r="AS102" i="71"/>
  <c r="AV95" i="71"/>
  <c r="AV114" i="71"/>
  <c r="AA42" i="36"/>
  <c r="AD11" i="36" s="1"/>
  <c r="G7" i="79"/>
  <c r="AS247" i="70"/>
  <c r="AU1009" i="70"/>
  <c r="AS1067" i="70"/>
  <c r="AA78" i="36"/>
  <c r="AD47" i="36" s="1"/>
  <c r="C9" i="79"/>
  <c r="AS70" i="71"/>
  <c r="AU88" i="71"/>
  <c r="AB34" i="69"/>
  <c r="L14" i="80"/>
  <c r="AU30" i="71"/>
  <c r="AV42" i="71"/>
  <c r="AU75" i="71"/>
  <c r="AV84" i="71"/>
  <c r="AU85" i="71"/>
  <c r="AA89" i="71"/>
  <c r="AU108" i="71"/>
  <c r="AU112" i="71"/>
  <c r="AU116" i="71"/>
  <c r="AV120" i="71"/>
  <c r="AL141" i="71"/>
  <c r="AV8" i="70"/>
  <c r="AV200" i="70"/>
  <c r="AV241" i="70"/>
  <c r="AS438" i="70"/>
  <c r="AV443" i="70"/>
  <c r="AV670" i="70"/>
  <c r="AV785" i="70"/>
  <c r="AV1049" i="70"/>
  <c r="AA6" i="36"/>
  <c r="AU61" i="71"/>
  <c r="AS23" i="70"/>
  <c r="AV265" i="70"/>
  <c r="AA28" i="36"/>
  <c r="AA64" i="36"/>
  <c r="AD33" i="36" s="1"/>
  <c r="AA7" i="36"/>
  <c r="AA14" i="36"/>
  <c r="AA36" i="36"/>
  <c r="AA43" i="36"/>
  <c r="AD12" i="36" s="1"/>
  <c r="AA72" i="36"/>
  <c r="AD41" i="36" s="1"/>
  <c r="D9" i="79"/>
  <c r="AB161" i="53"/>
  <c r="C9" i="80"/>
  <c r="L15" i="80"/>
  <c r="AM55" i="71"/>
  <c r="AS56" i="71"/>
  <c r="AU73" i="71"/>
  <c r="AU78" i="71"/>
  <c r="AU83" i="71"/>
  <c r="K146" i="71"/>
  <c r="AV394" i="70"/>
  <c r="AS597" i="70"/>
  <c r="AS1235" i="70"/>
  <c r="AA49" i="36"/>
  <c r="AD18" i="36" s="1"/>
  <c r="AA38" i="36"/>
  <c r="AD7" i="36" s="1"/>
  <c r="F9" i="79"/>
  <c r="AB20" i="69"/>
  <c r="AO8" i="69" s="1"/>
  <c r="C13" i="80"/>
  <c r="AD38" i="71"/>
  <c r="I140" i="71"/>
  <c r="AJ140" i="71"/>
  <c r="AU599" i="70"/>
  <c r="AS804" i="70"/>
  <c r="AS920" i="70"/>
  <c r="AA13" i="36"/>
  <c r="AA53" i="36"/>
  <c r="AD22" i="36" s="1"/>
  <c r="I9" i="79"/>
  <c r="M10" i="79"/>
  <c r="AB137" i="53"/>
  <c r="AB138" i="53"/>
  <c r="AB144" i="53"/>
  <c r="AB169" i="53"/>
  <c r="AB170" i="53"/>
  <c r="AB172" i="53"/>
  <c r="AB233" i="53"/>
  <c r="AB272" i="53"/>
  <c r="AB297" i="53"/>
  <c r="AU54" i="71"/>
  <c r="AU69" i="71"/>
  <c r="AV86" i="71"/>
  <c r="AA106" i="71"/>
  <c r="AV109" i="71"/>
  <c r="AU122" i="71"/>
  <c r="AV441" i="70"/>
  <c r="AU636" i="70"/>
  <c r="AV995" i="70"/>
  <c r="AS1108" i="70"/>
  <c r="AU1189" i="70"/>
  <c r="AA12" i="37"/>
  <c r="AB285" i="53"/>
  <c r="AA31" i="36"/>
  <c r="L9" i="79"/>
  <c r="L13" i="80"/>
  <c r="L16" i="80"/>
  <c r="AU86" i="71"/>
  <c r="AS1023" i="70"/>
  <c r="U144" i="71"/>
  <c r="AA26" i="36"/>
  <c r="AA35" i="36"/>
  <c r="AA44" i="36"/>
  <c r="AD13" i="36" s="1"/>
  <c r="AA62" i="36"/>
  <c r="AD31" i="36" s="1"/>
  <c r="D8" i="79"/>
  <c r="AB12" i="69"/>
  <c r="AO6" i="69" s="1"/>
  <c r="AB36" i="69"/>
  <c r="AO12" i="69" s="1"/>
  <c r="AB44" i="53"/>
  <c r="AB57" i="53"/>
  <c r="AB62" i="53"/>
  <c r="AB70" i="53"/>
  <c r="AB78" i="53"/>
  <c r="AB114" i="53"/>
  <c r="AB198" i="53"/>
  <c r="AB206" i="53"/>
  <c r="AB242" i="53"/>
  <c r="AB265" i="53"/>
  <c r="I9" i="80"/>
  <c r="BR5" i="71"/>
  <c r="BQ5" i="71" s="1"/>
  <c r="U38" i="71"/>
  <c r="AV52" i="71"/>
  <c r="AU58" i="71"/>
  <c r="AV110" i="71"/>
  <c r="AV128" i="71"/>
  <c r="L141" i="71"/>
  <c r="S1269" i="70"/>
  <c r="F14" i="80"/>
  <c r="S1272" i="70"/>
  <c r="F17" i="80"/>
  <c r="S1275" i="70"/>
  <c r="F20" i="80"/>
  <c r="S1278" i="70"/>
  <c r="F23" i="80"/>
  <c r="S1279" i="70"/>
  <c r="F24" i="80"/>
  <c r="AV59" i="70"/>
  <c r="AV893" i="70"/>
  <c r="AA50" i="36"/>
  <c r="AD19" i="36" s="1"/>
  <c r="M8" i="79"/>
  <c r="AU23" i="71"/>
  <c r="AS53" i="71"/>
  <c r="AV67" i="71"/>
  <c r="AV78" i="71"/>
  <c r="AS94" i="71"/>
  <c r="AU96" i="71"/>
  <c r="AV126" i="71"/>
  <c r="AV134" i="71"/>
  <c r="S1267" i="70"/>
  <c r="F12" i="80"/>
  <c r="D5" i="79"/>
  <c r="AB40" i="53"/>
  <c r="AB103" i="53"/>
  <c r="AB127" i="53"/>
  <c r="AV24" i="71"/>
  <c r="AV27" i="71"/>
  <c r="AV30" i="71"/>
  <c r="AV33" i="71"/>
  <c r="AV36" i="71"/>
  <c r="AV50" i="71"/>
  <c r="AV53" i="71"/>
  <c r="AV92" i="71"/>
  <c r="AU94" i="71"/>
  <c r="AU106" i="71"/>
  <c r="AV122" i="71"/>
  <c r="S1265" i="70"/>
  <c r="F10" i="80"/>
  <c r="S1270" i="70"/>
  <c r="F15" i="80"/>
  <c r="S1273" i="70"/>
  <c r="F18" i="80"/>
  <c r="S1276" i="70"/>
  <c r="F21" i="80"/>
  <c r="AS243" i="70"/>
  <c r="AU477" i="70"/>
  <c r="AV798" i="70"/>
  <c r="AV167" i="70"/>
  <c r="AS205" i="70"/>
  <c r="AU243" i="70"/>
  <c r="AU252" i="70"/>
  <c r="AS296" i="70"/>
  <c r="AA11" i="36"/>
  <c r="AA20" i="36"/>
  <c r="AA29" i="36"/>
  <c r="AA47" i="36"/>
  <c r="AD16" i="36" s="1"/>
  <c r="AA56" i="36"/>
  <c r="AD25" i="36" s="1"/>
  <c r="D11" i="79"/>
  <c r="AB13" i="69"/>
  <c r="AB56" i="53"/>
  <c r="AB72" i="53"/>
  <c r="AB77" i="53"/>
  <c r="AB80" i="53"/>
  <c r="AB96" i="53"/>
  <c r="AB112" i="53"/>
  <c r="AB117" i="53"/>
  <c r="AB125" i="53"/>
  <c r="AB128" i="53"/>
  <c r="AB192" i="53"/>
  <c r="AB240" i="53"/>
  <c r="AB269" i="53"/>
  <c r="L8" i="80"/>
  <c r="I14" i="80"/>
  <c r="AV25" i="71"/>
  <c r="AV28" i="71"/>
  <c r="AV31" i="71"/>
  <c r="AV34" i="71"/>
  <c r="U55" i="71"/>
  <c r="AU57" i="71"/>
  <c r="AU65" i="71"/>
  <c r="AU79" i="71"/>
  <c r="AS90" i="71"/>
  <c r="AS101" i="71"/>
  <c r="L106" i="71"/>
  <c r="AU109" i="71"/>
  <c r="AU114" i="71"/>
  <c r="S1266" i="70"/>
  <c r="F11" i="80"/>
  <c r="S1271" i="70"/>
  <c r="F16" i="80"/>
  <c r="S1274" i="70"/>
  <c r="F19" i="80"/>
  <c r="S1277" i="70"/>
  <c r="F22" i="80"/>
  <c r="AS116" i="70"/>
  <c r="AV382" i="70"/>
  <c r="AV421" i="70"/>
  <c r="AV934" i="70"/>
  <c r="AA76" i="36"/>
  <c r="AD45" i="36" s="1"/>
  <c r="G10" i="79"/>
  <c r="C11" i="80"/>
  <c r="AV43" i="71"/>
  <c r="AS58" i="71"/>
  <c r="AS66" i="71"/>
  <c r="AS71" i="71"/>
  <c r="AU74" i="71"/>
  <c r="AU77" i="71"/>
  <c r="AV80" i="71"/>
  <c r="AU82" i="71"/>
  <c r="AV85" i="71"/>
  <c r="AV112" i="71"/>
  <c r="AV118" i="71"/>
  <c r="AS125" i="71"/>
  <c r="AS5" i="70"/>
  <c r="AU86" i="70"/>
  <c r="AV102" i="70"/>
  <c r="AV126" i="70"/>
  <c r="AV138" i="70"/>
  <c r="AV159" i="70"/>
  <c r="AV303" i="70"/>
  <c r="AV309" i="70"/>
  <c r="AV333" i="70"/>
  <c r="AV336" i="70"/>
  <c r="AV774" i="70"/>
  <c r="AV816" i="70"/>
  <c r="AV942" i="70"/>
  <c r="AV951" i="70"/>
  <c r="AV987" i="70"/>
  <c r="AV931" i="70"/>
  <c r="AS73" i="70"/>
  <c r="AJ718" i="70"/>
  <c r="AU845" i="70"/>
  <c r="AJ888" i="70"/>
  <c r="AV945" i="70"/>
  <c r="AV218" i="70"/>
  <c r="R718" i="70"/>
  <c r="AJ820" i="70"/>
  <c r="AU903" i="70"/>
  <c r="AS27" i="70"/>
  <c r="AS169" i="70"/>
  <c r="AU380" i="70"/>
  <c r="AA429" i="70"/>
  <c r="AS450" i="70"/>
  <c r="AU501" i="70"/>
  <c r="AU513" i="70"/>
  <c r="AV521" i="70"/>
  <c r="AV782" i="70"/>
  <c r="AU1051" i="70"/>
  <c r="L1075" i="70"/>
  <c r="I1177" i="70"/>
  <c r="AV117" i="70"/>
  <c r="AV120" i="70"/>
  <c r="AV153" i="70"/>
  <c r="AV177" i="70"/>
  <c r="AV180" i="70"/>
  <c r="AV186" i="70"/>
  <c r="AV189" i="70"/>
  <c r="AV417" i="70"/>
  <c r="AS420" i="70"/>
  <c r="AV423" i="70"/>
  <c r="AV426" i="70"/>
  <c r="AV571" i="70"/>
  <c r="AV577" i="70"/>
  <c r="L582" i="70"/>
  <c r="AV584" i="70"/>
  <c r="AV596" i="70"/>
  <c r="AU603" i="70"/>
  <c r="AU606" i="70"/>
  <c r="AU609" i="70"/>
  <c r="AU615" i="70"/>
  <c r="AV623" i="70"/>
  <c r="AV653" i="70"/>
  <c r="AU667" i="70"/>
  <c r="AV698" i="70"/>
  <c r="AV724" i="70"/>
  <c r="AV845" i="70"/>
  <c r="AS848" i="70"/>
  <c r="AV884" i="70"/>
  <c r="AV887" i="70"/>
  <c r="AU940" i="70"/>
  <c r="AU949" i="70"/>
  <c r="AU955" i="70"/>
  <c r="AM1007" i="70"/>
  <c r="AV1021" i="70"/>
  <c r="AU1198" i="70"/>
  <c r="AS25" i="70"/>
  <c r="AU29" i="70"/>
  <c r="AJ89" i="70"/>
  <c r="AU90" i="70"/>
  <c r="AU93" i="70"/>
  <c r="AV211" i="70"/>
  <c r="AU227" i="70"/>
  <c r="AV253" i="70"/>
  <c r="AV286" i="70"/>
  <c r="AU307" i="70"/>
  <c r="AS302" i="70"/>
  <c r="AS305" i="70"/>
  <c r="AU312" i="70"/>
  <c r="AU321" i="70"/>
  <c r="AV329" i="70"/>
  <c r="AV332" i="70"/>
  <c r="AV335" i="70"/>
  <c r="AV341" i="70"/>
  <c r="AV371" i="70"/>
  <c r="AV377" i="70"/>
  <c r="AV404" i="70"/>
  <c r="AS466" i="70"/>
  <c r="AU491" i="70"/>
  <c r="AV499" i="70"/>
  <c r="AV502" i="70"/>
  <c r="AV505" i="70"/>
  <c r="AV511" i="70"/>
  <c r="AV645" i="70"/>
  <c r="AV648" i="70"/>
  <c r="AS702" i="70"/>
  <c r="AU732" i="70"/>
  <c r="AV825" i="70"/>
  <c r="AA905" i="70"/>
  <c r="AV925" i="70"/>
  <c r="AV937" i="70"/>
  <c r="AU947" i="70"/>
  <c r="AU974" i="70"/>
  <c r="AU983" i="70"/>
  <c r="AU1015" i="70"/>
  <c r="AU1018" i="70"/>
  <c r="AU1021" i="70"/>
  <c r="AV1026" i="70"/>
  <c r="AS1029" i="70"/>
  <c r="AV1038" i="70"/>
  <c r="AV1071" i="70"/>
  <c r="AV1083" i="70"/>
  <c r="AD1092" i="70"/>
  <c r="AV1099" i="70"/>
  <c r="AV1108" i="70"/>
  <c r="AD1160" i="70"/>
  <c r="AU1196" i="70"/>
  <c r="AV1252" i="70"/>
  <c r="AD446" i="70"/>
  <c r="AS489" i="70"/>
  <c r="AV727" i="70"/>
  <c r="AS902" i="70"/>
  <c r="L1092" i="70"/>
  <c r="L1160" i="70"/>
  <c r="AS111" i="70"/>
  <c r="AV166" i="70"/>
  <c r="AS172" i="70"/>
  <c r="AU176" i="70"/>
  <c r="AU185" i="70"/>
  <c r="I191" i="70"/>
  <c r="AU195" i="70"/>
  <c r="AU198" i="70"/>
  <c r="AS212" i="70"/>
  <c r="AS215" i="70"/>
  <c r="AS224" i="70"/>
  <c r="AU267" i="70"/>
  <c r="AU270" i="70"/>
  <c r="AV459" i="70"/>
  <c r="AU490" i="70"/>
  <c r="AU483" i="70"/>
  <c r="AU486" i="70"/>
  <c r="AU535" i="70"/>
  <c r="AU538" i="70"/>
  <c r="AU541" i="70"/>
  <c r="AS771" i="70"/>
  <c r="AS810" i="70"/>
  <c r="AU894" i="70"/>
  <c r="AS971" i="70"/>
  <c r="AV1133" i="70"/>
  <c r="AS190" i="70"/>
  <c r="AV193" i="70"/>
  <c r="AV196" i="70"/>
  <c r="AU256" i="70"/>
  <c r="AU257" i="70"/>
  <c r="AS273" i="70"/>
  <c r="AV295" i="70"/>
  <c r="AS311" i="70"/>
  <c r="AV317" i="70"/>
  <c r="AV323" i="70"/>
  <c r="AS448" i="70"/>
  <c r="AS481" i="70"/>
  <c r="AV484" i="70"/>
  <c r="AV487" i="70"/>
  <c r="L531" i="70"/>
  <c r="AV542" i="70"/>
  <c r="AV545" i="70"/>
  <c r="AV621" i="70"/>
  <c r="AV690" i="70"/>
  <c r="AV794" i="70"/>
  <c r="AV797" i="70"/>
  <c r="AV895" i="70"/>
  <c r="AV898" i="70"/>
  <c r="AV901" i="70"/>
  <c r="R905" i="70"/>
  <c r="AV955" i="70"/>
  <c r="I1007" i="70"/>
  <c r="AV1017" i="70"/>
  <c r="AV1020" i="70"/>
  <c r="AV1044" i="70"/>
  <c r="AV1047" i="70"/>
  <c r="AU1058" i="70"/>
  <c r="AD1075" i="70"/>
  <c r="AV1082" i="70"/>
  <c r="AU1106" i="70"/>
  <c r="AU1130" i="70"/>
  <c r="AS1144" i="70"/>
  <c r="AS1195" i="70"/>
  <c r="AS1229" i="70"/>
  <c r="AU34" i="70"/>
  <c r="AS75" i="70"/>
  <c r="AV112" i="70"/>
  <c r="AV213" i="70"/>
  <c r="AV222" i="70"/>
  <c r="AS255" i="70"/>
  <c r="AV279" i="70"/>
  <c r="AV282" i="70"/>
  <c r="AV301" i="70"/>
  <c r="AV400" i="70"/>
  <c r="AV409" i="70"/>
  <c r="AV611" i="70"/>
  <c r="AV614" i="70"/>
  <c r="AV677" i="70"/>
  <c r="AV680" i="70"/>
  <c r="AV710" i="70"/>
  <c r="AS748" i="70"/>
  <c r="AV814" i="70"/>
  <c r="AV966" i="70"/>
  <c r="AV999" i="70"/>
  <c r="AV1095" i="70"/>
  <c r="AV1101" i="70"/>
  <c r="AV1107" i="70"/>
  <c r="AU1210" i="70"/>
  <c r="AV1224" i="70"/>
  <c r="AU619" i="70"/>
  <c r="R820" i="70"/>
  <c r="U820" i="70"/>
  <c r="AS11" i="70"/>
  <c r="AV28" i="70"/>
  <c r="AJ276" i="70"/>
  <c r="AM276" i="70"/>
  <c r="AS379" i="70"/>
  <c r="AS1078" i="70"/>
  <c r="I1245" i="70"/>
  <c r="L1245" i="70"/>
  <c r="AU37" i="70"/>
  <c r="AU163" i="70"/>
  <c r="AS7" i="70"/>
  <c r="R106" i="70"/>
  <c r="U106" i="70"/>
  <c r="AS1050" i="70"/>
  <c r="AV12" i="70"/>
  <c r="AA514" i="70"/>
  <c r="AD514" i="70"/>
  <c r="AA1041" i="70"/>
  <c r="AD1041" i="70"/>
  <c r="AM55" i="70"/>
  <c r="AU141" i="70"/>
  <c r="AS161" i="70"/>
  <c r="AS164" i="70"/>
  <c r="AU169" i="70"/>
  <c r="AU215" i="70"/>
  <c r="U225" i="70"/>
  <c r="AS237" i="70"/>
  <c r="AV313" i="70"/>
  <c r="AS319" i="70"/>
  <c r="AU392" i="70"/>
  <c r="AU403" i="70"/>
  <c r="AV669" i="70"/>
  <c r="AS761" i="70"/>
  <c r="AV41" i="70"/>
  <c r="AV54" i="70"/>
  <c r="AV78" i="70"/>
  <c r="AS105" i="70"/>
  <c r="AS109" i="70"/>
  <c r="AU137" i="70"/>
  <c r="AV148" i="70"/>
  <c r="AU161" i="70"/>
  <c r="AU189" i="70"/>
  <c r="AU255" i="70"/>
  <c r="AU262" i="70"/>
  <c r="AS284" i="70"/>
  <c r="AU316" i="70"/>
  <c r="AU381" i="70"/>
  <c r="AU393" i="70"/>
  <c r="AV401" i="70"/>
  <c r="AU447" i="70"/>
  <c r="AS474" i="70"/>
  <c r="AU533" i="70"/>
  <c r="AU555" i="70"/>
  <c r="AU558" i="70"/>
  <c r="AU561" i="70"/>
  <c r="AU564" i="70"/>
  <c r="AU658" i="70"/>
  <c r="AV659" i="70"/>
  <c r="AU662" i="70"/>
  <c r="AV772" i="70"/>
  <c r="AV778" i="70"/>
  <c r="AV781" i="70"/>
  <c r="AV784" i="70"/>
  <c r="AS805" i="70"/>
  <c r="AU822" i="70"/>
  <c r="AJ837" i="70"/>
  <c r="AV841" i="70"/>
  <c r="AU844" i="70"/>
  <c r="AU850" i="70"/>
  <c r="AS858" i="70"/>
  <c r="AV861" i="70"/>
  <c r="AV864" i="70"/>
  <c r="AV867" i="70"/>
  <c r="AV870" i="70"/>
  <c r="AA1007" i="70"/>
  <c r="AV1013" i="70"/>
  <c r="AS1042" i="70"/>
  <c r="AV1051" i="70"/>
  <c r="AS1076" i="70"/>
  <c r="AU52" i="70"/>
  <c r="AS85" i="70"/>
  <c r="AV74" i="70"/>
  <c r="AU99" i="70"/>
  <c r="AU151" i="70"/>
  <c r="AV181" i="70"/>
  <c r="AS251" i="70"/>
  <c r="AV269" i="70"/>
  <c r="U276" i="70"/>
  <c r="AU287" i="70"/>
  <c r="AU398" i="70"/>
  <c r="AM446" i="70"/>
  <c r="AU462" i="70"/>
  <c r="AU487" i="70"/>
  <c r="AS511" i="70"/>
  <c r="L514" i="70"/>
  <c r="U531" i="70"/>
  <c r="AV556" i="70"/>
  <c r="AU601" i="70"/>
  <c r="AV649" i="70"/>
  <c r="I718" i="70"/>
  <c r="AA718" i="70"/>
  <c r="AS734" i="70"/>
  <c r="AS753" i="70"/>
  <c r="AS801" i="70"/>
  <c r="AS834" i="70"/>
  <c r="AS996" i="70"/>
  <c r="L1041" i="70"/>
  <c r="AS1059" i="70"/>
  <c r="AU1150" i="70"/>
  <c r="AU1153" i="70"/>
  <c r="AU1159" i="70"/>
  <c r="AM1160" i="70"/>
  <c r="AS1191" i="70"/>
  <c r="AS1232" i="70"/>
  <c r="AU50" i="70"/>
  <c r="AS81" i="70"/>
  <c r="AS97" i="70"/>
  <c r="AU129" i="70"/>
  <c r="AS153" i="70"/>
  <c r="AV152" i="70"/>
  <c r="AU181" i="70"/>
  <c r="AU194" i="70"/>
  <c r="AU203" i="70"/>
  <c r="AU206" i="70"/>
  <c r="AV214" i="70"/>
  <c r="L225" i="70"/>
  <c r="AU245" i="70"/>
  <c r="AU248" i="70"/>
  <c r="I259" i="70"/>
  <c r="AU275" i="70"/>
  <c r="AU311" i="70"/>
  <c r="AU363" i="70"/>
  <c r="AU385" i="70"/>
  <c r="AD463" i="70"/>
  <c r="AU482" i="70"/>
  <c r="AU493" i="70"/>
  <c r="AU496" i="70"/>
  <c r="AA497" i="70"/>
  <c r="AU651" i="70"/>
  <c r="AS714" i="70"/>
  <c r="AS707" i="70"/>
  <c r="AU728" i="70"/>
  <c r="AS770" i="70"/>
  <c r="I820" i="70"/>
  <c r="AU827" i="70"/>
  <c r="AV823" i="70"/>
  <c r="AU826" i="70"/>
  <c r="AU829" i="70"/>
  <c r="AU832" i="70"/>
  <c r="AV862" i="70"/>
  <c r="AU977" i="70"/>
  <c r="AU980" i="70"/>
  <c r="AS999" i="70"/>
  <c r="AU1062" i="70"/>
  <c r="U1075" i="70"/>
  <c r="AM1075" i="70"/>
  <c r="AV1091" i="70"/>
  <c r="U1092" i="70"/>
  <c r="AM1092" i="70"/>
  <c r="AV1105" i="70"/>
  <c r="AV1116" i="70"/>
  <c r="AU1118" i="70"/>
  <c r="AA1177" i="70"/>
  <c r="AU1232" i="70"/>
  <c r="AV1238" i="70"/>
  <c r="AS1244" i="70"/>
  <c r="AU1250" i="70"/>
  <c r="AU30" i="70"/>
  <c r="AU42" i="70"/>
  <c r="AU44" i="70"/>
  <c r="AV53" i="70"/>
  <c r="AV77" i="70"/>
  <c r="AS79" i="70"/>
  <c r="AU87" i="70"/>
  <c r="AU97" i="70"/>
  <c r="AV130" i="70"/>
  <c r="AV195" i="70"/>
  <c r="AV201" i="70"/>
  <c r="AV204" i="70"/>
  <c r="AV239" i="70"/>
  <c r="AV264" i="70"/>
  <c r="AV273" i="70"/>
  <c r="AS315" i="70"/>
  <c r="AU328" i="70"/>
  <c r="AU331" i="70"/>
  <c r="AU343" i="70"/>
  <c r="AV351" i="70"/>
  <c r="AV354" i="70"/>
  <c r="U361" i="70"/>
  <c r="AV373" i="70"/>
  <c r="AV386" i="70"/>
  <c r="AU399" i="70"/>
  <c r="AU411" i="70"/>
  <c r="AS416" i="70"/>
  <c r="I446" i="70"/>
  <c r="AV491" i="70"/>
  <c r="AV507" i="70"/>
  <c r="AV510" i="70"/>
  <c r="AV513" i="70"/>
  <c r="AV560" i="70"/>
  <c r="AV563" i="70"/>
  <c r="AD582" i="70"/>
  <c r="AV589" i="70"/>
  <c r="AV592" i="70"/>
  <c r="AS632" i="70"/>
  <c r="AV652" i="70"/>
  <c r="AV661" i="70"/>
  <c r="AV694" i="70"/>
  <c r="AV741" i="70"/>
  <c r="AV744" i="70"/>
  <c r="AV754" i="70"/>
  <c r="AU773" i="70"/>
  <c r="AV790" i="70"/>
  <c r="AV799" i="70"/>
  <c r="AV809" i="70"/>
  <c r="AV827" i="70"/>
  <c r="AV843" i="70"/>
  <c r="AV849" i="70"/>
  <c r="AV852" i="70"/>
  <c r="AV932" i="70"/>
  <c r="AV935" i="70"/>
  <c r="AV938" i="70"/>
  <c r="AU943" i="70"/>
  <c r="AU948" i="70"/>
  <c r="AV975" i="70"/>
  <c r="AV978" i="70"/>
  <c r="AU989" i="70"/>
  <c r="AS991" i="70"/>
  <c r="AU1023" i="70"/>
  <c r="AS1028" i="70"/>
  <c r="AV1034" i="70"/>
  <c r="AS1037" i="70"/>
  <c r="AV1063" i="70"/>
  <c r="AV1066" i="70"/>
  <c r="AS1086" i="70"/>
  <c r="AS1116" i="70"/>
  <c r="AS1119" i="70"/>
  <c r="AS1125" i="70"/>
  <c r="AS1158" i="70"/>
  <c r="AU1168" i="70"/>
  <c r="AS1227" i="70"/>
  <c r="AV1220" i="70"/>
  <c r="AU1228" i="70"/>
  <c r="U1245" i="70"/>
  <c r="AS1255" i="70"/>
  <c r="AV1257" i="70"/>
  <c r="AB11" i="53"/>
  <c r="AB14" i="53"/>
  <c r="AB17" i="53"/>
  <c r="AB90" i="53"/>
  <c r="AB151" i="53"/>
  <c r="AB159" i="53"/>
  <c r="AB217" i="53"/>
  <c r="AB31" i="53"/>
  <c r="AB76" i="53"/>
  <c r="AB115" i="53"/>
  <c r="AB123" i="53"/>
  <c r="AB149" i="53"/>
  <c r="AB152" i="53"/>
  <c r="AB160" i="53"/>
  <c r="AB176" i="53"/>
  <c r="AB218" i="53"/>
  <c r="AB255" i="53"/>
  <c r="AB71" i="53"/>
  <c r="AB102" i="53"/>
  <c r="AB110" i="53"/>
  <c r="AB118" i="53"/>
  <c r="AB126" i="53"/>
  <c r="AB208" i="53"/>
  <c r="AB234" i="53"/>
  <c r="AB29" i="53"/>
  <c r="AB74" i="53"/>
  <c r="AB92" i="53"/>
  <c r="AB113" i="53"/>
  <c r="AB124" i="53"/>
  <c r="AB185" i="53"/>
  <c r="AB211" i="53"/>
  <c r="AB219" i="53"/>
  <c r="AB253" i="53"/>
  <c r="AB187" i="53"/>
  <c r="AB27" i="53"/>
  <c r="AB42" i="53"/>
  <c r="AB50" i="53"/>
  <c r="AB87" i="53"/>
  <c r="AB95" i="53"/>
  <c r="AB105" i="53"/>
  <c r="AB131" i="53"/>
  <c r="AB154" i="53"/>
  <c r="AB167" i="53"/>
  <c r="AB175" i="53"/>
  <c r="AB190" i="53"/>
  <c r="AB203" i="53"/>
  <c r="AB229" i="53"/>
  <c r="AB239" i="53"/>
  <c r="AB249" i="53"/>
  <c r="AB260" i="53"/>
  <c r="AB270" i="53"/>
  <c r="AB291" i="53"/>
  <c r="AB139" i="53"/>
  <c r="AB188" i="53"/>
  <c r="AB268" i="53"/>
  <c r="AB12" i="53"/>
  <c r="AB25" i="53"/>
  <c r="AB34" i="53"/>
  <c r="AB38" i="53"/>
  <c r="AB59" i="53"/>
  <c r="AB83" i="53"/>
  <c r="AB93" i="53"/>
  <c r="AB106" i="53"/>
  <c r="AB119" i="53"/>
  <c r="AB129" i="53"/>
  <c r="AB142" i="53"/>
  <c r="AB155" i="53"/>
  <c r="AB183" i="53"/>
  <c r="AB191" i="53"/>
  <c r="AB201" i="53"/>
  <c r="AB210" i="53"/>
  <c r="AB214" i="53"/>
  <c r="AB222" i="53"/>
  <c r="AB227" i="53"/>
  <c r="AB246" i="53"/>
  <c r="AB250" i="53"/>
  <c r="AB262" i="53"/>
  <c r="AB292" i="53"/>
  <c r="AB91" i="53"/>
  <c r="AB104" i="53"/>
  <c r="AB122" i="53"/>
  <c r="AB140" i="53"/>
  <c r="AB150" i="53"/>
  <c r="AB158" i="53"/>
  <c r="AB163" i="53"/>
  <c r="AB171" i="53"/>
  <c r="AB186" i="53"/>
  <c r="AB199" i="53"/>
  <c r="AB207" i="53"/>
  <c r="AB220" i="53"/>
  <c r="AB235" i="53"/>
  <c r="AB256" i="53"/>
  <c r="AB266" i="53"/>
  <c r="AB300" i="53"/>
  <c r="AB6" i="53"/>
  <c r="AB10" i="53"/>
  <c r="AB24" i="53"/>
  <c r="AB30" i="53"/>
  <c r="AB41" i="53"/>
  <c r="AB48" i="53"/>
  <c r="AB66" i="53"/>
  <c r="AB79" i="53"/>
  <c r="AB81" i="53"/>
  <c r="AB94" i="53"/>
  <c r="AB107" i="53"/>
  <c r="AB143" i="53"/>
  <c r="AB156" i="53"/>
  <c r="AB166" i="53"/>
  <c r="AB174" i="53"/>
  <c r="AB179" i="53"/>
  <c r="AB202" i="53"/>
  <c r="AB215" i="53"/>
  <c r="AB223" i="53"/>
  <c r="AB238" i="53"/>
  <c r="AB282" i="53"/>
  <c r="AB29" i="69"/>
  <c r="AB30" i="69"/>
  <c r="AB25" i="69"/>
  <c r="AB28" i="69"/>
  <c r="AO10" i="69" s="1"/>
  <c r="AB10" i="69"/>
  <c r="M39" i="69"/>
  <c r="M303" i="53" s="1"/>
  <c r="AB32" i="69"/>
  <c r="AO11" i="69" s="1"/>
  <c r="AB22" i="69"/>
  <c r="S39" i="69"/>
  <c r="S303" i="53" s="1"/>
  <c r="V39" i="69"/>
  <c r="V303" i="53" s="1"/>
  <c r="AB15" i="69"/>
  <c r="AB18" i="69"/>
  <c r="AB33" i="69"/>
  <c r="AB16" i="69"/>
  <c r="AO7" i="69" s="1"/>
  <c r="AA6" i="37"/>
  <c r="AA9" i="37"/>
  <c r="AA11" i="37"/>
  <c r="AA7" i="37"/>
  <c r="F13" i="37"/>
  <c r="AA10" i="37"/>
  <c r="AB11" i="69"/>
  <c r="AB23" i="53"/>
  <c r="F5" i="79"/>
  <c r="L5" i="79"/>
  <c r="C5" i="79"/>
  <c r="I5" i="79"/>
  <c r="P37" i="69"/>
  <c r="P301" i="53" s="1"/>
  <c r="F8" i="79"/>
  <c r="L8" i="79"/>
  <c r="C8" i="79"/>
  <c r="I8" i="79"/>
  <c r="W301" i="53"/>
  <c r="F11" i="79"/>
  <c r="L11" i="79"/>
  <c r="C11" i="79"/>
  <c r="I11" i="79"/>
  <c r="R302" i="53"/>
  <c r="G9" i="79"/>
  <c r="P39" i="69"/>
  <c r="P303" i="53" s="1"/>
  <c r="J8" i="79"/>
  <c r="M40" i="69"/>
  <c r="M304" i="53" s="1"/>
  <c r="M7" i="79"/>
  <c r="X13" i="37"/>
  <c r="AA8" i="37"/>
  <c r="I12" i="79"/>
  <c r="AB14" i="69"/>
  <c r="AB19" i="69"/>
  <c r="AB24" i="69"/>
  <c r="AO9" i="69" s="1"/>
  <c r="G39" i="69"/>
  <c r="K5" i="79" s="1"/>
  <c r="Y39" i="69"/>
  <c r="AB28" i="53"/>
  <c r="AB32" i="53"/>
  <c r="AB39" i="53"/>
  <c r="AB75" i="53"/>
  <c r="AB86" i="53"/>
  <c r="AB134" i="53"/>
  <c r="AB182" i="53"/>
  <c r="AB230" i="53"/>
  <c r="AP141" i="71"/>
  <c r="AU51" i="71"/>
  <c r="AA72" i="71"/>
  <c r="AD72" i="71"/>
  <c r="AU98" i="71"/>
  <c r="U106" i="71"/>
  <c r="R13" i="37"/>
  <c r="D7" i="79"/>
  <c r="D10" i="79"/>
  <c r="AA37" i="69"/>
  <c r="AB17" i="69"/>
  <c r="J39" i="69"/>
  <c r="G40" i="69"/>
  <c r="Y40" i="69"/>
  <c r="AB9" i="53"/>
  <c r="AB22" i="53"/>
  <c r="AB26" i="53"/>
  <c r="AB43" i="53"/>
  <c r="AB61" i="53"/>
  <c r="AB73" i="53"/>
  <c r="AB101" i="53"/>
  <c r="AB120" i="53"/>
  <c r="AB168" i="53"/>
  <c r="AB281" i="53"/>
  <c r="AB299" i="53"/>
  <c r="AS139" i="71"/>
  <c r="AV139" i="71"/>
  <c r="Z79" i="36"/>
  <c r="AB27" i="69"/>
  <c r="AB7" i="53"/>
  <c r="AB18" i="53"/>
  <c r="AB55" i="53"/>
  <c r="I38" i="71"/>
  <c r="L38" i="71"/>
  <c r="AS59" i="71"/>
  <c r="AV59" i="71"/>
  <c r="AV108" i="71"/>
  <c r="AS108" i="71"/>
  <c r="AB231" i="53"/>
  <c r="AB243" i="53"/>
  <c r="AB287" i="53"/>
  <c r="AU41" i="71"/>
  <c r="AU44" i="71"/>
  <c r="R143" i="71"/>
  <c r="H1266" i="70"/>
  <c r="I144" i="71"/>
  <c r="AB9" i="69"/>
  <c r="AB5" i="53"/>
  <c r="AB8" i="53"/>
  <c r="AO5" i="53" s="1"/>
  <c r="AR5" i="53" s="1"/>
  <c r="AB19" i="53"/>
  <c r="AB85" i="53"/>
  <c r="AB97" i="53"/>
  <c r="AB133" i="53"/>
  <c r="AB145" i="53"/>
  <c r="AU8" i="71"/>
  <c r="AU50" i="71"/>
  <c r="AU81" i="71"/>
  <c r="AV81" i="71"/>
  <c r="AU102" i="71"/>
  <c r="AU95" i="71"/>
  <c r="AU92" i="71"/>
  <c r="AU100" i="71"/>
  <c r="AV132" i="71"/>
  <c r="AS132" i="71"/>
  <c r="M6" i="79"/>
  <c r="J7" i="79"/>
  <c r="G8" i="79"/>
  <c r="AA39" i="69"/>
  <c r="AB23" i="69"/>
  <c r="AB35" i="69"/>
  <c r="S40" i="69"/>
  <c r="AB16" i="53"/>
  <c r="AB63" i="53"/>
  <c r="AB88" i="53"/>
  <c r="AB136" i="53"/>
  <c r="AB283" i="53"/>
  <c r="AB288" i="53"/>
  <c r="AU6" i="71"/>
  <c r="AJ38" i="71"/>
  <c r="AM38" i="71"/>
  <c r="AU55" i="71"/>
  <c r="AV63" i="71"/>
  <c r="AS63" i="71"/>
  <c r="L89" i="71"/>
  <c r="I89" i="71"/>
  <c r="AV130" i="71"/>
  <c r="AS130" i="71"/>
  <c r="AB45" i="53"/>
  <c r="AB47" i="53"/>
  <c r="AB60" i="53"/>
  <c r="AB64" i="53"/>
  <c r="AB84" i="53"/>
  <c r="AB100" i="53"/>
  <c r="AB111" i="53"/>
  <c r="AB116" i="53"/>
  <c r="AB132" i="53"/>
  <c r="AB148" i="53"/>
  <c r="AB164" i="53"/>
  <c r="AB180" i="53"/>
  <c r="AB196" i="53"/>
  <c r="AB212" i="53"/>
  <c r="AB228" i="53"/>
  <c r="AB244" i="53"/>
  <c r="AB254" i="53"/>
  <c r="AB284" i="53"/>
  <c r="AB286" i="53"/>
  <c r="AB298" i="53"/>
  <c r="H157" i="71"/>
  <c r="AI157" i="71"/>
  <c r="AU48" i="71"/>
  <c r="L55" i="71"/>
  <c r="AD55" i="71"/>
  <c r="AV62" i="71"/>
  <c r="AS64" i="71"/>
  <c r="AS68" i="71"/>
  <c r="AU76" i="71"/>
  <c r="AU80" i="71"/>
  <c r="AS84" i="71"/>
  <c r="AS86" i="71"/>
  <c r="AU90" i="71"/>
  <c r="AV104" i="71"/>
  <c r="AU117" i="71"/>
  <c r="AS124" i="71"/>
  <c r="AI1267" i="70"/>
  <c r="AJ145" i="71"/>
  <c r="AB54" i="53"/>
  <c r="AB58" i="53"/>
  <c r="AB82" i="53"/>
  <c r="AB98" i="53"/>
  <c r="AB108" i="53"/>
  <c r="AB109" i="53"/>
  <c r="AB130" i="53"/>
  <c r="AB141" i="53"/>
  <c r="AB146" i="53"/>
  <c r="AB157" i="53"/>
  <c r="AB162" i="53"/>
  <c r="AB173" i="53"/>
  <c r="AB178" i="53"/>
  <c r="AB189" i="53"/>
  <c r="AB194" i="53"/>
  <c r="AB204" i="53"/>
  <c r="AB205" i="53"/>
  <c r="AB221" i="53"/>
  <c r="AB226" i="53"/>
  <c r="AB236" i="53"/>
  <c r="AB237" i="53"/>
  <c r="AB252" i="53"/>
  <c r="AB259" i="53"/>
  <c r="AB267" i="53"/>
  <c r="AB278" i="53"/>
  <c r="AJ21" i="71"/>
  <c r="AU22" i="71"/>
  <c r="AU31" i="71"/>
  <c r="AU40" i="71"/>
  <c r="AU43" i="71"/>
  <c r="AV46" i="71"/>
  <c r="AS60" i="71"/>
  <c r="AS62" i="71"/>
  <c r="AS73" i="71"/>
  <c r="AS77" i="71"/>
  <c r="AU84" i="71"/>
  <c r="AU89" i="71"/>
  <c r="AS91" i="71"/>
  <c r="AS97" i="71"/>
  <c r="AV99" i="71"/>
  <c r="AV102" i="71"/>
  <c r="AS104" i="71"/>
  <c r="AU115" i="71"/>
  <c r="AU120" i="71"/>
  <c r="AS127" i="71"/>
  <c r="AS129" i="71"/>
  <c r="U140" i="71"/>
  <c r="AS35" i="70"/>
  <c r="Q157" i="71"/>
  <c r="AV23" i="71"/>
  <c r="AV26" i="71"/>
  <c r="AV29" i="71"/>
  <c r="AV32" i="71"/>
  <c r="AV35" i="71"/>
  <c r="AV41" i="71"/>
  <c r="AV44" i="71"/>
  <c r="AU49" i="71"/>
  <c r="AV54" i="71"/>
  <c r="AU91" i="71"/>
  <c r="AU97" i="71"/>
  <c r="AV136" i="71"/>
  <c r="I21" i="70"/>
  <c r="L21" i="70"/>
  <c r="Z157" i="71"/>
  <c r="AS32" i="71"/>
  <c r="AU47" i="71"/>
  <c r="AV71" i="71"/>
  <c r="AS74" i="71"/>
  <c r="AS78" i="71"/>
  <c r="AU105" i="71"/>
  <c r="AS136" i="71"/>
  <c r="AS137" i="71"/>
  <c r="AB177" i="53"/>
  <c r="AB184" i="53"/>
  <c r="AB193" i="53"/>
  <c r="AB200" i="53"/>
  <c r="AB209" i="53"/>
  <c r="AB216" i="53"/>
  <c r="AB225" i="53"/>
  <c r="AB232" i="53"/>
  <c r="AB251" i="53"/>
  <c r="AB261" i="53"/>
  <c r="AB271" i="53"/>
  <c r="AB276" i="53"/>
  <c r="AB294" i="53"/>
  <c r="AU14" i="71"/>
  <c r="AT1275" i="70"/>
  <c r="AU27" i="71"/>
  <c r="AU39" i="71"/>
  <c r="AU52" i="71"/>
  <c r="AS80" i="71"/>
  <c r="AS82" i="71"/>
  <c r="AU87" i="71"/>
  <c r="AU103" i="71"/>
  <c r="AS110" i="71"/>
  <c r="AS126" i="71"/>
  <c r="AS128" i="71"/>
  <c r="AS135" i="71"/>
  <c r="Q1263" i="70"/>
  <c r="R141" i="71"/>
  <c r="AU438" i="70"/>
  <c r="AS568" i="70"/>
  <c r="AS580" i="70"/>
  <c r="AV740" i="70"/>
  <c r="AS740" i="70"/>
  <c r="AU766" i="70"/>
  <c r="AU762" i="70"/>
  <c r="AS887" i="70"/>
  <c r="AS884" i="70"/>
  <c r="I939" i="70"/>
  <c r="L939" i="70"/>
  <c r="AU959" i="70"/>
  <c r="AS1163" i="70"/>
  <c r="AS29" i="70"/>
  <c r="AS77" i="70"/>
  <c r="R89" i="70"/>
  <c r="AS117" i="70"/>
  <c r="AU126" i="70"/>
  <c r="AV176" i="70"/>
  <c r="AU299" i="70"/>
  <c r="AS409" i="70"/>
  <c r="AU444" i="70"/>
  <c r="AS460" i="70"/>
  <c r="AA565" i="70"/>
  <c r="AU568" i="70"/>
  <c r="AU574" i="70"/>
  <c r="AU577" i="70"/>
  <c r="AU630" i="70"/>
  <c r="AS710" i="70"/>
  <c r="AU721" i="70"/>
  <c r="AU724" i="70"/>
  <c r="R803" i="70"/>
  <c r="U803" i="70"/>
  <c r="AD820" i="70"/>
  <c r="AA820" i="70"/>
  <c r="AU1044" i="70"/>
  <c r="AU1047" i="70"/>
  <c r="AU1050" i="70"/>
  <c r="AU1098" i="70"/>
  <c r="AS1214" i="70"/>
  <c r="AS1226" i="70"/>
  <c r="AV116" i="71"/>
  <c r="AS131" i="71"/>
  <c r="AS133" i="71"/>
  <c r="AV138" i="71"/>
  <c r="AS22" i="70"/>
  <c r="AS39" i="70"/>
  <c r="AS61" i="70"/>
  <c r="AS69" i="70"/>
  <c r="AV71" i="70"/>
  <c r="AS82" i="70"/>
  <c r="AD123" i="70"/>
  <c r="AU132" i="70"/>
  <c r="AU135" i="70"/>
  <c r="L157" i="70"/>
  <c r="AU184" i="70"/>
  <c r="AU207" i="70"/>
  <c r="U208" i="70"/>
  <c r="AM208" i="70"/>
  <c r="AS216" i="70"/>
  <c r="AU239" i="70"/>
  <c r="AU231" i="70"/>
  <c r="AU253" i="70"/>
  <c r="AS288" i="70"/>
  <c r="L293" i="70"/>
  <c r="AS297" i="70"/>
  <c r="AS300" i="70"/>
  <c r="AU308" i="70"/>
  <c r="AU319" i="70"/>
  <c r="AU325" i="70"/>
  <c r="AU335" i="70"/>
  <c r="AU338" i="70"/>
  <c r="AU375" i="70"/>
  <c r="AU367" i="70"/>
  <c r="AS391" i="70"/>
  <c r="AA395" i="70"/>
  <c r="AU406" i="70"/>
  <c r="AU430" i="70"/>
  <c r="AU442" i="70"/>
  <c r="R446" i="70"/>
  <c r="AU450" i="70"/>
  <c r="AU454" i="70"/>
  <c r="AU457" i="70"/>
  <c r="AS467" i="70"/>
  <c r="AS470" i="70"/>
  <c r="AS496" i="70"/>
  <c r="U514" i="70"/>
  <c r="AM514" i="70"/>
  <c r="AS522" i="70"/>
  <c r="AU545" i="70"/>
  <c r="AU537" i="70"/>
  <c r="AU622" i="70"/>
  <c r="AS675" i="70"/>
  <c r="AJ752" i="70"/>
  <c r="AU799" i="70"/>
  <c r="AU790" i="70"/>
  <c r="AU792" i="70"/>
  <c r="AU795" i="70"/>
  <c r="AS872" i="70"/>
  <c r="AV1137" i="70"/>
  <c r="AV1140" i="70"/>
  <c r="AV1147" i="70"/>
  <c r="AV1156" i="70"/>
  <c r="R1160" i="70"/>
  <c r="AA1211" i="70"/>
  <c r="K142" i="71"/>
  <c r="AC144" i="71"/>
  <c r="AS6" i="70"/>
  <c r="AS10" i="70"/>
  <c r="AS14" i="70"/>
  <c r="AV16" i="70"/>
  <c r="AV20" i="70"/>
  <c r="AU22" i="70"/>
  <c r="AV24" i="70"/>
  <c r="AS31" i="70"/>
  <c r="AS33" i="70"/>
  <c r="AU41" i="70"/>
  <c r="AU49" i="70"/>
  <c r="AS53" i="70"/>
  <c r="AD55" i="70"/>
  <c r="AU57" i="70"/>
  <c r="AU65" i="70"/>
  <c r="AS92" i="70"/>
  <c r="AV95" i="70"/>
  <c r="AS118" i="70"/>
  <c r="AU124" i="70"/>
  <c r="AU127" i="70"/>
  <c r="AU143" i="70"/>
  <c r="AU146" i="70"/>
  <c r="AU149" i="70"/>
  <c r="AU157" i="70"/>
  <c r="AS175" i="70"/>
  <c r="AU177" i="70"/>
  <c r="AV182" i="70"/>
  <c r="AV185" i="70"/>
  <c r="AV190" i="70"/>
  <c r="AU199" i="70"/>
  <c r="AV205" i="70"/>
  <c r="AU219" i="70"/>
  <c r="AV235" i="70"/>
  <c r="AU240" i="70"/>
  <c r="AV249" i="70"/>
  <c r="AU251" i="70"/>
  <c r="AV271" i="70"/>
  <c r="L276" i="70"/>
  <c r="AD276" i="70"/>
  <c r="AU291" i="70"/>
  <c r="AU297" i="70"/>
  <c r="AU300" i="70"/>
  <c r="AU317" i="70"/>
  <c r="AS341" i="70"/>
  <c r="AU389" i="70"/>
  <c r="I395" i="70"/>
  <c r="AU407" i="70"/>
  <c r="AS428" i="70"/>
  <c r="AS440" i="70"/>
  <c r="AV458" i="70"/>
  <c r="AV479" i="70"/>
  <c r="AU494" i="70"/>
  <c r="AV485" i="70"/>
  <c r="AU495" i="70"/>
  <c r="AU505" i="70"/>
  <c r="AU525" i="70"/>
  <c r="AS564" i="70"/>
  <c r="AS557" i="70"/>
  <c r="AU581" i="70"/>
  <c r="AV585" i="70"/>
  <c r="AV591" i="70"/>
  <c r="R599" i="70"/>
  <c r="U599" i="70"/>
  <c r="AV686" i="70"/>
  <c r="AS686" i="70"/>
  <c r="R752" i="70"/>
  <c r="U752" i="70"/>
  <c r="AD922" i="70"/>
  <c r="AA922" i="70"/>
  <c r="AJ1041" i="70"/>
  <c r="AM1041" i="70"/>
  <c r="AV1085" i="70"/>
  <c r="AS1085" i="70"/>
  <c r="AU1134" i="70"/>
  <c r="AU1140" i="70"/>
  <c r="L1211" i="70"/>
  <c r="I1211" i="70"/>
  <c r="T145" i="71"/>
  <c r="R147" i="71"/>
  <c r="AM156" i="71"/>
  <c r="AS37" i="70"/>
  <c r="AS83" i="70"/>
  <c r="AU105" i="70"/>
  <c r="AU92" i="70"/>
  <c r="AS101" i="70"/>
  <c r="AS104" i="70"/>
  <c r="L106" i="70"/>
  <c r="AS110" i="70"/>
  <c r="AU133" i="70"/>
  <c r="AV144" i="70"/>
  <c r="AU168" i="70"/>
  <c r="AU175" i="70"/>
  <c r="AS220" i="70"/>
  <c r="AU229" i="70"/>
  <c r="AU232" i="70"/>
  <c r="AU244" i="70"/>
  <c r="AU249" i="70"/>
  <c r="AS266" i="70"/>
  <c r="AU271" i="70"/>
  <c r="AU274" i="70"/>
  <c r="AS280" i="70"/>
  <c r="AS283" i="70"/>
  <c r="AS292" i="70"/>
  <c r="AU295" i="70"/>
  <c r="AU315" i="70"/>
  <c r="AA327" i="70"/>
  <c r="AU330" i="70"/>
  <c r="AU339" i="70"/>
  <c r="AV350" i="70"/>
  <c r="AV353" i="70"/>
  <c r="AV359" i="70"/>
  <c r="L361" i="70"/>
  <c r="AV390" i="70"/>
  <c r="AU396" i="70"/>
  <c r="AV405" i="70"/>
  <c r="AV408" i="70"/>
  <c r="AU425" i="70"/>
  <c r="AU434" i="70"/>
  <c r="AV483" i="70"/>
  <c r="AV488" i="70"/>
  <c r="AS500" i="70"/>
  <c r="AV503" i="70"/>
  <c r="AV509" i="70"/>
  <c r="AS512" i="70"/>
  <c r="AV517" i="70"/>
  <c r="AV523" i="70"/>
  <c r="AU551" i="70"/>
  <c r="AU588" i="70"/>
  <c r="AU597" i="70"/>
  <c r="AU623" i="70"/>
  <c r="AS682" i="70"/>
  <c r="AS674" i="70"/>
  <c r="AV742" i="70"/>
  <c r="AV745" i="70"/>
  <c r="AU754" i="70"/>
  <c r="AV885" i="70"/>
  <c r="AV892" i="70"/>
  <c r="AA939" i="70"/>
  <c r="AD939" i="70"/>
  <c r="AV986" i="70"/>
  <c r="AU1007" i="70"/>
  <c r="R1041" i="70"/>
  <c r="U1041" i="70"/>
  <c r="AV1077" i="70"/>
  <c r="AS1077" i="70"/>
  <c r="AS1140" i="70"/>
  <c r="U21" i="70"/>
  <c r="AV23" i="70"/>
  <c r="AS30" i="70"/>
  <c r="AS40" i="70"/>
  <c r="AV46" i="70"/>
  <c r="AS58" i="70"/>
  <c r="AV60" i="70"/>
  <c r="AS66" i="70"/>
  <c r="AV68" i="70"/>
  <c r="AS70" i="70"/>
  <c r="AS96" i="70"/>
  <c r="AU101" i="70"/>
  <c r="U123" i="70"/>
  <c r="AU125" i="70"/>
  <c r="AV134" i="70"/>
  <c r="AU147" i="70"/>
  <c r="AU156" i="70"/>
  <c r="AU174" i="70"/>
  <c r="AU160" i="70"/>
  <c r="AU171" i="70"/>
  <c r="AU188" i="70"/>
  <c r="AV203" i="70"/>
  <c r="L208" i="70"/>
  <c r="AD208" i="70"/>
  <c r="AU225" i="70"/>
  <c r="AU223" i="70"/>
  <c r="AV227" i="70"/>
  <c r="AV233" i="70"/>
  <c r="AV245" i="70"/>
  <c r="AU247" i="70"/>
  <c r="AV257" i="70"/>
  <c r="AV261" i="70"/>
  <c r="AU263" i="70"/>
  <c r="AU266" i="70"/>
  <c r="AV272" i="70"/>
  <c r="AU283" i="70"/>
  <c r="U293" i="70"/>
  <c r="AV307" i="70"/>
  <c r="AU313" i="70"/>
  <c r="AV337" i="70"/>
  <c r="AV340" i="70"/>
  <c r="AU361" i="70"/>
  <c r="AV363" i="70"/>
  <c r="AV369" i="70"/>
  <c r="AV372" i="70"/>
  <c r="AV375" i="70"/>
  <c r="AV397" i="70"/>
  <c r="AV419" i="70"/>
  <c r="AV422" i="70"/>
  <c r="AV425" i="70"/>
  <c r="AV428" i="70"/>
  <c r="AV448" i="70"/>
  <c r="AV477" i="70"/>
  <c r="AU500" i="70"/>
  <c r="AU506" i="70"/>
  <c r="AU509" i="70"/>
  <c r="AU531" i="70"/>
  <c r="AU520" i="70"/>
  <c r="AU529" i="70"/>
  <c r="AV533" i="70"/>
  <c r="AV539" i="70"/>
  <c r="AV552" i="70"/>
  <c r="AU726" i="70"/>
  <c r="AU729" i="70"/>
  <c r="AV758" i="70"/>
  <c r="AU769" i="70"/>
  <c r="AV819" i="70"/>
  <c r="AS819" i="70"/>
  <c r="L922" i="70"/>
  <c r="I922" i="70"/>
  <c r="AU1043" i="70"/>
  <c r="AU1055" i="70"/>
  <c r="AJ1109" i="70"/>
  <c r="AM1109" i="70"/>
  <c r="AU1142" i="70"/>
  <c r="AU1136" i="70"/>
  <c r="AU1129" i="70"/>
  <c r="AV1174" i="70"/>
  <c r="AU547" i="70"/>
  <c r="AU554" i="70"/>
  <c r="AV559" i="70"/>
  <c r="AV575" i="70"/>
  <c r="AV578" i="70"/>
  <c r="AV581" i="70"/>
  <c r="AU617" i="70"/>
  <c r="AU625" i="70"/>
  <c r="AU628" i="70"/>
  <c r="AU631" i="70"/>
  <c r="AV647" i="70"/>
  <c r="AU660" i="70"/>
  <c r="AU713" i="70"/>
  <c r="AU730" i="70"/>
  <c r="AV762" i="70"/>
  <c r="AU764" i="70"/>
  <c r="AU767" i="70"/>
  <c r="AV780" i="70"/>
  <c r="AU787" i="70"/>
  <c r="AS811" i="70"/>
  <c r="AV822" i="70"/>
  <c r="AU824" i="70"/>
  <c r="AU835" i="70"/>
  <c r="AU842" i="70"/>
  <c r="AU898" i="70"/>
  <c r="AV904" i="70"/>
  <c r="AU926" i="70"/>
  <c r="AV948" i="70"/>
  <c r="AV963" i="70"/>
  <c r="AU975" i="70"/>
  <c r="AU981" i="70"/>
  <c r="AU1002" i="70"/>
  <c r="AU1010" i="70"/>
  <c r="AV1016" i="70"/>
  <c r="AV1019" i="70"/>
  <c r="AU1042" i="70"/>
  <c r="AU1053" i="70"/>
  <c r="AU1056" i="70"/>
  <c r="AS1093" i="70"/>
  <c r="AU1101" i="70"/>
  <c r="AV1130" i="70"/>
  <c r="AU1132" i="70"/>
  <c r="AU1143" i="70"/>
  <c r="AV1154" i="70"/>
  <c r="AS1205" i="70"/>
  <c r="AU1202" i="70"/>
  <c r="AU1225" i="70"/>
  <c r="AS1233" i="70"/>
  <c r="AU1230" i="70"/>
  <c r="AS1236" i="70"/>
  <c r="AU566" i="70"/>
  <c r="AU569" i="70"/>
  <c r="AV602" i="70"/>
  <c r="AU650" i="70"/>
  <c r="AU652" i="70"/>
  <c r="AU655" i="70"/>
  <c r="AU666" i="70"/>
  <c r="AS668" i="70"/>
  <c r="AS671" i="70"/>
  <c r="AV674" i="70"/>
  <c r="AV679" i="70"/>
  <c r="AU705" i="70"/>
  <c r="AV717" i="70"/>
  <c r="AU722" i="70"/>
  <c r="AV728" i="70"/>
  <c r="AV731" i="70"/>
  <c r="AU756" i="70"/>
  <c r="AU759" i="70"/>
  <c r="AS775" i="70"/>
  <c r="AS806" i="70"/>
  <c r="AS814" i="70"/>
  <c r="AU830" i="70"/>
  <c r="AU856" i="70"/>
  <c r="AV868" i="70"/>
  <c r="AV878" i="70"/>
  <c r="AV896" i="70"/>
  <c r="AV929" i="70"/>
  <c r="AV940" i="70"/>
  <c r="AV943" i="70"/>
  <c r="AU945" i="70"/>
  <c r="AS989" i="70"/>
  <c r="AV976" i="70"/>
  <c r="AV979" i="70"/>
  <c r="AU987" i="70"/>
  <c r="AU994" i="70"/>
  <c r="AV1003" i="70"/>
  <c r="AV1006" i="70"/>
  <c r="R1007" i="70"/>
  <c r="AV1011" i="70"/>
  <c r="AU1019" i="70"/>
  <c r="AV1043" i="70"/>
  <c r="AU1045" i="70"/>
  <c r="AU1048" i="70"/>
  <c r="AV1057" i="70"/>
  <c r="AU1071" i="70"/>
  <c r="AS1064" i="70"/>
  <c r="AV1080" i="70"/>
  <c r="AS1088" i="70"/>
  <c r="AU1093" i="70"/>
  <c r="AU1114" i="70"/>
  <c r="AV1117" i="70"/>
  <c r="AV1136" i="70"/>
  <c r="AU1138" i="70"/>
  <c r="AU1141" i="70"/>
  <c r="AU1145" i="70"/>
  <c r="AU1157" i="70"/>
  <c r="AS1161" i="70"/>
  <c r="AU1166" i="70"/>
  <c r="AU1211" i="70"/>
  <c r="AS1200" i="70"/>
  <c r="AS1218" i="70"/>
  <c r="AV1261" i="70"/>
  <c r="AV567" i="70"/>
  <c r="AV570" i="70"/>
  <c r="AV573" i="70"/>
  <c r="AV579" i="70"/>
  <c r="U582" i="70"/>
  <c r="AM582" i="70"/>
  <c r="AS590" i="70"/>
  <c r="AU605" i="70"/>
  <c r="AU618" i="70"/>
  <c r="AU626" i="70"/>
  <c r="AU632" i="70"/>
  <c r="AA633" i="70"/>
  <c r="AS683" i="70"/>
  <c r="AU694" i="70"/>
  <c r="AU750" i="70"/>
  <c r="AU768" i="70"/>
  <c r="AU788" i="70"/>
  <c r="AU846" i="70"/>
  <c r="AV857" i="70"/>
  <c r="AU979" i="70"/>
  <c r="AU990" i="70"/>
  <c r="AV998" i="70"/>
  <c r="AU1011" i="70"/>
  <c r="AU1032" i="70"/>
  <c r="AU1057" i="70"/>
  <c r="AU1064" i="70"/>
  <c r="AV1078" i="70"/>
  <c r="AU1102" i="70"/>
  <c r="AS1115" i="70"/>
  <c r="AU1120" i="70"/>
  <c r="AU1123" i="70"/>
  <c r="AV1128" i="70"/>
  <c r="AU1160" i="70"/>
  <c r="AV1158" i="70"/>
  <c r="R1177" i="70"/>
  <c r="AJ1177" i="70"/>
  <c r="AU1206" i="70"/>
  <c r="AJ1211" i="70"/>
  <c r="AU1234" i="70"/>
  <c r="AS1237" i="70"/>
  <c r="AS1240" i="70"/>
  <c r="AV543" i="70"/>
  <c r="AU550" i="70"/>
  <c r="AV553" i="70"/>
  <c r="AU563" i="70"/>
  <c r="AU573" i="70"/>
  <c r="AU593" i="70"/>
  <c r="AV609" i="70"/>
  <c r="AV619" i="70"/>
  <c r="AV627" i="70"/>
  <c r="AV630" i="70"/>
  <c r="AU656" i="70"/>
  <c r="AU664" i="70"/>
  <c r="AS715" i="70"/>
  <c r="AV732" i="70"/>
  <c r="AU734" i="70"/>
  <c r="AV750" i="70"/>
  <c r="L752" i="70"/>
  <c r="AD752" i="70"/>
  <c r="AU760" i="70"/>
  <c r="AV766" i="70"/>
  <c r="AS789" i="70"/>
  <c r="AV810" i="70"/>
  <c r="AV815" i="70"/>
  <c r="AS818" i="70"/>
  <c r="AU834" i="70"/>
  <c r="AU828" i="70"/>
  <c r="AV834" i="70"/>
  <c r="AV847" i="70"/>
  <c r="AV853" i="70"/>
  <c r="AV860" i="70"/>
  <c r="AV863" i="70"/>
  <c r="AV866" i="70"/>
  <c r="AV869" i="70"/>
  <c r="AV873" i="70"/>
  <c r="AV882" i="70"/>
  <c r="AU900" i="70"/>
  <c r="AV909" i="70"/>
  <c r="R922" i="70"/>
  <c r="AV924" i="70"/>
  <c r="AV930" i="70"/>
  <c r="AV933" i="70"/>
  <c r="AV936" i="70"/>
  <c r="U939" i="70"/>
  <c r="AM939" i="70"/>
  <c r="AV944" i="70"/>
  <c r="AV949" i="70"/>
  <c r="AU951" i="70"/>
  <c r="AV967" i="70"/>
  <c r="AV983" i="70"/>
  <c r="AU985" i="70"/>
  <c r="AU988" i="70"/>
  <c r="AS1004" i="70"/>
  <c r="AV1009" i="70"/>
  <c r="AV1012" i="70"/>
  <c r="AU1017" i="70"/>
  <c r="AU1039" i="70"/>
  <c r="AV1030" i="70"/>
  <c r="AV1033" i="70"/>
  <c r="AU1049" i="70"/>
  <c r="AV1052" i="70"/>
  <c r="AV1055" i="70"/>
  <c r="AU1070" i="70"/>
  <c r="AS1084" i="70"/>
  <c r="AU1094" i="70"/>
  <c r="AV1097" i="70"/>
  <c r="AV1100" i="70"/>
  <c r="AU1124" i="70"/>
  <c r="AU1112" i="70"/>
  <c r="AV1124" i="70"/>
  <c r="AU1126" i="70"/>
  <c r="AU1128" i="70"/>
  <c r="AU1155" i="70"/>
  <c r="AV1216" i="70"/>
  <c r="AS1222" i="70"/>
  <c r="AS1259" i="70"/>
  <c r="I13" i="37"/>
  <c r="U13" i="37"/>
  <c r="K79" i="36"/>
  <c r="W79" i="36"/>
  <c r="O13" i="37"/>
  <c r="AU5" i="71"/>
  <c r="AV8" i="71"/>
  <c r="AU9" i="71"/>
  <c r="AV12" i="71"/>
  <c r="AU13" i="71"/>
  <c r="AV16" i="71"/>
  <c r="AU17" i="71"/>
  <c r="AV20" i="71"/>
  <c r="L21" i="71"/>
  <c r="U21" i="71"/>
  <c r="AD21" i="71"/>
  <c r="AM21" i="71"/>
  <c r="AU21" i="71"/>
  <c r="AV22" i="71"/>
  <c r="AS25" i="71"/>
  <c r="AS29" i="71"/>
  <c r="AS34" i="71"/>
  <c r="AS35" i="71"/>
  <c r="AS36" i="71"/>
  <c r="AS37" i="71"/>
  <c r="AU42" i="71"/>
  <c r="AU45" i="71"/>
  <c r="AU46" i="71"/>
  <c r="AS50" i="71"/>
  <c r="AV51" i="71"/>
  <c r="AS52" i="71"/>
  <c r="AU53" i="71"/>
  <c r="AU56" i="71"/>
  <c r="AV61" i="71"/>
  <c r="AU63" i="71"/>
  <c r="AU64" i="71"/>
  <c r="AV69" i="71"/>
  <c r="AU71" i="71"/>
  <c r="L72" i="71"/>
  <c r="AU72" i="71"/>
  <c r="AV75" i="71"/>
  <c r="AV83" i="71"/>
  <c r="AS92" i="71"/>
  <c r="AS96" i="71"/>
  <c r="AV91" i="71"/>
  <c r="AS93" i="71"/>
  <c r="AV97" i="71"/>
  <c r="AS100" i="71"/>
  <c r="AU101" i="71"/>
  <c r="AV101" i="71"/>
  <c r="AS103" i="71"/>
  <c r="AV103" i="71"/>
  <c r="AU138" i="71"/>
  <c r="AU134" i="71"/>
  <c r="AU130" i="71"/>
  <c r="AU126" i="71"/>
  <c r="AU140" i="71"/>
  <c r="AU132" i="71"/>
  <c r="AU128" i="71"/>
  <c r="AU136" i="71"/>
  <c r="AU124" i="71"/>
  <c r="AV5" i="71"/>
  <c r="AV9" i="71"/>
  <c r="AV13" i="71"/>
  <c r="AS16" i="71"/>
  <c r="AV17" i="71"/>
  <c r="AU18" i="71"/>
  <c r="AS22" i="71"/>
  <c r="AU24" i="71"/>
  <c r="AS26" i="71"/>
  <c r="AU28" i="71"/>
  <c r="AS30" i="71"/>
  <c r="AU32" i="71"/>
  <c r="AU33" i="71"/>
  <c r="AU35" i="71"/>
  <c r="AS39" i="71"/>
  <c r="AV40" i="71"/>
  <c r="AV48" i="71"/>
  <c r="AS49" i="71"/>
  <c r="AV56" i="71"/>
  <c r="AV58" i="71"/>
  <c r="AU62" i="71"/>
  <c r="AV66" i="71"/>
  <c r="AU70" i="71"/>
  <c r="AV88" i="71"/>
  <c r="AS105" i="71"/>
  <c r="AV105" i="71"/>
  <c r="AS113" i="71"/>
  <c r="AV113" i="71"/>
  <c r="AS121" i="71"/>
  <c r="AV121" i="71"/>
  <c r="AV6" i="71"/>
  <c r="AU7" i="71"/>
  <c r="AV10" i="71"/>
  <c r="AU11" i="71"/>
  <c r="AV14" i="71"/>
  <c r="AU15" i="71"/>
  <c r="AV18" i="71"/>
  <c r="AU19" i="71"/>
  <c r="I21" i="71"/>
  <c r="AA21" i="71"/>
  <c r="AS23" i="71"/>
  <c r="AU25" i="71"/>
  <c r="AS27" i="71"/>
  <c r="AU29" i="71"/>
  <c r="AS31" i="71"/>
  <c r="AU34" i="71"/>
  <c r="AU36" i="71"/>
  <c r="AU37" i="71"/>
  <c r="AU38" i="71"/>
  <c r="AS40" i="71"/>
  <c r="AS41" i="71"/>
  <c r="AS42" i="71"/>
  <c r="AS43" i="71"/>
  <c r="AS46" i="71"/>
  <c r="AV47" i="71"/>
  <c r="AS48" i="71"/>
  <c r="AS54" i="71"/>
  <c r="AV57" i="71"/>
  <c r="AU59" i="71"/>
  <c r="AU60" i="71"/>
  <c r="AV65" i="71"/>
  <c r="AU67" i="71"/>
  <c r="AV79" i="71"/>
  <c r="AV87" i="71"/>
  <c r="AJ89" i="71"/>
  <c r="AV94" i="71"/>
  <c r="AU99" i="71"/>
  <c r="AV7" i="71"/>
  <c r="AV11" i="71"/>
  <c r="AU12" i="71"/>
  <c r="AV15" i="71"/>
  <c r="AU16" i="71"/>
  <c r="AV19" i="71"/>
  <c r="AU20" i="71"/>
  <c r="BR7" i="71"/>
  <c r="BQ7" i="71" s="1"/>
  <c r="BR8" i="71"/>
  <c r="BQ8" i="71" s="1"/>
  <c r="BR11" i="71"/>
  <c r="BQ11" i="71" s="1"/>
  <c r="BR10" i="71"/>
  <c r="BQ10" i="71" s="1"/>
  <c r="BR6" i="71"/>
  <c r="BQ6" i="71" s="1"/>
  <c r="BR12" i="71"/>
  <c r="BQ12" i="71" s="1"/>
  <c r="BR9" i="71"/>
  <c r="BQ9" i="71" s="1"/>
  <c r="AS24" i="71"/>
  <c r="AU26" i="71"/>
  <c r="AS28" i="71"/>
  <c r="AS33" i="71"/>
  <c r="AS44" i="71"/>
  <c r="AS45" i="71"/>
  <c r="AU66" i="71"/>
  <c r="AV70" i="71"/>
  <c r="U72" i="71"/>
  <c r="AV76" i="71"/>
  <c r="AS107" i="71"/>
  <c r="AV107" i="71"/>
  <c r="AS117" i="71"/>
  <c r="AV117" i="71"/>
  <c r="AS47" i="71"/>
  <c r="AS51" i="71"/>
  <c r="AS57" i="71"/>
  <c r="AS61" i="71"/>
  <c r="AS65" i="71"/>
  <c r="AS69" i="71"/>
  <c r="AS75" i="71"/>
  <c r="AS79" i="71"/>
  <c r="AS83" i="71"/>
  <c r="AS87" i="71"/>
  <c r="AV90" i="71"/>
  <c r="AU93" i="71"/>
  <c r="AS98" i="71"/>
  <c r="AS99" i="71"/>
  <c r="AV100" i="71"/>
  <c r="AU104" i="71"/>
  <c r="AS109" i="71"/>
  <c r="AS115" i="71"/>
  <c r="AS119" i="71"/>
  <c r="AU125" i="71"/>
  <c r="AU129" i="71"/>
  <c r="AU133" i="71"/>
  <c r="AU139" i="71"/>
  <c r="Q1266" i="70"/>
  <c r="R144" i="71"/>
  <c r="AB1267" i="70"/>
  <c r="AC145" i="71"/>
  <c r="AU127" i="71"/>
  <c r="AU131" i="71"/>
  <c r="AU135" i="71"/>
  <c r="AB1263" i="70"/>
  <c r="AC141" i="71"/>
  <c r="S1264" i="70"/>
  <c r="T142" i="71"/>
  <c r="AI1264" i="70"/>
  <c r="AJ142" i="71"/>
  <c r="H1267" i="70"/>
  <c r="I145" i="71"/>
  <c r="H1263" i="70"/>
  <c r="I141" i="71"/>
  <c r="W1263" i="70"/>
  <c r="AA156" i="71"/>
  <c r="AA152" i="71"/>
  <c r="AA148" i="71"/>
  <c r="AA144" i="71"/>
  <c r="AA154" i="71"/>
  <c r="AA150" i="71"/>
  <c r="J1265" i="70"/>
  <c r="K143" i="71"/>
  <c r="Z1265" i="70"/>
  <c r="AA143" i="71"/>
  <c r="S1268" i="70"/>
  <c r="T146" i="71"/>
  <c r="AS95" i="71"/>
  <c r="AV96" i="71"/>
  <c r="AS122" i="71"/>
  <c r="AS118" i="71"/>
  <c r="AS114" i="71"/>
  <c r="AS111" i="71"/>
  <c r="AS112" i="71"/>
  <c r="AS116" i="71"/>
  <c r="AS120" i="71"/>
  <c r="AU137" i="71"/>
  <c r="AG1263" i="70"/>
  <c r="AL153" i="71"/>
  <c r="AL149" i="71"/>
  <c r="AL145" i="71"/>
  <c r="AL155" i="71"/>
  <c r="AL151" i="71"/>
  <c r="AL147" i="71"/>
  <c r="AA142" i="71"/>
  <c r="AM142" i="71"/>
  <c r="AL143" i="71"/>
  <c r="AK1266" i="70"/>
  <c r="AL144" i="71"/>
  <c r="L145" i="71"/>
  <c r="AM146" i="71"/>
  <c r="AD147" i="71"/>
  <c r="I148" i="71"/>
  <c r="U148" i="71"/>
  <c r="AC148" i="71"/>
  <c r="L149" i="71"/>
  <c r="T149" i="71"/>
  <c r="AJ149" i="71"/>
  <c r="K150" i="71"/>
  <c r="AM150" i="71"/>
  <c r="R151" i="71"/>
  <c r="AD151" i="71"/>
  <c r="I152" i="71"/>
  <c r="U152" i="71"/>
  <c r="AC152" i="71"/>
  <c r="L153" i="71"/>
  <c r="T153" i="71"/>
  <c r="AJ153" i="71"/>
  <c r="K154" i="71"/>
  <c r="AM154" i="71"/>
  <c r="R155" i="71"/>
  <c r="AD155" i="71"/>
  <c r="I156" i="71"/>
  <c r="U156" i="71"/>
  <c r="AC156" i="71"/>
  <c r="L123" i="71"/>
  <c r="U123" i="71"/>
  <c r="AD123" i="71"/>
  <c r="AM123" i="71"/>
  <c r="AV124" i="71"/>
  <c r="AM141" i="71"/>
  <c r="L142" i="71"/>
  <c r="AM143" i="71"/>
  <c r="AD144" i="71"/>
  <c r="U145" i="71"/>
  <c r="L146" i="71"/>
  <c r="AJ146" i="71"/>
  <c r="K147" i="71"/>
  <c r="AA147" i="71"/>
  <c r="AM147" i="71"/>
  <c r="R148" i="71"/>
  <c r="AD148" i="71"/>
  <c r="AL148" i="71"/>
  <c r="I149" i="71"/>
  <c r="U149" i="71"/>
  <c r="AC149" i="71"/>
  <c r="L150" i="71"/>
  <c r="T150" i="71"/>
  <c r="AJ150" i="71"/>
  <c r="K151" i="71"/>
  <c r="AA151" i="71"/>
  <c r="AM151" i="71"/>
  <c r="R152" i="71"/>
  <c r="AD152" i="71"/>
  <c r="AL152" i="71"/>
  <c r="I153" i="71"/>
  <c r="U153" i="71"/>
  <c r="AC153" i="71"/>
  <c r="L154" i="71"/>
  <c r="T154" i="71"/>
  <c r="AJ154" i="71"/>
  <c r="K155" i="71"/>
  <c r="AA155" i="71"/>
  <c r="AM155" i="71"/>
  <c r="R156" i="71"/>
  <c r="AD156" i="71"/>
  <c r="AL157" i="71"/>
  <c r="AV115" i="71"/>
  <c r="AV119" i="71"/>
  <c r="AV125" i="71"/>
  <c r="AV129" i="71"/>
  <c r="AV133" i="71"/>
  <c r="AV137" i="71"/>
  <c r="T141" i="71"/>
  <c r="AD141" i="71"/>
  <c r="AJ141" i="71"/>
  <c r="I142" i="71"/>
  <c r="U142" i="71"/>
  <c r="AC142" i="71"/>
  <c r="L143" i="71"/>
  <c r="T143" i="71"/>
  <c r="AJ143" i="71"/>
  <c r="K144" i="71"/>
  <c r="AM144" i="71"/>
  <c r="R145" i="71"/>
  <c r="AD145" i="71"/>
  <c r="I146" i="71"/>
  <c r="U146" i="71"/>
  <c r="AC146" i="71"/>
  <c r="L147" i="71"/>
  <c r="T147" i="71"/>
  <c r="AJ147" i="71"/>
  <c r="K148" i="71"/>
  <c r="AM148" i="71"/>
  <c r="R149" i="71"/>
  <c r="AD149" i="71"/>
  <c r="I150" i="71"/>
  <c r="U150" i="71"/>
  <c r="AC150" i="71"/>
  <c r="L151" i="71"/>
  <c r="T151" i="71"/>
  <c r="AJ151" i="71"/>
  <c r="K152" i="71"/>
  <c r="AM152" i="71"/>
  <c r="R153" i="71"/>
  <c r="AD153" i="71"/>
  <c r="I154" i="71"/>
  <c r="U154" i="71"/>
  <c r="AC154" i="71"/>
  <c r="L155" i="71"/>
  <c r="T155" i="71"/>
  <c r="AJ155" i="71"/>
  <c r="K156" i="71"/>
  <c r="AJ156" i="71"/>
  <c r="K141" i="71"/>
  <c r="U141" i="71"/>
  <c r="AA141" i="71"/>
  <c r="R142" i="71"/>
  <c r="AD142" i="71"/>
  <c r="AL142" i="71"/>
  <c r="I143" i="71"/>
  <c r="U143" i="71"/>
  <c r="AC143" i="71"/>
  <c r="L144" i="71"/>
  <c r="T144" i="71"/>
  <c r="AJ144" i="71"/>
  <c r="K145" i="71"/>
  <c r="AA145" i="71"/>
  <c r="AM145" i="71"/>
  <c r="R146" i="71"/>
  <c r="AD146" i="71"/>
  <c r="AL146" i="71"/>
  <c r="I147" i="71"/>
  <c r="U147" i="71"/>
  <c r="AC147" i="71"/>
  <c r="L148" i="71"/>
  <c r="T148" i="71"/>
  <c r="AJ148" i="71"/>
  <c r="K149" i="71"/>
  <c r="AA149" i="71"/>
  <c r="AM149" i="71"/>
  <c r="R150" i="71"/>
  <c r="AD150" i="71"/>
  <c r="AL150" i="71"/>
  <c r="I151" i="71"/>
  <c r="U151" i="71"/>
  <c r="AC151" i="71"/>
  <c r="L152" i="71"/>
  <c r="T152" i="71"/>
  <c r="AJ152" i="71"/>
  <c r="K153" i="71"/>
  <c r="AA153" i="71"/>
  <c r="AM153" i="71"/>
  <c r="R154" i="71"/>
  <c r="AD154" i="71"/>
  <c r="AL154" i="71"/>
  <c r="I155" i="71"/>
  <c r="U155" i="71"/>
  <c r="AC155" i="71"/>
  <c r="L156" i="71"/>
  <c r="T156" i="71"/>
  <c r="T157" i="71"/>
  <c r="Z1278" i="70"/>
  <c r="AK1279" i="70"/>
  <c r="AL156" i="71"/>
  <c r="AC157" i="71"/>
  <c r="K157" i="71"/>
  <c r="AU61" i="70"/>
  <c r="AU63" i="70"/>
  <c r="AU64" i="70"/>
  <c r="AU72" i="70"/>
  <c r="AU75" i="70"/>
  <c r="AU80" i="70"/>
  <c r="AU83" i="70"/>
  <c r="AU85" i="70"/>
  <c r="AU89" i="70"/>
  <c r="AU108" i="70"/>
  <c r="AU113" i="70"/>
  <c r="AS125" i="70"/>
  <c r="AS127" i="70"/>
  <c r="AV162" i="70"/>
  <c r="AU162" i="70"/>
  <c r="AV183" i="70"/>
  <c r="AS183" i="70"/>
  <c r="AS206" i="70"/>
  <c r="AM259" i="70"/>
  <c r="AJ259" i="70"/>
  <c r="AV304" i="70"/>
  <c r="AS304" i="70"/>
  <c r="AV314" i="70"/>
  <c r="AS314" i="70"/>
  <c r="AV5" i="70"/>
  <c r="AM21" i="70"/>
  <c r="AS36" i="70"/>
  <c r="AU23" i="70"/>
  <c r="AU24" i="70"/>
  <c r="AS26" i="70"/>
  <c r="AV27" i="70"/>
  <c r="AU31" i="70"/>
  <c r="AU32" i="70"/>
  <c r="AS34" i="70"/>
  <c r="AV35" i="70"/>
  <c r="AU40" i="70"/>
  <c r="AS41" i="70"/>
  <c r="AV42" i="70"/>
  <c r="AS43" i="70"/>
  <c r="AS44" i="70"/>
  <c r="AV45" i="70"/>
  <c r="AU53" i="70"/>
  <c r="AU54" i="70"/>
  <c r="U55" i="70"/>
  <c r="AS57" i="70"/>
  <c r="AU67" i="70"/>
  <c r="AU68" i="70"/>
  <c r="AU71" i="70"/>
  <c r="I72" i="70"/>
  <c r="R72" i="70"/>
  <c r="AA72" i="70"/>
  <c r="AJ72" i="70"/>
  <c r="AU77" i="70"/>
  <c r="AU78" i="70"/>
  <c r="AV81" i="70"/>
  <c r="AV84" i="70"/>
  <c r="AS86" i="70"/>
  <c r="I89" i="70"/>
  <c r="AS103" i="70"/>
  <c r="AV91" i="70"/>
  <c r="AS93" i="70"/>
  <c r="AU94" i="70"/>
  <c r="AU96" i="70"/>
  <c r="AV98" i="70"/>
  <c r="AS100" i="70"/>
  <c r="AU103" i="70"/>
  <c r="AM106" i="70"/>
  <c r="AS107" i="70"/>
  <c r="AV109" i="70"/>
  <c r="AU110" i="70"/>
  <c r="AU112" i="70"/>
  <c r="AS114" i="70"/>
  <c r="AV116" i="70"/>
  <c r="AU117" i="70"/>
  <c r="AS121" i="70"/>
  <c r="I123" i="70"/>
  <c r="L123" i="70"/>
  <c r="AJ123" i="70"/>
  <c r="AM123" i="70"/>
  <c r="AV131" i="70"/>
  <c r="AS131" i="70"/>
  <c r="AS135" i="70"/>
  <c r="AV139" i="70"/>
  <c r="AS139" i="70"/>
  <c r="AS165" i="70"/>
  <c r="AV165" i="70"/>
  <c r="AV170" i="70"/>
  <c r="AU170" i="70"/>
  <c r="AS179" i="70"/>
  <c r="AV187" i="70"/>
  <c r="AS187" i="70"/>
  <c r="AM191" i="70"/>
  <c r="AJ191" i="70"/>
  <c r="AS232" i="70"/>
  <c r="AS234" i="70"/>
  <c r="AV236" i="70"/>
  <c r="AS236" i="70"/>
  <c r="AV246" i="70"/>
  <c r="AS246" i="70"/>
  <c r="AV254" i="70"/>
  <c r="AS254" i="70"/>
  <c r="AU278" i="70"/>
  <c r="AS308" i="70"/>
  <c r="AS15" i="70"/>
  <c r="AS18" i="70"/>
  <c r="AS19" i="70"/>
  <c r="AD21" i="70"/>
  <c r="AU21" i="70"/>
  <c r="AU25" i="70"/>
  <c r="AU26" i="70"/>
  <c r="AU33" i="70"/>
  <c r="AS47" i="70"/>
  <c r="AS48" i="70"/>
  <c r="AV49" i="70"/>
  <c r="L55" i="70"/>
  <c r="AU56" i="70"/>
  <c r="AU79" i="70"/>
  <c r="AU84" i="70"/>
  <c r="AU91" i="70"/>
  <c r="AU98" i="70"/>
  <c r="AU100" i="70"/>
  <c r="AD106" i="70"/>
  <c r="AU106" i="70"/>
  <c r="AV113" i="70"/>
  <c r="AU114" i="70"/>
  <c r="AU116" i="70"/>
  <c r="AU121" i="70"/>
  <c r="AS128" i="70"/>
  <c r="AS141" i="70"/>
  <c r="AV145" i="70"/>
  <c r="AS145" i="70"/>
  <c r="AS149" i="70"/>
  <c r="AS155" i="70"/>
  <c r="AV155" i="70"/>
  <c r="AV160" i="70"/>
  <c r="AS160" i="70"/>
  <c r="AS173" i="70"/>
  <c r="AV173" i="70"/>
  <c r="AV178" i="70"/>
  <c r="AS178" i="70"/>
  <c r="AU210" i="70"/>
  <c r="AS240" i="70"/>
  <c r="AJ293" i="70"/>
  <c r="AM293" i="70"/>
  <c r="AV318" i="70"/>
  <c r="AS318" i="70"/>
  <c r="AU5" i="70"/>
  <c r="AU6" i="70"/>
  <c r="AU7" i="70"/>
  <c r="AU8" i="70"/>
  <c r="AU10" i="70"/>
  <c r="AU11" i="70"/>
  <c r="AU12" i="70"/>
  <c r="AU14" i="70"/>
  <c r="AU15" i="70"/>
  <c r="AU16" i="70"/>
  <c r="AU18" i="70"/>
  <c r="AU19" i="70"/>
  <c r="AU20" i="70"/>
  <c r="AU27" i="70"/>
  <c r="AU28" i="70"/>
  <c r="AU35" i="70"/>
  <c r="AU36" i="70"/>
  <c r="AU38" i="70"/>
  <c r="AU55" i="70"/>
  <c r="AU45" i="70"/>
  <c r="AU46" i="70"/>
  <c r="AU48" i="70"/>
  <c r="AS49" i="70"/>
  <c r="AV50" i="70"/>
  <c r="AS51" i="70"/>
  <c r="AS52" i="70"/>
  <c r="AS71" i="70"/>
  <c r="AU58" i="70"/>
  <c r="AU59" i="70"/>
  <c r="AU60" i="70"/>
  <c r="AS62" i="70"/>
  <c r="AV63" i="70"/>
  <c r="AV64" i="70"/>
  <c r="AS65" i="70"/>
  <c r="AU73" i="70"/>
  <c r="AU74" i="70"/>
  <c r="AS76" i="70"/>
  <c r="AV80" i="70"/>
  <c r="AU81" i="70"/>
  <c r="AV85" i="70"/>
  <c r="AS87" i="70"/>
  <c r="AU88" i="70"/>
  <c r="AA89" i="70"/>
  <c r="AU95" i="70"/>
  <c r="AV99" i="70"/>
  <c r="AU102" i="70"/>
  <c r="AU104" i="70"/>
  <c r="AV108" i="70"/>
  <c r="AU109" i="70"/>
  <c r="AS113" i="70"/>
  <c r="AS115" i="70"/>
  <c r="AU118" i="70"/>
  <c r="AU120" i="70"/>
  <c r="AV168" i="70"/>
  <c r="AS168" i="70"/>
  <c r="AS198" i="70"/>
  <c r="AJ225" i="70"/>
  <c r="AM225" i="70"/>
  <c r="AS229" i="70"/>
  <c r="AV250" i="70"/>
  <c r="AS250" i="70"/>
  <c r="AV258" i="70"/>
  <c r="AS258" i="70"/>
  <c r="AS274" i="70"/>
  <c r="AS119" i="70"/>
  <c r="AV121" i="70"/>
  <c r="AU122" i="70"/>
  <c r="AS124" i="70"/>
  <c r="AS129" i="70"/>
  <c r="AU130" i="70"/>
  <c r="AS132" i="70"/>
  <c r="AS137" i="70"/>
  <c r="AU138" i="70"/>
  <c r="AU140" i="70"/>
  <c r="AS143" i="70"/>
  <c r="AU144" i="70"/>
  <c r="AS146" i="70"/>
  <c r="AS151" i="70"/>
  <c r="AU152" i="70"/>
  <c r="AU154" i="70"/>
  <c r="AS156" i="70"/>
  <c r="AM157" i="70"/>
  <c r="AU159" i="70"/>
  <c r="AS162" i="70"/>
  <c r="AU164" i="70"/>
  <c r="AS166" i="70"/>
  <c r="AU167" i="70"/>
  <c r="AS170" i="70"/>
  <c r="AU172" i="70"/>
  <c r="AV179" i="70"/>
  <c r="AU182" i="70"/>
  <c r="AS184" i="70"/>
  <c r="AU186" i="70"/>
  <c r="AS188" i="70"/>
  <c r="R191" i="70"/>
  <c r="AU191" i="70"/>
  <c r="AU192" i="70"/>
  <c r="AU197" i="70"/>
  <c r="AV199" i="70"/>
  <c r="AU200" i="70"/>
  <c r="AU205" i="70"/>
  <c r="AV207" i="70"/>
  <c r="AV210" i="70"/>
  <c r="AU211" i="70"/>
  <c r="AV217" i="70"/>
  <c r="AV219" i="70"/>
  <c r="AV221" i="70"/>
  <c r="AV223" i="70"/>
  <c r="AD225" i="70"/>
  <c r="AV228" i="70"/>
  <c r="AV231" i="70"/>
  <c r="AU233" i="70"/>
  <c r="AV237" i="70"/>
  <c r="AU241" i="70"/>
  <c r="AV247" i="70"/>
  <c r="AV251" i="70"/>
  <c r="AV255" i="70"/>
  <c r="R259" i="70"/>
  <c r="AU259" i="70"/>
  <c r="AU260" i="70"/>
  <c r="AU265" i="70"/>
  <c r="AV267" i="70"/>
  <c r="AU268" i="70"/>
  <c r="AU273" i="70"/>
  <c r="AV275" i="70"/>
  <c r="AV278" i="70"/>
  <c r="AU279" i="70"/>
  <c r="AV285" i="70"/>
  <c r="AV287" i="70"/>
  <c r="AV289" i="70"/>
  <c r="AV291" i="70"/>
  <c r="AD293" i="70"/>
  <c r="AV296" i="70"/>
  <c r="AV299" i="70"/>
  <c r="AU301" i="70"/>
  <c r="AV305" i="70"/>
  <c r="AU309" i="70"/>
  <c r="AV315" i="70"/>
  <c r="AV319" i="70"/>
  <c r="AU320" i="70"/>
  <c r="AU324" i="70"/>
  <c r="AS133" i="70"/>
  <c r="AU134" i="70"/>
  <c r="AS136" i="70"/>
  <c r="AS142" i="70"/>
  <c r="AS147" i="70"/>
  <c r="AU148" i="70"/>
  <c r="AS150" i="70"/>
  <c r="AU153" i="70"/>
  <c r="AS176" i="70"/>
  <c r="AU179" i="70"/>
  <c r="AU193" i="70"/>
  <c r="AU196" i="70"/>
  <c r="AU201" i="70"/>
  <c r="AU204" i="70"/>
  <c r="AU214" i="70"/>
  <c r="AU228" i="70"/>
  <c r="AS230" i="70"/>
  <c r="AU237" i="70"/>
  <c r="AU261" i="70"/>
  <c r="AU264" i="70"/>
  <c r="AU269" i="70"/>
  <c r="AU272" i="70"/>
  <c r="AS293" i="70"/>
  <c r="AU282" i="70"/>
  <c r="AU296" i="70"/>
  <c r="AS298" i="70"/>
  <c r="AU305" i="70"/>
  <c r="AS122" i="70"/>
  <c r="AV127" i="70"/>
  <c r="AU128" i="70"/>
  <c r="AU131" i="70"/>
  <c r="AV135" i="70"/>
  <c r="AU136" i="70"/>
  <c r="AU139" i="70"/>
  <c r="AU142" i="70"/>
  <c r="AU145" i="70"/>
  <c r="AV149" i="70"/>
  <c r="AU150" i="70"/>
  <c r="AS154" i="70"/>
  <c r="AV161" i="70"/>
  <c r="AV169" i="70"/>
  <c r="AU178" i="70"/>
  <c r="AS180" i="70"/>
  <c r="AS182" i="70"/>
  <c r="AU183" i="70"/>
  <c r="AS186" i="70"/>
  <c r="AU187" i="70"/>
  <c r="AU190" i="70"/>
  <c r="AA191" i="70"/>
  <c r="AV208" i="70"/>
  <c r="AS194" i="70"/>
  <c r="AS202" i="70"/>
  <c r="AU208" i="70"/>
  <c r="AS211" i="70"/>
  <c r="AV215" i="70"/>
  <c r="AU218" i="70"/>
  <c r="AU222" i="70"/>
  <c r="AS226" i="70"/>
  <c r="AV229" i="70"/>
  <c r="AV232" i="70"/>
  <c r="AS233" i="70"/>
  <c r="AU236" i="70"/>
  <c r="AS238" i="70"/>
  <c r="AV240" i="70"/>
  <c r="AS241" i="70"/>
  <c r="AS244" i="70"/>
  <c r="AU246" i="70"/>
  <c r="AS248" i="70"/>
  <c r="AU250" i="70"/>
  <c r="AS252" i="70"/>
  <c r="AU254" i="70"/>
  <c r="AS256" i="70"/>
  <c r="AU258" i="70"/>
  <c r="AA259" i="70"/>
  <c r="AS262" i="70"/>
  <c r="AS270" i="70"/>
  <c r="AU276" i="70"/>
  <c r="AS279" i="70"/>
  <c r="AV283" i="70"/>
  <c r="AU286" i="70"/>
  <c r="AU290" i="70"/>
  <c r="AS294" i="70"/>
  <c r="AV297" i="70"/>
  <c r="AV300" i="70"/>
  <c r="AS301" i="70"/>
  <c r="AU304" i="70"/>
  <c r="AS306" i="70"/>
  <c r="AV308" i="70"/>
  <c r="AS309" i="70"/>
  <c r="AS312" i="70"/>
  <c r="AU314" i="70"/>
  <c r="AS316" i="70"/>
  <c r="AU318" i="70"/>
  <c r="AS320" i="70"/>
  <c r="AV322" i="70"/>
  <c r="AS323" i="70"/>
  <c r="AV326" i="70"/>
  <c r="I327" i="70"/>
  <c r="AS334" i="70"/>
  <c r="AS342" i="70"/>
  <c r="AU346" i="70"/>
  <c r="AS348" i="70"/>
  <c r="AS352" i="70"/>
  <c r="AS356" i="70"/>
  <c r="AS360" i="70"/>
  <c r="AU364" i="70"/>
  <c r="AS366" i="70"/>
  <c r="AS372" i="70"/>
  <c r="AU373" i="70"/>
  <c r="AU379" i="70"/>
  <c r="AV381" i="70"/>
  <c r="AS382" i="70"/>
  <c r="AU383" i="70"/>
  <c r="AV385" i="70"/>
  <c r="AS386" i="70"/>
  <c r="AU387" i="70"/>
  <c r="AV389" i="70"/>
  <c r="AS390" i="70"/>
  <c r="AU391" i="70"/>
  <c r="AV393" i="70"/>
  <c r="AS394" i="70"/>
  <c r="AJ395" i="70"/>
  <c r="AU397" i="70"/>
  <c r="AV399" i="70"/>
  <c r="AU400" i="70"/>
  <c r="AU405" i="70"/>
  <c r="AV407" i="70"/>
  <c r="AU408" i="70"/>
  <c r="L412" i="70"/>
  <c r="U412" i="70"/>
  <c r="AD412" i="70"/>
  <c r="AM412" i="70"/>
  <c r="AV413" i="70"/>
  <c r="AU418" i="70"/>
  <c r="AU422" i="70"/>
  <c r="AU426" i="70"/>
  <c r="R429" i="70"/>
  <c r="AV433" i="70"/>
  <c r="AV435" i="70"/>
  <c r="AV437" i="70"/>
  <c r="AU441" i="70"/>
  <c r="AV444" i="70"/>
  <c r="AV445" i="70"/>
  <c r="AS452" i="70"/>
  <c r="AS449" i="70"/>
  <c r="AS454" i="70"/>
  <c r="AV457" i="70"/>
  <c r="AU461" i="70"/>
  <c r="AS465" i="70"/>
  <c r="AU466" i="70"/>
  <c r="AS468" i="70"/>
  <c r="AS471" i="70"/>
  <c r="AV473" i="70"/>
  <c r="AS476" i="70"/>
  <c r="AU481" i="70"/>
  <c r="AS485" i="70"/>
  <c r="AU489" i="70"/>
  <c r="AU492" i="70"/>
  <c r="AS494" i="70"/>
  <c r="R497" i="70"/>
  <c r="AU497" i="70"/>
  <c r="AU503" i="70"/>
  <c r="AU510" i="70"/>
  <c r="AU514" i="70"/>
  <c r="AS517" i="70"/>
  <c r="AV519" i="70"/>
  <c r="AU524" i="70"/>
  <c r="AS526" i="70"/>
  <c r="AS530" i="70"/>
  <c r="AU534" i="70"/>
  <c r="AS536" i="70"/>
  <c r="AS543" i="70"/>
  <c r="AU546" i="70"/>
  <c r="AS549" i="70"/>
  <c r="AS553" i="70"/>
  <c r="AU557" i="70"/>
  <c r="AU560" i="70"/>
  <c r="AS562" i="70"/>
  <c r="R565" i="70"/>
  <c r="AU565" i="70"/>
  <c r="AU571" i="70"/>
  <c r="AU578" i="70"/>
  <c r="AU582" i="70"/>
  <c r="AS585" i="70"/>
  <c r="AV587" i="70"/>
  <c r="AU592" i="70"/>
  <c r="AS594" i="70"/>
  <c r="AS598" i="70"/>
  <c r="L599" i="70"/>
  <c r="AU602" i="70"/>
  <c r="AS604" i="70"/>
  <c r="AV607" i="70"/>
  <c r="AV610" i="70"/>
  <c r="AS611" i="70"/>
  <c r="AV613" i="70"/>
  <c r="AU614" i="70"/>
  <c r="AS617" i="70"/>
  <c r="AV620" i="70"/>
  <c r="AS621" i="70"/>
  <c r="AV626" i="70"/>
  <c r="AU627" i="70"/>
  <c r="AV629" i="70"/>
  <c r="AS630" i="70"/>
  <c r="AV632" i="70"/>
  <c r="AV636" i="70"/>
  <c r="AV638" i="70"/>
  <c r="AV640" i="70"/>
  <c r="AV642" i="70"/>
  <c r="AS644" i="70"/>
  <c r="AS647" i="70"/>
  <c r="AU649" i="70"/>
  <c r="L650" i="70"/>
  <c r="U650" i="70"/>
  <c r="AD650" i="70"/>
  <c r="AM650" i="70"/>
  <c r="AU654" i="70"/>
  <c r="AS652" i="70"/>
  <c r="AU653" i="70"/>
  <c r="AS655" i="70"/>
  <c r="AU659" i="70"/>
  <c r="AV662" i="70"/>
  <c r="AV663" i="70"/>
  <c r="AD667" i="70"/>
  <c r="AS669" i="70"/>
  <c r="AS670" i="70"/>
  <c r="AV671" i="70"/>
  <c r="AS673" i="70"/>
  <c r="AS676" i="70"/>
  <c r="AS679" i="70"/>
  <c r="AS680" i="70"/>
  <c r="AV682" i="70"/>
  <c r="L684" i="70"/>
  <c r="U684" i="70"/>
  <c r="AD684" i="70"/>
  <c r="AM684" i="70"/>
  <c r="AV688" i="70"/>
  <c r="AU699" i="70"/>
  <c r="AV712" i="70"/>
  <c r="AS712" i="70"/>
  <c r="AV321" i="70"/>
  <c r="AS322" i="70"/>
  <c r="AU323" i="70"/>
  <c r="AV325" i="70"/>
  <c r="AS326" i="70"/>
  <c r="AJ327" i="70"/>
  <c r="AU329" i="70"/>
  <c r="AV331" i="70"/>
  <c r="AU332" i="70"/>
  <c r="AU337" i="70"/>
  <c r="AV339" i="70"/>
  <c r="AU340" i="70"/>
  <c r="L344" i="70"/>
  <c r="U344" i="70"/>
  <c r="AD344" i="70"/>
  <c r="AM344" i="70"/>
  <c r="AV347" i="70"/>
  <c r="AU350" i="70"/>
  <c r="AU354" i="70"/>
  <c r="AU358" i="70"/>
  <c r="AM361" i="70"/>
  <c r="AS362" i="70"/>
  <c r="AV365" i="70"/>
  <c r="AV368" i="70"/>
  <c r="AS369" i="70"/>
  <c r="AU372" i="70"/>
  <c r="AS374" i="70"/>
  <c r="AV376" i="70"/>
  <c r="AS377" i="70"/>
  <c r="AS380" i="70"/>
  <c r="AU382" i="70"/>
  <c r="AS384" i="70"/>
  <c r="AU386" i="70"/>
  <c r="AS388" i="70"/>
  <c r="AU390" i="70"/>
  <c r="AS392" i="70"/>
  <c r="AU394" i="70"/>
  <c r="AS398" i="70"/>
  <c r="AU402" i="70"/>
  <c r="AS406" i="70"/>
  <c r="AU410" i="70"/>
  <c r="AU412" i="70"/>
  <c r="AS415" i="70"/>
  <c r="AU432" i="70"/>
  <c r="AU431" i="70"/>
  <c r="AU433" i="70"/>
  <c r="AU437" i="70"/>
  <c r="AS439" i="70"/>
  <c r="AU440" i="70"/>
  <c r="AS443" i="70"/>
  <c r="AU445" i="70"/>
  <c r="AU449" i="70"/>
  <c r="AS451" i="70"/>
  <c r="AU452" i="70"/>
  <c r="AU455" i="70"/>
  <c r="AU456" i="70"/>
  <c r="AU460" i="70"/>
  <c r="AV462" i="70"/>
  <c r="U463" i="70"/>
  <c r="AV465" i="70"/>
  <c r="AV475" i="70"/>
  <c r="AV478" i="70"/>
  <c r="AS479" i="70"/>
  <c r="AS482" i="70"/>
  <c r="AS484" i="70"/>
  <c r="AU485" i="70"/>
  <c r="AU488" i="70"/>
  <c r="AS490" i="70"/>
  <c r="AV493" i="70"/>
  <c r="I497" i="70"/>
  <c r="AS504" i="70"/>
  <c r="AU507" i="70"/>
  <c r="AU517" i="70"/>
  <c r="AS521" i="70"/>
  <c r="AV525" i="70"/>
  <c r="AU528" i="70"/>
  <c r="AM531" i="70"/>
  <c r="AS532" i="70"/>
  <c r="AV535" i="70"/>
  <c r="AV538" i="70"/>
  <c r="AS539" i="70"/>
  <c r="AV541" i="70"/>
  <c r="AS542" i="70"/>
  <c r="AU543" i="70"/>
  <c r="AV547" i="70"/>
  <c r="AU549" i="70"/>
  <c r="AV551" i="70"/>
  <c r="AS552" i="70"/>
  <c r="AU553" i="70"/>
  <c r="AV555" i="70"/>
  <c r="AU556" i="70"/>
  <c r="AS558" i="70"/>
  <c r="AV561" i="70"/>
  <c r="I565" i="70"/>
  <c r="AS572" i="70"/>
  <c r="AU575" i="70"/>
  <c r="AU585" i="70"/>
  <c r="AS589" i="70"/>
  <c r="AV593" i="70"/>
  <c r="AU596" i="70"/>
  <c r="AM599" i="70"/>
  <c r="AS600" i="70"/>
  <c r="AV603" i="70"/>
  <c r="AV606" i="70"/>
  <c r="AS607" i="70"/>
  <c r="AS610" i="70"/>
  <c r="AU611" i="70"/>
  <c r="AV615" i="70"/>
  <c r="AS620" i="70"/>
  <c r="AU621" i="70"/>
  <c r="AU624" i="70"/>
  <c r="AV628" i="70"/>
  <c r="AS629" i="70"/>
  <c r="AU634" i="70"/>
  <c r="AU638" i="70"/>
  <c r="AU648" i="70"/>
  <c r="AS651" i="70"/>
  <c r="AV654" i="70"/>
  <c r="AS657" i="70"/>
  <c r="AS661" i="70"/>
  <c r="AU663" i="70"/>
  <c r="AU665" i="70"/>
  <c r="U667" i="70"/>
  <c r="AV672" i="70"/>
  <c r="AV678" i="70"/>
  <c r="AU685" i="70"/>
  <c r="AU686" i="70"/>
  <c r="AU688" i="70"/>
  <c r="AU692" i="70"/>
  <c r="AU322" i="70"/>
  <c r="AS324" i="70"/>
  <c r="AU326" i="70"/>
  <c r="AS330" i="70"/>
  <c r="AU334" i="70"/>
  <c r="AS338" i="70"/>
  <c r="AU344" i="70"/>
  <c r="AS347" i="70"/>
  <c r="AV355" i="70"/>
  <c r="AV357" i="70"/>
  <c r="AD361" i="70"/>
  <c r="AV364" i="70"/>
  <c r="AS365" i="70"/>
  <c r="AV367" i="70"/>
  <c r="AS368" i="70"/>
  <c r="AU369" i="70"/>
  <c r="AS376" i="70"/>
  <c r="AU377" i="70"/>
  <c r="AV383" i="70"/>
  <c r="AV387" i="70"/>
  <c r="R395" i="70"/>
  <c r="AU395" i="70"/>
  <c r="AU401" i="70"/>
  <c r="AV403" i="70"/>
  <c r="AU404" i="70"/>
  <c r="AU409" i="70"/>
  <c r="AV411" i="70"/>
  <c r="AV414" i="70"/>
  <c r="AU415" i="70"/>
  <c r="AU419" i="70"/>
  <c r="AU423" i="70"/>
  <c r="AU427" i="70"/>
  <c r="AV432" i="70"/>
  <c r="AV434" i="70"/>
  <c r="AV436" i="70"/>
  <c r="AV438" i="70"/>
  <c r="AU443" i="70"/>
  <c r="AS447" i="70"/>
  <c r="AU448" i="70"/>
  <c r="AV450" i="70"/>
  <c r="AU451" i="70"/>
  <c r="AS453" i="70"/>
  <c r="AS457" i="70"/>
  <c r="AU459" i="70"/>
  <c r="AS462" i="70"/>
  <c r="AV468" i="70"/>
  <c r="AS472" i="70"/>
  <c r="AV474" i="70"/>
  <c r="AS475" i="70"/>
  <c r="AV476" i="70"/>
  <c r="AS478" i="70"/>
  <c r="AU484" i="70"/>
  <c r="AS486" i="70"/>
  <c r="AV489" i="70"/>
  <c r="AS493" i="70"/>
  <c r="AV496" i="70"/>
  <c r="AJ497" i="70"/>
  <c r="AU499" i="70"/>
  <c r="AV501" i="70"/>
  <c r="AU502" i="70"/>
  <c r="AV506" i="70"/>
  <c r="AS508" i="70"/>
  <c r="AU511" i="70"/>
  <c r="AU516" i="70"/>
  <c r="AS518" i="70"/>
  <c r="AV520" i="70"/>
  <c r="AU521" i="70"/>
  <c r="AS525" i="70"/>
  <c r="AV527" i="70"/>
  <c r="AV529" i="70"/>
  <c r="AD531" i="70"/>
  <c r="AV534" i="70"/>
  <c r="AS535" i="70"/>
  <c r="AV537" i="70"/>
  <c r="AS538" i="70"/>
  <c r="AU539" i="70"/>
  <c r="AU542" i="70"/>
  <c r="AS544" i="70"/>
  <c r="AV546" i="70"/>
  <c r="AS547" i="70"/>
  <c r="AS550" i="70"/>
  <c r="AU552" i="70"/>
  <c r="AS554" i="70"/>
  <c r="AV557" i="70"/>
  <c r="AU559" i="70"/>
  <c r="AS561" i="70"/>
  <c r="AV564" i="70"/>
  <c r="AJ565" i="70"/>
  <c r="AU567" i="70"/>
  <c r="AV569" i="70"/>
  <c r="AU570" i="70"/>
  <c r="AV574" i="70"/>
  <c r="AS576" i="70"/>
  <c r="AU579" i="70"/>
  <c r="AU584" i="70"/>
  <c r="AS586" i="70"/>
  <c r="AV588" i="70"/>
  <c r="AU589" i="70"/>
  <c r="AS593" i="70"/>
  <c r="AV595" i="70"/>
  <c r="AV597" i="70"/>
  <c r="AD599" i="70"/>
  <c r="AS603" i="70"/>
  <c r="AV605" i="70"/>
  <c r="AS606" i="70"/>
  <c r="AU607" i="70"/>
  <c r="AU610" i="70"/>
  <c r="AS612" i="70"/>
  <c r="AS615" i="70"/>
  <c r="AS618" i="70"/>
  <c r="AU620" i="70"/>
  <c r="AS622" i="70"/>
  <c r="AS628" i="70"/>
  <c r="AU629" i="70"/>
  <c r="AS631" i="70"/>
  <c r="R633" i="70"/>
  <c r="AV637" i="70"/>
  <c r="AV639" i="70"/>
  <c r="AV641" i="70"/>
  <c r="AS643" i="70"/>
  <c r="AS654" i="70"/>
  <c r="AV656" i="70"/>
  <c r="AU661" i="70"/>
  <c r="AV666" i="70"/>
  <c r="AS672" i="70"/>
  <c r="AS677" i="70"/>
  <c r="AS678" i="70"/>
  <c r="AS681" i="70"/>
  <c r="AU696" i="70"/>
  <c r="AU700" i="70"/>
  <c r="R327" i="70"/>
  <c r="AU327" i="70"/>
  <c r="AU333" i="70"/>
  <c r="AU336" i="70"/>
  <c r="AU341" i="70"/>
  <c r="AV343" i="70"/>
  <c r="AV346" i="70"/>
  <c r="AU347" i="70"/>
  <c r="AU351" i="70"/>
  <c r="AU355" i="70"/>
  <c r="AU359" i="70"/>
  <c r="AS364" i="70"/>
  <c r="AU365" i="70"/>
  <c r="AU368" i="70"/>
  <c r="AS370" i="70"/>
  <c r="AU376" i="70"/>
  <c r="AS383" i="70"/>
  <c r="AU384" i="70"/>
  <c r="AS387" i="70"/>
  <c r="AU388" i="70"/>
  <c r="AS402" i="70"/>
  <c r="AS410" i="70"/>
  <c r="AU414" i="70"/>
  <c r="AS424" i="70"/>
  <c r="AU446" i="70"/>
  <c r="AU458" i="70"/>
  <c r="AS461" i="70"/>
  <c r="AU463" i="70"/>
  <c r="AS534" i="70"/>
  <c r="AS540" i="70"/>
  <c r="AS602" i="70"/>
  <c r="AS608" i="70"/>
  <c r="AU635" i="70"/>
  <c r="AU637" i="70"/>
  <c r="AU641" i="70"/>
  <c r="AU646" i="70"/>
  <c r="AS653" i="70"/>
  <c r="AS658" i="70"/>
  <c r="AU698" i="70"/>
  <c r="AU690" i="70"/>
  <c r="AU687" i="70"/>
  <c r="AU691" i="70"/>
  <c r="AU701" i="70"/>
  <c r="AV704" i="70"/>
  <c r="AS704" i="70"/>
  <c r="AV692" i="70"/>
  <c r="AU693" i="70"/>
  <c r="AV695" i="70"/>
  <c r="AV700" i="70"/>
  <c r="AU707" i="70"/>
  <c r="AV709" i="70"/>
  <c r="AV714" i="70"/>
  <c r="AU715" i="70"/>
  <c r="AV722" i="70"/>
  <c r="AU723" i="70"/>
  <c r="AS725" i="70"/>
  <c r="AV730" i="70"/>
  <c r="AU731" i="70"/>
  <c r="AS733" i="70"/>
  <c r="AU737" i="70"/>
  <c r="AS739" i="70"/>
  <c r="AS742" i="70"/>
  <c r="AU745" i="70"/>
  <c r="AS747" i="70"/>
  <c r="AS750" i="70"/>
  <c r="AU753" i="70"/>
  <c r="AV755" i="70"/>
  <c r="AV760" i="70"/>
  <c r="AU761" i="70"/>
  <c r="AV763" i="70"/>
  <c r="AV768" i="70"/>
  <c r="AS784" i="70"/>
  <c r="AS772" i="70"/>
  <c r="AU775" i="70"/>
  <c r="AV777" i="70"/>
  <c r="I786" i="70"/>
  <c r="R786" i="70"/>
  <c r="AA786" i="70"/>
  <c r="AJ786" i="70"/>
  <c r="AS794" i="70"/>
  <c r="AV788" i="70"/>
  <c r="AU789" i="70"/>
  <c r="AV791" i="70"/>
  <c r="AS807" i="70"/>
  <c r="AS809" i="70"/>
  <c r="AV811" i="70"/>
  <c r="AS813" i="70"/>
  <c r="AU814" i="70"/>
  <c r="AU825" i="70"/>
  <c r="AV828" i="70"/>
  <c r="AS830" i="70"/>
  <c r="AV831" i="70"/>
  <c r="AS840" i="70"/>
  <c r="AV842" i="70"/>
  <c r="AV846" i="70"/>
  <c r="I854" i="70"/>
  <c r="R854" i="70"/>
  <c r="AA854" i="70"/>
  <c r="AJ854" i="70"/>
  <c r="AS870" i="70"/>
  <c r="AV856" i="70"/>
  <c r="AS857" i="70"/>
  <c r="AV888" i="70"/>
  <c r="AU873" i="70"/>
  <c r="AV880" i="70"/>
  <c r="AS880" i="70"/>
  <c r="AU891" i="70"/>
  <c r="AU902" i="70"/>
  <c r="AU905" i="70"/>
  <c r="AS959" i="70"/>
  <c r="AV961" i="70"/>
  <c r="AS961" i="70"/>
  <c r="AS968" i="70"/>
  <c r="AV1001" i="70"/>
  <c r="AS1001" i="70"/>
  <c r="AV1061" i="70"/>
  <c r="AS1061" i="70"/>
  <c r="AS689" i="70"/>
  <c r="AU695" i="70"/>
  <c r="AS697" i="70"/>
  <c r="AS703" i="70"/>
  <c r="AS706" i="70"/>
  <c r="AV708" i="70"/>
  <c r="AU709" i="70"/>
  <c r="AS711" i="70"/>
  <c r="AV716" i="70"/>
  <c r="AU717" i="70"/>
  <c r="AU720" i="70"/>
  <c r="AU725" i="70"/>
  <c r="AU733" i="70"/>
  <c r="AU735" i="70"/>
  <c r="AS736" i="70"/>
  <c r="AV738" i="70"/>
  <c r="AU739" i="70"/>
  <c r="AS744" i="70"/>
  <c r="AV746" i="70"/>
  <c r="AU747" i="70"/>
  <c r="AS766" i="70"/>
  <c r="AU755" i="70"/>
  <c r="AS757" i="70"/>
  <c r="AU758" i="70"/>
  <c r="AU763" i="70"/>
  <c r="AS765" i="70"/>
  <c r="AU786" i="70"/>
  <c r="AS774" i="70"/>
  <c r="AV776" i="70"/>
  <c r="AU777" i="70"/>
  <c r="AS779" i="70"/>
  <c r="AS783" i="70"/>
  <c r="AU791" i="70"/>
  <c r="AS793" i="70"/>
  <c r="AU794" i="70"/>
  <c r="AS802" i="70"/>
  <c r="AU803" i="70"/>
  <c r="AV812" i="70"/>
  <c r="AS817" i="70"/>
  <c r="AS837" i="70"/>
  <c r="AU833" i="70"/>
  <c r="AU837" i="70"/>
  <c r="AU838" i="70"/>
  <c r="AU849" i="70"/>
  <c r="AU857" i="70"/>
  <c r="AV874" i="70"/>
  <c r="AS874" i="70"/>
  <c r="AU878" i="70"/>
  <c r="AV886" i="70"/>
  <c r="AS886" i="70"/>
  <c r="AU904" i="70"/>
  <c r="AU895" i="70"/>
  <c r="AU892" i="70"/>
  <c r="AU890" i="70"/>
  <c r="AU899" i="70"/>
  <c r="AV952" i="70"/>
  <c r="AU952" i="70"/>
  <c r="AS965" i="70"/>
  <c r="U973" i="70"/>
  <c r="R973" i="70"/>
  <c r="AM973" i="70"/>
  <c r="AJ973" i="70"/>
  <c r="AV1069" i="70"/>
  <c r="AS1069" i="70"/>
  <c r="AU689" i="70"/>
  <c r="AV691" i="70"/>
  <c r="AV696" i="70"/>
  <c r="AU697" i="70"/>
  <c r="AV699" i="70"/>
  <c r="AU703" i="70"/>
  <c r="AV705" i="70"/>
  <c r="AS708" i="70"/>
  <c r="AU711" i="70"/>
  <c r="AV713" i="70"/>
  <c r="AS716" i="70"/>
  <c r="AU719" i="70"/>
  <c r="AS721" i="70"/>
  <c r="AV726" i="70"/>
  <c r="AU727" i="70"/>
  <c r="AS729" i="70"/>
  <c r="AV734" i="70"/>
  <c r="AS738" i="70"/>
  <c r="AU741" i="70"/>
  <c r="AS743" i="70"/>
  <c r="AS746" i="70"/>
  <c r="AV748" i="70"/>
  <c r="AU749" i="70"/>
  <c r="AS751" i="70"/>
  <c r="AV756" i="70"/>
  <c r="AU757" i="70"/>
  <c r="AV759" i="70"/>
  <c r="AV764" i="70"/>
  <c r="AU765" i="70"/>
  <c r="AV767" i="70"/>
  <c r="AU771" i="70"/>
  <c r="AV773" i="70"/>
  <c r="AS776" i="70"/>
  <c r="AU779" i="70"/>
  <c r="AU781" i="70"/>
  <c r="AU783" i="70"/>
  <c r="AU785" i="70"/>
  <c r="AV787" i="70"/>
  <c r="AV792" i="70"/>
  <c r="AU793" i="70"/>
  <c r="AV795" i="70"/>
  <c r="AU800" i="70"/>
  <c r="AD803" i="70"/>
  <c r="AS808" i="70"/>
  <c r="AS812" i="70"/>
  <c r="AV817" i="70"/>
  <c r="AU821" i="70"/>
  <c r="AV826" i="70"/>
  <c r="AS829" i="70"/>
  <c r="AV833" i="70"/>
  <c r="AV835" i="70"/>
  <c r="AU836" i="70"/>
  <c r="R837" i="70"/>
  <c r="AS838" i="70"/>
  <c r="AS839" i="70"/>
  <c r="AV844" i="70"/>
  <c r="AV850" i="70"/>
  <c r="AU851" i="70"/>
  <c r="AV858" i="70"/>
  <c r="AU861" i="70"/>
  <c r="AU865" i="70"/>
  <c r="AU869" i="70"/>
  <c r="AS882" i="70"/>
  <c r="AS879" i="70"/>
  <c r="AS878" i="70"/>
  <c r="AU874" i="70"/>
  <c r="AS876" i="70"/>
  <c r="AU877" i="70"/>
  <c r="AV883" i="70"/>
  <c r="AS883" i="70"/>
  <c r="AD888" i="70"/>
  <c r="AA888" i="70"/>
  <c r="L905" i="70"/>
  <c r="I905" i="70"/>
  <c r="AS958" i="70"/>
  <c r="AS960" i="70"/>
  <c r="AS964" i="70"/>
  <c r="AV964" i="70"/>
  <c r="AV1031" i="70"/>
  <c r="AS1031" i="70"/>
  <c r="AU1040" i="70"/>
  <c r="AU743" i="70"/>
  <c r="AU751" i="70"/>
  <c r="AU806" i="70"/>
  <c r="AU839" i="70"/>
  <c r="AV875" i="70"/>
  <c r="AS875" i="70"/>
  <c r="R956" i="70"/>
  <c r="U956" i="70"/>
  <c r="L973" i="70"/>
  <c r="I973" i="70"/>
  <c r="AD973" i="70"/>
  <c r="AA973" i="70"/>
  <c r="AV993" i="70"/>
  <c r="AS993" i="70"/>
  <c r="AV1039" i="70"/>
  <c r="AS1039" i="70"/>
  <c r="AV1113" i="70"/>
  <c r="AS1113" i="70"/>
  <c r="AV1146" i="70"/>
  <c r="AS1146" i="70"/>
  <c r="AV1152" i="70"/>
  <c r="AS1152" i="70"/>
  <c r="AA1245" i="70"/>
  <c r="AD1245" i="70"/>
  <c r="AV879" i="70"/>
  <c r="AU887" i="70"/>
  <c r="AU893" i="70"/>
  <c r="AU896" i="70"/>
  <c r="AV922" i="70"/>
  <c r="AV911" i="70"/>
  <c r="AV913" i="70"/>
  <c r="AV915" i="70"/>
  <c r="AV917" i="70"/>
  <c r="AV919" i="70"/>
  <c r="AV921" i="70"/>
  <c r="AS933" i="70"/>
  <c r="AU927" i="70"/>
  <c r="AU942" i="70"/>
  <c r="AU944" i="70"/>
  <c r="AS946" i="70"/>
  <c r="AS950" i="70"/>
  <c r="AU954" i="70"/>
  <c r="AV958" i="70"/>
  <c r="AS970" i="70"/>
  <c r="AU976" i="70"/>
  <c r="AV981" i="70"/>
  <c r="AU982" i="70"/>
  <c r="AV984" i="70"/>
  <c r="AV989" i="70"/>
  <c r="AU996" i="70"/>
  <c r="AU1004" i="70"/>
  <c r="AU1012" i="70"/>
  <c r="AS1014" i="70"/>
  <c r="AU1020" i="70"/>
  <c r="AS1022" i="70"/>
  <c r="AU1026" i="70"/>
  <c r="AU1034" i="70"/>
  <c r="AS1036" i="70"/>
  <c r="AU1072" i="70"/>
  <c r="AU1074" i="70"/>
  <c r="AV1134" i="70"/>
  <c r="AS1134" i="70"/>
  <c r="AV1231" i="70"/>
  <c r="AS1231" i="70"/>
  <c r="AV1249" i="70"/>
  <c r="AS1249" i="70"/>
  <c r="AU875" i="70"/>
  <c r="AU883" i="70"/>
  <c r="R888" i="70"/>
  <c r="AU889" i="70"/>
  <c r="AV891" i="70"/>
  <c r="AS894" i="70"/>
  <c r="AV897" i="70"/>
  <c r="AV900" i="70"/>
  <c r="AU901" i="70"/>
  <c r="AV903" i="70"/>
  <c r="AJ905" i="70"/>
  <c r="AU918" i="70"/>
  <c r="AU907" i="70"/>
  <c r="AU911" i="70"/>
  <c r="AU915" i="70"/>
  <c r="AU919" i="70"/>
  <c r="AV926" i="70"/>
  <c r="AV928" i="70"/>
  <c r="AU950" i="70"/>
  <c r="AS963" i="70"/>
  <c r="AS966" i="70"/>
  <c r="AV969" i="70"/>
  <c r="AS972" i="70"/>
  <c r="AU984" i="70"/>
  <c r="AS992" i="70"/>
  <c r="AS995" i="70"/>
  <c r="AV997" i="70"/>
  <c r="AU998" i="70"/>
  <c r="AS1000" i="70"/>
  <c r="AS1003" i="70"/>
  <c r="AV1005" i="70"/>
  <c r="AU1006" i="70"/>
  <c r="AU1014" i="70"/>
  <c r="AU1022" i="70"/>
  <c r="AU1024" i="70"/>
  <c r="AS1025" i="70"/>
  <c r="AV1027" i="70"/>
  <c r="AU1028" i="70"/>
  <c r="AS1033" i="70"/>
  <c r="AV1035" i="70"/>
  <c r="AU1036" i="70"/>
  <c r="AS1055" i="70"/>
  <c r="AS1046" i="70"/>
  <c r="AU1052" i="70"/>
  <c r="AS1054" i="70"/>
  <c r="AS1060" i="70"/>
  <c r="AS1063" i="70"/>
  <c r="AV1065" i="70"/>
  <c r="AU1066" i="70"/>
  <c r="AS1068" i="70"/>
  <c r="AS1071" i="70"/>
  <c r="AV1073" i="70"/>
  <c r="AS1073" i="70"/>
  <c r="AV1112" i="70"/>
  <c r="AS1112" i="70"/>
  <c r="AV1114" i="70"/>
  <c r="AS1114" i="70"/>
  <c r="AU1179" i="70"/>
  <c r="AU1183" i="70"/>
  <c r="AU1187" i="70"/>
  <c r="AU1191" i="70"/>
  <c r="AU1193" i="70"/>
  <c r="U1211" i="70"/>
  <c r="R1211" i="70"/>
  <c r="AU1259" i="70"/>
  <c r="AU1251" i="70"/>
  <c r="AU1247" i="70"/>
  <c r="AU1253" i="70"/>
  <c r="AU1255" i="70"/>
  <c r="AV876" i="70"/>
  <c r="AU879" i="70"/>
  <c r="AV881" i="70"/>
  <c r="I888" i="70"/>
  <c r="AV890" i="70"/>
  <c r="AU897" i="70"/>
  <c r="AV899" i="70"/>
  <c r="AV902" i="70"/>
  <c r="AV906" i="70"/>
  <c r="AV908" i="70"/>
  <c r="AV910" i="70"/>
  <c r="AV912" i="70"/>
  <c r="AV914" i="70"/>
  <c r="AV916" i="70"/>
  <c r="AV918" i="70"/>
  <c r="AV920" i="70"/>
  <c r="AU930" i="70"/>
  <c r="AU941" i="70"/>
  <c r="AS947" i="70"/>
  <c r="AV950" i="70"/>
  <c r="AU953" i="70"/>
  <c r="L956" i="70"/>
  <c r="AU956" i="70"/>
  <c r="AS962" i="70"/>
  <c r="AV965" i="70"/>
  <c r="AS969" i="70"/>
  <c r="AV971" i="70"/>
  <c r="AV977" i="70"/>
  <c r="AU978" i="70"/>
  <c r="AV985" i="70"/>
  <c r="AU986" i="70"/>
  <c r="AV1007" i="70"/>
  <c r="AU992" i="70"/>
  <c r="AV994" i="70"/>
  <c r="AS997" i="70"/>
  <c r="AU1000" i="70"/>
  <c r="AV1002" i="70"/>
  <c r="AS1005" i="70"/>
  <c r="AU1008" i="70"/>
  <c r="AS1010" i="70"/>
  <c r="AV1015" i="70"/>
  <c r="AU1016" i="70"/>
  <c r="AS1018" i="70"/>
  <c r="AV1023" i="70"/>
  <c r="AS1027" i="70"/>
  <c r="AV1029" i="70"/>
  <c r="AU1030" i="70"/>
  <c r="AS1032" i="70"/>
  <c r="AS1035" i="70"/>
  <c r="AV1037" i="70"/>
  <c r="AU1038" i="70"/>
  <c r="AS1040" i="70"/>
  <c r="AV1045" i="70"/>
  <c r="AU1046" i="70"/>
  <c r="AV1048" i="70"/>
  <c r="AV1053" i="70"/>
  <c r="AU1054" i="70"/>
  <c r="AV1056" i="70"/>
  <c r="AU1060" i="70"/>
  <c r="AV1062" i="70"/>
  <c r="AS1065" i="70"/>
  <c r="AV1067" i="70"/>
  <c r="AU1068" i="70"/>
  <c r="AV1070" i="70"/>
  <c r="AV1118" i="70"/>
  <c r="AS1118" i="70"/>
  <c r="AV1122" i="70"/>
  <c r="AS1122" i="70"/>
  <c r="AS1135" i="70"/>
  <c r="AU1080" i="70"/>
  <c r="AS1090" i="70"/>
  <c r="AU1092" i="70"/>
  <c r="AS1103" i="70"/>
  <c r="AD1109" i="70"/>
  <c r="AU1116" i="70"/>
  <c r="AU1125" i="70"/>
  <c r="L1126" i="70"/>
  <c r="U1126" i="70"/>
  <c r="AD1126" i="70"/>
  <c r="AM1126" i="70"/>
  <c r="AS1131" i="70"/>
  <c r="AU1135" i="70"/>
  <c r="AV1142" i="70"/>
  <c r="AU1147" i="70"/>
  <c r="AS1149" i="70"/>
  <c r="AU1161" i="70"/>
  <c r="AU1163" i="70"/>
  <c r="AV1165" i="70"/>
  <c r="AS1167" i="70"/>
  <c r="AS1178" i="70"/>
  <c r="AV1180" i="70"/>
  <c r="AS1182" i="70"/>
  <c r="AV1184" i="70"/>
  <c r="AS1186" i="70"/>
  <c r="AV1188" i="70"/>
  <c r="AS1190" i="70"/>
  <c r="AV1192" i="70"/>
  <c r="AV1197" i="70"/>
  <c r="AS1199" i="70"/>
  <c r="AV1201" i="70"/>
  <c r="AS1203" i="70"/>
  <c r="AV1205" i="70"/>
  <c r="AV1207" i="70"/>
  <c r="AS1209" i="70"/>
  <c r="AU1212" i="70"/>
  <c r="AU1214" i="70"/>
  <c r="AU1216" i="70"/>
  <c r="AU1218" i="70"/>
  <c r="AU1220" i="70"/>
  <c r="AU1222" i="70"/>
  <c r="AU1224" i="70"/>
  <c r="AU1226" i="70"/>
  <c r="AV1233" i="70"/>
  <c r="AV1235" i="70"/>
  <c r="AU1236" i="70"/>
  <c r="AU1238" i="70"/>
  <c r="AU1240" i="70"/>
  <c r="AU1242" i="70"/>
  <c r="AU1244" i="70"/>
  <c r="AM1245" i="70"/>
  <c r="AS1246" i="70"/>
  <c r="AS1251" i="70"/>
  <c r="AU1252" i="70"/>
  <c r="AS1254" i="70"/>
  <c r="AU1257" i="70"/>
  <c r="AU1261" i="70"/>
  <c r="AS1072" i="70"/>
  <c r="AS1080" i="70"/>
  <c r="AS1079" i="70"/>
  <c r="AV1081" i="70"/>
  <c r="AS1087" i="70"/>
  <c r="AU1088" i="70"/>
  <c r="AU1095" i="70"/>
  <c r="AU1103" i="70"/>
  <c r="AS1111" i="70"/>
  <c r="AU1115" i="70"/>
  <c r="AV1120" i="70"/>
  <c r="AS1121" i="70"/>
  <c r="AS1124" i="70"/>
  <c r="AS1130" i="70"/>
  <c r="AU1131" i="70"/>
  <c r="AU1137" i="70"/>
  <c r="AS1139" i="70"/>
  <c r="AS1145" i="70"/>
  <c r="AV1148" i="70"/>
  <c r="AU1149" i="70"/>
  <c r="AV1151" i="70"/>
  <c r="AS1170" i="70"/>
  <c r="AV1162" i="70"/>
  <c r="AS1164" i="70"/>
  <c r="AU1165" i="70"/>
  <c r="AU1167" i="70"/>
  <c r="AS1169" i="70"/>
  <c r="AV1173" i="70"/>
  <c r="AU1180" i="70"/>
  <c r="AU1184" i="70"/>
  <c r="AU1188" i="70"/>
  <c r="AU1192" i="70"/>
  <c r="AS1196" i="70"/>
  <c r="AU1197" i="70"/>
  <c r="AU1201" i="70"/>
  <c r="AU1205" i="70"/>
  <c r="AV1213" i="70"/>
  <c r="AV1215" i="70"/>
  <c r="AV1217" i="70"/>
  <c r="AV1219" i="70"/>
  <c r="AV1221" i="70"/>
  <c r="AV1223" i="70"/>
  <c r="AV1225" i="70"/>
  <c r="AV1227" i="70"/>
  <c r="AV1230" i="70"/>
  <c r="AV1239" i="70"/>
  <c r="AS1241" i="70"/>
  <c r="AV1243" i="70"/>
  <c r="AU1246" i="70"/>
  <c r="AV1248" i="70"/>
  <c r="AU1249" i="70"/>
  <c r="AV1253" i="70"/>
  <c r="AU1254" i="70"/>
  <c r="AV1256" i="70"/>
  <c r="AS1258" i="70"/>
  <c r="AV1260" i="70"/>
  <c r="AU1262" i="70"/>
  <c r="AV1074" i="70"/>
  <c r="AV1086" i="70"/>
  <c r="AS1089" i="70"/>
  <c r="AS1091" i="70"/>
  <c r="AU1096" i="70"/>
  <c r="AV1094" i="70"/>
  <c r="AV1096" i="70"/>
  <c r="AU1100" i="70"/>
  <c r="AS1104" i="70"/>
  <c r="AV1106" i="70"/>
  <c r="AV1111" i="70"/>
  <c r="AU1117" i="70"/>
  <c r="AS1120" i="70"/>
  <c r="AU1121" i="70"/>
  <c r="AV1123" i="70"/>
  <c r="AU1127" i="70"/>
  <c r="AV1129" i="70"/>
  <c r="AV1132" i="70"/>
  <c r="AU1133" i="70"/>
  <c r="AV1138" i="70"/>
  <c r="AU1139" i="70"/>
  <c r="AV1141" i="70"/>
  <c r="AU1146" i="70"/>
  <c r="AS1148" i="70"/>
  <c r="AV1150" i="70"/>
  <c r="AU1151" i="70"/>
  <c r="AS1153" i="70"/>
  <c r="AV1155" i="70"/>
  <c r="AS1157" i="70"/>
  <c r="AV1159" i="70"/>
  <c r="AV1166" i="70"/>
  <c r="AV1168" i="70"/>
  <c r="AU1169" i="70"/>
  <c r="AV1179" i="70"/>
  <c r="AS1181" i="70"/>
  <c r="AV1183" i="70"/>
  <c r="AS1185" i="70"/>
  <c r="AV1187" i="70"/>
  <c r="AV1189" i="70"/>
  <c r="AV1191" i="70"/>
  <c r="AV1193" i="70"/>
  <c r="AV1198" i="70"/>
  <c r="AV1202" i="70"/>
  <c r="AS1204" i="70"/>
  <c r="AV1206" i="70"/>
  <c r="AS1208" i="70"/>
  <c r="AV1210" i="70"/>
  <c r="AV1234" i="70"/>
  <c r="AU1235" i="70"/>
  <c r="AU1239" i="70"/>
  <c r="AU1243" i="70"/>
  <c r="AV1247" i="70"/>
  <c r="AU1248" i="70"/>
  <c r="AS1250" i="70"/>
  <c r="AS1253" i="70"/>
  <c r="AV1255" i="70"/>
  <c r="AU1256" i="70"/>
  <c r="AU1258" i="70"/>
  <c r="AU1260" i="70"/>
  <c r="AU9" i="70"/>
  <c r="AU13" i="70"/>
  <c r="AU17" i="70"/>
  <c r="AS24" i="70"/>
  <c r="AS28" i="70"/>
  <c r="AS32" i="70"/>
  <c r="L38" i="70"/>
  <c r="U38" i="70"/>
  <c r="AD38" i="70"/>
  <c r="AM38" i="70"/>
  <c r="AS42" i="70"/>
  <c r="AS46" i="70"/>
  <c r="AS50" i="70"/>
  <c r="AS54" i="70"/>
  <c r="AS56" i="70"/>
  <c r="AS60" i="70"/>
  <c r="AU62" i="70"/>
  <c r="AS64" i="70"/>
  <c r="AU66" i="70"/>
  <c r="AS68" i="70"/>
  <c r="AU70" i="70"/>
  <c r="AV73" i="70"/>
  <c r="AS74" i="70"/>
  <c r="AU76" i="70"/>
  <c r="AS78" i="70"/>
  <c r="AS80" i="70"/>
  <c r="AU82" i="70"/>
  <c r="AS84" i="70"/>
  <c r="AS88" i="70"/>
  <c r="AS90" i="70"/>
  <c r="AS94" i="70"/>
  <c r="AS98" i="70"/>
  <c r="AS102" i="70"/>
  <c r="AS108" i="70"/>
  <c r="AS112" i="70"/>
  <c r="AS120" i="70"/>
  <c r="AS126" i="70"/>
  <c r="AS130" i="70"/>
  <c r="AS134" i="70"/>
  <c r="AS138" i="70"/>
  <c r="L140" i="70"/>
  <c r="U140" i="70"/>
  <c r="AD140" i="70"/>
  <c r="AM140" i="70"/>
  <c r="AV141" i="70"/>
  <c r="AS144" i="70"/>
  <c r="AS148" i="70"/>
  <c r="AS152" i="70"/>
  <c r="AU155" i="70"/>
  <c r="U157" i="70"/>
  <c r="AU158" i="70"/>
  <c r="AV163" i="70"/>
  <c r="AU165" i="70"/>
  <c r="AU166" i="70"/>
  <c r="AV171" i="70"/>
  <c r="AU173" i="70"/>
  <c r="L174" i="70"/>
  <c r="AV22" i="70"/>
  <c r="AV26" i="70"/>
  <c r="AV30" i="70"/>
  <c r="AV34" i="70"/>
  <c r="AU39" i="70"/>
  <c r="AV40" i="70"/>
  <c r="AU43" i="70"/>
  <c r="AV44" i="70"/>
  <c r="AU47" i="70"/>
  <c r="AV48" i="70"/>
  <c r="AU51" i="70"/>
  <c r="AV52" i="70"/>
  <c r="AV58" i="70"/>
  <c r="AS59" i="70"/>
  <c r="AV62" i="70"/>
  <c r="AS63" i="70"/>
  <c r="AV66" i="70"/>
  <c r="AS67" i="70"/>
  <c r="AV70" i="70"/>
  <c r="AV76" i="70"/>
  <c r="AV82" i="70"/>
  <c r="AV86" i="70"/>
  <c r="AS91" i="70"/>
  <c r="AV92" i="70"/>
  <c r="AS95" i="70"/>
  <c r="AV96" i="70"/>
  <c r="AS99" i="70"/>
  <c r="AV100" i="70"/>
  <c r="AV104" i="70"/>
  <c r="AU107" i="70"/>
  <c r="AV110" i="70"/>
  <c r="AU111" i="70"/>
  <c r="AV114" i="70"/>
  <c r="AU115" i="70"/>
  <c r="AV118" i="70"/>
  <c r="AU119" i="70"/>
  <c r="AV122" i="70"/>
  <c r="AV124" i="70"/>
  <c r="AV128" i="70"/>
  <c r="AV132" i="70"/>
  <c r="AV136" i="70"/>
  <c r="AV142" i="70"/>
  <c r="AV146" i="70"/>
  <c r="AV150" i="70"/>
  <c r="AV154" i="70"/>
  <c r="AV158" i="70"/>
  <c r="R174" i="70"/>
  <c r="U174" i="70"/>
  <c r="AJ174" i="70"/>
  <c r="AM174" i="70"/>
  <c r="AS8" i="70"/>
  <c r="AS12" i="70"/>
  <c r="AS16" i="70"/>
  <c r="AS20" i="70"/>
  <c r="AV25" i="70"/>
  <c r="AV29" i="70"/>
  <c r="AV33" i="70"/>
  <c r="AV37" i="70"/>
  <c r="AV39" i="70"/>
  <c r="AV43" i="70"/>
  <c r="AV47" i="70"/>
  <c r="AV51" i="70"/>
  <c r="AV57" i="70"/>
  <c r="AV61" i="70"/>
  <c r="AV65" i="70"/>
  <c r="AV69" i="70"/>
  <c r="AV75" i="70"/>
  <c r="AV79" i="70"/>
  <c r="AV83" i="70"/>
  <c r="AV87" i="70"/>
  <c r="AV93" i="70"/>
  <c r="AV97" i="70"/>
  <c r="AV101" i="70"/>
  <c r="AV105" i="70"/>
  <c r="AV107" i="70"/>
  <c r="AV111" i="70"/>
  <c r="AV115" i="70"/>
  <c r="AV119" i="70"/>
  <c r="AV125" i="70"/>
  <c r="AV129" i="70"/>
  <c r="AV133" i="70"/>
  <c r="AV137" i="70"/>
  <c r="AV143" i="70"/>
  <c r="AV147" i="70"/>
  <c r="AV151" i="70"/>
  <c r="AV156" i="70"/>
  <c r="AS158" i="70"/>
  <c r="AS9" i="70"/>
  <c r="AV10" i="70"/>
  <c r="AS13" i="70"/>
  <c r="AV14" i="70"/>
  <c r="AS17" i="70"/>
  <c r="AV18" i="70"/>
  <c r="AV56" i="70"/>
  <c r="AV90" i="70"/>
  <c r="AD157" i="70"/>
  <c r="AV164" i="70"/>
  <c r="AV172" i="70"/>
  <c r="AA174" i="70"/>
  <c r="AD174" i="70"/>
  <c r="AS159" i="70"/>
  <c r="AS163" i="70"/>
  <c r="AS167" i="70"/>
  <c r="AS171" i="70"/>
  <c r="AS177" i="70"/>
  <c r="AS181" i="70"/>
  <c r="AS185" i="70"/>
  <c r="AS189" i="70"/>
  <c r="AV192" i="70"/>
  <c r="AS195" i="70"/>
  <c r="AS199" i="70"/>
  <c r="AS203" i="70"/>
  <c r="AS207" i="70"/>
  <c r="AS209" i="70"/>
  <c r="AS213" i="70"/>
  <c r="AS217" i="70"/>
  <c r="AS221" i="70"/>
  <c r="AS227" i="70"/>
  <c r="AS231" i="70"/>
  <c r="AS235" i="70"/>
  <c r="AS239" i="70"/>
  <c r="AS245" i="70"/>
  <c r="AS249" i="70"/>
  <c r="AS253" i="70"/>
  <c r="AS257" i="70"/>
  <c r="AV260" i="70"/>
  <c r="AS263" i="70"/>
  <c r="AS267" i="70"/>
  <c r="AS271" i="70"/>
  <c r="AS275" i="70"/>
  <c r="AS277" i="70"/>
  <c r="AS281" i="70"/>
  <c r="AS285" i="70"/>
  <c r="AS289" i="70"/>
  <c r="AS295" i="70"/>
  <c r="AS299" i="70"/>
  <c r="AS303" i="70"/>
  <c r="AS307" i="70"/>
  <c r="AS313" i="70"/>
  <c r="AS317" i="70"/>
  <c r="AS321" i="70"/>
  <c r="AS325" i="70"/>
  <c r="AV328" i="70"/>
  <c r="AS331" i="70"/>
  <c r="AS335" i="70"/>
  <c r="AS339" i="70"/>
  <c r="AS343" i="70"/>
  <c r="AS345" i="70"/>
  <c r="AS349" i="70"/>
  <c r="AS353" i="70"/>
  <c r="AS357" i="70"/>
  <c r="AS363" i="70"/>
  <c r="AS367" i="70"/>
  <c r="AS371" i="70"/>
  <c r="AS375" i="70"/>
  <c r="AS381" i="70"/>
  <c r="AS385" i="70"/>
  <c r="AS389" i="70"/>
  <c r="AS393" i="70"/>
  <c r="AV396" i="70"/>
  <c r="AS399" i="70"/>
  <c r="AS403" i="70"/>
  <c r="AS407" i="70"/>
  <c r="AS411" i="70"/>
  <c r="AS413" i="70"/>
  <c r="AS417" i="70"/>
  <c r="AS421" i="70"/>
  <c r="AS425" i="70"/>
  <c r="AJ429" i="70"/>
  <c r="AU429" i="70"/>
  <c r="AU436" i="70"/>
  <c r="AU439" i="70"/>
  <c r="AS442" i="70"/>
  <c r="AS444" i="70"/>
  <c r="AS445" i="70"/>
  <c r="AV447" i="70"/>
  <c r="AU453" i="70"/>
  <c r="AS456" i="70"/>
  <c r="AS458" i="70"/>
  <c r="AS459" i="70"/>
  <c r="AV460" i="70"/>
  <c r="AM463" i="70"/>
  <c r="AS464" i="70"/>
  <c r="AV466" i="70"/>
  <c r="AV469" i="70"/>
  <c r="AU471" i="70"/>
  <c r="AU472" i="70"/>
  <c r="AU473" i="70"/>
  <c r="AV175" i="70"/>
  <c r="AS192" i="70"/>
  <c r="AS196" i="70"/>
  <c r="AS200" i="70"/>
  <c r="AS204" i="70"/>
  <c r="AS210" i="70"/>
  <c r="AU212" i="70"/>
  <c r="AS214" i="70"/>
  <c r="AU216" i="70"/>
  <c r="AS218" i="70"/>
  <c r="AU220" i="70"/>
  <c r="AS222" i="70"/>
  <c r="AU224" i="70"/>
  <c r="AU226" i="70"/>
  <c r="AU230" i="70"/>
  <c r="AU234" i="70"/>
  <c r="AU238" i="70"/>
  <c r="L242" i="70"/>
  <c r="U242" i="70"/>
  <c r="AD242" i="70"/>
  <c r="AM242" i="70"/>
  <c r="AU242" i="70"/>
  <c r="AV243" i="70"/>
  <c r="AS260" i="70"/>
  <c r="AS264" i="70"/>
  <c r="AS268" i="70"/>
  <c r="AS272" i="70"/>
  <c r="AS278" i="70"/>
  <c r="AU280" i="70"/>
  <c r="AS282" i="70"/>
  <c r="AU284" i="70"/>
  <c r="AS286" i="70"/>
  <c r="AU288" i="70"/>
  <c r="AS290" i="70"/>
  <c r="AU292" i="70"/>
  <c r="AU294" i="70"/>
  <c r="AU298" i="70"/>
  <c r="AU302" i="70"/>
  <c r="AU306" i="70"/>
  <c r="L310" i="70"/>
  <c r="U310" i="70"/>
  <c r="AD310" i="70"/>
  <c r="AM310" i="70"/>
  <c r="AU310" i="70"/>
  <c r="AV311" i="70"/>
  <c r="AS328" i="70"/>
  <c r="AS332" i="70"/>
  <c r="AS336" i="70"/>
  <c r="AS340" i="70"/>
  <c r="AS346" i="70"/>
  <c r="AU348" i="70"/>
  <c r="AS350" i="70"/>
  <c r="AU352" i="70"/>
  <c r="AS354" i="70"/>
  <c r="AU356" i="70"/>
  <c r="AS358" i="70"/>
  <c r="AU360" i="70"/>
  <c r="AU362" i="70"/>
  <c r="AU366" i="70"/>
  <c r="AU370" i="70"/>
  <c r="AU374" i="70"/>
  <c r="L378" i="70"/>
  <c r="U378" i="70"/>
  <c r="AD378" i="70"/>
  <c r="AM378" i="70"/>
  <c r="AU378" i="70"/>
  <c r="AV379" i="70"/>
  <c r="AS396" i="70"/>
  <c r="AS400" i="70"/>
  <c r="AS404" i="70"/>
  <c r="AS408" i="70"/>
  <c r="AS414" i="70"/>
  <c r="AV415" i="70"/>
  <c r="AU416" i="70"/>
  <c r="AS418" i="70"/>
  <c r="AU420" i="70"/>
  <c r="AS422" i="70"/>
  <c r="AU424" i="70"/>
  <c r="AS426" i="70"/>
  <c r="AU428" i="70"/>
  <c r="AS430" i="70"/>
  <c r="AS431" i="70"/>
  <c r="AS432" i="70"/>
  <c r="AS433" i="70"/>
  <c r="AV439" i="70"/>
  <c r="AV451" i="70"/>
  <c r="AV453" i="70"/>
  <c r="AU470" i="70"/>
  <c r="AV471" i="70"/>
  <c r="AV472" i="70"/>
  <c r="R480" i="70"/>
  <c r="U480" i="70"/>
  <c r="AJ480" i="70"/>
  <c r="AM480" i="70"/>
  <c r="AV184" i="70"/>
  <c r="AV188" i="70"/>
  <c r="AS193" i="70"/>
  <c r="AV194" i="70"/>
  <c r="AS197" i="70"/>
  <c r="AV198" i="70"/>
  <c r="AS201" i="70"/>
  <c r="AV202" i="70"/>
  <c r="AV206" i="70"/>
  <c r="AU209" i="70"/>
  <c r="AV212" i="70"/>
  <c r="AU213" i="70"/>
  <c r="AV216" i="70"/>
  <c r="AU217" i="70"/>
  <c r="AS219" i="70"/>
  <c r="AV220" i="70"/>
  <c r="AU221" i="70"/>
  <c r="AV224" i="70"/>
  <c r="AV226" i="70"/>
  <c r="AV230" i="70"/>
  <c r="AV234" i="70"/>
  <c r="AU235" i="70"/>
  <c r="AV238" i="70"/>
  <c r="AV244" i="70"/>
  <c r="AV248" i="70"/>
  <c r="AV252" i="70"/>
  <c r="AV256" i="70"/>
  <c r="AS261" i="70"/>
  <c r="AV262" i="70"/>
  <c r="AS265" i="70"/>
  <c r="AV266" i="70"/>
  <c r="AS269" i="70"/>
  <c r="AV270" i="70"/>
  <c r="AV274" i="70"/>
  <c r="AU277" i="70"/>
  <c r="AV280" i="70"/>
  <c r="AU281" i="70"/>
  <c r="AV284" i="70"/>
  <c r="AU285" i="70"/>
  <c r="AS287" i="70"/>
  <c r="AV288" i="70"/>
  <c r="AU289" i="70"/>
  <c r="AV292" i="70"/>
  <c r="AV294" i="70"/>
  <c r="AV298" i="70"/>
  <c r="AV302" i="70"/>
  <c r="AU303" i="70"/>
  <c r="AV306" i="70"/>
  <c r="AV312" i="70"/>
  <c r="AV316" i="70"/>
  <c r="AV320" i="70"/>
  <c r="AV324" i="70"/>
  <c r="AS329" i="70"/>
  <c r="AV330" i="70"/>
  <c r="AS333" i="70"/>
  <c r="AV334" i="70"/>
  <c r="AS337" i="70"/>
  <c r="AV338" i="70"/>
  <c r="AV342" i="70"/>
  <c r="AU345" i="70"/>
  <c r="AV348" i="70"/>
  <c r="AU349" i="70"/>
  <c r="AS351" i="70"/>
  <c r="AV352" i="70"/>
  <c r="AU353" i="70"/>
  <c r="AS355" i="70"/>
  <c r="AV356" i="70"/>
  <c r="AU357" i="70"/>
  <c r="AV360" i="70"/>
  <c r="AV362" i="70"/>
  <c r="AV366" i="70"/>
  <c r="AV370" i="70"/>
  <c r="AU371" i="70"/>
  <c r="AV374" i="70"/>
  <c r="AV380" i="70"/>
  <c r="AV384" i="70"/>
  <c r="AV388" i="70"/>
  <c r="AV392" i="70"/>
  <c r="AS397" i="70"/>
  <c r="AV398" i="70"/>
  <c r="AS401" i="70"/>
  <c r="AV402" i="70"/>
  <c r="AS405" i="70"/>
  <c r="AV406" i="70"/>
  <c r="AV410" i="70"/>
  <c r="AU413" i="70"/>
  <c r="AV416" i="70"/>
  <c r="AU417" i="70"/>
  <c r="AS419" i="70"/>
  <c r="AV420" i="70"/>
  <c r="AU421" i="70"/>
  <c r="AS423" i="70"/>
  <c r="AV424" i="70"/>
  <c r="AS427" i="70"/>
  <c r="AS434" i="70"/>
  <c r="AS435" i="70"/>
  <c r="AS436" i="70"/>
  <c r="AS437" i="70"/>
  <c r="AV440" i="70"/>
  <c r="AV454" i="70"/>
  <c r="AU480" i="70"/>
  <c r="AU476" i="70"/>
  <c r="AU464" i="70"/>
  <c r="AU465" i="70"/>
  <c r="AU467" i="70"/>
  <c r="AU468" i="70"/>
  <c r="AU469" i="70"/>
  <c r="AU475" i="70"/>
  <c r="AU479" i="70"/>
  <c r="AV209" i="70"/>
  <c r="AV277" i="70"/>
  <c r="AV345" i="70"/>
  <c r="I429" i="70"/>
  <c r="AV431" i="70"/>
  <c r="AU435" i="70"/>
  <c r="AS441" i="70"/>
  <c r="AV442" i="70"/>
  <c r="AS455" i="70"/>
  <c r="AV456" i="70"/>
  <c r="AV461" i="70"/>
  <c r="L463" i="70"/>
  <c r="AV464" i="70"/>
  <c r="AV467" i="70"/>
  <c r="AV470" i="70"/>
  <c r="AU474" i="70"/>
  <c r="AU478" i="70"/>
  <c r="I480" i="70"/>
  <c r="L480" i="70"/>
  <c r="AA480" i="70"/>
  <c r="AD480" i="70"/>
  <c r="AV430" i="70"/>
  <c r="AS469" i="70"/>
  <c r="AS473" i="70"/>
  <c r="AS477" i="70"/>
  <c r="AS483" i="70"/>
  <c r="AS487" i="70"/>
  <c r="AS491" i="70"/>
  <c r="AS495" i="70"/>
  <c r="AV498" i="70"/>
  <c r="AS501" i="70"/>
  <c r="AS505" i="70"/>
  <c r="AS509" i="70"/>
  <c r="AS513" i="70"/>
  <c r="AS515" i="70"/>
  <c r="AS519" i="70"/>
  <c r="AS523" i="70"/>
  <c r="AS527" i="70"/>
  <c r="AS533" i="70"/>
  <c r="AS537" i="70"/>
  <c r="AS541" i="70"/>
  <c r="AS545" i="70"/>
  <c r="AS551" i="70"/>
  <c r="AS555" i="70"/>
  <c r="AS559" i="70"/>
  <c r="AS563" i="70"/>
  <c r="AV566" i="70"/>
  <c r="AS569" i="70"/>
  <c r="AS573" i="70"/>
  <c r="AS577" i="70"/>
  <c r="AS581" i="70"/>
  <c r="AS583" i="70"/>
  <c r="AS587" i="70"/>
  <c r="AS591" i="70"/>
  <c r="AS595" i="70"/>
  <c r="AS601" i="70"/>
  <c r="AS605" i="70"/>
  <c r="AS609" i="70"/>
  <c r="AS613" i="70"/>
  <c r="AS619" i="70"/>
  <c r="AS623" i="70"/>
  <c r="AV624" i="70"/>
  <c r="AJ633" i="70"/>
  <c r="AU633" i="70"/>
  <c r="AU640" i="70"/>
  <c r="AU643" i="70"/>
  <c r="AS646" i="70"/>
  <c r="AS648" i="70"/>
  <c r="AS649" i="70"/>
  <c r="AV651" i="70"/>
  <c r="AU657" i="70"/>
  <c r="AS660" i="70"/>
  <c r="AS662" i="70"/>
  <c r="AS663" i="70"/>
  <c r="AV664" i="70"/>
  <c r="AM667" i="70"/>
  <c r="AU671" i="70"/>
  <c r="AV673" i="70"/>
  <c r="AU674" i="70"/>
  <c r="AU679" i="70"/>
  <c r="AV681" i="70"/>
  <c r="AU682" i="70"/>
  <c r="AV687" i="70"/>
  <c r="AS687" i="70"/>
  <c r="AV481" i="70"/>
  <c r="AS488" i="70"/>
  <c r="AS492" i="70"/>
  <c r="AS498" i="70"/>
  <c r="AS502" i="70"/>
  <c r="AU504" i="70"/>
  <c r="AS506" i="70"/>
  <c r="AU508" i="70"/>
  <c r="AS510" i="70"/>
  <c r="AS516" i="70"/>
  <c r="AU518" i="70"/>
  <c r="AS520" i="70"/>
  <c r="AU522" i="70"/>
  <c r="AS524" i="70"/>
  <c r="AU526" i="70"/>
  <c r="AS528" i="70"/>
  <c r="AU530" i="70"/>
  <c r="AU532" i="70"/>
  <c r="AU536" i="70"/>
  <c r="AU540" i="70"/>
  <c r="AU544" i="70"/>
  <c r="L548" i="70"/>
  <c r="U548" i="70"/>
  <c r="AD548" i="70"/>
  <c r="AM548" i="70"/>
  <c r="AU548" i="70"/>
  <c r="AV549" i="70"/>
  <c r="AS556" i="70"/>
  <c r="AS560" i="70"/>
  <c r="AS566" i="70"/>
  <c r="AS570" i="70"/>
  <c r="AU572" i="70"/>
  <c r="AS574" i="70"/>
  <c r="AU576" i="70"/>
  <c r="AS578" i="70"/>
  <c r="AS584" i="70"/>
  <c r="AU586" i="70"/>
  <c r="AS588" i="70"/>
  <c r="AU590" i="70"/>
  <c r="AS592" i="70"/>
  <c r="AU594" i="70"/>
  <c r="AS596" i="70"/>
  <c r="AU598" i="70"/>
  <c r="AU600" i="70"/>
  <c r="AU604" i="70"/>
  <c r="AU608" i="70"/>
  <c r="AU612" i="70"/>
  <c r="L616" i="70"/>
  <c r="U616" i="70"/>
  <c r="AD616" i="70"/>
  <c r="AM616" i="70"/>
  <c r="AU616" i="70"/>
  <c r="AV617" i="70"/>
  <c r="AS624" i="70"/>
  <c r="AS625" i="70"/>
  <c r="AS626" i="70"/>
  <c r="AS627" i="70"/>
  <c r="AV631" i="70"/>
  <c r="AS634" i="70"/>
  <c r="AS635" i="70"/>
  <c r="AS636" i="70"/>
  <c r="AS637" i="70"/>
  <c r="AU642" i="70"/>
  <c r="AV643" i="70"/>
  <c r="AU644" i="70"/>
  <c r="AU645" i="70"/>
  <c r="AU647" i="70"/>
  <c r="AV655" i="70"/>
  <c r="AV657" i="70"/>
  <c r="AS664" i="70"/>
  <c r="AS665" i="70"/>
  <c r="AS666" i="70"/>
  <c r="AU669" i="70"/>
  <c r="AU672" i="70"/>
  <c r="AU677" i="70"/>
  <c r="AU680" i="70"/>
  <c r="AS685" i="70"/>
  <c r="AV486" i="70"/>
  <c r="AV490" i="70"/>
  <c r="AV494" i="70"/>
  <c r="AS499" i="70"/>
  <c r="AV500" i="70"/>
  <c r="AS503" i="70"/>
  <c r="AV504" i="70"/>
  <c r="AS507" i="70"/>
  <c r="AV508" i="70"/>
  <c r="AV512" i="70"/>
  <c r="AU515" i="70"/>
  <c r="AV518" i="70"/>
  <c r="AU519" i="70"/>
  <c r="AV522" i="70"/>
  <c r="AU523" i="70"/>
  <c r="AV526" i="70"/>
  <c r="AU527" i="70"/>
  <c r="AV530" i="70"/>
  <c r="AV532" i="70"/>
  <c r="AV536" i="70"/>
  <c r="AV540" i="70"/>
  <c r="AV544" i="70"/>
  <c r="AV550" i="70"/>
  <c r="AV554" i="70"/>
  <c r="AV558" i="70"/>
  <c r="AV562" i="70"/>
  <c r="AS567" i="70"/>
  <c r="AV568" i="70"/>
  <c r="AS571" i="70"/>
  <c r="AV572" i="70"/>
  <c r="AS575" i="70"/>
  <c r="AV576" i="70"/>
  <c r="AV580" i="70"/>
  <c r="AU583" i="70"/>
  <c r="AV586" i="70"/>
  <c r="AU587" i="70"/>
  <c r="AV590" i="70"/>
  <c r="AU591" i="70"/>
  <c r="AV594" i="70"/>
  <c r="AU595" i="70"/>
  <c r="AV598" i="70"/>
  <c r="AV600" i="70"/>
  <c r="AV604" i="70"/>
  <c r="AV608" i="70"/>
  <c r="AV612" i="70"/>
  <c r="AV618" i="70"/>
  <c r="AV622" i="70"/>
  <c r="AS638" i="70"/>
  <c r="AS639" i="70"/>
  <c r="AS640" i="70"/>
  <c r="AS641" i="70"/>
  <c r="AV644" i="70"/>
  <c r="AV658" i="70"/>
  <c r="AU668" i="70"/>
  <c r="AU670" i="70"/>
  <c r="AU675" i="70"/>
  <c r="AU678" i="70"/>
  <c r="AU683" i="70"/>
  <c r="AU684" i="70"/>
  <c r="AV515" i="70"/>
  <c r="AV583" i="70"/>
  <c r="AV625" i="70"/>
  <c r="I633" i="70"/>
  <c r="AV635" i="70"/>
  <c r="AU639" i="70"/>
  <c r="AS645" i="70"/>
  <c r="AV646" i="70"/>
  <c r="AS659" i="70"/>
  <c r="AV660" i="70"/>
  <c r="AV665" i="70"/>
  <c r="L667" i="70"/>
  <c r="AV668" i="70"/>
  <c r="AU673" i="70"/>
  <c r="AV675" i="70"/>
  <c r="AU681" i="70"/>
  <c r="AV683" i="70"/>
  <c r="AS698" i="70"/>
  <c r="AS694" i="70"/>
  <c r="AS690" i="70"/>
  <c r="AS700" i="70"/>
  <c r="AS696" i="70"/>
  <c r="AS692" i="70"/>
  <c r="AS688" i="70"/>
  <c r="AV685" i="70"/>
  <c r="AS693" i="70"/>
  <c r="AV634" i="70"/>
  <c r="AS691" i="70"/>
  <c r="AS695" i="70"/>
  <c r="AS699" i="70"/>
  <c r="L701" i="70"/>
  <c r="U701" i="70"/>
  <c r="AD701" i="70"/>
  <c r="AM701" i="70"/>
  <c r="AV702" i="70"/>
  <c r="AS705" i="70"/>
  <c r="AS709" i="70"/>
  <c r="AS713" i="70"/>
  <c r="AS717" i="70"/>
  <c r="AS719" i="70"/>
  <c r="AS723" i="70"/>
  <c r="AS727" i="70"/>
  <c r="AS731" i="70"/>
  <c r="I735" i="70"/>
  <c r="R735" i="70"/>
  <c r="AA735" i="70"/>
  <c r="AJ735" i="70"/>
  <c r="AS737" i="70"/>
  <c r="AS741" i="70"/>
  <c r="AS745" i="70"/>
  <c r="AS749" i="70"/>
  <c r="AS755" i="70"/>
  <c r="AS759" i="70"/>
  <c r="AS763" i="70"/>
  <c r="AS767" i="70"/>
  <c r="L769" i="70"/>
  <c r="U769" i="70"/>
  <c r="AD769" i="70"/>
  <c r="AM769" i="70"/>
  <c r="AV770" i="70"/>
  <c r="AS773" i="70"/>
  <c r="AS777" i="70"/>
  <c r="AS781" i="70"/>
  <c r="AS785" i="70"/>
  <c r="AS787" i="70"/>
  <c r="AS791" i="70"/>
  <c r="AS795" i="70"/>
  <c r="AV796" i="70"/>
  <c r="AV801" i="70"/>
  <c r="AU802" i="70"/>
  <c r="L803" i="70"/>
  <c r="AV804" i="70"/>
  <c r="AV805" i="70"/>
  <c r="AV807" i="70"/>
  <c r="AU808" i="70"/>
  <c r="AU809" i="70"/>
  <c r="AU811" i="70"/>
  <c r="AS815" i="70"/>
  <c r="AS816" i="70"/>
  <c r="AV818" i="70"/>
  <c r="AS821" i="70"/>
  <c r="AS822" i="70"/>
  <c r="AS823" i="70"/>
  <c r="AV824" i="70"/>
  <c r="AV829" i="70"/>
  <c r="AU831" i="70"/>
  <c r="AS836" i="70"/>
  <c r="I837" i="70"/>
  <c r="AU854" i="70"/>
  <c r="AU853" i="70"/>
  <c r="AU852" i="70"/>
  <c r="AU848" i="70"/>
  <c r="AV839" i="70"/>
  <c r="AU840" i="70"/>
  <c r="AU841" i="70"/>
  <c r="AU843" i="70"/>
  <c r="AU847" i="70"/>
  <c r="AV848" i="70"/>
  <c r="AV851" i="70"/>
  <c r="AV689" i="70"/>
  <c r="AV693" i="70"/>
  <c r="AV697" i="70"/>
  <c r="AV703" i="70"/>
  <c r="AU704" i="70"/>
  <c r="AV707" i="70"/>
  <c r="AU708" i="70"/>
  <c r="AV711" i="70"/>
  <c r="AU712" i="70"/>
  <c r="AV715" i="70"/>
  <c r="AU716" i="70"/>
  <c r="AS720" i="70"/>
  <c r="AV721" i="70"/>
  <c r="AS724" i="70"/>
  <c r="AV725" i="70"/>
  <c r="AS728" i="70"/>
  <c r="AV729" i="70"/>
  <c r="AS732" i="70"/>
  <c r="AV733" i="70"/>
  <c r="AU736" i="70"/>
  <c r="AV739" i="70"/>
  <c r="AU740" i="70"/>
  <c r="AV743" i="70"/>
  <c r="AU744" i="70"/>
  <c r="AV747" i="70"/>
  <c r="AU748" i="70"/>
  <c r="AV751" i="70"/>
  <c r="AU752" i="70"/>
  <c r="AV753" i="70"/>
  <c r="AS756" i="70"/>
  <c r="AV757" i="70"/>
  <c r="AS760" i="70"/>
  <c r="AV761" i="70"/>
  <c r="AS764" i="70"/>
  <c r="AV765" i="70"/>
  <c r="AS768" i="70"/>
  <c r="AV771" i="70"/>
  <c r="AU772" i="70"/>
  <c r="AV775" i="70"/>
  <c r="AU776" i="70"/>
  <c r="AV779" i="70"/>
  <c r="AU780" i="70"/>
  <c r="AS782" i="70"/>
  <c r="AV783" i="70"/>
  <c r="AU784" i="70"/>
  <c r="AS788" i="70"/>
  <c r="AV789" i="70"/>
  <c r="AS792" i="70"/>
  <c r="AV793" i="70"/>
  <c r="AS796" i="70"/>
  <c r="AS797" i="70"/>
  <c r="AS798" i="70"/>
  <c r="AS799" i="70"/>
  <c r="AV800" i="70"/>
  <c r="AV802" i="70"/>
  <c r="AM803" i="70"/>
  <c r="AV806" i="70"/>
  <c r="AV808" i="70"/>
  <c r="AU810" i="70"/>
  <c r="AU812" i="70"/>
  <c r="AU813" i="70"/>
  <c r="AU815" i="70"/>
  <c r="AS824" i="70"/>
  <c r="AS825" i="70"/>
  <c r="AS826" i="70"/>
  <c r="AS827" i="70"/>
  <c r="AV830" i="70"/>
  <c r="AV840" i="70"/>
  <c r="AS849" i="70"/>
  <c r="AV736" i="70"/>
  <c r="AU797" i="70"/>
  <c r="AS800" i="70"/>
  <c r="AV813" i="70"/>
  <c r="AU816" i="70"/>
  <c r="AU817" i="70"/>
  <c r="AU819" i="70"/>
  <c r="AV821" i="70"/>
  <c r="AU823" i="70"/>
  <c r="AS828" i="70"/>
  <c r="AS831" i="70"/>
  <c r="AA837" i="70"/>
  <c r="AS841" i="70"/>
  <c r="AU702" i="70"/>
  <c r="AU706" i="70"/>
  <c r="AU710" i="70"/>
  <c r="AU714" i="70"/>
  <c r="AV719" i="70"/>
  <c r="AS722" i="70"/>
  <c r="AS726" i="70"/>
  <c r="AS730" i="70"/>
  <c r="AU738" i="70"/>
  <c r="AU742" i="70"/>
  <c r="AU746" i="70"/>
  <c r="AS754" i="70"/>
  <c r="AS758" i="70"/>
  <c r="AS762" i="70"/>
  <c r="AU770" i="70"/>
  <c r="AU774" i="70"/>
  <c r="AU778" i="70"/>
  <c r="AS780" i="70"/>
  <c r="AU782" i="70"/>
  <c r="AS790" i="70"/>
  <c r="AU796" i="70"/>
  <c r="AU798" i="70"/>
  <c r="AU801" i="70"/>
  <c r="AU804" i="70"/>
  <c r="AU805" i="70"/>
  <c r="AU807" i="70"/>
  <c r="AU818" i="70"/>
  <c r="AS832" i="70"/>
  <c r="AS833" i="70"/>
  <c r="AS835" i="70"/>
  <c r="AV836" i="70"/>
  <c r="AS851" i="70"/>
  <c r="AS850" i="70"/>
  <c r="AS846" i="70"/>
  <c r="AS842" i="70"/>
  <c r="AS843" i="70"/>
  <c r="AS844" i="70"/>
  <c r="AS845" i="70"/>
  <c r="AS847" i="70"/>
  <c r="AS852" i="70"/>
  <c r="AV838" i="70"/>
  <c r="AS853" i="70"/>
  <c r="AS855" i="70"/>
  <c r="AS859" i="70"/>
  <c r="AS863" i="70"/>
  <c r="AS867" i="70"/>
  <c r="I871" i="70"/>
  <c r="R871" i="70"/>
  <c r="AA871" i="70"/>
  <c r="AJ871" i="70"/>
  <c r="AS873" i="70"/>
  <c r="AS877" i="70"/>
  <c r="AS881" i="70"/>
  <c r="AS885" i="70"/>
  <c r="AS891" i="70"/>
  <c r="AS895" i="70"/>
  <c r="AS899" i="70"/>
  <c r="AS903" i="70"/>
  <c r="AS909" i="70"/>
  <c r="AS913" i="70"/>
  <c r="AS917" i="70"/>
  <c r="AS921" i="70"/>
  <c r="AJ922" i="70"/>
  <c r="AU922" i="70"/>
  <c r="AU929" i="70"/>
  <c r="AU932" i="70"/>
  <c r="AS935" i="70"/>
  <c r="AS936" i="70"/>
  <c r="AS937" i="70"/>
  <c r="AS938" i="70"/>
  <c r="AU946" i="70"/>
  <c r="AS949" i="70"/>
  <c r="AS951" i="70"/>
  <c r="AS952" i="70"/>
  <c r="AV953" i="70"/>
  <c r="AM956" i="70"/>
  <c r="AS957" i="70"/>
  <c r="AV959" i="70"/>
  <c r="AU966" i="70"/>
  <c r="AV968" i="70"/>
  <c r="AU969" i="70"/>
  <c r="AS974" i="70"/>
  <c r="AS975" i="70"/>
  <c r="AS982" i="70"/>
  <c r="AS983" i="70"/>
  <c r="AS856" i="70"/>
  <c r="AU858" i="70"/>
  <c r="AS860" i="70"/>
  <c r="AU862" i="70"/>
  <c r="AS864" i="70"/>
  <c r="AU866" i="70"/>
  <c r="AS868" i="70"/>
  <c r="AU870" i="70"/>
  <c r="AU872" i="70"/>
  <c r="AU876" i="70"/>
  <c r="AU880" i="70"/>
  <c r="AU884" i="70"/>
  <c r="AU888" i="70"/>
  <c r="AV889" i="70"/>
  <c r="AS892" i="70"/>
  <c r="AS896" i="70"/>
  <c r="AS900" i="70"/>
  <c r="AS904" i="70"/>
  <c r="AS906" i="70"/>
  <c r="AV907" i="70"/>
  <c r="AU908" i="70"/>
  <c r="AS910" i="70"/>
  <c r="AU912" i="70"/>
  <c r="AS914" i="70"/>
  <c r="AU916" i="70"/>
  <c r="AS918" i="70"/>
  <c r="AU920" i="70"/>
  <c r="AS923" i="70"/>
  <c r="AS924" i="70"/>
  <c r="AS925" i="70"/>
  <c r="AS926" i="70"/>
  <c r="AV927" i="70"/>
  <c r="AU931" i="70"/>
  <c r="AU933" i="70"/>
  <c r="AU934" i="70"/>
  <c r="AU936" i="70"/>
  <c r="AS940" i="70"/>
  <c r="AV941" i="70"/>
  <c r="AV946" i="70"/>
  <c r="AS953" i="70"/>
  <c r="AS954" i="70"/>
  <c r="AS955" i="70"/>
  <c r="AD956" i="70"/>
  <c r="AU964" i="70"/>
  <c r="AU967" i="70"/>
  <c r="AU972" i="70"/>
  <c r="AU973" i="70"/>
  <c r="AS980" i="70"/>
  <c r="AS981" i="70"/>
  <c r="AV988" i="70"/>
  <c r="AS988" i="70"/>
  <c r="AU855" i="70"/>
  <c r="AU859" i="70"/>
  <c r="AS861" i="70"/>
  <c r="AU863" i="70"/>
  <c r="AS865" i="70"/>
  <c r="AU867" i="70"/>
  <c r="AS869" i="70"/>
  <c r="AU871" i="70"/>
  <c r="AV872" i="70"/>
  <c r="AU881" i="70"/>
  <c r="AU885" i="70"/>
  <c r="AS889" i="70"/>
  <c r="AS893" i="70"/>
  <c r="AV894" i="70"/>
  <c r="AS897" i="70"/>
  <c r="AS901" i="70"/>
  <c r="AS907" i="70"/>
  <c r="AU909" i="70"/>
  <c r="AS911" i="70"/>
  <c r="AU913" i="70"/>
  <c r="AS915" i="70"/>
  <c r="AU917" i="70"/>
  <c r="AS919" i="70"/>
  <c r="AU921" i="70"/>
  <c r="AU924" i="70"/>
  <c r="AS927" i="70"/>
  <c r="AS928" i="70"/>
  <c r="AS929" i="70"/>
  <c r="AS930" i="70"/>
  <c r="AU935" i="70"/>
  <c r="AU937" i="70"/>
  <c r="AU938" i="70"/>
  <c r="AU939" i="70"/>
  <c r="AS941" i="70"/>
  <c r="AS942" i="70"/>
  <c r="AS943" i="70"/>
  <c r="AS944" i="70"/>
  <c r="AV947" i="70"/>
  <c r="AU957" i="70"/>
  <c r="AU958" i="70"/>
  <c r="AU960" i="70"/>
  <c r="AU962" i="70"/>
  <c r="AU965" i="70"/>
  <c r="AU970" i="70"/>
  <c r="AV972" i="70"/>
  <c r="AV974" i="70"/>
  <c r="AS978" i="70"/>
  <c r="AS979" i="70"/>
  <c r="AV982" i="70"/>
  <c r="AS986" i="70"/>
  <c r="AS987" i="70"/>
  <c r="AV855" i="70"/>
  <c r="AU860" i="70"/>
  <c r="AS862" i="70"/>
  <c r="AU864" i="70"/>
  <c r="AS866" i="70"/>
  <c r="AU882" i="70"/>
  <c r="AS890" i="70"/>
  <c r="AS898" i="70"/>
  <c r="AU906" i="70"/>
  <c r="AS908" i="70"/>
  <c r="AU910" i="70"/>
  <c r="AS912" i="70"/>
  <c r="AU914" i="70"/>
  <c r="AS916" i="70"/>
  <c r="AU923" i="70"/>
  <c r="AU925" i="70"/>
  <c r="AU928" i="70"/>
  <c r="AS931" i="70"/>
  <c r="AS932" i="70"/>
  <c r="AS934" i="70"/>
  <c r="AS948" i="70"/>
  <c r="AV954" i="70"/>
  <c r="AV957" i="70"/>
  <c r="AV960" i="70"/>
  <c r="AU961" i="70"/>
  <c r="AV962" i="70"/>
  <c r="AU963" i="70"/>
  <c r="AU968" i="70"/>
  <c r="AV970" i="70"/>
  <c r="AS976" i="70"/>
  <c r="AS977" i="70"/>
  <c r="AV980" i="70"/>
  <c r="AS984" i="70"/>
  <c r="AS985" i="70"/>
  <c r="AV923" i="70"/>
  <c r="L990" i="70"/>
  <c r="U990" i="70"/>
  <c r="AD990" i="70"/>
  <c r="AM990" i="70"/>
  <c r="AV991" i="70"/>
  <c r="AS994" i="70"/>
  <c r="AS998" i="70"/>
  <c r="AS1002" i="70"/>
  <c r="AS1006" i="70"/>
  <c r="AS1008" i="70"/>
  <c r="AS1012" i="70"/>
  <c r="AS1016" i="70"/>
  <c r="AS1020" i="70"/>
  <c r="I1024" i="70"/>
  <c r="R1024" i="70"/>
  <c r="AA1024" i="70"/>
  <c r="AJ1024" i="70"/>
  <c r="AS1026" i="70"/>
  <c r="AS1030" i="70"/>
  <c r="AS1034" i="70"/>
  <c r="AS1038" i="70"/>
  <c r="AS1044" i="70"/>
  <c r="AS1048" i="70"/>
  <c r="AS1052" i="70"/>
  <c r="AS1056" i="70"/>
  <c r="L1058" i="70"/>
  <c r="U1058" i="70"/>
  <c r="AD1058" i="70"/>
  <c r="AM1058" i="70"/>
  <c r="AV1059" i="70"/>
  <c r="AS1062" i="70"/>
  <c r="AS1066" i="70"/>
  <c r="AS1070" i="70"/>
  <c r="AS1074" i="70"/>
  <c r="AU1077" i="70"/>
  <c r="AS1081" i="70"/>
  <c r="AS1082" i="70"/>
  <c r="AS1083" i="70"/>
  <c r="AV1084" i="70"/>
  <c r="AV1087" i="70"/>
  <c r="AV1089" i="70"/>
  <c r="AU1090" i="70"/>
  <c r="AU1091" i="70"/>
  <c r="AS1094" i="70"/>
  <c r="AS1095" i="70"/>
  <c r="AS1096" i="70"/>
  <c r="AS1097" i="70"/>
  <c r="AV1098" i="70"/>
  <c r="AV1103" i="70"/>
  <c r="AU1104" i="70"/>
  <c r="AU1105" i="70"/>
  <c r="AU1107" i="70"/>
  <c r="U1109" i="70"/>
  <c r="AU1110" i="70"/>
  <c r="AU1111" i="70"/>
  <c r="AU1113" i="70"/>
  <c r="AS1117" i="70"/>
  <c r="AU1119" i="70"/>
  <c r="AV1121" i="70"/>
  <c r="AU1122" i="70"/>
  <c r="AV1125" i="70"/>
  <c r="AV992" i="70"/>
  <c r="AU993" i="70"/>
  <c r="AV996" i="70"/>
  <c r="AU997" i="70"/>
  <c r="AV1000" i="70"/>
  <c r="AU1001" i="70"/>
  <c r="AV1004" i="70"/>
  <c r="AU1005" i="70"/>
  <c r="AS1009" i="70"/>
  <c r="AV1010" i="70"/>
  <c r="AS1013" i="70"/>
  <c r="AV1014" i="70"/>
  <c r="AS1017" i="70"/>
  <c r="AV1018" i="70"/>
  <c r="AS1021" i="70"/>
  <c r="AV1022" i="70"/>
  <c r="AU1025" i="70"/>
  <c r="AV1028" i="70"/>
  <c r="AU1029" i="70"/>
  <c r="AV1032" i="70"/>
  <c r="AU1033" i="70"/>
  <c r="AV1036" i="70"/>
  <c r="AU1037" i="70"/>
  <c r="AV1040" i="70"/>
  <c r="AU1041" i="70"/>
  <c r="AV1042" i="70"/>
  <c r="AS1045" i="70"/>
  <c r="AV1046" i="70"/>
  <c r="AS1049" i="70"/>
  <c r="AV1050" i="70"/>
  <c r="AS1053" i="70"/>
  <c r="AV1054" i="70"/>
  <c r="AS1057" i="70"/>
  <c r="AV1060" i="70"/>
  <c r="AU1061" i="70"/>
  <c r="AV1064" i="70"/>
  <c r="AU1065" i="70"/>
  <c r="AV1068" i="70"/>
  <c r="AU1069" i="70"/>
  <c r="AV1072" i="70"/>
  <c r="AU1073" i="70"/>
  <c r="AU1076" i="70"/>
  <c r="AU1078" i="70"/>
  <c r="AU1079" i="70"/>
  <c r="AU1081" i="70"/>
  <c r="AV1088" i="70"/>
  <c r="AV1090" i="70"/>
  <c r="AS1098" i="70"/>
  <c r="AS1099" i="70"/>
  <c r="AS1100" i="70"/>
  <c r="AS1101" i="70"/>
  <c r="AV1102" i="70"/>
  <c r="AV1104" i="70"/>
  <c r="AU1108" i="70"/>
  <c r="L1109" i="70"/>
  <c r="AU1109" i="70"/>
  <c r="AV1110" i="70"/>
  <c r="AV1119" i="70"/>
  <c r="AS1127" i="70"/>
  <c r="AV1025" i="70"/>
  <c r="AU1075" i="70"/>
  <c r="AV1079" i="70"/>
  <c r="AU1082" i="70"/>
  <c r="AU1083" i="70"/>
  <c r="AU1085" i="70"/>
  <c r="AV1093" i="70"/>
  <c r="AU1097" i="70"/>
  <c r="AU1099" i="70"/>
  <c r="AS1102" i="70"/>
  <c r="AS1105" i="70"/>
  <c r="AS1110" i="70"/>
  <c r="AV1115" i="70"/>
  <c r="AU991" i="70"/>
  <c r="AU995" i="70"/>
  <c r="AU999" i="70"/>
  <c r="AU1003" i="70"/>
  <c r="AV1008" i="70"/>
  <c r="AS1011" i="70"/>
  <c r="AS1015" i="70"/>
  <c r="AS1019" i="70"/>
  <c r="AU1027" i="70"/>
  <c r="AU1031" i="70"/>
  <c r="AU1035" i="70"/>
  <c r="AS1043" i="70"/>
  <c r="AS1047" i="70"/>
  <c r="AS1051" i="70"/>
  <c r="AU1059" i="70"/>
  <c r="AU1063" i="70"/>
  <c r="AU1067" i="70"/>
  <c r="AU1084" i="70"/>
  <c r="AU1086" i="70"/>
  <c r="AU1089" i="70"/>
  <c r="AS1106" i="70"/>
  <c r="AS1107" i="70"/>
  <c r="AV1127" i="70"/>
  <c r="AV1076" i="70"/>
  <c r="AS1123" i="70"/>
  <c r="AS1129" i="70"/>
  <c r="AS1133" i="70"/>
  <c r="AS1137" i="70"/>
  <c r="AS1141" i="70"/>
  <c r="L1143" i="70"/>
  <c r="U1143" i="70"/>
  <c r="AD1143" i="70"/>
  <c r="AM1143" i="70"/>
  <c r="AV1144" i="70"/>
  <c r="AS1147" i="70"/>
  <c r="AS1151" i="70"/>
  <c r="AS1155" i="70"/>
  <c r="AS1159" i="70"/>
  <c r="AS1165" i="70"/>
  <c r="AS1172" i="70"/>
  <c r="AS1176" i="70"/>
  <c r="AV1131" i="70"/>
  <c r="AV1135" i="70"/>
  <c r="AS1138" i="70"/>
  <c r="AV1139" i="70"/>
  <c r="AS1142" i="70"/>
  <c r="AV1145" i="70"/>
  <c r="AV1149" i="70"/>
  <c r="AV1153" i="70"/>
  <c r="AU1154" i="70"/>
  <c r="AS1156" i="70"/>
  <c r="AV1157" i="70"/>
  <c r="AU1158" i="70"/>
  <c r="AS1173" i="70"/>
  <c r="AS1174" i="70"/>
  <c r="AS1162" i="70"/>
  <c r="AV1163" i="70"/>
  <c r="AS1166" i="70"/>
  <c r="AV1167" i="70"/>
  <c r="AU1170" i="70"/>
  <c r="AU1174" i="70"/>
  <c r="AU1175" i="70"/>
  <c r="AU1171" i="70"/>
  <c r="AU1176" i="70"/>
  <c r="AU1172" i="70"/>
  <c r="AV1164" i="70"/>
  <c r="AS1171" i="70"/>
  <c r="AS1175" i="70"/>
  <c r="AU1177" i="70"/>
  <c r="AS1128" i="70"/>
  <c r="AS1132" i="70"/>
  <c r="AS1136" i="70"/>
  <c r="AU1144" i="70"/>
  <c r="AU1148" i="70"/>
  <c r="AS1150" i="70"/>
  <c r="AU1152" i="70"/>
  <c r="AS1154" i="70"/>
  <c r="AU1156" i="70"/>
  <c r="AV1161" i="70"/>
  <c r="AU1162" i="70"/>
  <c r="AS1168" i="70"/>
  <c r="AV1169" i="70"/>
  <c r="AV1170" i="70"/>
  <c r="AU1173" i="70"/>
  <c r="AV1171" i="70"/>
  <c r="AV1175" i="70"/>
  <c r="AU1178" i="70"/>
  <c r="AS1180" i="70"/>
  <c r="AV1181" i="70"/>
  <c r="AU1182" i="70"/>
  <c r="AS1184" i="70"/>
  <c r="AV1185" i="70"/>
  <c r="AU1186" i="70"/>
  <c r="AS1188" i="70"/>
  <c r="AU1190" i="70"/>
  <c r="AS1192" i="70"/>
  <c r="L1194" i="70"/>
  <c r="U1194" i="70"/>
  <c r="AD1194" i="70"/>
  <c r="AM1194" i="70"/>
  <c r="AU1194" i="70"/>
  <c r="AV1195" i="70"/>
  <c r="AS1198" i="70"/>
  <c r="AV1199" i="70"/>
  <c r="AU1200" i="70"/>
  <c r="AS1202" i="70"/>
  <c r="AV1203" i="70"/>
  <c r="AU1204" i="70"/>
  <c r="AS1206" i="70"/>
  <c r="AU1208" i="70"/>
  <c r="AS1210" i="70"/>
  <c r="AS1212" i="70"/>
  <c r="AS1216" i="70"/>
  <c r="AS1220" i="70"/>
  <c r="AS1224" i="70"/>
  <c r="I1228" i="70"/>
  <c r="R1228" i="70"/>
  <c r="AA1228" i="70"/>
  <c r="AJ1228" i="70"/>
  <c r="AS1230" i="70"/>
  <c r="AS1234" i="70"/>
  <c r="AS1238" i="70"/>
  <c r="AS1242" i="70"/>
  <c r="AS1248" i="70"/>
  <c r="AS1252" i="70"/>
  <c r="AS1256" i="70"/>
  <c r="AS1260" i="70"/>
  <c r="L1262" i="70"/>
  <c r="U1262" i="70"/>
  <c r="AD1262" i="70"/>
  <c r="AM1262" i="70"/>
  <c r="AV1172" i="70"/>
  <c r="AV1176" i="70"/>
  <c r="AV1178" i="70"/>
  <c r="AV1182" i="70"/>
  <c r="AV1186" i="70"/>
  <c r="AS1189" i="70"/>
  <c r="AV1190" i="70"/>
  <c r="AS1193" i="70"/>
  <c r="AV1196" i="70"/>
  <c r="AV1200" i="70"/>
  <c r="AV1204" i="70"/>
  <c r="AS1207" i="70"/>
  <c r="AV1208" i="70"/>
  <c r="AU1209" i="70"/>
  <c r="AS1213" i="70"/>
  <c r="AV1214" i="70"/>
  <c r="AU1215" i="70"/>
  <c r="AS1217" i="70"/>
  <c r="AV1218" i="70"/>
  <c r="AU1219" i="70"/>
  <c r="AS1221" i="70"/>
  <c r="AV1222" i="70"/>
  <c r="AU1223" i="70"/>
  <c r="AS1225" i="70"/>
  <c r="AV1226" i="70"/>
  <c r="AU1227" i="70"/>
  <c r="AU1229" i="70"/>
  <c r="AV1232" i="70"/>
  <c r="AU1233" i="70"/>
  <c r="AV1236" i="70"/>
  <c r="AU1237" i="70"/>
  <c r="AS1239" i="70"/>
  <c r="AV1240" i="70"/>
  <c r="AU1241" i="70"/>
  <c r="AS1243" i="70"/>
  <c r="AV1244" i="70"/>
  <c r="AU1245" i="70"/>
  <c r="AV1246" i="70"/>
  <c r="AV1250" i="70"/>
  <c r="AV1254" i="70"/>
  <c r="AS1257" i="70"/>
  <c r="AV1258" i="70"/>
  <c r="AS1261" i="70"/>
  <c r="AV1209" i="70"/>
  <c r="AV1229" i="70"/>
  <c r="AV1237" i="70"/>
  <c r="AV1241" i="70"/>
  <c r="AV1251" i="70"/>
  <c r="AV1259" i="70"/>
  <c r="AS1179" i="70"/>
  <c r="AU1181" i="70"/>
  <c r="AS1183" i="70"/>
  <c r="AU1185" i="70"/>
  <c r="AS1187" i="70"/>
  <c r="AU1195" i="70"/>
  <c r="AS1197" i="70"/>
  <c r="AU1199" i="70"/>
  <c r="AS1201" i="70"/>
  <c r="AU1203" i="70"/>
  <c r="AU1207" i="70"/>
  <c r="AV1212" i="70"/>
  <c r="AU1213" i="70"/>
  <c r="AS1215" i="70"/>
  <c r="AU1217" i="70"/>
  <c r="AS1219" i="70"/>
  <c r="AU1221" i="70"/>
  <c r="AS1223" i="70"/>
  <c r="AS1247" i="70"/>
  <c r="AV7" i="70"/>
  <c r="AV11" i="70"/>
  <c r="AV15" i="70"/>
  <c r="AV19" i="70"/>
  <c r="AV6" i="70"/>
  <c r="AV9" i="70"/>
  <c r="AV13" i="70"/>
  <c r="AV17" i="70"/>
  <c r="K8" i="79"/>
  <c r="N9" i="79"/>
  <c r="K10" i="79"/>
  <c r="AB21" i="69"/>
  <c r="J37" i="69"/>
  <c r="V37" i="69"/>
  <c r="AA38" i="69"/>
  <c r="AA40" i="69"/>
  <c r="E301" i="53"/>
  <c r="I303" i="53"/>
  <c r="O303" i="53"/>
  <c r="U303" i="53"/>
  <c r="G37" i="69"/>
  <c r="S37" i="69"/>
  <c r="J38" i="69"/>
  <c r="P38" i="69"/>
  <c r="V38" i="69"/>
  <c r="J40" i="69"/>
  <c r="P40" i="69"/>
  <c r="V40" i="69"/>
  <c r="N301" i="53"/>
  <c r="F304" i="53"/>
  <c r="L304" i="53"/>
  <c r="R304" i="53"/>
  <c r="X304" i="53"/>
  <c r="F303" i="53"/>
  <c r="L303" i="53"/>
  <c r="R303" i="53"/>
  <c r="X303" i="53"/>
  <c r="M37" i="69"/>
  <c r="Y37" i="69"/>
  <c r="G38" i="69"/>
  <c r="M38" i="69"/>
  <c r="S38" i="69"/>
  <c r="Y38" i="69"/>
  <c r="AB15" i="53"/>
  <c r="AB247" i="53"/>
  <c r="AB248" i="53"/>
  <c r="AB263" i="53"/>
  <c r="AB264" i="53"/>
  <c r="AB279" i="53"/>
  <c r="AB280" i="53"/>
  <c r="AB295" i="53"/>
  <c r="AB296" i="53"/>
  <c r="AB33" i="53"/>
  <c r="AB35" i="53"/>
  <c r="AB49" i="53"/>
  <c r="AB51" i="53"/>
  <c r="AB65" i="53"/>
  <c r="AB67" i="53"/>
  <c r="AB21" i="53"/>
  <c r="AB37" i="53"/>
  <c r="AB53" i="53"/>
  <c r="AB69" i="53"/>
  <c r="AB165" i="53"/>
  <c r="AB181" i="53"/>
  <c r="AB197" i="53"/>
  <c r="AB213" i="53"/>
  <c r="AB245" i="53"/>
  <c r="AB277" i="53"/>
  <c r="AB293" i="53"/>
  <c r="AB20" i="53"/>
  <c r="AB36" i="53"/>
  <c r="AB52" i="53"/>
  <c r="AB68" i="53"/>
  <c r="AB241" i="53"/>
  <c r="AB257" i="53"/>
  <c r="AB258" i="53"/>
  <c r="AB273" i="53"/>
  <c r="AB274" i="53"/>
  <c r="AB289" i="53"/>
  <c r="AB290" i="53"/>
  <c r="Y79" i="36" l="1"/>
  <c r="BL13" i="71"/>
  <c r="AW155" i="71" s="1"/>
  <c r="C3" i="80"/>
  <c r="N18" i="80" s="1"/>
  <c r="D1263" i="70"/>
  <c r="G303" i="53"/>
  <c r="AS599" i="70"/>
  <c r="E8" i="79"/>
  <c r="N7" i="79"/>
  <c r="AR1274" i="70"/>
  <c r="J12" i="79"/>
  <c r="AA301" i="53"/>
  <c r="X79" i="36"/>
  <c r="U79" i="36"/>
  <c r="R79" i="36"/>
  <c r="O79" i="36"/>
  <c r="L79" i="36"/>
  <c r="I79" i="36"/>
  <c r="C26" i="59"/>
  <c r="D26" i="59"/>
  <c r="AS14" i="71"/>
  <c r="AS10" i="71"/>
  <c r="AS20" i="71"/>
  <c r="AS13" i="71"/>
  <c r="AS11" i="71"/>
  <c r="AS19" i="71"/>
  <c r="AS9" i="71"/>
  <c r="AS7" i="71"/>
  <c r="AS18" i="71"/>
  <c r="AS6" i="71"/>
  <c r="AS12" i="71"/>
  <c r="AS8" i="71"/>
  <c r="AO141" i="71"/>
  <c r="AS152" i="71" s="1"/>
  <c r="AS17" i="71"/>
  <c r="AS15" i="71"/>
  <c r="L1278" i="70"/>
  <c r="U1266" i="70"/>
  <c r="AJ1276" i="70"/>
  <c r="AM1275" i="70"/>
  <c r="I1273" i="70"/>
  <c r="AM1267" i="70"/>
  <c r="I1265" i="70"/>
  <c r="R1275" i="70"/>
  <c r="I1272" i="70"/>
  <c r="R1278" i="70"/>
  <c r="U1275" i="70"/>
  <c r="AJ1272" i="70"/>
  <c r="R1270" i="70"/>
  <c r="AM1265" i="70"/>
  <c r="AM1268" i="70"/>
  <c r="AA1266" i="70"/>
  <c r="AJ1267" i="70"/>
  <c r="K1268" i="70"/>
  <c r="L1270" i="70"/>
  <c r="L1265" i="70"/>
  <c r="L1275" i="70"/>
  <c r="AD1272" i="70"/>
  <c r="AD1264" i="70"/>
  <c r="R1271" i="70"/>
  <c r="I1268" i="70"/>
  <c r="AA1277" i="70"/>
  <c r="L1272" i="70"/>
  <c r="AA1269" i="70"/>
  <c r="AM1263" i="70"/>
  <c r="I1278" i="70"/>
  <c r="AA1265" i="70"/>
  <c r="AA1274" i="70"/>
  <c r="AJ157" i="71"/>
  <c r="I1266" i="70"/>
  <c r="AA1275" i="70"/>
  <c r="AJ1277" i="70"/>
  <c r="AM1277" i="70"/>
  <c r="AM1269" i="70"/>
  <c r="AJ1271" i="70"/>
  <c r="AA1270" i="70"/>
  <c r="U1277" i="70"/>
  <c r="AJ1274" i="70"/>
  <c r="R1272" i="70"/>
  <c r="U1269" i="70"/>
  <c r="AJ1266" i="70"/>
  <c r="R1264" i="70"/>
  <c r="L1277" i="70"/>
  <c r="AJ1273" i="70"/>
  <c r="AM1270" i="70"/>
  <c r="AD1267" i="70"/>
  <c r="U1264" i="70"/>
  <c r="AD1274" i="70"/>
  <c r="AD1277" i="70"/>
  <c r="U1274" i="70"/>
  <c r="L1271" i="70"/>
  <c r="AA1278" i="70"/>
  <c r="AM1278" i="70"/>
  <c r="H1279" i="70"/>
  <c r="AR157" i="71"/>
  <c r="AP1263" i="70"/>
  <c r="U1268" i="70"/>
  <c r="L1264" i="70"/>
  <c r="AM1271" i="70"/>
  <c r="I1269" i="70"/>
  <c r="AA1263" i="70"/>
  <c r="R1267" i="70"/>
  <c r="R1274" i="70"/>
  <c r="I1274" i="70"/>
  <c r="R1269" i="70"/>
  <c r="Z1279" i="70"/>
  <c r="U157" i="71"/>
  <c r="R1265" i="70"/>
  <c r="I1264" i="70"/>
  <c r="U1271" i="70"/>
  <c r="AJ1268" i="70"/>
  <c r="R1277" i="70"/>
  <c r="R1266" i="70"/>
  <c r="L1274" i="70"/>
  <c r="AA1271" i="70"/>
  <c r="L1266" i="70"/>
  <c r="U1263" i="70"/>
  <c r="U1276" i="70"/>
  <c r="L1273" i="70"/>
  <c r="AJ1269" i="70"/>
  <c r="AM1266" i="70"/>
  <c r="AJ1263" i="70"/>
  <c r="AM1273" i="70"/>
  <c r="I1271" i="70"/>
  <c r="L1268" i="70"/>
  <c r="AM1276" i="70"/>
  <c r="AD1273" i="70"/>
  <c r="U1270" i="70"/>
  <c r="AM1264" i="70"/>
  <c r="I1263" i="70"/>
  <c r="M8" i="80"/>
  <c r="AD1265" i="70"/>
  <c r="AM1274" i="70"/>
  <c r="I1275" i="70"/>
  <c r="U1278" i="70"/>
  <c r="AJ1264" i="70"/>
  <c r="AA1268" i="70"/>
  <c r="I1277" i="70"/>
  <c r="AD1276" i="70"/>
  <c r="AD1268" i="70"/>
  <c r="I1276" i="70"/>
  <c r="AD1263" i="70"/>
  <c r="L1276" i="70"/>
  <c r="AA1273" i="70"/>
  <c r="U1267" i="70"/>
  <c r="R1273" i="70"/>
  <c r="I1270" i="70"/>
  <c r="AA1264" i="70"/>
  <c r="AA1272" i="70"/>
  <c r="AA1267" i="70"/>
  <c r="AD1271" i="70"/>
  <c r="L1267" i="70"/>
  <c r="R1276" i="70"/>
  <c r="U1273" i="70"/>
  <c r="AJ1270" i="70"/>
  <c r="R1268" i="70"/>
  <c r="U1265" i="70"/>
  <c r="AJ1278" i="70"/>
  <c r="AD1275" i="70"/>
  <c r="U1272" i="70"/>
  <c r="L1269" i="70"/>
  <c r="AJ1265" i="70"/>
  <c r="AD1278" i="70"/>
  <c r="AD1270" i="70"/>
  <c r="AD1266" i="70"/>
  <c r="AJ1275" i="70"/>
  <c r="AM1272" i="70"/>
  <c r="AD1269" i="70"/>
  <c r="AA1276" i="70"/>
  <c r="I1267" i="70"/>
  <c r="AD157" i="71"/>
  <c r="R1263" i="70"/>
  <c r="L1263" i="70"/>
  <c r="Y304" i="53"/>
  <c r="Y303" i="53"/>
  <c r="K9" i="79"/>
  <c r="S304" i="53"/>
  <c r="K7" i="79"/>
  <c r="N5" i="79"/>
  <c r="F79" i="36"/>
  <c r="AR1277" i="70"/>
  <c r="AR1267" i="70"/>
  <c r="AR1263" i="70"/>
  <c r="AR1271" i="70"/>
  <c r="AR1272" i="70"/>
  <c r="AR1276" i="70"/>
  <c r="AR1273" i="70"/>
  <c r="AR1275" i="70"/>
  <c r="AR1268" i="70"/>
  <c r="AR1269" i="70"/>
  <c r="AR1266" i="70"/>
  <c r="H19" i="80"/>
  <c r="H20" i="80"/>
  <c r="H13" i="80"/>
  <c r="E10" i="80"/>
  <c r="H14" i="80"/>
  <c r="N16" i="80"/>
  <c r="AV293" i="70"/>
  <c r="AV633" i="70"/>
  <c r="AG5" i="36"/>
  <c r="AF5" i="36" s="1"/>
  <c r="AG7" i="36"/>
  <c r="AF7" i="36" s="1"/>
  <c r="AG12" i="36"/>
  <c r="AF12" i="36" s="1"/>
  <c r="AG16" i="36"/>
  <c r="AF16" i="36" s="1"/>
  <c r="AG20" i="36"/>
  <c r="AF20" i="36" s="1"/>
  <c r="AG24" i="36"/>
  <c r="AF24" i="36" s="1"/>
  <c r="AG28" i="36"/>
  <c r="AF28" i="36" s="1"/>
  <c r="AG32" i="36"/>
  <c r="AF32" i="36" s="1"/>
  <c r="AG36" i="36"/>
  <c r="AF36" i="36" s="1"/>
  <c r="AG40" i="36"/>
  <c r="AF40" i="36" s="1"/>
  <c r="AG44" i="36"/>
  <c r="AF44" i="36" s="1"/>
  <c r="AG10" i="36"/>
  <c r="AF10" i="36" s="1"/>
  <c r="AG18" i="36"/>
  <c r="AF18" i="36" s="1"/>
  <c r="AG26" i="36"/>
  <c r="AF26" i="36" s="1"/>
  <c r="AG34" i="36"/>
  <c r="AF34" i="36" s="1"/>
  <c r="AG42" i="36"/>
  <c r="AF42" i="36" s="1"/>
  <c r="AG6" i="36"/>
  <c r="AF6" i="36" s="1"/>
  <c r="AG15" i="36"/>
  <c r="AF15" i="36" s="1"/>
  <c r="AG23" i="36"/>
  <c r="AF23" i="36" s="1"/>
  <c r="AG31" i="36"/>
  <c r="AF31" i="36" s="1"/>
  <c r="AG39" i="36"/>
  <c r="AF39" i="36" s="1"/>
  <c r="AG45" i="36"/>
  <c r="AF45" i="36" s="1"/>
  <c r="AG8" i="36"/>
  <c r="AF8" i="36" s="1"/>
  <c r="AG13" i="36"/>
  <c r="AF13" i="36" s="1"/>
  <c r="AG17" i="36"/>
  <c r="AF17" i="36" s="1"/>
  <c r="AG21" i="36"/>
  <c r="AF21" i="36" s="1"/>
  <c r="AG25" i="36"/>
  <c r="AF25" i="36" s="1"/>
  <c r="AG29" i="36"/>
  <c r="AF29" i="36" s="1"/>
  <c r="AG33" i="36"/>
  <c r="AF33" i="36" s="1"/>
  <c r="AG37" i="36"/>
  <c r="AF37" i="36" s="1"/>
  <c r="AG41" i="36"/>
  <c r="AF41" i="36" s="1"/>
  <c r="AG47" i="36"/>
  <c r="AF47" i="36" s="1"/>
  <c r="AG46" i="36"/>
  <c r="AF46" i="36" s="1"/>
  <c r="AG14" i="36"/>
  <c r="AF14" i="36" s="1"/>
  <c r="AG22" i="36"/>
  <c r="AF22" i="36" s="1"/>
  <c r="AG30" i="36"/>
  <c r="AF30" i="36" s="1"/>
  <c r="AG38" i="36"/>
  <c r="AF38" i="36" s="1"/>
  <c r="AG9" i="36"/>
  <c r="AF9" i="36" s="1"/>
  <c r="AG11" i="36"/>
  <c r="AF11" i="36" s="1"/>
  <c r="AG19" i="36"/>
  <c r="AF19" i="36" s="1"/>
  <c r="AG27" i="36"/>
  <c r="AF27" i="36" s="1"/>
  <c r="AG35" i="36"/>
  <c r="AF35" i="36" s="1"/>
  <c r="AG43" i="36"/>
  <c r="AF43" i="36" s="1"/>
  <c r="N11" i="79"/>
  <c r="AV582" i="70"/>
  <c r="AO8" i="53"/>
  <c r="AO65" i="53"/>
  <c r="AR34" i="53" s="1"/>
  <c r="AO61" i="53"/>
  <c r="AR30" i="53" s="1"/>
  <c r="AO64" i="53"/>
  <c r="AR33" i="53" s="1"/>
  <c r="AO32" i="53"/>
  <c r="AO78" i="53"/>
  <c r="AR47" i="53" s="1"/>
  <c r="AO76" i="53"/>
  <c r="AR45" i="53" s="1"/>
  <c r="AO50" i="53"/>
  <c r="AR19" i="53" s="1"/>
  <c r="AO43" i="53"/>
  <c r="AR12" i="53" s="1"/>
  <c r="AO27" i="53"/>
  <c r="AO60" i="53"/>
  <c r="AR29" i="53" s="1"/>
  <c r="AO34" i="53"/>
  <c r="AO41" i="53"/>
  <c r="AR10" i="53" s="1"/>
  <c r="AO23" i="53"/>
  <c r="AO59" i="53"/>
  <c r="AR28" i="53" s="1"/>
  <c r="AO77" i="53"/>
  <c r="AR46" i="53" s="1"/>
  <c r="AO57" i="53"/>
  <c r="AR26" i="53" s="1"/>
  <c r="AO54" i="53"/>
  <c r="AR23" i="53" s="1"/>
  <c r="AO56" i="53"/>
  <c r="AR25" i="53" s="1"/>
  <c r="AO28" i="53"/>
  <c r="AO75" i="53"/>
  <c r="AR44" i="53" s="1"/>
  <c r="AO15" i="53"/>
  <c r="AO67" i="53"/>
  <c r="AR36" i="53" s="1"/>
  <c r="AO63" i="53"/>
  <c r="AR32" i="53" s="1"/>
  <c r="AO39" i="53"/>
  <c r="AR8" i="53" s="1"/>
  <c r="AO52" i="53"/>
  <c r="AR21" i="53" s="1"/>
  <c r="AO24" i="53"/>
  <c r="AO45" i="53"/>
  <c r="AR14" i="53" s="1"/>
  <c r="AO42" i="53"/>
  <c r="AR11" i="53" s="1"/>
  <c r="AO26" i="53"/>
  <c r="AO51" i="53"/>
  <c r="AR20" i="53" s="1"/>
  <c r="AO21" i="53"/>
  <c r="AO73" i="53"/>
  <c r="AR42" i="53" s="1"/>
  <c r="AO72" i="53"/>
  <c r="AR41" i="53" s="1"/>
  <c r="AO53" i="53"/>
  <c r="AR22" i="53" s="1"/>
  <c r="AO66" i="53"/>
  <c r="AR35" i="53" s="1"/>
  <c r="AO48" i="53"/>
  <c r="AR17" i="53" s="1"/>
  <c r="AO19" i="53"/>
  <c r="AO37" i="53"/>
  <c r="AO33" i="53"/>
  <c r="AO58" i="53"/>
  <c r="AR27" i="53" s="1"/>
  <c r="AO38" i="53"/>
  <c r="AR7" i="53" s="1"/>
  <c r="AO68" i="53"/>
  <c r="AR37" i="53" s="1"/>
  <c r="AO35" i="53"/>
  <c r="AO17" i="53"/>
  <c r="AO20" i="53"/>
  <c r="AO30" i="53"/>
  <c r="AR6" i="53" s="1"/>
  <c r="AO44" i="53"/>
  <c r="AR13" i="53" s="1"/>
  <c r="AO18" i="53"/>
  <c r="AO25" i="53"/>
  <c r="AO11" i="53"/>
  <c r="AO9" i="53"/>
  <c r="AO22" i="53"/>
  <c r="AO71" i="53"/>
  <c r="AR40" i="53" s="1"/>
  <c r="AO16" i="53"/>
  <c r="AO69" i="53"/>
  <c r="AR38" i="53" s="1"/>
  <c r="AO49" i="53"/>
  <c r="AR18" i="53" s="1"/>
  <c r="AO62" i="53"/>
  <c r="AR31" i="53" s="1"/>
  <c r="AO74" i="53"/>
  <c r="AR43" i="53" s="1"/>
  <c r="AO40" i="53"/>
  <c r="AR9" i="53" s="1"/>
  <c r="AO10" i="53"/>
  <c r="AO29" i="53"/>
  <c r="AO6" i="53"/>
  <c r="AO14" i="53"/>
  <c r="AO12" i="53"/>
  <c r="AO36" i="53"/>
  <c r="AO7" i="53"/>
  <c r="AO70" i="53"/>
  <c r="AR39" i="53" s="1"/>
  <c r="AO55" i="53"/>
  <c r="AR24" i="53" s="1"/>
  <c r="AO47" i="53"/>
  <c r="AR16" i="53" s="1"/>
  <c r="AO31" i="53"/>
  <c r="AO13" i="53"/>
  <c r="AO46" i="53"/>
  <c r="AR15" i="53" s="1"/>
  <c r="G304" i="53"/>
  <c r="L12" i="79"/>
  <c r="AS871" i="70"/>
  <c r="AV89" i="71"/>
  <c r="AS395" i="70"/>
  <c r="Z301" i="53"/>
  <c r="AV72" i="70"/>
  <c r="AV514" i="70"/>
  <c r="AV344" i="70"/>
  <c r="AV155" i="71"/>
  <c r="AL1263" i="70"/>
  <c r="AI1279" i="70"/>
  <c r="AT1271" i="70"/>
  <c r="AR1265" i="70"/>
  <c r="AS155" i="71"/>
  <c r="AT1279" i="70"/>
  <c r="AS150" i="71"/>
  <c r="R157" i="71"/>
  <c r="AS140" i="71"/>
  <c r="L157" i="71"/>
  <c r="AT1270" i="70"/>
  <c r="AT1274" i="70"/>
  <c r="AT1276" i="70"/>
  <c r="AV152" i="71"/>
  <c r="AR6" i="69"/>
  <c r="AR7" i="69"/>
  <c r="AR8" i="69"/>
  <c r="AR5" i="69"/>
  <c r="AR11" i="69"/>
  <c r="AR9" i="69"/>
  <c r="AR10" i="69"/>
  <c r="AS89" i="70"/>
  <c r="AU156" i="71"/>
  <c r="AT1277" i="70"/>
  <c r="AM157" i="71"/>
  <c r="AV142" i="71"/>
  <c r="AT1264" i="70"/>
  <c r="AV156" i="71"/>
  <c r="AA303" i="53"/>
  <c r="AB39" i="69"/>
  <c r="D12" i="79"/>
  <c r="AB37" i="69"/>
  <c r="AB301" i="53" s="1"/>
  <c r="K11" i="79"/>
  <c r="AT1267" i="70"/>
  <c r="AV143" i="71"/>
  <c r="AT1272" i="70"/>
  <c r="AT1269" i="70"/>
  <c r="AT1263" i="70"/>
  <c r="AT1273" i="70"/>
  <c r="AV837" i="70"/>
  <c r="AT1278" i="70"/>
  <c r="AV153" i="71"/>
  <c r="AW153" i="71"/>
  <c r="AT1268" i="70"/>
  <c r="AV531" i="70"/>
  <c r="AV820" i="70"/>
  <c r="AV786" i="70"/>
  <c r="AS157" i="70"/>
  <c r="AS922" i="70"/>
  <c r="AV106" i="70"/>
  <c r="AS735" i="70"/>
  <c r="AS327" i="70"/>
  <c r="AV259" i="70"/>
  <c r="AU144" i="71"/>
  <c r="AS146" i="71"/>
  <c r="AS142" i="71"/>
  <c r="AU153" i="71"/>
  <c r="AV150" i="71"/>
  <c r="AR1264" i="70"/>
  <c r="AS156" i="71"/>
  <c r="AR1278" i="70"/>
  <c r="AT1266" i="70"/>
  <c r="AV144" i="71"/>
  <c r="AS151" i="71"/>
  <c r="AV148" i="71"/>
  <c r="AR1270" i="70"/>
  <c r="AU147" i="71"/>
  <c r="AV151" i="71"/>
  <c r="D13" i="80"/>
  <c r="AV147" i="71"/>
  <c r="Q1279" i="70"/>
  <c r="I157" i="71"/>
  <c r="AV141" i="71"/>
  <c r="AS888" i="70"/>
  <c r="AV718" i="70"/>
  <c r="AV412" i="70"/>
  <c r="AV276" i="70"/>
  <c r="AV174" i="70"/>
  <c r="AU157" i="71"/>
  <c r="AU149" i="71"/>
  <c r="AU152" i="71"/>
  <c r="AV146" i="71"/>
  <c r="AA157" i="71"/>
  <c r="AV149" i="71"/>
  <c r="AV145" i="71"/>
  <c r="AU146" i="71"/>
  <c r="AR12" i="69"/>
  <c r="AS1160" i="70"/>
  <c r="AS1024" i="70"/>
  <c r="AV854" i="70"/>
  <c r="AV565" i="70"/>
  <c r="AS361" i="70"/>
  <c r="AV429" i="70"/>
  <c r="AU141" i="71"/>
  <c r="AS149" i="71"/>
  <c r="AS1007" i="70"/>
  <c r="AS480" i="70"/>
  <c r="AU145" i="71"/>
  <c r="AV154" i="71"/>
  <c r="AU148" i="71"/>
  <c r="AU155" i="71"/>
  <c r="AU142" i="71"/>
  <c r="AU150" i="71"/>
  <c r="AU151" i="71"/>
  <c r="AU143" i="71"/>
  <c r="AU154" i="71"/>
  <c r="AS1245" i="70"/>
  <c r="AV752" i="70"/>
  <c r="AS21" i="70"/>
  <c r="AV1075" i="70"/>
  <c r="AV1126" i="70"/>
  <c r="AS973" i="70"/>
  <c r="AS208" i="70"/>
  <c r="AS1228" i="70"/>
  <c r="AS225" i="70"/>
  <c r="AS1041" i="70"/>
  <c r="AV905" i="70"/>
  <c r="J301" i="53"/>
  <c r="E6" i="79"/>
  <c r="J302" i="53"/>
  <c r="H6" i="79"/>
  <c r="J304" i="53"/>
  <c r="N6" i="79"/>
  <c r="J303" i="53"/>
  <c r="K6" i="79"/>
  <c r="AA13" i="37"/>
  <c r="BT7" i="71"/>
  <c r="BT5" i="71"/>
  <c r="BT8" i="71"/>
  <c r="BT10" i="71"/>
  <c r="BT11" i="71"/>
  <c r="BT6" i="71"/>
  <c r="BT12" i="71"/>
  <c r="BT9" i="71"/>
  <c r="K1264" i="70"/>
  <c r="D9" i="80"/>
  <c r="AT1265" i="70"/>
  <c r="C12" i="79"/>
  <c r="F12" i="79"/>
  <c r="T1267" i="70"/>
  <c r="G12" i="80"/>
  <c r="AC1266" i="70"/>
  <c r="J11" i="80"/>
  <c r="AD10" i="37"/>
  <c r="AC10" i="37" s="1"/>
  <c r="AD9" i="37"/>
  <c r="AC9" i="37" s="1"/>
  <c r="AD5" i="37"/>
  <c r="AC5" i="37" s="1"/>
  <c r="AD12" i="37"/>
  <c r="AC12" i="37" s="1"/>
  <c r="AD8" i="37"/>
  <c r="AC8" i="37" s="1"/>
  <c r="AD11" i="37"/>
  <c r="AC11" i="37" s="1"/>
  <c r="AD7" i="37"/>
  <c r="AC7" i="37" s="1"/>
  <c r="AD6" i="37"/>
  <c r="AC6" i="37" s="1"/>
  <c r="AL1276" i="70"/>
  <c r="M21" i="80"/>
  <c r="AL1272" i="70"/>
  <c r="M17" i="80"/>
  <c r="AL1268" i="70"/>
  <c r="M13" i="80"/>
  <c r="AL1264" i="70"/>
  <c r="M9" i="80"/>
  <c r="T1276" i="70"/>
  <c r="G21" i="80"/>
  <c r="T1272" i="70"/>
  <c r="G17" i="80"/>
  <c r="AL1277" i="70"/>
  <c r="M22" i="80"/>
  <c r="T1264" i="70"/>
  <c r="G9" i="80"/>
  <c r="AV106" i="71"/>
  <c r="AS106" i="71"/>
  <c r="AS72" i="71"/>
  <c r="AV72" i="71"/>
  <c r="AV38" i="71"/>
  <c r="AS38" i="71"/>
  <c r="AC1277" i="70"/>
  <c r="J22" i="80"/>
  <c r="K1275" i="70"/>
  <c r="D20" i="80"/>
  <c r="AC1273" i="70"/>
  <c r="J18" i="80"/>
  <c r="K1271" i="70"/>
  <c r="D16" i="80"/>
  <c r="AC1269" i="70"/>
  <c r="J14" i="80"/>
  <c r="K1267" i="70"/>
  <c r="D12" i="80"/>
  <c r="AC1265" i="70"/>
  <c r="J10" i="80"/>
  <c r="K1263" i="70"/>
  <c r="D8" i="80"/>
  <c r="T1277" i="70"/>
  <c r="G22" i="80"/>
  <c r="K1274" i="70"/>
  <c r="D19" i="80"/>
  <c r="AC1272" i="70"/>
  <c r="J17" i="80"/>
  <c r="T1269" i="70"/>
  <c r="G14" i="80"/>
  <c r="K1266" i="70"/>
  <c r="D11" i="80"/>
  <c r="AC1264" i="70"/>
  <c r="J9" i="80"/>
  <c r="AL1279" i="70"/>
  <c r="M24" i="80"/>
  <c r="AL1274" i="70"/>
  <c r="M19" i="80"/>
  <c r="AL1270" i="70"/>
  <c r="M15" i="80"/>
  <c r="K1276" i="70"/>
  <c r="D21" i="80"/>
  <c r="AC1274" i="70"/>
  <c r="J19" i="80"/>
  <c r="T1271" i="70"/>
  <c r="G16" i="80"/>
  <c r="AL1266" i="70"/>
  <c r="M11" i="80"/>
  <c r="AL1267" i="70"/>
  <c r="M12" i="80"/>
  <c r="T1268" i="70"/>
  <c r="G13" i="80"/>
  <c r="K1265" i="70"/>
  <c r="D10" i="80"/>
  <c r="AC1279" i="70"/>
  <c r="J24" i="80"/>
  <c r="T1279" i="70"/>
  <c r="G24" i="80"/>
  <c r="T1263" i="70"/>
  <c r="G8" i="80"/>
  <c r="K1277" i="70"/>
  <c r="D22" i="80"/>
  <c r="AC1275" i="70"/>
  <c r="J20" i="80"/>
  <c r="K1273" i="70"/>
  <c r="D18" i="80"/>
  <c r="AC1271" i="70"/>
  <c r="J16" i="80"/>
  <c r="K1269" i="70"/>
  <c r="D14" i="80"/>
  <c r="AL1269" i="70"/>
  <c r="M14" i="80"/>
  <c r="AL1271" i="70"/>
  <c r="M16" i="80"/>
  <c r="AC1263" i="70"/>
  <c r="J8" i="80"/>
  <c r="AS123" i="71"/>
  <c r="AV123" i="71"/>
  <c r="AV55" i="71"/>
  <c r="AS55" i="71"/>
  <c r="K1279" i="70"/>
  <c r="D24" i="80"/>
  <c r="AL1278" i="70"/>
  <c r="M23" i="80"/>
  <c r="T1278" i="70"/>
  <c r="G23" i="80"/>
  <c r="T1274" i="70"/>
  <c r="G19" i="80"/>
  <c r="T1270" i="70"/>
  <c r="G15" i="80"/>
  <c r="T1266" i="70"/>
  <c r="G11" i="80"/>
  <c r="K1278" i="70"/>
  <c r="D23" i="80"/>
  <c r="AC1276" i="70"/>
  <c r="J21" i="80"/>
  <c r="T1273" i="70"/>
  <c r="G18" i="80"/>
  <c r="K1270" i="70"/>
  <c r="D15" i="80"/>
  <c r="AC1268" i="70"/>
  <c r="J13" i="80"/>
  <c r="T1265" i="70"/>
  <c r="G10" i="80"/>
  <c r="AC1278" i="70"/>
  <c r="J23" i="80"/>
  <c r="T1275" i="70"/>
  <c r="G20" i="80"/>
  <c r="K1272" i="70"/>
  <c r="D17" i="80"/>
  <c r="AC1270" i="70"/>
  <c r="J15" i="80"/>
  <c r="AL1265" i="70"/>
  <c r="M10" i="80"/>
  <c r="AL1273" i="70"/>
  <c r="M18" i="80"/>
  <c r="AL1275" i="70"/>
  <c r="M20" i="80"/>
  <c r="AC1267" i="70"/>
  <c r="J12" i="80"/>
  <c r="AS21" i="71"/>
  <c r="AV21" i="71"/>
  <c r="AS1262" i="70"/>
  <c r="AV1262" i="70"/>
  <c r="AS1194" i="70"/>
  <c r="AV1194" i="70"/>
  <c r="AV1092" i="70"/>
  <c r="AS1092" i="70"/>
  <c r="AS1058" i="70"/>
  <c r="AV1058" i="70"/>
  <c r="AS956" i="70"/>
  <c r="AV956" i="70"/>
  <c r="AV939" i="70"/>
  <c r="AS939" i="70"/>
  <c r="AS769" i="70"/>
  <c r="AV769" i="70"/>
  <c r="AS701" i="70"/>
  <c r="AV701" i="70"/>
  <c r="AS242" i="70"/>
  <c r="AV242" i="70"/>
  <c r="AS191" i="70"/>
  <c r="AV191" i="70"/>
  <c r="AS1211" i="70"/>
  <c r="AV1211" i="70"/>
  <c r="AS1177" i="70"/>
  <c r="AV1177" i="70"/>
  <c r="AS990" i="70"/>
  <c r="AV990" i="70"/>
  <c r="AS803" i="70"/>
  <c r="AV803" i="70"/>
  <c r="AS616" i="70"/>
  <c r="AV616" i="70"/>
  <c r="AS548" i="70"/>
  <c r="AV548" i="70"/>
  <c r="AS140" i="70"/>
  <c r="AV140" i="70"/>
  <c r="AS1109" i="70"/>
  <c r="AV1109" i="70"/>
  <c r="AV684" i="70"/>
  <c r="AS684" i="70"/>
  <c r="AS667" i="70"/>
  <c r="AV667" i="70"/>
  <c r="AS310" i="70"/>
  <c r="AV310" i="70"/>
  <c r="AV446" i="70"/>
  <c r="AS446" i="70"/>
  <c r="AS123" i="70"/>
  <c r="AV123" i="70"/>
  <c r="AS1143" i="70"/>
  <c r="AV1143" i="70"/>
  <c r="AV650" i="70"/>
  <c r="AS650" i="70"/>
  <c r="AS378" i="70"/>
  <c r="AV378" i="70"/>
  <c r="AS463" i="70"/>
  <c r="AV463" i="70"/>
  <c r="AS497" i="70"/>
  <c r="AV497" i="70"/>
  <c r="AS55" i="70"/>
  <c r="AV55" i="70"/>
  <c r="AS38" i="70"/>
  <c r="AV38" i="70"/>
  <c r="M302" i="53"/>
  <c r="H7" i="79"/>
  <c r="N8" i="79"/>
  <c r="P304" i="53"/>
  <c r="AA304" i="53"/>
  <c r="AB40" i="69"/>
  <c r="M12" i="79"/>
  <c r="H5" i="79"/>
  <c r="G302" i="53"/>
  <c r="S301" i="53"/>
  <c r="E9" i="79"/>
  <c r="G12" i="79"/>
  <c r="AA302" i="53"/>
  <c r="AB38" i="69"/>
  <c r="Y302" i="53"/>
  <c r="H11" i="79"/>
  <c r="E11" i="79"/>
  <c r="Y301" i="53"/>
  <c r="V302" i="53"/>
  <c r="H10" i="79"/>
  <c r="G301" i="53"/>
  <c r="E5" i="79"/>
  <c r="V301" i="53"/>
  <c r="E10" i="79"/>
  <c r="S302" i="53"/>
  <c r="H9" i="79"/>
  <c r="E7" i="79"/>
  <c r="M301" i="53"/>
  <c r="N10" i="79"/>
  <c r="V304" i="53"/>
  <c r="P302" i="53"/>
  <c r="H8" i="79"/>
  <c r="AW146" i="71" l="1"/>
  <c r="AW151" i="71"/>
  <c r="AW150" i="71"/>
  <c r="AW149" i="71"/>
  <c r="AW141" i="71"/>
  <c r="AW143" i="71"/>
  <c r="AW144" i="71"/>
  <c r="AW1266" i="70" s="1"/>
  <c r="AW152" i="71"/>
  <c r="AW1274" i="70" s="1"/>
  <c r="E14" i="80"/>
  <c r="AW156" i="71"/>
  <c r="AW157" i="71"/>
  <c r="K10" i="80"/>
  <c r="E18" i="80"/>
  <c r="E23" i="80"/>
  <c r="AW142" i="71"/>
  <c r="AW147" i="71"/>
  <c r="AW145" i="71"/>
  <c r="K13" i="80"/>
  <c r="K17" i="80"/>
  <c r="AW148" i="71"/>
  <c r="AW1270" i="70" s="1"/>
  <c r="N24" i="80"/>
  <c r="K24" i="80"/>
  <c r="E12" i="80"/>
  <c r="H24" i="80"/>
  <c r="N14" i="80"/>
  <c r="N15" i="80"/>
  <c r="K19" i="80"/>
  <c r="K16" i="80"/>
  <c r="E22" i="80"/>
  <c r="D141" i="71"/>
  <c r="V149" i="71"/>
  <c r="V1271" i="70" s="1"/>
  <c r="AN157" i="71"/>
  <c r="AN1279" i="70" s="1"/>
  <c r="M157" i="71"/>
  <c r="M1279" i="70" s="1"/>
  <c r="V150" i="71"/>
  <c r="V1272" i="70" s="1"/>
  <c r="AE142" i="71"/>
  <c r="AE1264" i="70" s="1"/>
  <c r="AE147" i="71"/>
  <c r="AE1269" i="70" s="1"/>
  <c r="AE151" i="71"/>
  <c r="AE1273" i="70" s="1"/>
  <c r="AE155" i="71"/>
  <c r="AE1277" i="70" s="1"/>
  <c r="AN142" i="71"/>
  <c r="AN1264" i="70" s="1"/>
  <c r="AN146" i="71"/>
  <c r="AN1268" i="70" s="1"/>
  <c r="AN150" i="71"/>
  <c r="AN1272" i="70" s="1"/>
  <c r="AN154" i="71"/>
  <c r="AN1276" i="70" s="1"/>
  <c r="M145" i="71"/>
  <c r="M1267" i="70" s="1"/>
  <c r="M149" i="71"/>
  <c r="M1271" i="70" s="1"/>
  <c r="M153" i="71"/>
  <c r="M1275" i="70" s="1"/>
  <c r="M141" i="71"/>
  <c r="M1263" i="70" s="1"/>
  <c r="AE146" i="71"/>
  <c r="AE1268" i="70" s="1"/>
  <c r="AE154" i="71"/>
  <c r="AE1276" i="70" s="1"/>
  <c r="AN149" i="71"/>
  <c r="AN1271" i="70" s="1"/>
  <c r="AN153" i="71"/>
  <c r="AN1275" i="70" s="1"/>
  <c r="M148" i="71"/>
  <c r="M1270" i="70" s="1"/>
  <c r="AE141" i="71"/>
  <c r="AE1263" i="70" s="1"/>
  <c r="V151" i="71"/>
  <c r="V1273" i="70" s="1"/>
  <c r="V148" i="71"/>
  <c r="V1270" i="70" s="1"/>
  <c r="V143" i="71"/>
  <c r="V1265" i="70" s="1"/>
  <c r="V152" i="71"/>
  <c r="V1274" i="70" s="1"/>
  <c r="AE143" i="71"/>
  <c r="AE1265" i="70" s="1"/>
  <c r="AE148" i="71"/>
  <c r="AE1270" i="70" s="1"/>
  <c r="AE152" i="71"/>
  <c r="AE1274" i="70" s="1"/>
  <c r="AE156" i="71"/>
  <c r="AE1278" i="70" s="1"/>
  <c r="AN143" i="71"/>
  <c r="AN1265" i="70" s="1"/>
  <c r="AN147" i="71"/>
  <c r="AN1269" i="70" s="1"/>
  <c r="AN151" i="71"/>
  <c r="AN1273" i="70" s="1"/>
  <c r="AN155" i="71"/>
  <c r="AN1277" i="70" s="1"/>
  <c r="M142" i="71"/>
  <c r="M1264" i="70" s="1"/>
  <c r="M146" i="71"/>
  <c r="M1268" i="70" s="1"/>
  <c r="M150" i="71"/>
  <c r="M1272" i="70" s="1"/>
  <c r="M154" i="71"/>
  <c r="M1276" i="70" s="1"/>
  <c r="AE157" i="71"/>
  <c r="AE1279" i="70" s="1"/>
  <c r="V142" i="71"/>
  <c r="V1264" i="70" s="1"/>
  <c r="AN141" i="71"/>
  <c r="AN1263" i="70" s="1"/>
  <c r="M152" i="71"/>
  <c r="M1274" i="70" s="1"/>
  <c r="V157" i="71"/>
  <c r="V1279" i="70" s="1"/>
  <c r="V144" i="71"/>
  <c r="V1266" i="70" s="1"/>
  <c r="V153" i="71"/>
  <c r="V1275" i="70" s="1"/>
  <c r="AE150" i="71"/>
  <c r="AE1272" i="70" s="1"/>
  <c r="V145" i="71"/>
  <c r="V1267" i="70" s="1"/>
  <c r="V154" i="71"/>
  <c r="V1276" i="70" s="1"/>
  <c r="AE144" i="71"/>
  <c r="AE1266" i="70" s="1"/>
  <c r="AE149" i="71"/>
  <c r="AE1271" i="70" s="1"/>
  <c r="AE153" i="71"/>
  <c r="AE1275" i="70" s="1"/>
  <c r="V141" i="71"/>
  <c r="V1263" i="70" s="1"/>
  <c r="AN144" i="71"/>
  <c r="AN1266" i="70" s="1"/>
  <c r="AN148" i="71"/>
  <c r="AN1270" i="70" s="1"/>
  <c r="AN152" i="71"/>
  <c r="AN1274" i="70" s="1"/>
  <c r="AN156" i="71"/>
  <c r="AN1278" i="70" s="1"/>
  <c r="M143" i="71"/>
  <c r="M1265" i="70" s="1"/>
  <c r="M147" i="71"/>
  <c r="M1269" i="70" s="1"/>
  <c r="M151" i="71"/>
  <c r="M1273" i="70" s="1"/>
  <c r="M155" i="71"/>
  <c r="M1277" i="70" s="1"/>
  <c r="V146" i="71"/>
  <c r="V1268" i="70" s="1"/>
  <c r="V156" i="71"/>
  <c r="V1278" i="70" s="1"/>
  <c r="AW154" i="71"/>
  <c r="AW1276" i="70" s="1"/>
  <c r="V147" i="71"/>
  <c r="V1269" i="70" s="1"/>
  <c r="V155" i="71"/>
  <c r="V1277" i="70" s="1"/>
  <c r="AE145" i="71"/>
  <c r="AE1267" i="70" s="1"/>
  <c r="AN145" i="71"/>
  <c r="AN1267" i="70" s="1"/>
  <c r="M144" i="71"/>
  <c r="M1266" i="70" s="1"/>
  <c r="M156" i="71"/>
  <c r="M1278" i="70" s="1"/>
  <c r="N12" i="80"/>
  <c r="K11" i="80"/>
  <c r="H12" i="80"/>
  <c r="H17" i="80"/>
  <c r="H10" i="80"/>
  <c r="K12" i="80"/>
  <c r="H8" i="80"/>
  <c r="K22" i="80"/>
  <c r="E8" i="80"/>
  <c r="E24" i="80"/>
  <c r="N19" i="80"/>
  <c r="E11" i="80"/>
  <c r="N10" i="80"/>
  <c r="N13" i="80"/>
  <c r="H11" i="80"/>
  <c r="E13" i="80"/>
  <c r="K8" i="80"/>
  <c r="K9" i="80"/>
  <c r="K23" i="80"/>
  <c r="N23" i="80"/>
  <c r="K18" i="80"/>
  <c r="E21" i="80"/>
  <c r="N8" i="80"/>
  <c r="K14" i="80"/>
  <c r="E17" i="80"/>
  <c r="H15" i="80"/>
  <c r="H18" i="80"/>
  <c r="H21" i="80"/>
  <c r="H23" i="80"/>
  <c r="N9" i="80"/>
  <c r="E15" i="80"/>
  <c r="E16" i="80"/>
  <c r="K21" i="80"/>
  <c r="H16" i="80"/>
  <c r="N17" i="80"/>
  <c r="N22" i="80"/>
  <c r="K15" i="80"/>
  <c r="N21" i="80"/>
  <c r="H9" i="80"/>
  <c r="N11" i="80"/>
  <c r="E9" i="80"/>
  <c r="H22" i="80"/>
  <c r="K20" i="80"/>
  <c r="E19" i="80"/>
  <c r="E20" i="80"/>
  <c r="N20" i="80"/>
  <c r="AW1264" i="70"/>
  <c r="AW1271" i="70"/>
  <c r="AQ9" i="69"/>
  <c r="AS9" i="69"/>
  <c r="AU9" i="69"/>
  <c r="AU5" i="69"/>
  <c r="AU12" i="69"/>
  <c r="AU8" i="69"/>
  <c r="AU11" i="69"/>
  <c r="AU7" i="69"/>
  <c r="AU10" i="69"/>
  <c r="AU6" i="69"/>
  <c r="AQ12" i="69"/>
  <c r="AS12" i="69"/>
  <c r="AQ11" i="69"/>
  <c r="AS11" i="69"/>
  <c r="AQ6" i="69"/>
  <c r="AS6" i="69"/>
  <c r="AQ5" i="69"/>
  <c r="AS5" i="69"/>
  <c r="AQ7" i="69"/>
  <c r="AS7" i="69"/>
  <c r="AQ10" i="69"/>
  <c r="AS10" i="69"/>
  <c r="AQ8" i="69"/>
  <c r="AS8" i="69"/>
  <c r="AS141" i="71"/>
  <c r="AS153" i="71"/>
  <c r="AS154" i="71"/>
  <c r="AS1276" i="70" s="1"/>
  <c r="AS145" i="71"/>
  <c r="AS144" i="71"/>
  <c r="AS147" i="71"/>
  <c r="AO1263" i="70"/>
  <c r="BX7" i="70"/>
  <c r="BX9" i="70"/>
  <c r="BX11" i="70"/>
  <c r="BX13" i="70"/>
  <c r="BX15" i="70"/>
  <c r="BX17" i="70"/>
  <c r="BX19" i="70"/>
  <c r="BX21" i="70"/>
  <c r="BX5" i="70"/>
  <c r="BX6" i="70"/>
  <c r="BX8" i="70"/>
  <c r="BX10" i="70"/>
  <c r="BX12" i="70"/>
  <c r="BX14" i="70"/>
  <c r="BX16" i="70"/>
  <c r="BX18" i="70"/>
  <c r="BX20" i="70"/>
  <c r="AW1277" i="70"/>
  <c r="AW1279" i="70"/>
  <c r="AS143" i="71"/>
  <c r="AS148" i="71"/>
  <c r="R1279" i="70"/>
  <c r="AA1279" i="70"/>
  <c r="U1279" i="70"/>
  <c r="AD1279" i="70"/>
  <c r="AJ1279" i="70"/>
  <c r="I1279" i="70"/>
  <c r="AM1279" i="70"/>
  <c r="L1279" i="70"/>
  <c r="AB303" i="53"/>
  <c r="E12" i="79"/>
  <c r="E26" i="59"/>
  <c r="AU1265" i="70"/>
  <c r="AU1269" i="70"/>
  <c r="AW1263" i="70"/>
  <c r="AW1267" i="70"/>
  <c r="AU1273" i="70"/>
  <c r="AW1275" i="70"/>
  <c r="AU1272" i="70"/>
  <c r="AU1274" i="70"/>
  <c r="AU1275" i="70"/>
  <c r="AW1269" i="70"/>
  <c r="AU1264" i="70"/>
  <c r="AU1271" i="70"/>
  <c r="AW1278" i="70"/>
  <c r="AU1277" i="70"/>
  <c r="AU1263" i="70"/>
  <c r="AU1268" i="70"/>
  <c r="AU1279" i="70"/>
  <c r="AW1272" i="70"/>
  <c r="AU1270" i="70"/>
  <c r="AU1266" i="70"/>
  <c r="AU1278" i="70"/>
  <c r="AW1273" i="70"/>
  <c r="AW1265" i="70"/>
  <c r="AU1276" i="70"/>
  <c r="AU1267" i="70"/>
  <c r="AW1268" i="70"/>
  <c r="AV1277" i="70"/>
  <c r="AV1268" i="70"/>
  <c r="AV1272" i="70"/>
  <c r="AV1264" i="70"/>
  <c r="AV1263" i="70"/>
  <c r="AV1270" i="70"/>
  <c r="AV1275" i="70"/>
  <c r="AS1266" i="70"/>
  <c r="AS1274" i="70"/>
  <c r="AS1271" i="70"/>
  <c r="AS1273" i="70"/>
  <c r="AS1264" i="70"/>
  <c r="AS1277" i="70"/>
  <c r="AV1266" i="70"/>
  <c r="AS1268" i="70"/>
  <c r="AS1263" i="70"/>
  <c r="AV1269" i="70"/>
  <c r="AV1276" i="70"/>
  <c r="AV1267" i="70"/>
  <c r="AV1274" i="70"/>
  <c r="AS1269" i="70"/>
  <c r="AV1271" i="70"/>
  <c r="AV1273" i="70"/>
  <c r="AS1278" i="70"/>
  <c r="AV1265" i="70"/>
  <c r="AV1278" i="70"/>
  <c r="AS1272" i="70"/>
  <c r="AF8" i="37"/>
  <c r="AU6" i="53"/>
  <c r="AU34" i="53"/>
  <c r="AU7" i="53"/>
  <c r="AU45" i="53"/>
  <c r="AU29" i="53"/>
  <c r="AU13" i="53"/>
  <c r="AU40" i="53"/>
  <c r="AU24" i="53"/>
  <c r="AU8" i="53"/>
  <c r="AU35" i="53"/>
  <c r="AU19" i="53"/>
  <c r="AU46" i="53"/>
  <c r="AU30" i="53"/>
  <c r="AU14" i="53"/>
  <c r="AU33" i="53"/>
  <c r="AU44" i="53"/>
  <c r="AU12" i="53"/>
  <c r="AU39" i="53"/>
  <c r="AU23" i="53"/>
  <c r="AU18" i="53"/>
  <c r="AU41" i="53"/>
  <c r="AU25" i="53"/>
  <c r="AU9" i="53"/>
  <c r="AU36" i="53"/>
  <c r="AU20" i="53"/>
  <c r="AU47" i="53"/>
  <c r="AU31" i="53"/>
  <c r="AU15" i="53"/>
  <c r="AU42" i="53"/>
  <c r="AU26" i="53"/>
  <c r="AU10" i="53"/>
  <c r="AU17" i="53"/>
  <c r="AU28" i="53"/>
  <c r="AU37" i="53"/>
  <c r="AU21" i="53"/>
  <c r="AU5" i="53"/>
  <c r="AU32" i="53"/>
  <c r="AU16" i="53"/>
  <c r="AU43" i="53"/>
  <c r="AU27" i="53"/>
  <c r="AU11" i="53"/>
  <c r="AU38" i="53"/>
  <c r="AU22" i="53"/>
  <c r="K12" i="79"/>
  <c r="AF6" i="37"/>
  <c r="AF11" i="37"/>
  <c r="AF12" i="37"/>
  <c r="AF10" i="37"/>
  <c r="AF9" i="37"/>
  <c r="AA79" i="36"/>
  <c r="AF7" i="37"/>
  <c r="AF5" i="37"/>
  <c r="AR1279" i="70"/>
  <c r="AS157" i="71"/>
  <c r="AV157" i="71"/>
  <c r="BX38" i="70"/>
  <c r="BX36" i="70"/>
  <c r="BX35" i="70"/>
  <c r="BX26" i="70"/>
  <c r="BX25" i="70"/>
  <c r="BX24" i="70"/>
  <c r="BX23" i="70"/>
  <c r="BX34" i="70"/>
  <c r="BX33" i="70"/>
  <c r="BX32" i="70"/>
  <c r="BX31" i="70"/>
  <c r="BX22" i="70"/>
  <c r="BX47" i="70"/>
  <c r="BX46" i="70"/>
  <c r="BX45" i="70"/>
  <c r="BX44" i="70"/>
  <c r="BX43" i="70"/>
  <c r="BX42" i="70"/>
  <c r="BX41" i="70"/>
  <c r="BX40" i="70"/>
  <c r="BX39" i="70"/>
  <c r="BX30" i="70"/>
  <c r="BX29" i="70"/>
  <c r="BX37" i="70"/>
  <c r="BX28" i="70"/>
  <c r="BX27" i="70"/>
  <c r="N12" i="79"/>
  <c r="AB304" i="53"/>
  <c r="AB302" i="53"/>
  <c r="H12" i="79"/>
  <c r="AS1275" i="70" l="1"/>
  <c r="AT28" i="53"/>
  <c r="AV28" i="53"/>
  <c r="AT15" i="53"/>
  <c r="AV15" i="53"/>
  <c r="AT36" i="53"/>
  <c r="AV36" i="53"/>
  <c r="AT18" i="53"/>
  <c r="AV18" i="53"/>
  <c r="AT44" i="53"/>
  <c r="AV44" i="53"/>
  <c r="AT46" i="53"/>
  <c r="AV46" i="53"/>
  <c r="AT24" i="53"/>
  <c r="AV24" i="53"/>
  <c r="AT45" i="53"/>
  <c r="AV45" i="53"/>
  <c r="AT27" i="53"/>
  <c r="AV27" i="53"/>
  <c r="AT5" i="53"/>
  <c r="AV5" i="53"/>
  <c r="AT22" i="53"/>
  <c r="AV22" i="53"/>
  <c r="AT43" i="53"/>
  <c r="AV43" i="53"/>
  <c r="AT21" i="53"/>
  <c r="AV21" i="53"/>
  <c r="AT10" i="53"/>
  <c r="AV10" i="53"/>
  <c r="AT31" i="53"/>
  <c r="AV31" i="53"/>
  <c r="AT9" i="53"/>
  <c r="AV9" i="53"/>
  <c r="AT23" i="53"/>
  <c r="AV23" i="53"/>
  <c r="AT33" i="53"/>
  <c r="AV33" i="53"/>
  <c r="AT19" i="53"/>
  <c r="AV19" i="53"/>
  <c r="AT40" i="53"/>
  <c r="AV40" i="53"/>
  <c r="AT7" i="53"/>
  <c r="AV7" i="53"/>
  <c r="AT32" i="53"/>
  <c r="AV32" i="53"/>
  <c r="AT17" i="53"/>
  <c r="AV17" i="53"/>
  <c r="AT38" i="53"/>
  <c r="AV38" i="53"/>
  <c r="AT16" i="53"/>
  <c r="AV16" i="53"/>
  <c r="AT37" i="53"/>
  <c r="AV37" i="53"/>
  <c r="AT26" i="53"/>
  <c r="AV26" i="53"/>
  <c r="AT47" i="53"/>
  <c r="AV47" i="53"/>
  <c r="AT25" i="53"/>
  <c r="AV25" i="53"/>
  <c r="AT39" i="53"/>
  <c r="AV39" i="53"/>
  <c r="AT14" i="53"/>
  <c r="AV14" i="53"/>
  <c r="AT35" i="53"/>
  <c r="AV35" i="53"/>
  <c r="AT13" i="53"/>
  <c r="AV13" i="53"/>
  <c r="AT34" i="53"/>
  <c r="AV34" i="53"/>
  <c r="AT11" i="53"/>
  <c r="AV11" i="53"/>
  <c r="AT42" i="53"/>
  <c r="AV42" i="53"/>
  <c r="AT20" i="53"/>
  <c r="AV20" i="53"/>
  <c r="AT41" i="53"/>
  <c r="AV41" i="53"/>
  <c r="AT12" i="53"/>
  <c r="AV12" i="53"/>
  <c r="AT30" i="53"/>
  <c r="AV30" i="53"/>
  <c r="AT8" i="53"/>
  <c r="AV8" i="53"/>
  <c r="AT29" i="53"/>
  <c r="AV29" i="53"/>
  <c r="AT6" i="53"/>
  <c r="AV6" i="53"/>
  <c r="AX47" i="53"/>
  <c r="AX43" i="53"/>
  <c r="AX39" i="53"/>
  <c r="AX35" i="53"/>
  <c r="AX31" i="53"/>
  <c r="AX27" i="53"/>
  <c r="AX23" i="53"/>
  <c r="AX19" i="53"/>
  <c r="AX15" i="53"/>
  <c r="AX11" i="53"/>
  <c r="AX7" i="53"/>
  <c r="AX46" i="53"/>
  <c r="AX42" i="53"/>
  <c r="AX38" i="53"/>
  <c r="AX34" i="53"/>
  <c r="AX30" i="53"/>
  <c r="AX26" i="53"/>
  <c r="AX22" i="53"/>
  <c r="AX18" i="53"/>
  <c r="AX14" i="53"/>
  <c r="AX10" i="53"/>
  <c r="AX6" i="53"/>
  <c r="AX45" i="53"/>
  <c r="AX41" i="53"/>
  <c r="AX37" i="53"/>
  <c r="AX33" i="53"/>
  <c r="AX29" i="53"/>
  <c r="AX25" i="53"/>
  <c r="AX21" i="53"/>
  <c r="AX17" i="53"/>
  <c r="AX13" i="53"/>
  <c r="AX9" i="53"/>
  <c r="AX5" i="53"/>
  <c r="AX44" i="53"/>
  <c r="AX40" i="53"/>
  <c r="AX36" i="53"/>
  <c r="AX32" i="53"/>
  <c r="AX28" i="53"/>
  <c r="AX24" i="53"/>
  <c r="AX20" i="53"/>
  <c r="AX16" i="53"/>
  <c r="AX12" i="53"/>
  <c r="AX8" i="53"/>
  <c r="AS1267" i="70"/>
  <c r="AS1265" i="70"/>
  <c r="AS1270" i="70"/>
  <c r="M26" i="59"/>
  <c r="AV1279" i="70"/>
  <c r="AS1279" i="70"/>
  <c r="AI35" i="36"/>
  <c r="AI39" i="36"/>
  <c r="AI16" i="36"/>
  <c r="AI21" i="36"/>
  <c r="AI26" i="36"/>
  <c r="AI30" i="36"/>
  <c r="AI13" i="36"/>
  <c r="AI42" i="36"/>
  <c r="AI20" i="36"/>
  <c r="AI25" i="36"/>
  <c r="AI15" i="36"/>
  <c r="AI24" i="36"/>
  <c r="AI33" i="36"/>
  <c r="AI14" i="36"/>
  <c r="AI23" i="36"/>
  <c r="AI28" i="36"/>
  <c r="AI41" i="36"/>
  <c r="AI46" i="36"/>
  <c r="AI22" i="36"/>
  <c r="AI27" i="36"/>
  <c r="AI40" i="36"/>
  <c r="AI9" i="36"/>
  <c r="AI18" i="36"/>
  <c r="AI11" i="36"/>
  <c r="AI43" i="36"/>
  <c r="AI12" i="36"/>
  <c r="AI44" i="36"/>
  <c r="AI37" i="36"/>
  <c r="AI6" i="36"/>
  <c r="AI38" i="36"/>
  <c r="AI19" i="36"/>
  <c r="AI47" i="36"/>
  <c r="AI36" i="36"/>
  <c r="AI17" i="36"/>
  <c r="AI45" i="36"/>
  <c r="AI10" i="36"/>
  <c r="AI34" i="36"/>
  <c r="AI7" i="36"/>
  <c r="AI31" i="36"/>
  <c r="AI8" i="36"/>
  <c r="AI32" i="36"/>
  <c r="AI5" i="36"/>
  <c r="AI29" i="36"/>
</calcChain>
</file>

<file path=xl/sharedStrings.xml><?xml version="1.0" encoding="utf-8"?>
<sst xmlns="http://schemas.openxmlformats.org/spreadsheetml/2006/main" count="10523" uniqueCount="495">
  <si>
    <t>広域連合全体</t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</si>
  <si>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</si>
  <si>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</si>
  <si>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</si>
  <si>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</si>
  <si>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</si>
  <si>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</si>
  <si>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</si>
  <si>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</si>
  <si>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</si>
  <si>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</si>
  <si>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</si>
  <si>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</si>
  <si>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</si>
  <si>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</si>
  <si>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</si>
  <si>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</si>
  <si>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</si>
  <si>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</si>
  <si>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</si>
  <si>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</si>
  <si>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</si>
  <si>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</si>
  <si>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</si>
  <si>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</si>
  <si>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</si>
  <si>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</si>
  <si>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</si>
  <si>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</si>
  <si>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</si>
  <si>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</si>
  <si>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</si>
  <si>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</si>
  <si>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</si>
  <si>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</si>
  <si>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</si>
  <si>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</si>
  <si>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</si>
  <si>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</si>
  <si>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</si>
  <si>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</si>
  <si>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</si>
  <si>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</si>
  <si>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</si>
  <si>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</si>
  <si>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</si>
  <si>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</si>
  <si>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</si>
  <si>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</si>
  <si>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</si>
  <si>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</si>
  <si>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</si>
  <si>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</si>
  <si>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</si>
  <si>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</si>
  <si>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</si>
  <si>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</si>
  <si>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</si>
  <si>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</si>
  <si>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</si>
  <si>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</si>
  <si>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</si>
  <si>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</si>
  <si>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</si>
  <si>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全体</t>
    <rPh sb="0" eb="2">
      <t>ゼンタイ</t>
    </rPh>
    <phoneticPr fontId="3"/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</si>
  <si>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</si>
  <si>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</si>
  <si>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</si>
  <si>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</si>
  <si>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</si>
  <si>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</si>
  <si>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</si>
  <si>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受診者数(人)</t>
    <rPh sb="0" eb="3">
      <t>ジュシンシャ</t>
    </rPh>
    <rPh sb="3" eb="4">
      <t>スウ</t>
    </rPh>
    <phoneticPr fontId="3"/>
  </si>
  <si>
    <t>該当者数(人)</t>
    <rPh sb="0" eb="3">
      <t>ガイトウシャ</t>
    </rPh>
    <rPh sb="3" eb="4">
      <t>スウ</t>
    </rPh>
    <phoneticPr fontId="3"/>
  </si>
  <si>
    <t>対象者数(人)</t>
    <rPh sb="0" eb="3">
      <t>タイショウシャ</t>
    </rPh>
    <rPh sb="3" eb="4">
      <t>スウ</t>
    </rPh>
    <phoneticPr fontId="3"/>
  </si>
  <si>
    <t>対象者数(人)</t>
    <rPh sb="0" eb="3">
      <t>タイショウシャ</t>
    </rPh>
    <rPh sb="3" eb="4">
      <t>スウ</t>
    </rPh>
    <rPh sb="5" eb="6">
      <t>ニン</t>
    </rPh>
    <phoneticPr fontId="3"/>
  </si>
  <si>
    <t>咀嚼能力評価(要注意)</t>
    <rPh sb="0" eb="2">
      <t>ソシャク</t>
    </rPh>
    <rPh sb="2" eb="4">
      <t>ノウリョク</t>
    </rPh>
    <rPh sb="4" eb="6">
      <t>ヒョウカ</t>
    </rPh>
    <phoneticPr fontId="3"/>
  </si>
  <si>
    <t>0点</t>
    <rPh sb="1" eb="2">
      <t>テン</t>
    </rPh>
    <phoneticPr fontId="3"/>
  </si>
  <si>
    <t>1点</t>
    <rPh sb="1" eb="2">
      <t>テン</t>
    </rPh>
    <phoneticPr fontId="3"/>
  </si>
  <si>
    <t>2点</t>
    <rPh sb="1" eb="2">
      <t>テン</t>
    </rPh>
    <phoneticPr fontId="3"/>
  </si>
  <si>
    <t>3点以上</t>
    <rPh sb="1" eb="2">
      <t>テン</t>
    </rPh>
    <rPh sb="2" eb="4">
      <t>イジョウ</t>
    </rPh>
    <phoneticPr fontId="3"/>
  </si>
  <si>
    <t>合計</t>
    <rPh sb="0" eb="2">
      <t>ゴウケイ</t>
    </rPh>
    <phoneticPr fontId="3"/>
  </si>
  <si>
    <t>三島医療圏</t>
    <rPh sb="0" eb="2">
      <t>ミシマ</t>
    </rPh>
    <rPh sb="2" eb="4">
      <t>イリョウ</t>
    </rPh>
    <rPh sb="4" eb="5">
      <t>ケン</t>
    </rPh>
    <phoneticPr fontId="3"/>
  </si>
  <si>
    <t>北河内医療圏</t>
    <rPh sb="0" eb="1">
      <t>キタ</t>
    </rPh>
    <rPh sb="1" eb="3">
      <t>カワウチ</t>
    </rPh>
    <rPh sb="3" eb="5">
      <t>イリョウ</t>
    </rPh>
    <rPh sb="5" eb="6">
      <t>ケン</t>
    </rPh>
    <phoneticPr fontId="3"/>
  </si>
  <si>
    <t>中河内医療圏</t>
    <rPh sb="0" eb="1">
      <t>ナカ</t>
    </rPh>
    <rPh sb="1" eb="3">
      <t>カワウチ</t>
    </rPh>
    <rPh sb="3" eb="5">
      <t>イリョウ</t>
    </rPh>
    <rPh sb="5" eb="6">
      <t>ケン</t>
    </rPh>
    <phoneticPr fontId="3"/>
  </si>
  <si>
    <t>65歳</t>
    <rPh sb="2" eb="3">
      <t>サイ</t>
    </rPh>
    <phoneticPr fontId="3"/>
  </si>
  <si>
    <t>66歳</t>
    <rPh sb="2" eb="3">
      <t>サイ</t>
    </rPh>
    <phoneticPr fontId="3"/>
  </si>
  <si>
    <t>67歳</t>
    <rPh sb="2" eb="3">
      <t>サイ</t>
    </rPh>
    <phoneticPr fontId="3"/>
  </si>
  <si>
    <t>68歳</t>
    <rPh sb="2" eb="3">
      <t>サイ</t>
    </rPh>
    <phoneticPr fontId="3"/>
  </si>
  <si>
    <t>69歳</t>
    <rPh sb="2" eb="3">
      <t>サイ</t>
    </rPh>
    <phoneticPr fontId="3"/>
  </si>
  <si>
    <t>70歳</t>
    <rPh sb="2" eb="3">
      <t>サイ</t>
    </rPh>
    <phoneticPr fontId="3"/>
  </si>
  <si>
    <t>71歳</t>
    <rPh sb="2" eb="3">
      <t>サイ</t>
    </rPh>
    <phoneticPr fontId="3"/>
  </si>
  <si>
    <t>72歳</t>
    <rPh sb="2" eb="3">
      <t>サイ</t>
    </rPh>
    <phoneticPr fontId="3"/>
  </si>
  <si>
    <t>73歳</t>
    <rPh sb="2" eb="3">
      <t>サイ</t>
    </rPh>
    <phoneticPr fontId="3"/>
  </si>
  <si>
    <t>74歳</t>
    <rPh sb="2" eb="3">
      <t>サイ</t>
    </rPh>
    <phoneticPr fontId="3"/>
  </si>
  <si>
    <t>75歳</t>
    <rPh sb="2" eb="3">
      <t>サイ</t>
    </rPh>
    <phoneticPr fontId="3"/>
  </si>
  <si>
    <t>76歳</t>
    <rPh sb="2" eb="3">
      <t>サイ</t>
    </rPh>
    <phoneticPr fontId="3"/>
  </si>
  <si>
    <t>77歳</t>
    <rPh sb="2" eb="3">
      <t>サイ</t>
    </rPh>
    <phoneticPr fontId="3"/>
  </si>
  <si>
    <t>78歳</t>
    <rPh sb="2" eb="3">
      <t>サイ</t>
    </rPh>
    <phoneticPr fontId="3"/>
  </si>
  <si>
    <t>79歳</t>
    <rPh sb="2" eb="3">
      <t>サイ</t>
    </rPh>
    <phoneticPr fontId="3"/>
  </si>
  <si>
    <t>80歳</t>
    <rPh sb="2" eb="3">
      <t>サイ</t>
    </rPh>
    <phoneticPr fontId="3"/>
  </si>
  <si>
    <t>81歳</t>
    <rPh sb="2" eb="3">
      <t>サイ</t>
    </rPh>
    <phoneticPr fontId="3"/>
  </si>
  <si>
    <t>82歳</t>
    <rPh sb="2" eb="3">
      <t>サイ</t>
    </rPh>
    <phoneticPr fontId="3"/>
  </si>
  <si>
    <t>83歳</t>
    <rPh sb="2" eb="3">
      <t>サイ</t>
    </rPh>
    <phoneticPr fontId="3"/>
  </si>
  <si>
    <t>84歳</t>
    <rPh sb="2" eb="3">
      <t>サイ</t>
    </rPh>
    <phoneticPr fontId="3"/>
  </si>
  <si>
    <t>85歳</t>
    <rPh sb="2" eb="3">
      <t>サイ</t>
    </rPh>
    <phoneticPr fontId="3"/>
  </si>
  <si>
    <t>86歳</t>
    <rPh sb="2" eb="3">
      <t>サイ</t>
    </rPh>
    <phoneticPr fontId="3"/>
  </si>
  <si>
    <t>87歳</t>
    <rPh sb="2" eb="3">
      <t>サイ</t>
    </rPh>
    <phoneticPr fontId="3"/>
  </si>
  <si>
    <t>88歳</t>
    <rPh sb="2" eb="3">
      <t>サイ</t>
    </rPh>
    <phoneticPr fontId="3"/>
  </si>
  <si>
    <t>89歳</t>
    <rPh sb="2" eb="3">
      <t>サイ</t>
    </rPh>
    <phoneticPr fontId="3"/>
  </si>
  <si>
    <t>90歳</t>
    <rPh sb="2" eb="3">
      <t>サイ</t>
    </rPh>
    <phoneticPr fontId="3"/>
  </si>
  <si>
    <t>91歳</t>
    <rPh sb="2" eb="3">
      <t>サイ</t>
    </rPh>
    <phoneticPr fontId="3"/>
  </si>
  <si>
    <t>92歳</t>
    <rPh sb="2" eb="3">
      <t>サイ</t>
    </rPh>
    <phoneticPr fontId="3"/>
  </si>
  <si>
    <t>93歳</t>
    <rPh sb="2" eb="3">
      <t>サイ</t>
    </rPh>
    <phoneticPr fontId="3"/>
  </si>
  <si>
    <t>94歳</t>
    <rPh sb="2" eb="3">
      <t>サイ</t>
    </rPh>
    <phoneticPr fontId="3"/>
  </si>
  <si>
    <t>95歳</t>
    <rPh sb="2" eb="3">
      <t>サイ</t>
    </rPh>
    <phoneticPr fontId="3"/>
  </si>
  <si>
    <t>96歳</t>
    <rPh sb="2" eb="3">
      <t>サイ</t>
    </rPh>
    <phoneticPr fontId="3"/>
  </si>
  <si>
    <t>97歳</t>
    <rPh sb="2" eb="3">
      <t>サイ</t>
    </rPh>
    <phoneticPr fontId="3"/>
  </si>
  <si>
    <t>98歳</t>
    <rPh sb="2" eb="3">
      <t>サイ</t>
    </rPh>
    <phoneticPr fontId="3"/>
  </si>
  <si>
    <t>99歳</t>
    <rPh sb="2" eb="3">
      <t>サイ</t>
    </rPh>
    <phoneticPr fontId="3"/>
  </si>
  <si>
    <t>100歳</t>
    <rPh sb="3" eb="4">
      <t>サイ</t>
    </rPh>
    <phoneticPr fontId="3"/>
  </si>
  <si>
    <t>101歳</t>
    <rPh sb="3" eb="4">
      <t>サイ</t>
    </rPh>
    <phoneticPr fontId="3"/>
  </si>
  <si>
    <t>102歳</t>
    <rPh sb="3" eb="4">
      <t>サイ</t>
    </rPh>
    <phoneticPr fontId="3"/>
  </si>
  <si>
    <t>地区</t>
    <rPh sb="0" eb="2">
      <t>チク</t>
    </rPh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</si>
  <si>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</si>
  <si>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</si>
  <si>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</si>
  <si>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</si>
  <si>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</si>
  <si>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</si>
  <si>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</si>
  <si>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</si>
  <si>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</si>
  <si>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</si>
  <si>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</si>
  <si>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</si>
  <si>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</si>
  <si>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</si>
  <si>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</si>
  <si>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</si>
  <si>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</si>
  <si>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</si>
  <si>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広域連合全体</t>
    <rPh sb="0" eb="6">
      <t>コウイキレンゴウゼンタイ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</si>
  <si>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</si>
  <si>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脳梗塞</t>
    <rPh sb="0" eb="3">
      <t>ノウコウソク</t>
    </rPh>
    <phoneticPr fontId="3"/>
  </si>
  <si>
    <t>虚血性心疾患</t>
    <rPh sb="0" eb="3">
      <t>キョケツセイ</t>
    </rPh>
    <rPh sb="3" eb="6">
      <t>シンシッカン</t>
    </rPh>
    <phoneticPr fontId="3"/>
  </si>
  <si>
    <t>変形性膝関節症</t>
    <rPh sb="0" eb="3">
      <t>ヘンケイセイ</t>
    </rPh>
    <rPh sb="3" eb="7">
      <t>ヒザカンセツショウ</t>
    </rPh>
    <phoneticPr fontId="3"/>
  </si>
  <si>
    <t>変形性股関節症</t>
    <rPh sb="0" eb="3">
      <t>ヘンケイセイ</t>
    </rPh>
    <rPh sb="3" eb="4">
      <t>マタ</t>
    </rPh>
    <rPh sb="4" eb="7">
      <t>カンセツショウ</t>
    </rPh>
    <phoneticPr fontId="3"/>
  </si>
  <si>
    <t>変形性脊椎症</t>
    <rPh sb="0" eb="3">
      <t>ヘンケイセイ</t>
    </rPh>
    <rPh sb="3" eb="6">
      <t>セキツイショウ</t>
    </rPh>
    <phoneticPr fontId="3"/>
  </si>
  <si>
    <t>骨粗鬆症</t>
    <rPh sb="0" eb="4">
      <t>コツソショウショウ</t>
    </rPh>
    <phoneticPr fontId="3"/>
  </si>
  <si>
    <t>骨折</t>
    <rPh sb="0" eb="2">
      <t>コッセツ</t>
    </rPh>
    <phoneticPr fontId="3"/>
  </si>
  <si>
    <t>尿失禁</t>
    <rPh sb="0" eb="3">
      <t>ニョウシッキン</t>
    </rPh>
    <phoneticPr fontId="3"/>
  </si>
  <si>
    <t>低栄養</t>
    <rPh sb="0" eb="1">
      <t>テイ</t>
    </rPh>
    <rPh sb="1" eb="3">
      <t>エイヨウ</t>
    </rPh>
    <phoneticPr fontId="3"/>
  </si>
  <si>
    <t>嚥下障害</t>
    <rPh sb="0" eb="2">
      <t>エンゲ</t>
    </rPh>
    <rPh sb="2" eb="4">
      <t>ショウガイ</t>
    </rPh>
    <phoneticPr fontId="3"/>
  </si>
  <si>
    <t>誤嚥性肺炎</t>
    <rPh sb="0" eb="5">
      <t>ゴエンセイハイエン</t>
    </rPh>
    <phoneticPr fontId="3"/>
  </si>
  <si>
    <t>慢性閉塞性肺疾患</t>
    <rPh sb="0" eb="2">
      <t>マンセイ</t>
    </rPh>
    <rPh sb="2" eb="5">
      <t>ヘイソクセイ</t>
    </rPh>
    <rPh sb="5" eb="6">
      <t>ハイ</t>
    </rPh>
    <rPh sb="6" eb="8">
      <t>シッカン</t>
    </rPh>
    <phoneticPr fontId="3"/>
  </si>
  <si>
    <t>認知症</t>
    <rPh sb="0" eb="3">
      <t>ニンチショウ</t>
    </rPh>
    <phoneticPr fontId="3"/>
  </si>
  <si>
    <t>うつ病</t>
    <rPh sb="2" eb="3">
      <t>ビョウ</t>
    </rPh>
    <phoneticPr fontId="3"/>
  </si>
  <si>
    <t>貧血</t>
    <rPh sb="0" eb="2">
      <t>ヒンケツ</t>
    </rPh>
    <phoneticPr fontId="3"/>
  </si>
  <si>
    <t>疾病名</t>
    <rPh sb="0" eb="2">
      <t>シッペイ</t>
    </rPh>
    <rPh sb="2" eb="3">
      <t>メイ</t>
    </rPh>
    <phoneticPr fontId="3"/>
  </si>
  <si>
    <t>サルコペニア</t>
    <phoneticPr fontId="3"/>
  </si>
  <si>
    <t>南河内医療圏</t>
    <phoneticPr fontId="3"/>
  </si>
  <si>
    <t>南河内医療圏</t>
    <phoneticPr fontId="3"/>
  </si>
  <si>
    <t>堺市医療圏</t>
    <phoneticPr fontId="3"/>
  </si>
  <si>
    <t>泉州医療圏</t>
    <phoneticPr fontId="3"/>
  </si>
  <si>
    <t>泉州医療圏</t>
    <phoneticPr fontId="3"/>
  </si>
  <si>
    <t>大阪市医療圏</t>
    <phoneticPr fontId="3"/>
  </si>
  <si>
    <t>　　歯科健診受診率</t>
    <rPh sb="2" eb="4">
      <t>シカ</t>
    </rPh>
    <rPh sb="4" eb="6">
      <t>ケンシン</t>
    </rPh>
    <rPh sb="6" eb="8">
      <t>ジュシン</t>
    </rPh>
    <rPh sb="8" eb="9">
      <t>リツ</t>
    </rPh>
    <phoneticPr fontId="3"/>
  </si>
  <si>
    <t>　　地区別</t>
    <rPh sb="2" eb="4">
      <t>チク</t>
    </rPh>
    <rPh sb="4" eb="5">
      <t>ベツ</t>
    </rPh>
    <phoneticPr fontId="3"/>
  </si>
  <si>
    <t>市区町村</t>
    <rPh sb="0" eb="2">
      <t>シク</t>
    </rPh>
    <rPh sb="2" eb="4">
      <t>チョウソン</t>
    </rPh>
    <phoneticPr fontId="3"/>
  </si>
  <si>
    <t>市区町村</t>
    <rPh sb="0" eb="4">
      <t>シクチョウソン</t>
    </rPh>
    <phoneticPr fontId="3"/>
  </si>
  <si>
    <t>年齢</t>
    <rPh sb="0" eb="2">
      <t>ネンレイ</t>
    </rPh>
    <phoneticPr fontId="3"/>
  </si>
  <si>
    <t>対象者数(人)</t>
    <rPh sb="0" eb="2">
      <t>タイショウ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</si>
  <si>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</si>
  <si>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</si>
  <si>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健診項目</t>
    <rPh sb="0" eb="2">
      <t>ケンシン</t>
    </rPh>
    <rPh sb="2" eb="4">
      <t>コウモク</t>
    </rPh>
    <phoneticPr fontId="3"/>
  </si>
  <si>
    <t>年齢階層</t>
    <rPh sb="0" eb="2">
      <t>ネンレイ</t>
    </rPh>
    <rPh sb="2" eb="4">
      <t>カイソウ</t>
    </rPh>
    <phoneticPr fontId="3"/>
  </si>
  <si>
    <t>豊能医療圏</t>
    <rPh sb="0" eb="1">
      <t>ユタカ</t>
    </rPh>
    <rPh sb="1" eb="2">
      <t>ノウ</t>
    </rPh>
    <rPh sb="2" eb="4">
      <t>イリョウ</t>
    </rPh>
    <rPh sb="3" eb="4">
      <t>ケン</t>
    </rPh>
    <phoneticPr fontId="30"/>
  </si>
  <si>
    <t>都島区</t>
    <phoneticPr fontId="3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</si>
  <si>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3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</si>
  <si>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3"/>
  </si>
  <si>
    <t>三島医療圏</t>
    <phoneticPr fontId="3"/>
  </si>
  <si>
    <t>豊能医療圏</t>
    <rPh sb="0" eb="1">
      <t>ユタカ</t>
    </rPh>
    <rPh sb="1" eb="2">
      <t>ノウ</t>
    </rPh>
    <phoneticPr fontId="3"/>
  </si>
  <si>
    <t>北河内医療圏</t>
  </si>
  <si>
    <t>中河内医療圏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</si>
  <si>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</si>
  <si>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</si>
  <si>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103歳</t>
    <rPh sb="3" eb="4">
      <t>サイ</t>
    </rPh>
    <phoneticPr fontId="3"/>
  </si>
  <si>
    <t>104歳</t>
    <rPh sb="3" eb="4">
      <t>サイ</t>
    </rPh>
    <phoneticPr fontId="3"/>
  </si>
  <si>
    <t>105歳</t>
    <rPh sb="3" eb="4">
      <t>サイ</t>
    </rPh>
    <phoneticPr fontId="3"/>
  </si>
  <si>
    <t>106歳</t>
    <rPh sb="3" eb="4">
      <t>サイ</t>
    </rPh>
    <phoneticPr fontId="3"/>
  </si>
  <si>
    <t>107歳</t>
    <rPh sb="3" eb="4">
      <t>サイ</t>
    </rPh>
    <phoneticPr fontId="3"/>
  </si>
  <si>
    <t>108歳</t>
    <rPh sb="3" eb="4">
      <t>サイ</t>
    </rPh>
    <phoneticPr fontId="3"/>
  </si>
  <si>
    <t>109歳</t>
    <rPh sb="3" eb="4">
      <t>サイ</t>
    </rPh>
    <phoneticPr fontId="3"/>
  </si>
  <si>
    <t>110歳</t>
    <rPh sb="3" eb="4">
      <t>サイ</t>
    </rPh>
    <phoneticPr fontId="3"/>
  </si>
  <si>
    <t>111歳</t>
    <rPh sb="3" eb="4">
      <t>サイ</t>
    </rPh>
    <phoneticPr fontId="3"/>
  </si>
  <si>
    <t>112歳</t>
    <rPh sb="3" eb="4">
      <t>サイ</t>
    </rPh>
    <phoneticPr fontId="3"/>
  </si>
  <si>
    <t>113歳</t>
    <rPh sb="3" eb="4">
      <t>サイ</t>
    </rPh>
    <phoneticPr fontId="3"/>
  </si>
  <si>
    <t>114歳</t>
    <rPh sb="3" eb="4">
      <t>サイ</t>
    </rPh>
    <phoneticPr fontId="3"/>
  </si>
  <si>
    <t>患者一人当たりの
医療費(円)</t>
    <rPh sb="0" eb="2">
      <t>カンジャ</t>
    </rPh>
    <rPh sb="2" eb="4">
      <t>ヒトリ</t>
    </rPh>
    <rPh sb="4" eb="5">
      <t>ア</t>
    </rPh>
    <rPh sb="9" eb="12">
      <t>イリョウヒ</t>
    </rPh>
    <phoneticPr fontId="3"/>
  </si>
  <si>
    <t>※全ての質問項目に値が記録されている者を対象とする。</t>
    <rPh sb="1" eb="2">
      <t>スベ</t>
    </rPh>
    <rPh sb="4" eb="6">
      <t>シツモン</t>
    </rPh>
    <rPh sb="6" eb="8">
      <t>コウモク</t>
    </rPh>
    <rPh sb="9" eb="10">
      <t>アタイ</t>
    </rPh>
    <rPh sb="11" eb="13">
      <t>キロク</t>
    </rPh>
    <rPh sb="18" eb="19">
      <t>モノ</t>
    </rPh>
    <rPh sb="20" eb="22">
      <t>タイショウ</t>
    </rPh>
    <phoneticPr fontId="3"/>
  </si>
  <si>
    <t>　　市区町村別</t>
    <rPh sb="2" eb="4">
      <t>シク</t>
    </rPh>
    <rPh sb="4" eb="6">
      <t>チョウソン</t>
    </rPh>
    <rPh sb="6" eb="7">
      <t>ベツ</t>
    </rPh>
    <phoneticPr fontId="3"/>
  </si>
  <si>
    <t>65歳～74歳</t>
    <rPh sb="2" eb="3">
      <t>サイ</t>
    </rPh>
    <rPh sb="6" eb="7">
      <t>サイ</t>
    </rPh>
    <phoneticPr fontId="3"/>
  </si>
  <si>
    <t>歯科健診受診率</t>
  </si>
  <si>
    <t>歯科健診受診率</t>
    <rPh sb="0" eb="2">
      <t>シカ</t>
    </rPh>
    <rPh sb="2" eb="4">
      <t>ケンシン</t>
    </rPh>
    <rPh sb="4" eb="6">
      <t>ジュシン</t>
    </rPh>
    <rPh sb="6" eb="7">
      <t>リツ</t>
    </rPh>
    <phoneticPr fontId="3"/>
  </si>
  <si>
    <t>　　歯科健診有所見者割合</t>
    <rPh sb="2" eb="4">
      <t>シカ</t>
    </rPh>
    <rPh sb="4" eb="6">
      <t>ケンシン</t>
    </rPh>
    <rPh sb="6" eb="7">
      <t>ユウ</t>
    </rPh>
    <rPh sb="7" eb="9">
      <t>ショケン</t>
    </rPh>
    <rPh sb="9" eb="10">
      <t>シャ</t>
    </rPh>
    <rPh sb="10" eb="12">
      <t>ワリアイ</t>
    </rPh>
    <phoneticPr fontId="3"/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</si>
  <si>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</si>
  <si>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有所見者割合 食渣</t>
    <phoneticPr fontId="3"/>
  </si>
  <si>
    <t>有所見者割合 口臭</t>
    <phoneticPr fontId="3"/>
  </si>
  <si>
    <t>　　有所見者割合(歯垢)</t>
    <rPh sb="2" eb="3">
      <t>ユウ</t>
    </rPh>
    <rPh sb="3" eb="5">
      <t>ショケン</t>
    </rPh>
    <rPh sb="5" eb="6">
      <t>シャ</t>
    </rPh>
    <rPh sb="6" eb="8">
      <t>ワリアイ</t>
    </rPh>
    <phoneticPr fontId="3"/>
  </si>
  <si>
    <t>　　有所見者割合(口腔乾燥)</t>
    <rPh sb="2" eb="3">
      <t>ユウ</t>
    </rPh>
    <rPh sb="3" eb="5">
      <t>ショケン</t>
    </rPh>
    <rPh sb="5" eb="6">
      <t>シャ</t>
    </rPh>
    <rPh sb="6" eb="8">
      <t>ワリアイ</t>
    </rPh>
    <rPh sb="9" eb="11">
      <t>コウクウ</t>
    </rPh>
    <rPh sb="11" eb="13">
      <t>カンソウ</t>
    </rPh>
    <phoneticPr fontId="3"/>
  </si>
  <si>
    <t>　　有所見者割合(口臭)</t>
    <rPh sb="2" eb="3">
      <t>ユウ</t>
    </rPh>
    <rPh sb="3" eb="5">
      <t>ショケン</t>
    </rPh>
    <rPh sb="5" eb="6">
      <t>シャ</t>
    </rPh>
    <rPh sb="6" eb="8">
      <t>ワリアイ</t>
    </rPh>
    <phoneticPr fontId="3"/>
  </si>
  <si>
    <t>　　有所見者割合(食渣)</t>
    <rPh sb="2" eb="3">
      <t>ユウ</t>
    </rPh>
    <rPh sb="3" eb="5">
      <t>ショケン</t>
    </rPh>
    <rPh sb="5" eb="6">
      <t>シャ</t>
    </rPh>
    <rPh sb="6" eb="8">
      <t>ワリアイ</t>
    </rPh>
    <phoneticPr fontId="3"/>
  </si>
  <si>
    <t>EAT10 3点以上該当者割合</t>
  </si>
  <si>
    <t>EAT10 3点以上該当者割合</t>
    <rPh sb="7" eb="10">
      <t>テンイジョウ</t>
    </rPh>
    <rPh sb="10" eb="13">
      <t>ガイトウシャ</t>
    </rPh>
    <rPh sb="13" eb="15">
      <t>ワリアイ</t>
    </rPh>
    <phoneticPr fontId="3"/>
  </si>
  <si>
    <t>　　EAT10 3点以上該当者割合</t>
    <rPh sb="9" eb="10">
      <t>テン</t>
    </rPh>
    <rPh sb="10" eb="12">
      <t>イジョウ</t>
    </rPh>
    <rPh sb="12" eb="15">
      <t>ガイトウシャ</t>
    </rPh>
    <rPh sb="15" eb="17">
      <t>ワリアイ</t>
    </rPh>
    <phoneticPr fontId="3"/>
  </si>
  <si>
    <t>　　EAT10点数別高齢者の疾病状況</t>
    <rPh sb="7" eb="9">
      <t>テンスウ</t>
    </rPh>
    <rPh sb="9" eb="10">
      <t>ベツ</t>
    </rPh>
    <rPh sb="10" eb="13">
      <t>コウレイシャ</t>
    </rPh>
    <rPh sb="16" eb="18">
      <t>ジョウキョウ</t>
    </rPh>
    <phoneticPr fontId="3"/>
  </si>
  <si>
    <t>3点以上EAT10　3点以上該当者の
高齢者の疾病患者割合</t>
    <rPh sb="1" eb="2">
      <t>テン</t>
    </rPh>
    <rPh sb="2" eb="4">
      <t>イジョウ</t>
    </rPh>
    <phoneticPr fontId="3"/>
  </si>
  <si>
    <t>　　EAT10点数別該当者状況</t>
    <rPh sb="7" eb="9">
      <t>テンスウ</t>
    </rPh>
    <rPh sb="9" eb="10">
      <t>ベツ</t>
    </rPh>
    <rPh sb="10" eb="13">
      <t>ガイトウシャ</t>
    </rPh>
    <rPh sb="13" eb="15">
      <t>ジョウキョウ</t>
    </rPh>
    <phoneticPr fontId="3"/>
  </si>
  <si>
    <t>　　歯科健診受診率</t>
  </si>
  <si>
    <t>　　地区別</t>
  </si>
  <si>
    <t>　　市区町村別</t>
  </si>
  <si>
    <t>　　有所見者割合(歯垢)</t>
  </si>
  <si>
    <t>　　有所見者割合(食渣)</t>
  </si>
  <si>
    <t>　　有所見者割合(口臭)</t>
  </si>
  <si>
    <t>　　有所見者割合(口腔乾燥)</t>
  </si>
  <si>
    <t>【グラフ用】</t>
    <rPh sb="4" eb="5">
      <t>ヨウ</t>
    </rPh>
    <phoneticPr fontId="3"/>
  </si>
  <si>
    <t>　　歯科健診受診率</t>
    <phoneticPr fontId="3"/>
  </si>
  <si>
    <r>
      <t>0点</t>
    </r>
    <r>
      <rPr>
        <sz val="9"/>
        <color theme="1"/>
        <rFont val="ＭＳ 明朝"/>
        <family val="1"/>
        <charset val="128"/>
      </rPr>
      <t xml:space="preserve"> ※全ての質問項目に値が入っている者を対象とする。</t>
    </r>
    <rPh sb="1" eb="2">
      <t>テン</t>
    </rPh>
    <phoneticPr fontId="3"/>
  </si>
  <si>
    <r>
      <t xml:space="preserve">1点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1" eb="2">
      <t>テン</t>
    </rPh>
    <phoneticPr fontId="3"/>
  </si>
  <si>
    <r>
      <t xml:space="preserve">2点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1" eb="2">
      <t>テン</t>
    </rPh>
    <phoneticPr fontId="3"/>
  </si>
  <si>
    <r>
      <t xml:space="preserve">3点以上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1" eb="2">
      <t>テン</t>
    </rPh>
    <rPh sb="2" eb="4">
      <t>イジョウ</t>
    </rPh>
    <phoneticPr fontId="3"/>
  </si>
  <si>
    <r>
      <t xml:space="preserve">合計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0" eb="2">
      <t>ゴウケイ</t>
    </rPh>
    <phoneticPr fontId="3"/>
  </si>
  <si>
    <t>受診率(%)</t>
    <rPh sb="0" eb="2">
      <t>ジュシン</t>
    </rPh>
    <rPh sb="2" eb="3">
      <t>リツ</t>
    </rPh>
    <phoneticPr fontId="3"/>
  </si>
  <si>
    <t>割合(%)
(対象者に
占める割合)</t>
    <rPh sb="0" eb="2">
      <t>ワリアイ</t>
    </rPh>
    <rPh sb="7" eb="10">
      <t>タイショウシャ</t>
    </rPh>
    <rPh sb="12" eb="13">
      <t>シ</t>
    </rPh>
    <rPh sb="15" eb="17">
      <t>ワリアイ</t>
    </rPh>
    <phoneticPr fontId="3"/>
  </si>
  <si>
    <t>割合(%)
(総患者数に
占める割合)</t>
    <rPh sb="7" eb="8">
      <t>ソウ</t>
    </rPh>
    <rPh sb="8" eb="11">
      <t>カンジャスウ</t>
    </rPh>
    <phoneticPr fontId="3"/>
  </si>
  <si>
    <t>割合(%)
(総患者数に占める
割合)</t>
    <rPh sb="0" eb="2">
      <t>ワリアイ</t>
    </rPh>
    <rPh sb="7" eb="8">
      <t>ソウ</t>
    </rPh>
    <rPh sb="8" eb="11">
      <t>カンジャスウ</t>
    </rPh>
    <rPh sb="12" eb="13">
      <t>シ</t>
    </rPh>
    <rPh sb="16" eb="18">
      <t>ワリアイ</t>
    </rPh>
    <phoneticPr fontId="3"/>
  </si>
  <si>
    <t>　　有所見者割合(咀嚼能力評価)</t>
    <rPh sb="2" eb="3">
      <t>ユウ</t>
    </rPh>
    <rPh sb="3" eb="5">
      <t>ショケン</t>
    </rPh>
    <rPh sb="5" eb="6">
      <t>シャ</t>
    </rPh>
    <rPh sb="6" eb="8">
      <t>ワリアイ</t>
    </rPh>
    <rPh sb="13" eb="15">
      <t>ヒョウカ</t>
    </rPh>
    <phoneticPr fontId="3"/>
  </si>
  <si>
    <t>　　有所見者割合(咀嚼能力評価)</t>
    <rPh sb="13" eb="15">
      <t>ヒョウカ</t>
    </rPh>
    <phoneticPr fontId="3"/>
  </si>
  <si>
    <t>　　有所見者割合(咀嚼能力評価)</t>
    <rPh sb="11" eb="13">
      <t>ノウリョク</t>
    </rPh>
    <rPh sb="13" eb="15">
      <t>ヒョウカ</t>
    </rPh>
    <phoneticPr fontId="3"/>
  </si>
  <si>
    <t>EAT10　3点以上該当者の
高齢者の疾病患者割合</t>
    <phoneticPr fontId="3"/>
  </si>
  <si>
    <t>EAT10　3点以上該当者の
高齢者の疾病患者割合</t>
    <phoneticPr fontId="3"/>
  </si>
  <si>
    <t>割合(%)
(総医療費に占める
割合)</t>
    <rPh sb="0" eb="2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</si>
  <si>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サルコペニア</t>
    <phoneticPr fontId="3"/>
  </si>
  <si>
    <t>患者数
(人)</t>
    <rPh sb="0" eb="3">
      <t>カンジャスウ</t>
    </rPh>
    <phoneticPr fontId="3"/>
  </si>
  <si>
    <t>患者一人当たりの
医療費(円)</t>
    <rPh sb="0" eb="2">
      <t>カンジャ</t>
    </rPh>
    <rPh sb="2" eb="4">
      <t>ヒトリ</t>
    </rPh>
    <rPh sb="8" eb="11">
      <t>イリョウヒ</t>
    </rPh>
    <phoneticPr fontId="3"/>
  </si>
  <si>
    <t>地区</t>
    <rPh sb="0" eb="2">
      <t>チク</t>
    </rPh>
    <phoneticPr fontId="3"/>
  </si>
  <si>
    <t>広域連合全体</t>
    <phoneticPr fontId="3"/>
  </si>
  <si>
    <t>市区町村</t>
    <rPh sb="0" eb="2">
      <t>シク</t>
    </rPh>
    <rPh sb="2" eb="4">
      <t>チョウソン</t>
    </rPh>
    <phoneticPr fontId="3"/>
  </si>
  <si>
    <t>以上</t>
    <rPh sb="0" eb="2">
      <t>イジョウ</t>
    </rPh>
    <phoneticPr fontId="5"/>
  </si>
  <si>
    <t>以下</t>
    <rPh sb="0" eb="2">
      <t>イカ</t>
    </rPh>
    <phoneticPr fontId="5"/>
  </si>
  <si>
    <t>未満</t>
    <rPh sb="0" eb="2">
      <t>ミマン</t>
    </rPh>
    <phoneticPr fontId="5"/>
  </si>
  <si>
    <t>対象者数(人)※</t>
    <rPh sb="0" eb="3">
      <t>タイショウシャ</t>
    </rPh>
    <rPh sb="3" eb="4">
      <t>スウ</t>
    </rPh>
    <rPh sb="5" eb="6">
      <t>ニン</t>
    </rPh>
    <phoneticPr fontId="3"/>
  </si>
  <si>
    <t>※対象者数…健診検査値が記録されている者の人数。ただし、除外対象者は含まれない。</t>
    <rPh sb="1" eb="4">
      <t>タイショウシャ</t>
    </rPh>
    <rPh sb="4" eb="5">
      <t>スウ</t>
    </rPh>
    <rPh sb="6" eb="8">
      <t>ケンシン</t>
    </rPh>
    <rPh sb="19" eb="20">
      <t>モノ</t>
    </rPh>
    <rPh sb="21" eb="23">
      <t>ニンズウ</t>
    </rPh>
    <rPh sb="28" eb="30">
      <t>ジョガイ</t>
    </rPh>
    <rPh sb="30" eb="33">
      <t>タイショウシャ</t>
    </rPh>
    <rPh sb="34" eb="35">
      <t>フク</t>
    </rPh>
    <phoneticPr fontId="3"/>
  </si>
  <si>
    <t>※該当者数…対象者のうち、それぞれ以下に該当する者の人数。</t>
    <rPh sb="1" eb="4">
      <t>ガイトウシャ</t>
    </rPh>
    <rPh sb="4" eb="5">
      <t>スウ</t>
    </rPh>
    <rPh sb="6" eb="9">
      <t>タイショウシャ</t>
    </rPh>
    <rPh sb="17" eb="19">
      <t>イカ</t>
    </rPh>
    <rPh sb="20" eb="22">
      <t>ガイトウ</t>
    </rPh>
    <rPh sb="24" eb="25">
      <t>モノ</t>
    </rPh>
    <rPh sb="26" eb="28">
      <t>ニンズウ</t>
    </rPh>
    <phoneticPr fontId="3"/>
  </si>
  <si>
    <t>該当者数(人)※</t>
    <rPh sb="0" eb="3">
      <t>ガイトウシャ</t>
    </rPh>
    <rPh sb="3" eb="4">
      <t>スウ</t>
    </rPh>
    <phoneticPr fontId="3"/>
  </si>
  <si>
    <t>･咀嚼能力評価…要注意</t>
    <rPh sb="1" eb="3">
      <t>ソシャク</t>
    </rPh>
    <rPh sb="3" eb="5">
      <t>ノウリョク</t>
    </rPh>
    <rPh sb="5" eb="7">
      <t>ヒョウカ</t>
    </rPh>
    <rPh sb="8" eb="11">
      <t>ヨウチュウイ</t>
    </rPh>
    <phoneticPr fontId="3"/>
  </si>
  <si>
    <t>EAT10点数</t>
    <rPh sb="5" eb="7">
      <t>テンスウ</t>
    </rPh>
    <phoneticPr fontId="3"/>
  </si>
  <si>
    <t>EAT10
点数</t>
    <rPh sb="6" eb="8">
      <t>テンスウ</t>
    </rPh>
    <phoneticPr fontId="3"/>
  </si>
  <si>
    <t>EAT10点数</t>
    <rPh sb="5" eb="7">
      <t>テンスウ</t>
    </rPh>
    <phoneticPr fontId="3"/>
  </si>
  <si>
    <t>該当者数(人)※</t>
    <rPh sb="0" eb="3">
      <t>ガイトウシャ</t>
    </rPh>
    <phoneticPr fontId="3"/>
  </si>
  <si>
    <t>※対象者数…EAT10の質問項目全てに値がある者の人数。ただし、除外対象者は含まれない。</t>
    <rPh sb="1" eb="4">
      <t>タイショウシャ</t>
    </rPh>
    <rPh sb="4" eb="5">
      <t>スウ</t>
    </rPh>
    <rPh sb="12" eb="14">
      <t>シツモン</t>
    </rPh>
    <rPh sb="14" eb="16">
      <t>コウモク</t>
    </rPh>
    <rPh sb="16" eb="17">
      <t>スベ</t>
    </rPh>
    <rPh sb="19" eb="20">
      <t>アタイ</t>
    </rPh>
    <rPh sb="23" eb="24">
      <t>モノ</t>
    </rPh>
    <rPh sb="25" eb="27">
      <t>ニンズウ</t>
    </rPh>
    <rPh sb="32" eb="34">
      <t>ジョガイ</t>
    </rPh>
    <rPh sb="34" eb="37">
      <t>タイショウシャ</t>
    </rPh>
    <rPh sb="38" eb="39">
      <t>フク</t>
    </rPh>
    <phoneticPr fontId="3"/>
  </si>
  <si>
    <t>※該当者数…対象者のうち、EAT10の各点数に該当する者の人数。</t>
    <rPh sb="1" eb="4">
      <t>ガイトウシャ</t>
    </rPh>
    <rPh sb="4" eb="5">
      <t>スウ</t>
    </rPh>
    <rPh sb="6" eb="9">
      <t>タイショウシャ</t>
    </rPh>
    <rPh sb="19" eb="20">
      <t>カク</t>
    </rPh>
    <rPh sb="20" eb="22">
      <t>テンスウ</t>
    </rPh>
    <rPh sb="23" eb="25">
      <t>ガイトウ</t>
    </rPh>
    <rPh sb="27" eb="28">
      <t>モノ</t>
    </rPh>
    <rPh sb="29" eb="31">
      <t>ニンズウ</t>
    </rPh>
    <phoneticPr fontId="3"/>
  </si>
  <si>
    <t>株式会社データホライゾン　医療費分解技術を用いて疾病毎に点数をグルーピングし算出。</t>
  </si>
  <si>
    <t>※令和3年3月31日時点で資格がある者を対象とする。</t>
    <rPh sb="1" eb="3">
      <t>レイワ</t>
    </rPh>
    <rPh sb="4" eb="5">
      <t>ネン</t>
    </rPh>
    <rPh sb="5" eb="6">
      <t>ヘイネン</t>
    </rPh>
    <rPh sb="6" eb="7">
      <t>ガツ</t>
    </rPh>
    <rPh sb="9" eb="10">
      <t>ニチ</t>
    </rPh>
    <rPh sb="10" eb="12">
      <t>ジテン</t>
    </rPh>
    <rPh sb="13" eb="15">
      <t>シカク</t>
    </rPh>
    <rPh sb="18" eb="19">
      <t>モノ</t>
    </rPh>
    <rPh sb="20" eb="22">
      <t>タイショウ</t>
    </rPh>
    <phoneticPr fontId="3"/>
  </si>
  <si>
    <t>データ化範囲(分析対象)…歯科健診データは令和2年4月～令和3年3月健診分(12カ月分)。</t>
    <rPh sb="13" eb="15">
      <t>シカ</t>
    </rPh>
    <rPh sb="15" eb="17">
      <t>ケンシン</t>
    </rPh>
    <rPh sb="21" eb="23">
      <t>レイワ</t>
    </rPh>
    <rPh sb="28" eb="30">
      <t>レイワ</t>
    </rPh>
    <phoneticPr fontId="3"/>
  </si>
  <si>
    <t>年齢基準日…令和3年3月31日時点。</t>
    <rPh sb="0" eb="2">
      <t>ネンレイ</t>
    </rPh>
    <rPh sb="2" eb="4">
      <t>キジュン</t>
    </rPh>
    <rPh sb="4" eb="5">
      <t>ビ</t>
    </rPh>
    <rPh sb="6" eb="8">
      <t>レイワ</t>
    </rPh>
    <rPh sb="9" eb="10">
      <t>ネン</t>
    </rPh>
    <rPh sb="10" eb="11">
      <t>ヘイネン</t>
    </rPh>
    <rPh sb="11" eb="12">
      <t>ツキ</t>
    </rPh>
    <rPh sb="14" eb="15">
      <t>ニチ</t>
    </rPh>
    <rPh sb="15" eb="17">
      <t>ジテン</t>
    </rPh>
    <phoneticPr fontId="3"/>
  </si>
  <si>
    <t>※令和3年3月31日時点で資格がある者を対象とする。</t>
    <rPh sb="1" eb="3">
      <t>レイワ</t>
    </rPh>
    <rPh sb="4" eb="5">
      <t>ネン</t>
    </rPh>
    <rPh sb="6" eb="7">
      <t>ガツ</t>
    </rPh>
    <rPh sb="9" eb="10">
      <t>ニチ</t>
    </rPh>
    <rPh sb="10" eb="12">
      <t>ジテン</t>
    </rPh>
    <rPh sb="13" eb="15">
      <t>シカク</t>
    </rPh>
    <rPh sb="18" eb="19">
      <t>モノ</t>
    </rPh>
    <rPh sb="20" eb="22">
      <t>タイショウ</t>
    </rPh>
    <phoneticPr fontId="3"/>
  </si>
  <si>
    <t>※令和3年3月31日時点で資格があり、各検査項目毎に健診検査値が記録されている者を対象とする。</t>
    <rPh sb="1" eb="3">
      <t>レイワ</t>
    </rPh>
    <rPh sb="4" eb="5">
      <t>ネン</t>
    </rPh>
    <rPh sb="5" eb="6">
      <t>ヘイネン</t>
    </rPh>
    <rPh sb="6" eb="7">
      <t>ツキ</t>
    </rPh>
    <rPh sb="9" eb="10">
      <t>ニチ</t>
    </rPh>
    <rPh sb="10" eb="12">
      <t>ジテン</t>
    </rPh>
    <rPh sb="13" eb="15">
      <t>シカク</t>
    </rPh>
    <rPh sb="19" eb="20">
      <t>カク</t>
    </rPh>
    <rPh sb="20" eb="22">
      <t>ケンサ</t>
    </rPh>
    <rPh sb="22" eb="24">
      <t>コウモク</t>
    </rPh>
    <rPh sb="24" eb="25">
      <t>ゴト</t>
    </rPh>
    <rPh sb="26" eb="28">
      <t>ケンシン</t>
    </rPh>
    <rPh sb="28" eb="31">
      <t>ケンサチ</t>
    </rPh>
    <rPh sb="32" eb="34">
      <t>キロク</t>
    </rPh>
    <rPh sb="39" eb="40">
      <t>モノ</t>
    </rPh>
    <rPh sb="41" eb="43">
      <t>タイショウ</t>
    </rPh>
    <phoneticPr fontId="3"/>
  </si>
  <si>
    <t>年齢基準日…令和3年3月31日時点。</t>
    <rPh sb="0" eb="2">
      <t>ネンレイ</t>
    </rPh>
    <rPh sb="2" eb="5">
      <t>キジュンビ</t>
    </rPh>
    <rPh sb="6" eb="8">
      <t>レイワ</t>
    </rPh>
    <rPh sb="9" eb="10">
      <t>ネン</t>
    </rPh>
    <rPh sb="10" eb="11">
      <t>ヘイネン</t>
    </rPh>
    <rPh sb="11" eb="12">
      <t>ツキ</t>
    </rPh>
    <rPh sb="14" eb="15">
      <t>ニチ</t>
    </rPh>
    <rPh sb="15" eb="17">
      <t>ジテン</t>
    </rPh>
    <phoneticPr fontId="3"/>
  </si>
  <si>
    <t>データ化範囲(分析対象)…入院(DPCを含む)、入院外、調剤の電子レセプト。対象診療年月は令和2年4月～令和3年3月診療分(12カ月分)。</t>
    <rPh sb="45" eb="47">
      <t>レイワ</t>
    </rPh>
    <rPh sb="52" eb="54">
      <t>レイワ</t>
    </rPh>
    <rPh sb="55" eb="56">
      <t>ネン</t>
    </rPh>
    <phoneticPr fontId="3"/>
  </si>
  <si>
    <t>西区</t>
    <phoneticPr fontId="3"/>
  </si>
  <si>
    <t>【表作成用】</t>
    <phoneticPr fontId="3"/>
  </si>
  <si>
    <t>大阪市</t>
    <phoneticPr fontId="3"/>
  </si>
  <si>
    <t>全年齢</t>
    <rPh sb="0" eb="3">
      <t>ゼンネンレイ</t>
    </rPh>
    <phoneticPr fontId="3"/>
  </si>
  <si>
    <t>【グラフ用】</t>
    <rPh sb="4" eb="5">
      <t>ヨウ</t>
    </rPh>
    <phoneticPr fontId="3"/>
  </si>
  <si>
    <t>歯垢(中程度･多量)</t>
    <rPh sb="0" eb="2">
      <t>シコウ</t>
    </rPh>
    <rPh sb="3" eb="6">
      <t>チュウテイド</t>
    </rPh>
    <rPh sb="7" eb="9">
      <t>タリョウ</t>
    </rPh>
    <phoneticPr fontId="3"/>
  </si>
  <si>
    <t>舌苔(中程度･多量)</t>
    <rPh sb="0" eb="1">
      <t>シタ</t>
    </rPh>
    <rPh sb="1" eb="2">
      <t>コケ</t>
    </rPh>
    <phoneticPr fontId="3"/>
  </si>
  <si>
    <t>　　歯科健診及びレセプトによる指導対象者群分析</t>
    <rPh sb="2" eb="4">
      <t>シカ</t>
    </rPh>
    <phoneticPr fontId="3"/>
  </si>
  <si>
    <t>2
歯科健診受診
治療中者</t>
    <rPh sb="2" eb="6">
      <t>シカケンシン</t>
    </rPh>
    <rPh sb="6" eb="8">
      <t>ジュシン</t>
    </rPh>
    <rPh sb="9" eb="11">
      <t>チリョウ</t>
    </rPh>
    <rPh sb="11" eb="12">
      <t>チュウ</t>
    </rPh>
    <rPh sb="12" eb="13">
      <t>モノ</t>
    </rPh>
    <phoneticPr fontId="3"/>
  </si>
  <si>
    <t>5
歯科状態不明者</t>
    <rPh sb="2" eb="4">
      <t>シカ</t>
    </rPh>
    <phoneticPr fontId="3"/>
  </si>
  <si>
    <t>【フロー説明】</t>
    <phoneticPr fontId="3"/>
  </si>
  <si>
    <t>【グループ別説明】</t>
  </si>
  <si>
    <t>　歯科健診受診あり</t>
    <rPh sb="1" eb="3">
      <t>シカ</t>
    </rPh>
    <phoneticPr fontId="3"/>
  </si>
  <si>
    <t>　歯科健診受診なし</t>
    <rPh sb="1" eb="3">
      <t>シカ</t>
    </rPh>
    <phoneticPr fontId="3"/>
  </si>
  <si>
    <t>対象者数
(人)</t>
    <rPh sb="0" eb="3">
      <t>タイショウシャ</t>
    </rPh>
    <rPh sb="3" eb="4">
      <t>スウ</t>
    </rPh>
    <rPh sb="6" eb="7">
      <t>ニン</t>
    </rPh>
    <phoneticPr fontId="3"/>
  </si>
  <si>
    <t>歯科健診
受診者数
(人)</t>
    <rPh sb="0" eb="2">
      <t>シカ</t>
    </rPh>
    <rPh sb="2" eb="4">
      <t>ケンシン</t>
    </rPh>
    <rPh sb="5" eb="8">
      <t>ジュシンシャ</t>
    </rPh>
    <rPh sb="8" eb="9">
      <t>スウ</t>
    </rPh>
    <rPh sb="11" eb="12">
      <t>ニン</t>
    </rPh>
    <phoneticPr fontId="3"/>
  </si>
  <si>
    <t>歯科健診
未受診者数
(人)</t>
    <rPh sb="0" eb="2">
      <t>シカ</t>
    </rPh>
    <rPh sb="2" eb="4">
      <t>ケンシン</t>
    </rPh>
    <rPh sb="5" eb="6">
      <t>ミ</t>
    </rPh>
    <rPh sb="6" eb="8">
      <t>ジュシン</t>
    </rPh>
    <rPh sb="8" eb="9">
      <t>シャ</t>
    </rPh>
    <rPh sb="9" eb="10">
      <t>スウ</t>
    </rPh>
    <rPh sb="12" eb="13">
      <t>ニン</t>
    </rPh>
    <phoneticPr fontId="3"/>
  </si>
  <si>
    <t>歯科健診受診治療中者</t>
    <rPh sb="0" eb="4">
      <t>シカケンシン</t>
    </rPh>
    <rPh sb="4" eb="6">
      <t>ジュシン</t>
    </rPh>
    <rPh sb="6" eb="8">
      <t>チリョウ</t>
    </rPh>
    <rPh sb="8" eb="9">
      <t>チュウ</t>
    </rPh>
    <rPh sb="9" eb="10">
      <t>モノ</t>
    </rPh>
    <phoneticPr fontId="3"/>
  </si>
  <si>
    <t>歯科状態不明者</t>
    <rPh sb="0" eb="7">
      <t>シカジョウタイフメイシャ</t>
    </rPh>
    <phoneticPr fontId="3"/>
  </si>
  <si>
    <t>【グラフ用】</t>
  </si>
  <si>
    <t>歯科状態不明者割合</t>
    <rPh sb="0" eb="2">
      <t>シカ</t>
    </rPh>
    <rPh sb="2" eb="7">
      <t>ジョウタイフメイシャ</t>
    </rPh>
    <rPh sb="7" eb="9">
      <t>ワリアイ</t>
    </rPh>
    <phoneticPr fontId="3"/>
  </si>
  <si>
    <t>歯科状態不明者割合</t>
    <phoneticPr fontId="3"/>
  </si>
  <si>
    <t>歯科健診未受診治療中者</t>
    <rPh sb="0" eb="2">
      <t>シカ</t>
    </rPh>
    <rPh sb="2" eb="4">
      <t>ケンシン</t>
    </rPh>
    <rPh sb="4" eb="5">
      <t>ミ</t>
    </rPh>
    <rPh sb="5" eb="7">
      <t>ジュシン</t>
    </rPh>
    <rPh sb="7" eb="9">
      <t>チリョウ</t>
    </rPh>
    <rPh sb="9" eb="10">
      <t>ナカ</t>
    </rPh>
    <rPh sb="10" eb="11">
      <t>モノ</t>
    </rPh>
    <phoneticPr fontId="3"/>
  </si>
  <si>
    <t>歯科医療費(円)</t>
    <rPh sb="6" eb="7">
      <t>エン</t>
    </rPh>
    <phoneticPr fontId="3"/>
  </si>
  <si>
    <t>歯科健診受診治療中者　患者一人当たりの歯科医療費</t>
    <rPh sb="0" eb="4">
      <t>シカケンシン</t>
    </rPh>
    <rPh sb="4" eb="6">
      <t>ジュシン</t>
    </rPh>
    <rPh sb="6" eb="8">
      <t>チリョウ</t>
    </rPh>
    <rPh sb="8" eb="9">
      <t>チュウ</t>
    </rPh>
    <rPh sb="9" eb="10">
      <t>モノ</t>
    </rPh>
    <rPh sb="11" eb="13">
      <t>カンジャ</t>
    </rPh>
    <rPh sb="13" eb="16">
      <t>ヒトリア</t>
    </rPh>
    <rPh sb="19" eb="24">
      <t>シカイリョウヒ</t>
    </rPh>
    <phoneticPr fontId="3"/>
  </si>
  <si>
    <t>歯科健診未受診治療中者　患者一人当たりの歯科医療費</t>
    <rPh sb="0" eb="2">
      <t>シカ</t>
    </rPh>
    <rPh sb="2" eb="4">
      <t>ケンシン</t>
    </rPh>
    <rPh sb="4" eb="5">
      <t>ミ</t>
    </rPh>
    <rPh sb="5" eb="7">
      <t>ジュシン</t>
    </rPh>
    <rPh sb="7" eb="9">
      <t>チリョウ</t>
    </rPh>
    <rPh sb="9" eb="10">
      <t>ナカ</t>
    </rPh>
    <rPh sb="10" eb="11">
      <t>モノ</t>
    </rPh>
    <phoneticPr fontId="3"/>
  </si>
  <si>
    <t>歯科健診受診治療中者</t>
    <phoneticPr fontId="3"/>
  </si>
  <si>
    <t>歯科健診未受診治療中者</t>
    <phoneticPr fontId="3"/>
  </si>
  <si>
    <t>　　歯科健診受診治療中者　患者一人当たりの歯科医療費</t>
    <rPh sb="2" eb="4">
      <t>シカ</t>
    </rPh>
    <rPh sb="4" eb="6">
      <t>ケンシン</t>
    </rPh>
    <rPh sb="6" eb="8">
      <t>ジュシン</t>
    </rPh>
    <rPh sb="8" eb="10">
      <t>チリョウ</t>
    </rPh>
    <rPh sb="10" eb="11">
      <t>チュウ</t>
    </rPh>
    <rPh sb="11" eb="12">
      <t>モノ</t>
    </rPh>
    <rPh sb="13" eb="15">
      <t>カンジャ</t>
    </rPh>
    <rPh sb="15" eb="17">
      <t>ヒトリ</t>
    </rPh>
    <rPh sb="17" eb="18">
      <t>ア</t>
    </rPh>
    <rPh sb="21" eb="23">
      <t>シカ</t>
    </rPh>
    <rPh sb="23" eb="26">
      <t>イリョウヒ</t>
    </rPh>
    <phoneticPr fontId="3"/>
  </si>
  <si>
    <t>　　歯科健診未受診治療中者　患者一人当たりの歯科医療費</t>
    <rPh sb="2" eb="4">
      <t>シカ</t>
    </rPh>
    <rPh sb="4" eb="6">
      <t>ケンシン</t>
    </rPh>
    <rPh sb="6" eb="7">
      <t>ミ</t>
    </rPh>
    <rPh sb="7" eb="9">
      <t>ジュシン</t>
    </rPh>
    <rPh sb="9" eb="11">
      <t>チリョウ</t>
    </rPh>
    <rPh sb="11" eb="12">
      <t>チュウ</t>
    </rPh>
    <rPh sb="12" eb="13">
      <t>モノ</t>
    </rPh>
    <rPh sb="14" eb="16">
      <t>カンジャ</t>
    </rPh>
    <rPh sb="16" eb="18">
      <t>ヒトリ</t>
    </rPh>
    <rPh sb="18" eb="19">
      <t>ア</t>
    </rPh>
    <rPh sb="22" eb="24">
      <t>シカ</t>
    </rPh>
    <rPh sb="24" eb="27">
      <t>イリョウヒ</t>
    </rPh>
    <phoneticPr fontId="3"/>
  </si>
  <si>
    <t>咬合の状態(要注意)</t>
    <rPh sb="0" eb="1">
      <t>カ</t>
    </rPh>
    <rPh sb="1" eb="2">
      <t>ア</t>
    </rPh>
    <rPh sb="3" eb="5">
      <t>ジョウタイ</t>
    </rPh>
    <rPh sb="6" eb="9">
      <t>ヨウチュウイ</t>
    </rPh>
    <phoneticPr fontId="3"/>
  </si>
  <si>
    <t>食渣(中程度･多量)</t>
    <rPh sb="0" eb="1">
      <t>ショク</t>
    </rPh>
    <rPh sb="1" eb="2">
      <t>シャ</t>
    </rPh>
    <phoneticPr fontId="3"/>
  </si>
  <si>
    <t>口臭(中程度･多量)</t>
    <rPh sb="0" eb="2">
      <t>コウシュウ</t>
    </rPh>
    <phoneticPr fontId="3"/>
  </si>
  <si>
    <t>歯垢</t>
    <phoneticPr fontId="3"/>
  </si>
  <si>
    <t>食渣</t>
    <phoneticPr fontId="3"/>
  </si>
  <si>
    <t>舌苔</t>
    <rPh sb="0" eb="1">
      <t>シタ</t>
    </rPh>
    <rPh sb="1" eb="2">
      <t>コケ</t>
    </rPh>
    <phoneticPr fontId="3"/>
  </si>
  <si>
    <t>口臭</t>
    <phoneticPr fontId="3"/>
  </si>
  <si>
    <t>口腔乾燥</t>
    <phoneticPr fontId="3"/>
  </si>
  <si>
    <t>嚥下機能評価</t>
    <phoneticPr fontId="3"/>
  </si>
  <si>
    <t>※令和3年3月31日時点で資格がある者を対象とする。</t>
    <rPh sb="9" eb="10">
      <t>ニチ</t>
    </rPh>
    <rPh sb="10" eb="12">
      <t>ジテン</t>
    </rPh>
    <rPh sb="13" eb="15">
      <t>シカク</t>
    </rPh>
    <rPh sb="18" eb="19">
      <t>モノ</t>
    </rPh>
    <rPh sb="20" eb="22">
      <t>タイショウ</t>
    </rPh>
    <phoneticPr fontId="3"/>
  </si>
  <si>
    <t>歯科状態不明者割合</t>
    <phoneticPr fontId="3"/>
  </si>
  <si>
    <t>歯科健診未受診治療中者</t>
    <rPh sb="0" eb="2">
      <t>シカ</t>
    </rPh>
    <rPh sb="2" eb="4">
      <t>ケンシン</t>
    </rPh>
    <rPh sb="4" eb="5">
      <t>ミ</t>
    </rPh>
    <rPh sb="5" eb="7">
      <t>ジュシン</t>
    </rPh>
    <rPh sb="7" eb="9">
      <t>チリョウ</t>
    </rPh>
    <rPh sb="9" eb="10">
      <t>チュウ</t>
    </rPh>
    <rPh sb="10" eb="11">
      <t>モノ</t>
    </rPh>
    <phoneticPr fontId="3"/>
  </si>
  <si>
    <t>歯科健診受診治療中者患者一人当たりの歯科医療費</t>
    <phoneticPr fontId="3"/>
  </si>
  <si>
    <t>歯科健診未受診治療中者患者一人当たりの歯科医療費</t>
    <phoneticPr fontId="3"/>
  </si>
  <si>
    <t>　　有所見者割合(舌･口唇機能評価)</t>
    <rPh sb="2" eb="3">
      <t>ユウ</t>
    </rPh>
    <rPh sb="3" eb="5">
      <t>ショケン</t>
    </rPh>
    <rPh sb="5" eb="6">
      <t>シャ</t>
    </rPh>
    <rPh sb="6" eb="8">
      <t>ワリアイ</t>
    </rPh>
    <rPh sb="11" eb="12">
      <t>クチ</t>
    </rPh>
    <rPh sb="12" eb="13">
      <t>クチビル</t>
    </rPh>
    <rPh sb="15" eb="17">
      <t>ヒョウカ</t>
    </rPh>
    <phoneticPr fontId="3"/>
  </si>
  <si>
    <t>舌･口唇機能評価</t>
    <rPh sb="2" eb="3">
      <t>クチ</t>
    </rPh>
    <rPh sb="3" eb="4">
      <t>クチビル</t>
    </rPh>
    <phoneticPr fontId="3"/>
  </si>
  <si>
    <t>舌･口唇機能評価(要注意)</t>
    <rPh sb="2" eb="3">
      <t>クチ</t>
    </rPh>
    <rPh sb="3" eb="4">
      <t>クチビル</t>
    </rPh>
    <phoneticPr fontId="3"/>
  </si>
  <si>
    <t>舌･口唇機能評価(要注意)</t>
    <rPh sb="0" eb="1">
      <t>シタ</t>
    </rPh>
    <rPh sb="2" eb="3">
      <t>クチ</t>
    </rPh>
    <rPh sb="3" eb="4">
      <t>クチビル</t>
    </rPh>
    <rPh sb="4" eb="6">
      <t>キノウ</t>
    </rPh>
    <rPh sb="6" eb="8">
      <t>ヒョウカ</t>
    </rPh>
    <phoneticPr fontId="3"/>
  </si>
  <si>
    <t>　　有所見者割合(舌･口唇機能評価)</t>
    <rPh sb="11" eb="12">
      <t>クチ</t>
    </rPh>
    <rPh sb="12" eb="13">
      <t>クチビル</t>
    </rPh>
    <rPh sb="15" eb="17">
      <t>ヒョウカ</t>
    </rPh>
    <phoneticPr fontId="3"/>
  </si>
  <si>
    <t>　　有所見者割合(舌苔)</t>
    <rPh sb="9" eb="10">
      <t>シタ</t>
    </rPh>
    <rPh sb="10" eb="11">
      <t>コケ</t>
    </rPh>
    <phoneticPr fontId="3"/>
  </si>
  <si>
    <t>　　有所見者割合(舌苔)</t>
    <rPh sb="2" eb="3">
      <t>ユウ</t>
    </rPh>
    <rPh sb="3" eb="5">
      <t>ショケン</t>
    </rPh>
    <rPh sb="5" eb="6">
      <t>シャ</t>
    </rPh>
    <rPh sb="6" eb="8">
      <t>ワリアイ</t>
    </rPh>
    <rPh sb="9" eb="10">
      <t>シタ</t>
    </rPh>
    <rPh sb="10" eb="11">
      <t>コケ</t>
    </rPh>
    <phoneticPr fontId="3"/>
  </si>
  <si>
    <t>歯垢</t>
  </si>
  <si>
    <t>食渣</t>
  </si>
  <si>
    <t>口臭</t>
  </si>
  <si>
    <t>口腔乾燥</t>
  </si>
  <si>
    <t>嚥下機能評価</t>
  </si>
  <si>
    <t>現在歯(20本未満)</t>
    <rPh sb="0" eb="2">
      <t>ゲンザイ</t>
    </rPh>
    <rPh sb="2" eb="3">
      <t>ハ</t>
    </rPh>
    <rPh sb="6" eb="7">
      <t>ホン</t>
    </rPh>
    <rPh sb="7" eb="9">
      <t>ミマン</t>
    </rPh>
    <phoneticPr fontId="3"/>
  </si>
  <si>
    <t>･舌･口唇機能評価…要注意</t>
    <rPh sb="1" eb="2">
      <t>シタ</t>
    </rPh>
    <rPh sb="3" eb="4">
      <t>クチ</t>
    </rPh>
    <rPh sb="4" eb="5">
      <t>クチビル</t>
    </rPh>
    <rPh sb="5" eb="7">
      <t>キノウ</t>
    </rPh>
    <rPh sb="7" eb="9">
      <t>ヒョウカ</t>
    </rPh>
    <rPh sb="10" eb="13">
      <t>ヨウチュウイ</t>
    </rPh>
    <phoneticPr fontId="3"/>
  </si>
  <si>
    <t>現在歯</t>
    <rPh sb="0" eb="2">
      <t>ゲンザイ</t>
    </rPh>
    <rPh sb="2" eb="3">
      <t>ハ</t>
    </rPh>
    <phoneticPr fontId="3"/>
  </si>
  <si>
    <t>　　有所見者割合(現在歯)</t>
    <rPh sb="2" eb="3">
      <t>ユウ</t>
    </rPh>
    <rPh sb="3" eb="5">
      <t>ショケン</t>
    </rPh>
    <rPh sb="5" eb="6">
      <t>シャ</t>
    </rPh>
    <rPh sb="6" eb="8">
      <t>ワリアイ</t>
    </rPh>
    <rPh sb="9" eb="11">
      <t>ゲンザイ</t>
    </rPh>
    <rPh sb="11" eb="12">
      <t>ハ</t>
    </rPh>
    <phoneticPr fontId="3"/>
  </si>
  <si>
    <t>　　有所見者割合(現在歯)</t>
    <rPh sb="9" eb="11">
      <t>ゲンザイ</t>
    </rPh>
    <rPh sb="11" eb="12">
      <t>ハ</t>
    </rPh>
    <phoneticPr fontId="3"/>
  </si>
  <si>
    <t>嚥下機能評価</t>
    <rPh sb="0" eb="2">
      <t>エンゲ</t>
    </rPh>
    <rPh sb="2" eb="4">
      <t>キノウ</t>
    </rPh>
    <rPh sb="4" eb="6">
      <t>ヒョウカ</t>
    </rPh>
    <phoneticPr fontId="3"/>
  </si>
  <si>
    <t>総合判定(要注意)</t>
    <rPh sb="0" eb="4">
      <t>ソウゴウハンテイ</t>
    </rPh>
    <rPh sb="5" eb="8">
      <t>ヨウチュウイ</t>
    </rPh>
    <phoneticPr fontId="3"/>
  </si>
  <si>
    <t>唾液の飲込</t>
    <rPh sb="0" eb="2">
      <t>ダエキ</t>
    </rPh>
    <rPh sb="3" eb="5">
      <t>ノミコ</t>
    </rPh>
    <phoneticPr fontId="3"/>
  </si>
  <si>
    <t>総合判定</t>
    <rPh sb="0" eb="2">
      <t>ソウゴウ</t>
    </rPh>
    <rPh sb="2" eb="4">
      <t>ハンテイ</t>
    </rPh>
    <phoneticPr fontId="3"/>
  </si>
  <si>
    <t>唾液の飲込</t>
    <phoneticPr fontId="3"/>
  </si>
  <si>
    <t>総合判定</t>
    <phoneticPr fontId="3"/>
  </si>
  <si>
    <t>　　有所見者割合(嚥下機能評価(唾液の飲込))</t>
    <rPh sb="2" eb="3">
      <t>ユウ</t>
    </rPh>
    <rPh sb="3" eb="5">
      <t>ショケン</t>
    </rPh>
    <rPh sb="5" eb="6">
      <t>シャ</t>
    </rPh>
    <rPh sb="6" eb="8">
      <t>ワリアイ</t>
    </rPh>
    <rPh sb="13" eb="15">
      <t>ヒョウカ</t>
    </rPh>
    <rPh sb="16" eb="18">
      <t>ダエキ</t>
    </rPh>
    <rPh sb="19" eb="21">
      <t>ノミコ</t>
    </rPh>
    <phoneticPr fontId="3"/>
  </si>
  <si>
    <t>　　有所見者割合(嚥下機能評価(唾液の飲込))</t>
    <rPh sb="13" eb="15">
      <t>ヒョウカ</t>
    </rPh>
    <rPh sb="16" eb="21">
      <t>ダエキノノミコ</t>
    </rPh>
    <phoneticPr fontId="3"/>
  </si>
  <si>
    <t>　　有所見者割合(嚥下機能評価(総合判定))</t>
    <rPh sb="2" eb="3">
      <t>ユウ</t>
    </rPh>
    <rPh sb="3" eb="5">
      <t>ショケン</t>
    </rPh>
    <rPh sb="5" eb="6">
      <t>シャ</t>
    </rPh>
    <rPh sb="6" eb="8">
      <t>ワリアイ</t>
    </rPh>
    <rPh sb="13" eb="15">
      <t>ヒョウカ</t>
    </rPh>
    <rPh sb="16" eb="20">
      <t>ソウゴウハンテイ</t>
    </rPh>
    <phoneticPr fontId="3"/>
  </si>
  <si>
    <t>　　有所見者割合(嚥下機能評価(総合判定))</t>
    <rPh sb="13" eb="15">
      <t>ヒョウカ</t>
    </rPh>
    <rPh sb="16" eb="20">
      <t>ソウゴウハンテイ</t>
    </rPh>
    <phoneticPr fontId="3"/>
  </si>
  <si>
    <t>【グラフラベル用】</t>
    <rPh sb="7" eb="8">
      <t>ヨウ</t>
    </rPh>
    <phoneticPr fontId="3"/>
  </si>
  <si>
    <t>･嚥下機能評価(総合判定)…要注意</t>
    <rPh sb="1" eb="3">
      <t>エンゲ</t>
    </rPh>
    <rPh sb="3" eb="5">
      <t>キノウ</t>
    </rPh>
    <rPh sb="5" eb="7">
      <t>ヒョウカ</t>
    </rPh>
    <rPh sb="8" eb="12">
      <t>ソウゴウハンテイ</t>
    </rPh>
    <rPh sb="14" eb="15">
      <t>ヨウ</t>
    </rPh>
    <rPh sb="15" eb="17">
      <t>チュウイ</t>
    </rPh>
    <phoneticPr fontId="3"/>
  </si>
  <si>
    <t>唾液の飲込(三回未満)</t>
    <rPh sb="0" eb="2">
      <t>ダエキ</t>
    </rPh>
    <rPh sb="3" eb="5">
      <t>ノミコ</t>
    </rPh>
    <rPh sb="6" eb="7">
      <t>サン</t>
    </rPh>
    <rPh sb="7" eb="8">
      <t>カイ</t>
    </rPh>
    <rPh sb="8" eb="10">
      <t>ミマン</t>
    </rPh>
    <phoneticPr fontId="3"/>
  </si>
  <si>
    <t>唾液の飲込</t>
    <rPh sb="0" eb="5">
      <t>ダエキノノミコ</t>
    </rPh>
    <phoneticPr fontId="3"/>
  </si>
  <si>
    <t>総合判定</t>
    <rPh sb="0" eb="4">
      <t>ソウゴウハンテイ</t>
    </rPh>
    <phoneticPr fontId="3"/>
  </si>
  <si>
    <t>　　市町村別</t>
    <rPh sb="2" eb="5">
      <t>シチョウソン</t>
    </rPh>
    <rPh sb="3" eb="5">
      <t>チョウソン</t>
    </rPh>
    <rPh sb="5" eb="6">
      <t>ベツ</t>
    </rPh>
    <phoneticPr fontId="3"/>
  </si>
  <si>
    <t>　　市町村別</t>
    <rPh sb="2" eb="5">
      <t>シチョウソン</t>
    </rPh>
    <rPh sb="5" eb="6">
      <t>ベツ</t>
    </rPh>
    <phoneticPr fontId="3"/>
  </si>
  <si>
    <t>･嚥下機能評価(唾液の飲込)…三回未満</t>
    <rPh sb="1" eb="3">
      <t>エンゲ</t>
    </rPh>
    <rPh sb="3" eb="5">
      <t>キノウ</t>
    </rPh>
    <rPh sb="5" eb="7">
      <t>ヒョウカ</t>
    </rPh>
    <rPh sb="8" eb="10">
      <t>ダエキ</t>
    </rPh>
    <rPh sb="11" eb="13">
      <t>ノミコ</t>
    </rPh>
    <rPh sb="15" eb="16">
      <t>サン</t>
    </rPh>
    <rPh sb="16" eb="17">
      <t>カイ</t>
    </rPh>
    <rPh sb="17" eb="19">
      <t>ミマン</t>
    </rPh>
    <phoneticPr fontId="3"/>
  </si>
  <si>
    <t>口腔乾燥(中等度･重度)</t>
  </si>
  <si>
    <t>口腔乾燥(中等度･重度)</t>
    <rPh sb="0" eb="2">
      <t>コウクウ</t>
    </rPh>
    <rPh sb="2" eb="4">
      <t>カンソウ</t>
    </rPh>
    <rPh sb="5" eb="7">
      <t>チュウトウ</t>
    </rPh>
    <rPh sb="7" eb="8">
      <t>ド</t>
    </rPh>
    <rPh sb="9" eb="11">
      <t>ジュウド</t>
    </rPh>
    <phoneticPr fontId="3"/>
  </si>
  <si>
    <t>資格確認条件…令和3年3月31日時点。ただし、除外対象者は含まれない。</t>
    <rPh sb="0" eb="2">
      <t>シカク</t>
    </rPh>
    <rPh sb="2" eb="4">
      <t>カクニン</t>
    </rPh>
    <rPh sb="4" eb="6">
      <t>ジョウケン</t>
    </rPh>
    <phoneticPr fontId="3"/>
  </si>
  <si>
    <t>データ化範囲(分析対象)…歯科健診データは令和2年4月～令和3年3月健診分(12カ月分)。</t>
    <rPh sb="13" eb="15">
      <t>シカ</t>
    </rPh>
    <rPh sb="21" eb="23">
      <t>レイワ</t>
    </rPh>
    <phoneticPr fontId="3"/>
  </si>
  <si>
    <t>　Ⅰ歯科健診受診…歯科健診受診の有無を判定。</t>
    <rPh sb="2" eb="4">
      <t>シカ</t>
    </rPh>
    <rPh sb="9" eb="11">
      <t>シカ</t>
    </rPh>
    <phoneticPr fontId="3"/>
  </si>
  <si>
    <t>　Ⅳ歯科レセプト…分析対象期間内の歯科レセプトの有無を判定。</t>
    <rPh sb="2" eb="4">
      <t>シカ</t>
    </rPh>
    <phoneticPr fontId="3"/>
  </si>
  <si>
    <t>データ化範囲(分析対象)…歯科の電子レセプト。対象診療年月は令和2年4月～令和3年3月診療分(12カ月分)。</t>
    <rPh sb="13" eb="15">
      <t>シカ</t>
    </rPh>
    <rPh sb="30" eb="32">
      <t>レイワ</t>
    </rPh>
    <rPh sb="37" eb="39">
      <t>レイワ</t>
    </rPh>
    <rPh sb="40" eb="41">
      <t>ネン</t>
    </rPh>
    <phoneticPr fontId="3"/>
  </si>
  <si>
    <t>　　5.歯科状態不明者　　　　　　　　　　　…歯科健診未受診者に該当し、かつ、歯科治療をしていない者。</t>
    <rPh sb="4" eb="6">
      <t>シカ</t>
    </rPh>
    <rPh sb="23" eb="25">
      <t>シカ</t>
    </rPh>
    <rPh sb="25" eb="27">
      <t>ケンシン</t>
    </rPh>
    <rPh sb="27" eb="30">
      <t>ミジュシン</t>
    </rPh>
    <rPh sb="30" eb="31">
      <t>シャ</t>
    </rPh>
    <rPh sb="32" eb="34">
      <t>ガイトウ</t>
    </rPh>
    <rPh sb="39" eb="41">
      <t>シカ</t>
    </rPh>
    <rPh sb="41" eb="43">
      <t>チリョウ</t>
    </rPh>
    <rPh sb="49" eb="50">
      <t>モノ</t>
    </rPh>
    <phoneticPr fontId="3"/>
  </si>
  <si>
    <t>1 
歯科健診結果優良者</t>
    <rPh sb="3" eb="5">
      <t>シカ</t>
    </rPh>
    <rPh sb="5" eb="7">
      <t>ケンシン</t>
    </rPh>
    <rPh sb="7" eb="9">
      <t>ケッカ</t>
    </rPh>
    <rPh sb="9" eb="11">
      <t>ユウリョウ</t>
    </rPh>
    <rPh sb="11" eb="12">
      <t>モノ</t>
    </rPh>
    <phoneticPr fontId="3"/>
  </si>
  <si>
    <t>4
歯科健診未受診
治療中者</t>
    <rPh sb="2" eb="4">
      <t>シカ</t>
    </rPh>
    <rPh sb="4" eb="6">
      <t>ケンシン</t>
    </rPh>
    <rPh sb="6" eb="9">
      <t>ミジュシン</t>
    </rPh>
    <phoneticPr fontId="3"/>
  </si>
  <si>
    <t>　Ⅲ歯科医療機関受診…分析対象期間内の歯科レセプトの有無を判定。</t>
    <rPh sb="2" eb="4">
      <t>シカ</t>
    </rPh>
    <rPh sb="4" eb="8">
      <t>イリョウキカン</t>
    </rPh>
    <rPh sb="8" eb="10">
      <t>ジュシン</t>
    </rPh>
    <rPh sb="11" eb="13">
      <t>ブンセキ</t>
    </rPh>
    <rPh sb="13" eb="18">
      <t>タイショウキカンナイ</t>
    </rPh>
    <rPh sb="19" eb="21">
      <t>シカ</t>
    </rPh>
    <rPh sb="26" eb="28">
      <t>ウム</t>
    </rPh>
    <rPh sb="29" eb="31">
      <t>ハンテイ</t>
    </rPh>
    <phoneticPr fontId="3"/>
  </si>
  <si>
    <t>歯科健診結果優良者</t>
    <rPh sb="0" eb="2">
      <t>シカ</t>
    </rPh>
    <rPh sb="2" eb="4">
      <t>ケンシン</t>
    </rPh>
    <rPh sb="4" eb="6">
      <t>ケッカ</t>
    </rPh>
    <rPh sb="6" eb="8">
      <t>ユウリョウ</t>
    </rPh>
    <rPh sb="8" eb="9">
      <t>シャ</t>
    </rPh>
    <phoneticPr fontId="3"/>
  </si>
  <si>
    <t>歯科健診有所見
医療機関未受診者</t>
    <rPh sb="0" eb="2">
      <t>シカ</t>
    </rPh>
    <rPh sb="2" eb="4">
      <t>ケンシン</t>
    </rPh>
    <rPh sb="4" eb="5">
      <t>ユウ</t>
    </rPh>
    <rPh sb="5" eb="7">
      <t>ショケン</t>
    </rPh>
    <rPh sb="8" eb="10">
      <t>イリョウ</t>
    </rPh>
    <rPh sb="10" eb="12">
      <t>キカン</t>
    </rPh>
    <rPh sb="12" eb="13">
      <t>ミ</t>
    </rPh>
    <rPh sb="13" eb="16">
      <t>ジュシンシャ</t>
    </rPh>
    <phoneticPr fontId="3"/>
  </si>
  <si>
    <t>歯科健診有所見医療機関未受診者</t>
    <rPh sb="0" eb="2">
      <t>シカ</t>
    </rPh>
    <rPh sb="2" eb="4">
      <t>ケンシン</t>
    </rPh>
    <rPh sb="4" eb="5">
      <t>ユウ</t>
    </rPh>
    <rPh sb="5" eb="7">
      <t>ショケン</t>
    </rPh>
    <rPh sb="7" eb="9">
      <t>イリョウ</t>
    </rPh>
    <rPh sb="9" eb="11">
      <t>キカン</t>
    </rPh>
    <rPh sb="11" eb="12">
      <t>ミ</t>
    </rPh>
    <rPh sb="12" eb="15">
      <t>ジュシンシャ</t>
    </rPh>
    <phoneticPr fontId="3"/>
  </si>
  <si>
    <t>歯科健診未受診
治療中者</t>
    <rPh sb="0" eb="2">
      <t>シカ</t>
    </rPh>
    <rPh sb="2" eb="4">
      <t>ケンシン</t>
    </rPh>
    <rPh sb="4" eb="5">
      <t>ミ</t>
    </rPh>
    <rPh sb="5" eb="7">
      <t>ジュシン</t>
    </rPh>
    <rPh sb="8" eb="10">
      <t>チリョウ</t>
    </rPh>
    <rPh sb="10" eb="11">
      <t>ナカ</t>
    </rPh>
    <rPh sb="11" eb="12">
      <t>モノ</t>
    </rPh>
    <phoneticPr fontId="3"/>
  </si>
  <si>
    <t>　　歯科健診有所見医療機関未受診者割合</t>
    <rPh sb="2" eb="4">
      <t>シカ</t>
    </rPh>
    <rPh sb="4" eb="6">
      <t>ケンシン</t>
    </rPh>
    <rPh sb="6" eb="7">
      <t>ユウ</t>
    </rPh>
    <rPh sb="7" eb="9">
      <t>ショケン</t>
    </rPh>
    <rPh sb="9" eb="11">
      <t>イリョウ</t>
    </rPh>
    <rPh sb="11" eb="13">
      <t>キカン</t>
    </rPh>
    <rPh sb="13" eb="14">
      <t>ミ</t>
    </rPh>
    <rPh sb="14" eb="16">
      <t>ジュシン</t>
    </rPh>
    <rPh sb="16" eb="17">
      <t>シャ</t>
    </rPh>
    <rPh sb="17" eb="19">
      <t>ワリアイ</t>
    </rPh>
    <phoneticPr fontId="3"/>
  </si>
  <si>
    <t>歯科健診受診
治療中者</t>
    <rPh sb="0" eb="4">
      <t>シカケンシン</t>
    </rPh>
    <rPh sb="4" eb="6">
      <t>ジュシン</t>
    </rPh>
    <rPh sb="7" eb="9">
      <t>チリョウ</t>
    </rPh>
    <rPh sb="9" eb="10">
      <t>チュウ</t>
    </rPh>
    <rPh sb="10" eb="11">
      <t>モノ</t>
    </rPh>
    <phoneticPr fontId="3"/>
  </si>
  <si>
    <t>歯科健診有所見医療機関未受診者割合</t>
    <rPh sb="0" eb="2">
      <t>シカ</t>
    </rPh>
    <rPh sb="2" eb="4">
      <t>ケンシン</t>
    </rPh>
    <rPh sb="4" eb="5">
      <t>ユウ</t>
    </rPh>
    <rPh sb="5" eb="7">
      <t>ショケン</t>
    </rPh>
    <rPh sb="7" eb="9">
      <t>イリョウ</t>
    </rPh>
    <rPh sb="9" eb="11">
      <t>キカン</t>
    </rPh>
    <rPh sb="11" eb="12">
      <t>ミ</t>
    </rPh>
    <rPh sb="12" eb="14">
      <t>ジュシン</t>
    </rPh>
    <rPh sb="14" eb="15">
      <t>シャ</t>
    </rPh>
    <rPh sb="15" eb="17">
      <t>ワリアイ</t>
    </rPh>
    <phoneticPr fontId="3"/>
  </si>
  <si>
    <t>歯科健診有所見医療機関未受診者割合</t>
    <rPh sb="15" eb="17">
      <t>ワリアイ</t>
    </rPh>
    <phoneticPr fontId="3"/>
  </si>
  <si>
    <t>歯科状態不明者割合</t>
    <rPh sb="0" eb="2">
      <t>シカ</t>
    </rPh>
    <rPh sb="2" eb="4">
      <t>ジョウタイ</t>
    </rPh>
    <rPh sb="4" eb="6">
      <t>フメイ</t>
    </rPh>
    <rPh sb="6" eb="7">
      <t>シャ</t>
    </rPh>
    <rPh sb="7" eb="9">
      <t>ワリアイ</t>
    </rPh>
    <phoneticPr fontId="3"/>
  </si>
  <si>
    <t>歯科健診有所見医療機関未受診者割合</t>
    <rPh sb="0" eb="2">
      <t>シカ</t>
    </rPh>
    <rPh sb="2" eb="4">
      <t>ケンシン</t>
    </rPh>
    <rPh sb="4" eb="5">
      <t>ユウ</t>
    </rPh>
    <rPh sb="5" eb="7">
      <t>ショケン</t>
    </rPh>
    <rPh sb="7" eb="9">
      <t>イリョウ</t>
    </rPh>
    <rPh sb="9" eb="11">
      <t>キカン</t>
    </rPh>
    <rPh sb="11" eb="12">
      <t>ミ</t>
    </rPh>
    <rPh sb="12" eb="15">
      <t>ジュシンシャ</t>
    </rPh>
    <rPh sb="15" eb="17">
      <t>ワリアイ</t>
    </rPh>
    <phoneticPr fontId="3"/>
  </si>
  <si>
    <t>　　歯科状態不明者割合</t>
    <rPh sb="2" eb="4">
      <t>シカ</t>
    </rPh>
    <rPh sb="4" eb="6">
      <t>ジョウタイ</t>
    </rPh>
    <rPh sb="6" eb="8">
      <t>フメイ</t>
    </rPh>
    <rPh sb="8" eb="9">
      <t>シャ</t>
    </rPh>
    <rPh sb="9" eb="11">
      <t>ワリアイ</t>
    </rPh>
    <phoneticPr fontId="3"/>
  </si>
  <si>
    <t>歯科健診結果優良者</t>
    <rPh sb="0" eb="2">
      <t>シカ</t>
    </rPh>
    <rPh sb="2" eb="4">
      <t>ケンシン</t>
    </rPh>
    <rPh sb="4" eb="6">
      <t>ケッカ</t>
    </rPh>
    <rPh sb="6" eb="9">
      <t>ユウリョウシャ</t>
    </rPh>
    <phoneticPr fontId="3"/>
  </si>
  <si>
    <t>歯科健診未受診治療中者　患者一人当たりの歯科医療費</t>
    <rPh sb="0" eb="2">
      <t>シカ</t>
    </rPh>
    <rPh sb="2" eb="4">
      <t>ケンシン</t>
    </rPh>
    <rPh sb="4" eb="5">
      <t>ミ</t>
    </rPh>
    <rPh sb="5" eb="7">
      <t>ジュシン</t>
    </rPh>
    <rPh sb="7" eb="9">
      <t>チリョウ</t>
    </rPh>
    <rPh sb="9" eb="10">
      <t>チュウ</t>
    </rPh>
    <rPh sb="10" eb="11">
      <t>モノ</t>
    </rPh>
    <phoneticPr fontId="3"/>
  </si>
  <si>
    <t>歯科医療費(円)</t>
    <rPh sb="0" eb="2">
      <t>シカ</t>
    </rPh>
    <rPh sb="2" eb="5">
      <t>イリョウヒ</t>
    </rPh>
    <rPh sb="6" eb="7">
      <t>エン</t>
    </rPh>
    <phoneticPr fontId="3"/>
  </si>
  <si>
    <t>歯科患者数(人)</t>
    <rPh sb="0" eb="2">
      <t>シカ</t>
    </rPh>
    <rPh sb="2" eb="4">
      <t>カンジャ</t>
    </rPh>
    <rPh sb="4" eb="5">
      <t>スウ</t>
    </rPh>
    <rPh sb="6" eb="7">
      <t>ニン</t>
    </rPh>
    <phoneticPr fontId="3"/>
  </si>
  <si>
    <t>患者一人当たりの
歯科医療費(円)</t>
    <rPh sb="0" eb="2">
      <t>カンジャ</t>
    </rPh>
    <rPh sb="2" eb="5">
      <t>ヒトリア</t>
    </rPh>
    <rPh sb="9" eb="11">
      <t>シカ</t>
    </rPh>
    <rPh sb="11" eb="14">
      <t>イリョウヒ</t>
    </rPh>
    <rPh sb="15" eb="16">
      <t>エン</t>
    </rPh>
    <phoneticPr fontId="3"/>
  </si>
  <si>
    <t>歯科患者数(人)</t>
    <rPh sb="0" eb="2">
      <t>シカ</t>
    </rPh>
    <rPh sb="2" eb="4">
      <t>カンジャ</t>
    </rPh>
    <rPh sb="4" eb="5">
      <t>スウ</t>
    </rPh>
    <phoneticPr fontId="3"/>
  </si>
  <si>
    <t>　　指導対象者群別歯科医療費</t>
    <rPh sb="2" eb="4">
      <t>シドウ</t>
    </rPh>
    <rPh sb="4" eb="7">
      <t>タイショウシャ</t>
    </rPh>
    <rPh sb="7" eb="8">
      <t>グン</t>
    </rPh>
    <rPh sb="8" eb="9">
      <t>ベツ</t>
    </rPh>
    <rPh sb="9" eb="11">
      <t>シカ</t>
    </rPh>
    <rPh sb="11" eb="14">
      <t>イリョウヒ</t>
    </rPh>
    <phoneticPr fontId="3"/>
  </si>
  <si>
    <t>　　指導対象者群別　患者一人当たりの歯科医療費</t>
    <rPh sb="2" eb="4">
      <t>シドウ</t>
    </rPh>
    <rPh sb="4" eb="7">
      <t>タイショウシャ</t>
    </rPh>
    <rPh sb="7" eb="8">
      <t>グン</t>
    </rPh>
    <rPh sb="8" eb="9">
      <t>ベツ</t>
    </rPh>
    <rPh sb="10" eb="12">
      <t>カンジャ</t>
    </rPh>
    <rPh sb="12" eb="14">
      <t>ヒトリ</t>
    </rPh>
    <rPh sb="14" eb="15">
      <t>ア</t>
    </rPh>
    <rPh sb="18" eb="20">
      <t>シカ</t>
    </rPh>
    <rPh sb="20" eb="23">
      <t>イリョウヒ</t>
    </rPh>
    <phoneticPr fontId="3"/>
  </si>
  <si>
    <t>　　　　　　･現在歯…20本未満</t>
    <rPh sb="7" eb="9">
      <t>ゲンザイ</t>
    </rPh>
    <rPh sb="9" eb="10">
      <t>ハ</t>
    </rPh>
    <rPh sb="13" eb="14">
      <t>ホン</t>
    </rPh>
    <rPh sb="14" eb="16">
      <t>ミマン</t>
    </rPh>
    <phoneticPr fontId="3"/>
  </si>
  <si>
    <t>総合判定(要注意)</t>
  </si>
  <si>
    <t>総合判定(要注意)</t>
    <phoneticPr fontId="3"/>
  </si>
  <si>
    <t>食渣(中程度･多量)</t>
  </si>
  <si>
    <t>口臭(中程度･多量)</t>
  </si>
  <si>
    <t>咀嚼能力評価(要注意)</t>
  </si>
  <si>
    <t>●グラフラベル用</t>
    <rPh sb="7" eb="8">
      <t>ヨウ</t>
    </rPh>
    <phoneticPr fontId="3"/>
  </si>
  <si>
    <t>咬合の状態(要注意)</t>
    <rPh sb="0" eb="1">
      <t>カ</t>
    </rPh>
    <rPh sb="1" eb="2">
      <t>ア</t>
    </rPh>
    <rPh sb="3" eb="5">
      <t>ジョウタイ</t>
    </rPh>
    <phoneticPr fontId="3"/>
  </si>
  <si>
    <t>　　　　　　･咬合の状態…要注意</t>
    <rPh sb="7" eb="8">
      <t>カ</t>
    </rPh>
    <rPh sb="8" eb="9">
      <t>ア</t>
    </rPh>
    <rPh sb="10" eb="12">
      <t>ジョウタイ</t>
    </rPh>
    <rPh sb="13" eb="16">
      <t>ヨウチュウイ</t>
    </rPh>
    <phoneticPr fontId="3"/>
  </si>
  <si>
    <t>　　有所見者割合(咬合の状態)</t>
    <rPh sb="2" eb="3">
      <t>ユウ</t>
    </rPh>
    <rPh sb="3" eb="5">
      <t>ショケン</t>
    </rPh>
    <rPh sb="5" eb="6">
      <t>シャ</t>
    </rPh>
    <rPh sb="6" eb="8">
      <t>ワリアイ</t>
    </rPh>
    <rPh sb="9" eb="10">
      <t>カ</t>
    </rPh>
    <rPh sb="10" eb="11">
      <t>ア</t>
    </rPh>
    <rPh sb="12" eb="14">
      <t>ジョウタイ</t>
    </rPh>
    <phoneticPr fontId="3"/>
  </si>
  <si>
    <t>　　有所見者割合(咬合の状態)</t>
    <rPh sb="9" eb="10">
      <t>カ</t>
    </rPh>
    <rPh sb="10" eb="11">
      <t>ア</t>
    </rPh>
    <rPh sb="12" eb="14">
      <t>ジョウタイ</t>
    </rPh>
    <phoneticPr fontId="3"/>
  </si>
  <si>
    <t>　　有所見者割合(舌･口唇機能評価)</t>
    <rPh sb="9" eb="10">
      <t>シタ</t>
    </rPh>
    <rPh sb="11" eb="13">
      <t>コウシン</t>
    </rPh>
    <rPh sb="13" eb="15">
      <t>キノウ</t>
    </rPh>
    <rPh sb="15" eb="17">
      <t>ヒョウカ</t>
    </rPh>
    <phoneticPr fontId="3"/>
  </si>
  <si>
    <t>　　有所見者割合(嚥下機能評価(唾液の飲込))</t>
    <rPh sb="2" eb="3">
      <t>ユウ</t>
    </rPh>
    <rPh sb="3" eb="5">
      <t>ショケン</t>
    </rPh>
    <rPh sb="5" eb="6">
      <t>シャ</t>
    </rPh>
    <rPh sb="6" eb="8">
      <t>ワリアイ</t>
    </rPh>
    <rPh sb="13" eb="15">
      <t>ヒョウカ</t>
    </rPh>
    <rPh sb="16" eb="18">
      <t>ダエキ</t>
    </rPh>
    <rPh sb="19" eb="21">
      <t>インコミ</t>
    </rPh>
    <phoneticPr fontId="3"/>
  </si>
  <si>
    <t>対象者</t>
    <phoneticPr fontId="3"/>
  </si>
  <si>
    <t>歯科健診未受診者</t>
    <phoneticPr fontId="3"/>
  </si>
  <si>
    <t>歯科健診受診者</t>
    <phoneticPr fontId="3"/>
  </si>
  <si>
    <t>該当者数(人)</t>
    <rPh sb="0" eb="3">
      <t>ガイトウシャ</t>
    </rPh>
    <rPh sb="3" eb="4">
      <t>スウ</t>
    </rPh>
    <rPh sb="5" eb="6">
      <t>ニン</t>
    </rPh>
    <phoneticPr fontId="3"/>
  </si>
  <si>
    <t>該当者数(人)</t>
    <rPh sb="0" eb="4">
      <t>ガイトウシャスウ</t>
    </rPh>
    <rPh sb="5" eb="6">
      <t>ニン</t>
    </rPh>
    <phoneticPr fontId="3"/>
  </si>
  <si>
    <t>該当者数(人)</t>
    <phoneticPr fontId="3"/>
  </si>
  <si>
    <t>歯科健診結果優良者</t>
    <phoneticPr fontId="3"/>
  </si>
  <si>
    <t>　Ⅱ有所見者…歯科健診結果が有所見に該当するか判定。</t>
    <rPh sb="2" eb="6">
      <t>ユウショケンシャ</t>
    </rPh>
    <rPh sb="7" eb="9">
      <t>シカ</t>
    </rPh>
    <rPh sb="9" eb="13">
      <t>ケンシンケッカ</t>
    </rPh>
    <rPh sb="14" eb="17">
      <t>ユウショケン</t>
    </rPh>
    <rPh sb="18" eb="20">
      <t>ガイトウ</t>
    </rPh>
    <rPh sb="23" eb="25">
      <t>ハンテイ</t>
    </rPh>
    <phoneticPr fontId="3"/>
  </si>
  <si>
    <t>　　1.歯科健診結果優良者　　　　　　　　　…歯科健診結果が有所見に該当しない者。</t>
    <rPh sb="4" eb="6">
      <t>シカ</t>
    </rPh>
    <rPh sb="30" eb="33">
      <t>ユウショケン</t>
    </rPh>
    <phoneticPr fontId="3"/>
  </si>
  <si>
    <t>　　2.歯科健診受診治療中者　　　　　　　　…歯科健診有所見者に該当し、かつ、歯科医療機関の受診がある者。</t>
    <rPh sb="4" eb="8">
      <t>シカケンシン</t>
    </rPh>
    <rPh sb="8" eb="10">
      <t>ジュシン</t>
    </rPh>
    <rPh sb="10" eb="12">
      <t>チリョウ</t>
    </rPh>
    <rPh sb="12" eb="13">
      <t>チュウ</t>
    </rPh>
    <rPh sb="13" eb="14">
      <t>モノ</t>
    </rPh>
    <rPh sb="23" eb="27">
      <t>シカケンシン</t>
    </rPh>
    <rPh sb="27" eb="30">
      <t>ユウショケン</t>
    </rPh>
    <rPh sb="30" eb="31">
      <t>シャ</t>
    </rPh>
    <rPh sb="32" eb="34">
      <t>ガイトウ</t>
    </rPh>
    <rPh sb="39" eb="45">
      <t>シカイリョウキカン</t>
    </rPh>
    <rPh sb="46" eb="48">
      <t>ジュシン</t>
    </rPh>
    <rPh sb="51" eb="52">
      <t>モノ</t>
    </rPh>
    <phoneticPr fontId="3"/>
  </si>
  <si>
    <t>　　　　　　･歯垢…中程度・多量</t>
    <rPh sb="7" eb="9">
      <t>シコウ</t>
    </rPh>
    <rPh sb="10" eb="13">
      <t>チュウテイド</t>
    </rPh>
    <rPh sb="14" eb="16">
      <t>タリョウ</t>
    </rPh>
    <phoneticPr fontId="3"/>
  </si>
  <si>
    <t>　　　　　　･食渣…中程度・多量</t>
    <rPh sb="7" eb="9">
      <t>ショクサ</t>
    </rPh>
    <rPh sb="10" eb="13">
      <t>チュウテイド</t>
    </rPh>
    <rPh sb="14" eb="16">
      <t>タリョウ</t>
    </rPh>
    <phoneticPr fontId="3"/>
  </si>
  <si>
    <t>　　　　　　･舌苔…中程度・多量</t>
    <rPh sb="7" eb="8">
      <t>シタ</t>
    </rPh>
    <rPh sb="8" eb="9">
      <t>コケ</t>
    </rPh>
    <rPh sb="10" eb="13">
      <t>チュウテイド</t>
    </rPh>
    <rPh sb="14" eb="16">
      <t>タリョウ</t>
    </rPh>
    <phoneticPr fontId="3"/>
  </si>
  <si>
    <t>･口臭…中程度・多量</t>
    <phoneticPr fontId="3"/>
  </si>
  <si>
    <t>【表作成用】</t>
    <rPh sb="1" eb="2">
      <t>ヒョウ</t>
    </rPh>
    <rPh sb="2" eb="4">
      <t>サクセイ</t>
    </rPh>
    <rPh sb="4" eb="5">
      <t>ヨウ</t>
    </rPh>
    <phoneticPr fontId="3"/>
  </si>
  <si>
    <t>対象者数(人)</t>
  </si>
  <si>
    <t>対象者数(人)</t>
    <phoneticPr fontId="3"/>
  </si>
  <si>
    <t>65歳～69歳</t>
    <phoneticPr fontId="3"/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</si>
  <si>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</si>
  <si>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</si>
  <si>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</si>
  <si>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</si>
  <si>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</si>
  <si>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95歳～</t>
    <phoneticPr fontId="3"/>
  </si>
  <si>
    <t>65歳～69歳</t>
  </si>
  <si>
    <t>70歳～74歳</t>
  </si>
  <si>
    <t>75歳～79歳</t>
  </si>
  <si>
    <t>80歳～84歳</t>
  </si>
  <si>
    <t>85歳～89歳</t>
  </si>
  <si>
    <t>90歳～94歳</t>
  </si>
  <si>
    <t>95歳～</t>
  </si>
  <si>
    <t>【表作成用】</t>
    <rPh sb="1" eb="2">
      <t>ヒョウ</t>
    </rPh>
    <rPh sb="2" eb="4">
      <t>サクセイ</t>
    </rPh>
    <rPh sb="4" eb="5">
      <t>ヨウ</t>
    </rPh>
    <phoneticPr fontId="3"/>
  </si>
  <si>
    <t>合計</t>
    <rPh sb="0" eb="2">
      <t>ゴウケイ</t>
    </rPh>
    <phoneticPr fontId="3"/>
  </si>
  <si>
    <t>0点</t>
    <rPh sb="1" eb="2">
      <t>テン</t>
    </rPh>
    <phoneticPr fontId="3"/>
  </si>
  <si>
    <t>1点</t>
    <rPh sb="1" eb="2">
      <t>テン</t>
    </rPh>
    <phoneticPr fontId="3"/>
  </si>
  <si>
    <t>3点以上</t>
    <rPh sb="1" eb="2">
      <t>テン</t>
    </rPh>
    <rPh sb="2" eb="4">
      <t>イジョウ</t>
    </rPh>
    <phoneticPr fontId="3"/>
  </si>
  <si>
    <t>対象者の総医療費(円)</t>
    <rPh sb="0" eb="3">
      <t>タイショウシャ</t>
    </rPh>
    <rPh sb="4" eb="7">
      <t>ソウイリョウ</t>
    </rPh>
    <rPh sb="7" eb="8">
      <t>ヒ</t>
    </rPh>
    <rPh sb="9" eb="10">
      <t>エン</t>
    </rPh>
    <phoneticPr fontId="3"/>
  </si>
  <si>
    <t>総患者数(人)(対象者のうち医療費がある者)</t>
    <rPh sb="0" eb="1">
      <t>ソウ</t>
    </rPh>
    <rPh sb="1" eb="3">
      <t>カンジャ</t>
    </rPh>
    <rPh sb="3" eb="4">
      <t>スウ</t>
    </rPh>
    <rPh sb="5" eb="6">
      <t>ニン</t>
    </rPh>
    <rPh sb="8" eb="11">
      <t>タイショウシャ</t>
    </rPh>
    <rPh sb="14" eb="17">
      <t>イリョウヒ</t>
    </rPh>
    <rPh sb="20" eb="21">
      <t>モノ</t>
    </rPh>
    <phoneticPr fontId="3"/>
  </si>
  <si>
    <t>2点</t>
    <rPh sb="1" eb="2">
      <t>テン</t>
    </rPh>
    <phoneticPr fontId="3"/>
  </si>
  <si>
    <t>【表作成用】</t>
    <rPh sb="1" eb="2">
      <t>ヒョウ</t>
    </rPh>
    <rPh sb="2" eb="5">
      <t>サクセイヨウ</t>
    </rPh>
    <phoneticPr fontId="3"/>
  </si>
  <si>
    <t>対象者の総医療費(円)</t>
    <phoneticPr fontId="3"/>
  </si>
  <si>
    <t>総患者数(人)(対象者のうち医療費がある者)</t>
    <phoneticPr fontId="3"/>
  </si>
  <si>
    <t>口腔乾燥(中等度･重度)</t>
    <rPh sb="5" eb="7">
      <t>チュウトウ</t>
    </rPh>
    <phoneticPr fontId="3"/>
  </si>
  <si>
    <t>115歳</t>
    <rPh sb="3" eb="4">
      <t>サイ</t>
    </rPh>
    <phoneticPr fontId="3"/>
  </si>
  <si>
    <t>116歳</t>
    <rPh sb="3" eb="4">
      <t>サイ</t>
    </rPh>
    <phoneticPr fontId="3"/>
  </si>
  <si>
    <t>唾液の飲込(三回未満)</t>
    <phoneticPr fontId="3"/>
  </si>
  <si>
    <t>唾液の飲込(三回未満)</t>
    <phoneticPr fontId="3"/>
  </si>
  <si>
    <t>咀嚼能力評価</t>
    <rPh sb="4" eb="6">
      <t>ヒョウカ</t>
    </rPh>
    <phoneticPr fontId="3"/>
  </si>
  <si>
    <t>咀嚼能力評価</t>
    <rPh sb="4" eb="6">
      <t>ヒョウカ</t>
    </rPh>
    <phoneticPr fontId="3"/>
  </si>
  <si>
    <t>　　歯科状態不明者割合</t>
    <rPh sb="2" eb="9">
      <t>シカジョウタイフメイシャ</t>
    </rPh>
    <rPh sb="9" eb="11">
      <t>ワリアイ</t>
    </rPh>
    <phoneticPr fontId="3"/>
  </si>
  <si>
    <t>　　4.歯科健診未受診治療中者　　　　　　　…歯科治療中の者。</t>
    <rPh sb="4" eb="6">
      <t>シカ</t>
    </rPh>
    <rPh sb="6" eb="8">
      <t>ケンシン</t>
    </rPh>
    <rPh sb="8" eb="11">
      <t>ミジュシン</t>
    </rPh>
    <rPh sb="11" eb="13">
      <t>チリョウ</t>
    </rPh>
    <rPh sb="13" eb="14">
      <t>チュウ</t>
    </rPh>
    <rPh sb="14" eb="15">
      <t>モノ</t>
    </rPh>
    <rPh sb="23" eb="25">
      <t>シカ</t>
    </rPh>
    <rPh sb="25" eb="28">
      <t>チリョウチュウ</t>
    </rPh>
    <rPh sb="29" eb="30">
      <t>モノ</t>
    </rPh>
    <phoneticPr fontId="3"/>
  </si>
  <si>
    <t>【グラフラベル用】</t>
    <rPh sb="7" eb="8">
      <t>ヨウ</t>
    </rPh>
    <phoneticPr fontId="3"/>
  </si>
  <si>
    <t>該当者割合(対象者に占める割合)</t>
    <rPh sb="0" eb="5">
      <t>ガイトウシャワリアイ</t>
    </rPh>
    <phoneticPr fontId="3"/>
  </si>
  <si>
    <t>患者割合(総患者数に占める割合)</t>
    <rPh sb="0" eb="4">
      <t>カンジャワリアイ</t>
    </rPh>
    <phoneticPr fontId="3"/>
  </si>
  <si>
    <t>歯科健診対象者数</t>
    <rPh sb="0" eb="4">
      <t>シカケンシン</t>
    </rPh>
    <rPh sb="4" eb="8">
      <t>タイショウシャスウ</t>
    </rPh>
    <phoneticPr fontId="3"/>
  </si>
  <si>
    <t>歯科健診対象者数(人)</t>
    <rPh sb="0" eb="4">
      <t>シカケンシン</t>
    </rPh>
    <rPh sb="4" eb="7">
      <t>タイショウシャ</t>
    </rPh>
    <rPh sb="7" eb="8">
      <t>スウ</t>
    </rPh>
    <rPh sb="9" eb="10">
      <t>ニン</t>
    </rPh>
    <phoneticPr fontId="3"/>
  </si>
  <si>
    <t>分析対象者…EAT10の質問項目全てに値がある者。ただし、除外対象者は含まれない。</t>
    <rPh sb="0" eb="2">
      <t>ブンセキ</t>
    </rPh>
    <rPh sb="2" eb="5">
      <t>タイショウシャ</t>
    </rPh>
    <rPh sb="12" eb="14">
      <t>シツモン</t>
    </rPh>
    <rPh sb="14" eb="16">
      <t>コウモク</t>
    </rPh>
    <rPh sb="16" eb="17">
      <t>スベ</t>
    </rPh>
    <rPh sb="19" eb="20">
      <t>アタイ</t>
    </rPh>
    <rPh sb="23" eb="24">
      <t>モノ</t>
    </rPh>
    <rPh sb="29" eb="31">
      <t>ジョガイ</t>
    </rPh>
    <rPh sb="31" eb="34">
      <t>タイショウシャ</t>
    </rPh>
    <rPh sb="35" eb="36">
      <t>フク</t>
    </rPh>
    <phoneticPr fontId="3"/>
  </si>
  <si>
    <t>歯科健診対象者数…歯科健診対象者の人数。ただし、除外対象者は含まれない。</t>
    <rPh sb="0" eb="7">
      <t>シカケンシンタイショウシャ</t>
    </rPh>
    <rPh sb="7" eb="8">
      <t>スウ</t>
    </rPh>
    <rPh sb="9" eb="11">
      <t>シカ</t>
    </rPh>
    <rPh sb="13" eb="16">
      <t>タイショウシャ</t>
    </rPh>
    <phoneticPr fontId="3"/>
  </si>
  <si>
    <t>歯科健診
対象者数
(人)</t>
    <rPh sb="0" eb="2">
      <t>シカ</t>
    </rPh>
    <rPh sb="2" eb="4">
      <t>ケンシン</t>
    </rPh>
    <rPh sb="5" eb="8">
      <t>タイショウシャ</t>
    </rPh>
    <rPh sb="8" eb="9">
      <t>スウ</t>
    </rPh>
    <rPh sb="11" eb="12">
      <t>ニン</t>
    </rPh>
    <phoneticPr fontId="3"/>
  </si>
  <si>
    <t>患者割合(%)
(歯科健診
対象者数に
占める割合)</t>
    <rPh sb="0" eb="2">
      <t>カンジャ</t>
    </rPh>
    <rPh sb="2" eb="4">
      <t>ワリアイ</t>
    </rPh>
    <rPh sb="9" eb="11">
      <t>シカ</t>
    </rPh>
    <rPh sb="11" eb="13">
      <t>ケンシン</t>
    </rPh>
    <rPh sb="14" eb="16">
      <t>タイショウ</t>
    </rPh>
    <rPh sb="16" eb="17">
      <t>シャ</t>
    </rPh>
    <rPh sb="17" eb="18">
      <t>スウ</t>
    </rPh>
    <rPh sb="20" eb="21">
      <t>シ</t>
    </rPh>
    <rPh sb="23" eb="25">
      <t>ワリアイ</t>
    </rPh>
    <phoneticPr fontId="50"/>
  </si>
  <si>
    <t>　　EAT10 3点以上該当者の高齢者の疾病状況</t>
    <rPh sb="9" eb="10">
      <t>テン</t>
    </rPh>
    <rPh sb="10" eb="12">
      <t>イジョウ</t>
    </rPh>
    <rPh sb="12" eb="15">
      <t>ガイトウシャ</t>
    </rPh>
    <rPh sb="16" eb="19">
      <t>コウレイシャ</t>
    </rPh>
    <rPh sb="20" eb="22">
      <t>シッペイ</t>
    </rPh>
    <rPh sb="22" eb="24">
      <t>ジョウキョウ</t>
    </rPh>
    <phoneticPr fontId="3"/>
  </si>
  <si>
    <t>割合(%)
(対象者に
占める割合)</t>
    <phoneticPr fontId="3"/>
  </si>
  <si>
    <t>　　地区別</t>
    <rPh sb="2" eb="3">
      <t>チ</t>
    </rPh>
    <rPh sb="3" eb="4">
      <t>ク</t>
    </rPh>
    <rPh sb="4" eb="5">
      <t>ベツ</t>
    </rPh>
    <phoneticPr fontId="3"/>
  </si>
  <si>
    <t>　　地区別</t>
    <phoneticPr fontId="3"/>
  </si>
  <si>
    <t>　　市町村別</t>
    <rPh sb="2" eb="3">
      <t>シ</t>
    </rPh>
    <rPh sb="3" eb="5">
      <t>チョウソン</t>
    </rPh>
    <rPh sb="5" eb="6">
      <t>ベツ</t>
    </rPh>
    <phoneticPr fontId="3"/>
  </si>
  <si>
    <t>患者一人当たりの歯科医療費</t>
    <rPh sb="0" eb="2">
      <t>カンジャ</t>
    </rPh>
    <rPh sb="2" eb="5">
      <t>ヒトリア</t>
    </rPh>
    <rPh sb="8" eb="10">
      <t>シカ</t>
    </rPh>
    <rPh sb="10" eb="13">
      <t>イリョウヒ</t>
    </rPh>
    <phoneticPr fontId="3"/>
  </si>
  <si>
    <t>割合(対象者に占める割合)</t>
    <rPh sb="0" eb="2">
      <t>ワリアイ</t>
    </rPh>
    <rPh sb="3" eb="6">
      <t>タイショウシャ</t>
    </rPh>
    <rPh sb="7" eb="8">
      <t>シ</t>
    </rPh>
    <rPh sb="10" eb="12">
      <t>ワリアイ</t>
    </rPh>
    <phoneticPr fontId="3"/>
  </si>
  <si>
    <t>3
歯科健診有所見
医療機関未受診者</t>
    <rPh sb="2" eb="6">
      <t>シカケンシン</t>
    </rPh>
    <rPh sb="6" eb="9">
      <t>ユウショケン</t>
    </rPh>
    <rPh sb="10" eb="14">
      <t>イリョウキカン</t>
    </rPh>
    <rPh sb="14" eb="18">
      <t>ミジュシンシャ</t>
    </rPh>
    <phoneticPr fontId="3"/>
  </si>
  <si>
    <t>･口腔乾燥…中等度･重度</t>
    <rPh sb="7" eb="8">
      <t>トウ</t>
    </rPh>
    <phoneticPr fontId="3"/>
  </si>
  <si>
    <t>患者一人
当たりの
歯科医療費(円)</t>
    <rPh sb="0" eb="2">
      <t>カンジャ</t>
    </rPh>
    <rPh sb="2" eb="4">
      <t>ヒトリ</t>
    </rPh>
    <rPh sb="5" eb="6">
      <t>ア</t>
    </rPh>
    <rPh sb="16" eb="17">
      <t>エン</t>
    </rPh>
    <phoneticPr fontId="3"/>
  </si>
  <si>
    <t>割合(%)
(対象者に
占める
割合)</t>
  </si>
  <si>
    <t>割合(%)
(対象者に
占める
割合)</t>
    <phoneticPr fontId="3"/>
  </si>
  <si>
    <t>患者割合(%)
(歯科健診対象者数に占める
割合)</t>
    <rPh sb="0" eb="2">
      <t>カンジャ</t>
    </rPh>
    <rPh sb="2" eb="4">
      <t>ワリアイ</t>
    </rPh>
    <rPh sb="9" eb="11">
      <t>シカ</t>
    </rPh>
    <rPh sb="11" eb="13">
      <t>ケンシン</t>
    </rPh>
    <rPh sb="13" eb="16">
      <t>タイショウシャ</t>
    </rPh>
    <rPh sb="16" eb="17">
      <t>スウ</t>
    </rPh>
    <rPh sb="18" eb="19">
      <t>シ</t>
    </rPh>
    <rPh sb="22" eb="24">
      <t>ワリアイ</t>
    </rPh>
    <phoneticPr fontId="50"/>
  </si>
  <si>
    <t>歯科健診受診率</t>
    <rPh sb="0" eb="2">
      <t>シカ</t>
    </rPh>
    <rPh sb="2" eb="4">
      <t>ケンシン</t>
    </rPh>
    <rPh sb="4" eb="7">
      <t>ジュシンリツ</t>
    </rPh>
    <phoneticPr fontId="3"/>
  </si>
  <si>
    <t>有所見者割合 現在歯</t>
    <phoneticPr fontId="3"/>
  </si>
  <si>
    <t>有所見者割合 咬合の状態</t>
    <phoneticPr fontId="3"/>
  </si>
  <si>
    <t>有所見者割合 歯垢</t>
    <phoneticPr fontId="3"/>
  </si>
  <si>
    <t>有所見者割合 舌苔</t>
    <phoneticPr fontId="3"/>
  </si>
  <si>
    <t>有所見者割合 口腔乾燥</t>
    <phoneticPr fontId="3"/>
  </si>
  <si>
    <t>有所見者割合 咀嚼能力評価</t>
    <phoneticPr fontId="3"/>
  </si>
  <si>
    <t>有所見者割合 舌･口唇機能評価</t>
    <phoneticPr fontId="3"/>
  </si>
  <si>
    <t>有所見者割合 嚥下機能評価</t>
    <phoneticPr fontId="3"/>
  </si>
  <si>
    <t>有所見者割合 嚥下機能評価(唾液の飲込)</t>
    <phoneticPr fontId="3"/>
  </si>
  <si>
    <t>有所見者割合 嚥下機能評価(総合判定)</t>
    <phoneticPr fontId="3"/>
  </si>
  <si>
    <t>大阪市</t>
    <phoneticPr fontId="3"/>
  </si>
  <si>
    <t>有所見者割合 咬合の状態</t>
    <rPh sb="0" eb="1">
      <t>ユウ</t>
    </rPh>
    <rPh sb="1" eb="3">
      <t>ショケン</t>
    </rPh>
    <rPh sb="3" eb="4">
      <t>シャ</t>
    </rPh>
    <rPh sb="4" eb="6">
      <t>ワリアイ</t>
    </rPh>
    <rPh sb="7" eb="9">
      <t>コウゴウ</t>
    </rPh>
    <rPh sb="10" eb="12">
      <t>ジョウタイ</t>
    </rPh>
    <phoneticPr fontId="3"/>
  </si>
  <si>
    <t>有所見者割合 食渣</t>
    <phoneticPr fontId="3"/>
  </si>
  <si>
    <t>有所見者割合 口臭</t>
    <phoneticPr fontId="3"/>
  </si>
  <si>
    <t>有所見者割合 口腔乾燥</t>
    <phoneticPr fontId="3"/>
  </si>
  <si>
    <t>有所見者割合 咀嚼能力評価</t>
    <phoneticPr fontId="3"/>
  </si>
  <si>
    <t>有所見者割合 嚥下機能評価</t>
    <phoneticPr fontId="3"/>
  </si>
  <si>
    <t>総患者数(人)
(分析対象者のうち
医療費がある者)</t>
    <rPh sb="9" eb="11">
      <t>ブンセキ</t>
    </rPh>
    <rPh sb="24" eb="25">
      <t>モノ</t>
    </rPh>
    <phoneticPr fontId="3"/>
  </si>
  <si>
    <t>分析対象者の総医療費(円)</t>
    <rPh sb="0" eb="2">
      <t>ブンセキ</t>
    </rPh>
    <rPh sb="2" eb="5">
      <t>タイショウシャ</t>
    </rPh>
    <rPh sb="6" eb="7">
      <t>ソウ</t>
    </rPh>
    <rPh sb="7" eb="9">
      <t>イリョウ</t>
    </rPh>
    <rPh sb="9" eb="10">
      <t>ヒ</t>
    </rPh>
    <rPh sb="11" eb="12">
      <t>エン</t>
    </rPh>
    <phoneticPr fontId="3"/>
  </si>
  <si>
    <t>総患者数(人)
(分析対象者のうち医療費がある者)</t>
    <rPh sb="9" eb="11">
      <t>ブンセキ</t>
    </rPh>
    <rPh sb="23" eb="24">
      <t>モノ</t>
    </rPh>
    <phoneticPr fontId="3"/>
  </si>
  <si>
    <t>　　EAT10 3点以上該当者の高齢者の疾病患者割合(総患者数に占める割合)</t>
    <rPh sb="9" eb="12">
      <t>テンイジョウ</t>
    </rPh>
    <rPh sb="12" eb="15">
      <t>ガイトウシャ</t>
    </rPh>
    <rPh sb="16" eb="19">
      <t>コウレイシャ</t>
    </rPh>
    <rPh sb="20" eb="22">
      <t>シッペイ</t>
    </rPh>
    <rPh sb="22" eb="24">
      <t>カンジャ</t>
    </rPh>
    <rPh sb="24" eb="26">
      <t>ワリアイ</t>
    </rPh>
    <rPh sb="27" eb="28">
      <t>ソウ</t>
    </rPh>
    <rPh sb="28" eb="31">
      <t>カンジャスウ</t>
    </rPh>
    <rPh sb="32" eb="33">
      <t>シ</t>
    </rPh>
    <rPh sb="35" eb="37">
      <t>ワリアイ</t>
    </rPh>
    <phoneticPr fontId="3"/>
  </si>
  <si>
    <t>EAT10　3点以上該当者の
高齢者の疾病患者割合()</t>
    <phoneticPr fontId="3"/>
  </si>
  <si>
    <t>EAT10　3点以上該当者の高齢者の疾病患者割合(総患者数に占める割合)</t>
    <phoneticPr fontId="3"/>
  </si>
  <si>
    <t>　　EAT10 3点以上該当者の高齢者の疾病患者割合(総患者数に占める割合)</t>
    <rPh sb="9" eb="12">
      <t>テンイジョウ</t>
    </rPh>
    <rPh sb="12" eb="15">
      <t>ガイトウシャ</t>
    </rPh>
    <rPh sb="16" eb="19">
      <t>コウレイシャ</t>
    </rPh>
    <rPh sb="20" eb="22">
      <t>シッペイ</t>
    </rPh>
    <rPh sb="22" eb="24">
      <t>カンジャ</t>
    </rPh>
    <rPh sb="24" eb="26">
      <t>ワリアイ</t>
    </rPh>
    <phoneticPr fontId="3"/>
  </si>
  <si>
    <t>　　EAT10 3点以上該当者の高齢者の疾病患者割合(総患者数に占める割合)</t>
    <rPh sb="9" eb="10">
      <t>テン</t>
    </rPh>
    <rPh sb="10" eb="12">
      <t>イジョウ</t>
    </rPh>
    <rPh sb="12" eb="15">
      <t>ガイトウシャ</t>
    </rPh>
    <rPh sb="16" eb="19">
      <t>コウレイシャ</t>
    </rPh>
    <rPh sb="20" eb="22">
      <t>シッペイ</t>
    </rPh>
    <rPh sb="22" eb="24">
      <t>カンジャ</t>
    </rPh>
    <rPh sb="24" eb="26">
      <t>ワリアイ</t>
    </rPh>
    <phoneticPr fontId="3"/>
  </si>
  <si>
    <t>　　3.歯科健診有所見医療機関未受診者　　　…歯科健診有所見者に該当し、かつ、歯科医療機関の受診がない者。</t>
    <rPh sb="23" eb="25">
      <t>シカ</t>
    </rPh>
    <rPh sb="25" eb="27">
      <t>ケンシン</t>
    </rPh>
    <rPh sb="27" eb="31">
      <t>ユウショケンシャ</t>
    </rPh>
    <rPh sb="32" eb="34">
      <t>ガイトウ</t>
    </rPh>
    <rPh sb="39" eb="45">
      <t>シカイリョウキカン</t>
    </rPh>
    <rPh sb="46" eb="48">
      <t>ジュシン</t>
    </rPh>
    <rPh sb="51" eb="52">
      <t>モノ</t>
    </rPh>
    <phoneticPr fontId="3"/>
  </si>
  <si>
    <t>咬合の状態</t>
    <rPh sb="3" eb="5">
      <t>ジョウタイ</t>
    </rPh>
    <phoneticPr fontId="3"/>
  </si>
  <si>
    <t>咬合の状態</t>
    <rPh sb="3" eb="5">
      <t>ジョウタイ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</si>
</sst>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&quot;¥&quot;#,##0_);[Red]\(&quot;¥&quot;#,##0\)"/>
    <numFmt numFmtId="177" formatCode="#,##0_ "/>
    <numFmt numFmtId="178" formatCode="0.0%"/>
    <numFmt numFmtId="179" formatCode="#,##0_ ;[Red]\-#,##0\ "/>
    <numFmt numFmtId="180" formatCode="0.0000%"/>
    <numFmt numFmtId="181" formatCode="0.000%"/>
    <numFmt numFmtId="182" formatCode="#,##0&quot;人&quot;"/>
    <numFmt numFmtId="183" formatCode="&quot;健診受診者&quot;#,##0&quot;人&quot;"/>
    <numFmt numFmtId="184" formatCode="&quot;情報提供者 &quot;#,##0&quot;人&quot;"/>
    <numFmt numFmtId="185" formatCode="&quot;健診未受診者&quot;#,##0&quot;人&quot;"/>
    <numFmt numFmtId="186" formatCode="&quot;歯科健診受診者 &quot;#,##0&quot;人&quot;"/>
    <numFmt numFmtId="187" formatCode="&quot;歯科健診未受診者 &quot;#,##0&quot;人&quot;"/>
  </numFmts>
  <fonts count="55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006100"/>
      <name val="ＭＳ Ｐゴシック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rgb="FF000000"/>
      <name val="ＭＳ Ｐゴシック"/>
      <family val="3"/>
      <charset val="128"/>
    </font>
    <font>
      <sz val="10"/>
      <color rgb="FFFF0000"/>
      <name val="ＭＳ 明朝"/>
      <family val="1"/>
      <charset val="128"/>
    </font>
    <font>
      <sz val="1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8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b/>
      <i/>
      <sz val="11"/>
      <color rgb="FFFF0000"/>
      <name val="ＭＳ 明朝"/>
      <family val="1"/>
      <charset val="128"/>
    </font>
    <font>
      <b/>
      <sz val="8"/>
      <name val="ＭＳ 明朝"/>
      <family val="1"/>
      <charset val="128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  <bgColor rgb="FFD9D9D9"/>
      </patternFill>
    </fill>
    <fill>
      <patternFill patternType="solid">
        <fgColor rgb="FFFAA0A0"/>
        <bgColor indexed="64"/>
      </patternFill>
    </fill>
    <fill>
      <patternFill patternType="solid">
        <fgColor rgb="FFFAD2AA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8FAC8"/>
        <bgColor indexed="64"/>
      </patternFill>
    </fill>
    <fill>
      <patternFill patternType="solid">
        <fgColor rgb="FFC8C8FA"/>
        <bgColor indexed="64"/>
      </patternFill>
    </fill>
    <fill>
      <patternFill patternType="solid">
        <fgColor rgb="FFF2F2F2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tted">
        <color auto="1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808080"/>
      </top>
      <bottom/>
      <diagonal/>
    </border>
    <border>
      <left/>
      <right style="thin">
        <color indexed="64"/>
      </right>
      <top/>
      <bottom style="thin">
        <color rgb="FF808080"/>
      </bottom>
      <diagonal/>
    </border>
  </borders>
  <cellStyleXfs count="1918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3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5" fillId="0" borderId="0"/>
    <xf numFmtId="0" fontId="28" fillId="7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39" fillId="41" borderId="0" applyBorder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4" fillId="0" borderId="0" applyFont="0" applyFill="0" applyBorder="0" applyAlignment="0" applyProtection="0"/>
    <xf numFmtId="38" fontId="41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1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12" fillId="0" borderId="0"/>
    <xf numFmtId="0" fontId="4" fillId="0" borderId="0"/>
    <xf numFmtId="0" fontId="11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1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535">
    <xf numFmtId="0" fontId="0" fillId="0" borderId="0" xfId="0">
      <alignment vertical="center"/>
    </xf>
    <xf numFmtId="0" fontId="37" fillId="0" borderId="0" xfId="0" applyFont="1">
      <alignment vertical="center"/>
    </xf>
    <xf numFmtId="0" fontId="37" fillId="0" borderId="0" xfId="0" applyFont="1" applyAlignment="1">
      <alignment vertical="center"/>
    </xf>
    <xf numFmtId="0" fontId="36" fillId="27" borderId="28" xfId="0" applyFont="1" applyFill="1" applyBorder="1" applyAlignment="1">
      <alignment horizontal="center" vertical="center" wrapText="1"/>
    </xf>
    <xf numFmtId="0" fontId="36" fillId="27" borderId="29" xfId="0" applyFont="1" applyFill="1" applyBorder="1" applyAlignment="1">
      <alignment horizontal="center" vertical="center" wrapText="1"/>
    </xf>
    <xf numFmtId="0" fontId="36" fillId="27" borderId="30" xfId="0" applyFont="1" applyFill="1" applyBorder="1" applyAlignment="1">
      <alignment horizontal="center" vertical="center" wrapText="1"/>
    </xf>
    <xf numFmtId="0" fontId="37" fillId="0" borderId="0" xfId="0" applyFont="1" applyBorder="1">
      <alignment vertical="center"/>
    </xf>
    <xf numFmtId="0" fontId="36" fillId="27" borderId="37" xfId="0" applyFont="1" applyFill="1" applyBorder="1" applyAlignment="1">
      <alignment horizontal="center" vertical="center" wrapText="1"/>
    </xf>
    <xf numFmtId="177" fontId="36" fillId="0" borderId="0" xfId="0" applyNumberFormat="1" applyFont="1" applyFill="1" applyBorder="1" applyAlignment="1">
      <alignment vertical="center" shrinkToFit="1"/>
    </xf>
    <xf numFmtId="178" fontId="36" fillId="0" borderId="0" xfId="1386" applyNumberFormat="1" applyFont="1" applyFill="1" applyBorder="1">
      <alignment vertical="center"/>
    </xf>
    <xf numFmtId="0" fontId="37" fillId="0" borderId="0" xfId="0" applyFont="1" applyFill="1">
      <alignment vertical="center"/>
    </xf>
    <xf numFmtId="178" fontId="36" fillId="0" borderId="53" xfId="0" applyNumberFormat="1" applyFont="1" applyFill="1" applyBorder="1" applyAlignment="1">
      <alignment horizontal="right" vertical="center" shrinkToFit="1"/>
    </xf>
    <xf numFmtId="178" fontId="36" fillId="0" borderId="44" xfId="0" applyNumberFormat="1" applyFont="1" applyFill="1" applyBorder="1" applyAlignment="1">
      <alignment horizontal="right" vertical="center" shrinkToFit="1"/>
    </xf>
    <xf numFmtId="178" fontId="36" fillId="0" borderId="47" xfId="0" applyNumberFormat="1" applyFont="1" applyFill="1" applyBorder="1" applyAlignment="1">
      <alignment horizontal="right" vertical="center" shrinkToFit="1"/>
    </xf>
    <xf numFmtId="0" fontId="36" fillId="27" borderId="18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6" fillId="27" borderId="28" xfId="0" applyFont="1" applyFill="1" applyBorder="1" applyAlignment="1">
      <alignment horizontal="center" vertical="center"/>
    </xf>
    <xf numFmtId="0" fontId="36" fillId="27" borderId="37" xfId="0" applyFont="1" applyFill="1" applyBorder="1" applyAlignment="1">
      <alignment horizontal="center" vertical="center"/>
    </xf>
    <xf numFmtId="178" fontId="36" fillId="0" borderId="18" xfId="0" applyNumberFormat="1" applyFont="1" applyFill="1" applyBorder="1" applyAlignment="1">
      <alignment horizontal="right" vertical="center"/>
    </xf>
    <xf numFmtId="0" fontId="36" fillId="0" borderId="7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6" fillId="27" borderId="32" xfId="0" applyFont="1" applyFill="1" applyBorder="1" applyAlignment="1">
      <alignment horizontal="center" vertical="center"/>
    </xf>
    <xf numFmtId="0" fontId="36" fillId="27" borderId="32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 shrinkToFit="1"/>
    </xf>
    <xf numFmtId="0" fontId="37" fillId="0" borderId="0" xfId="1550" applyFont="1">
      <alignment vertical="center"/>
    </xf>
    <xf numFmtId="0" fontId="41" fillId="27" borderId="19" xfId="1550" applyFont="1" applyFill="1" applyBorder="1" applyAlignment="1">
      <alignment horizontal="center" vertical="center" wrapText="1"/>
    </xf>
    <xf numFmtId="0" fontId="41" fillId="27" borderId="17" xfId="1550" applyFont="1" applyFill="1" applyBorder="1" applyAlignment="1">
      <alignment horizontal="center" vertical="center" wrapText="1"/>
    </xf>
    <xf numFmtId="0" fontId="41" fillId="27" borderId="28" xfId="1550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41" fillId="27" borderId="28" xfId="1550" applyFont="1" applyFill="1" applyBorder="1" applyAlignment="1">
      <alignment horizontal="center" vertical="center"/>
    </xf>
    <xf numFmtId="0" fontId="41" fillId="27" borderId="17" xfId="155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horizontal="center" vertical="center"/>
    </xf>
    <xf numFmtId="0" fontId="36" fillId="0" borderId="30" xfId="0" applyFont="1" applyFill="1" applyBorder="1" applyAlignment="1">
      <alignment horizontal="center" vertical="center"/>
    </xf>
    <xf numFmtId="0" fontId="36" fillId="0" borderId="28" xfId="0" applyFont="1" applyFill="1" applyBorder="1">
      <alignment vertical="center"/>
    </xf>
    <xf numFmtId="0" fontId="36" fillId="0" borderId="25" xfId="0" applyFont="1" applyFill="1" applyBorder="1" applyAlignment="1">
      <alignment vertical="center" wrapText="1"/>
    </xf>
    <xf numFmtId="0" fontId="36" fillId="0" borderId="3" xfId="1386" applyFont="1" applyFill="1" applyBorder="1" applyAlignment="1">
      <alignment vertical="center" shrinkToFit="1"/>
    </xf>
    <xf numFmtId="178" fontId="44" fillId="0" borderId="0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>
      <alignment vertical="center"/>
    </xf>
    <xf numFmtId="0" fontId="47" fillId="0" borderId="0" xfId="0" applyFont="1" applyFill="1" applyBorder="1">
      <alignment vertical="center"/>
    </xf>
    <xf numFmtId="177" fontId="36" fillId="0" borderId="0" xfId="1550" applyNumberFormat="1" applyFont="1" applyFill="1" applyBorder="1" applyAlignment="1">
      <alignment vertical="center" shrinkToFit="1"/>
    </xf>
    <xf numFmtId="178" fontId="36" fillId="0" borderId="0" xfId="1550" applyNumberFormat="1" applyFont="1" applyFill="1" applyBorder="1" applyAlignment="1">
      <alignment vertical="center" shrinkToFit="1"/>
    </xf>
    <xf numFmtId="0" fontId="48" fillId="0" borderId="0" xfId="0" applyFont="1" applyFill="1" applyBorder="1">
      <alignment vertical="center"/>
    </xf>
    <xf numFmtId="0" fontId="49" fillId="0" borderId="0" xfId="0" applyFont="1" applyFill="1" applyBorder="1">
      <alignment vertical="center"/>
    </xf>
    <xf numFmtId="178" fontId="36" fillId="0" borderId="0" xfId="0" applyNumberFormat="1" applyFont="1" applyFill="1" applyBorder="1">
      <alignment vertical="center"/>
    </xf>
    <xf numFmtId="0" fontId="36" fillId="0" borderId="28" xfId="1386" applyFont="1" applyFill="1" applyBorder="1">
      <alignment vertical="center"/>
    </xf>
    <xf numFmtId="0" fontId="41" fillId="0" borderId="0" xfId="0" applyFont="1" applyFill="1" applyBorder="1" applyAlignment="1">
      <alignment horizontal="center" vertical="center" wrapText="1"/>
    </xf>
    <xf numFmtId="0" fontId="48" fillId="0" borderId="0" xfId="1" applyNumberFormat="1" applyFont="1" applyFill="1" applyBorder="1" applyAlignment="1">
      <alignment vertical="center"/>
    </xf>
    <xf numFmtId="0" fontId="36" fillId="27" borderId="29" xfId="0" applyFont="1" applyFill="1" applyBorder="1" applyAlignment="1">
      <alignment horizontal="center" vertical="center"/>
    </xf>
    <xf numFmtId="0" fontId="36" fillId="0" borderId="3" xfId="1386" applyFont="1" applyFill="1" applyBorder="1" applyAlignment="1">
      <alignment vertical="center"/>
    </xf>
    <xf numFmtId="178" fontId="41" fillId="0" borderId="20" xfId="0" applyNumberFormat="1" applyFont="1" applyFill="1" applyBorder="1" applyAlignment="1">
      <alignment horizontal="right" vertical="center" shrinkToFit="1"/>
    </xf>
    <xf numFmtId="178" fontId="41" fillId="0" borderId="52" xfId="0" applyNumberFormat="1" applyFont="1" applyFill="1" applyBorder="1" applyAlignment="1">
      <alignment horizontal="right" vertical="center" shrinkToFit="1"/>
    </xf>
    <xf numFmtId="0" fontId="45" fillId="0" borderId="0" xfId="0" applyFont="1" applyFill="1">
      <alignment vertical="center"/>
    </xf>
    <xf numFmtId="0" fontId="42" fillId="27" borderId="30" xfId="1550" applyFont="1" applyFill="1" applyBorder="1" applyAlignment="1">
      <alignment horizontal="center" vertical="center" wrapText="1"/>
    </xf>
    <xf numFmtId="0" fontId="42" fillId="27" borderId="30" xfId="0" applyFont="1" applyFill="1" applyBorder="1" applyAlignment="1">
      <alignment horizontal="center" vertical="center" wrapText="1"/>
    </xf>
    <xf numFmtId="49" fontId="36" fillId="0" borderId="0" xfId="1550" applyNumberFormat="1" applyFont="1" applyFill="1" applyBorder="1" applyAlignment="1">
      <alignment vertical="center" shrinkToFit="1"/>
    </xf>
    <xf numFmtId="0" fontId="37" fillId="0" borderId="0" xfId="1550" applyFont="1" applyFill="1">
      <alignment vertical="center"/>
    </xf>
    <xf numFmtId="0" fontId="36" fillId="0" borderId="4" xfId="0" applyFont="1" applyFill="1" applyBorder="1" applyAlignment="1">
      <alignment horizontal="center" vertical="center" shrinkToFit="1"/>
    </xf>
    <xf numFmtId="178" fontId="36" fillId="0" borderId="33" xfId="0" applyNumberFormat="1" applyFont="1" applyFill="1" applyBorder="1" applyAlignment="1">
      <alignment horizontal="right" vertical="center" shrinkToFit="1"/>
    </xf>
    <xf numFmtId="178" fontId="36" fillId="0" borderId="20" xfId="0" applyNumberFormat="1" applyFont="1" applyFill="1" applyBorder="1" applyAlignment="1">
      <alignment horizontal="right" vertical="center" shrinkToFit="1"/>
    </xf>
    <xf numFmtId="178" fontId="36" fillId="0" borderId="0" xfId="0" applyNumberFormat="1" applyFont="1" applyFill="1" applyBorder="1" applyAlignment="1">
      <alignment horizontal="right" vertical="center" shrinkToFit="1"/>
    </xf>
    <xf numFmtId="0" fontId="41" fillId="0" borderId="3" xfId="1147" applyFont="1" applyFill="1" applyBorder="1" applyAlignment="1" applyProtection="1">
      <alignment vertical="center"/>
      <protection locked="0"/>
    </xf>
    <xf numFmtId="178" fontId="37" fillId="0" borderId="0" xfId="0" applyNumberFormat="1" applyFont="1" applyFill="1">
      <alignment vertical="center"/>
    </xf>
    <xf numFmtId="178" fontId="36" fillId="0" borderId="41" xfId="0" applyNumberFormat="1" applyFont="1" applyFill="1" applyBorder="1" applyAlignment="1">
      <alignment horizontal="right" vertical="center" shrinkToFit="1"/>
    </xf>
    <xf numFmtId="0" fontId="37" fillId="0" borderId="0" xfId="0" applyFont="1" applyFill="1" applyBorder="1">
      <alignment vertical="center"/>
    </xf>
    <xf numFmtId="178" fontId="36" fillId="0" borderId="51" xfId="0" applyNumberFormat="1" applyFont="1" applyFill="1" applyBorder="1" applyAlignment="1">
      <alignment horizontal="right" vertical="center" shrinkToFit="1"/>
    </xf>
    <xf numFmtId="178" fontId="41" fillId="0" borderId="53" xfId="0" applyNumberFormat="1" applyFont="1" applyFill="1" applyBorder="1" applyAlignment="1">
      <alignment horizontal="right" vertical="center" shrinkToFit="1"/>
    </xf>
    <xf numFmtId="0" fontId="45" fillId="0" borderId="0" xfId="0" applyFont="1" applyFill="1" applyBorder="1">
      <alignment vertical="center"/>
    </xf>
    <xf numFmtId="178" fontId="41" fillId="0" borderId="44" xfId="0" applyNumberFormat="1" applyFont="1" applyFill="1" applyBorder="1" applyAlignment="1">
      <alignment horizontal="right" vertical="center" shrinkToFit="1"/>
    </xf>
    <xf numFmtId="178" fontId="41" fillId="0" borderId="47" xfId="0" applyNumberFormat="1" applyFont="1" applyFill="1" applyBorder="1" applyAlignment="1">
      <alignment horizontal="right" vertical="center" shrinkToFit="1"/>
    </xf>
    <xf numFmtId="0" fontId="37" fillId="42" borderId="3" xfId="0" applyFont="1" applyFill="1" applyBorder="1">
      <alignment vertical="center"/>
    </xf>
    <xf numFmtId="0" fontId="37" fillId="0" borderId="0" xfId="0" applyFont="1" applyBorder="1" applyAlignment="1">
      <alignment vertical="center"/>
    </xf>
    <xf numFmtId="0" fontId="37" fillId="43" borderId="3" xfId="0" applyFont="1" applyFill="1" applyBorder="1">
      <alignment vertical="center"/>
    </xf>
    <xf numFmtId="0" fontId="37" fillId="44" borderId="3" xfId="0" applyFont="1" applyFill="1" applyBorder="1">
      <alignment vertical="center"/>
    </xf>
    <xf numFmtId="0" fontId="37" fillId="45" borderId="3" xfId="0" applyFont="1" applyFill="1" applyBorder="1">
      <alignment vertical="center"/>
    </xf>
    <xf numFmtId="0" fontId="37" fillId="46" borderId="3" xfId="0" applyFont="1" applyFill="1" applyBorder="1">
      <alignment vertical="center"/>
    </xf>
    <xf numFmtId="0" fontId="36" fillId="0" borderId="25" xfId="0" applyFont="1" applyFill="1" applyBorder="1" applyAlignment="1">
      <alignment vertical="center"/>
    </xf>
    <xf numFmtId="0" fontId="36" fillId="27" borderId="4" xfId="0" applyFont="1" applyFill="1" applyBorder="1" applyAlignment="1">
      <alignment horizontal="center" vertical="center"/>
    </xf>
    <xf numFmtId="0" fontId="37" fillId="0" borderId="55" xfId="0" applyFont="1" applyFill="1" applyBorder="1">
      <alignment vertical="center"/>
    </xf>
    <xf numFmtId="0" fontId="38" fillId="27" borderId="33" xfId="0" applyFont="1" applyFill="1" applyBorder="1" applyAlignment="1">
      <alignment horizontal="center" vertical="center" wrapText="1"/>
    </xf>
    <xf numFmtId="0" fontId="38" fillId="27" borderId="30" xfId="0" applyFont="1" applyFill="1" applyBorder="1" applyAlignment="1">
      <alignment horizontal="center" vertical="center" wrapText="1"/>
    </xf>
    <xf numFmtId="0" fontId="36" fillId="0" borderId="3" xfId="0" applyFont="1" applyFill="1" applyBorder="1">
      <alignment vertical="center"/>
    </xf>
    <xf numFmtId="0" fontId="36" fillId="0" borderId="3" xfId="1386" applyFont="1" applyFill="1" applyBorder="1">
      <alignment vertical="center"/>
    </xf>
    <xf numFmtId="178" fontId="36" fillId="0" borderId="41" xfId="1917" applyNumberFormat="1" applyFont="1" applyFill="1" applyBorder="1" applyAlignment="1">
      <alignment horizontal="right" vertical="center" shrinkToFit="1"/>
    </xf>
    <xf numFmtId="178" fontId="36" fillId="0" borderId="44" xfId="1917" applyNumberFormat="1" applyFont="1" applyFill="1" applyBorder="1" applyAlignment="1">
      <alignment horizontal="right" vertical="center" shrinkToFit="1"/>
    </xf>
    <xf numFmtId="178" fontId="36" fillId="0" borderId="51" xfId="1917" applyNumberFormat="1" applyFont="1" applyFill="1" applyBorder="1" applyAlignment="1">
      <alignment horizontal="right" vertical="center" shrinkToFit="1"/>
    </xf>
    <xf numFmtId="178" fontId="36" fillId="0" borderId="30" xfId="1917" applyNumberFormat="1" applyFont="1" applyFill="1" applyBorder="1" applyAlignment="1">
      <alignment horizontal="right" vertical="center" shrinkToFit="1"/>
    </xf>
    <xf numFmtId="178" fontId="36" fillId="0" borderId="79" xfId="1917" applyNumberFormat="1" applyFont="1" applyFill="1" applyBorder="1" applyAlignment="1">
      <alignment horizontal="right" vertical="center" shrinkToFit="1"/>
    </xf>
    <xf numFmtId="178" fontId="36" fillId="0" borderId="33" xfId="1917" applyNumberFormat="1" applyFont="1" applyFill="1" applyBorder="1" applyAlignment="1">
      <alignment horizontal="right" vertical="center" shrinkToFit="1"/>
    </xf>
    <xf numFmtId="178" fontId="41" fillId="0" borderId="53" xfId="1917" applyNumberFormat="1" applyFont="1" applyFill="1" applyBorder="1" applyAlignment="1">
      <alignment horizontal="right" vertical="center" shrinkToFit="1"/>
    </xf>
    <xf numFmtId="178" fontId="41" fillId="0" borderId="44" xfId="1917" applyNumberFormat="1" applyFont="1" applyFill="1" applyBorder="1" applyAlignment="1">
      <alignment horizontal="right" vertical="center" shrinkToFit="1"/>
    </xf>
    <xf numFmtId="178" fontId="41" fillId="0" borderId="51" xfId="1917" applyNumberFormat="1" applyFont="1" applyFill="1" applyBorder="1" applyAlignment="1">
      <alignment horizontal="right" vertical="center" shrinkToFit="1"/>
    </xf>
    <xf numFmtId="178" fontId="41" fillId="0" borderId="30" xfId="1917" applyNumberFormat="1" applyFont="1" applyFill="1" applyBorder="1" applyAlignment="1">
      <alignment horizontal="right" vertical="center" shrinkToFit="1"/>
    </xf>
    <xf numFmtId="0" fontId="37" fillId="0" borderId="23" xfId="0" applyFont="1" applyFill="1" applyBorder="1" applyAlignment="1">
      <alignment horizontal="center" vertical="center"/>
    </xf>
    <xf numFmtId="0" fontId="36" fillId="0" borderId="23" xfId="0" applyFont="1" applyFill="1" applyBorder="1" applyAlignment="1">
      <alignment horizontal="center" vertical="center" wrapText="1"/>
    </xf>
    <xf numFmtId="177" fontId="36" fillId="0" borderId="23" xfId="0" applyNumberFormat="1" applyFont="1" applyFill="1" applyBorder="1" applyAlignment="1">
      <alignment vertical="center" shrinkToFit="1"/>
    </xf>
    <xf numFmtId="0" fontId="37" fillId="0" borderId="23" xfId="0" applyFont="1" applyFill="1" applyBorder="1">
      <alignment vertical="center"/>
    </xf>
    <xf numFmtId="0" fontId="36" fillId="0" borderId="39" xfId="1553" applyNumberFormat="1" applyFont="1" applyFill="1" applyBorder="1" applyAlignment="1">
      <alignment horizontal="left" vertical="center" shrinkToFit="1"/>
    </xf>
    <xf numFmtId="0" fontId="36" fillId="0" borderId="54" xfId="1553" applyNumberFormat="1" applyFont="1" applyFill="1" applyBorder="1" applyAlignment="1">
      <alignment horizontal="left" vertical="center" shrinkToFit="1"/>
    </xf>
    <xf numFmtId="0" fontId="36" fillId="0" borderId="42" xfId="1553" applyNumberFormat="1" applyFont="1" applyFill="1" applyBorder="1" applyAlignment="1">
      <alignment horizontal="left" vertical="center" shrinkToFit="1"/>
    </xf>
    <xf numFmtId="0" fontId="36" fillId="0" borderId="49" xfId="1553" applyNumberFormat="1" applyFont="1" applyFill="1" applyBorder="1" applyAlignment="1">
      <alignment horizontal="left" vertical="center" shrinkToFit="1"/>
    </xf>
    <xf numFmtId="0" fontId="36" fillId="0" borderId="3" xfId="1553" applyNumberFormat="1" applyFont="1" applyFill="1" applyBorder="1" applyAlignment="1">
      <alignment horizontal="center" vertical="center" shrinkToFit="1"/>
    </xf>
    <xf numFmtId="0" fontId="36" fillId="0" borderId="4" xfId="1553" applyNumberFormat="1" applyFont="1" applyFill="1" applyBorder="1" applyAlignment="1">
      <alignment horizontal="center" vertical="center" shrinkToFit="1"/>
    </xf>
    <xf numFmtId="0" fontId="41" fillId="0" borderId="48" xfId="1553" applyNumberFormat="1" applyFont="1" applyFill="1" applyBorder="1" applyAlignment="1">
      <alignment horizontal="left" vertical="center" shrinkToFit="1"/>
    </xf>
    <xf numFmtId="0" fontId="41" fillId="0" borderId="54" xfId="1553" applyNumberFormat="1" applyFont="1" applyFill="1" applyBorder="1" applyAlignment="1">
      <alignment horizontal="left" vertical="center" shrinkToFit="1"/>
    </xf>
    <xf numFmtId="0" fontId="41" fillId="0" borderId="42" xfId="1553" applyNumberFormat="1" applyFont="1" applyFill="1" applyBorder="1" applyAlignment="1">
      <alignment horizontal="left" vertical="center" shrinkToFit="1"/>
    </xf>
    <xf numFmtId="0" fontId="41" fillId="0" borderId="49" xfId="1553" applyNumberFormat="1" applyFont="1" applyFill="1" applyBorder="1" applyAlignment="1">
      <alignment horizontal="left" vertical="center" shrinkToFit="1"/>
    </xf>
    <xf numFmtId="0" fontId="41" fillId="0" borderId="3" xfId="1553" applyNumberFormat="1" applyFont="1" applyFill="1" applyBorder="1" applyAlignment="1">
      <alignment horizontal="center" vertical="center" shrinkToFit="1"/>
    </xf>
    <xf numFmtId="178" fontId="36" fillId="0" borderId="30" xfId="0" applyNumberFormat="1" applyFont="1" applyFill="1" applyBorder="1" applyAlignment="1">
      <alignment horizontal="right" vertical="center"/>
    </xf>
    <xf numFmtId="178" fontId="36" fillId="0" borderId="3" xfId="0" applyNumberFormat="1" applyFont="1" applyFill="1" applyBorder="1" applyAlignment="1">
      <alignment horizontal="right" vertical="center"/>
    </xf>
    <xf numFmtId="179" fontId="36" fillId="0" borderId="3" xfId="0" applyNumberFormat="1" applyFont="1" applyFill="1" applyBorder="1" applyAlignment="1">
      <alignment horizontal="right" vertical="center"/>
    </xf>
    <xf numFmtId="0" fontId="36" fillId="0" borderId="19" xfId="1386" applyFont="1" applyFill="1" applyBorder="1" applyAlignment="1">
      <alignment vertical="center" shrinkToFit="1"/>
    </xf>
    <xf numFmtId="178" fontId="36" fillId="0" borderId="30" xfId="1386" applyNumberFormat="1" applyFont="1" applyFill="1" applyBorder="1" applyAlignment="1">
      <alignment horizontal="right" vertical="center"/>
    </xf>
    <xf numFmtId="178" fontId="36" fillId="0" borderId="28" xfId="0" applyNumberFormat="1" applyFont="1" applyFill="1" applyBorder="1" applyAlignment="1">
      <alignment horizontal="right" vertical="center"/>
    </xf>
    <xf numFmtId="179" fontId="36" fillId="0" borderId="30" xfId="0" applyNumberFormat="1" applyFont="1" applyFill="1" applyBorder="1" applyAlignment="1">
      <alignment horizontal="right" vertical="center"/>
    </xf>
    <xf numFmtId="0" fontId="38" fillId="0" borderId="0" xfId="0" applyFont="1" applyFill="1">
      <alignment vertical="center"/>
    </xf>
    <xf numFmtId="0" fontId="37" fillId="0" borderId="0" xfId="0" applyFont="1" applyFill="1" applyAlignment="1">
      <alignment vertical="center"/>
    </xf>
    <xf numFmtId="0" fontId="45" fillId="0" borderId="23" xfId="0" applyFont="1" applyFill="1" applyBorder="1">
      <alignment vertical="center"/>
    </xf>
    <xf numFmtId="180" fontId="37" fillId="0" borderId="0" xfId="1917" applyNumberFormat="1" applyFont="1" applyFill="1">
      <alignment vertical="center"/>
    </xf>
    <xf numFmtId="10" fontId="36" fillId="0" borderId="30" xfId="0" applyNumberFormat="1" applyFont="1" applyFill="1" applyBorder="1" applyAlignment="1">
      <alignment horizontal="right" vertical="center"/>
    </xf>
    <xf numFmtId="10" fontId="37" fillId="0" borderId="0" xfId="0" applyNumberFormat="1" applyFont="1" applyBorder="1">
      <alignment vertical="center"/>
    </xf>
    <xf numFmtId="10" fontId="36" fillId="0" borderId="0" xfId="1386" applyNumberFormat="1" applyFont="1" applyFill="1" applyBorder="1">
      <alignment vertical="center"/>
    </xf>
    <xf numFmtId="10" fontId="37" fillId="0" borderId="0" xfId="0" applyNumberFormat="1" applyFont="1" applyFill="1" applyBorder="1">
      <alignment vertical="center"/>
    </xf>
    <xf numFmtId="10" fontId="45" fillId="0" borderId="0" xfId="0" applyNumberFormat="1" applyFont="1" applyFill="1" applyBorder="1">
      <alignment vertical="center"/>
    </xf>
    <xf numFmtId="181" fontId="36" fillId="0" borderId="0" xfId="1386" applyNumberFormat="1" applyFont="1" applyFill="1" applyBorder="1">
      <alignment vertical="center"/>
    </xf>
    <xf numFmtId="181" fontId="37" fillId="0" borderId="0" xfId="0" applyNumberFormat="1" applyFont="1" applyFill="1" applyBorder="1">
      <alignment vertical="center"/>
    </xf>
    <xf numFmtId="181" fontId="45" fillId="0" borderId="0" xfId="0" applyNumberFormat="1" applyFont="1" applyFill="1" applyBorder="1">
      <alignment vertical="center"/>
    </xf>
    <xf numFmtId="180" fontId="36" fillId="0" borderId="0" xfId="1386" applyNumberFormat="1" applyFont="1" applyFill="1" applyBorder="1">
      <alignment vertical="center"/>
    </xf>
    <xf numFmtId="178" fontId="36" fillId="0" borderId="0" xfId="1386" applyNumberFormat="1" applyFont="1" applyFill="1" applyBorder="1" applyAlignment="1">
      <alignment horizontal="center" vertical="center"/>
    </xf>
    <xf numFmtId="180" fontId="37" fillId="0" borderId="0" xfId="0" applyNumberFormat="1" applyFont="1">
      <alignment vertical="center"/>
    </xf>
    <xf numFmtId="180" fontId="37" fillId="0" borderId="0" xfId="0" applyNumberFormat="1" applyFont="1" applyFill="1">
      <alignment vertical="center"/>
    </xf>
    <xf numFmtId="180" fontId="45" fillId="0" borderId="0" xfId="0" applyNumberFormat="1" applyFont="1" applyFill="1">
      <alignment vertical="center"/>
    </xf>
    <xf numFmtId="0" fontId="36" fillId="0" borderId="0" xfId="0" applyFont="1" applyFill="1">
      <alignment vertical="center"/>
    </xf>
    <xf numFmtId="178" fontId="41" fillId="0" borderId="0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center" vertical="center" wrapText="1"/>
    </xf>
    <xf numFmtId="181" fontId="36" fillId="0" borderId="0" xfId="0" applyNumberFormat="1" applyFont="1" applyFill="1" applyBorder="1" applyAlignment="1">
      <alignment vertical="center" wrapText="1"/>
    </xf>
    <xf numFmtId="181" fontId="36" fillId="0" borderId="0" xfId="1386" applyNumberFormat="1" applyFont="1" applyFill="1" applyBorder="1" applyAlignment="1">
      <alignment horizontal="right" vertical="center"/>
    </xf>
    <xf numFmtId="0" fontId="36" fillId="0" borderId="28" xfId="1386" applyFont="1" applyFill="1" applyBorder="1" applyAlignment="1">
      <alignment vertical="center"/>
    </xf>
    <xf numFmtId="0" fontId="41" fillId="0" borderId="28" xfId="1147" applyFont="1" applyFill="1" applyBorder="1" applyAlignment="1" applyProtection="1">
      <alignment vertical="center"/>
      <protection locked="0"/>
    </xf>
    <xf numFmtId="180" fontId="36" fillId="0" borderId="0" xfId="1386" applyNumberFormat="1" applyFont="1" applyFill="1" applyBorder="1" applyAlignment="1">
      <alignment horizontal="right" vertical="center"/>
    </xf>
    <xf numFmtId="178" fontId="36" fillId="0" borderId="33" xfId="1550" applyNumberFormat="1" applyFont="1" applyFill="1" applyBorder="1" applyAlignment="1">
      <alignment horizontal="right" vertical="center" shrinkToFit="1"/>
    </xf>
    <xf numFmtId="178" fontId="36" fillId="0" borderId="70" xfId="1550" applyNumberFormat="1" applyFont="1" applyFill="1" applyBorder="1" applyAlignment="1">
      <alignment horizontal="right" vertical="center" shrinkToFit="1"/>
    </xf>
    <xf numFmtId="178" fontId="36" fillId="0" borderId="24" xfId="1550" applyNumberFormat="1" applyFont="1" applyFill="1" applyBorder="1" applyAlignment="1">
      <alignment horizontal="right" vertical="center" shrinkToFit="1"/>
    </xf>
    <xf numFmtId="178" fontId="36" fillId="0" borderId="20" xfId="1550" applyNumberFormat="1" applyFont="1" applyFill="1" applyBorder="1" applyAlignment="1">
      <alignment horizontal="right" vertical="center" shrinkToFit="1"/>
    </xf>
    <xf numFmtId="178" fontId="36" fillId="0" borderId="27" xfId="1550" applyNumberFormat="1" applyFont="1" applyFill="1" applyBorder="1" applyAlignment="1">
      <alignment horizontal="right" vertical="center" shrinkToFit="1"/>
    </xf>
    <xf numFmtId="178" fontId="36" fillId="0" borderId="82" xfId="1550" applyNumberFormat="1" applyFont="1" applyFill="1" applyBorder="1" applyAlignment="1">
      <alignment horizontal="right" vertical="center" shrinkToFit="1"/>
    </xf>
    <xf numFmtId="178" fontId="36" fillId="0" borderId="80" xfId="1550" applyNumberFormat="1" applyFont="1" applyFill="1" applyBorder="1" applyAlignment="1">
      <alignment horizontal="right" vertical="center" shrinkToFit="1"/>
    </xf>
    <xf numFmtId="178" fontId="36" fillId="0" borderId="83" xfId="1550" applyNumberFormat="1" applyFont="1" applyFill="1" applyBorder="1" applyAlignment="1">
      <alignment horizontal="right" vertical="center" shrinkToFit="1"/>
    </xf>
    <xf numFmtId="178" fontId="36" fillId="0" borderId="62" xfId="0" applyNumberFormat="1" applyFont="1" applyFill="1" applyBorder="1" applyAlignment="1">
      <alignment horizontal="right" vertical="center" shrinkToFit="1"/>
    </xf>
    <xf numFmtId="178" fontId="36" fillId="0" borderId="63" xfId="0" applyNumberFormat="1" applyFont="1" applyFill="1" applyBorder="1" applyAlignment="1">
      <alignment horizontal="right" vertical="center" shrinkToFit="1"/>
    </xf>
    <xf numFmtId="178" fontId="36" fillId="0" borderId="64" xfId="0" applyNumberFormat="1" applyFont="1" applyFill="1" applyBorder="1" applyAlignment="1">
      <alignment horizontal="right" vertical="center" shrinkToFit="1"/>
    </xf>
    <xf numFmtId="178" fontId="36" fillId="0" borderId="65" xfId="0" applyNumberFormat="1" applyFont="1" applyFill="1" applyBorder="1" applyAlignment="1">
      <alignment horizontal="right" vertical="center" shrinkToFit="1"/>
    </xf>
    <xf numFmtId="178" fontId="41" fillId="0" borderId="67" xfId="0" applyNumberFormat="1" applyFont="1" applyFill="1" applyBorder="1" applyAlignment="1">
      <alignment horizontal="right" vertical="center" shrinkToFit="1"/>
    </xf>
    <xf numFmtId="178" fontId="41" fillId="0" borderId="63" xfId="0" applyNumberFormat="1" applyFont="1" applyFill="1" applyBorder="1" applyAlignment="1">
      <alignment horizontal="right" vertical="center" shrinkToFit="1"/>
    </xf>
    <xf numFmtId="178" fontId="41" fillId="0" borderId="64" xfId="0" applyNumberFormat="1" applyFont="1" applyFill="1" applyBorder="1" applyAlignment="1">
      <alignment horizontal="right" vertical="center" shrinkToFit="1"/>
    </xf>
    <xf numFmtId="179" fontId="36" fillId="0" borderId="3" xfId="0" applyNumberFormat="1" applyFont="1" applyFill="1" applyBorder="1" applyAlignment="1">
      <alignment horizontal="right" vertical="center" shrinkToFit="1"/>
    </xf>
    <xf numFmtId="179" fontId="36" fillId="0" borderId="28" xfId="1577" applyNumberFormat="1" applyFont="1" applyFill="1" applyBorder="1" applyAlignment="1">
      <alignment horizontal="right" vertical="center" shrinkToFit="1"/>
    </xf>
    <xf numFmtId="179" fontId="36" fillId="0" borderId="37" xfId="1577" applyNumberFormat="1" applyFont="1" applyFill="1" applyBorder="1" applyAlignment="1">
      <alignment horizontal="right" vertical="center" shrinkToFit="1"/>
    </xf>
    <xf numFmtId="179" fontId="36" fillId="0" borderId="34" xfId="0" applyNumberFormat="1" applyFont="1" applyFill="1" applyBorder="1">
      <alignment vertical="center"/>
    </xf>
    <xf numFmtId="179" fontId="36" fillId="0" borderId="56" xfId="0" applyNumberFormat="1" applyFont="1" applyFill="1" applyBorder="1">
      <alignment vertical="center"/>
    </xf>
    <xf numFmtId="179" fontId="36" fillId="0" borderId="32" xfId="0" applyNumberFormat="1" applyFont="1" applyFill="1" applyBorder="1" applyAlignment="1">
      <alignment horizontal="right" vertical="center" shrinkToFit="1"/>
    </xf>
    <xf numFmtId="179" fontId="36" fillId="0" borderId="34" xfId="0" applyNumberFormat="1" applyFont="1" applyFill="1" applyBorder="1" applyAlignment="1">
      <alignment horizontal="right" vertical="center" shrinkToFit="1"/>
    </xf>
    <xf numFmtId="179" fontId="36" fillId="0" borderId="35" xfId="0" applyNumberFormat="1" applyFont="1" applyFill="1" applyBorder="1" applyAlignment="1">
      <alignment horizontal="right" vertical="center" shrinkToFit="1"/>
    </xf>
    <xf numFmtId="179" fontId="41" fillId="0" borderId="34" xfId="0" applyNumberFormat="1" applyFont="1" applyFill="1" applyBorder="1" applyAlignment="1">
      <alignment horizontal="right" vertical="center" shrinkToFit="1"/>
    </xf>
    <xf numFmtId="179" fontId="41" fillId="0" borderId="35" xfId="0" applyNumberFormat="1" applyFont="1" applyFill="1" applyBorder="1" applyAlignment="1">
      <alignment horizontal="right" vertical="center" shrinkToFit="1"/>
    </xf>
    <xf numFmtId="179" fontId="36" fillId="0" borderId="31" xfId="1550" applyNumberFormat="1" applyFont="1" applyFill="1" applyBorder="1" applyAlignment="1">
      <alignment horizontal="right" vertical="center" shrinkToFit="1"/>
    </xf>
    <xf numFmtId="179" fontId="36" fillId="0" borderId="70" xfId="1550" applyNumberFormat="1" applyFont="1" applyFill="1" applyBorder="1" applyAlignment="1">
      <alignment horizontal="right" vertical="center" shrinkToFit="1"/>
    </xf>
    <xf numFmtId="179" fontId="36" fillId="0" borderId="37" xfId="1550" applyNumberFormat="1" applyFont="1" applyFill="1" applyBorder="1" applyAlignment="1">
      <alignment horizontal="right" vertical="center" shrinkToFit="1"/>
    </xf>
    <xf numFmtId="179" fontId="36" fillId="0" borderId="34" xfId="1550" applyNumberFormat="1" applyFont="1" applyFill="1" applyBorder="1" applyAlignment="1">
      <alignment horizontal="right" vertical="center" shrinkToFit="1"/>
    </xf>
    <xf numFmtId="179" fontId="36" fillId="0" borderId="56" xfId="1550" applyNumberFormat="1" applyFont="1" applyFill="1" applyBorder="1" applyAlignment="1">
      <alignment horizontal="right" vertical="center" shrinkToFit="1"/>
    </xf>
    <xf numFmtId="179" fontId="36" fillId="0" borderId="40" xfId="0" applyNumberFormat="1" applyFont="1" applyFill="1" applyBorder="1" applyAlignment="1">
      <alignment horizontal="right" vertical="center" shrinkToFit="1"/>
    </xf>
    <xf numFmtId="179" fontId="36" fillId="0" borderId="43" xfId="0" applyNumberFormat="1" applyFont="1" applyFill="1" applyBorder="1" applyAlignment="1">
      <alignment horizontal="right" vertical="center" shrinkToFit="1"/>
    </xf>
    <xf numFmtId="179" fontId="36" fillId="0" borderId="46" xfId="0" applyNumberFormat="1" applyFont="1" applyFill="1" applyBorder="1" applyAlignment="1">
      <alignment horizontal="right" vertical="center" shrinkToFit="1"/>
    </xf>
    <xf numFmtId="179" fontId="36" fillId="0" borderId="52" xfId="0" applyNumberFormat="1" applyFont="1" applyFill="1" applyBorder="1" applyAlignment="1">
      <alignment horizontal="right" vertical="center" shrinkToFit="1"/>
    </xf>
    <xf numFmtId="179" fontId="36" fillId="0" borderId="50" xfId="0" applyNumberFormat="1" applyFont="1" applyFill="1" applyBorder="1" applyAlignment="1">
      <alignment horizontal="right" vertical="center" shrinkToFit="1"/>
    </xf>
    <xf numFmtId="179" fontId="41" fillId="0" borderId="52" xfId="0" applyNumberFormat="1" applyFont="1" applyFill="1" applyBorder="1" applyAlignment="1">
      <alignment horizontal="right" vertical="center" shrinkToFit="1"/>
    </xf>
    <xf numFmtId="179" fontId="41" fillId="0" borderId="43" xfId="0" applyNumberFormat="1" applyFont="1" applyFill="1" applyBorder="1" applyAlignment="1">
      <alignment horizontal="right" vertical="center" shrinkToFit="1"/>
    </xf>
    <xf numFmtId="179" fontId="41" fillId="0" borderId="46" xfId="0" applyNumberFormat="1" applyFont="1" applyFill="1" applyBorder="1" applyAlignment="1">
      <alignment horizontal="right" vertical="center" shrinkToFit="1"/>
    </xf>
    <xf numFmtId="179" fontId="36" fillId="0" borderId="81" xfId="1550" applyNumberFormat="1" applyFont="1" applyFill="1" applyBorder="1" applyAlignment="1">
      <alignment vertical="center" shrinkToFit="1"/>
    </xf>
    <xf numFmtId="179" fontId="36" fillId="0" borderId="18" xfId="1550" applyNumberFormat="1" applyFont="1" applyFill="1" applyBorder="1" applyAlignment="1">
      <alignment vertical="center" shrinkToFit="1"/>
    </xf>
    <xf numFmtId="179" fontId="36" fillId="0" borderId="62" xfId="0" applyNumberFormat="1" applyFont="1" applyFill="1" applyBorder="1" applyAlignment="1">
      <alignment horizontal="right" vertical="center" shrinkToFit="1"/>
    </xf>
    <xf numFmtId="179" fontId="36" fillId="0" borderId="63" xfId="0" applyNumberFormat="1" applyFont="1" applyFill="1" applyBorder="1" applyAlignment="1">
      <alignment horizontal="right" vertical="center" shrinkToFit="1"/>
    </xf>
    <xf numFmtId="179" fontId="36" fillId="0" borderId="64" xfId="0" applyNumberFormat="1" applyFont="1" applyFill="1" applyBorder="1" applyAlignment="1">
      <alignment horizontal="right" vertical="center" shrinkToFit="1"/>
    </xf>
    <xf numFmtId="179" fontId="36" fillId="0" borderId="84" xfId="0" applyNumberFormat="1" applyFont="1" applyFill="1" applyBorder="1" applyAlignment="1">
      <alignment horizontal="right" vertical="center" shrinkToFit="1"/>
    </xf>
    <xf numFmtId="179" fontId="36" fillId="0" borderId="85" xfId="0" applyNumberFormat="1" applyFont="1" applyFill="1" applyBorder="1" applyAlignment="1">
      <alignment horizontal="right" vertical="center" shrinkToFit="1"/>
    </xf>
    <xf numFmtId="179" fontId="36" fillId="0" borderId="86" xfId="0" applyNumberFormat="1" applyFont="1" applyFill="1" applyBorder="1" applyAlignment="1">
      <alignment horizontal="right" vertical="center" shrinkToFit="1"/>
    </xf>
    <xf numFmtId="179" fontId="41" fillId="0" borderId="67" xfId="0" applyNumberFormat="1" applyFont="1" applyFill="1" applyBorder="1" applyAlignment="1">
      <alignment horizontal="right" vertical="center" shrinkToFit="1"/>
    </xf>
    <xf numFmtId="179" fontId="41" fillId="0" borderId="63" xfId="0" applyNumberFormat="1" applyFont="1" applyFill="1" applyBorder="1" applyAlignment="1">
      <alignment horizontal="right" vertical="center" shrinkToFit="1"/>
    </xf>
    <xf numFmtId="179" fontId="41" fillId="0" borderId="64" xfId="0" applyNumberFormat="1" applyFont="1" applyFill="1" applyBorder="1" applyAlignment="1">
      <alignment horizontal="right" vertical="center" shrinkToFit="1"/>
    </xf>
    <xf numFmtId="179" fontId="36" fillId="0" borderId="87" xfId="0" applyNumberFormat="1" applyFont="1" applyFill="1" applyBorder="1" applyAlignment="1">
      <alignment horizontal="right" vertical="center" shrinkToFit="1"/>
    </xf>
    <xf numFmtId="179" fontId="41" fillId="0" borderId="88" xfId="0" applyNumberFormat="1" applyFont="1" applyFill="1" applyBorder="1" applyAlignment="1">
      <alignment horizontal="right" vertical="center" shrinkToFit="1"/>
    </xf>
    <xf numFmtId="179" fontId="41" fillId="0" borderId="85" xfId="0" applyNumberFormat="1" applyFont="1" applyFill="1" applyBorder="1" applyAlignment="1">
      <alignment horizontal="right" vertical="center" shrinkToFit="1"/>
    </xf>
    <xf numFmtId="179" fontId="41" fillId="0" borderId="86" xfId="0" applyNumberFormat="1" applyFont="1" applyFill="1" applyBorder="1" applyAlignment="1">
      <alignment horizontal="right" vertical="center" shrinkToFit="1"/>
    </xf>
    <xf numFmtId="178" fontId="36" fillId="0" borderId="18" xfId="0" applyNumberFormat="1" applyFont="1" applyFill="1" applyBorder="1" applyAlignment="1">
      <alignment horizontal="right" vertical="center" shrinkToFit="1"/>
    </xf>
    <xf numFmtId="178" fontId="36" fillId="0" borderId="20" xfId="0" applyNumberFormat="1" applyFont="1" applyFill="1" applyBorder="1">
      <alignment vertical="center"/>
    </xf>
    <xf numFmtId="0" fontId="37" fillId="0" borderId="23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182" fontId="53" fillId="0" borderId="3" xfId="0" applyNumberFormat="1" applyFont="1" applyFill="1" applyBorder="1" applyAlignment="1">
      <alignment horizontal="right" vertical="center" shrinkToFit="1"/>
    </xf>
    <xf numFmtId="0" fontId="47" fillId="0" borderId="55" xfId="0" applyFont="1" applyFill="1" applyBorder="1" applyAlignment="1">
      <alignment vertical="center"/>
    </xf>
    <xf numFmtId="0" fontId="37" fillId="0" borderId="89" xfId="0" applyFont="1" applyFill="1" applyBorder="1" applyAlignment="1">
      <alignment vertical="center"/>
    </xf>
    <xf numFmtId="183" fontId="53" fillId="0" borderId="0" xfId="0" applyNumberFormat="1" applyFont="1" applyFill="1" applyBorder="1" applyAlignment="1">
      <alignment vertical="center"/>
    </xf>
    <xf numFmtId="184" fontId="53" fillId="0" borderId="0" xfId="0" applyNumberFormat="1" applyFont="1" applyFill="1" applyBorder="1" applyAlignment="1">
      <alignment horizontal="center" vertical="center"/>
    </xf>
    <xf numFmtId="185" fontId="53" fillId="0" borderId="0" xfId="0" applyNumberFormat="1" applyFont="1" applyFill="1" applyBorder="1" applyAlignment="1">
      <alignment horizontal="center" vertical="center"/>
    </xf>
    <xf numFmtId="0" fontId="37" fillId="0" borderId="55" xfId="0" applyFont="1" applyFill="1" applyBorder="1" applyAlignment="1">
      <alignment vertical="center"/>
    </xf>
    <xf numFmtId="0" fontId="47" fillId="0" borderId="0" xfId="0" applyFont="1" applyAlignment="1">
      <alignment vertical="center"/>
    </xf>
    <xf numFmtId="0" fontId="42" fillId="0" borderId="0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 wrapText="1"/>
    </xf>
    <xf numFmtId="10" fontId="36" fillId="0" borderId="33" xfId="0" applyNumberFormat="1" applyFont="1" applyFill="1" applyBorder="1" applyAlignment="1">
      <alignment horizontal="right" vertical="center" shrinkToFit="1"/>
    </xf>
    <xf numFmtId="0" fontId="36" fillId="0" borderId="0" xfId="0" applyFont="1" applyFill="1" applyAlignment="1">
      <alignment vertical="center"/>
    </xf>
    <xf numFmtId="0" fontId="36" fillId="0" borderId="3" xfId="0" applyFont="1" applyFill="1" applyBorder="1" applyAlignment="1">
      <alignment vertical="center"/>
    </xf>
    <xf numFmtId="10" fontId="36" fillId="0" borderId="3" xfId="0" applyNumberFormat="1" applyFont="1" applyFill="1" applyBorder="1" applyAlignment="1">
      <alignment horizontal="right" vertical="center"/>
    </xf>
    <xf numFmtId="179" fontId="36" fillId="0" borderId="7" xfId="0" applyNumberFormat="1" applyFont="1" applyFill="1" applyBorder="1" applyAlignment="1">
      <alignment horizontal="right" vertical="center" shrinkToFit="1"/>
    </xf>
    <xf numFmtId="179" fontId="36" fillId="0" borderId="56" xfId="0" applyNumberFormat="1" applyFont="1" applyFill="1" applyBorder="1" applyAlignment="1">
      <alignment horizontal="right" vertical="center" shrinkToFit="1"/>
    </xf>
    <xf numFmtId="10" fontId="36" fillId="0" borderId="20" xfId="0" applyNumberFormat="1" applyFont="1" applyFill="1" applyBorder="1" applyAlignment="1">
      <alignment horizontal="right" vertical="center" shrinkToFit="1"/>
    </xf>
    <xf numFmtId="0" fontId="38" fillId="0" borderId="0" xfId="0" applyFont="1" applyFill="1" applyAlignment="1">
      <alignment vertical="center"/>
    </xf>
    <xf numFmtId="10" fontId="37" fillId="0" borderId="0" xfId="0" applyNumberFormat="1" applyFont="1" applyFill="1" applyAlignment="1">
      <alignment vertical="center"/>
    </xf>
    <xf numFmtId="10" fontId="36" fillId="0" borderId="6" xfId="0" applyNumberFormat="1" applyFont="1" applyFill="1" applyBorder="1" applyAlignment="1">
      <alignment horizontal="right" vertical="center" shrinkToFit="1"/>
    </xf>
    <xf numFmtId="177" fontId="37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41" fillId="0" borderId="0" xfId="0" applyFont="1" applyFill="1" applyBorder="1" applyAlignment="1">
      <alignment vertical="center"/>
    </xf>
    <xf numFmtId="179" fontId="36" fillId="0" borderId="80" xfId="0" applyNumberFormat="1" applyFont="1" applyFill="1" applyBorder="1" applyAlignment="1">
      <alignment horizontal="right" vertical="center" shrinkToFit="1"/>
    </xf>
    <xf numFmtId="10" fontId="36" fillId="0" borderId="0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center" vertical="center" shrinkToFit="1"/>
    </xf>
    <xf numFmtId="10" fontId="36" fillId="0" borderId="3" xfId="0" applyNumberFormat="1" applyFont="1" applyFill="1" applyBorder="1" applyAlignment="1">
      <alignment horizontal="right" vertical="center" shrinkToFit="1"/>
    </xf>
    <xf numFmtId="0" fontId="36" fillId="27" borderId="31" xfId="0" applyFont="1" applyFill="1" applyBorder="1" applyAlignment="1">
      <alignment horizontal="center" vertical="center" wrapText="1"/>
    </xf>
    <xf numFmtId="0" fontId="36" fillId="27" borderId="60" xfId="0" applyFont="1" applyFill="1" applyBorder="1" applyAlignment="1">
      <alignment horizontal="center" vertical="center" wrapText="1"/>
    </xf>
    <xf numFmtId="0" fontId="36" fillId="27" borderId="91" xfId="0" applyFont="1" applyFill="1" applyBorder="1" applyAlignment="1">
      <alignment horizontal="center" vertical="center" wrapText="1"/>
    </xf>
    <xf numFmtId="0" fontId="41" fillId="27" borderId="30" xfId="1550" applyFont="1" applyFill="1" applyBorder="1" applyAlignment="1">
      <alignment horizontal="center" vertical="center" wrapText="1"/>
    </xf>
    <xf numFmtId="0" fontId="41" fillId="0" borderId="3" xfId="155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vertical="center" shrinkToFit="1"/>
    </xf>
    <xf numFmtId="0" fontId="41" fillId="0" borderId="3" xfId="1147" applyFont="1" applyFill="1" applyBorder="1" applyAlignment="1" applyProtection="1">
      <alignment vertical="center" shrinkToFit="1"/>
      <protection locked="0"/>
    </xf>
    <xf numFmtId="0" fontId="36" fillId="27" borderId="81" xfId="0" applyFont="1" applyFill="1" applyBorder="1" applyAlignment="1">
      <alignment horizontal="center" vertical="center" wrapText="1"/>
    </xf>
    <xf numFmtId="0" fontId="36" fillId="27" borderId="82" xfId="0" applyFont="1" applyFill="1" applyBorder="1" applyAlignment="1">
      <alignment horizontal="center" vertical="center" wrapText="1"/>
    </xf>
    <xf numFmtId="179" fontId="36" fillId="0" borderId="0" xfId="0" applyNumberFormat="1" applyFont="1" applyFill="1" applyAlignment="1">
      <alignment vertical="center"/>
    </xf>
    <xf numFmtId="179" fontId="36" fillId="0" borderId="33" xfId="1550" applyNumberFormat="1" applyFont="1" applyFill="1" applyBorder="1" applyAlignment="1">
      <alignment horizontal="right" vertical="center" shrinkToFit="1"/>
    </xf>
    <xf numFmtId="179" fontId="36" fillId="0" borderId="30" xfId="1550" applyNumberFormat="1" applyFont="1" applyFill="1" applyBorder="1" applyAlignment="1">
      <alignment horizontal="right" vertical="center" shrinkToFit="1"/>
    </xf>
    <xf numFmtId="179" fontId="36" fillId="0" borderId="33" xfId="0" applyNumberFormat="1" applyFont="1" applyFill="1" applyBorder="1" applyAlignment="1">
      <alignment horizontal="right" vertical="center" shrinkToFit="1"/>
    </xf>
    <xf numFmtId="179" fontId="36" fillId="0" borderId="20" xfId="0" applyNumberFormat="1" applyFont="1" applyFill="1" applyBorder="1" applyAlignment="1">
      <alignment horizontal="right" vertical="center" shrinkToFit="1"/>
    </xf>
    <xf numFmtId="0" fontId="36" fillId="0" borderId="3" xfId="0" applyNumberFormat="1" applyFont="1" applyFill="1" applyBorder="1" applyAlignment="1">
      <alignment vertical="center" shrinkToFit="1"/>
    </xf>
    <xf numFmtId="0" fontId="36" fillId="0" borderId="39" xfId="0" applyNumberFormat="1" applyFont="1" applyFill="1" applyBorder="1" applyAlignment="1">
      <alignment horizontal="right" vertical="center" shrinkToFit="1"/>
    </xf>
    <xf numFmtId="0" fontId="36" fillId="0" borderId="42" xfId="0" applyNumberFormat="1" applyFont="1" applyFill="1" applyBorder="1" applyAlignment="1">
      <alignment horizontal="right" vertical="center" shrinkToFit="1"/>
    </xf>
    <xf numFmtId="0" fontId="36" fillId="0" borderId="45" xfId="0" applyNumberFormat="1" applyFont="1" applyFill="1" applyBorder="1" applyAlignment="1">
      <alignment horizontal="right" vertical="center" shrinkToFit="1"/>
    </xf>
    <xf numFmtId="0" fontId="36" fillId="0" borderId="49" xfId="0" applyNumberFormat="1" applyFont="1" applyFill="1" applyBorder="1" applyAlignment="1">
      <alignment horizontal="right" vertical="center" shrinkToFit="1"/>
    </xf>
    <xf numFmtId="0" fontId="36" fillId="0" borderId="48" xfId="0" applyNumberFormat="1" applyFont="1" applyFill="1" applyBorder="1" applyAlignment="1">
      <alignment horizontal="right" vertical="center" shrinkToFit="1"/>
    </xf>
    <xf numFmtId="0" fontId="36" fillId="0" borderId="54" xfId="0" applyNumberFormat="1" applyFont="1" applyFill="1" applyBorder="1" applyAlignment="1">
      <alignment horizontal="right" vertical="center" shrinkToFit="1"/>
    </xf>
    <xf numFmtId="0" fontId="41" fillId="0" borderId="48" xfId="0" applyNumberFormat="1" applyFont="1" applyFill="1" applyBorder="1" applyAlignment="1">
      <alignment horizontal="right" vertical="center" shrinkToFit="1"/>
    </xf>
    <xf numFmtId="0" fontId="41" fillId="0" borderId="42" xfId="0" applyNumberFormat="1" applyFont="1" applyFill="1" applyBorder="1" applyAlignment="1">
      <alignment horizontal="right" vertical="center" shrinkToFit="1"/>
    </xf>
    <xf numFmtId="0" fontId="41" fillId="0" borderId="45" xfId="0" applyNumberFormat="1" applyFont="1" applyFill="1" applyBorder="1" applyAlignment="1">
      <alignment horizontal="right" vertical="center" shrinkToFit="1"/>
    </xf>
    <xf numFmtId="0" fontId="49" fillId="0" borderId="0" xfId="0" applyFont="1" applyFill="1" applyBorder="1" applyAlignment="1">
      <alignment vertical="center"/>
    </xf>
    <xf numFmtId="179" fontId="36" fillId="0" borderId="92" xfId="1550" applyNumberFormat="1" applyFont="1" applyFill="1" applyBorder="1" applyAlignment="1">
      <alignment horizontal="right" vertical="center" shrinkToFit="1"/>
    </xf>
    <xf numFmtId="179" fontId="36" fillId="0" borderId="46" xfId="1550" applyNumberFormat="1" applyFont="1" applyFill="1" applyBorder="1" applyAlignment="1">
      <alignment horizontal="right" vertical="center" shrinkToFit="1"/>
    </xf>
    <xf numFmtId="0" fontId="41" fillId="27" borderId="29" xfId="1550" applyFont="1" applyFill="1" applyBorder="1" applyAlignment="1">
      <alignment horizontal="center" vertical="center"/>
    </xf>
    <xf numFmtId="179" fontId="36" fillId="0" borderId="32" xfId="1550" applyNumberFormat="1" applyFont="1" applyFill="1" applyBorder="1" applyAlignment="1">
      <alignment horizontal="right" vertical="center" shrinkToFit="1"/>
    </xf>
    <xf numFmtId="179" fontId="36" fillId="0" borderId="29" xfId="1550" applyNumberFormat="1" applyFont="1" applyFill="1" applyBorder="1" applyAlignment="1">
      <alignment horizontal="right" vertical="center" shrinkToFit="1"/>
    </xf>
    <xf numFmtId="179" fontId="41" fillId="0" borderId="31" xfId="1550" applyNumberFormat="1" applyFont="1" applyFill="1" applyBorder="1" applyAlignment="1">
      <alignment horizontal="right" vertical="center"/>
    </xf>
    <xf numFmtId="179" fontId="41" fillId="0" borderId="32" xfId="1550" applyNumberFormat="1" applyFont="1" applyFill="1" applyBorder="1" applyAlignment="1">
      <alignment horizontal="right" vertical="center"/>
    </xf>
    <xf numFmtId="179" fontId="41" fillId="0" borderId="27" xfId="1550" applyNumberFormat="1" applyFont="1" applyFill="1" applyBorder="1" applyAlignment="1">
      <alignment horizontal="right" vertical="center"/>
    </xf>
    <xf numFmtId="0" fontId="36" fillId="27" borderId="28" xfId="0" applyFont="1" applyFill="1" applyBorder="1" applyAlignment="1">
      <alignment horizontal="center" vertical="center" wrapText="1" shrinkToFit="1"/>
    </xf>
    <xf numFmtId="179" fontId="36" fillId="0" borderId="31" xfId="1386" applyNumberFormat="1" applyFont="1" applyFill="1" applyBorder="1" applyAlignment="1">
      <alignment vertical="center"/>
    </xf>
    <xf numFmtId="0" fontId="41" fillId="0" borderId="3" xfId="1550" applyFont="1" applyFill="1" applyBorder="1" applyAlignment="1">
      <alignment vertical="center" wrapText="1"/>
    </xf>
    <xf numFmtId="179" fontId="36" fillId="0" borderId="31" xfId="1386" applyNumberFormat="1" applyFont="1" applyFill="1" applyBorder="1" applyAlignment="1">
      <alignment horizontal="right" vertical="center"/>
    </xf>
    <xf numFmtId="179" fontId="41" fillId="0" borderId="31" xfId="1147" applyNumberFormat="1" applyFont="1" applyFill="1" applyBorder="1" applyAlignment="1" applyProtection="1">
      <alignment vertical="center"/>
      <protection locked="0"/>
    </xf>
    <xf numFmtId="0" fontId="41" fillId="0" borderId="3" xfId="0" applyFont="1" applyFill="1" applyBorder="1" applyAlignment="1">
      <alignment horizontal="center" vertical="center" wrapText="1"/>
    </xf>
    <xf numFmtId="177" fontId="36" fillId="0" borderId="3" xfId="0" applyNumberFormat="1" applyFont="1" applyFill="1" applyBorder="1" applyAlignment="1">
      <alignment vertical="center" shrinkToFit="1"/>
    </xf>
    <xf numFmtId="0" fontId="36" fillId="0" borderId="0" xfId="0" applyFont="1" applyFill="1" applyBorder="1" applyAlignment="1">
      <alignment horizontal="center" vertical="center"/>
    </xf>
    <xf numFmtId="0" fontId="36" fillId="0" borderId="60" xfId="0" applyFont="1" applyFill="1" applyBorder="1">
      <alignment vertical="center"/>
    </xf>
    <xf numFmtId="179" fontId="36" fillId="0" borderId="28" xfId="0" applyNumberFormat="1" applyFont="1" applyFill="1" applyBorder="1" applyAlignment="1">
      <alignment horizontal="right" vertical="center" shrinkToFit="1"/>
    </xf>
    <xf numFmtId="179" fontId="36" fillId="0" borderId="18" xfId="0" applyNumberFormat="1" applyFont="1" applyFill="1" applyBorder="1" applyAlignment="1">
      <alignment horizontal="right" vertical="center" shrinkToFit="1"/>
    </xf>
    <xf numFmtId="179" fontId="36" fillId="0" borderId="18" xfId="1577" applyNumberFormat="1" applyFont="1" applyFill="1" applyBorder="1" applyAlignment="1">
      <alignment horizontal="right" vertical="center" shrinkToFit="1"/>
    </xf>
    <xf numFmtId="179" fontId="36" fillId="0" borderId="28" xfId="0" applyNumberFormat="1" applyFont="1" applyFill="1" applyBorder="1" applyAlignment="1">
      <alignment horizontal="right" vertical="center"/>
    </xf>
    <xf numFmtId="179" fontId="36" fillId="0" borderId="30" xfId="1577" applyNumberFormat="1" applyFont="1" applyFill="1" applyBorder="1" applyAlignment="1">
      <alignment horizontal="right" vertical="center" shrinkToFit="1"/>
    </xf>
    <xf numFmtId="179" fontId="36" fillId="0" borderId="65" xfId="0" applyNumberFormat="1" applyFont="1" applyFill="1" applyBorder="1" applyAlignment="1">
      <alignment horizontal="right" vertical="center" shrinkToFit="1"/>
    </xf>
    <xf numFmtId="179" fontId="36" fillId="0" borderId="3" xfId="1386" applyNumberFormat="1" applyFont="1" applyFill="1" applyBorder="1" applyAlignment="1">
      <alignment horizontal="right" vertical="center"/>
    </xf>
    <xf numFmtId="10" fontId="36" fillId="0" borderId="33" xfId="1550" applyNumberFormat="1" applyFont="1" applyFill="1" applyBorder="1" applyAlignment="1">
      <alignment horizontal="right" vertical="center" shrinkToFit="1"/>
    </xf>
    <xf numFmtId="10" fontId="36" fillId="0" borderId="47" xfId="1550" applyNumberFormat="1" applyFont="1" applyFill="1" applyBorder="1" applyAlignment="1">
      <alignment horizontal="right" vertical="center" shrinkToFit="1"/>
    </xf>
    <xf numFmtId="10" fontId="36" fillId="0" borderId="17" xfId="0" applyNumberFormat="1" applyFont="1" applyFill="1" applyBorder="1" applyAlignment="1">
      <alignment horizontal="right" vertical="center"/>
    </xf>
    <xf numFmtId="10" fontId="36" fillId="0" borderId="3" xfId="0" applyNumberFormat="1" applyFont="1" applyFill="1" applyBorder="1" applyAlignment="1">
      <alignment horizontal="right" vertical="center" wrapText="1"/>
    </xf>
    <xf numFmtId="10" fontId="41" fillId="0" borderId="20" xfId="0" applyNumberFormat="1" applyFont="1" applyFill="1" applyBorder="1" applyAlignment="1">
      <alignment horizontal="right" vertical="center" shrinkToFit="1"/>
    </xf>
    <xf numFmtId="10" fontId="36" fillId="0" borderId="90" xfId="0" applyNumberFormat="1" applyFont="1" applyFill="1" applyBorder="1" applyAlignment="1">
      <alignment horizontal="right" vertical="center"/>
    </xf>
    <xf numFmtId="178" fontId="36" fillId="0" borderId="18" xfId="1386" applyNumberFormat="1" applyFont="1" applyFill="1" applyBorder="1" applyAlignment="1">
      <alignment horizontal="right" vertical="center"/>
    </xf>
    <xf numFmtId="178" fontId="36" fillId="0" borderId="81" xfId="0" applyNumberFormat="1" applyFont="1" applyFill="1" applyBorder="1" applyAlignment="1">
      <alignment horizontal="right" vertical="center"/>
    </xf>
    <xf numFmtId="179" fontId="41" fillId="0" borderId="33" xfId="1550" applyNumberFormat="1" applyFont="1" applyFill="1" applyBorder="1" applyAlignment="1">
      <alignment horizontal="right" vertical="center"/>
    </xf>
    <xf numFmtId="0" fontId="36" fillId="0" borderId="48" xfId="1553" applyNumberFormat="1" applyFont="1" applyFill="1" applyBorder="1" applyAlignment="1">
      <alignment horizontal="left" vertical="center" shrinkToFit="1"/>
    </xf>
    <xf numFmtId="179" fontId="36" fillId="0" borderId="67" xfId="0" applyNumberFormat="1" applyFont="1" applyFill="1" applyBorder="1" applyAlignment="1">
      <alignment horizontal="right" vertical="center" shrinkToFit="1"/>
    </xf>
    <xf numFmtId="178" fontId="36" fillId="0" borderId="67" xfId="0" applyNumberFormat="1" applyFont="1" applyFill="1" applyBorder="1" applyAlignment="1">
      <alignment horizontal="right" vertical="center" shrinkToFit="1"/>
    </xf>
    <xf numFmtId="179" fontId="36" fillId="0" borderId="88" xfId="0" applyNumberFormat="1" applyFont="1" applyFill="1" applyBorder="1" applyAlignment="1">
      <alignment horizontal="right" vertical="center" shrinkToFit="1"/>
    </xf>
    <xf numFmtId="178" fontId="36" fillId="0" borderId="53" xfId="1917" applyNumberFormat="1" applyFont="1" applyFill="1" applyBorder="1" applyAlignment="1">
      <alignment horizontal="right" vertical="center" shrinkToFit="1"/>
    </xf>
    <xf numFmtId="0" fontId="36" fillId="0" borderId="3" xfId="0" applyFont="1" applyFill="1" applyBorder="1" applyAlignment="1">
      <alignment horizontal="center" vertical="center" shrinkToFit="1"/>
    </xf>
    <xf numFmtId="0" fontId="41" fillId="27" borderId="3" xfId="1550" applyFont="1" applyFill="1" applyBorder="1" applyAlignment="1">
      <alignment horizontal="center" vertical="center"/>
    </xf>
    <xf numFmtId="0" fontId="41" fillId="27" borderId="21" xfId="1550" applyFont="1" applyFill="1" applyBorder="1" applyAlignment="1">
      <alignment horizontal="center" vertical="center"/>
    </xf>
    <xf numFmtId="0" fontId="36" fillId="0" borderId="4" xfId="1553" applyNumberFormat="1" applyFont="1" applyFill="1" applyBorder="1" applyAlignment="1">
      <alignment vertical="center" wrapText="1"/>
    </xf>
    <xf numFmtId="0" fontId="36" fillId="0" borderId="3" xfId="1553" applyNumberFormat="1" applyFont="1" applyFill="1" applyBorder="1" applyAlignment="1">
      <alignment vertical="center" wrapText="1"/>
    </xf>
    <xf numFmtId="0" fontId="36" fillId="27" borderId="3" xfId="1549" applyFont="1" applyFill="1" applyBorder="1" applyAlignment="1">
      <alignment horizontal="center" vertical="center" shrinkToFit="1"/>
    </xf>
    <xf numFmtId="0" fontId="47" fillId="27" borderId="29" xfId="0" applyFont="1" applyFill="1" applyBorder="1" applyAlignment="1">
      <alignment horizontal="center" vertical="center" wrapText="1"/>
    </xf>
    <xf numFmtId="0" fontId="47" fillId="27" borderId="32" xfId="0" applyFont="1" applyFill="1" applyBorder="1" applyAlignment="1">
      <alignment horizontal="center" vertical="center" wrapText="1"/>
    </xf>
    <xf numFmtId="0" fontId="42" fillId="27" borderId="81" xfId="1550" applyFont="1" applyFill="1" applyBorder="1" applyAlignment="1">
      <alignment horizontal="center" vertical="center" wrapText="1"/>
    </xf>
    <xf numFmtId="179" fontId="36" fillId="0" borderId="29" xfId="0" applyNumberFormat="1" applyFont="1" applyFill="1" applyBorder="1" applyAlignment="1">
      <alignment horizontal="right" vertical="center" shrinkToFit="1"/>
    </xf>
    <xf numFmtId="178" fontId="36" fillId="0" borderId="30" xfId="0" applyNumberFormat="1" applyFont="1" applyFill="1" applyBorder="1" applyAlignment="1">
      <alignment horizontal="right" vertical="center" shrinkToFit="1"/>
    </xf>
    <xf numFmtId="10" fontId="36" fillId="0" borderId="30" xfId="0" applyNumberFormat="1" applyFont="1" applyFill="1" applyBorder="1" applyAlignment="1">
      <alignment horizontal="right" vertical="center" shrinkToFit="1"/>
    </xf>
    <xf numFmtId="179" fontId="36" fillId="0" borderId="28" xfId="1386" applyNumberFormat="1" applyFont="1" applyFill="1" applyBorder="1" applyAlignment="1">
      <alignment vertical="center"/>
    </xf>
    <xf numFmtId="179" fontId="36" fillId="0" borderId="30" xfId="0" applyNumberFormat="1" applyFont="1" applyFill="1" applyBorder="1" applyAlignment="1">
      <alignment horizontal="right" vertical="center" shrinkToFit="1"/>
    </xf>
    <xf numFmtId="179" fontId="41" fillId="0" borderId="28" xfId="1147" applyNumberFormat="1" applyFont="1" applyFill="1" applyBorder="1" applyAlignment="1" applyProtection="1">
      <alignment vertical="center"/>
      <protection locked="0"/>
    </xf>
    <xf numFmtId="0" fontId="47" fillId="27" borderId="90" xfId="0" applyFont="1" applyFill="1" applyBorder="1" applyAlignment="1">
      <alignment horizontal="center" vertical="center" wrapText="1"/>
    </xf>
    <xf numFmtId="0" fontId="47" fillId="27" borderId="33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vertical="center"/>
    </xf>
    <xf numFmtId="0" fontId="47" fillId="27" borderId="3" xfId="0" applyFont="1" applyFill="1" applyBorder="1" applyAlignment="1">
      <alignment horizontal="center" vertical="center" wrapText="1"/>
    </xf>
    <xf numFmtId="0" fontId="38" fillId="27" borderId="28" xfId="1550" applyNumberFormat="1" applyFont="1" applyFill="1" applyBorder="1" applyAlignment="1">
      <alignment horizontal="center" vertical="center" wrapText="1" shrinkToFit="1"/>
    </xf>
    <xf numFmtId="0" fontId="47" fillId="27" borderId="4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179" fontId="36" fillId="0" borderId="31" xfId="0" applyNumberFormat="1" applyFont="1" applyFill="1" applyBorder="1" applyAlignment="1">
      <alignment horizontal="right" vertical="center" shrinkToFit="1"/>
    </xf>
    <xf numFmtId="0" fontId="36" fillId="0" borderId="23" xfId="0" applyFont="1" applyFill="1" applyBorder="1" applyAlignment="1">
      <alignment horizontal="center" vertical="center"/>
    </xf>
    <xf numFmtId="179" fontId="36" fillId="0" borderId="4" xfId="0" applyNumberFormat="1" applyFont="1" applyFill="1" applyBorder="1" applyAlignment="1">
      <alignment horizontal="right" vertical="center" shrinkToFit="1"/>
    </xf>
    <xf numFmtId="0" fontId="36" fillId="0" borderId="3" xfId="0" applyFont="1" applyFill="1" applyBorder="1" applyAlignment="1">
      <alignment horizontal="center" vertical="center"/>
    </xf>
    <xf numFmtId="0" fontId="36" fillId="0" borderId="0" xfId="0" applyFont="1" applyFill="1" applyBorder="1">
      <alignment vertical="center"/>
    </xf>
    <xf numFmtId="0" fontId="37" fillId="0" borderId="71" xfId="0" applyFont="1" applyFill="1" applyBorder="1">
      <alignment vertical="center"/>
    </xf>
    <xf numFmtId="0" fontId="37" fillId="0" borderId="72" xfId="0" applyFont="1" applyFill="1" applyBorder="1">
      <alignment vertical="center"/>
    </xf>
    <xf numFmtId="0" fontId="37" fillId="0" borderId="73" xfId="0" applyFont="1" applyFill="1" applyBorder="1">
      <alignment vertical="center"/>
    </xf>
    <xf numFmtId="0" fontId="37" fillId="0" borderId="74" xfId="0" applyFont="1" applyFill="1" applyBorder="1">
      <alignment vertical="center"/>
    </xf>
    <xf numFmtId="178" fontId="37" fillId="0" borderId="0" xfId="1917" applyNumberFormat="1" applyFont="1" applyFill="1" applyBorder="1">
      <alignment vertical="center"/>
    </xf>
    <xf numFmtId="178" fontId="37" fillId="0" borderId="0" xfId="1917" applyNumberFormat="1" applyFont="1" applyFill="1" applyBorder="1" applyAlignment="1">
      <alignment vertical="center"/>
    </xf>
    <xf numFmtId="0" fontId="37" fillId="0" borderId="75" xfId="0" applyFont="1" applyFill="1" applyBorder="1" applyAlignment="1">
      <alignment vertical="center"/>
    </xf>
    <xf numFmtId="0" fontId="37" fillId="0" borderId="76" xfId="0" applyFont="1" applyFill="1" applyBorder="1">
      <alignment vertical="center"/>
    </xf>
    <xf numFmtId="0" fontId="37" fillId="0" borderId="77" xfId="0" applyFont="1" applyFill="1" applyBorder="1">
      <alignment vertical="center"/>
    </xf>
    <xf numFmtId="0" fontId="37" fillId="0" borderId="78" xfId="0" applyFont="1" applyFill="1" applyBorder="1" applyAlignment="1">
      <alignment vertical="center"/>
    </xf>
    <xf numFmtId="0" fontId="37" fillId="0" borderId="75" xfId="0" applyFont="1" applyFill="1" applyBorder="1">
      <alignment vertical="center"/>
    </xf>
    <xf numFmtId="0" fontId="37" fillId="0" borderId="78" xfId="0" applyFont="1" applyFill="1" applyBorder="1">
      <alignment vertical="center"/>
    </xf>
    <xf numFmtId="0" fontId="37" fillId="0" borderId="21" xfId="0" applyFont="1" applyFill="1" applyBorder="1" applyAlignment="1">
      <alignment vertical="center"/>
    </xf>
    <xf numFmtId="0" fontId="37" fillId="0" borderId="27" xfId="0" applyFont="1" applyFill="1" applyBorder="1" applyAlignment="1">
      <alignment vertical="center"/>
    </xf>
    <xf numFmtId="0" fontId="37" fillId="0" borderId="24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49" fontId="37" fillId="0" borderId="0" xfId="0" applyNumberFormat="1" applyFont="1" applyFill="1" applyAlignment="1">
      <alignment vertical="center"/>
    </xf>
    <xf numFmtId="0" fontId="37" fillId="0" borderId="22" xfId="0" applyFont="1" applyFill="1" applyBorder="1" applyAlignment="1">
      <alignment vertical="center"/>
    </xf>
    <xf numFmtId="0" fontId="37" fillId="0" borderId="25" xfId="0" applyFont="1" applyFill="1" applyBorder="1" applyAlignment="1">
      <alignment vertical="center"/>
    </xf>
    <xf numFmtId="0" fontId="37" fillId="0" borderId="26" xfId="0" applyFont="1" applyFill="1" applyBorder="1" applyAlignment="1">
      <alignment vertical="center"/>
    </xf>
    <xf numFmtId="0" fontId="47" fillId="0" borderId="0" xfId="0" applyFont="1" applyFill="1" applyAlignment="1">
      <alignment vertical="center"/>
    </xf>
    <xf numFmtId="0" fontId="48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left" vertical="center"/>
    </xf>
    <xf numFmtId="179" fontId="36" fillId="0" borderId="70" xfId="0" applyNumberFormat="1" applyFont="1" applyFill="1" applyBorder="1" applyAlignment="1">
      <alignment horizontal="right" vertical="center" shrinkToFit="1"/>
    </xf>
    <xf numFmtId="179" fontId="36" fillId="0" borderId="37" xfId="0" applyNumberFormat="1" applyFont="1" applyFill="1" applyBorder="1" applyAlignment="1">
      <alignment horizontal="right" vertical="center" shrinkToFit="1"/>
    </xf>
    <xf numFmtId="0" fontId="36" fillId="0" borderId="0" xfId="1550" applyFont="1" applyFill="1">
      <alignment vertical="center"/>
    </xf>
    <xf numFmtId="0" fontId="36" fillId="0" borderId="3" xfId="1550" applyNumberFormat="1" applyFont="1" applyFill="1" applyBorder="1" applyAlignment="1">
      <alignment vertical="center" shrinkToFit="1"/>
    </xf>
    <xf numFmtId="179" fontId="36" fillId="0" borderId="28" xfId="1550" applyNumberFormat="1" applyFont="1" applyFill="1" applyBorder="1" applyAlignment="1">
      <alignment horizontal="right" vertical="center" shrinkToFit="1"/>
    </xf>
    <xf numFmtId="0" fontId="42" fillId="0" borderId="0" xfId="0" applyFont="1" applyFill="1">
      <alignment vertical="center"/>
    </xf>
    <xf numFmtId="0" fontId="46" fillId="0" borderId="0" xfId="1550" applyFont="1" applyFill="1" applyAlignment="1">
      <alignment vertical="center"/>
    </xf>
    <xf numFmtId="179" fontId="36" fillId="0" borderId="27" xfId="0" applyNumberFormat="1" applyFont="1" applyFill="1" applyBorder="1" applyAlignment="1">
      <alignment horizontal="right" vertical="center" shrinkToFit="1"/>
    </xf>
    <xf numFmtId="179" fontId="36" fillId="0" borderId="17" xfId="0" applyNumberFormat="1" applyFont="1" applyFill="1" applyBorder="1" applyAlignment="1">
      <alignment horizontal="right" vertical="center" shrinkToFit="1"/>
    </xf>
    <xf numFmtId="0" fontId="36" fillId="0" borderId="0" xfId="1550" applyFont="1" applyFill="1" applyAlignment="1">
      <alignment vertical="center"/>
    </xf>
    <xf numFmtId="0" fontId="36" fillId="0" borderId="0" xfId="1550" applyFont="1" applyFill="1" applyBorder="1" applyAlignment="1">
      <alignment vertical="center"/>
    </xf>
    <xf numFmtId="0" fontId="37" fillId="0" borderId="0" xfId="1550" applyFont="1" applyFill="1" applyBorder="1">
      <alignment vertical="center"/>
    </xf>
    <xf numFmtId="0" fontId="36" fillId="0" borderId="24" xfId="1550" applyNumberFormat="1" applyFont="1" applyFill="1" applyBorder="1" applyAlignment="1">
      <alignment vertical="center" shrinkToFit="1"/>
    </xf>
    <xf numFmtId="0" fontId="36" fillId="0" borderId="45" xfId="1550" applyNumberFormat="1" applyFont="1" applyFill="1" applyBorder="1" applyAlignment="1">
      <alignment vertical="center" shrinkToFit="1"/>
    </xf>
    <xf numFmtId="0" fontId="47" fillId="0" borderId="0" xfId="1550" applyFont="1" applyFill="1">
      <alignment vertical="center"/>
    </xf>
    <xf numFmtId="0" fontId="45" fillId="0" borderId="0" xfId="1550" applyFont="1" applyFill="1">
      <alignment vertical="center"/>
    </xf>
    <xf numFmtId="0" fontId="54" fillId="0" borderId="0" xfId="1550" applyFont="1" applyFill="1" applyAlignment="1">
      <alignment vertical="center"/>
    </xf>
    <xf numFmtId="0" fontId="38" fillId="0" borderId="0" xfId="1550" applyFont="1" applyFill="1" applyAlignment="1">
      <alignment vertical="center"/>
    </xf>
    <xf numFmtId="0" fontId="37" fillId="0" borderId="0" xfId="0" applyFont="1" applyFill="1" applyAlignment="1">
      <alignment horizontal="center" vertical="center"/>
    </xf>
    <xf numFmtId="10" fontId="37" fillId="0" borderId="0" xfId="1917" applyNumberFormat="1" applyFont="1" applyFill="1" applyBorder="1">
      <alignment vertical="center"/>
    </xf>
    <xf numFmtId="10" fontId="37" fillId="0" borderId="0" xfId="1917" applyNumberFormat="1" applyFont="1" applyFill="1" applyBorder="1" applyAlignment="1">
      <alignment vertical="center"/>
    </xf>
    <xf numFmtId="177" fontId="37" fillId="0" borderId="0" xfId="0" applyNumberFormat="1" applyFont="1" applyFill="1">
      <alignment vertical="center"/>
    </xf>
    <xf numFmtId="0" fontId="37" fillId="0" borderId="93" xfId="0" applyFont="1" applyFill="1" applyBorder="1">
      <alignment vertical="center"/>
    </xf>
    <xf numFmtId="0" fontId="37" fillId="0" borderId="94" xfId="0" applyFont="1" applyFill="1" applyBorder="1">
      <alignment vertical="center"/>
    </xf>
    <xf numFmtId="0" fontId="36" fillId="0" borderId="19" xfId="1550" applyNumberFormat="1" applyFont="1" applyFill="1" applyBorder="1" applyAlignment="1">
      <alignment horizontal="center" vertical="center" shrinkToFit="1"/>
    </xf>
    <xf numFmtId="0" fontId="36" fillId="0" borderId="21" xfId="1550" applyNumberFormat="1" applyFont="1" applyFill="1" applyBorder="1" applyAlignment="1">
      <alignment horizontal="center" vertical="center" shrinkToFit="1"/>
    </xf>
    <xf numFmtId="0" fontId="36" fillId="0" borderId="5" xfId="1550" applyNumberFormat="1" applyFont="1" applyFill="1" applyBorder="1" applyAlignment="1">
      <alignment horizontal="center" vertical="center" shrinkToFit="1"/>
    </xf>
    <xf numFmtId="0" fontId="52" fillId="0" borderId="0" xfId="0" applyFont="1" applyFill="1" applyBorder="1">
      <alignment vertical="center"/>
    </xf>
    <xf numFmtId="0" fontId="45" fillId="0" borderId="0" xfId="0" applyNumberFormat="1" applyFont="1" applyFill="1" applyBorder="1" applyAlignment="1">
      <alignment vertical="center"/>
    </xf>
    <xf numFmtId="0" fontId="42" fillId="0" borderId="0" xfId="0" applyFont="1" applyFill="1" applyAlignment="1">
      <alignment vertical="center"/>
    </xf>
    <xf numFmtId="0" fontId="47" fillId="0" borderId="0" xfId="0" applyFont="1" applyFill="1" applyBorder="1" applyAlignment="1">
      <alignment horizontal="center" vertical="center"/>
    </xf>
    <xf numFmtId="0" fontId="37" fillId="0" borderId="71" xfId="0" applyFont="1" applyBorder="1">
      <alignment vertical="center"/>
    </xf>
    <xf numFmtId="0" fontId="37" fillId="0" borderId="72" xfId="0" applyFont="1" applyBorder="1">
      <alignment vertical="center"/>
    </xf>
    <xf numFmtId="0" fontId="37" fillId="0" borderId="73" xfId="0" applyFont="1" applyBorder="1">
      <alignment vertical="center"/>
    </xf>
    <xf numFmtId="0" fontId="37" fillId="0" borderId="74" xfId="0" applyFont="1" applyBorder="1">
      <alignment vertical="center"/>
    </xf>
    <xf numFmtId="10" fontId="37" fillId="0" borderId="0" xfId="1917" applyNumberFormat="1" applyFont="1" applyBorder="1">
      <alignment vertical="center"/>
    </xf>
    <xf numFmtId="10" fontId="37" fillId="0" borderId="0" xfId="1917" applyNumberFormat="1" applyFont="1" applyBorder="1" applyAlignment="1">
      <alignment vertical="center"/>
    </xf>
    <xf numFmtId="0" fontId="37" fillId="0" borderId="75" xfId="0" applyFont="1" applyBorder="1" applyAlignment="1">
      <alignment vertical="center"/>
    </xf>
    <xf numFmtId="0" fontId="37" fillId="0" borderId="76" xfId="0" applyFont="1" applyBorder="1">
      <alignment vertical="center"/>
    </xf>
    <xf numFmtId="0" fontId="37" fillId="0" borderId="77" xfId="0" applyFont="1" applyBorder="1">
      <alignment vertical="center"/>
    </xf>
    <xf numFmtId="0" fontId="37" fillId="0" borderId="78" xfId="0" applyFont="1" applyBorder="1" applyAlignment="1">
      <alignment vertical="center"/>
    </xf>
    <xf numFmtId="0" fontId="36" fillId="0" borderId="19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shrinkToFit="1"/>
    </xf>
    <xf numFmtId="0" fontId="36" fillId="0" borderId="6" xfId="0" applyFont="1" applyFill="1" applyBorder="1" applyAlignment="1">
      <alignment horizontal="center" vertical="center" shrinkToFit="1"/>
    </xf>
    <xf numFmtId="0" fontId="36" fillId="27" borderId="19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/>
    </xf>
    <xf numFmtId="0" fontId="36" fillId="27" borderId="18" xfId="0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/>
    </xf>
    <xf numFmtId="0" fontId="36" fillId="27" borderId="22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 shrinkToFit="1"/>
    </xf>
    <xf numFmtId="0" fontId="41" fillId="0" borderId="5" xfId="0" applyFont="1" applyFill="1" applyBorder="1" applyAlignment="1">
      <alignment horizontal="center" vertical="center" shrinkToFit="1"/>
    </xf>
    <xf numFmtId="0" fontId="41" fillId="0" borderId="6" xfId="0" applyFont="1" applyFill="1" applyBorder="1" applyAlignment="1">
      <alignment horizontal="center" vertical="center" shrinkToFit="1"/>
    </xf>
    <xf numFmtId="0" fontId="36" fillId="27" borderId="28" xfId="0" applyFont="1" applyFill="1" applyBorder="1" applyAlignment="1">
      <alignment horizontal="center" vertical="center"/>
    </xf>
    <xf numFmtId="0" fontId="36" fillId="27" borderId="29" xfId="0" applyFont="1" applyFill="1" applyBorder="1" applyAlignment="1">
      <alignment horizontal="center" vertical="center"/>
    </xf>
    <xf numFmtId="0" fontId="36" fillId="27" borderId="30" xfId="0" applyFont="1" applyFill="1" applyBorder="1" applyAlignment="1">
      <alignment horizontal="center" vertical="center"/>
    </xf>
    <xf numFmtId="186" fontId="53" fillId="0" borderId="0" xfId="0" applyNumberFormat="1" applyFont="1" applyFill="1" applyBorder="1" applyAlignment="1">
      <alignment horizontal="center" vertical="center"/>
    </xf>
    <xf numFmtId="187" fontId="53" fillId="0" borderId="0" xfId="0" applyNumberFormat="1" applyFont="1" applyFill="1" applyBorder="1" applyAlignment="1">
      <alignment horizontal="center" vertical="center"/>
    </xf>
    <xf numFmtId="0" fontId="38" fillId="47" borderId="0" xfId="0" applyFont="1" applyFill="1" applyBorder="1" applyAlignment="1">
      <alignment horizontal="center" vertical="center" wrapText="1"/>
    </xf>
    <xf numFmtId="0" fontId="38" fillId="47" borderId="0" xfId="0" applyFont="1" applyFill="1" applyBorder="1" applyAlignment="1">
      <alignment horizontal="center" vertical="center"/>
    </xf>
    <xf numFmtId="0" fontId="51" fillId="47" borderId="0" xfId="0" applyFont="1" applyFill="1" applyBorder="1" applyAlignment="1">
      <alignment horizontal="center" vertical="center" wrapText="1"/>
    </xf>
    <xf numFmtId="0" fontId="51" fillId="47" borderId="0" xfId="0" applyFont="1" applyFill="1" applyBorder="1" applyAlignment="1">
      <alignment horizontal="center" vertical="center"/>
    </xf>
    <xf numFmtId="0" fontId="36" fillId="27" borderId="23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 wrapText="1"/>
    </xf>
    <xf numFmtId="0" fontId="36" fillId="27" borderId="38" xfId="0" applyFont="1" applyFill="1" applyBorder="1" applyAlignment="1">
      <alignment horizontal="center" vertical="center"/>
    </xf>
    <xf numFmtId="0" fontId="36" fillId="27" borderId="36" xfId="0" applyFont="1" applyFill="1" applyBorder="1" applyAlignment="1">
      <alignment horizontal="center" vertical="center"/>
    </xf>
    <xf numFmtId="0" fontId="36" fillId="27" borderId="27" xfId="0" applyFont="1" applyFill="1" applyBorder="1" applyAlignment="1">
      <alignment horizontal="center" vertical="center" shrinkToFit="1"/>
    </xf>
    <xf numFmtId="0" fontId="36" fillId="27" borderId="24" xfId="0" applyFont="1" applyFill="1" applyBorder="1" applyAlignment="1">
      <alignment horizontal="center" vertical="center" shrinkToFit="1"/>
    </xf>
    <xf numFmtId="0" fontId="36" fillId="27" borderId="25" xfId="0" applyFont="1" applyFill="1" applyBorder="1" applyAlignment="1">
      <alignment horizontal="center" vertical="center" shrinkToFit="1"/>
    </xf>
    <xf numFmtId="0" fontId="36" fillId="27" borderId="26" xfId="0" applyFont="1" applyFill="1" applyBorder="1" applyAlignment="1">
      <alignment horizontal="center" vertical="center" shrinkToFit="1"/>
    </xf>
    <xf numFmtId="0" fontId="36" fillId="0" borderId="17" xfId="0" applyFont="1" applyFill="1" applyBorder="1" applyAlignment="1">
      <alignment horizontal="center" vertical="center" wrapText="1"/>
    </xf>
    <xf numFmtId="0" fontId="36" fillId="27" borderId="21" xfId="0" applyFont="1" applyFill="1" applyBorder="1" applyAlignment="1">
      <alignment horizontal="center" vertical="center" wrapText="1" shrinkToFit="1"/>
    </xf>
    <xf numFmtId="0" fontId="36" fillId="27" borderId="22" xfId="0" applyFont="1" applyFill="1" applyBorder="1" applyAlignment="1">
      <alignment horizontal="center" vertical="center" shrinkToFit="1"/>
    </xf>
    <xf numFmtId="0" fontId="36" fillId="27" borderId="21" xfId="0" applyFont="1" applyFill="1" applyBorder="1" applyAlignment="1">
      <alignment horizontal="center" vertical="center" shrinkToFit="1"/>
    </xf>
    <xf numFmtId="0" fontId="41" fillId="27" borderId="19" xfId="1550" applyFont="1" applyFill="1" applyBorder="1" applyAlignment="1">
      <alignment horizontal="center" vertical="center"/>
    </xf>
    <xf numFmtId="0" fontId="41" fillId="27" borderId="18" xfId="1550" applyFont="1" applyFill="1" applyBorder="1" applyAlignment="1">
      <alignment horizontal="center" vertical="center"/>
    </xf>
    <xf numFmtId="0" fontId="36" fillId="0" borderId="19" xfId="1550" applyNumberFormat="1" applyFont="1" applyFill="1" applyBorder="1" applyAlignment="1">
      <alignment vertical="center" shrinkToFit="1"/>
    </xf>
    <xf numFmtId="0" fontId="36" fillId="0" borderId="18" xfId="1550" applyNumberFormat="1" applyFont="1" applyFill="1" applyBorder="1" applyAlignment="1">
      <alignment vertical="center" shrinkToFit="1"/>
    </xf>
    <xf numFmtId="0" fontId="41" fillId="0" borderId="19" xfId="1550" applyFont="1" applyFill="1" applyBorder="1" applyAlignment="1">
      <alignment vertical="center"/>
    </xf>
    <xf numFmtId="0" fontId="41" fillId="0" borderId="18" xfId="1550" applyFont="1" applyFill="1" applyBorder="1" applyAlignment="1">
      <alignment vertical="center"/>
    </xf>
    <xf numFmtId="0" fontId="41" fillId="0" borderId="19" xfId="1550" applyFont="1" applyFill="1" applyBorder="1" applyAlignment="1">
      <alignment vertical="center" wrapText="1"/>
    </xf>
    <xf numFmtId="0" fontId="36" fillId="27" borderId="3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6" fillId="0" borderId="19" xfId="1550" applyNumberFormat="1" applyFont="1" applyFill="1" applyBorder="1" applyAlignment="1">
      <alignment horizontal="left" vertical="center" shrinkToFit="1"/>
    </xf>
    <xf numFmtId="0" fontId="36" fillId="0" borderId="18" xfId="1550" applyNumberFormat="1" applyFont="1" applyFill="1" applyBorder="1" applyAlignment="1">
      <alignment horizontal="left" vertical="center" shrinkToFit="1"/>
    </xf>
    <xf numFmtId="0" fontId="36" fillId="0" borderId="3" xfId="1550" applyNumberFormat="1" applyFont="1" applyFill="1" applyBorder="1" applyAlignment="1">
      <alignment horizontal="left" vertical="center" shrinkToFit="1"/>
    </xf>
    <xf numFmtId="0" fontId="36" fillId="0" borderId="21" xfId="0" applyFont="1" applyFill="1" applyBorder="1" applyAlignment="1">
      <alignment horizontal="center" vertical="center" wrapText="1"/>
    </xf>
    <xf numFmtId="0" fontId="36" fillId="0" borderId="24" xfId="0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/>
    </xf>
    <xf numFmtId="0" fontId="36" fillId="27" borderId="24" xfId="0" applyFont="1" applyFill="1" applyBorder="1" applyAlignment="1">
      <alignment horizontal="center" vertical="center"/>
    </xf>
    <xf numFmtId="0" fontId="36" fillId="27" borderId="25" xfId="0" applyFont="1" applyFill="1" applyBorder="1" applyAlignment="1">
      <alignment horizontal="center" vertical="center"/>
    </xf>
    <xf numFmtId="0" fontId="36" fillId="27" borderId="26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0" fontId="36" fillId="0" borderId="25" xfId="0" applyFont="1" applyFill="1" applyBorder="1" applyAlignment="1">
      <alignment horizontal="center" vertical="center" wrapText="1"/>
    </xf>
    <xf numFmtId="0" fontId="36" fillId="27" borderId="0" xfId="0" applyFont="1" applyFill="1" applyBorder="1" applyAlignment="1">
      <alignment horizontal="center" vertical="center"/>
    </xf>
    <xf numFmtId="0" fontId="36" fillId="27" borderId="55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 shrinkToFit="1"/>
    </xf>
    <xf numFmtId="0" fontId="36" fillId="27" borderId="38" xfId="0" applyFont="1" applyFill="1" applyBorder="1" applyAlignment="1">
      <alignment horizontal="center" vertical="center" shrinkToFit="1"/>
    </xf>
    <xf numFmtId="0" fontId="36" fillId="27" borderId="36" xfId="0" applyFont="1" applyFill="1" applyBorder="1" applyAlignment="1">
      <alignment horizontal="center" vertical="center" shrinkToFit="1"/>
    </xf>
    <xf numFmtId="0" fontId="36" fillId="27" borderId="19" xfId="0" applyFont="1" applyFill="1" applyBorder="1" applyAlignment="1">
      <alignment horizontal="center" vertical="center" wrapText="1"/>
    </xf>
    <xf numFmtId="0" fontId="36" fillId="27" borderId="17" xfId="0" applyFont="1" applyFill="1" applyBorder="1" applyAlignment="1">
      <alignment horizontal="center" vertical="center" wrapText="1"/>
    </xf>
    <xf numFmtId="0" fontId="36" fillId="27" borderId="18" xfId="0" applyFont="1" applyFill="1" applyBorder="1" applyAlignment="1">
      <alignment horizontal="center" vertical="center" wrapText="1"/>
    </xf>
    <xf numFmtId="0" fontId="36" fillId="27" borderId="19" xfId="1550" applyNumberFormat="1" applyFont="1" applyFill="1" applyBorder="1" applyAlignment="1">
      <alignment horizontal="center" vertical="center" shrinkToFit="1"/>
    </xf>
    <xf numFmtId="0" fontId="36" fillId="27" borderId="17" xfId="1550" applyNumberFormat="1" applyFont="1" applyFill="1" applyBorder="1" applyAlignment="1">
      <alignment horizontal="center" vertical="center" shrinkToFit="1"/>
    </xf>
    <xf numFmtId="0" fontId="36" fillId="27" borderId="18" xfId="1550" applyNumberFormat="1" applyFont="1" applyFill="1" applyBorder="1" applyAlignment="1">
      <alignment horizontal="center" vertical="center" shrinkToFit="1"/>
    </xf>
    <xf numFmtId="0" fontId="36" fillId="0" borderId="4" xfId="0" applyFont="1" applyFill="1" applyBorder="1" applyAlignment="1">
      <alignment horizontal="center" vertical="center"/>
    </xf>
    <xf numFmtId="0" fontId="36" fillId="0" borderId="36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horizontal="center" vertical="center" wrapText="1"/>
    </xf>
    <xf numFmtId="0" fontId="36" fillId="0" borderId="30" xfId="0" applyFont="1" applyFill="1" applyBorder="1" applyAlignment="1">
      <alignment horizontal="center" vertical="center" wrapText="1"/>
    </xf>
    <xf numFmtId="0" fontId="36" fillId="0" borderId="4" xfId="1386" applyFont="1" applyFill="1" applyBorder="1" applyAlignment="1">
      <alignment horizontal="center" vertical="center"/>
    </xf>
    <xf numFmtId="0" fontId="36" fillId="0" borderId="38" xfId="1386" applyFont="1" applyFill="1" applyBorder="1" applyAlignment="1">
      <alignment horizontal="center" vertical="center"/>
    </xf>
    <xf numFmtId="0" fontId="36" fillId="0" borderId="36" xfId="1386" applyFont="1" applyFill="1" applyBorder="1" applyAlignment="1">
      <alignment horizontal="center" vertical="center"/>
    </xf>
    <xf numFmtId="0" fontId="36" fillId="0" borderId="4" xfId="1386" applyFont="1" applyFill="1" applyBorder="1" applyAlignment="1">
      <alignment vertical="center" shrinkToFit="1"/>
    </xf>
    <xf numFmtId="0" fontId="36" fillId="0" borderId="38" xfId="1386" applyFont="1" applyFill="1" applyBorder="1" applyAlignment="1">
      <alignment vertical="center" shrinkToFit="1"/>
    </xf>
    <xf numFmtId="179" fontId="36" fillId="0" borderId="31" xfId="0" applyNumberFormat="1" applyFont="1" applyFill="1" applyBorder="1" applyAlignment="1">
      <alignment horizontal="right" vertical="center" shrinkToFit="1"/>
    </xf>
    <xf numFmtId="179" fontId="36" fillId="0" borderId="59" xfId="0" applyNumberFormat="1" applyFont="1" applyFill="1" applyBorder="1" applyAlignment="1">
      <alignment horizontal="right" vertical="center" shrinkToFit="1"/>
    </xf>
    <xf numFmtId="179" fontId="36" fillId="0" borderId="60" xfId="0" applyNumberFormat="1" applyFont="1" applyFill="1" applyBorder="1" applyAlignment="1">
      <alignment horizontal="right" vertical="center" shrinkToFit="1"/>
    </xf>
    <xf numFmtId="0" fontId="37" fillId="27" borderId="3" xfId="0" applyFont="1" applyFill="1" applyBorder="1" applyAlignment="1">
      <alignment horizontal="center" vertical="center"/>
    </xf>
    <xf numFmtId="179" fontId="36" fillId="0" borderId="68" xfId="0" applyNumberFormat="1" applyFont="1" applyFill="1" applyBorder="1" applyAlignment="1">
      <alignment horizontal="right" vertical="center" shrinkToFit="1"/>
    </xf>
    <xf numFmtId="179" fontId="36" fillId="0" borderId="61" xfId="0" applyNumberFormat="1" applyFont="1" applyFill="1" applyBorder="1" applyAlignment="1">
      <alignment horizontal="right" vertical="center" shrinkToFit="1"/>
    </xf>
    <xf numFmtId="179" fontId="41" fillId="0" borderId="61" xfId="0" applyNumberFormat="1" applyFont="1" applyFill="1" applyBorder="1" applyAlignment="1">
      <alignment horizontal="right" vertical="center" shrinkToFit="1"/>
    </xf>
    <xf numFmtId="179" fontId="41" fillId="0" borderId="59" xfId="0" applyNumberFormat="1" applyFont="1" applyFill="1" applyBorder="1" applyAlignment="1">
      <alignment horizontal="right" vertical="center" shrinkToFit="1"/>
    </xf>
    <xf numFmtId="179" fontId="41" fillId="0" borderId="60" xfId="0" applyNumberFormat="1" applyFont="1" applyFill="1" applyBorder="1" applyAlignment="1">
      <alignment horizontal="right" vertical="center" shrinkToFit="1"/>
    </xf>
    <xf numFmtId="0" fontId="36" fillId="0" borderId="57" xfId="1386" applyFont="1" applyFill="1" applyBorder="1" applyAlignment="1">
      <alignment horizontal="center" vertical="center"/>
    </xf>
    <xf numFmtId="0" fontId="36" fillId="0" borderId="58" xfId="1386" applyFont="1" applyFill="1" applyBorder="1" applyAlignment="1">
      <alignment horizontal="center" vertical="center"/>
    </xf>
    <xf numFmtId="0" fontId="36" fillId="0" borderId="23" xfId="1386" applyFont="1" applyFill="1" applyBorder="1" applyAlignment="1">
      <alignment horizontal="center" vertical="center"/>
    </xf>
    <xf numFmtId="0" fontId="36" fillId="0" borderId="55" xfId="1386" applyFont="1" applyFill="1" applyBorder="1" applyAlignment="1">
      <alignment horizontal="center" vertical="center"/>
    </xf>
    <xf numFmtId="0" fontId="36" fillId="0" borderId="22" xfId="1386" applyFont="1" applyFill="1" applyBorder="1" applyAlignment="1">
      <alignment horizontal="center" vertical="center"/>
    </xf>
    <xf numFmtId="0" fontId="36" fillId="0" borderId="26" xfId="1386" applyFont="1" applyFill="1" applyBorder="1" applyAlignment="1">
      <alignment horizontal="center" vertical="center"/>
    </xf>
    <xf numFmtId="0" fontId="41" fillId="0" borderId="57" xfId="1386" applyFont="1" applyFill="1" applyBorder="1" applyAlignment="1">
      <alignment horizontal="center" vertical="center"/>
    </xf>
    <xf numFmtId="0" fontId="41" fillId="0" borderId="58" xfId="1386" applyFont="1" applyFill="1" applyBorder="1" applyAlignment="1">
      <alignment horizontal="center" vertical="center"/>
    </xf>
    <xf numFmtId="0" fontId="41" fillId="0" borderId="23" xfId="1386" applyFont="1" applyFill="1" applyBorder="1" applyAlignment="1">
      <alignment horizontal="center" vertical="center"/>
    </xf>
    <xf numFmtId="0" fontId="41" fillId="0" borderId="55" xfId="1386" applyFont="1" applyFill="1" applyBorder="1" applyAlignment="1">
      <alignment horizontal="center" vertical="center"/>
    </xf>
    <xf numFmtId="0" fontId="41" fillId="0" borderId="22" xfId="1386" applyFont="1" applyFill="1" applyBorder="1" applyAlignment="1">
      <alignment horizontal="center" vertical="center"/>
    </xf>
    <xf numFmtId="0" fontId="41" fillId="0" borderId="26" xfId="1386" applyFont="1" applyFill="1" applyBorder="1" applyAlignment="1">
      <alignment horizontal="center" vertical="center"/>
    </xf>
    <xf numFmtId="0" fontId="36" fillId="0" borderId="36" xfId="1386" applyFont="1" applyFill="1" applyBorder="1" applyAlignment="1">
      <alignment vertical="center" shrinkToFit="1"/>
    </xf>
    <xf numFmtId="0" fontId="36" fillId="0" borderId="69" xfId="1386" applyFont="1" applyFill="1" applyBorder="1" applyAlignment="1">
      <alignment vertical="center" shrinkToFit="1"/>
    </xf>
    <xf numFmtId="179" fontId="36" fillId="0" borderId="3" xfId="1550" applyNumberFormat="1" applyFont="1" applyFill="1" applyBorder="1" applyAlignment="1">
      <alignment horizontal="right" vertical="center"/>
    </xf>
    <xf numFmtId="0" fontId="36" fillId="0" borderId="3" xfId="1550" applyFont="1" applyFill="1" applyBorder="1" applyAlignment="1">
      <alignment horizontal="right" vertical="center"/>
    </xf>
    <xf numFmtId="0" fontId="47" fillId="27" borderId="19" xfId="1550" applyNumberFormat="1" applyFont="1" applyFill="1" applyBorder="1" applyAlignment="1">
      <alignment horizontal="center" vertical="center" wrapText="1" shrinkToFit="1"/>
    </xf>
    <xf numFmtId="0" fontId="47" fillId="27" borderId="37" xfId="1550" applyNumberFormat="1" applyFont="1" applyFill="1" applyBorder="1" applyAlignment="1">
      <alignment horizontal="center" vertical="center" wrapText="1" shrinkToFit="1"/>
    </xf>
    <xf numFmtId="0" fontId="41" fillId="27" borderId="21" xfId="1550" applyFont="1" applyFill="1" applyBorder="1" applyAlignment="1">
      <alignment horizontal="center" vertical="center"/>
    </xf>
    <xf numFmtId="0" fontId="41" fillId="27" borderId="22" xfId="1550" applyFont="1" applyFill="1" applyBorder="1" applyAlignment="1">
      <alignment horizontal="center" vertical="center"/>
    </xf>
    <xf numFmtId="0" fontId="36" fillId="27" borderId="19" xfId="1550" applyNumberFormat="1" applyFont="1" applyFill="1" applyBorder="1" applyAlignment="1">
      <alignment horizontal="center" vertical="center"/>
    </xf>
    <xf numFmtId="0" fontId="36" fillId="27" borderId="17" xfId="1550" applyNumberFormat="1" applyFont="1" applyFill="1" applyBorder="1" applyAlignment="1">
      <alignment horizontal="center" vertical="center"/>
    </xf>
    <xf numFmtId="0" fontId="36" fillId="27" borderId="18" xfId="1550" applyNumberFormat="1" applyFont="1" applyFill="1" applyBorder="1" applyAlignment="1">
      <alignment horizontal="center" vertical="center"/>
    </xf>
    <xf numFmtId="179" fontId="36" fillId="0" borderId="4" xfId="0" applyNumberFormat="1" applyFont="1" applyFill="1" applyBorder="1" applyAlignment="1">
      <alignment horizontal="right" vertical="center"/>
    </xf>
    <xf numFmtId="179" fontId="36" fillId="0" borderId="38" xfId="0" applyNumberFormat="1" applyFont="1" applyFill="1" applyBorder="1" applyAlignment="1">
      <alignment horizontal="right" vertical="center"/>
    </xf>
    <xf numFmtId="179" fontId="36" fillId="0" borderId="36" xfId="0" applyNumberFormat="1" applyFont="1" applyFill="1" applyBorder="1" applyAlignment="1">
      <alignment horizontal="right" vertical="center"/>
    </xf>
    <xf numFmtId="179" fontId="36" fillId="0" borderId="66" xfId="0" applyNumberFormat="1" applyFont="1" applyFill="1" applyBorder="1" applyAlignment="1">
      <alignment horizontal="right" vertical="center"/>
    </xf>
    <xf numFmtId="179" fontId="36" fillId="0" borderId="4" xfId="0" applyNumberFormat="1" applyFont="1" applyFill="1" applyBorder="1" applyAlignment="1">
      <alignment horizontal="right" vertical="center" shrinkToFit="1"/>
    </xf>
    <xf numFmtId="179" fontId="36" fillId="0" borderId="38" xfId="0" applyNumberFormat="1" applyFont="1" applyFill="1" applyBorder="1" applyAlignment="1">
      <alignment horizontal="right" vertical="center" shrinkToFit="1"/>
    </xf>
    <xf numFmtId="179" fontId="36" fillId="0" borderId="36" xfId="0" applyNumberFormat="1" applyFont="1" applyFill="1" applyBorder="1" applyAlignment="1">
      <alignment horizontal="right" vertical="center" shrinkToFit="1"/>
    </xf>
    <xf numFmtId="179" fontId="36" fillId="0" borderId="66" xfId="1553" applyNumberFormat="1" applyFont="1" applyFill="1" applyBorder="1" applyAlignment="1">
      <alignment horizontal="right" vertical="center" shrinkToFit="1"/>
    </xf>
    <xf numFmtId="179" fontId="36" fillId="0" borderId="38" xfId="1553" applyNumberFormat="1" applyFont="1" applyFill="1" applyBorder="1" applyAlignment="1">
      <alignment horizontal="right" vertical="center" shrinkToFit="1"/>
    </xf>
    <xf numFmtId="179" fontId="36" fillId="0" borderId="36" xfId="1553" applyNumberFormat="1" applyFont="1" applyFill="1" applyBorder="1" applyAlignment="1">
      <alignment horizontal="right" vertical="center" shrinkToFit="1"/>
    </xf>
    <xf numFmtId="179" fontId="36" fillId="0" borderId="4" xfId="1553" applyNumberFormat="1" applyFont="1" applyFill="1" applyBorder="1" applyAlignment="1">
      <alignment horizontal="right" vertical="center" shrinkToFit="1"/>
    </xf>
    <xf numFmtId="0" fontId="36" fillId="0" borderId="30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vertical="center"/>
    </xf>
    <xf numFmtId="0" fontId="36" fillId="0" borderId="38" xfId="0" applyFont="1" applyFill="1" applyBorder="1" applyAlignment="1">
      <alignment vertical="center"/>
    </xf>
    <xf numFmtId="0" fontId="36" fillId="0" borderId="36" xfId="0" applyFont="1" applyFill="1" applyBorder="1" applyAlignment="1">
      <alignment vertical="center"/>
    </xf>
    <xf numFmtId="0" fontId="36" fillId="0" borderId="19" xfId="0" applyFont="1" applyFill="1" applyBorder="1" applyAlignment="1">
      <alignment horizontal="center" vertical="center"/>
    </xf>
    <xf numFmtId="0" fontId="36" fillId="0" borderId="17" xfId="0" applyFont="1" applyFill="1" applyBorder="1" applyAlignment="1">
      <alignment horizontal="center" vertical="center"/>
    </xf>
    <xf numFmtId="0" fontId="36" fillId="0" borderId="18" xfId="0" applyFont="1" applyFill="1" applyBorder="1" applyAlignment="1">
      <alignment horizontal="center" vertical="center"/>
    </xf>
    <xf numFmtId="0" fontId="36" fillId="0" borderId="57" xfId="0" applyFont="1" applyFill="1" applyBorder="1" applyAlignment="1">
      <alignment horizontal="center" vertical="center"/>
    </xf>
    <xf numFmtId="0" fontId="36" fillId="0" borderId="58" xfId="0" applyFont="1" applyFill="1" applyBorder="1" applyAlignment="1">
      <alignment horizontal="center" vertical="center"/>
    </xf>
    <xf numFmtId="0" fontId="36" fillId="0" borderId="23" xfId="0" applyFont="1" applyFill="1" applyBorder="1" applyAlignment="1">
      <alignment horizontal="center" vertical="center"/>
    </xf>
    <xf numFmtId="0" fontId="36" fillId="0" borderId="55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179" fontId="36" fillId="0" borderId="4" xfId="1553" applyNumberFormat="1" applyFont="1" applyFill="1" applyBorder="1" applyAlignment="1">
      <alignment horizontal="right" vertical="center"/>
    </xf>
    <xf numFmtId="179" fontId="36" fillId="0" borderId="38" xfId="1553" applyNumberFormat="1" applyFont="1" applyFill="1" applyBorder="1" applyAlignment="1">
      <alignment horizontal="right" vertical="center"/>
    </xf>
    <xf numFmtId="179" fontId="36" fillId="0" borderId="36" xfId="1553" applyNumberFormat="1" applyFont="1" applyFill="1" applyBorder="1" applyAlignment="1">
      <alignment horizontal="right" vertical="center"/>
    </xf>
    <xf numFmtId="179" fontId="41" fillId="0" borderId="66" xfId="1553" applyNumberFormat="1" applyFont="1" applyFill="1" applyBorder="1" applyAlignment="1">
      <alignment horizontal="right" vertical="center" shrinkToFit="1"/>
    </xf>
    <xf numFmtId="179" fontId="41" fillId="0" borderId="38" xfId="1553" applyNumberFormat="1" applyFont="1" applyFill="1" applyBorder="1" applyAlignment="1">
      <alignment horizontal="right" vertical="center" shrinkToFit="1"/>
    </xf>
    <xf numFmtId="179" fontId="41" fillId="0" borderId="36" xfId="1553" applyNumberFormat="1" applyFont="1" applyFill="1" applyBorder="1" applyAlignment="1">
      <alignment horizontal="right" vertical="center" shrinkToFit="1"/>
    </xf>
    <xf numFmtId="179" fontId="41" fillId="0" borderId="66" xfId="0" applyNumberFormat="1" applyFont="1" applyFill="1" applyBorder="1" applyAlignment="1">
      <alignment horizontal="right" vertical="center" shrinkToFit="1"/>
    </xf>
    <xf numFmtId="179" fontId="41" fillId="0" borderId="38" xfId="0" applyNumberFormat="1" applyFont="1" applyFill="1" applyBorder="1" applyAlignment="1">
      <alignment horizontal="right" vertical="center" shrinkToFit="1"/>
    </xf>
    <xf numFmtId="179" fontId="41" fillId="0" borderId="36" xfId="0" applyNumberFormat="1" applyFont="1" applyFill="1" applyBorder="1" applyAlignment="1">
      <alignment horizontal="right" vertical="center" shrinkToFit="1"/>
    </xf>
    <xf numFmtId="0" fontId="41" fillId="0" borderId="57" xfId="0" applyFont="1" applyFill="1" applyBorder="1" applyAlignment="1">
      <alignment horizontal="center" vertical="center"/>
    </xf>
    <xf numFmtId="0" fontId="41" fillId="0" borderId="58" xfId="0" applyFont="1" applyFill="1" applyBorder="1" applyAlignment="1">
      <alignment horizontal="center" vertical="center"/>
    </xf>
    <xf numFmtId="0" fontId="41" fillId="0" borderId="23" xfId="0" applyFont="1" applyFill="1" applyBorder="1" applyAlignment="1">
      <alignment horizontal="center" vertical="center"/>
    </xf>
    <xf numFmtId="0" fontId="41" fillId="0" borderId="55" xfId="0" applyFont="1" applyFill="1" applyBorder="1" applyAlignment="1">
      <alignment horizontal="center" vertical="center"/>
    </xf>
    <xf numFmtId="0" fontId="41" fillId="0" borderId="22" xfId="0" applyFont="1" applyFill="1" applyBorder="1" applyAlignment="1">
      <alignment horizontal="center" vertical="center"/>
    </xf>
    <xf numFmtId="0" fontId="41" fillId="0" borderId="26" xfId="0" applyFont="1" applyFill="1" applyBorder="1" applyAlignment="1">
      <alignment horizontal="center" vertical="center"/>
    </xf>
    <xf numFmtId="179" fontId="36" fillId="0" borderId="69" xfId="1553" applyNumberFormat="1" applyFont="1" applyFill="1" applyBorder="1" applyAlignment="1">
      <alignment horizontal="right" vertical="center" shrinkToFit="1"/>
    </xf>
  </cellXfs>
  <cellStyles count="1918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4 2" xfId="1744" xr:uid="{00000000-0005-0000-0000-000016000000}"/>
    <cellStyle name="20% - アクセント 1 4 3" xfId="1745" xr:uid="{00000000-0005-0000-0000-000017000000}"/>
    <cellStyle name="20% - アクセント 1 5" xfId="23" xr:uid="{00000000-0005-0000-0000-000018000000}"/>
    <cellStyle name="20% - アクセント 1 6" xfId="24" xr:uid="{00000000-0005-0000-0000-000019000000}"/>
    <cellStyle name="20% - アクセント 1 7" xfId="25" xr:uid="{00000000-0005-0000-0000-00001A000000}"/>
    <cellStyle name="20% - アクセント 1 8" xfId="26" xr:uid="{00000000-0005-0000-0000-00001B000000}"/>
    <cellStyle name="20% - アクセント 1 9" xfId="27" xr:uid="{00000000-0005-0000-0000-00001C000000}"/>
    <cellStyle name="20% - アクセント 2 10" xfId="28" xr:uid="{00000000-0005-0000-0000-00001D000000}"/>
    <cellStyle name="20% - アクセント 2 11" xfId="29" xr:uid="{00000000-0005-0000-0000-00001E000000}"/>
    <cellStyle name="20% - アクセント 2 12" xfId="30" xr:uid="{00000000-0005-0000-0000-00001F000000}"/>
    <cellStyle name="20% - アクセント 2 13" xfId="31" xr:uid="{00000000-0005-0000-0000-000020000000}"/>
    <cellStyle name="20% - アクセント 2 14" xfId="32" xr:uid="{00000000-0005-0000-0000-000021000000}"/>
    <cellStyle name="20% - アクセント 2 15" xfId="33" xr:uid="{00000000-0005-0000-0000-000022000000}"/>
    <cellStyle name="20% - アクセント 2 16" xfId="34" xr:uid="{00000000-0005-0000-0000-000023000000}"/>
    <cellStyle name="20% - アクセント 2 17" xfId="35" xr:uid="{00000000-0005-0000-0000-000024000000}"/>
    <cellStyle name="20% - アクセント 2 18" xfId="36" xr:uid="{00000000-0005-0000-0000-000025000000}"/>
    <cellStyle name="20% - アクセント 2 19" xfId="37" xr:uid="{00000000-0005-0000-0000-000026000000}"/>
    <cellStyle name="20% - アクセント 2 2" xfId="38" xr:uid="{00000000-0005-0000-0000-000027000000}"/>
    <cellStyle name="20% - アクセント 2 2 2" xfId="39" xr:uid="{00000000-0005-0000-0000-000028000000}"/>
    <cellStyle name="20% - アクセント 2 20" xfId="40" xr:uid="{00000000-0005-0000-0000-000029000000}"/>
    <cellStyle name="20% - アクセント 2 21" xfId="41" xr:uid="{00000000-0005-0000-0000-00002A000000}"/>
    <cellStyle name="20% - アクセント 2 22" xfId="42" xr:uid="{00000000-0005-0000-0000-00002B000000}"/>
    <cellStyle name="20% - アクセント 2 23" xfId="43" xr:uid="{00000000-0005-0000-0000-00002C000000}"/>
    <cellStyle name="20% - アクセント 2 24" xfId="44" xr:uid="{00000000-0005-0000-0000-00002D000000}"/>
    <cellStyle name="20% - アクセント 2 25" xfId="45" xr:uid="{00000000-0005-0000-0000-00002E000000}"/>
    <cellStyle name="20% - アクセント 2 3" xfId="46" xr:uid="{00000000-0005-0000-0000-00002F000000}"/>
    <cellStyle name="20% - アクセント 2 3 2" xfId="47" xr:uid="{00000000-0005-0000-0000-000030000000}"/>
    <cellStyle name="20% - アクセント 2 4" xfId="48" xr:uid="{00000000-0005-0000-0000-000031000000}"/>
    <cellStyle name="20% - アクセント 2 4 2" xfId="1746" xr:uid="{00000000-0005-0000-0000-000032000000}"/>
    <cellStyle name="20% - アクセント 2 4 3" xfId="1747" xr:uid="{00000000-0005-0000-0000-000033000000}"/>
    <cellStyle name="20% - アクセント 2 5" xfId="49" xr:uid="{00000000-0005-0000-0000-000034000000}"/>
    <cellStyle name="20% - アクセント 2 6" xfId="50" xr:uid="{00000000-0005-0000-0000-000035000000}"/>
    <cellStyle name="20% - アクセント 2 7" xfId="51" xr:uid="{00000000-0005-0000-0000-000036000000}"/>
    <cellStyle name="20% - アクセント 2 8" xfId="52" xr:uid="{00000000-0005-0000-0000-000037000000}"/>
    <cellStyle name="20% - アクセント 2 9" xfId="53" xr:uid="{00000000-0005-0000-0000-000038000000}"/>
    <cellStyle name="20% - アクセント 3 10" xfId="54" xr:uid="{00000000-0005-0000-0000-000039000000}"/>
    <cellStyle name="20% - アクセント 3 11" xfId="55" xr:uid="{00000000-0005-0000-0000-00003A000000}"/>
    <cellStyle name="20% - アクセント 3 12" xfId="56" xr:uid="{00000000-0005-0000-0000-00003B000000}"/>
    <cellStyle name="20% - アクセント 3 13" xfId="57" xr:uid="{00000000-0005-0000-0000-00003C000000}"/>
    <cellStyle name="20% - アクセント 3 14" xfId="58" xr:uid="{00000000-0005-0000-0000-00003D000000}"/>
    <cellStyle name="20% - アクセント 3 15" xfId="59" xr:uid="{00000000-0005-0000-0000-00003E000000}"/>
    <cellStyle name="20% - アクセント 3 16" xfId="60" xr:uid="{00000000-0005-0000-0000-00003F000000}"/>
    <cellStyle name="20% - アクセント 3 17" xfId="61" xr:uid="{00000000-0005-0000-0000-000040000000}"/>
    <cellStyle name="20% - アクセント 3 18" xfId="62" xr:uid="{00000000-0005-0000-0000-000041000000}"/>
    <cellStyle name="20% - アクセント 3 19" xfId="63" xr:uid="{00000000-0005-0000-0000-000042000000}"/>
    <cellStyle name="20% - アクセント 3 2" xfId="64" xr:uid="{00000000-0005-0000-0000-000043000000}"/>
    <cellStyle name="20% - アクセント 3 2 2" xfId="65" xr:uid="{00000000-0005-0000-0000-000044000000}"/>
    <cellStyle name="20% - アクセント 3 20" xfId="66" xr:uid="{00000000-0005-0000-0000-000045000000}"/>
    <cellStyle name="20% - アクセント 3 21" xfId="67" xr:uid="{00000000-0005-0000-0000-000046000000}"/>
    <cellStyle name="20% - アクセント 3 22" xfId="68" xr:uid="{00000000-0005-0000-0000-000047000000}"/>
    <cellStyle name="20% - アクセント 3 23" xfId="69" xr:uid="{00000000-0005-0000-0000-000048000000}"/>
    <cellStyle name="20% - アクセント 3 24" xfId="70" xr:uid="{00000000-0005-0000-0000-000049000000}"/>
    <cellStyle name="20% - アクセント 3 25" xfId="71" xr:uid="{00000000-0005-0000-0000-00004A000000}"/>
    <cellStyle name="20% - アクセント 3 3" xfId="72" xr:uid="{00000000-0005-0000-0000-00004B000000}"/>
    <cellStyle name="20% - アクセント 3 3 2" xfId="73" xr:uid="{00000000-0005-0000-0000-00004C000000}"/>
    <cellStyle name="20% - アクセント 3 4" xfId="74" xr:uid="{00000000-0005-0000-0000-00004D000000}"/>
    <cellStyle name="20% - アクセント 3 4 2" xfId="1748" xr:uid="{00000000-0005-0000-0000-00004E000000}"/>
    <cellStyle name="20% - アクセント 3 4 3" xfId="1749" xr:uid="{00000000-0005-0000-0000-00004F000000}"/>
    <cellStyle name="20% - アクセント 3 5" xfId="75" xr:uid="{00000000-0005-0000-0000-000050000000}"/>
    <cellStyle name="20% - アクセント 3 6" xfId="76" xr:uid="{00000000-0005-0000-0000-000051000000}"/>
    <cellStyle name="20% - アクセント 3 7" xfId="77" xr:uid="{00000000-0005-0000-0000-000052000000}"/>
    <cellStyle name="20% - アクセント 3 8" xfId="78" xr:uid="{00000000-0005-0000-0000-000053000000}"/>
    <cellStyle name="20% - アクセント 3 9" xfId="79" xr:uid="{00000000-0005-0000-0000-000054000000}"/>
    <cellStyle name="20% - アクセント 4 10" xfId="80" xr:uid="{00000000-0005-0000-0000-000055000000}"/>
    <cellStyle name="20% - アクセント 4 11" xfId="81" xr:uid="{00000000-0005-0000-0000-000056000000}"/>
    <cellStyle name="20% - アクセント 4 12" xfId="82" xr:uid="{00000000-0005-0000-0000-000057000000}"/>
    <cellStyle name="20% - アクセント 4 13" xfId="83" xr:uid="{00000000-0005-0000-0000-000058000000}"/>
    <cellStyle name="20% - アクセント 4 14" xfId="84" xr:uid="{00000000-0005-0000-0000-000059000000}"/>
    <cellStyle name="20% - アクセント 4 15" xfId="85" xr:uid="{00000000-0005-0000-0000-00005A000000}"/>
    <cellStyle name="20% - アクセント 4 16" xfId="86" xr:uid="{00000000-0005-0000-0000-00005B000000}"/>
    <cellStyle name="20% - アクセント 4 17" xfId="87" xr:uid="{00000000-0005-0000-0000-00005C000000}"/>
    <cellStyle name="20% - アクセント 4 18" xfId="88" xr:uid="{00000000-0005-0000-0000-00005D000000}"/>
    <cellStyle name="20% - アクセント 4 19" xfId="89" xr:uid="{00000000-0005-0000-0000-00005E000000}"/>
    <cellStyle name="20% - アクセント 4 2" xfId="90" xr:uid="{00000000-0005-0000-0000-00005F000000}"/>
    <cellStyle name="20% - アクセント 4 2 2" xfId="91" xr:uid="{00000000-0005-0000-0000-000060000000}"/>
    <cellStyle name="20% - アクセント 4 20" xfId="92" xr:uid="{00000000-0005-0000-0000-000061000000}"/>
    <cellStyle name="20% - アクセント 4 21" xfId="93" xr:uid="{00000000-0005-0000-0000-000062000000}"/>
    <cellStyle name="20% - アクセント 4 22" xfId="94" xr:uid="{00000000-0005-0000-0000-000063000000}"/>
    <cellStyle name="20% - アクセント 4 23" xfId="95" xr:uid="{00000000-0005-0000-0000-000064000000}"/>
    <cellStyle name="20% - アクセント 4 24" xfId="96" xr:uid="{00000000-0005-0000-0000-000065000000}"/>
    <cellStyle name="20% - アクセント 4 25" xfId="97" xr:uid="{00000000-0005-0000-0000-000066000000}"/>
    <cellStyle name="20% - アクセント 4 3" xfId="98" xr:uid="{00000000-0005-0000-0000-000067000000}"/>
    <cellStyle name="20% - アクセント 4 3 2" xfId="99" xr:uid="{00000000-0005-0000-0000-000068000000}"/>
    <cellStyle name="20% - アクセント 4 4" xfId="100" xr:uid="{00000000-0005-0000-0000-000069000000}"/>
    <cellStyle name="20% - アクセント 4 4 2" xfId="1750" xr:uid="{00000000-0005-0000-0000-00006A000000}"/>
    <cellStyle name="20% - アクセント 4 4 3" xfId="1751" xr:uid="{00000000-0005-0000-0000-00006B000000}"/>
    <cellStyle name="20% - アクセント 4 5" xfId="101" xr:uid="{00000000-0005-0000-0000-00006C000000}"/>
    <cellStyle name="20% - アクセント 4 6" xfId="102" xr:uid="{00000000-0005-0000-0000-00006D000000}"/>
    <cellStyle name="20% - アクセント 4 7" xfId="103" xr:uid="{00000000-0005-0000-0000-00006E000000}"/>
    <cellStyle name="20% - アクセント 4 8" xfId="104" xr:uid="{00000000-0005-0000-0000-00006F000000}"/>
    <cellStyle name="20% - アクセント 4 9" xfId="105" xr:uid="{00000000-0005-0000-0000-000070000000}"/>
    <cellStyle name="20% - アクセント 5 10" xfId="106" xr:uid="{00000000-0005-0000-0000-000071000000}"/>
    <cellStyle name="20% - アクセント 5 11" xfId="107" xr:uid="{00000000-0005-0000-0000-000072000000}"/>
    <cellStyle name="20% - アクセント 5 12" xfId="108" xr:uid="{00000000-0005-0000-0000-000073000000}"/>
    <cellStyle name="20% - アクセント 5 13" xfId="109" xr:uid="{00000000-0005-0000-0000-000074000000}"/>
    <cellStyle name="20% - アクセント 5 14" xfId="110" xr:uid="{00000000-0005-0000-0000-000075000000}"/>
    <cellStyle name="20% - アクセント 5 15" xfId="111" xr:uid="{00000000-0005-0000-0000-000076000000}"/>
    <cellStyle name="20% - アクセント 5 16" xfId="112" xr:uid="{00000000-0005-0000-0000-000077000000}"/>
    <cellStyle name="20% - アクセント 5 17" xfId="113" xr:uid="{00000000-0005-0000-0000-000078000000}"/>
    <cellStyle name="20% - アクセント 5 18" xfId="114" xr:uid="{00000000-0005-0000-0000-000079000000}"/>
    <cellStyle name="20% - アクセント 5 19" xfId="115" xr:uid="{00000000-0005-0000-0000-00007A000000}"/>
    <cellStyle name="20% - アクセント 5 2" xfId="116" xr:uid="{00000000-0005-0000-0000-00007B000000}"/>
    <cellStyle name="20% - アクセント 5 2 2" xfId="117" xr:uid="{00000000-0005-0000-0000-00007C000000}"/>
    <cellStyle name="20% - アクセント 5 20" xfId="118" xr:uid="{00000000-0005-0000-0000-00007D000000}"/>
    <cellStyle name="20% - アクセント 5 21" xfId="119" xr:uid="{00000000-0005-0000-0000-00007E000000}"/>
    <cellStyle name="20% - アクセント 5 22" xfId="120" xr:uid="{00000000-0005-0000-0000-00007F000000}"/>
    <cellStyle name="20% - アクセント 5 23" xfId="121" xr:uid="{00000000-0005-0000-0000-000080000000}"/>
    <cellStyle name="20% - アクセント 5 24" xfId="122" xr:uid="{00000000-0005-0000-0000-000081000000}"/>
    <cellStyle name="20% - アクセント 5 25" xfId="123" xr:uid="{00000000-0005-0000-0000-000082000000}"/>
    <cellStyle name="20% - アクセント 5 3" xfId="124" xr:uid="{00000000-0005-0000-0000-000083000000}"/>
    <cellStyle name="20% - アクセント 5 3 2" xfId="125" xr:uid="{00000000-0005-0000-0000-000084000000}"/>
    <cellStyle name="20% - アクセント 5 4" xfId="126" xr:uid="{00000000-0005-0000-0000-000085000000}"/>
    <cellStyle name="20% - アクセント 5 4 2" xfId="1752" xr:uid="{00000000-0005-0000-0000-000086000000}"/>
    <cellStyle name="20% - アクセント 5 4 3" xfId="1753" xr:uid="{00000000-0005-0000-0000-000087000000}"/>
    <cellStyle name="20% - アクセント 5 5" xfId="127" xr:uid="{00000000-0005-0000-0000-000088000000}"/>
    <cellStyle name="20% - アクセント 5 6" xfId="128" xr:uid="{00000000-0005-0000-0000-000089000000}"/>
    <cellStyle name="20% - アクセント 5 7" xfId="129" xr:uid="{00000000-0005-0000-0000-00008A000000}"/>
    <cellStyle name="20% - アクセント 5 8" xfId="130" xr:uid="{00000000-0005-0000-0000-00008B000000}"/>
    <cellStyle name="20% - アクセント 5 9" xfId="131" xr:uid="{00000000-0005-0000-0000-00008C000000}"/>
    <cellStyle name="20% - アクセント 6 10" xfId="132" xr:uid="{00000000-0005-0000-0000-00008D000000}"/>
    <cellStyle name="20% - アクセント 6 11" xfId="133" xr:uid="{00000000-0005-0000-0000-00008E000000}"/>
    <cellStyle name="20% - アクセント 6 12" xfId="134" xr:uid="{00000000-0005-0000-0000-00008F000000}"/>
    <cellStyle name="20% - アクセント 6 13" xfId="135" xr:uid="{00000000-0005-0000-0000-000090000000}"/>
    <cellStyle name="20% - アクセント 6 14" xfId="136" xr:uid="{00000000-0005-0000-0000-000091000000}"/>
    <cellStyle name="20% - アクセント 6 15" xfId="137" xr:uid="{00000000-0005-0000-0000-000092000000}"/>
    <cellStyle name="20% - アクセント 6 16" xfId="138" xr:uid="{00000000-0005-0000-0000-000093000000}"/>
    <cellStyle name="20% - アクセント 6 17" xfId="139" xr:uid="{00000000-0005-0000-0000-000094000000}"/>
    <cellStyle name="20% - アクセント 6 18" xfId="140" xr:uid="{00000000-0005-0000-0000-000095000000}"/>
    <cellStyle name="20% - アクセント 6 19" xfId="141" xr:uid="{00000000-0005-0000-0000-000096000000}"/>
    <cellStyle name="20% - アクセント 6 2" xfId="142" xr:uid="{00000000-0005-0000-0000-000097000000}"/>
    <cellStyle name="20% - アクセント 6 2 2" xfId="143" xr:uid="{00000000-0005-0000-0000-000098000000}"/>
    <cellStyle name="20% - アクセント 6 20" xfId="144" xr:uid="{00000000-0005-0000-0000-000099000000}"/>
    <cellStyle name="20% - アクセント 6 21" xfId="145" xr:uid="{00000000-0005-0000-0000-00009A000000}"/>
    <cellStyle name="20% - アクセント 6 22" xfId="146" xr:uid="{00000000-0005-0000-0000-00009B000000}"/>
    <cellStyle name="20% - アクセント 6 23" xfId="147" xr:uid="{00000000-0005-0000-0000-00009C000000}"/>
    <cellStyle name="20% - アクセント 6 24" xfId="148" xr:uid="{00000000-0005-0000-0000-00009D000000}"/>
    <cellStyle name="20% - アクセント 6 25" xfId="149" xr:uid="{00000000-0005-0000-0000-00009E000000}"/>
    <cellStyle name="20% - アクセント 6 3" xfId="150" xr:uid="{00000000-0005-0000-0000-00009F000000}"/>
    <cellStyle name="20% - アクセント 6 3 2" xfId="151" xr:uid="{00000000-0005-0000-0000-0000A0000000}"/>
    <cellStyle name="20% - アクセント 6 4" xfId="152" xr:uid="{00000000-0005-0000-0000-0000A1000000}"/>
    <cellStyle name="20% - アクセント 6 4 2" xfId="1754" xr:uid="{00000000-0005-0000-0000-0000A2000000}"/>
    <cellStyle name="20% - アクセント 6 4 3" xfId="1755" xr:uid="{00000000-0005-0000-0000-0000A3000000}"/>
    <cellStyle name="20% - アクセント 6 5" xfId="153" xr:uid="{00000000-0005-0000-0000-0000A4000000}"/>
    <cellStyle name="20% - アクセント 6 6" xfId="154" xr:uid="{00000000-0005-0000-0000-0000A5000000}"/>
    <cellStyle name="20% - アクセント 6 7" xfId="155" xr:uid="{00000000-0005-0000-0000-0000A6000000}"/>
    <cellStyle name="20% - アクセント 6 8" xfId="156" xr:uid="{00000000-0005-0000-0000-0000A7000000}"/>
    <cellStyle name="20% - アクセント 6 9" xfId="157" xr:uid="{00000000-0005-0000-0000-0000A8000000}"/>
    <cellStyle name="40% - アクセント 1 10" xfId="158" xr:uid="{00000000-0005-0000-0000-0000A9000000}"/>
    <cellStyle name="40% - アクセント 1 11" xfId="159" xr:uid="{00000000-0005-0000-0000-0000AA000000}"/>
    <cellStyle name="40% - アクセント 1 12" xfId="160" xr:uid="{00000000-0005-0000-0000-0000AB000000}"/>
    <cellStyle name="40% - アクセント 1 13" xfId="161" xr:uid="{00000000-0005-0000-0000-0000AC000000}"/>
    <cellStyle name="40% - アクセント 1 14" xfId="162" xr:uid="{00000000-0005-0000-0000-0000AD000000}"/>
    <cellStyle name="40% - アクセント 1 15" xfId="163" xr:uid="{00000000-0005-0000-0000-0000AE000000}"/>
    <cellStyle name="40% - アクセント 1 16" xfId="164" xr:uid="{00000000-0005-0000-0000-0000AF000000}"/>
    <cellStyle name="40% - アクセント 1 17" xfId="165" xr:uid="{00000000-0005-0000-0000-0000B0000000}"/>
    <cellStyle name="40% - アクセント 1 18" xfId="166" xr:uid="{00000000-0005-0000-0000-0000B1000000}"/>
    <cellStyle name="40% - アクセント 1 19" xfId="167" xr:uid="{00000000-0005-0000-0000-0000B2000000}"/>
    <cellStyle name="40% - アクセント 1 2" xfId="168" xr:uid="{00000000-0005-0000-0000-0000B3000000}"/>
    <cellStyle name="40% - アクセント 1 2 2" xfId="169" xr:uid="{00000000-0005-0000-0000-0000B4000000}"/>
    <cellStyle name="40% - アクセント 1 20" xfId="170" xr:uid="{00000000-0005-0000-0000-0000B5000000}"/>
    <cellStyle name="40% - アクセント 1 21" xfId="171" xr:uid="{00000000-0005-0000-0000-0000B6000000}"/>
    <cellStyle name="40% - アクセント 1 22" xfId="172" xr:uid="{00000000-0005-0000-0000-0000B7000000}"/>
    <cellStyle name="40% - アクセント 1 23" xfId="173" xr:uid="{00000000-0005-0000-0000-0000B8000000}"/>
    <cellStyle name="40% - アクセント 1 24" xfId="174" xr:uid="{00000000-0005-0000-0000-0000B9000000}"/>
    <cellStyle name="40% - アクセント 1 25" xfId="175" xr:uid="{00000000-0005-0000-0000-0000BA000000}"/>
    <cellStyle name="40% - アクセント 1 3" xfId="176" xr:uid="{00000000-0005-0000-0000-0000BB000000}"/>
    <cellStyle name="40% - アクセント 1 3 2" xfId="177" xr:uid="{00000000-0005-0000-0000-0000BC000000}"/>
    <cellStyle name="40% - アクセント 1 4" xfId="178" xr:uid="{00000000-0005-0000-0000-0000BD000000}"/>
    <cellStyle name="40% - アクセント 1 4 2" xfId="1756" xr:uid="{00000000-0005-0000-0000-0000BE000000}"/>
    <cellStyle name="40% - アクセント 1 4 3" xfId="1757" xr:uid="{00000000-0005-0000-0000-0000BF000000}"/>
    <cellStyle name="40% - アクセント 1 5" xfId="179" xr:uid="{00000000-0005-0000-0000-0000C0000000}"/>
    <cellStyle name="40% - アクセント 1 6" xfId="180" xr:uid="{00000000-0005-0000-0000-0000C1000000}"/>
    <cellStyle name="40% - アクセント 1 7" xfId="181" xr:uid="{00000000-0005-0000-0000-0000C2000000}"/>
    <cellStyle name="40% - アクセント 1 8" xfId="182" xr:uid="{00000000-0005-0000-0000-0000C3000000}"/>
    <cellStyle name="40% - アクセント 1 9" xfId="183" xr:uid="{00000000-0005-0000-0000-0000C4000000}"/>
    <cellStyle name="40% - アクセント 2 10" xfId="184" xr:uid="{00000000-0005-0000-0000-0000C5000000}"/>
    <cellStyle name="40% - アクセント 2 11" xfId="185" xr:uid="{00000000-0005-0000-0000-0000C6000000}"/>
    <cellStyle name="40% - アクセント 2 12" xfId="186" xr:uid="{00000000-0005-0000-0000-0000C7000000}"/>
    <cellStyle name="40% - アクセント 2 13" xfId="187" xr:uid="{00000000-0005-0000-0000-0000C8000000}"/>
    <cellStyle name="40% - アクセント 2 14" xfId="188" xr:uid="{00000000-0005-0000-0000-0000C9000000}"/>
    <cellStyle name="40% - アクセント 2 15" xfId="189" xr:uid="{00000000-0005-0000-0000-0000CA000000}"/>
    <cellStyle name="40% - アクセント 2 16" xfId="190" xr:uid="{00000000-0005-0000-0000-0000CB000000}"/>
    <cellStyle name="40% - アクセント 2 17" xfId="191" xr:uid="{00000000-0005-0000-0000-0000CC000000}"/>
    <cellStyle name="40% - アクセント 2 18" xfId="192" xr:uid="{00000000-0005-0000-0000-0000CD000000}"/>
    <cellStyle name="40% - アクセント 2 19" xfId="193" xr:uid="{00000000-0005-0000-0000-0000CE000000}"/>
    <cellStyle name="40% - アクセント 2 2" xfId="194" xr:uid="{00000000-0005-0000-0000-0000CF000000}"/>
    <cellStyle name="40% - アクセント 2 2 2" xfId="195" xr:uid="{00000000-0005-0000-0000-0000D0000000}"/>
    <cellStyle name="40% - アクセント 2 20" xfId="196" xr:uid="{00000000-0005-0000-0000-0000D1000000}"/>
    <cellStyle name="40% - アクセント 2 21" xfId="197" xr:uid="{00000000-0005-0000-0000-0000D2000000}"/>
    <cellStyle name="40% - アクセント 2 22" xfId="198" xr:uid="{00000000-0005-0000-0000-0000D3000000}"/>
    <cellStyle name="40% - アクセント 2 23" xfId="199" xr:uid="{00000000-0005-0000-0000-0000D4000000}"/>
    <cellStyle name="40% - アクセント 2 24" xfId="200" xr:uid="{00000000-0005-0000-0000-0000D5000000}"/>
    <cellStyle name="40% - アクセント 2 25" xfId="201" xr:uid="{00000000-0005-0000-0000-0000D6000000}"/>
    <cellStyle name="40% - アクセント 2 3" xfId="202" xr:uid="{00000000-0005-0000-0000-0000D7000000}"/>
    <cellStyle name="40% - アクセント 2 3 2" xfId="203" xr:uid="{00000000-0005-0000-0000-0000D8000000}"/>
    <cellStyle name="40% - アクセント 2 4" xfId="204" xr:uid="{00000000-0005-0000-0000-0000D9000000}"/>
    <cellStyle name="40% - アクセント 2 4 2" xfId="1758" xr:uid="{00000000-0005-0000-0000-0000DA000000}"/>
    <cellStyle name="40% - アクセント 2 4 3" xfId="1759" xr:uid="{00000000-0005-0000-0000-0000DB000000}"/>
    <cellStyle name="40% - アクセント 2 5" xfId="205" xr:uid="{00000000-0005-0000-0000-0000DC000000}"/>
    <cellStyle name="40% - アクセント 2 6" xfId="206" xr:uid="{00000000-0005-0000-0000-0000DD000000}"/>
    <cellStyle name="40% - アクセント 2 7" xfId="207" xr:uid="{00000000-0005-0000-0000-0000DE000000}"/>
    <cellStyle name="40% - アクセント 2 8" xfId="208" xr:uid="{00000000-0005-0000-0000-0000DF000000}"/>
    <cellStyle name="40% - アクセント 2 9" xfId="209" xr:uid="{00000000-0005-0000-0000-0000E0000000}"/>
    <cellStyle name="40% - アクセント 3 10" xfId="210" xr:uid="{00000000-0005-0000-0000-0000E1000000}"/>
    <cellStyle name="40% - アクセント 3 11" xfId="211" xr:uid="{00000000-0005-0000-0000-0000E2000000}"/>
    <cellStyle name="40% - アクセント 3 12" xfId="212" xr:uid="{00000000-0005-0000-0000-0000E3000000}"/>
    <cellStyle name="40% - アクセント 3 13" xfId="213" xr:uid="{00000000-0005-0000-0000-0000E4000000}"/>
    <cellStyle name="40% - アクセント 3 14" xfId="214" xr:uid="{00000000-0005-0000-0000-0000E5000000}"/>
    <cellStyle name="40% - アクセント 3 15" xfId="215" xr:uid="{00000000-0005-0000-0000-0000E6000000}"/>
    <cellStyle name="40% - アクセント 3 16" xfId="216" xr:uid="{00000000-0005-0000-0000-0000E7000000}"/>
    <cellStyle name="40% - アクセント 3 17" xfId="217" xr:uid="{00000000-0005-0000-0000-0000E8000000}"/>
    <cellStyle name="40% - アクセント 3 18" xfId="218" xr:uid="{00000000-0005-0000-0000-0000E9000000}"/>
    <cellStyle name="40% - アクセント 3 19" xfId="219" xr:uid="{00000000-0005-0000-0000-0000EA000000}"/>
    <cellStyle name="40% - アクセント 3 2" xfId="220" xr:uid="{00000000-0005-0000-0000-0000EB000000}"/>
    <cellStyle name="40% - アクセント 3 2 2" xfId="221" xr:uid="{00000000-0005-0000-0000-0000EC000000}"/>
    <cellStyle name="40% - アクセント 3 20" xfId="222" xr:uid="{00000000-0005-0000-0000-0000ED000000}"/>
    <cellStyle name="40% - アクセント 3 21" xfId="223" xr:uid="{00000000-0005-0000-0000-0000EE000000}"/>
    <cellStyle name="40% - アクセント 3 22" xfId="224" xr:uid="{00000000-0005-0000-0000-0000EF000000}"/>
    <cellStyle name="40% - アクセント 3 23" xfId="225" xr:uid="{00000000-0005-0000-0000-0000F0000000}"/>
    <cellStyle name="40% - アクセント 3 24" xfId="226" xr:uid="{00000000-0005-0000-0000-0000F1000000}"/>
    <cellStyle name="40% - アクセント 3 25" xfId="227" xr:uid="{00000000-0005-0000-0000-0000F2000000}"/>
    <cellStyle name="40% - アクセント 3 3" xfId="228" xr:uid="{00000000-0005-0000-0000-0000F3000000}"/>
    <cellStyle name="40% - アクセント 3 3 2" xfId="229" xr:uid="{00000000-0005-0000-0000-0000F4000000}"/>
    <cellStyle name="40% - アクセント 3 4" xfId="230" xr:uid="{00000000-0005-0000-0000-0000F5000000}"/>
    <cellStyle name="40% - アクセント 3 4 2" xfId="1760" xr:uid="{00000000-0005-0000-0000-0000F6000000}"/>
    <cellStyle name="40% - アクセント 3 4 3" xfId="1761" xr:uid="{00000000-0005-0000-0000-0000F7000000}"/>
    <cellStyle name="40% - アクセント 3 5" xfId="231" xr:uid="{00000000-0005-0000-0000-0000F8000000}"/>
    <cellStyle name="40% - アクセント 3 6" xfId="232" xr:uid="{00000000-0005-0000-0000-0000F9000000}"/>
    <cellStyle name="40% - アクセント 3 7" xfId="233" xr:uid="{00000000-0005-0000-0000-0000FA000000}"/>
    <cellStyle name="40% - アクセント 3 8" xfId="234" xr:uid="{00000000-0005-0000-0000-0000FB000000}"/>
    <cellStyle name="40% - アクセント 3 9" xfId="235" xr:uid="{00000000-0005-0000-0000-0000FC000000}"/>
    <cellStyle name="40% - アクセント 4 10" xfId="236" xr:uid="{00000000-0005-0000-0000-0000FD000000}"/>
    <cellStyle name="40% - アクセント 4 11" xfId="237" xr:uid="{00000000-0005-0000-0000-0000FE000000}"/>
    <cellStyle name="40% - アクセント 4 12" xfId="238" xr:uid="{00000000-0005-0000-0000-0000FF000000}"/>
    <cellStyle name="40% - アクセント 4 13" xfId="239" xr:uid="{00000000-0005-0000-0000-000000010000}"/>
    <cellStyle name="40% - アクセント 4 14" xfId="240" xr:uid="{00000000-0005-0000-0000-000001010000}"/>
    <cellStyle name="40% - アクセント 4 15" xfId="241" xr:uid="{00000000-0005-0000-0000-000002010000}"/>
    <cellStyle name="40% - アクセント 4 16" xfId="242" xr:uid="{00000000-0005-0000-0000-000003010000}"/>
    <cellStyle name="40% - アクセント 4 17" xfId="243" xr:uid="{00000000-0005-0000-0000-000004010000}"/>
    <cellStyle name="40% - アクセント 4 18" xfId="244" xr:uid="{00000000-0005-0000-0000-000005010000}"/>
    <cellStyle name="40% - アクセント 4 19" xfId="245" xr:uid="{00000000-0005-0000-0000-000006010000}"/>
    <cellStyle name="40% - アクセント 4 2" xfId="246" xr:uid="{00000000-0005-0000-0000-000007010000}"/>
    <cellStyle name="40% - アクセント 4 2 2" xfId="247" xr:uid="{00000000-0005-0000-0000-000008010000}"/>
    <cellStyle name="40% - アクセント 4 20" xfId="248" xr:uid="{00000000-0005-0000-0000-000009010000}"/>
    <cellStyle name="40% - アクセント 4 21" xfId="249" xr:uid="{00000000-0005-0000-0000-00000A010000}"/>
    <cellStyle name="40% - アクセント 4 22" xfId="250" xr:uid="{00000000-0005-0000-0000-00000B010000}"/>
    <cellStyle name="40% - アクセント 4 23" xfId="251" xr:uid="{00000000-0005-0000-0000-00000C010000}"/>
    <cellStyle name="40% - アクセント 4 24" xfId="252" xr:uid="{00000000-0005-0000-0000-00000D010000}"/>
    <cellStyle name="40% - アクセント 4 25" xfId="253" xr:uid="{00000000-0005-0000-0000-00000E010000}"/>
    <cellStyle name="40% - アクセント 4 3" xfId="254" xr:uid="{00000000-0005-0000-0000-00000F010000}"/>
    <cellStyle name="40% - アクセント 4 3 2" xfId="255" xr:uid="{00000000-0005-0000-0000-000010010000}"/>
    <cellStyle name="40% - アクセント 4 4" xfId="256" xr:uid="{00000000-0005-0000-0000-000011010000}"/>
    <cellStyle name="40% - アクセント 4 4 2" xfId="1762" xr:uid="{00000000-0005-0000-0000-000012010000}"/>
    <cellStyle name="40% - アクセント 4 4 3" xfId="1763" xr:uid="{00000000-0005-0000-0000-000013010000}"/>
    <cellStyle name="40% - アクセント 4 5" xfId="257" xr:uid="{00000000-0005-0000-0000-000014010000}"/>
    <cellStyle name="40% - アクセント 4 6" xfId="258" xr:uid="{00000000-0005-0000-0000-000015010000}"/>
    <cellStyle name="40% - アクセント 4 7" xfId="259" xr:uid="{00000000-0005-0000-0000-000016010000}"/>
    <cellStyle name="40% - アクセント 4 8" xfId="260" xr:uid="{00000000-0005-0000-0000-000017010000}"/>
    <cellStyle name="40% - アクセント 4 9" xfId="261" xr:uid="{00000000-0005-0000-0000-000018010000}"/>
    <cellStyle name="40% - アクセント 5 10" xfId="262" xr:uid="{00000000-0005-0000-0000-000019010000}"/>
    <cellStyle name="40% - アクセント 5 11" xfId="263" xr:uid="{00000000-0005-0000-0000-00001A010000}"/>
    <cellStyle name="40% - アクセント 5 12" xfId="264" xr:uid="{00000000-0005-0000-0000-00001B010000}"/>
    <cellStyle name="40% - アクセント 5 13" xfId="265" xr:uid="{00000000-0005-0000-0000-00001C010000}"/>
    <cellStyle name="40% - アクセント 5 14" xfId="266" xr:uid="{00000000-0005-0000-0000-00001D010000}"/>
    <cellStyle name="40% - アクセント 5 15" xfId="267" xr:uid="{00000000-0005-0000-0000-00001E010000}"/>
    <cellStyle name="40% - アクセント 5 16" xfId="268" xr:uid="{00000000-0005-0000-0000-00001F010000}"/>
    <cellStyle name="40% - アクセント 5 17" xfId="269" xr:uid="{00000000-0005-0000-0000-000020010000}"/>
    <cellStyle name="40% - アクセント 5 18" xfId="270" xr:uid="{00000000-0005-0000-0000-000021010000}"/>
    <cellStyle name="40% - アクセント 5 19" xfId="271" xr:uid="{00000000-0005-0000-0000-000022010000}"/>
    <cellStyle name="40% - アクセント 5 2" xfId="272" xr:uid="{00000000-0005-0000-0000-000023010000}"/>
    <cellStyle name="40% - アクセント 5 2 2" xfId="273" xr:uid="{00000000-0005-0000-0000-000024010000}"/>
    <cellStyle name="40% - アクセント 5 20" xfId="274" xr:uid="{00000000-0005-0000-0000-000025010000}"/>
    <cellStyle name="40% - アクセント 5 21" xfId="275" xr:uid="{00000000-0005-0000-0000-000026010000}"/>
    <cellStyle name="40% - アクセント 5 22" xfId="276" xr:uid="{00000000-0005-0000-0000-000027010000}"/>
    <cellStyle name="40% - アクセント 5 23" xfId="277" xr:uid="{00000000-0005-0000-0000-000028010000}"/>
    <cellStyle name="40% - アクセント 5 24" xfId="278" xr:uid="{00000000-0005-0000-0000-000029010000}"/>
    <cellStyle name="40% - アクセント 5 25" xfId="279" xr:uid="{00000000-0005-0000-0000-00002A010000}"/>
    <cellStyle name="40% - アクセント 5 3" xfId="280" xr:uid="{00000000-0005-0000-0000-00002B010000}"/>
    <cellStyle name="40% - アクセント 5 3 2" xfId="281" xr:uid="{00000000-0005-0000-0000-00002C010000}"/>
    <cellStyle name="40% - アクセント 5 4" xfId="282" xr:uid="{00000000-0005-0000-0000-00002D010000}"/>
    <cellStyle name="40% - アクセント 5 4 2" xfId="1764" xr:uid="{00000000-0005-0000-0000-00002E010000}"/>
    <cellStyle name="40% - アクセント 5 4 3" xfId="1765" xr:uid="{00000000-0005-0000-0000-00002F010000}"/>
    <cellStyle name="40% - アクセント 5 5" xfId="283" xr:uid="{00000000-0005-0000-0000-000030010000}"/>
    <cellStyle name="40% - アクセント 5 6" xfId="284" xr:uid="{00000000-0005-0000-0000-000031010000}"/>
    <cellStyle name="40% - アクセント 5 7" xfId="285" xr:uid="{00000000-0005-0000-0000-000032010000}"/>
    <cellStyle name="40% - アクセント 5 8" xfId="286" xr:uid="{00000000-0005-0000-0000-000033010000}"/>
    <cellStyle name="40% - アクセント 5 9" xfId="287" xr:uid="{00000000-0005-0000-0000-000034010000}"/>
    <cellStyle name="40% - アクセント 6 10" xfId="288" xr:uid="{00000000-0005-0000-0000-000035010000}"/>
    <cellStyle name="40% - アクセント 6 11" xfId="289" xr:uid="{00000000-0005-0000-0000-000036010000}"/>
    <cellStyle name="40% - アクセント 6 12" xfId="290" xr:uid="{00000000-0005-0000-0000-000037010000}"/>
    <cellStyle name="40% - アクセント 6 13" xfId="291" xr:uid="{00000000-0005-0000-0000-000038010000}"/>
    <cellStyle name="40% - アクセント 6 14" xfId="292" xr:uid="{00000000-0005-0000-0000-000039010000}"/>
    <cellStyle name="40% - アクセント 6 15" xfId="293" xr:uid="{00000000-0005-0000-0000-00003A010000}"/>
    <cellStyle name="40% - アクセント 6 16" xfId="294" xr:uid="{00000000-0005-0000-0000-00003B010000}"/>
    <cellStyle name="40% - アクセント 6 17" xfId="295" xr:uid="{00000000-0005-0000-0000-00003C010000}"/>
    <cellStyle name="40% - アクセント 6 18" xfId="296" xr:uid="{00000000-0005-0000-0000-00003D010000}"/>
    <cellStyle name="40% - アクセント 6 19" xfId="297" xr:uid="{00000000-0005-0000-0000-00003E010000}"/>
    <cellStyle name="40% - アクセント 6 2" xfId="298" xr:uid="{00000000-0005-0000-0000-00003F010000}"/>
    <cellStyle name="40% - アクセント 6 2 2" xfId="299" xr:uid="{00000000-0005-0000-0000-000040010000}"/>
    <cellStyle name="40% - アクセント 6 20" xfId="300" xr:uid="{00000000-0005-0000-0000-000041010000}"/>
    <cellStyle name="40% - アクセント 6 21" xfId="301" xr:uid="{00000000-0005-0000-0000-000042010000}"/>
    <cellStyle name="40% - アクセント 6 22" xfId="302" xr:uid="{00000000-0005-0000-0000-000043010000}"/>
    <cellStyle name="40% - アクセント 6 23" xfId="303" xr:uid="{00000000-0005-0000-0000-000044010000}"/>
    <cellStyle name="40% - アクセント 6 24" xfId="304" xr:uid="{00000000-0005-0000-0000-000045010000}"/>
    <cellStyle name="40% - アクセント 6 25" xfId="305" xr:uid="{00000000-0005-0000-0000-000046010000}"/>
    <cellStyle name="40% - アクセント 6 3" xfId="306" xr:uid="{00000000-0005-0000-0000-000047010000}"/>
    <cellStyle name="40% - アクセント 6 3 2" xfId="307" xr:uid="{00000000-0005-0000-0000-000048010000}"/>
    <cellStyle name="40% - アクセント 6 4" xfId="308" xr:uid="{00000000-0005-0000-0000-000049010000}"/>
    <cellStyle name="40% - アクセント 6 4 2" xfId="1766" xr:uid="{00000000-0005-0000-0000-00004A010000}"/>
    <cellStyle name="40% - アクセント 6 4 3" xfId="1767" xr:uid="{00000000-0005-0000-0000-00004B010000}"/>
    <cellStyle name="40% - アクセント 6 5" xfId="309" xr:uid="{00000000-0005-0000-0000-00004C010000}"/>
    <cellStyle name="40% - アクセント 6 6" xfId="310" xr:uid="{00000000-0005-0000-0000-00004D010000}"/>
    <cellStyle name="40% - アクセント 6 7" xfId="311" xr:uid="{00000000-0005-0000-0000-00004E010000}"/>
    <cellStyle name="40% - アクセント 6 8" xfId="312" xr:uid="{00000000-0005-0000-0000-00004F010000}"/>
    <cellStyle name="40% - アクセント 6 9" xfId="313" xr:uid="{00000000-0005-0000-0000-000050010000}"/>
    <cellStyle name="60% - アクセント 1 10" xfId="314" xr:uid="{00000000-0005-0000-0000-000051010000}"/>
    <cellStyle name="60% - アクセント 1 11" xfId="315" xr:uid="{00000000-0005-0000-0000-000052010000}"/>
    <cellStyle name="60% - アクセント 1 12" xfId="316" xr:uid="{00000000-0005-0000-0000-000053010000}"/>
    <cellStyle name="60% - アクセント 1 13" xfId="317" xr:uid="{00000000-0005-0000-0000-000054010000}"/>
    <cellStyle name="60% - アクセント 1 14" xfId="318" xr:uid="{00000000-0005-0000-0000-000055010000}"/>
    <cellStyle name="60% - アクセント 1 15" xfId="319" xr:uid="{00000000-0005-0000-0000-000056010000}"/>
    <cellStyle name="60% - アクセント 1 16" xfId="320" xr:uid="{00000000-0005-0000-0000-000057010000}"/>
    <cellStyle name="60% - アクセント 1 17" xfId="321" xr:uid="{00000000-0005-0000-0000-000058010000}"/>
    <cellStyle name="60% - アクセント 1 18" xfId="322" xr:uid="{00000000-0005-0000-0000-000059010000}"/>
    <cellStyle name="60% - アクセント 1 19" xfId="323" xr:uid="{00000000-0005-0000-0000-00005A010000}"/>
    <cellStyle name="60% - アクセント 1 2" xfId="324" xr:uid="{00000000-0005-0000-0000-00005B010000}"/>
    <cellStyle name="60% - アクセント 1 2 2" xfId="325" xr:uid="{00000000-0005-0000-0000-00005C010000}"/>
    <cellStyle name="60% - アクセント 1 20" xfId="326" xr:uid="{00000000-0005-0000-0000-00005D010000}"/>
    <cellStyle name="60% - アクセント 1 21" xfId="327" xr:uid="{00000000-0005-0000-0000-00005E010000}"/>
    <cellStyle name="60% - アクセント 1 22" xfId="328" xr:uid="{00000000-0005-0000-0000-00005F010000}"/>
    <cellStyle name="60% - アクセント 1 23" xfId="329" xr:uid="{00000000-0005-0000-0000-000060010000}"/>
    <cellStyle name="60% - アクセント 1 24" xfId="330" xr:uid="{00000000-0005-0000-0000-000061010000}"/>
    <cellStyle name="60% - アクセント 1 25" xfId="331" xr:uid="{00000000-0005-0000-0000-000062010000}"/>
    <cellStyle name="60% - アクセント 1 3" xfId="332" xr:uid="{00000000-0005-0000-0000-000063010000}"/>
    <cellStyle name="60% - アクセント 1 3 2" xfId="333" xr:uid="{00000000-0005-0000-0000-000064010000}"/>
    <cellStyle name="60% - アクセント 1 4" xfId="334" xr:uid="{00000000-0005-0000-0000-000065010000}"/>
    <cellStyle name="60% - アクセント 1 5" xfId="335" xr:uid="{00000000-0005-0000-0000-000066010000}"/>
    <cellStyle name="60% - アクセント 1 6" xfId="336" xr:uid="{00000000-0005-0000-0000-000067010000}"/>
    <cellStyle name="60% - アクセント 1 7" xfId="337" xr:uid="{00000000-0005-0000-0000-000068010000}"/>
    <cellStyle name="60% - アクセント 1 8" xfId="338" xr:uid="{00000000-0005-0000-0000-000069010000}"/>
    <cellStyle name="60% - アクセント 1 9" xfId="339" xr:uid="{00000000-0005-0000-0000-00006A010000}"/>
    <cellStyle name="60% - アクセント 2 10" xfId="340" xr:uid="{00000000-0005-0000-0000-00006B010000}"/>
    <cellStyle name="60% - アクセント 2 11" xfId="341" xr:uid="{00000000-0005-0000-0000-00006C010000}"/>
    <cellStyle name="60% - アクセント 2 12" xfId="342" xr:uid="{00000000-0005-0000-0000-00006D010000}"/>
    <cellStyle name="60% - アクセント 2 13" xfId="343" xr:uid="{00000000-0005-0000-0000-00006E010000}"/>
    <cellStyle name="60% - アクセント 2 14" xfId="344" xr:uid="{00000000-0005-0000-0000-00006F010000}"/>
    <cellStyle name="60% - アクセント 2 15" xfId="345" xr:uid="{00000000-0005-0000-0000-000070010000}"/>
    <cellStyle name="60% - アクセント 2 16" xfId="346" xr:uid="{00000000-0005-0000-0000-000071010000}"/>
    <cellStyle name="60% - アクセント 2 17" xfId="347" xr:uid="{00000000-0005-0000-0000-000072010000}"/>
    <cellStyle name="60% - アクセント 2 18" xfId="348" xr:uid="{00000000-0005-0000-0000-000073010000}"/>
    <cellStyle name="60% - アクセント 2 19" xfId="349" xr:uid="{00000000-0005-0000-0000-000074010000}"/>
    <cellStyle name="60% - アクセント 2 2" xfId="350" xr:uid="{00000000-0005-0000-0000-000075010000}"/>
    <cellStyle name="60% - アクセント 2 2 2" xfId="351" xr:uid="{00000000-0005-0000-0000-000076010000}"/>
    <cellStyle name="60% - アクセント 2 20" xfId="352" xr:uid="{00000000-0005-0000-0000-000077010000}"/>
    <cellStyle name="60% - アクセント 2 21" xfId="353" xr:uid="{00000000-0005-0000-0000-000078010000}"/>
    <cellStyle name="60% - アクセント 2 22" xfId="354" xr:uid="{00000000-0005-0000-0000-000079010000}"/>
    <cellStyle name="60% - アクセント 2 23" xfId="355" xr:uid="{00000000-0005-0000-0000-00007A010000}"/>
    <cellStyle name="60% - アクセント 2 24" xfId="356" xr:uid="{00000000-0005-0000-0000-00007B010000}"/>
    <cellStyle name="60% - アクセント 2 25" xfId="357" xr:uid="{00000000-0005-0000-0000-00007C010000}"/>
    <cellStyle name="60% - アクセント 2 3" xfId="358" xr:uid="{00000000-0005-0000-0000-00007D010000}"/>
    <cellStyle name="60% - アクセント 2 3 2" xfId="359" xr:uid="{00000000-0005-0000-0000-00007E010000}"/>
    <cellStyle name="60% - アクセント 2 4" xfId="360" xr:uid="{00000000-0005-0000-0000-00007F010000}"/>
    <cellStyle name="60% - アクセント 2 5" xfId="361" xr:uid="{00000000-0005-0000-0000-000080010000}"/>
    <cellStyle name="60% - アクセント 2 6" xfId="362" xr:uid="{00000000-0005-0000-0000-000081010000}"/>
    <cellStyle name="60% - アクセント 2 7" xfId="363" xr:uid="{00000000-0005-0000-0000-000082010000}"/>
    <cellStyle name="60% - アクセント 2 8" xfId="364" xr:uid="{00000000-0005-0000-0000-000083010000}"/>
    <cellStyle name="60% - アクセント 2 9" xfId="365" xr:uid="{00000000-0005-0000-0000-000084010000}"/>
    <cellStyle name="60% - アクセント 3 10" xfId="366" xr:uid="{00000000-0005-0000-0000-000085010000}"/>
    <cellStyle name="60% - アクセント 3 11" xfId="367" xr:uid="{00000000-0005-0000-0000-000086010000}"/>
    <cellStyle name="60% - アクセント 3 12" xfId="368" xr:uid="{00000000-0005-0000-0000-000087010000}"/>
    <cellStyle name="60% - アクセント 3 13" xfId="369" xr:uid="{00000000-0005-0000-0000-000088010000}"/>
    <cellStyle name="60% - アクセント 3 14" xfId="370" xr:uid="{00000000-0005-0000-0000-000089010000}"/>
    <cellStyle name="60% - アクセント 3 15" xfId="371" xr:uid="{00000000-0005-0000-0000-00008A010000}"/>
    <cellStyle name="60% - アクセント 3 16" xfId="372" xr:uid="{00000000-0005-0000-0000-00008B010000}"/>
    <cellStyle name="60% - アクセント 3 17" xfId="373" xr:uid="{00000000-0005-0000-0000-00008C010000}"/>
    <cellStyle name="60% - アクセント 3 18" xfId="374" xr:uid="{00000000-0005-0000-0000-00008D010000}"/>
    <cellStyle name="60% - アクセント 3 19" xfId="375" xr:uid="{00000000-0005-0000-0000-00008E010000}"/>
    <cellStyle name="60% - アクセント 3 2" xfId="376" xr:uid="{00000000-0005-0000-0000-00008F010000}"/>
    <cellStyle name="60% - アクセント 3 2 2" xfId="377" xr:uid="{00000000-0005-0000-0000-000090010000}"/>
    <cellStyle name="60% - アクセント 3 20" xfId="378" xr:uid="{00000000-0005-0000-0000-000091010000}"/>
    <cellStyle name="60% - アクセント 3 21" xfId="379" xr:uid="{00000000-0005-0000-0000-000092010000}"/>
    <cellStyle name="60% - アクセント 3 22" xfId="380" xr:uid="{00000000-0005-0000-0000-000093010000}"/>
    <cellStyle name="60% - アクセント 3 23" xfId="381" xr:uid="{00000000-0005-0000-0000-000094010000}"/>
    <cellStyle name="60% - アクセント 3 24" xfId="382" xr:uid="{00000000-0005-0000-0000-000095010000}"/>
    <cellStyle name="60% - アクセント 3 25" xfId="383" xr:uid="{00000000-0005-0000-0000-000096010000}"/>
    <cellStyle name="60% - アクセント 3 3" xfId="384" xr:uid="{00000000-0005-0000-0000-000097010000}"/>
    <cellStyle name="60% - アクセント 3 3 2" xfId="385" xr:uid="{00000000-0005-0000-0000-000098010000}"/>
    <cellStyle name="60% - アクセント 3 4" xfId="386" xr:uid="{00000000-0005-0000-0000-000099010000}"/>
    <cellStyle name="60% - アクセント 3 5" xfId="387" xr:uid="{00000000-0005-0000-0000-00009A010000}"/>
    <cellStyle name="60% - アクセント 3 6" xfId="388" xr:uid="{00000000-0005-0000-0000-00009B010000}"/>
    <cellStyle name="60% - アクセント 3 7" xfId="389" xr:uid="{00000000-0005-0000-0000-00009C010000}"/>
    <cellStyle name="60% - アクセント 3 8" xfId="390" xr:uid="{00000000-0005-0000-0000-00009D010000}"/>
    <cellStyle name="60% - アクセント 3 9" xfId="391" xr:uid="{00000000-0005-0000-0000-00009E010000}"/>
    <cellStyle name="60% - アクセント 4 10" xfId="392" xr:uid="{00000000-0005-0000-0000-00009F010000}"/>
    <cellStyle name="60% - アクセント 4 11" xfId="393" xr:uid="{00000000-0005-0000-0000-0000A0010000}"/>
    <cellStyle name="60% - アクセント 4 12" xfId="394" xr:uid="{00000000-0005-0000-0000-0000A1010000}"/>
    <cellStyle name="60% - アクセント 4 13" xfId="395" xr:uid="{00000000-0005-0000-0000-0000A2010000}"/>
    <cellStyle name="60% - アクセント 4 14" xfId="396" xr:uid="{00000000-0005-0000-0000-0000A3010000}"/>
    <cellStyle name="60% - アクセント 4 15" xfId="397" xr:uid="{00000000-0005-0000-0000-0000A4010000}"/>
    <cellStyle name="60% - アクセント 4 16" xfId="398" xr:uid="{00000000-0005-0000-0000-0000A5010000}"/>
    <cellStyle name="60% - アクセント 4 17" xfId="399" xr:uid="{00000000-0005-0000-0000-0000A6010000}"/>
    <cellStyle name="60% - アクセント 4 18" xfId="400" xr:uid="{00000000-0005-0000-0000-0000A7010000}"/>
    <cellStyle name="60% - アクセント 4 19" xfId="401" xr:uid="{00000000-0005-0000-0000-0000A8010000}"/>
    <cellStyle name="60% - アクセント 4 2" xfId="402" xr:uid="{00000000-0005-0000-0000-0000A9010000}"/>
    <cellStyle name="60% - アクセント 4 2 2" xfId="403" xr:uid="{00000000-0005-0000-0000-0000AA010000}"/>
    <cellStyle name="60% - アクセント 4 20" xfId="404" xr:uid="{00000000-0005-0000-0000-0000AB010000}"/>
    <cellStyle name="60% - アクセント 4 21" xfId="405" xr:uid="{00000000-0005-0000-0000-0000AC010000}"/>
    <cellStyle name="60% - アクセント 4 22" xfId="406" xr:uid="{00000000-0005-0000-0000-0000AD010000}"/>
    <cellStyle name="60% - アクセント 4 23" xfId="407" xr:uid="{00000000-0005-0000-0000-0000AE010000}"/>
    <cellStyle name="60% - アクセント 4 24" xfId="408" xr:uid="{00000000-0005-0000-0000-0000AF010000}"/>
    <cellStyle name="60% - アクセント 4 25" xfId="409" xr:uid="{00000000-0005-0000-0000-0000B0010000}"/>
    <cellStyle name="60% - アクセント 4 3" xfId="410" xr:uid="{00000000-0005-0000-0000-0000B1010000}"/>
    <cellStyle name="60% - アクセント 4 3 2" xfId="411" xr:uid="{00000000-0005-0000-0000-0000B2010000}"/>
    <cellStyle name="60% - アクセント 4 4" xfId="412" xr:uid="{00000000-0005-0000-0000-0000B3010000}"/>
    <cellStyle name="60% - アクセント 4 5" xfId="413" xr:uid="{00000000-0005-0000-0000-0000B4010000}"/>
    <cellStyle name="60% - アクセント 4 6" xfId="414" xr:uid="{00000000-0005-0000-0000-0000B5010000}"/>
    <cellStyle name="60% - アクセント 4 7" xfId="415" xr:uid="{00000000-0005-0000-0000-0000B6010000}"/>
    <cellStyle name="60% - アクセント 4 8" xfId="416" xr:uid="{00000000-0005-0000-0000-0000B7010000}"/>
    <cellStyle name="60% - アクセント 4 9" xfId="417" xr:uid="{00000000-0005-0000-0000-0000B8010000}"/>
    <cellStyle name="60% - アクセント 5 10" xfId="418" xr:uid="{00000000-0005-0000-0000-0000B9010000}"/>
    <cellStyle name="60% - アクセント 5 11" xfId="419" xr:uid="{00000000-0005-0000-0000-0000BA010000}"/>
    <cellStyle name="60% - アクセント 5 12" xfId="420" xr:uid="{00000000-0005-0000-0000-0000BB010000}"/>
    <cellStyle name="60% - アクセント 5 13" xfId="421" xr:uid="{00000000-0005-0000-0000-0000BC010000}"/>
    <cellStyle name="60% - アクセント 5 14" xfId="422" xr:uid="{00000000-0005-0000-0000-0000BD010000}"/>
    <cellStyle name="60% - アクセント 5 15" xfId="423" xr:uid="{00000000-0005-0000-0000-0000BE010000}"/>
    <cellStyle name="60% - アクセント 5 16" xfId="424" xr:uid="{00000000-0005-0000-0000-0000BF010000}"/>
    <cellStyle name="60% - アクセント 5 17" xfId="425" xr:uid="{00000000-0005-0000-0000-0000C0010000}"/>
    <cellStyle name="60% - アクセント 5 18" xfId="426" xr:uid="{00000000-0005-0000-0000-0000C1010000}"/>
    <cellStyle name="60% - アクセント 5 19" xfId="427" xr:uid="{00000000-0005-0000-0000-0000C2010000}"/>
    <cellStyle name="60% - アクセント 5 2" xfId="428" xr:uid="{00000000-0005-0000-0000-0000C3010000}"/>
    <cellStyle name="60% - アクセント 5 2 2" xfId="429" xr:uid="{00000000-0005-0000-0000-0000C4010000}"/>
    <cellStyle name="60% - アクセント 5 20" xfId="430" xr:uid="{00000000-0005-0000-0000-0000C5010000}"/>
    <cellStyle name="60% - アクセント 5 21" xfId="431" xr:uid="{00000000-0005-0000-0000-0000C6010000}"/>
    <cellStyle name="60% - アクセント 5 22" xfId="432" xr:uid="{00000000-0005-0000-0000-0000C7010000}"/>
    <cellStyle name="60% - アクセント 5 23" xfId="433" xr:uid="{00000000-0005-0000-0000-0000C8010000}"/>
    <cellStyle name="60% - アクセント 5 24" xfId="434" xr:uid="{00000000-0005-0000-0000-0000C9010000}"/>
    <cellStyle name="60% - アクセント 5 25" xfId="435" xr:uid="{00000000-0005-0000-0000-0000CA010000}"/>
    <cellStyle name="60% - アクセント 5 3" xfId="436" xr:uid="{00000000-0005-0000-0000-0000CB010000}"/>
    <cellStyle name="60% - アクセント 5 3 2" xfId="437" xr:uid="{00000000-0005-0000-0000-0000CC010000}"/>
    <cellStyle name="60% - アクセント 5 4" xfId="438" xr:uid="{00000000-0005-0000-0000-0000CD010000}"/>
    <cellStyle name="60% - アクセント 5 5" xfId="439" xr:uid="{00000000-0005-0000-0000-0000CE010000}"/>
    <cellStyle name="60% - アクセント 5 6" xfId="440" xr:uid="{00000000-0005-0000-0000-0000CF010000}"/>
    <cellStyle name="60% - アクセント 5 7" xfId="441" xr:uid="{00000000-0005-0000-0000-0000D0010000}"/>
    <cellStyle name="60% - アクセント 5 8" xfId="442" xr:uid="{00000000-0005-0000-0000-0000D1010000}"/>
    <cellStyle name="60% - アクセント 5 9" xfId="443" xr:uid="{00000000-0005-0000-0000-0000D2010000}"/>
    <cellStyle name="60% - アクセント 6 10" xfId="444" xr:uid="{00000000-0005-0000-0000-0000D3010000}"/>
    <cellStyle name="60% - アクセント 6 11" xfId="445" xr:uid="{00000000-0005-0000-0000-0000D4010000}"/>
    <cellStyle name="60% - アクセント 6 12" xfId="446" xr:uid="{00000000-0005-0000-0000-0000D5010000}"/>
    <cellStyle name="60% - アクセント 6 13" xfId="447" xr:uid="{00000000-0005-0000-0000-0000D6010000}"/>
    <cellStyle name="60% - アクセント 6 14" xfId="448" xr:uid="{00000000-0005-0000-0000-0000D7010000}"/>
    <cellStyle name="60% - アクセント 6 15" xfId="449" xr:uid="{00000000-0005-0000-0000-0000D8010000}"/>
    <cellStyle name="60% - アクセント 6 16" xfId="450" xr:uid="{00000000-0005-0000-0000-0000D9010000}"/>
    <cellStyle name="60% - アクセント 6 17" xfId="451" xr:uid="{00000000-0005-0000-0000-0000DA010000}"/>
    <cellStyle name="60% - アクセント 6 18" xfId="452" xr:uid="{00000000-0005-0000-0000-0000DB010000}"/>
    <cellStyle name="60% - アクセント 6 19" xfId="453" xr:uid="{00000000-0005-0000-0000-0000DC010000}"/>
    <cellStyle name="60% - アクセント 6 2" xfId="454" xr:uid="{00000000-0005-0000-0000-0000DD010000}"/>
    <cellStyle name="60% - アクセント 6 2 2" xfId="455" xr:uid="{00000000-0005-0000-0000-0000DE010000}"/>
    <cellStyle name="60% - アクセント 6 20" xfId="456" xr:uid="{00000000-0005-0000-0000-0000DF010000}"/>
    <cellStyle name="60% - アクセント 6 21" xfId="457" xr:uid="{00000000-0005-0000-0000-0000E0010000}"/>
    <cellStyle name="60% - アクセント 6 22" xfId="458" xr:uid="{00000000-0005-0000-0000-0000E1010000}"/>
    <cellStyle name="60% - アクセント 6 23" xfId="459" xr:uid="{00000000-0005-0000-0000-0000E2010000}"/>
    <cellStyle name="60% - アクセント 6 24" xfId="460" xr:uid="{00000000-0005-0000-0000-0000E3010000}"/>
    <cellStyle name="60% - アクセント 6 25" xfId="461" xr:uid="{00000000-0005-0000-0000-0000E4010000}"/>
    <cellStyle name="60% - アクセント 6 3" xfId="462" xr:uid="{00000000-0005-0000-0000-0000E5010000}"/>
    <cellStyle name="60% - アクセント 6 3 2" xfId="463" xr:uid="{00000000-0005-0000-0000-0000E6010000}"/>
    <cellStyle name="60% - アクセント 6 4" xfId="464" xr:uid="{00000000-0005-0000-0000-0000E7010000}"/>
    <cellStyle name="60% - アクセント 6 5" xfId="465" xr:uid="{00000000-0005-0000-0000-0000E8010000}"/>
    <cellStyle name="60% - アクセント 6 6" xfId="466" xr:uid="{00000000-0005-0000-0000-0000E9010000}"/>
    <cellStyle name="60% - アクセント 6 7" xfId="467" xr:uid="{00000000-0005-0000-0000-0000EA010000}"/>
    <cellStyle name="60% - アクセント 6 8" xfId="468" xr:uid="{00000000-0005-0000-0000-0000EB010000}"/>
    <cellStyle name="60% - アクセント 6 9" xfId="469" xr:uid="{00000000-0005-0000-0000-0000EC010000}"/>
    <cellStyle name="Excel Built-in Good" xfId="1768" xr:uid="{00000000-0005-0000-0000-0000ED010000}"/>
    <cellStyle name="アクセント 1 10" xfId="470" xr:uid="{00000000-0005-0000-0000-0000EE010000}"/>
    <cellStyle name="アクセント 1 11" xfId="471" xr:uid="{00000000-0005-0000-0000-0000EF010000}"/>
    <cellStyle name="アクセント 1 12" xfId="472" xr:uid="{00000000-0005-0000-0000-0000F0010000}"/>
    <cellStyle name="アクセント 1 13" xfId="473" xr:uid="{00000000-0005-0000-0000-0000F1010000}"/>
    <cellStyle name="アクセント 1 14" xfId="474" xr:uid="{00000000-0005-0000-0000-0000F2010000}"/>
    <cellStyle name="アクセント 1 15" xfId="475" xr:uid="{00000000-0005-0000-0000-0000F3010000}"/>
    <cellStyle name="アクセント 1 16" xfId="476" xr:uid="{00000000-0005-0000-0000-0000F4010000}"/>
    <cellStyle name="アクセント 1 17" xfId="477" xr:uid="{00000000-0005-0000-0000-0000F5010000}"/>
    <cellStyle name="アクセント 1 18" xfId="478" xr:uid="{00000000-0005-0000-0000-0000F6010000}"/>
    <cellStyle name="アクセント 1 19" xfId="479" xr:uid="{00000000-0005-0000-0000-0000F7010000}"/>
    <cellStyle name="アクセント 1 2" xfId="480" xr:uid="{00000000-0005-0000-0000-0000F8010000}"/>
    <cellStyle name="アクセント 1 2 2" xfId="481" xr:uid="{00000000-0005-0000-0000-0000F9010000}"/>
    <cellStyle name="アクセント 1 20" xfId="482" xr:uid="{00000000-0005-0000-0000-0000FA010000}"/>
    <cellStyle name="アクセント 1 21" xfId="483" xr:uid="{00000000-0005-0000-0000-0000FB010000}"/>
    <cellStyle name="アクセント 1 22" xfId="484" xr:uid="{00000000-0005-0000-0000-0000FC010000}"/>
    <cellStyle name="アクセント 1 23" xfId="485" xr:uid="{00000000-0005-0000-0000-0000FD010000}"/>
    <cellStyle name="アクセント 1 24" xfId="486" xr:uid="{00000000-0005-0000-0000-0000FE010000}"/>
    <cellStyle name="アクセント 1 25" xfId="487" xr:uid="{00000000-0005-0000-0000-0000FF010000}"/>
    <cellStyle name="アクセント 1 3" xfId="488" xr:uid="{00000000-0005-0000-0000-000000020000}"/>
    <cellStyle name="アクセント 1 3 2" xfId="489" xr:uid="{00000000-0005-0000-0000-000001020000}"/>
    <cellStyle name="アクセント 1 4" xfId="490" xr:uid="{00000000-0005-0000-0000-000002020000}"/>
    <cellStyle name="アクセント 1 5" xfId="491" xr:uid="{00000000-0005-0000-0000-000003020000}"/>
    <cellStyle name="アクセント 1 6" xfId="492" xr:uid="{00000000-0005-0000-0000-000004020000}"/>
    <cellStyle name="アクセント 1 7" xfId="493" xr:uid="{00000000-0005-0000-0000-000005020000}"/>
    <cellStyle name="アクセント 1 8" xfId="494" xr:uid="{00000000-0005-0000-0000-000006020000}"/>
    <cellStyle name="アクセント 1 9" xfId="495" xr:uid="{00000000-0005-0000-0000-000007020000}"/>
    <cellStyle name="アクセント 2 10" xfId="496" xr:uid="{00000000-0005-0000-0000-000008020000}"/>
    <cellStyle name="アクセント 2 11" xfId="497" xr:uid="{00000000-0005-0000-0000-000009020000}"/>
    <cellStyle name="アクセント 2 12" xfId="498" xr:uid="{00000000-0005-0000-0000-00000A020000}"/>
    <cellStyle name="アクセント 2 13" xfId="499" xr:uid="{00000000-0005-0000-0000-00000B020000}"/>
    <cellStyle name="アクセント 2 14" xfId="500" xr:uid="{00000000-0005-0000-0000-00000C020000}"/>
    <cellStyle name="アクセント 2 15" xfId="501" xr:uid="{00000000-0005-0000-0000-00000D020000}"/>
    <cellStyle name="アクセント 2 16" xfId="502" xr:uid="{00000000-0005-0000-0000-00000E020000}"/>
    <cellStyle name="アクセント 2 17" xfId="503" xr:uid="{00000000-0005-0000-0000-00000F020000}"/>
    <cellStyle name="アクセント 2 18" xfId="504" xr:uid="{00000000-0005-0000-0000-000010020000}"/>
    <cellStyle name="アクセント 2 19" xfId="505" xr:uid="{00000000-0005-0000-0000-000011020000}"/>
    <cellStyle name="アクセント 2 2" xfId="506" xr:uid="{00000000-0005-0000-0000-000012020000}"/>
    <cellStyle name="アクセント 2 2 2" xfId="507" xr:uid="{00000000-0005-0000-0000-000013020000}"/>
    <cellStyle name="アクセント 2 20" xfId="508" xr:uid="{00000000-0005-0000-0000-000014020000}"/>
    <cellStyle name="アクセント 2 21" xfId="509" xr:uid="{00000000-0005-0000-0000-000015020000}"/>
    <cellStyle name="アクセント 2 22" xfId="510" xr:uid="{00000000-0005-0000-0000-000016020000}"/>
    <cellStyle name="アクセント 2 23" xfId="511" xr:uid="{00000000-0005-0000-0000-000017020000}"/>
    <cellStyle name="アクセント 2 24" xfId="512" xr:uid="{00000000-0005-0000-0000-000018020000}"/>
    <cellStyle name="アクセント 2 25" xfId="513" xr:uid="{00000000-0005-0000-0000-000019020000}"/>
    <cellStyle name="アクセント 2 3" xfId="514" xr:uid="{00000000-0005-0000-0000-00001A020000}"/>
    <cellStyle name="アクセント 2 3 2" xfId="515" xr:uid="{00000000-0005-0000-0000-00001B020000}"/>
    <cellStyle name="アクセント 2 4" xfId="516" xr:uid="{00000000-0005-0000-0000-00001C020000}"/>
    <cellStyle name="アクセント 2 5" xfId="517" xr:uid="{00000000-0005-0000-0000-00001D020000}"/>
    <cellStyle name="アクセント 2 6" xfId="518" xr:uid="{00000000-0005-0000-0000-00001E020000}"/>
    <cellStyle name="アクセント 2 7" xfId="519" xr:uid="{00000000-0005-0000-0000-00001F020000}"/>
    <cellStyle name="アクセント 2 8" xfId="520" xr:uid="{00000000-0005-0000-0000-000020020000}"/>
    <cellStyle name="アクセント 2 9" xfId="521" xr:uid="{00000000-0005-0000-0000-000021020000}"/>
    <cellStyle name="アクセント 3 10" xfId="522" xr:uid="{00000000-0005-0000-0000-000022020000}"/>
    <cellStyle name="アクセント 3 11" xfId="523" xr:uid="{00000000-0005-0000-0000-000023020000}"/>
    <cellStyle name="アクセント 3 12" xfId="524" xr:uid="{00000000-0005-0000-0000-000024020000}"/>
    <cellStyle name="アクセント 3 13" xfId="525" xr:uid="{00000000-0005-0000-0000-000025020000}"/>
    <cellStyle name="アクセント 3 14" xfId="526" xr:uid="{00000000-0005-0000-0000-000026020000}"/>
    <cellStyle name="アクセント 3 15" xfId="527" xr:uid="{00000000-0005-0000-0000-000027020000}"/>
    <cellStyle name="アクセント 3 16" xfId="528" xr:uid="{00000000-0005-0000-0000-000028020000}"/>
    <cellStyle name="アクセント 3 17" xfId="529" xr:uid="{00000000-0005-0000-0000-000029020000}"/>
    <cellStyle name="アクセント 3 18" xfId="530" xr:uid="{00000000-0005-0000-0000-00002A020000}"/>
    <cellStyle name="アクセント 3 19" xfId="531" xr:uid="{00000000-0005-0000-0000-00002B020000}"/>
    <cellStyle name="アクセント 3 2" xfId="532" xr:uid="{00000000-0005-0000-0000-00002C020000}"/>
    <cellStyle name="アクセント 3 2 2" xfId="533" xr:uid="{00000000-0005-0000-0000-00002D020000}"/>
    <cellStyle name="アクセント 3 20" xfId="534" xr:uid="{00000000-0005-0000-0000-00002E020000}"/>
    <cellStyle name="アクセント 3 21" xfId="535" xr:uid="{00000000-0005-0000-0000-00002F020000}"/>
    <cellStyle name="アクセント 3 22" xfId="536" xr:uid="{00000000-0005-0000-0000-000030020000}"/>
    <cellStyle name="アクセント 3 23" xfId="537" xr:uid="{00000000-0005-0000-0000-000031020000}"/>
    <cellStyle name="アクセント 3 24" xfId="538" xr:uid="{00000000-0005-0000-0000-000032020000}"/>
    <cellStyle name="アクセント 3 25" xfId="539" xr:uid="{00000000-0005-0000-0000-000033020000}"/>
    <cellStyle name="アクセント 3 3" xfId="540" xr:uid="{00000000-0005-0000-0000-000034020000}"/>
    <cellStyle name="アクセント 3 3 2" xfId="541" xr:uid="{00000000-0005-0000-0000-000035020000}"/>
    <cellStyle name="アクセント 3 4" xfId="542" xr:uid="{00000000-0005-0000-0000-000036020000}"/>
    <cellStyle name="アクセント 3 5" xfId="543" xr:uid="{00000000-0005-0000-0000-000037020000}"/>
    <cellStyle name="アクセント 3 6" xfId="544" xr:uid="{00000000-0005-0000-0000-000038020000}"/>
    <cellStyle name="アクセント 3 7" xfId="545" xr:uid="{00000000-0005-0000-0000-000039020000}"/>
    <cellStyle name="アクセント 3 8" xfId="546" xr:uid="{00000000-0005-0000-0000-00003A020000}"/>
    <cellStyle name="アクセント 3 9" xfId="547" xr:uid="{00000000-0005-0000-0000-00003B020000}"/>
    <cellStyle name="アクセント 4 10" xfId="548" xr:uid="{00000000-0005-0000-0000-00003C020000}"/>
    <cellStyle name="アクセント 4 11" xfId="549" xr:uid="{00000000-0005-0000-0000-00003D020000}"/>
    <cellStyle name="アクセント 4 12" xfId="550" xr:uid="{00000000-0005-0000-0000-00003E020000}"/>
    <cellStyle name="アクセント 4 13" xfId="551" xr:uid="{00000000-0005-0000-0000-00003F020000}"/>
    <cellStyle name="アクセント 4 14" xfId="552" xr:uid="{00000000-0005-0000-0000-000040020000}"/>
    <cellStyle name="アクセント 4 15" xfId="553" xr:uid="{00000000-0005-0000-0000-000041020000}"/>
    <cellStyle name="アクセント 4 16" xfId="554" xr:uid="{00000000-0005-0000-0000-000042020000}"/>
    <cellStyle name="アクセント 4 17" xfId="555" xr:uid="{00000000-0005-0000-0000-000043020000}"/>
    <cellStyle name="アクセント 4 18" xfId="556" xr:uid="{00000000-0005-0000-0000-000044020000}"/>
    <cellStyle name="アクセント 4 19" xfId="557" xr:uid="{00000000-0005-0000-0000-000045020000}"/>
    <cellStyle name="アクセント 4 2" xfId="558" xr:uid="{00000000-0005-0000-0000-000046020000}"/>
    <cellStyle name="アクセント 4 2 2" xfId="559" xr:uid="{00000000-0005-0000-0000-000047020000}"/>
    <cellStyle name="アクセント 4 20" xfId="560" xr:uid="{00000000-0005-0000-0000-000048020000}"/>
    <cellStyle name="アクセント 4 21" xfId="561" xr:uid="{00000000-0005-0000-0000-000049020000}"/>
    <cellStyle name="アクセント 4 22" xfId="562" xr:uid="{00000000-0005-0000-0000-00004A020000}"/>
    <cellStyle name="アクセント 4 23" xfId="563" xr:uid="{00000000-0005-0000-0000-00004B020000}"/>
    <cellStyle name="アクセント 4 24" xfId="564" xr:uid="{00000000-0005-0000-0000-00004C020000}"/>
    <cellStyle name="アクセント 4 25" xfId="565" xr:uid="{00000000-0005-0000-0000-00004D020000}"/>
    <cellStyle name="アクセント 4 3" xfId="566" xr:uid="{00000000-0005-0000-0000-00004E020000}"/>
    <cellStyle name="アクセント 4 3 2" xfId="567" xr:uid="{00000000-0005-0000-0000-00004F020000}"/>
    <cellStyle name="アクセント 4 4" xfId="568" xr:uid="{00000000-0005-0000-0000-000050020000}"/>
    <cellStyle name="アクセント 4 5" xfId="569" xr:uid="{00000000-0005-0000-0000-000051020000}"/>
    <cellStyle name="アクセント 4 6" xfId="570" xr:uid="{00000000-0005-0000-0000-000052020000}"/>
    <cellStyle name="アクセント 4 7" xfId="571" xr:uid="{00000000-0005-0000-0000-000053020000}"/>
    <cellStyle name="アクセント 4 8" xfId="572" xr:uid="{00000000-0005-0000-0000-000054020000}"/>
    <cellStyle name="アクセント 4 9" xfId="573" xr:uid="{00000000-0005-0000-0000-000055020000}"/>
    <cellStyle name="アクセント 5 10" xfId="574" xr:uid="{00000000-0005-0000-0000-000056020000}"/>
    <cellStyle name="アクセント 5 11" xfId="575" xr:uid="{00000000-0005-0000-0000-000057020000}"/>
    <cellStyle name="アクセント 5 12" xfId="576" xr:uid="{00000000-0005-0000-0000-000058020000}"/>
    <cellStyle name="アクセント 5 13" xfId="577" xr:uid="{00000000-0005-0000-0000-000059020000}"/>
    <cellStyle name="アクセント 5 14" xfId="578" xr:uid="{00000000-0005-0000-0000-00005A020000}"/>
    <cellStyle name="アクセント 5 15" xfId="579" xr:uid="{00000000-0005-0000-0000-00005B020000}"/>
    <cellStyle name="アクセント 5 16" xfId="580" xr:uid="{00000000-0005-0000-0000-00005C020000}"/>
    <cellStyle name="アクセント 5 17" xfId="581" xr:uid="{00000000-0005-0000-0000-00005D020000}"/>
    <cellStyle name="アクセント 5 18" xfId="582" xr:uid="{00000000-0005-0000-0000-00005E020000}"/>
    <cellStyle name="アクセント 5 19" xfId="583" xr:uid="{00000000-0005-0000-0000-00005F020000}"/>
    <cellStyle name="アクセント 5 2" xfId="584" xr:uid="{00000000-0005-0000-0000-000060020000}"/>
    <cellStyle name="アクセント 5 2 2" xfId="585" xr:uid="{00000000-0005-0000-0000-000061020000}"/>
    <cellStyle name="アクセント 5 20" xfId="586" xr:uid="{00000000-0005-0000-0000-000062020000}"/>
    <cellStyle name="アクセント 5 21" xfId="587" xr:uid="{00000000-0005-0000-0000-000063020000}"/>
    <cellStyle name="アクセント 5 22" xfId="588" xr:uid="{00000000-0005-0000-0000-000064020000}"/>
    <cellStyle name="アクセント 5 23" xfId="589" xr:uid="{00000000-0005-0000-0000-000065020000}"/>
    <cellStyle name="アクセント 5 24" xfId="590" xr:uid="{00000000-0005-0000-0000-000066020000}"/>
    <cellStyle name="アクセント 5 25" xfId="591" xr:uid="{00000000-0005-0000-0000-000067020000}"/>
    <cellStyle name="アクセント 5 3" xfId="592" xr:uid="{00000000-0005-0000-0000-000068020000}"/>
    <cellStyle name="アクセント 5 3 2" xfId="593" xr:uid="{00000000-0005-0000-0000-000069020000}"/>
    <cellStyle name="アクセント 5 4" xfId="594" xr:uid="{00000000-0005-0000-0000-00006A020000}"/>
    <cellStyle name="アクセント 5 5" xfId="595" xr:uid="{00000000-0005-0000-0000-00006B020000}"/>
    <cellStyle name="アクセント 5 6" xfId="596" xr:uid="{00000000-0005-0000-0000-00006C020000}"/>
    <cellStyle name="アクセント 5 7" xfId="597" xr:uid="{00000000-0005-0000-0000-00006D020000}"/>
    <cellStyle name="アクセント 5 8" xfId="598" xr:uid="{00000000-0005-0000-0000-00006E020000}"/>
    <cellStyle name="アクセント 5 9" xfId="599" xr:uid="{00000000-0005-0000-0000-00006F020000}"/>
    <cellStyle name="アクセント 6 10" xfId="600" xr:uid="{00000000-0005-0000-0000-000070020000}"/>
    <cellStyle name="アクセント 6 11" xfId="601" xr:uid="{00000000-0005-0000-0000-000071020000}"/>
    <cellStyle name="アクセント 6 12" xfId="602" xr:uid="{00000000-0005-0000-0000-000072020000}"/>
    <cellStyle name="アクセント 6 13" xfId="603" xr:uid="{00000000-0005-0000-0000-000073020000}"/>
    <cellStyle name="アクセント 6 14" xfId="604" xr:uid="{00000000-0005-0000-0000-000074020000}"/>
    <cellStyle name="アクセント 6 15" xfId="605" xr:uid="{00000000-0005-0000-0000-000075020000}"/>
    <cellStyle name="アクセント 6 16" xfId="606" xr:uid="{00000000-0005-0000-0000-000076020000}"/>
    <cellStyle name="アクセント 6 17" xfId="607" xr:uid="{00000000-0005-0000-0000-000077020000}"/>
    <cellStyle name="アクセント 6 18" xfId="608" xr:uid="{00000000-0005-0000-0000-000078020000}"/>
    <cellStyle name="アクセント 6 19" xfId="609" xr:uid="{00000000-0005-0000-0000-000079020000}"/>
    <cellStyle name="アクセント 6 2" xfId="610" xr:uid="{00000000-0005-0000-0000-00007A020000}"/>
    <cellStyle name="アクセント 6 2 2" xfId="611" xr:uid="{00000000-0005-0000-0000-00007B020000}"/>
    <cellStyle name="アクセント 6 20" xfId="612" xr:uid="{00000000-0005-0000-0000-00007C020000}"/>
    <cellStyle name="アクセント 6 21" xfId="613" xr:uid="{00000000-0005-0000-0000-00007D020000}"/>
    <cellStyle name="アクセント 6 22" xfId="614" xr:uid="{00000000-0005-0000-0000-00007E020000}"/>
    <cellStyle name="アクセント 6 23" xfId="615" xr:uid="{00000000-0005-0000-0000-00007F020000}"/>
    <cellStyle name="アクセント 6 24" xfId="616" xr:uid="{00000000-0005-0000-0000-000080020000}"/>
    <cellStyle name="アクセント 6 25" xfId="617" xr:uid="{00000000-0005-0000-0000-000081020000}"/>
    <cellStyle name="アクセント 6 3" xfId="618" xr:uid="{00000000-0005-0000-0000-000082020000}"/>
    <cellStyle name="アクセント 6 3 2" xfId="619" xr:uid="{00000000-0005-0000-0000-000083020000}"/>
    <cellStyle name="アクセント 6 4" xfId="620" xr:uid="{00000000-0005-0000-0000-000084020000}"/>
    <cellStyle name="アクセント 6 5" xfId="621" xr:uid="{00000000-0005-0000-0000-000085020000}"/>
    <cellStyle name="アクセント 6 6" xfId="622" xr:uid="{00000000-0005-0000-0000-000086020000}"/>
    <cellStyle name="アクセント 6 7" xfId="623" xr:uid="{00000000-0005-0000-0000-000087020000}"/>
    <cellStyle name="アクセント 6 8" xfId="624" xr:uid="{00000000-0005-0000-0000-000088020000}"/>
    <cellStyle name="アクセント 6 9" xfId="625" xr:uid="{00000000-0005-0000-0000-000089020000}"/>
    <cellStyle name="タイトル 10" xfId="626" xr:uid="{00000000-0005-0000-0000-00008A020000}"/>
    <cellStyle name="タイトル 11" xfId="627" xr:uid="{00000000-0005-0000-0000-00008B020000}"/>
    <cellStyle name="タイトル 12" xfId="628" xr:uid="{00000000-0005-0000-0000-00008C020000}"/>
    <cellStyle name="タイトル 13" xfId="629" xr:uid="{00000000-0005-0000-0000-00008D020000}"/>
    <cellStyle name="タイトル 14" xfId="630" xr:uid="{00000000-0005-0000-0000-00008E020000}"/>
    <cellStyle name="タイトル 15" xfId="631" xr:uid="{00000000-0005-0000-0000-00008F020000}"/>
    <cellStyle name="タイトル 16" xfId="632" xr:uid="{00000000-0005-0000-0000-000090020000}"/>
    <cellStyle name="タイトル 17" xfId="633" xr:uid="{00000000-0005-0000-0000-000091020000}"/>
    <cellStyle name="タイトル 18" xfId="634" xr:uid="{00000000-0005-0000-0000-000092020000}"/>
    <cellStyle name="タイトル 19" xfId="635" xr:uid="{00000000-0005-0000-0000-000093020000}"/>
    <cellStyle name="タイトル 2" xfId="636" xr:uid="{00000000-0005-0000-0000-000094020000}"/>
    <cellStyle name="タイトル 2 2" xfId="637" xr:uid="{00000000-0005-0000-0000-000095020000}"/>
    <cellStyle name="タイトル 20" xfId="638" xr:uid="{00000000-0005-0000-0000-000096020000}"/>
    <cellStyle name="タイトル 21" xfId="639" xr:uid="{00000000-0005-0000-0000-000097020000}"/>
    <cellStyle name="タイトル 22" xfId="640" xr:uid="{00000000-0005-0000-0000-000098020000}"/>
    <cellStyle name="タイトル 23" xfId="641" xr:uid="{00000000-0005-0000-0000-000099020000}"/>
    <cellStyle name="タイトル 24" xfId="642" xr:uid="{00000000-0005-0000-0000-00009A020000}"/>
    <cellStyle name="タイトル 25" xfId="643" xr:uid="{00000000-0005-0000-0000-00009B020000}"/>
    <cellStyle name="タイトル 3" xfId="644" xr:uid="{00000000-0005-0000-0000-00009C020000}"/>
    <cellStyle name="タイトル 3 2" xfId="645" xr:uid="{00000000-0005-0000-0000-00009D020000}"/>
    <cellStyle name="タイトル 4" xfId="646" xr:uid="{00000000-0005-0000-0000-00009E020000}"/>
    <cellStyle name="タイトル 5" xfId="647" xr:uid="{00000000-0005-0000-0000-00009F020000}"/>
    <cellStyle name="タイトル 6" xfId="648" xr:uid="{00000000-0005-0000-0000-0000A0020000}"/>
    <cellStyle name="タイトル 7" xfId="649" xr:uid="{00000000-0005-0000-0000-0000A1020000}"/>
    <cellStyle name="タイトル 8" xfId="650" xr:uid="{00000000-0005-0000-0000-0000A2020000}"/>
    <cellStyle name="タイトル 9" xfId="651" xr:uid="{00000000-0005-0000-0000-0000A3020000}"/>
    <cellStyle name="チェック セル 10" xfId="652" xr:uid="{00000000-0005-0000-0000-0000A4020000}"/>
    <cellStyle name="チェック セル 11" xfId="653" xr:uid="{00000000-0005-0000-0000-0000A5020000}"/>
    <cellStyle name="チェック セル 12" xfId="654" xr:uid="{00000000-0005-0000-0000-0000A6020000}"/>
    <cellStyle name="チェック セル 13" xfId="655" xr:uid="{00000000-0005-0000-0000-0000A7020000}"/>
    <cellStyle name="チェック セル 14" xfId="656" xr:uid="{00000000-0005-0000-0000-0000A8020000}"/>
    <cellStyle name="チェック セル 15" xfId="657" xr:uid="{00000000-0005-0000-0000-0000A9020000}"/>
    <cellStyle name="チェック セル 16" xfId="658" xr:uid="{00000000-0005-0000-0000-0000AA020000}"/>
    <cellStyle name="チェック セル 17" xfId="659" xr:uid="{00000000-0005-0000-0000-0000AB020000}"/>
    <cellStyle name="チェック セル 18" xfId="660" xr:uid="{00000000-0005-0000-0000-0000AC020000}"/>
    <cellStyle name="チェック セル 19" xfId="661" xr:uid="{00000000-0005-0000-0000-0000AD020000}"/>
    <cellStyle name="チェック セル 2" xfId="662" xr:uid="{00000000-0005-0000-0000-0000AE020000}"/>
    <cellStyle name="チェック セル 2 2" xfId="663" xr:uid="{00000000-0005-0000-0000-0000AF020000}"/>
    <cellStyle name="チェック セル 20" xfId="664" xr:uid="{00000000-0005-0000-0000-0000B0020000}"/>
    <cellStyle name="チェック セル 21" xfId="665" xr:uid="{00000000-0005-0000-0000-0000B1020000}"/>
    <cellStyle name="チェック セル 22" xfId="666" xr:uid="{00000000-0005-0000-0000-0000B2020000}"/>
    <cellStyle name="チェック セル 23" xfId="667" xr:uid="{00000000-0005-0000-0000-0000B3020000}"/>
    <cellStyle name="チェック セル 24" xfId="668" xr:uid="{00000000-0005-0000-0000-0000B4020000}"/>
    <cellStyle name="チェック セル 25" xfId="669" xr:uid="{00000000-0005-0000-0000-0000B5020000}"/>
    <cellStyle name="チェック セル 3" xfId="670" xr:uid="{00000000-0005-0000-0000-0000B6020000}"/>
    <cellStyle name="チェック セル 3 2" xfId="671" xr:uid="{00000000-0005-0000-0000-0000B7020000}"/>
    <cellStyle name="チェック セル 4" xfId="672" xr:uid="{00000000-0005-0000-0000-0000B8020000}"/>
    <cellStyle name="チェック セル 5" xfId="673" xr:uid="{00000000-0005-0000-0000-0000B9020000}"/>
    <cellStyle name="チェック セル 6" xfId="674" xr:uid="{00000000-0005-0000-0000-0000BA020000}"/>
    <cellStyle name="チェック セル 7" xfId="675" xr:uid="{00000000-0005-0000-0000-0000BB020000}"/>
    <cellStyle name="チェック セル 8" xfId="676" xr:uid="{00000000-0005-0000-0000-0000BC020000}"/>
    <cellStyle name="チェック セル 9" xfId="677" xr:uid="{00000000-0005-0000-0000-0000BD020000}"/>
    <cellStyle name="どちらでもない 10" xfId="678" xr:uid="{00000000-0005-0000-0000-0000BE020000}"/>
    <cellStyle name="どちらでもない 11" xfId="679" xr:uid="{00000000-0005-0000-0000-0000BF020000}"/>
    <cellStyle name="どちらでもない 12" xfId="680" xr:uid="{00000000-0005-0000-0000-0000C0020000}"/>
    <cellStyle name="どちらでもない 13" xfId="681" xr:uid="{00000000-0005-0000-0000-0000C1020000}"/>
    <cellStyle name="どちらでもない 14" xfId="682" xr:uid="{00000000-0005-0000-0000-0000C2020000}"/>
    <cellStyle name="どちらでもない 15" xfId="683" xr:uid="{00000000-0005-0000-0000-0000C3020000}"/>
    <cellStyle name="どちらでもない 16" xfId="684" xr:uid="{00000000-0005-0000-0000-0000C4020000}"/>
    <cellStyle name="どちらでもない 17" xfId="685" xr:uid="{00000000-0005-0000-0000-0000C5020000}"/>
    <cellStyle name="どちらでもない 18" xfId="686" xr:uid="{00000000-0005-0000-0000-0000C6020000}"/>
    <cellStyle name="どちらでもない 19" xfId="687" xr:uid="{00000000-0005-0000-0000-0000C7020000}"/>
    <cellStyle name="どちらでもない 2" xfId="688" xr:uid="{00000000-0005-0000-0000-0000C8020000}"/>
    <cellStyle name="どちらでもない 2 2" xfId="689" xr:uid="{00000000-0005-0000-0000-0000C9020000}"/>
    <cellStyle name="どちらでもない 2 2 2" xfId="1769" xr:uid="{00000000-0005-0000-0000-0000CA020000}"/>
    <cellStyle name="どちらでもない 2 3" xfId="1770" xr:uid="{00000000-0005-0000-0000-0000CB020000}"/>
    <cellStyle name="どちらでもない 20" xfId="690" xr:uid="{00000000-0005-0000-0000-0000CC020000}"/>
    <cellStyle name="どちらでもない 21" xfId="691" xr:uid="{00000000-0005-0000-0000-0000CD020000}"/>
    <cellStyle name="どちらでもない 22" xfId="692" xr:uid="{00000000-0005-0000-0000-0000CE020000}"/>
    <cellStyle name="どちらでもない 23" xfId="693" xr:uid="{00000000-0005-0000-0000-0000CF020000}"/>
    <cellStyle name="どちらでもない 24" xfId="694" xr:uid="{00000000-0005-0000-0000-0000D0020000}"/>
    <cellStyle name="どちらでもない 25" xfId="695" xr:uid="{00000000-0005-0000-0000-0000D1020000}"/>
    <cellStyle name="どちらでもない 3" xfId="696" xr:uid="{00000000-0005-0000-0000-0000D2020000}"/>
    <cellStyle name="どちらでもない 3 2" xfId="697" xr:uid="{00000000-0005-0000-0000-0000D3020000}"/>
    <cellStyle name="どちらでもない 4" xfId="698" xr:uid="{00000000-0005-0000-0000-0000D4020000}"/>
    <cellStyle name="どちらでもない 5" xfId="699" xr:uid="{00000000-0005-0000-0000-0000D5020000}"/>
    <cellStyle name="どちらでもない 6" xfId="700" xr:uid="{00000000-0005-0000-0000-0000D6020000}"/>
    <cellStyle name="どちらでもない 7" xfId="701" xr:uid="{00000000-0005-0000-0000-0000D7020000}"/>
    <cellStyle name="どちらでもない 8" xfId="702" xr:uid="{00000000-0005-0000-0000-0000D8020000}"/>
    <cellStyle name="どちらでもない 9" xfId="703" xr:uid="{00000000-0005-0000-0000-0000D9020000}"/>
    <cellStyle name="パーセント" xfId="1917" builtinId="5"/>
    <cellStyle name="パーセント 2" xfId="704" xr:uid="{00000000-0005-0000-0000-0000DB020000}"/>
    <cellStyle name="パーセント 2 2" xfId="705" xr:uid="{00000000-0005-0000-0000-0000DC020000}"/>
    <cellStyle name="パーセント 2 2 2" xfId="706" xr:uid="{00000000-0005-0000-0000-0000DD020000}"/>
    <cellStyle name="パーセント 2 2 2 2" xfId="1578" xr:uid="{00000000-0005-0000-0000-0000DE020000}"/>
    <cellStyle name="パーセント 2 2 3" xfId="1579" xr:uid="{00000000-0005-0000-0000-0000DF020000}"/>
    <cellStyle name="パーセント 2 3" xfId="707" xr:uid="{00000000-0005-0000-0000-0000E0020000}"/>
    <cellStyle name="パーセント 2 3 2" xfId="1554" xr:uid="{00000000-0005-0000-0000-0000E1020000}"/>
    <cellStyle name="パーセント 2 3 2 2" xfId="1555" xr:uid="{00000000-0005-0000-0000-0000E2020000}"/>
    <cellStyle name="パーセント 2 3 3" xfId="1556" xr:uid="{00000000-0005-0000-0000-0000E3020000}"/>
    <cellStyle name="パーセント 2 3 3 2" xfId="1557" xr:uid="{00000000-0005-0000-0000-0000E4020000}"/>
    <cellStyle name="パーセント 2 3 4" xfId="1558" xr:uid="{00000000-0005-0000-0000-0000E5020000}"/>
    <cellStyle name="パーセント 2 4" xfId="1559" xr:uid="{00000000-0005-0000-0000-0000E6020000}"/>
    <cellStyle name="パーセント 2 4 2" xfId="1548" xr:uid="{00000000-0005-0000-0000-0000E7020000}"/>
    <cellStyle name="パーセント 2 4 2 2" xfId="1580" xr:uid="{00000000-0005-0000-0000-0000E8020000}"/>
    <cellStyle name="パーセント 2 4 3" xfId="1581" xr:uid="{00000000-0005-0000-0000-0000E9020000}"/>
    <cellStyle name="パーセント 2 4 3 2" xfId="1582" xr:uid="{00000000-0005-0000-0000-0000EA020000}"/>
    <cellStyle name="パーセント 3" xfId="708" xr:uid="{00000000-0005-0000-0000-0000EB020000}"/>
    <cellStyle name="パーセント 3 2" xfId="1560" xr:uid="{00000000-0005-0000-0000-0000EC020000}"/>
    <cellStyle name="パーセント 3 3" xfId="1583" xr:uid="{00000000-0005-0000-0000-0000ED020000}"/>
    <cellStyle name="パーセント 3 3 2" xfId="1584" xr:uid="{00000000-0005-0000-0000-0000EE020000}"/>
    <cellStyle name="パーセント 3 3 2 2" xfId="1585" xr:uid="{00000000-0005-0000-0000-0000EF020000}"/>
    <cellStyle name="パーセント 3 3 3" xfId="1586" xr:uid="{00000000-0005-0000-0000-0000F0020000}"/>
    <cellStyle name="パーセント 3 3 3 2" xfId="1587" xr:uid="{00000000-0005-0000-0000-0000F1020000}"/>
    <cellStyle name="パーセント 3 3 4" xfId="1588" xr:uid="{00000000-0005-0000-0000-0000F2020000}"/>
    <cellStyle name="パーセント 3 4" xfId="1589" xr:uid="{00000000-0005-0000-0000-0000F3020000}"/>
    <cellStyle name="パーセント 3 4 2" xfId="1590" xr:uid="{00000000-0005-0000-0000-0000F4020000}"/>
    <cellStyle name="パーセント 3 5" xfId="1591" xr:uid="{00000000-0005-0000-0000-0000F5020000}"/>
    <cellStyle name="パーセント 3 5 2" xfId="1592" xr:uid="{00000000-0005-0000-0000-0000F6020000}"/>
    <cellStyle name="パーセント 4" xfId="709" xr:uid="{00000000-0005-0000-0000-0000F7020000}"/>
    <cellStyle name="パーセント 5" xfId="710" xr:uid="{00000000-0005-0000-0000-0000F8020000}"/>
    <cellStyle name="パーセント 5 2" xfId="1771" xr:uid="{00000000-0005-0000-0000-0000F9020000}"/>
    <cellStyle name="パーセント 6" xfId="1593" xr:uid="{00000000-0005-0000-0000-0000FA020000}"/>
    <cellStyle name="パーセント 7" xfId="1594" xr:uid="{00000000-0005-0000-0000-0000FB020000}"/>
    <cellStyle name="ハイパーリンク 2" xfId="1561" xr:uid="{00000000-0005-0000-0000-0000FC020000}"/>
    <cellStyle name="メモ 10" xfId="711" xr:uid="{00000000-0005-0000-0000-0000FD020000}"/>
    <cellStyle name="メモ 11" xfId="712" xr:uid="{00000000-0005-0000-0000-0000FE020000}"/>
    <cellStyle name="メモ 12" xfId="713" xr:uid="{00000000-0005-0000-0000-0000FF020000}"/>
    <cellStyle name="メモ 13" xfId="714" xr:uid="{00000000-0005-0000-0000-000000030000}"/>
    <cellStyle name="メモ 14" xfId="715" xr:uid="{00000000-0005-0000-0000-000001030000}"/>
    <cellStyle name="メモ 15" xfId="716" xr:uid="{00000000-0005-0000-0000-000002030000}"/>
    <cellStyle name="メモ 16" xfId="717" xr:uid="{00000000-0005-0000-0000-000003030000}"/>
    <cellStyle name="メモ 17" xfId="718" xr:uid="{00000000-0005-0000-0000-000004030000}"/>
    <cellStyle name="メモ 18" xfId="719" xr:uid="{00000000-0005-0000-0000-000005030000}"/>
    <cellStyle name="メモ 19" xfId="720" xr:uid="{00000000-0005-0000-0000-000006030000}"/>
    <cellStyle name="メモ 2" xfId="721" xr:uid="{00000000-0005-0000-0000-000007030000}"/>
    <cellStyle name="メモ 2 10" xfId="1772" xr:uid="{00000000-0005-0000-0000-000008030000}"/>
    <cellStyle name="メモ 2 2" xfId="722" xr:uid="{00000000-0005-0000-0000-000009030000}"/>
    <cellStyle name="メモ 2 2 2" xfId="723" xr:uid="{00000000-0005-0000-0000-00000A030000}"/>
    <cellStyle name="メモ 2 2 2 2" xfId="1390" xr:uid="{00000000-0005-0000-0000-00000B030000}"/>
    <cellStyle name="メモ 2 2 2 2 2" xfId="1391" xr:uid="{00000000-0005-0000-0000-00000C030000}"/>
    <cellStyle name="メモ 2 2 2 3" xfId="1392" xr:uid="{00000000-0005-0000-0000-00000D030000}"/>
    <cellStyle name="メモ 2 2 3" xfId="724" xr:uid="{00000000-0005-0000-0000-00000E030000}"/>
    <cellStyle name="メモ 2 2 3 2" xfId="1393" xr:uid="{00000000-0005-0000-0000-00000F030000}"/>
    <cellStyle name="メモ 2 2 4" xfId="1595" xr:uid="{00000000-0005-0000-0000-000010030000}"/>
    <cellStyle name="メモ 2 2 4 2" xfId="1596" xr:uid="{00000000-0005-0000-0000-000011030000}"/>
    <cellStyle name="メモ 2 2 5" xfId="1597" xr:uid="{00000000-0005-0000-0000-000012030000}"/>
    <cellStyle name="メモ 2 2 6" xfId="1598" xr:uid="{00000000-0005-0000-0000-000013030000}"/>
    <cellStyle name="メモ 2 2 6 2" xfId="1599" xr:uid="{00000000-0005-0000-0000-000014030000}"/>
    <cellStyle name="メモ 2 2 7" xfId="1773" xr:uid="{00000000-0005-0000-0000-000015030000}"/>
    <cellStyle name="メモ 2 3" xfId="1774" xr:uid="{00000000-0005-0000-0000-000016030000}"/>
    <cellStyle name="メモ 2 3 2" xfId="1775" xr:uid="{00000000-0005-0000-0000-000017030000}"/>
    <cellStyle name="メモ 2 3 2 2" xfId="1776" xr:uid="{00000000-0005-0000-0000-000018030000}"/>
    <cellStyle name="メモ 2 3 3" xfId="1777" xr:uid="{00000000-0005-0000-0000-000019030000}"/>
    <cellStyle name="メモ 2 3 4" xfId="1778" xr:uid="{00000000-0005-0000-0000-00001A030000}"/>
    <cellStyle name="メモ 2 4" xfId="1779" xr:uid="{00000000-0005-0000-0000-00001B030000}"/>
    <cellStyle name="メモ 2 4 2" xfId="1780" xr:uid="{00000000-0005-0000-0000-00001C030000}"/>
    <cellStyle name="メモ 2 4 2 2" xfId="1781" xr:uid="{00000000-0005-0000-0000-00001D030000}"/>
    <cellStyle name="メモ 2 4 3" xfId="1782" xr:uid="{00000000-0005-0000-0000-00001E030000}"/>
    <cellStyle name="メモ 2 4 4" xfId="1783" xr:uid="{00000000-0005-0000-0000-00001F030000}"/>
    <cellStyle name="メモ 2 5" xfId="1784" xr:uid="{00000000-0005-0000-0000-000020030000}"/>
    <cellStyle name="メモ 2 5 2" xfId="1785" xr:uid="{00000000-0005-0000-0000-000021030000}"/>
    <cellStyle name="メモ 2 5 2 2" xfId="1786" xr:uid="{00000000-0005-0000-0000-000022030000}"/>
    <cellStyle name="メモ 2 5 3" xfId="1787" xr:uid="{00000000-0005-0000-0000-000023030000}"/>
    <cellStyle name="メモ 2 5 4" xfId="1788" xr:uid="{00000000-0005-0000-0000-000024030000}"/>
    <cellStyle name="メモ 2 6" xfId="1789" xr:uid="{00000000-0005-0000-0000-000025030000}"/>
    <cellStyle name="メモ 2 6 2" xfId="1790" xr:uid="{00000000-0005-0000-0000-000026030000}"/>
    <cellStyle name="メモ 2 7" xfId="1791" xr:uid="{00000000-0005-0000-0000-000027030000}"/>
    <cellStyle name="メモ 2 8" xfId="1792" xr:uid="{00000000-0005-0000-0000-000028030000}"/>
    <cellStyle name="メモ 2 9" xfId="1793" xr:uid="{00000000-0005-0000-0000-000029030000}"/>
    <cellStyle name="メモ 20" xfId="725" xr:uid="{00000000-0005-0000-0000-00002A030000}"/>
    <cellStyle name="メモ 21" xfId="726" xr:uid="{00000000-0005-0000-0000-00002B030000}"/>
    <cellStyle name="メモ 22" xfId="727" xr:uid="{00000000-0005-0000-0000-00002C030000}"/>
    <cellStyle name="メモ 23" xfId="728" xr:uid="{00000000-0005-0000-0000-00002D030000}"/>
    <cellStyle name="メモ 24" xfId="729" xr:uid="{00000000-0005-0000-0000-00002E030000}"/>
    <cellStyle name="メモ 25" xfId="730" xr:uid="{00000000-0005-0000-0000-00002F030000}"/>
    <cellStyle name="メモ 3" xfId="731" xr:uid="{00000000-0005-0000-0000-000030030000}"/>
    <cellStyle name="メモ 3 2" xfId="732" xr:uid="{00000000-0005-0000-0000-000031030000}"/>
    <cellStyle name="メモ 3 2 2" xfId="1394" xr:uid="{00000000-0005-0000-0000-000032030000}"/>
    <cellStyle name="メモ 3 2 2 2" xfId="1395" xr:uid="{00000000-0005-0000-0000-000033030000}"/>
    <cellStyle name="メモ 3 2 3" xfId="1396" xr:uid="{00000000-0005-0000-0000-000034030000}"/>
    <cellStyle name="メモ 3 2 4" xfId="1794" xr:uid="{00000000-0005-0000-0000-000035030000}"/>
    <cellStyle name="メモ 3 3" xfId="733" xr:uid="{00000000-0005-0000-0000-000036030000}"/>
    <cellStyle name="メモ 3 3 2" xfId="1397" xr:uid="{00000000-0005-0000-0000-000037030000}"/>
    <cellStyle name="メモ 3 3 2 2" xfId="1795" xr:uid="{00000000-0005-0000-0000-000038030000}"/>
    <cellStyle name="メモ 3 3 3" xfId="1796" xr:uid="{00000000-0005-0000-0000-000039030000}"/>
    <cellStyle name="メモ 3 3 4" xfId="1797" xr:uid="{00000000-0005-0000-0000-00003A030000}"/>
    <cellStyle name="メモ 3 4" xfId="1600" xr:uid="{00000000-0005-0000-0000-00003B030000}"/>
    <cellStyle name="メモ 3 4 2" xfId="1601" xr:uid="{00000000-0005-0000-0000-00003C030000}"/>
    <cellStyle name="メモ 3 4 2 2" xfId="1798" xr:uid="{00000000-0005-0000-0000-00003D030000}"/>
    <cellStyle name="メモ 3 4 3" xfId="1799" xr:uid="{00000000-0005-0000-0000-00003E030000}"/>
    <cellStyle name="メモ 3 4 4" xfId="1800" xr:uid="{00000000-0005-0000-0000-00003F030000}"/>
    <cellStyle name="メモ 3 5" xfId="1602" xr:uid="{00000000-0005-0000-0000-000040030000}"/>
    <cellStyle name="メモ 3 5 2" xfId="1801" xr:uid="{00000000-0005-0000-0000-000041030000}"/>
    <cellStyle name="メモ 3 6" xfId="1603" xr:uid="{00000000-0005-0000-0000-000042030000}"/>
    <cellStyle name="メモ 3 6 2" xfId="1604" xr:uid="{00000000-0005-0000-0000-000043030000}"/>
    <cellStyle name="メモ 4" xfId="734" xr:uid="{00000000-0005-0000-0000-000044030000}"/>
    <cellStyle name="メモ 4 2" xfId="735" xr:uid="{00000000-0005-0000-0000-000045030000}"/>
    <cellStyle name="メモ 4 2 2" xfId="1398" xr:uid="{00000000-0005-0000-0000-000046030000}"/>
    <cellStyle name="メモ 4 2 2 2" xfId="1399" xr:uid="{00000000-0005-0000-0000-000047030000}"/>
    <cellStyle name="メモ 4 2 3" xfId="1400" xr:uid="{00000000-0005-0000-0000-000048030000}"/>
    <cellStyle name="メモ 4 3" xfId="736" xr:uid="{00000000-0005-0000-0000-000049030000}"/>
    <cellStyle name="メモ 4 3 2" xfId="1401" xr:uid="{00000000-0005-0000-0000-00004A030000}"/>
    <cellStyle name="メモ 4 4" xfId="1605" xr:uid="{00000000-0005-0000-0000-00004B030000}"/>
    <cellStyle name="メモ 4 4 2" xfId="1606" xr:uid="{00000000-0005-0000-0000-00004C030000}"/>
    <cellStyle name="メモ 4 5" xfId="1607" xr:uid="{00000000-0005-0000-0000-00004D030000}"/>
    <cellStyle name="メモ 4 6" xfId="1608" xr:uid="{00000000-0005-0000-0000-00004E030000}"/>
    <cellStyle name="メモ 4 6 2" xfId="1609" xr:uid="{00000000-0005-0000-0000-00004F030000}"/>
    <cellStyle name="メモ 4 7" xfId="1802" xr:uid="{00000000-0005-0000-0000-000050030000}"/>
    <cellStyle name="メモ 5" xfId="737" xr:uid="{00000000-0005-0000-0000-000051030000}"/>
    <cellStyle name="メモ 5 2" xfId="1803" xr:uid="{00000000-0005-0000-0000-000052030000}"/>
    <cellStyle name="メモ 5 3" xfId="1804" xr:uid="{00000000-0005-0000-0000-000053030000}"/>
    <cellStyle name="メモ 6" xfId="738" xr:uid="{00000000-0005-0000-0000-000054030000}"/>
    <cellStyle name="メモ 7" xfId="739" xr:uid="{00000000-0005-0000-0000-000055030000}"/>
    <cellStyle name="メモ 8" xfId="740" xr:uid="{00000000-0005-0000-0000-000056030000}"/>
    <cellStyle name="メモ 9" xfId="741" xr:uid="{00000000-0005-0000-0000-000057030000}"/>
    <cellStyle name="リンク セル 10" xfId="742" xr:uid="{00000000-0005-0000-0000-000058030000}"/>
    <cellStyle name="リンク セル 11" xfId="743" xr:uid="{00000000-0005-0000-0000-000059030000}"/>
    <cellStyle name="リンク セル 12" xfId="744" xr:uid="{00000000-0005-0000-0000-00005A030000}"/>
    <cellStyle name="リンク セル 13" xfId="745" xr:uid="{00000000-0005-0000-0000-00005B030000}"/>
    <cellStyle name="リンク セル 14" xfId="746" xr:uid="{00000000-0005-0000-0000-00005C030000}"/>
    <cellStyle name="リンク セル 15" xfId="747" xr:uid="{00000000-0005-0000-0000-00005D030000}"/>
    <cellStyle name="リンク セル 16" xfId="748" xr:uid="{00000000-0005-0000-0000-00005E030000}"/>
    <cellStyle name="リンク セル 17" xfId="749" xr:uid="{00000000-0005-0000-0000-00005F030000}"/>
    <cellStyle name="リンク セル 18" xfId="750" xr:uid="{00000000-0005-0000-0000-000060030000}"/>
    <cellStyle name="リンク セル 19" xfId="751" xr:uid="{00000000-0005-0000-0000-000061030000}"/>
    <cellStyle name="リンク セル 2" xfId="752" xr:uid="{00000000-0005-0000-0000-000062030000}"/>
    <cellStyle name="リンク セル 2 2" xfId="753" xr:uid="{00000000-0005-0000-0000-000063030000}"/>
    <cellStyle name="リンク セル 20" xfId="754" xr:uid="{00000000-0005-0000-0000-000064030000}"/>
    <cellStyle name="リンク セル 21" xfId="755" xr:uid="{00000000-0005-0000-0000-000065030000}"/>
    <cellStyle name="リンク セル 22" xfId="756" xr:uid="{00000000-0005-0000-0000-000066030000}"/>
    <cellStyle name="リンク セル 23" xfId="757" xr:uid="{00000000-0005-0000-0000-000067030000}"/>
    <cellStyle name="リンク セル 24" xfId="758" xr:uid="{00000000-0005-0000-0000-000068030000}"/>
    <cellStyle name="リンク セル 25" xfId="759" xr:uid="{00000000-0005-0000-0000-000069030000}"/>
    <cellStyle name="リンク セル 3" xfId="760" xr:uid="{00000000-0005-0000-0000-00006A030000}"/>
    <cellStyle name="リンク セル 3 2" xfId="761" xr:uid="{00000000-0005-0000-0000-00006B030000}"/>
    <cellStyle name="リンク セル 4" xfId="762" xr:uid="{00000000-0005-0000-0000-00006C030000}"/>
    <cellStyle name="リンク セル 5" xfId="763" xr:uid="{00000000-0005-0000-0000-00006D030000}"/>
    <cellStyle name="リンク セル 6" xfId="764" xr:uid="{00000000-0005-0000-0000-00006E030000}"/>
    <cellStyle name="リンク セル 7" xfId="765" xr:uid="{00000000-0005-0000-0000-00006F030000}"/>
    <cellStyle name="リンク セル 8" xfId="766" xr:uid="{00000000-0005-0000-0000-000070030000}"/>
    <cellStyle name="リンク セル 9" xfId="767" xr:uid="{00000000-0005-0000-0000-000071030000}"/>
    <cellStyle name="悪い 10" xfId="768" xr:uid="{00000000-0005-0000-0000-000072030000}"/>
    <cellStyle name="悪い 11" xfId="769" xr:uid="{00000000-0005-0000-0000-000073030000}"/>
    <cellStyle name="悪い 12" xfId="770" xr:uid="{00000000-0005-0000-0000-000074030000}"/>
    <cellStyle name="悪い 13" xfId="771" xr:uid="{00000000-0005-0000-0000-000075030000}"/>
    <cellStyle name="悪い 14" xfId="772" xr:uid="{00000000-0005-0000-0000-000076030000}"/>
    <cellStyle name="悪い 15" xfId="773" xr:uid="{00000000-0005-0000-0000-000077030000}"/>
    <cellStyle name="悪い 16" xfId="774" xr:uid="{00000000-0005-0000-0000-000078030000}"/>
    <cellStyle name="悪い 17" xfId="775" xr:uid="{00000000-0005-0000-0000-000079030000}"/>
    <cellStyle name="悪い 18" xfId="776" xr:uid="{00000000-0005-0000-0000-00007A030000}"/>
    <cellStyle name="悪い 19" xfId="777" xr:uid="{00000000-0005-0000-0000-00007B030000}"/>
    <cellStyle name="悪い 2" xfId="778" xr:uid="{00000000-0005-0000-0000-00007C030000}"/>
    <cellStyle name="悪い 2 2" xfId="779" xr:uid="{00000000-0005-0000-0000-00007D030000}"/>
    <cellStyle name="悪い 2 2 2" xfId="1805" xr:uid="{00000000-0005-0000-0000-00007E030000}"/>
    <cellStyle name="悪い 2 3" xfId="1402" xr:uid="{00000000-0005-0000-0000-00007F030000}"/>
    <cellStyle name="悪い 20" xfId="780" xr:uid="{00000000-0005-0000-0000-000080030000}"/>
    <cellStyle name="悪い 21" xfId="781" xr:uid="{00000000-0005-0000-0000-000081030000}"/>
    <cellStyle name="悪い 22" xfId="782" xr:uid="{00000000-0005-0000-0000-000082030000}"/>
    <cellStyle name="悪い 23" xfId="783" xr:uid="{00000000-0005-0000-0000-000083030000}"/>
    <cellStyle name="悪い 24" xfId="784" xr:uid="{00000000-0005-0000-0000-000084030000}"/>
    <cellStyle name="悪い 25" xfId="785" xr:uid="{00000000-0005-0000-0000-000085030000}"/>
    <cellStyle name="悪い 3" xfId="786" xr:uid="{00000000-0005-0000-0000-000086030000}"/>
    <cellStyle name="悪い 3 2" xfId="787" xr:uid="{00000000-0005-0000-0000-000087030000}"/>
    <cellStyle name="悪い 4" xfId="788" xr:uid="{00000000-0005-0000-0000-000088030000}"/>
    <cellStyle name="悪い 5" xfId="789" xr:uid="{00000000-0005-0000-0000-000089030000}"/>
    <cellStyle name="悪い 6" xfId="790" xr:uid="{00000000-0005-0000-0000-00008A030000}"/>
    <cellStyle name="悪い 7" xfId="791" xr:uid="{00000000-0005-0000-0000-00008B030000}"/>
    <cellStyle name="悪い 8" xfId="792" xr:uid="{00000000-0005-0000-0000-00008C030000}"/>
    <cellStyle name="悪い 9" xfId="793" xr:uid="{00000000-0005-0000-0000-00008D030000}"/>
    <cellStyle name="計算 10" xfId="794" xr:uid="{00000000-0005-0000-0000-00008E030000}"/>
    <cellStyle name="計算 11" xfId="795" xr:uid="{00000000-0005-0000-0000-00008F030000}"/>
    <cellStyle name="計算 12" xfId="796" xr:uid="{00000000-0005-0000-0000-000090030000}"/>
    <cellStyle name="計算 13" xfId="797" xr:uid="{00000000-0005-0000-0000-000091030000}"/>
    <cellStyle name="計算 14" xfId="798" xr:uid="{00000000-0005-0000-0000-000092030000}"/>
    <cellStyle name="計算 15" xfId="799" xr:uid="{00000000-0005-0000-0000-000093030000}"/>
    <cellStyle name="計算 16" xfId="800" xr:uid="{00000000-0005-0000-0000-000094030000}"/>
    <cellStyle name="計算 17" xfId="801" xr:uid="{00000000-0005-0000-0000-000095030000}"/>
    <cellStyle name="計算 18" xfId="802" xr:uid="{00000000-0005-0000-0000-000096030000}"/>
    <cellStyle name="計算 19" xfId="803" xr:uid="{00000000-0005-0000-0000-000097030000}"/>
    <cellStyle name="計算 2" xfId="804" xr:uid="{00000000-0005-0000-0000-000098030000}"/>
    <cellStyle name="計算 2 2" xfId="805" xr:uid="{00000000-0005-0000-0000-000099030000}"/>
    <cellStyle name="計算 2 2 2" xfId="806" xr:uid="{00000000-0005-0000-0000-00009A030000}"/>
    <cellStyle name="計算 2 2 2 2" xfId="1403" xr:uid="{00000000-0005-0000-0000-00009B030000}"/>
    <cellStyle name="計算 2 2 2 2 2" xfId="1404" xr:uid="{00000000-0005-0000-0000-00009C030000}"/>
    <cellStyle name="計算 2 2 2 3" xfId="1405" xr:uid="{00000000-0005-0000-0000-00009D030000}"/>
    <cellStyle name="計算 2 2 3" xfId="807" xr:uid="{00000000-0005-0000-0000-00009E030000}"/>
    <cellStyle name="計算 2 2 3 2" xfId="1406" xr:uid="{00000000-0005-0000-0000-00009F030000}"/>
    <cellStyle name="計算 2 2 4" xfId="1610" xr:uid="{00000000-0005-0000-0000-0000A0030000}"/>
    <cellStyle name="計算 2 2 4 2" xfId="1611" xr:uid="{00000000-0005-0000-0000-0000A1030000}"/>
    <cellStyle name="計算 2 2 5" xfId="1612" xr:uid="{00000000-0005-0000-0000-0000A2030000}"/>
    <cellStyle name="計算 2 2 6" xfId="1613" xr:uid="{00000000-0005-0000-0000-0000A3030000}"/>
    <cellStyle name="計算 2 2 6 2" xfId="1614" xr:uid="{00000000-0005-0000-0000-0000A4030000}"/>
    <cellStyle name="計算 2 3" xfId="1806" xr:uid="{00000000-0005-0000-0000-0000A5030000}"/>
    <cellStyle name="計算 2 3 2" xfId="1807" xr:uid="{00000000-0005-0000-0000-0000A6030000}"/>
    <cellStyle name="計算 2 3 2 2" xfId="1808" xr:uid="{00000000-0005-0000-0000-0000A7030000}"/>
    <cellStyle name="計算 2 3 3" xfId="1809" xr:uid="{00000000-0005-0000-0000-0000A8030000}"/>
    <cellStyle name="計算 2 4" xfId="1810" xr:uid="{00000000-0005-0000-0000-0000A9030000}"/>
    <cellStyle name="計算 2 4 2" xfId="1811" xr:uid="{00000000-0005-0000-0000-0000AA030000}"/>
    <cellStyle name="計算 2 4 2 2" xfId="1812" xr:uid="{00000000-0005-0000-0000-0000AB030000}"/>
    <cellStyle name="計算 2 4 3" xfId="1813" xr:uid="{00000000-0005-0000-0000-0000AC030000}"/>
    <cellStyle name="計算 2 5" xfId="1814" xr:uid="{00000000-0005-0000-0000-0000AD030000}"/>
    <cellStyle name="計算 2 5 2" xfId="1815" xr:uid="{00000000-0005-0000-0000-0000AE030000}"/>
    <cellStyle name="計算 2 6" xfId="1816" xr:uid="{00000000-0005-0000-0000-0000AF030000}"/>
    <cellStyle name="計算 20" xfId="808" xr:uid="{00000000-0005-0000-0000-0000B0030000}"/>
    <cellStyle name="計算 21" xfId="809" xr:uid="{00000000-0005-0000-0000-0000B1030000}"/>
    <cellStyle name="計算 22" xfId="810" xr:uid="{00000000-0005-0000-0000-0000B2030000}"/>
    <cellStyle name="計算 23" xfId="811" xr:uid="{00000000-0005-0000-0000-0000B3030000}"/>
    <cellStyle name="計算 24" xfId="812" xr:uid="{00000000-0005-0000-0000-0000B4030000}"/>
    <cellStyle name="計算 25" xfId="813" xr:uid="{00000000-0005-0000-0000-0000B5030000}"/>
    <cellStyle name="計算 3" xfId="814" xr:uid="{00000000-0005-0000-0000-0000B6030000}"/>
    <cellStyle name="計算 3 2" xfId="815" xr:uid="{00000000-0005-0000-0000-0000B7030000}"/>
    <cellStyle name="計算 3 2 2" xfId="1407" xr:uid="{00000000-0005-0000-0000-0000B8030000}"/>
    <cellStyle name="計算 3 2 2 2" xfId="1408" xr:uid="{00000000-0005-0000-0000-0000B9030000}"/>
    <cellStyle name="計算 3 2 3" xfId="1409" xr:uid="{00000000-0005-0000-0000-0000BA030000}"/>
    <cellStyle name="計算 3 3" xfId="816" xr:uid="{00000000-0005-0000-0000-0000BB030000}"/>
    <cellStyle name="計算 3 3 2" xfId="1410" xr:uid="{00000000-0005-0000-0000-0000BC030000}"/>
    <cellStyle name="計算 3 3 2 2" xfId="1817" xr:uid="{00000000-0005-0000-0000-0000BD030000}"/>
    <cellStyle name="計算 3 3 3" xfId="1818" xr:uid="{00000000-0005-0000-0000-0000BE030000}"/>
    <cellStyle name="計算 3 4" xfId="1615" xr:uid="{00000000-0005-0000-0000-0000BF030000}"/>
    <cellStyle name="計算 3 4 2" xfId="1616" xr:uid="{00000000-0005-0000-0000-0000C0030000}"/>
    <cellStyle name="計算 3 4 2 2" xfId="1819" xr:uid="{00000000-0005-0000-0000-0000C1030000}"/>
    <cellStyle name="計算 3 4 3" xfId="1820" xr:uid="{00000000-0005-0000-0000-0000C2030000}"/>
    <cellStyle name="計算 3 5" xfId="1617" xr:uid="{00000000-0005-0000-0000-0000C3030000}"/>
    <cellStyle name="計算 3 5 2" xfId="1821" xr:uid="{00000000-0005-0000-0000-0000C4030000}"/>
    <cellStyle name="計算 3 6" xfId="1618" xr:uid="{00000000-0005-0000-0000-0000C5030000}"/>
    <cellStyle name="計算 3 6 2" xfId="1619" xr:uid="{00000000-0005-0000-0000-0000C6030000}"/>
    <cellStyle name="計算 4" xfId="817" xr:uid="{00000000-0005-0000-0000-0000C7030000}"/>
    <cellStyle name="計算 4 2" xfId="818" xr:uid="{00000000-0005-0000-0000-0000C8030000}"/>
    <cellStyle name="計算 4 2 2" xfId="1411" xr:uid="{00000000-0005-0000-0000-0000C9030000}"/>
    <cellStyle name="計算 4 2 2 2" xfId="1412" xr:uid="{00000000-0005-0000-0000-0000CA030000}"/>
    <cellStyle name="計算 4 2 3" xfId="1413" xr:uid="{00000000-0005-0000-0000-0000CB030000}"/>
    <cellStyle name="計算 4 3" xfId="819" xr:uid="{00000000-0005-0000-0000-0000CC030000}"/>
    <cellStyle name="計算 4 3 2" xfId="1414" xr:uid="{00000000-0005-0000-0000-0000CD030000}"/>
    <cellStyle name="計算 4 4" xfId="1620" xr:uid="{00000000-0005-0000-0000-0000CE030000}"/>
    <cellStyle name="計算 4 4 2" xfId="1621" xr:uid="{00000000-0005-0000-0000-0000CF030000}"/>
    <cellStyle name="計算 4 5" xfId="1622" xr:uid="{00000000-0005-0000-0000-0000D0030000}"/>
    <cellStyle name="計算 4 6" xfId="1623" xr:uid="{00000000-0005-0000-0000-0000D1030000}"/>
    <cellStyle name="計算 4 6 2" xfId="1624" xr:uid="{00000000-0005-0000-0000-0000D2030000}"/>
    <cellStyle name="計算 5" xfId="820" xr:uid="{00000000-0005-0000-0000-0000D3030000}"/>
    <cellStyle name="計算 6" xfId="821" xr:uid="{00000000-0005-0000-0000-0000D4030000}"/>
    <cellStyle name="計算 7" xfId="822" xr:uid="{00000000-0005-0000-0000-0000D5030000}"/>
    <cellStyle name="計算 8" xfId="823" xr:uid="{00000000-0005-0000-0000-0000D6030000}"/>
    <cellStyle name="計算 9" xfId="824" xr:uid="{00000000-0005-0000-0000-0000D7030000}"/>
    <cellStyle name="警告文 10" xfId="825" xr:uid="{00000000-0005-0000-0000-0000D8030000}"/>
    <cellStyle name="警告文 11" xfId="826" xr:uid="{00000000-0005-0000-0000-0000D9030000}"/>
    <cellStyle name="警告文 12" xfId="827" xr:uid="{00000000-0005-0000-0000-0000DA030000}"/>
    <cellStyle name="警告文 13" xfId="828" xr:uid="{00000000-0005-0000-0000-0000DB030000}"/>
    <cellStyle name="警告文 14" xfId="829" xr:uid="{00000000-0005-0000-0000-0000DC030000}"/>
    <cellStyle name="警告文 15" xfId="830" xr:uid="{00000000-0005-0000-0000-0000DD030000}"/>
    <cellStyle name="警告文 16" xfId="831" xr:uid="{00000000-0005-0000-0000-0000DE030000}"/>
    <cellStyle name="警告文 17" xfId="832" xr:uid="{00000000-0005-0000-0000-0000DF030000}"/>
    <cellStyle name="警告文 18" xfId="833" xr:uid="{00000000-0005-0000-0000-0000E0030000}"/>
    <cellStyle name="警告文 19" xfId="834" xr:uid="{00000000-0005-0000-0000-0000E1030000}"/>
    <cellStyle name="警告文 2" xfId="835" xr:uid="{00000000-0005-0000-0000-0000E2030000}"/>
    <cellStyle name="警告文 2 2" xfId="836" xr:uid="{00000000-0005-0000-0000-0000E3030000}"/>
    <cellStyle name="警告文 20" xfId="837" xr:uid="{00000000-0005-0000-0000-0000E4030000}"/>
    <cellStyle name="警告文 21" xfId="838" xr:uid="{00000000-0005-0000-0000-0000E5030000}"/>
    <cellStyle name="警告文 22" xfId="839" xr:uid="{00000000-0005-0000-0000-0000E6030000}"/>
    <cellStyle name="警告文 23" xfId="840" xr:uid="{00000000-0005-0000-0000-0000E7030000}"/>
    <cellStyle name="警告文 24" xfId="841" xr:uid="{00000000-0005-0000-0000-0000E8030000}"/>
    <cellStyle name="警告文 25" xfId="842" xr:uid="{00000000-0005-0000-0000-0000E9030000}"/>
    <cellStyle name="警告文 3" xfId="843" xr:uid="{00000000-0005-0000-0000-0000EA030000}"/>
    <cellStyle name="警告文 3 2" xfId="844" xr:uid="{00000000-0005-0000-0000-0000EB030000}"/>
    <cellStyle name="警告文 4" xfId="845" xr:uid="{00000000-0005-0000-0000-0000EC030000}"/>
    <cellStyle name="警告文 5" xfId="846" xr:uid="{00000000-0005-0000-0000-0000ED030000}"/>
    <cellStyle name="警告文 6" xfId="847" xr:uid="{00000000-0005-0000-0000-0000EE030000}"/>
    <cellStyle name="警告文 7" xfId="848" xr:uid="{00000000-0005-0000-0000-0000EF030000}"/>
    <cellStyle name="警告文 8" xfId="849" xr:uid="{00000000-0005-0000-0000-0000F0030000}"/>
    <cellStyle name="警告文 9" xfId="850" xr:uid="{00000000-0005-0000-0000-0000F1030000}"/>
    <cellStyle name="桁区切り" xfId="1577" builtinId="6"/>
    <cellStyle name="桁区切り 2" xfId="851" xr:uid="{00000000-0005-0000-0000-0000F3030000}"/>
    <cellStyle name="桁区切り 2 2" xfId="852" xr:uid="{00000000-0005-0000-0000-0000F4030000}"/>
    <cellStyle name="桁区切り 2 2 2" xfId="853" xr:uid="{00000000-0005-0000-0000-0000F5030000}"/>
    <cellStyle name="桁区切り 2 2 2 2" xfId="1625" xr:uid="{00000000-0005-0000-0000-0000F6030000}"/>
    <cellStyle name="桁区切り 2 2 2 2 2" xfId="1626" xr:uid="{00000000-0005-0000-0000-0000F7030000}"/>
    <cellStyle name="桁区切り 2 2 2 3" xfId="1627" xr:uid="{00000000-0005-0000-0000-0000F8030000}"/>
    <cellStyle name="桁区切り 2 2 2 4" xfId="1822" xr:uid="{00000000-0005-0000-0000-0000F9030000}"/>
    <cellStyle name="桁区切り 2 2 3" xfId="1628" xr:uid="{00000000-0005-0000-0000-0000FA030000}"/>
    <cellStyle name="桁区切り 2 2 3 2" xfId="1629" xr:uid="{00000000-0005-0000-0000-0000FB030000}"/>
    <cellStyle name="桁区切り 2 2 3 2 2" xfId="1630" xr:uid="{00000000-0005-0000-0000-0000FC030000}"/>
    <cellStyle name="桁区切り 2 2 3 3" xfId="1631" xr:uid="{00000000-0005-0000-0000-0000FD030000}"/>
    <cellStyle name="桁区切り 2 2 3 3 2" xfId="1632" xr:uid="{00000000-0005-0000-0000-0000FE030000}"/>
    <cellStyle name="桁区切り 2 2 3 4" xfId="1633" xr:uid="{00000000-0005-0000-0000-0000FF030000}"/>
    <cellStyle name="桁区切り 2 2 4" xfId="1634" xr:uid="{00000000-0005-0000-0000-000000040000}"/>
    <cellStyle name="桁区切り 2 2 5" xfId="1823" xr:uid="{00000000-0005-0000-0000-000001040000}"/>
    <cellStyle name="桁区切り 2 3" xfId="854" xr:uid="{00000000-0005-0000-0000-000002040000}"/>
    <cellStyle name="桁区切り 2 3 2" xfId="1635" xr:uid="{00000000-0005-0000-0000-000003040000}"/>
    <cellStyle name="桁区切り 2 3 2 2" xfId="1636" xr:uid="{00000000-0005-0000-0000-000004040000}"/>
    <cellStyle name="桁区切り 2 3 3" xfId="1637" xr:uid="{00000000-0005-0000-0000-000005040000}"/>
    <cellStyle name="桁区切り 2 3 4" xfId="1824" xr:uid="{00000000-0005-0000-0000-000006040000}"/>
    <cellStyle name="桁区切り 2 4" xfId="1415" xr:uid="{00000000-0005-0000-0000-000007040000}"/>
    <cellStyle name="桁区切り 2 4 2" xfId="1825" xr:uid="{00000000-0005-0000-0000-000008040000}"/>
    <cellStyle name="桁区切り 2 5" xfId="1416" xr:uid="{00000000-0005-0000-0000-000009040000}"/>
    <cellStyle name="桁区切り 2 5 2" xfId="1417" xr:uid="{00000000-0005-0000-0000-00000A040000}"/>
    <cellStyle name="桁区切り 2 5 3" xfId="1418" xr:uid="{00000000-0005-0000-0000-00000B040000}"/>
    <cellStyle name="桁区切り 2 5 3 2" xfId="1419" xr:uid="{00000000-0005-0000-0000-00000C040000}"/>
    <cellStyle name="桁区切り 2 6" xfId="1420" xr:uid="{00000000-0005-0000-0000-00000D040000}"/>
    <cellStyle name="桁区切り 2 6 2" xfId="1562" xr:uid="{00000000-0005-0000-0000-00000E040000}"/>
    <cellStyle name="桁区切り 2 7" xfId="1421" xr:uid="{00000000-0005-0000-0000-00000F040000}"/>
    <cellStyle name="桁区切り 2 8" xfId="1422" xr:uid="{00000000-0005-0000-0000-000010040000}"/>
    <cellStyle name="桁区切り 2 8 2" xfId="1423" xr:uid="{00000000-0005-0000-0000-000011040000}"/>
    <cellStyle name="桁区切り 2 8 2 2" xfId="1424" xr:uid="{00000000-0005-0000-0000-000012040000}"/>
    <cellStyle name="桁区切り 2 8 2 2 2" xfId="1425" xr:uid="{00000000-0005-0000-0000-000013040000}"/>
    <cellStyle name="桁区切り 2 8 2 2 2 2" xfId="1426" xr:uid="{00000000-0005-0000-0000-000014040000}"/>
    <cellStyle name="桁区切り 2 8 2 2 2 2 2" xfId="1427" xr:uid="{00000000-0005-0000-0000-000015040000}"/>
    <cellStyle name="桁区切り 2 8 2 3" xfId="1428" xr:uid="{00000000-0005-0000-0000-000016040000}"/>
    <cellStyle name="桁区切り 2 8 2 3 2" xfId="1429" xr:uid="{00000000-0005-0000-0000-000017040000}"/>
    <cellStyle name="桁区切り 2 8 2 3 2 2" xfId="1430" xr:uid="{00000000-0005-0000-0000-000018040000}"/>
    <cellStyle name="桁区切り 2 9" xfId="1551" xr:uid="{00000000-0005-0000-0000-000019040000}"/>
    <cellStyle name="桁区切り 3" xfId="855" xr:uid="{00000000-0005-0000-0000-00001A040000}"/>
    <cellStyle name="桁区切り 3 2" xfId="856" xr:uid="{00000000-0005-0000-0000-00001B040000}"/>
    <cellStyle name="桁区切り 3 3" xfId="1638" xr:uid="{00000000-0005-0000-0000-00001C040000}"/>
    <cellStyle name="桁区切り 3 3 2" xfId="1639" xr:uid="{00000000-0005-0000-0000-00001D040000}"/>
    <cellStyle name="桁区切り 3 3 2 2" xfId="1640" xr:uid="{00000000-0005-0000-0000-00001E040000}"/>
    <cellStyle name="桁区切り 3 3 3" xfId="1641" xr:uid="{00000000-0005-0000-0000-00001F040000}"/>
    <cellStyle name="桁区切り 3 4" xfId="1642" xr:uid="{00000000-0005-0000-0000-000020040000}"/>
    <cellStyle name="桁区切り 3 4 2" xfId="1643" xr:uid="{00000000-0005-0000-0000-000021040000}"/>
    <cellStyle name="桁区切り 3 5" xfId="1431" xr:uid="{00000000-0005-0000-0000-000022040000}"/>
    <cellStyle name="桁区切り 3 6" xfId="1826" xr:uid="{00000000-0005-0000-0000-000023040000}"/>
    <cellStyle name="桁区切り 4" xfId="857" xr:uid="{00000000-0005-0000-0000-000024040000}"/>
    <cellStyle name="桁区切り 4 2" xfId="1432" xr:uid="{00000000-0005-0000-0000-000025040000}"/>
    <cellStyle name="桁区切り 4 2 2" xfId="1644" xr:uid="{00000000-0005-0000-0000-000026040000}"/>
    <cellStyle name="桁区切り 4 2 2 2" xfId="1645" xr:uid="{00000000-0005-0000-0000-000027040000}"/>
    <cellStyle name="桁区切り 4 2 3" xfId="1646" xr:uid="{00000000-0005-0000-0000-000028040000}"/>
    <cellStyle name="桁区切り 4 2 4" xfId="1827" xr:uid="{00000000-0005-0000-0000-000029040000}"/>
    <cellStyle name="桁区切り 4 3" xfId="1647" xr:uid="{00000000-0005-0000-0000-00002A040000}"/>
    <cellStyle name="桁区切り 4 3 2" xfId="1648" xr:uid="{00000000-0005-0000-0000-00002B040000}"/>
    <cellStyle name="桁区切り 4 4" xfId="1649" xr:uid="{00000000-0005-0000-0000-00002C040000}"/>
    <cellStyle name="桁区切り 4 5" xfId="1828" xr:uid="{00000000-0005-0000-0000-00002D040000}"/>
    <cellStyle name="桁区切り 5" xfId="1433" xr:uid="{00000000-0005-0000-0000-00002E040000}"/>
    <cellStyle name="桁区切り 5 2" xfId="1563" xr:uid="{00000000-0005-0000-0000-00002F040000}"/>
    <cellStyle name="桁区切り 5 2 2" xfId="1564" xr:uid="{00000000-0005-0000-0000-000030040000}"/>
    <cellStyle name="桁区切り 5 3" xfId="1565" xr:uid="{00000000-0005-0000-0000-000031040000}"/>
    <cellStyle name="桁区切り 6" xfId="1434" xr:uid="{00000000-0005-0000-0000-000032040000}"/>
    <cellStyle name="桁区切り 6 2" xfId="1829" xr:uid="{00000000-0005-0000-0000-000033040000}"/>
    <cellStyle name="桁区切り 7" xfId="1435" xr:uid="{00000000-0005-0000-0000-000034040000}"/>
    <cellStyle name="桁区切り 7 2" xfId="1830" xr:uid="{00000000-0005-0000-0000-000035040000}"/>
    <cellStyle name="桁区切り 8" xfId="1436" xr:uid="{00000000-0005-0000-0000-000036040000}"/>
    <cellStyle name="桁区切り 8 2" xfId="1437" xr:uid="{00000000-0005-0000-0000-000037040000}"/>
    <cellStyle name="桁区切り 9" xfId="1650" xr:uid="{00000000-0005-0000-0000-000038040000}"/>
    <cellStyle name="桁区切り 9 2" xfId="1651" xr:uid="{00000000-0005-0000-0000-000039040000}"/>
    <cellStyle name="桁区切り 9 2 2" xfId="1652" xr:uid="{00000000-0005-0000-0000-00003A040000}"/>
    <cellStyle name="見出し 1 10" xfId="858" xr:uid="{00000000-0005-0000-0000-00003B040000}"/>
    <cellStyle name="見出し 1 11" xfId="859" xr:uid="{00000000-0005-0000-0000-00003C040000}"/>
    <cellStyle name="見出し 1 12" xfId="860" xr:uid="{00000000-0005-0000-0000-00003D040000}"/>
    <cellStyle name="見出し 1 13" xfId="861" xr:uid="{00000000-0005-0000-0000-00003E040000}"/>
    <cellStyle name="見出し 1 14" xfId="862" xr:uid="{00000000-0005-0000-0000-00003F040000}"/>
    <cellStyle name="見出し 1 15" xfId="863" xr:uid="{00000000-0005-0000-0000-000040040000}"/>
    <cellStyle name="見出し 1 16" xfId="864" xr:uid="{00000000-0005-0000-0000-000041040000}"/>
    <cellStyle name="見出し 1 17" xfId="865" xr:uid="{00000000-0005-0000-0000-000042040000}"/>
    <cellStyle name="見出し 1 18" xfId="866" xr:uid="{00000000-0005-0000-0000-000043040000}"/>
    <cellStyle name="見出し 1 19" xfId="867" xr:uid="{00000000-0005-0000-0000-000044040000}"/>
    <cellStyle name="見出し 1 2" xfId="868" xr:uid="{00000000-0005-0000-0000-000045040000}"/>
    <cellStyle name="見出し 1 2 2" xfId="869" xr:uid="{00000000-0005-0000-0000-000046040000}"/>
    <cellStyle name="見出し 1 20" xfId="870" xr:uid="{00000000-0005-0000-0000-000047040000}"/>
    <cellStyle name="見出し 1 21" xfId="871" xr:uid="{00000000-0005-0000-0000-000048040000}"/>
    <cellStyle name="見出し 1 22" xfId="872" xr:uid="{00000000-0005-0000-0000-000049040000}"/>
    <cellStyle name="見出し 1 23" xfId="873" xr:uid="{00000000-0005-0000-0000-00004A040000}"/>
    <cellStyle name="見出し 1 24" xfId="874" xr:uid="{00000000-0005-0000-0000-00004B040000}"/>
    <cellStyle name="見出し 1 25" xfId="875" xr:uid="{00000000-0005-0000-0000-00004C040000}"/>
    <cellStyle name="見出し 1 3" xfId="876" xr:uid="{00000000-0005-0000-0000-00004D040000}"/>
    <cellStyle name="見出し 1 3 2" xfId="877" xr:uid="{00000000-0005-0000-0000-00004E040000}"/>
    <cellStyle name="見出し 1 4" xfId="878" xr:uid="{00000000-0005-0000-0000-00004F040000}"/>
    <cellStyle name="見出し 1 5" xfId="879" xr:uid="{00000000-0005-0000-0000-000050040000}"/>
    <cellStyle name="見出し 1 6" xfId="880" xr:uid="{00000000-0005-0000-0000-000051040000}"/>
    <cellStyle name="見出し 1 7" xfId="881" xr:uid="{00000000-0005-0000-0000-000052040000}"/>
    <cellStyle name="見出し 1 8" xfId="882" xr:uid="{00000000-0005-0000-0000-000053040000}"/>
    <cellStyle name="見出し 1 9" xfId="883" xr:uid="{00000000-0005-0000-0000-000054040000}"/>
    <cellStyle name="見出し 2 10" xfId="884" xr:uid="{00000000-0005-0000-0000-000055040000}"/>
    <cellStyle name="見出し 2 11" xfId="885" xr:uid="{00000000-0005-0000-0000-000056040000}"/>
    <cellStyle name="見出し 2 12" xfId="886" xr:uid="{00000000-0005-0000-0000-000057040000}"/>
    <cellStyle name="見出し 2 13" xfId="887" xr:uid="{00000000-0005-0000-0000-000058040000}"/>
    <cellStyle name="見出し 2 14" xfId="888" xr:uid="{00000000-0005-0000-0000-000059040000}"/>
    <cellStyle name="見出し 2 15" xfId="889" xr:uid="{00000000-0005-0000-0000-00005A040000}"/>
    <cellStyle name="見出し 2 16" xfId="890" xr:uid="{00000000-0005-0000-0000-00005B040000}"/>
    <cellStyle name="見出し 2 17" xfId="891" xr:uid="{00000000-0005-0000-0000-00005C040000}"/>
    <cellStyle name="見出し 2 18" xfId="892" xr:uid="{00000000-0005-0000-0000-00005D040000}"/>
    <cellStyle name="見出し 2 19" xfId="893" xr:uid="{00000000-0005-0000-0000-00005E040000}"/>
    <cellStyle name="見出し 2 2" xfId="894" xr:uid="{00000000-0005-0000-0000-00005F040000}"/>
    <cellStyle name="見出し 2 2 2" xfId="895" xr:uid="{00000000-0005-0000-0000-000060040000}"/>
    <cellStyle name="見出し 2 20" xfId="896" xr:uid="{00000000-0005-0000-0000-000061040000}"/>
    <cellStyle name="見出し 2 21" xfId="897" xr:uid="{00000000-0005-0000-0000-000062040000}"/>
    <cellStyle name="見出し 2 22" xfId="898" xr:uid="{00000000-0005-0000-0000-000063040000}"/>
    <cellStyle name="見出し 2 23" xfId="899" xr:uid="{00000000-0005-0000-0000-000064040000}"/>
    <cellStyle name="見出し 2 24" xfId="900" xr:uid="{00000000-0005-0000-0000-000065040000}"/>
    <cellStyle name="見出し 2 25" xfId="901" xr:uid="{00000000-0005-0000-0000-000066040000}"/>
    <cellStyle name="見出し 2 3" xfId="902" xr:uid="{00000000-0005-0000-0000-000067040000}"/>
    <cellStyle name="見出し 2 3 2" xfId="903" xr:uid="{00000000-0005-0000-0000-000068040000}"/>
    <cellStyle name="見出し 2 4" xfId="904" xr:uid="{00000000-0005-0000-0000-000069040000}"/>
    <cellStyle name="見出し 2 5" xfId="905" xr:uid="{00000000-0005-0000-0000-00006A040000}"/>
    <cellStyle name="見出し 2 6" xfId="906" xr:uid="{00000000-0005-0000-0000-00006B040000}"/>
    <cellStyle name="見出し 2 7" xfId="907" xr:uid="{00000000-0005-0000-0000-00006C040000}"/>
    <cellStyle name="見出し 2 8" xfId="908" xr:uid="{00000000-0005-0000-0000-00006D040000}"/>
    <cellStyle name="見出し 2 9" xfId="909" xr:uid="{00000000-0005-0000-0000-00006E040000}"/>
    <cellStyle name="見出し 3 10" xfId="910" xr:uid="{00000000-0005-0000-0000-00006F040000}"/>
    <cellStyle name="見出し 3 11" xfId="911" xr:uid="{00000000-0005-0000-0000-000070040000}"/>
    <cellStyle name="見出し 3 12" xfId="912" xr:uid="{00000000-0005-0000-0000-000071040000}"/>
    <cellStyle name="見出し 3 13" xfId="913" xr:uid="{00000000-0005-0000-0000-000072040000}"/>
    <cellStyle name="見出し 3 14" xfId="914" xr:uid="{00000000-0005-0000-0000-000073040000}"/>
    <cellStyle name="見出し 3 15" xfId="915" xr:uid="{00000000-0005-0000-0000-000074040000}"/>
    <cellStyle name="見出し 3 16" xfId="916" xr:uid="{00000000-0005-0000-0000-000075040000}"/>
    <cellStyle name="見出し 3 17" xfId="917" xr:uid="{00000000-0005-0000-0000-000076040000}"/>
    <cellStyle name="見出し 3 18" xfId="918" xr:uid="{00000000-0005-0000-0000-000077040000}"/>
    <cellStyle name="見出し 3 19" xfId="919" xr:uid="{00000000-0005-0000-0000-000078040000}"/>
    <cellStyle name="見出し 3 2" xfId="920" xr:uid="{00000000-0005-0000-0000-000079040000}"/>
    <cellStyle name="見出し 3 2 2" xfId="921" xr:uid="{00000000-0005-0000-0000-00007A040000}"/>
    <cellStyle name="見出し 3 20" xfId="922" xr:uid="{00000000-0005-0000-0000-00007B040000}"/>
    <cellStyle name="見出し 3 21" xfId="923" xr:uid="{00000000-0005-0000-0000-00007C040000}"/>
    <cellStyle name="見出し 3 22" xfId="924" xr:uid="{00000000-0005-0000-0000-00007D040000}"/>
    <cellStyle name="見出し 3 23" xfId="925" xr:uid="{00000000-0005-0000-0000-00007E040000}"/>
    <cellStyle name="見出し 3 24" xfId="926" xr:uid="{00000000-0005-0000-0000-00007F040000}"/>
    <cellStyle name="見出し 3 25" xfId="927" xr:uid="{00000000-0005-0000-0000-000080040000}"/>
    <cellStyle name="見出し 3 3" xfId="928" xr:uid="{00000000-0005-0000-0000-000081040000}"/>
    <cellStyle name="見出し 3 3 2" xfId="929" xr:uid="{00000000-0005-0000-0000-000082040000}"/>
    <cellStyle name="見出し 3 4" xfId="930" xr:uid="{00000000-0005-0000-0000-000083040000}"/>
    <cellStyle name="見出し 3 5" xfId="931" xr:uid="{00000000-0005-0000-0000-000084040000}"/>
    <cellStyle name="見出し 3 6" xfId="932" xr:uid="{00000000-0005-0000-0000-000085040000}"/>
    <cellStyle name="見出し 3 7" xfId="933" xr:uid="{00000000-0005-0000-0000-000086040000}"/>
    <cellStyle name="見出し 3 8" xfId="934" xr:uid="{00000000-0005-0000-0000-000087040000}"/>
    <cellStyle name="見出し 3 9" xfId="935" xr:uid="{00000000-0005-0000-0000-000088040000}"/>
    <cellStyle name="見出し 4 10" xfId="936" xr:uid="{00000000-0005-0000-0000-000089040000}"/>
    <cellStyle name="見出し 4 11" xfId="937" xr:uid="{00000000-0005-0000-0000-00008A040000}"/>
    <cellStyle name="見出し 4 12" xfId="938" xr:uid="{00000000-0005-0000-0000-00008B040000}"/>
    <cellStyle name="見出し 4 13" xfId="939" xr:uid="{00000000-0005-0000-0000-00008C040000}"/>
    <cellStyle name="見出し 4 14" xfId="940" xr:uid="{00000000-0005-0000-0000-00008D040000}"/>
    <cellStyle name="見出し 4 15" xfId="941" xr:uid="{00000000-0005-0000-0000-00008E040000}"/>
    <cellStyle name="見出し 4 16" xfId="942" xr:uid="{00000000-0005-0000-0000-00008F040000}"/>
    <cellStyle name="見出し 4 17" xfId="943" xr:uid="{00000000-0005-0000-0000-000090040000}"/>
    <cellStyle name="見出し 4 18" xfId="944" xr:uid="{00000000-0005-0000-0000-000091040000}"/>
    <cellStyle name="見出し 4 19" xfId="945" xr:uid="{00000000-0005-0000-0000-000092040000}"/>
    <cellStyle name="見出し 4 2" xfId="946" xr:uid="{00000000-0005-0000-0000-000093040000}"/>
    <cellStyle name="見出し 4 2 2" xfId="947" xr:uid="{00000000-0005-0000-0000-000094040000}"/>
    <cellStyle name="見出し 4 20" xfId="948" xr:uid="{00000000-0005-0000-0000-000095040000}"/>
    <cellStyle name="見出し 4 21" xfId="949" xr:uid="{00000000-0005-0000-0000-000096040000}"/>
    <cellStyle name="見出し 4 22" xfId="950" xr:uid="{00000000-0005-0000-0000-000097040000}"/>
    <cellStyle name="見出し 4 23" xfId="951" xr:uid="{00000000-0005-0000-0000-000098040000}"/>
    <cellStyle name="見出し 4 24" xfId="952" xr:uid="{00000000-0005-0000-0000-000099040000}"/>
    <cellStyle name="見出し 4 25" xfId="953" xr:uid="{00000000-0005-0000-0000-00009A040000}"/>
    <cellStyle name="見出し 4 3" xfId="954" xr:uid="{00000000-0005-0000-0000-00009B040000}"/>
    <cellStyle name="見出し 4 3 2" xfId="955" xr:uid="{00000000-0005-0000-0000-00009C040000}"/>
    <cellStyle name="見出し 4 4" xfId="956" xr:uid="{00000000-0005-0000-0000-00009D040000}"/>
    <cellStyle name="見出し 4 5" xfId="957" xr:uid="{00000000-0005-0000-0000-00009E040000}"/>
    <cellStyle name="見出し 4 6" xfId="958" xr:uid="{00000000-0005-0000-0000-00009F040000}"/>
    <cellStyle name="見出し 4 7" xfId="959" xr:uid="{00000000-0005-0000-0000-0000A0040000}"/>
    <cellStyle name="見出し 4 8" xfId="960" xr:uid="{00000000-0005-0000-0000-0000A1040000}"/>
    <cellStyle name="見出し 4 9" xfId="961" xr:uid="{00000000-0005-0000-0000-0000A2040000}"/>
    <cellStyle name="集計 10" xfId="962" xr:uid="{00000000-0005-0000-0000-0000A3040000}"/>
    <cellStyle name="集計 11" xfId="963" xr:uid="{00000000-0005-0000-0000-0000A4040000}"/>
    <cellStyle name="集計 12" xfId="964" xr:uid="{00000000-0005-0000-0000-0000A5040000}"/>
    <cellStyle name="集計 13" xfId="965" xr:uid="{00000000-0005-0000-0000-0000A6040000}"/>
    <cellStyle name="集計 14" xfId="966" xr:uid="{00000000-0005-0000-0000-0000A7040000}"/>
    <cellStyle name="集計 15" xfId="967" xr:uid="{00000000-0005-0000-0000-0000A8040000}"/>
    <cellStyle name="集計 16" xfId="968" xr:uid="{00000000-0005-0000-0000-0000A9040000}"/>
    <cellStyle name="集計 17" xfId="969" xr:uid="{00000000-0005-0000-0000-0000AA040000}"/>
    <cellStyle name="集計 18" xfId="970" xr:uid="{00000000-0005-0000-0000-0000AB040000}"/>
    <cellStyle name="集計 19" xfId="971" xr:uid="{00000000-0005-0000-0000-0000AC040000}"/>
    <cellStyle name="集計 2" xfId="972" xr:uid="{00000000-0005-0000-0000-0000AD040000}"/>
    <cellStyle name="集計 2 2" xfId="973" xr:uid="{00000000-0005-0000-0000-0000AE040000}"/>
    <cellStyle name="集計 2 2 2" xfId="974" xr:uid="{00000000-0005-0000-0000-0000AF040000}"/>
    <cellStyle name="集計 2 2 2 2" xfId="1438" xr:uid="{00000000-0005-0000-0000-0000B0040000}"/>
    <cellStyle name="集計 2 2 2 2 2" xfId="1439" xr:uid="{00000000-0005-0000-0000-0000B1040000}"/>
    <cellStyle name="集計 2 2 2 3" xfId="1440" xr:uid="{00000000-0005-0000-0000-0000B2040000}"/>
    <cellStyle name="集計 2 2 3" xfId="975" xr:uid="{00000000-0005-0000-0000-0000B3040000}"/>
    <cellStyle name="集計 2 2 3 2" xfId="1441" xr:uid="{00000000-0005-0000-0000-0000B4040000}"/>
    <cellStyle name="集計 2 2 4" xfId="1653" xr:uid="{00000000-0005-0000-0000-0000B5040000}"/>
    <cellStyle name="集計 2 2 4 2" xfId="1654" xr:uid="{00000000-0005-0000-0000-0000B6040000}"/>
    <cellStyle name="集計 2 2 5" xfId="1655" xr:uid="{00000000-0005-0000-0000-0000B7040000}"/>
    <cellStyle name="集計 2 2 5 2" xfId="1656" xr:uid="{00000000-0005-0000-0000-0000B8040000}"/>
    <cellStyle name="集計 2 2 6" xfId="1657" xr:uid="{00000000-0005-0000-0000-0000B9040000}"/>
    <cellStyle name="集計 2 3" xfId="1831" xr:uid="{00000000-0005-0000-0000-0000BA040000}"/>
    <cellStyle name="集計 2 3 2" xfId="1832" xr:uid="{00000000-0005-0000-0000-0000BB040000}"/>
    <cellStyle name="集計 2 3 2 2" xfId="1833" xr:uid="{00000000-0005-0000-0000-0000BC040000}"/>
    <cellStyle name="集計 2 3 3" xfId="1834" xr:uid="{00000000-0005-0000-0000-0000BD040000}"/>
    <cellStyle name="集計 2 4" xfId="1835" xr:uid="{00000000-0005-0000-0000-0000BE040000}"/>
    <cellStyle name="集計 2 4 2" xfId="1836" xr:uid="{00000000-0005-0000-0000-0000BF040000}"/>
    <cellStyle name="集計 2 4 2 2" xfId="1837" xr:uid="{00000000-0005-0000-0000-0000C0040000}"/>
    <cellStyle name="集計 2 4 3" xfId="1838" xr:uid="{00000000-0005-0000-0000-0000C1040000}"/>
    <cellStyle name="集計 2 5" xfId="1839" xr:uid="{00000000-0005-0000-0000-0000C2040000}"/>
    <cellStyle name="集計 2 5 2" xfId="1840" xr:uid="{00000000-0005-0000-0000-0000C3040000}"/>
    <cellStyle name="集計 2 6" xfId="1841" xr:uid="{00000000-0005-0000-0000-0000C4040000}"/>
    <cellStyle name="集計 20" xfId="976" xr:uid="{00000000-0005-0000-0000-0000C5040000}"/>
    <cellStyle name="集計 21" xfId="977" xr:uid="{00000000-0005-0000-0000-0000C6040000}"/>
    <cellStyle name="集計 22" xfId="978" xr:uid="{00000000-0005-0000-0000-0000C7040000}"/>
    <cellStyle name="集計 23" xfId="979" xr:uid="{00000000-0005-0000-0000-0000C8040000}"/>
    <cellStyle name="集計 24" xfId="980" xr:uid="{00000000-0005-0000-0000-0000C9040000}"/>
    <cellStyle name="集計 25" xfId="981" xr:uid="{00000000-0005-0000-0000-0000CA040000}"/>
    <cellStyle name="集計 3" xfId="982" xr:uid="{00000000-0005-0000-0000-0000CB040000}"/>
    <cellStyle name="集計 3 2" xfId="983" xr:uid="{00000000-0005-0000-0000-0000CC040000}"/>
    <cellStyle name="集計 3 2 2" xfId="1442" xr:uid="{00000000-0005-0000-0000-0000CD040000}"/>
    <cellStyle name="集計 3 2 2 2" xfId="1443" xr:uid="{00000000-0005-0000-0000-0000CE040000}"/>
    <cellStyle name="集計 3 2 3" xfId="1444" xr:uid="{00000000-0005-0000-0000-0000CF040000}"/>
    <cellStyle name="集計 3 3" xfId="984" xr:uid="{00000000-0005-0000-0000-0000D0040000}"/>
    <cellStyle name="集計 3 3 2" xfId="1445" xr:uid="{00000000-0005-0000-0000-0000D1040000}"/>
    <cellStyle name="集計 3 3 2 2" xfId="1842" xr:uid="{00000000-0005-0000-0000-0000D2040000}"/>
    <cellStyle name="集計 3 3 3" xfId="1843" xr:uid="{00000000-0005-0000-0000-0000D3040000}"/>
    <cellStyle name="集計 3 4" xfId="1658" xr:uid="{00000000-0005-0000-0000-0000D4040000}"/>
    <cellStyle name="集計 3 4 2" xfId="1659" xr:uid="{00000000-0005-0000-0000-0000D5040000}"/>
    <cellStyle name="集計 3 4 2 2" xfId="1844" xr:uid="{00000000-0005-0000-0000-0000D6040000}"/>
    <cellStyle name="集計 3 4 3" xfId="1845" xr:uid="{00000000-0005-0000-0000-0000D7040000}"/>
    <cellStyle name="集計 3 5" xfId="1660" xr:uid="{00000000-0005-0000-0000-0000D8040000}"/>
    <cellStyle name="集計 3 5 2" xfId="1661" xr:uid="{00000000-0005-0000-0000-0000D9040000}"/>
    <cellStyle name="集計 3 6" xfId="1662" xr:uid="{00000000-0005-0000-0000-0000DA040000}"/>
    <cellStyle name="集計 4" xfId="985" xr:uid="{00000000-0005-0000-0000-0000DB040000}"/>
    <cellStyle name="集計 4 2" xfId="986" xr:uid="{00000000-0005-0000-0000-0000DC040000}"/>
    <cellStyle name="集計 4 2 2" xfId="1446" xr:uid="{00000000-0005-0000-0000-0000DD040000}"/>
    <cellStyle name="集計 4 2 2 2" xfId="1447" xr:uid="{00000000-0005-0000-0000-0000DE040000}"/>
    <cellStyle name="集計 4 2 3" xfId="1448" xr:uid="{00000000-0005-0000-0000-0000DF040000}"/>
    <cellStyle name="集計 4 3" xfId="987" xr:uid="{00000000-0005-0000-0000-0000E0040000}"/>
    <cellStyle name="集計 4 3 2" xfId="1449" xr:uid="{00000000-0005-0000-0000-0000E1040000}"/>
    <cellStyle name="集計 4 4" xfId="1663" xr:uid="{00000000-0005-0000-0000-0000E2040000}"/>
    <cellStyle name="集計 4 4 2" xfId="1664" xr:uid="{00000000-0005-0000-0000-0000E3040000}"/>
    <cellStyle name="集計 4 5" xfId="1665" xr:uid="{00000000-0005-0000-0000-0000E4040000}"/>
    <cellStyle name="集計 4 5 2" xfId="1666" xr:uid="{00000000-0005-0000-0000-0000E5040000}"/>
    <cellStyle name="集計 4 6" xfId="1667" xr:uid="{00000000-0005-0000-0000-0000E6040000}"/>
    <cellStyle name="集計 5" xfId="988" xr:uid="{00000000-0005-0000-0000-0000E7040000}"/>
    <cellStyle name="集計 6" xfId="989" xr:uid="{00000000-0005-0000-0000-0000E8040000}"/>
    <cellStyle name="集計 7" xfId="990" xr:uid="{00000000-0005-0000-0000-0000E9040000}"/>
    <cellStyle name="集計 8" xfId="991" xr:uid="{00000000-0005-0000-0000-0000EA040000}"/>
    <cellStyle name="集計 9" xfId="992" xr:uid="{00000000-0005-0000-0000-0000EB040000}"/>
    <cellStyle name="出力 10" xfId="993" xr:uid="{00000000-0005-0000-0000-0000EC040000}"/>
    <cellStyle name="出力 11" xfId="994" xr:uid="{00000000-0005-0000-0000-0000ED040000}"/>
    <cellStyle name="出力 12" xfId="995" xr:uid="{00000000-0005-0000-0000-0000EE040000}"/>
    <cellStyle name="出力 13" xfId="996" xr:uid="{00000000-0005-0000-0000-0000EF040000}"/>
    <cellStyle name="出力 14" xfId="997" xr:uid="{00000000-0005-0000-0000-0000F0040000}"/>
    <cellStyle name="出力 15" xfId="998" xr:uid="{00000000-0005-0000-0000-0000F1040000}"/>
    <cellStyle name="出力 16" xfId="999" xr:uid="{00000000-0005-0000-0000-0000F2040000}"/>
    <cellStyle name="出力 17" xfId="1000" xr:uid="{00000000-0005-0000-0000-0000F3040000}"/>
    <cellStyle name="出力 18" xfId="1001" xr:uid="{00000000-0005-0000-0000-0000F4040000}"/>
    <cellStyle name="出力 19" xfId="1002" xr:uid="{00000000-0005-0000-0000-0000F5040000}"/>
    <cellStyle name="出力 2" xfId="1003" xr:uid="{00000000-0005-0000-0000-0000F6040000}"/>
    <cellStyle name="出力 2 2" xfId="1004" xr:uid="{00000000-0005-0000-0000-0000F7040000}"/>
    <cellStyle name="出力 2 2 2" xfId="1005" xr:uid="{00000000-0005-0000-0000-0000F8040000}"/>
    <cellStyle name="出力 2 2 2 2" xfId="1450" xr:uid="{00000000-0005-0000-0000-0000F9040000}"/>
    <cellStyle name="出力 2 2 2 2 2" xfId="1451" xr:uid="{00000000-0005-0000-0000-0000FA040000}"/>
    <cellStyle name="出力 2 2 2 3" xfId="1452" xr:uid="{00000000-0005-0000-0000-0000FB040000}"/>
    <cellStyle name="出力 2 2 3" xfId="1006" xr:uid="{00000000-0005-0000-0000-0000FC040000}"/>
    <cellStyle name="出力 2 2 3 2" xfId="1453" xr:uid="{00000000-0005-0000-0000-0000FD040000}"/>
    <cellStyle name="出力 2 2 4" xfId="1566" xr:uid="{00000000-0005-0000-0000-0000FE040000}"/>
    <cellStyle name="出力 2 2 4 2" xfId="1668" xr:uid="{00000000-0005-0000-0000-0000FF040000}"/>
    <cellStyle name="出力 2 2 5" xfId="1669" xr:uid="{00000000-0005-0000-0000-000000050000}"/>
    <cellStyle name="出力 2 2 5 2" xfId="1670" xr:uid="{00000000-0005-0000-0000-000001050000}"/>
    <cellStyle name="出力 2 2 6" xfId="1671" xr:uid="{00000000-0005-0000-0000-000002050000}"/>
    <cellStyle name="出力 2 3" xfId="1846" xr:uid="{00000000-0005-0000-0000-000003050000}"/>
    <cellStyle name="出力 2 3 2" xfId="1847" xr:uid="{00000000-0005-0000-0000-000004050000}"/>
    <cellStyle name="出力 2 3 2 2" xfId="1848" xr:uid="{00000000-0005-0000-0000-000005050000}"/>
    <cellStyle name="出力 2 3 3" xfId="1849" xr:uid="{00000000-0005-0000-0000-000006050000}"/>
    <cellStyle name="出力 2 4" xfId="1850" xr:uid="{00000000-0005-0000-0000-000007050000}"/>
    <cellStyle name="出力 2 4 2" xfId="1851" xr:uid="{00000000-0005-0000-0000-000008050000}"/>
    <cellStyle name="出力 2 4 2 2" xfId="1852" xr:uid="{00000000-0005-0000-0000-000009050000}"/>
    <cellStyle name="出力 2 4 3" xfId="1853" xr:uid="{00000000-0005-0000-0000-00000A050000}"/>
    <cellStyle name="出力 2 5" xfId="1854" xr:uid="{00000000-0005-0000-0000-00000B050000}"/>
    <cellStyle name="出力 2 5 2" xfId="1855" xr:uid="{00000000-0005-0000-0000-00000C050000}"/>
    <cellStyle name="出力 2 6" xfId="1856" xr:uid="{00000000-0005-0000-0000-00000D050000}"/>
    <cellStyle name="出力 20" xfId="1007" xr:uid="{00000000-0005-0000-0000-00000E050000}"/>
    <cellStyle name="出力 21" xfId="1008" xr:uid="{00000000-0005-0000-0000-00000F050000}"/>
    <cellStyle name="出力 22" xfId="1009" xr:uid="{00000000-0005-0000-0000-000010050000}"/>
    <cellStyle name="出力 23" xfId="1010" xr:uid="{00000000-0005-0000-0000-000011050000}"/>
    <cellStyle name="出力 24" xfId="1011" xr:uid="{00000000-0005-0000-0000-000012050000}"/>
    <cellStyle name="出力 25" xfId="1012" xr:uid="{00000000-0005-0000-0000-000013050000}"/>
    <cellStyle name="出力 3" xfId="1013" xr:uid="{00000000-0005-0000-0000-000014050000}"/>
    <cellStyle name="出力 3 2" xfId="1014" xr:uid="{00000000-0005-0000-0000-000015050000}"/>
    <cellStyle name="出力 3 2 2" xfId="1454" xr:uid="{00000000-0005-0000-0000-000016050000}"/>
    <cellStyle name="出力 3 2 2 2" xfId="1455" xr:uid="{00000000-0005-0000-0000-000017050000}"/>
    <cellStyle name="出力 3 2 3" xfId="1456" xr:uid="{00000000-0005-0000-0000-000018050000}"/>
    <cellStyle name="出力 3 3" xfId="1015" xr:uid="{00000000-0005-0000-0000-000019050000}"/>
    <cellStyle name="出力 3 3 2" xfId="1457" xr:uid="{00000000-0005-0000-0000-00001A050000}"/>
    <cellStyle name="出力 3 3 2 2" xfId="1857" xr:uid="{00000000-0005-0000-0000-00001B050000}"/>
    <cellStyle name="出力 3 3 3" xfId="1858" xr:uid="{00000000-0005-0000-0000-00001C050000}"/>
    <cellStyle name="出力 3 4" xfId="1567" xr:uid="{00000000-0005-0000-0000-00001D050000}"/>
    <cellStyle name="出力 3 4 2" xfId="1672" xr:uid="{00000000-0005-0000-0000-00001E050000}"/>
    <cellStyle name="出力 3 4 2 2" xfId="1859" xr:uid="{00000000-0005-0000-0000-00001F050000}"/>
    <cellStyle name="出力 3 4 3" xfId="1860" xr:uid="{00000000-0005-0000-0000-000020050000}"/>
    <cellStyle name="出力 3 5" xfId="1673" xr:uid="{00000000-0005-0000-0000-000021050000}"/>
    <cellStyle name="出力 3 5 2" xfId="1674" xr:uid="{00000000-0005-0000-0000-000022050000}"/>
    <cellStyle name="出力 3 6" xfId="1675" xr:uid="{00000000-0005-0000-0000-000023050000}"/>
    <cellStyle name="出力 4" xfId="1016" xr:uid="{00000000-0005-0000-0000-000024050000}"/>
    <cellStyle name="出力 4 2" xfId="1017" xr:uid="{00000000-0005-0000-0000-000025050000}"/>
    <cellStyle name="出力 4 2 2" xfId="1458" xr:uid="{00000000-0005-0000-0000-000026050000}"/>
    <cellStyle name="出力 4 2 2 2" xfId="1459" xr:uid="{00000000-0005-0000-0000-000027050000}"/>
    <cellStyle name="出力 4 2 3" xfId="1460" xr:uid="{00000000-0005-0000-0000-000028050000}"/>
    <cellStyle name="出力 4 3" xfId="1018" xr:uid="{00000000-0005-0000-0000-000029050000}"/>
    <cellStyle name="出力 4 3 2" xfId="1461" xr:uid="{00000000-0005-0000-0000-00002A050000}"/>
    <cellStyle name="出力 4 4" xfId="1568" xr:uid="{00000000-0005-0000-0000-00002B050000}"/>
    <cellStyle name="出力 4 4 2" xfId="1676" xr:uid="{00000000-0005-0000-0000-00002C050000}"/>
    <cellStyle name="出力 4 5" xfId="1677" xr:uid="{00000000-0005-0000-0000-00002D050000}"/>
    <cellStyle name="出力 4 5 2" xfId="1678" xr:uid="{00000000-0005-0000-0000-00002E050000}"/>
    <cellStyle name="出力 4 6" xfId="1679" xr:uid="{00000000-0005-0000-0000-00002F050000}"/>
    <cellStyle name="出力 5" xfId="1019" xr:uid="{00000000-0005-0000-0000-000030050000}"/>
    <cellStyle name="出力 6" xfId="1020" xr:uid="{00000000-0005-0000-0000-000031050000}"/>
    <cellStyle name="出力 7" xfId="1021" xr:uid="{00000000-0005-0000-0000-000032050000}"/>
    <cellStyle name="出力 8" xfId="1022" xr:uid="{00000000-0005-0000-0000-000033050000}"/>
    <cellStyle name="出力 9" xfId="1023" xr:uid="{00000000-0005-0000-0000-000034050000}"/>
    <cellStyle name="説明文 10" xfId="1024" xr:uid="{00000000-0005-0000-0000-000035050000}"/>
    <cellStyle name="説明文 11" xfId="1025" xr:uid="{00000000-0005-0000-0000-000036050000}"/>
    <cellStyle name="説明文 12" xfId="1026" xr:uid="{00000000-0005-0000-0000-000037050000}"/>
    <cellStyle name="説明文 13" xfId="1027" xr:uid="{00000000-0005-0000-0000-000038050000}"/>
    <cellStyle name="説明文 14" xfId="1028" xr:uid="{00000000-0005-0000-0000-000039050000}"/>
    <cellStyle name="説明文 15" xfId="1029" xr:uid="{00000000-0005-0000-0000-00003A050000}"/>
    <cellStyle name="説明文 16" xfId="1030" xr:uid="{00000000-0005-0000-0000-00003B050000}"/>
    <cellStyle name="説明文 17" xfId="1031" xr:uid="{00000000-0005-0000-0000-00003C050000}"/>
    <cellStyle name="説明文 18" xfId="1032" xr:uid="{00000000-0005-0000-0000-00003D050000}"/>
    <cellStyle name="説明文 19" xfId="1033" xr:uid="{00000000-0005-0000-0000-00003E050000}"/>
    <cellStyle name="説明文 2" xfId="1034" xr:uid="{00000000-0005-0000-0000-00003F050000}"/>
    <cellStyle name="説明文 2 2" xfId="1035" xr:uid="{00000000-0005-0000-0000-000040050000}"/>
    <cellStyle name="説明文 20" xfId="1036" xr:uid="{00000000-0005-0000-0000-000041050000}"/>
    <cellStyle name="説明文 21" xfId="1037" xr:uid="{00000000-0005-0000-0000-000042050000}"/>
    <cellStyle name="説明文 22" xfId="1038" xr:uid="{00000000-0005-0000-0000-000043050000}"/>
    <cellStyle name="説明文 23" xfId="1039" xr:uid="{00000000-0005-0000-0000-000044050000}"/>
    <cellStyle name="説明文 24" xfId="1040" xr:uid="{00000000-0005-0000-0000-000045050000}"/>
    <cellStyle name="説明文 25" xfId="1041" xr:uid="{00000000-0005-0000-0000-000046050000}"/>
    <cellStyle name="説明文 3" xfId="1042" xr:uid="{00000000-0005-0000-0000-000047050000}"/>
    <cellStyle name="説明文 3 2" xfId="1043" xr:uid="{00000000-0005-0000-0000-000048050000}"/>
    <cellStyle name="説明文 4" xfId="1044" xr:uid="{00000000-0005-0000-0000-000049050000}"/>
    <cellStyle name="説明文 5" xfId="1045" xr:uid="{00000000-0005-0000-0000-00004A050000}"/>
    <cellStyle name="説明文 6" xfId="1046" xr:uid="{00000000-0005-0000-0000-00004B050000}"/>
    <cellStyle name="説明文 7" xfId="1047" xr:uid="{00000000-0005-0000-0000-00004C050000}"/>
    <cellStyle name="説明文 8" xfId="1048" xr:uid="{00000000-0005-0000-0000-00004D050000}"/>
    <cellStyle name="説明文 9" xfId="1049" xr:uid="{00000000-0005-0000-0000-00004E050000}"/>
    <cellStyle name="通貨 2" xfId="1050" xr:uid="{00000000-0005-0000-0000-00004F050000}"/>
    <cellStyle name="通貨 3" xfId="1051" xr:uid="{00000000-0005-0000-0000-000050050000}"/>
    <cellStyle name="通貨 3 2" xfId="1052" xr:uid="{00000000-0005-0000-0000-000051050000}"/>
    <cellStyle name="入力 10" xfId="1053" xr:uid="{00000000-0005-0000-0000-000052050000}"/>
    <cellStyle name="入力 11" xfId="1054" xr:uid="{00000000-0005-0000-0000-000053050000}"/>
    <cellStyle name="入力 12" xfId="1055" xr:uid="{00000000-0005-0000-0000-000054050000}"/>
    <cellStyle name="入力 13" xfId="1056" xr:uid="{00000000-0005-0000-0000-000055050000}"/>
    <cellStyle name="入力 14" xfId="1057" xr:uid="{00000000-0005-0000-0000-000056050000}"/>
    <cellStyle name="入力 15" xfId="1058" xr:uid="{00000000-0005-0000-0000-000057050000}"/>
    <cellStyle name="入力 16" xfId="1059" xr:uid="{00000000-0005-0000-0000-000058050000}"/>
    <cellStyle name="入力 17" xfId="1060" xr:uid="{00000000-0005-0000-0000-000059050000}"/>
    <cellStyle name="入力 18" xfId="1061" xr:uid="{00000000-0005-0000-0000-00005A050000}"/>
    <cellStyle name="入力 19" xfId="1062" xr:uid="{00000000-0005-0000-0000-00005B050000}"/>
    <cellStyle name="入力 2" xfId="1063" xr:uid="{00000000-0005-0000-0000-00005C050000}"/>
    <cellStyle name="入力 2 2" xfId="1064" xr:uid="{00000000-0005-0000-0000-00005D050000}"/>
    <cellStyle name="入力 2 2 2" xfId="1065" xr:uid="{00000000-0005-0000-0000-00005E050000}"/>
    <cellStyle name="入力 2 2 2 2" xfId="1462" xr:uid="{00000000-0005-0000-0000-00005F050000}"/>
    <cellStyle name="入力 2 2 2 2 2" xfId="1463" xr:uid="{00000000-0005-0000-0000-000060050000}"/>
    <cellStyle name="入力 2 2 2 3" xfId="1464" xr:uid="{00000000-0005-0000-0000-000061050000}"/>
    <cellStyle name="入力 2 2 3" xfId="1066" xr:uid="{00000000-0005-0000-0000-000062050000}"/>
    <cellStyle name="入力 2 2 3 2" xfId="1465" xr:uid="{00000000-0005-0000-0000-000063050000}"/>
    <cellStyle name="入力 2 2 4" xfId="1680" xr:uid="{00000000-0005-0000-0000-000064050000}"/>
    <cellStyle name="入力 2 2 4 2" xfId="1681" xr:uid="{00000000-0005-0000-0000-000065050000}"/>
    <cellStyle name="入力 2 2 5" xfId="1682" xr:uid="{00000000-0005-0000-0000-000066050000}"/>
    <cellStyle name="入力 2 2 6" xfId="1683" xr:uid="{00000000-0005-0000-0000-000067050000}"/>
    <cellStyle name="入力 2 2 6 2" xfId="1684" xr:uid="{00000000-0005-0000-0000-000068050000}"/>
    <cellStyle name="入力 2 3" xfId="1861" xr:uid="{00000000-0005-0000-0000-000069050000}"/>
    <cellStyle name="入力 2 3 2" xfId="1862" xr:uid="{00000000-0005-0000-0000-00006A050000}"/>
    <cellStyle name="入力 2 3 2 2" xfId="1863" xr:uid="{00000000-0005-0000-0000-00006B050000}"/>
    <cellStyle name="入力 2 3 3" xfId="1864" xr:uid="{00000000-0005-0000-0000-00006C050000}"/>
    <cellStyle name="入力 2 4" xfId="1865" xr:uid="{00000000-0005-0000-0000-00006D050000}"/>
    <cellStyle name="入力 2 4 2" xfId="1866" xr:uid="{00000000-0005-0000-0000-00006E050000}"/>
    <cellStyle name="入力 2 4 2 2" xfId="1867" xr:uid="{00000000-0005-0000-0000-00006F050000}"/>
    <cellStyle name="入力 2 4 3" xfId="1868" xr:uid="{00000000-0005-0000-0000-000070050000}"/>
    <cellStyle name="入力 2 5" xfId="1869" xr:uid="{00000000-0005-0000-0000-000071050000}"/>
    <cellStyle name="入力 2 5 2" xfId="1870" xr:uid="{00000000-0005-0000-0000-000072050000}"/>
    <cellStyle name="入力 2 6" xfId="1871" xr:uid="{00000000-0005-0000-0000-000073050000}"/>
    <cellStyle name="入力 20" xfId="1067" xr:uid="{00000000-0005-0000-0000-000074050000}"/>
    <cellStyle name="入力 21" xfId="1068" xr:uid="{00000000-0005-0000-0000-000075050000}"/>
    <cellStyle name="入力 22" xfId="1069" xr:uid="{00000000-0005-0000-0000-000076050000}"/>
    <cellStyle name="入力 23" xfId="1070" xr:uid="{00000000-0005-0000-0000-000077050000}"/>
    <cellStyle name="入力 24" xfId="1071" xr:uid="{00000000-0005-0000-0000-000078050000}"/>
    <cellStyle name="入力 25" xfId="1072" xr:uid="{00000000-0005-0000-0000-000079050000}"/>
    <cellStyle name="入力 3" xfId="1073" xr:uid="{00000000-0005-0000-0000-00007A050000}"/>
    <cellStyle name="入力 3 2" xfId="1074" xr:uid="{00000000-0005-0000-0000-00007B050000}"/>
    <cellStyle name="入力 3 2 2" xfId="1466" xr:uid="{00000000-0005-0000-0000-00007C050000}"/>
    <cellStyle name="入力 3 2 2 2" xfId="1467" xr:uid="{00000000-0005-0000-0000-00007D050000}"/>
    <cellStyle name="入力 3 2 3" xfId="1468" xr:uid="{00000000-0005-0000-0000-00007E050000}"/>
    <cellStyle name="入力 3 3" xfId="1075" xr:uid="{00000000-0005-0000-0000-00007F050000}"/>
    <cellStyle name="入力 3 3 2" xfId="1469" xr:uid="{00000000-0005-0000-0000-000080050000}"/>
    <cellStyle name="入力 3 3 2 2" xfId="1872" xr:uid="{00000000-0005-0000-0000-000081050000}"/>
    <cellStyle name="入力 3 3 3" xfId="1873" xr:uid="{00000000-0005-0000-0000-000082050000}"/>
    <cellStyle name="入力 3 4" xfId="1685" xr:uid="{00000000-0005-0000-0000-000083050000}"/>
    <cellStyle name="入力 3 4 2" xfId="1686" xr:uid="{00000000-0005-0000-0000-000084050000}"/>
    <cellStyle name="入力 3 4 2 2" xfId="1874" xr:uid="{00000000-0005-0000-0000-000085050000}"/>
    <cellStyle name="入力 3 4 3" xfId="1875" xr:uid="{00000000-0005-0000-0000-000086050000}"/>
    <cellStyle name="入力 3 5" xfId="1687" xr:uid="{00000000-0005-0000-0000-000087050000}"/>
    <cellStyle name="入力 3 5 2" xfId="1876" xr:uid="{00000000-0005-0000-0000-000088050000}"/>
    <cellStyle name="入力 3 6" xfId="1688" xr:uid="{00000000-0005-0000-0000-000089050000}"/>
    <cellStyle name="入力 3 6 2" xfId="1689" xr:uid="{00000000-0005-0000-0000-00008A050000}"/>
    <cellStyle name="入力 4" xfId="1076" xr:uid="{00000000-0005-0000-0000-00008B050000}"/>
    <cellStyle name="入力 4 2" xfId="1077" xr:uid="{00000000-0005-0000-0000-00008C050000}"/>
    <cellStyle name="入力 4 2 2" xfId="1470" xr:uid="{00000000-0005-0000-0000-00008D050000}"/>
    <cellStyle name="入力 4 2 2 2" xfId="1471" xr:uid="{00000000-0005-0000-0000-00008E050000}"/>
    <cellStyle name="入力 4 2 3" xfId="1472" xr:uid="{00000000-0005-0000-0000-00008F050000}"/>
    <cellStyle name="入力 4 3" xfId="1078" xr:uid="{00000000-0005-0000-0000-000090050000}"/>
    <cellStyle name="入力 4 3 2" xfId="1473" xr:uid="{00000000-0005-0000-0000-000091050000}"/>
    <cellStyle name="入力 4 4" xfId="1690" xr:uid="{00000000-0005-0000-0000-000092050000}"/>
    <cellStyle name="入力 4 4 2" xfId="1691" xr:uid="{00000000-0005-0000-0000-000093050000}"/>
    <cellStyle name="入力 4 5" xfId="1692" xr:uid="{00000000-0005-0000-0000-000094050000}"/>
    <cellStyle name="入力 4 6" xfId="1693" xr:uid="{00000000-0005-0000-0000-000095050000}"/>
    <cellStyle name="入力 4 6 2" xfId="1694" xr:uid="{00000000-0005-0000-0000-000096050000}"/>
    <cellStyle name="入力 5" xfId="1079" xr:uid="{00000000-0005-0000-0000-000097050000}"/>
    <cellStyle name="入力 6" xfId="1080" xr:uid="{00000000-0005-0000-0000-000098050000}"/>
    <cellStyle name="入力 7" xfId="1081" xr:uid="{00000000-0005-0000-0000-000099050000}"/>
    <cellStyle name="入力 8" xfId="1082" xr:uid="{00000000-0005-0000-0000-00009A050000}"/>
    <cellStyle name="入力 9" xfId="1083" xr:uid="{00000000-0005-0000-0000-00009B050000}"/>
    <cellStyle name="標準" xfId="0" builtinId="0"/>
    <cellStyle name="標準 10" xfId="1084" xr:uid="{00000000-0005-0000-0000-00009D050000}"/>
    <cellStyle name="標準 10 10" xfId="1474" xr:uid="{00000000-0005-0000-0000-00009E050000}"/>
    <cellStyle name="標準 10 11" xfId="1475" xr:uid="{00000000-0005-0000-0000-00009F050000}"/>
    <cellStyle name="標準 10 12" xfId="1476" xr:uid="{00000000-0005-0000-0000-0000A0050000}"/>
    <cellStyle name="標準 10 2" xfId="1085" xr:uid="{00000000-0005-0000-0000-0000A1050000}"/>
    <cellStyle name="標準 10 3" xfId="1086" xr:uid="{00000000-0005-0000-0000-0000A2050000}"/>
    <cellStyle name="標準 10 4" xfId="1087" xr:uid="{00000000-0005-0000-0000-0000A3050000}"/>
    <cellStyle name="標準 10 4 2" xfId="1477" xr:uid="{00000000-0005-0000-0000-0000A4050000}"/>
    <cellStyle name="標準 10 4 2 2" xfId="1478" xr:uid="{00000000-0005-0000-0000-0000A5050000}"/>
    <cellStyle name="標準 10 4 2 2 2" xfId="1479" xr:uid="{00000000-0005-0000-0000-0000A6050000}"/>
    <cellStyle name="標準 10 4 2 2 2 2" xfId="1480" xr:uid="{00000000-0005-0000-0000-0000A7050000}"/>
    <cellStyle name="標準 10 4 2 2 2 2 2" xfId="1481" xr:uid="{00000000-0005-0000-0000-0000A8050000}"/>
    <cellStyle name="標準 10 4 2 2 2 2 2 2" xfId="1482" xr:uid="{00000000-0005-0000-0000-0000A9050000}"/>
    <cellStyle name="標準 10 4 3" xfId="1483" xr:uid="{00000000-0005-0000-0000-0000AA050000}"/>
    <cellStyle name="標準 10 4 3 2" xfId="1484" xr:uid="{00000000-0005-0000-0000-0000AB050000}"/>
    <cellStyle name="標準 10 5" xfId="1088" xr:uid="{00000000-0005-0000-0000-0000AC050000}"/>
    <cellStyle name="標準 10 6" xfId="1485" xr:uid="{00000000-0005-0000-0000-0000AD050000}"/>
    <cellStyle name="標準 10 6 2" xfId="1486" xr:uid="{00000000-0005-0000-0000-0000AE050000}"/>
    <cellStyle name="標準 10 6 2 2" xfId="1487" xr:uid="{00000000-0005-0000-0000-0000AF050000}"/>
    <cellStyle name="標準 10 6 2 3" xfId="1488" xr:uid="{00000000-0005-0000-0000-0000B0050000}"/>
    <cellStyle name="標準 10 6 2 3 2" xfId="1386" xr:uid="{00000000-0005-0000-0000-0000B1050000}"/>
    <cellStyle name="標準 10 7" xfId="1489" xr:uid="{00000000-0005-0000-0000-0000B2050000}"/>
    <cellStyle name="標準 10 8" xfId="1490" xr:uid="{00000000-0005-0000-0000-0000B3050000}"/>
    <cellStyle name="標準 10 8 2" xfId="1491" xr:uid="{00000000-0005-0000-0000-0000B4050000}"/>
    <cellStyle name="標準 10 8 2 2" xfId="1492" xr:uid="{00000000-0005-0000-0000-0000B5050000}"/>
    <cellStyle name="標準 10 8 2 2 2" xfId="1493" xr:uid="{00000000-0005-0000-0000-0000B6050000}"/>
    <cellStyle name="標準 10 8 2 2 3" xfId="1494" xr:uid="{00000000-0005-0000-0000-0000B7050000}"/>
    <cellStyle name="標準 10 8 2 2 3 2" xfId="1387" xr:uid="{00000000-0005-0000-0000-0000B8050000}"/>
    <cellStyle name="標準 10 8 2 2 3 2 2" xfId="1495" xr:uid="{00000000-0005-0000-0000-0000B9050000}"/>
    <cellStyle name="標準 10 8 2 3" xfId="1496" xr:uid="{00000000-0005-0000-0000-0000BA050000}"/>
    <cellStyle name="標準 10 8 2 4" xfId="1497" xr:uid="{00000000-0005-0000-0000-0000BB050000}"/>
    <cellStyle name="標準 10 8 2 4 2" xfId="1498" xr:uid="{00000000-0005-0000-0000-0000BC050000}"/>
    <cellStyle name="標準 10 8 2 4 2 2" xfId="1499" xr:uid="{00000000-0005-0000-0000-0000BD050000}"/>
    <cellStyle name="標準 10 8 3" xfId="1500" xr:uid="{00000000-0005-0000-0000-0000BE050000}"/>
    <cellStyle name="標準 10 8 4" xfId="1501" xr:uid="{00000000-0005-0000-0000-0000BF050000}"/>
    <cellStyle name="標準 10 8 4 2" xfId="1502" xr:uid="{00000000-0005-0000-0000-0000C0050000}"/>
    <cellStyle name="標準 10 8 4 2 2" xfId="1503" xr:uid="{00000000-0005-0000-0000-0000C1050000}"/>
    <cellStyle name="標準 10 8 4 2 3" xfId="1504" xr:uid="{00000000-0005-0000-0000-0000C2050000}"/>
    <cellStyle name="標準 10 9" xfId="1505" xr:uid="{00000000-0005-0000-0000-0000C3050000}"/>
    <cellStyle name="標準 10 9 2" xfId="1506" xr:uid="{00000000-0005-0000-0000-0000C4050000}"/>
    <cellStyle name="標準 10 9 3" xfId="1507" xr:uid="{00000000-0005-0000-0000-0000C5050000}"/>
    <cellStyle name="標準 10 9 3 2" xfId="1508" xr:uid="{00000000-0005-0000-0000-0000C6050000}"/>
    <cellStyle name="標準 11" xfId="1089" xr:uid="{00000000-0005-0000-0000-0000C7050000}"/>
    <cellStyle name="標準 11 2" xfId="1090" xr:uid="{00000000-0005-0000-0000-0000C8050000}"/>
    <cellStyle name="標準 11 2 2" xfId="1695" xr:uid="{00000000-0005-0000-0000-0000C9050000}"/>
    <cellStyle name="標準 11 3" xfId="1091" xr:uid="{00000000-0005-0000-0000-0000CA050000}"/>
    <cellStyle name="標準 11 4" xfId="1092" xr:uid="{00000000-0005-0000-0000-0000CB050000}"/>
    <cellStyle name="標準 12" xfId="1382" xr:uid="{00000000-0005-0000-0000-0000CC050000}"/>
    <cellStyle name="標準 12 2" xfId="1093" xr:uid="{00000000-0005-0000-0000-0000CD050000}"/>
    <cellStyle name="標準 12 3" xfId="1094" xr:uid="{00000000-0005-0000-0000-0000CE050000}"/>
    <cellStyle name="標準 13" xfId="1095" xr:uid="{00000000-0005-0000-0000-0000CF050000}"/>
    <cellStyle name="標準 13 2" xfId="1096" xr:uid="{00000000-0005-0000-0000-0000D0050000}"/>
    <cellStyle name="標準 14" xfId="1383" xr:uid="{00000000-0005-0000-0000-0000D1050000}"/>
    <cellStyle name="標準 14 2" xfId="1097" xr:uid="{00000000-0005-0000-0000-0000D2050000}"/>
    <cellStyle name="標準 14 3" xfId="1098" xr:uid="{00000000-0005-0000-0000-0000D3050000}"/>
    <cellStyle name="標準 14 4" xfId="1099" xr:uid="{00000000-0005-0000-0000-0000D4050000}"/>
    <cellStyle name="標準 14 5" xfId="1100" xr:uid="{00000000-0005-0000-0000-0000D5050000}"/>
    <cellStyle name="標準 14 6" xfId="1101" xr:uid="{00000000-0005-0000-0000-0000D6050000}"/>
    <cellStyle name="標準 14 7" xfId="1102" xr:uid="{00000000-0005-0000-0000-0000D7050000}"/>
    <cellStyle name="標準 14 8" xfId="1103" xr:uid="{00000000-0005-0000-0000-0000D8050000}"/>
    <cellStyle name="標準 15" xfId="1104" xr:uid="{00000000-0005-0000-0000-0000D9050000}"/>
    <cellStyle name="標準 15 2" xfId="1105" xr:uid="{00000000-0005-0000-0000-0000DA050000}"/>
    <cellStyle name="標準 15 3" xfId="1106" xr:uid="{00000000-0005-0000-0000-0000DB050000}"/>
    <cellStyle name="標準 15 4" xfId="1107" xr:uid="{00000000-0005-0000-0000-0000DC050000}"/>
    <cellStyle name="標準 15 5" xfId="1108" xr:uid="{00000000-0005-0000-0000-0000DD050000}"/>
    <cellStyle name="標準 15 6" xfId="1109" xr:uid="{00000000-0005-0000-0000-0000DE050000}"/>
    <cellStyle name="標準 15 7" xfId="1110" xr:uid="{00000000-0005-0000-0000-0000DF050000}"/>
    <cellStyle name="標準 16" xfId="1384" xr:uid="{00000000-0005-0000-0000-0000E0050000}"/>
    <cellStyle name="標準 16 2" xfId="1111" xr:uid="{00000000-0005-0000-0000-0000E1050000}"/>
    <cellStyle name="標準 16 3" xfId="1112" xr:uid="{00000000-0005-0000-0000-0000E2050000}"/>
    <cellStyle name="標準 16 4" xfId="1113" xr:uid="{00000000-0005-0000-0000-0000E3050000}"/>
    <cellStyle name="標準 16 5" xfId="1114" xr:uid="{00000000-0005-0000-0000-0000E4050000}"/>
    <cellStyle name="標準 16 6" xfId="1115" xr:uid="{00000000-0005-0000-0000-0000E5050000}"/>
    <cellStyle name="標準 17" xfId="1116" xr:uid="{00000000-0005-0000-0000-0000E6050000}"/>
    <cellStyle name="標準 17 2" xfId="1117" xr:uid="{00000000-0005-0000-0000-0000E7050000}"/>
    <cellStyle name="標準 17 3" xfId="1118" xr:uid="{00000000-0005-0000-0000-0000E8050000}"/>
    <cellStyle name="標準 17 4" xfId="1119" xr:uid="{00000000-0005-0000-0000-0000E9050000}"/>
    <cellStyle name="標準 17 5" xfId="1120" xr:uid="{00000000-0005-0000-0000-0000EA050000}"/>
    <cellStyle name="標準 18" xfId="1509" xr:uid="{00000000-0005-0000-0000-0000EB050000}"/>
    <cellStyle name="標準 18 2" xfId="1121" xr:uid="{00000000-0005-0000-0000-0000EC050000}"/>
    <cellStyle name="標準 18 3" xfId="1122" xr:uid="{00000000-0005-0000-0000-0000ED050000}"/>
    <cellStyle name="標準 19" xfId="1510" xr:uid="{00000000-0005-0000-0000-0000EE050000}"/>
    <cellStyle name="標準 19 2" xfId="1123" xr:uid="{00000000-0005-0000-0000-0000EF050000}"/>
    <cellStyle name="標準 19 2 2" xfId="1511" xr:uid="{00000000-0005-0000-0000-0000F0050000}"/>
    <cellStyle name="標準 19 2 2 2" xfId="1512" xr:uid="{00000000-0005-0000-0000-0000F1050000}"/>
    <cellStyle name="標準 19 2 2 2 2" xfId="1513" xr:uid="{00000000-0005-0000-0000-0000F2050000}"/>
    <cellStyle name="標準 19 2 2 2 2 2" xfId="1514" xr:uid="{00000000-0005-0000-0000-0000F3050000}"/>
    <cellStyle name="標準 19 2 2 2 2 2 2" xfId="1515" xr:uid="{00000000-0005-0000-0000-0000F4050000}"/>
    <cellStyle name="標準 19 2 2 2 2 2 2 2" xfId="1516" xr:uid="{00000000-0005-0000-0000-0000F5050000}"/>
    <cellStyle name="標準 19 2 2 2 2 2 2 2 2" xfId="1517" xr:uid="{00000000-0005-0000-0000-0000F6050000}"/>
    <cellStyle name="標準 19 2 2 2 2 2 3" xfId="1518" xr:uid="{00000000-0005-0000-0000-0000F7050000}"/>
    <cellStyle name="標準 19 2 2 2 2 2 4" xfId="1519" xr:uid="{00000000-0005-0000-0000-0000F8050000}"/>
    <cellStyle name="標準 19 2 2 2 2 2 4 2" xfId="1520" xr:uid="{00000000-0005-0000-0000-0000F9050000}"/>
    <cellStyle name="標準 19 2 2 2 2 2 4 3" xfId="1521" xr:uid="{00000000-0005-0000-0000-0000FA050000}"/>
    <cellStyle name="標準 19 2 2 2 3" xfId="1522" xr:uid="{00000000-0005-0000-0000-0000FB050000}"/>
    <cellStyle name="標準 19 2 2 2 3 2" xfId="1523" xr:uid="{00000000-0005-0000-0000-0000FC050000}"/>
    <cellStyle name="標準 19 2 2 2 3 2 2" xfId="1524" xr:uid="{00000000-0005-0000-0000-0000FD050000}"/>
    <cellStyle name="標準 19 2 2 2 3 2 3" xfId="1525" xr:uid="{00000000-0005-0000-0000-0000FE050000}"/>
    <cellStyle name="標準 19 2 2 3" xfId="1526" xr:uid="{00000000-0005-0000-0000-0000FF050000}"/>
    <cellStyle name="標準 19 2 2 3 2" xfId="1527" xr:uid="{00000000-0005-0000-0000-000000060000}"/>
    <cellStyle name="標準 19 2 2 3 2 2" xfId="1528" xr:uid="{00000000-0005-0000-0000-000001060000}"/>
    <cellStyle name="標準 2" xfId="1" xr:uid="{00000000-0005-0000-0000-000002060000}"/>
    <cellStyle name="標準 2 10" xfId="1124" xr:uid="{00000000-0005-0000-0000-000003060000}"/>
    <cellStyle name="標準 2 11" xfId="1125" xr:uid="{00000000-0005-0000-0000-000004060000}"/>
    <cellStyle name="標準 2 12" xfId="1126" xr:uid="{00000000-0005-0000-0000-000005060000}"/>
    <cellStyle name="標準 2 13" xfId="1127" xr:uid="{00000000-0005-0000-0000-000006060000}"/>
    <cellStyle name="標準 2 14" xfId="1128" xr:uid="{00000000-0005-0000-0000-000007060000}"/>
    <cellStyle name="標準 2 15" xfId="1129" xr:uid="{00000000-0005-0000-0000-000008060000}"/>
    <cellStyle name="標準 2 16" xfId="1130" xr:uid="{00000000-0005-0000-0000-000009060000}"/>
    <cellStyle name="標準 2 17" xfId="1131" xr:uid="{00000000-0005-0000-0000-00000A060000}"/>
    <cellStyle name="標準 2 18" xfId="1132" xr:uid="{00000000-0005-0000-0000-00000B060000}"/>
    <cellStyle name="標準 2 19" xfId="1133" xr:uid="{00000000-0005-0000-0000-00000C060000}"/>
    <cellStyle name="標準 2 2" xfId="1134" xr:uid="{00000000-0005-0000-0000-00000D060000}"/>
    <cellStyle name="標準 2 2 10" xfId="1135" xr:uid="{00000000-0005-0000-0000-00000E060000}"/>
    <cellStyle name="標準 2 2 11" xfId="1136" xr:uid="{00000000-0005-0000-0000-00000F060000}"/>
    <cellStyle name="標準 2 2 12" xfId="1137" xr:uid="{00000000-0005-0000-0000-000010060000}"/>
    <cellStyle name="標準 2 2 13" xfId="1138" xr:uid="{00000000-0005-0000-0000-000011060000}"/>
    <cellStyle name="標準 2 2 14" xfId="1139" xr:uid="{00000000-0005-0000-0000-000012060000}"/>
    <cellStyle name="標準 2 2 15" xfId="1140" xr:uid="{00000000-0005-0000-0000-000013060000}"/>
    <cellStyle name="標準 2 2 16" xfId="1141" xr:uid="{00000000-0005-0000-0000-000014060000}"/>
    <cellStyle name="標準 2 2 17" xfId="1142" xr:uid="{00000000-0005-0000-0000-000015060000}"/>
    <cellStyle name="標準 2 2 18" xfId="1143" xr:uid="{00000000-0005-0000-0000-000016060000}"/>
    <cellStyle name="標準 2 2 19" xfId="1144" xr:uid="{00000000-0005-0000-0000-000017060000}"/>
    <cellStyle name="標準 2 2 2" xfId="1145" xr:uid="{00000000-0005-0000-0000-000018060000}"/>
    <cellStyle name="標準 2 2 2 2" xfId="1146" xr:uid="{00000000-0005-0000-0000-000019060000}"/>
    <cellStyle name="標準 2 2 2 2 2" xfId="1147" xr:uid="{00000000-0005-0000-0000-00001A060000}"/>
    <cellStyle name="標準 2 2 2 2_23_CRUDマトリックス(機能レベル)" xfId="1148" xr:uid="{00000000-0005-0000-0000-00001B060000}"/>
    <cellStyle name="標準 2 2 2 3" xfId="1877" xr:uid="{00000000-0005-0000-0000-00001C060000}"/>
    <cellStyle name="標準 2 2 2_23_CRUDマトリックス(機能レベル)" xfId="1149" xr:uid="{00000000-0005-0000-0000-00001D060000}"/>
    <cellStyle name="標準 2 2 20" xfId="1150" xr:uid="{00000000-0005-0000-0000-00001E060000}"/>
    <cellStyle name="標準 2 2 21" xfId="1151" xr:uid="{00000000-0005-0000-0000-00001F060000}"/>
    <cellStyle name="標準 2 2 22" xfId="1152" xr:uid="{00000000-0005-0000-0000-000020060000}"/>
    <cellStyle name="標準 2 2 23" xfId="1153" xr:uid="{00000000-0005-0000-0000-000021060000}"/>
    <cellStyle name="標準 2 2 24" xfId="1154" xr:uid="{00000000-0005-0000-0000-000022060000}"/>
    <cellStyle name="標準 2 2 25" xfId="1155" xr:uid="{00000000-0005-0000-0000-000023060000}"/>
    <cellStyle name="標準 2 2 26" xfId="1156" xr:uid="{00000000-0005-0000-0000-000024060000}"/>
    <cellStyle name="標準 2 2 27" xfId="1157" xr:uid="{00000000-0005-0000-0000-000025060000}"/>
    <cellStyle name="標準 2 2 28" xfId="1158" xr:uid="{00000000-0005-0000-0000-000026060000}"/>
    <cellStyle name="標準 2 2 29" xfId="1159" xr:uid="{00000000-0005-0000-0000-000027060000}"/>
    <cellStyle name="標準 2 2 3" xfId="1160" xr:uid="{00000000-0005-0000-0000-000028060000}"/>
    <cellStyle name="標準 2 2 30" xfId="1161" xr:uid="{00000000-0005-0000-0000-000029060000}"/>
    <cellStyle name="標準 2 2 31" xfId="1162" xr:uid="{00000000-0005-0000-0000-00002A060000}"/>
    <cellStyle name="標準 2 2 4" xfId="1163" xr:uid="{00000000-0005-0000-0000-00002B060000}"/>
    <cellStyle name="標準 2 2 5" xfId="1164" xr:uid="{00000000-0005-0000-0000-00002C060000}"/>
    <cellStyle name="標準 2 2 6" xfId="1165" xr:uid="{00000000-0005-0000-0000-00002D060000}"/>
    <cellStyle name="標準 2 2 7" xfId="1166" xr:uid="{00000000-0005-0000-0000-00002E060000}"/>
    <cellStyle name="標準 2 2 8" xfId="1167" xr:uid="{00000000-0005-0000-0000-00002F060000}"/>
    <cellStyle name="標準 2 2 9" xfId="1168" xr:uid="{00000000-0005-0000-0000-000030060000}"/>
    <cellStyle name="標準 2 2_23_CRUDマトリックス(機能レベル)" xfId="1169" xr:uid="{00000000-0005-0000-0000-000031060000}"/>
    <cellStyle name="標準 2 20" xfId="1170" xr:uid="{00000000-0005-0000-0000-000032060000}"/>
    <cellStyle name="標準 2 21" xfId="1171" xr:uid="{00000000-0005-0000-0000-000033060000}"/>
    <cellStyle name="標準 2 22" xfId="1172" xr:uid="{00000000-0005-0000-0000-000034060000}"/>
    <cellStyle name="標準 2 23" xfId="1173" xr:uid="{00000000-0005-0000-0000-000035060000}"/>
    <cellStyle name="標準 2 24" xfId="1174" xr:uid="{00000000-0005-0000-0000-000036060000}"/>
    <cellStyle name="標準 2 25" xfId="1175" xr:uid="{00000000-0005-0000-0000-000037060000}"/>
    <cellStyle name="標準 2 26" xfId="1550" xr:uid="{00000000-0005-0000-0000-000038060000}"/>
    <cellStyle name="標準 2 26 2" xfId="1569" xr:uid="{00000000-0005-0000-0000-000039060000}"/>
    <cellStyle name="標準 2 26 3" xfId="1740" xr:uid="{00000000-0005-0000-0000-00003A060000}"/>
    <cellStyle name="標準 2 27" xfId="1878" xr:uid="{00000000-0005-0000-0000-00003B060000}"/>
    <cellStyle name="標準 2 3" xfId="1176" xr:uid="{00000000-0005-0000-0000-00003C060000}"/>
    <cellStyle name="標準 2 3 10" xfId="1177" xr:uid="{00000000-0005-0000-0000-00003D060000}"/>
    <cellStyle name="標準 2 3 11" xfId="1178" xr:uid="{00000000-0005-0000-0000-00003E060000}"/>
    <cellStyle name="標準 2 3 12" xfId="1179" xr:uid="{00000000-0005-0000-0000-00003F060000}"/>
    <cellStyle name="標準 2 3 13" xfId="1180" xr:uid="{00000000-0005-0000-0000-000040060000}"/>
    <cellStyle name="標準 2 3 14" xfId="1181" xr:uid="{00000000-0005-0000-0000-000041060000}"/>
    <cellStyle name="標準 2 3 15" xfId="1182" xr:uid="{00000000-0005-0000-0000-000042060000}"/>
    <cellStyle name="標準 2 3 16" xfId="1183" xr:uid="{00000000-0005-0000-0000-000043060000}"/>
    <cellStyle name="標準 2 3 17" xfId="1184" xr:uid="{00000000-0005-0000-0000-000044060000}"/>
    <cellStyle name="標準 2 3 18" xfId="1185" xr:uid="{00000000-0005-0000-0000-000045060000}"/>
    <cellStyle name="標準 2 3 19" xfId="1186" xr:uid="{00000000-0005-0000-0000-000046060000}"/>
    <cellStyle name="標準 2 3 2" xfId="1187" xr:uid="{00000000-0005-0000-0000-000047060000}"/>
    <cellStyle name="標準 2 3 2 2" xfId="1188" xr:uid="{00000000-0005-0000-0000-000048060000}"/>
    <cellStyle name="標準 2 3 2 2 2" xfId="1189" xr:uid="{00000000-0005-0000-0000-000049060000}"/>
    <cellStyle name="標準 2 3 2 2_23_CRUDマトリックス(機能レベル)" xfId="1190" xr:uid="{00000000-0005-0000-0000-00004A060000}"/>
    <cellStyle name="標準 2 3 2 3" xfId="1696" xr:uid="{00000000-0005-0000-0000-00004B060000}"/>
    <cellStyle name="標準 2 3 2 4" xfId="1879" xr:uid="{00000000-0005-0000-0000-00004C060000}"/>
    <cellStyle name="標準 2 3 2_23_CRUDマトリックス(機能レベル)" xfId="1191" xr:uid="{00000000-0005-0000-0000-00004D060000}"/>
    <cellStyle name="標準 2 3 20" xfId="1192" xr:uid="{00000000-0005-0000-0000-00004E060000}"/>
    <cellStyle name="標準 2 3 21" xfId="1193" xr:uid="{00000000-0005-0000-0000-00004F060000}"/>
    <cellStyle name="標準 2 3 22" xfId="1194" xr:uid="{00000000-0005-0000-0000-000050060000}"/>
    <cellStyle name="標準 2 3 23" xfId="1195" xr:uid="{00000000-0005-0000-0000-000051060000}"/>
    <cellStyle name="標準 2 3 24" xfId="1196" xr:uid="{00000000-0005-0000-0000-000052060000}"/>
    <cellStyle name="標準 2 3 25" xfId="1197" xr:uid="{00000000-0005-0000-0000-000053060000}"/>
    <cellStyle name="標準 2 3 26" xfId="1198" xr:uid="{00000000-0005-0000-0000-000054060000}"/>
    <cellStyle name="標準 2 3 27" xfId="1199" xr:uid="{00000000-0005-0000-0000-000055060000}"/>
    <cellStyle name="標準 2 3 28" xfId="1200" xr:uid="{00000000-0005-0000-0000-000056060000}"/>
    <cellStyle name="標準 2 3 29" xfId="1201" xr:uid="{00000000-0005-0000-0000-000057060000}"/>
    <cellStyle name="標準 2 3 3" xfId="1202" xr:uid="{00000000-0005-0000-0000-000058060000}"/>
    <cellStyle name="標準 2 3 30" xfId="1880" xr:uid="{00000000-0005-0000-0000-000059060000}"/>
    <cellStyle name="標準 2 3 4" xfId="1203" xr:uid="{00000000-0005-0000-0000-00005A060000}"/>
    <cellStyle name="標準 2 3 4 2" xfId="1697" xr:uid="{00000000-0005-0000-0000-00005B060000}"/>
    <cellStyle name="標準 2 3 5" xfId="1204" xr:uid="{00000000-0005-0000-0000-00005C060000}"/>
    <cellStyle name="標準 2 3 6" xfId="1205" xr:uid="{00000000-0005-0000-0000-00005D060000}"/>
    <cellStyle name="標準 2 3 7" xfId="1206" xr:uid="{00000000-0005-0000-0000-00005E060000}"/>
    <cellStyle name="標準 2 3 8" xfId="1207" xr:uid="{00000000-0005-0000-0000-00005F060000}"/>
    <cellStyle name="標準 2 3 9" xfId="1208" xr:uid="{00000000-0005-0000-0000-000060060000}"/>
    <cellStyle name="標準 2 3_23_CRUDマトリックス(機能レベル)" xfId="1209" xr:uid="{00000000-0005-0000-0000-000061060000}"/>
    <cellStyle name="標準 2 4" xfId="1210" xr:uid="{00000000-0005-0000-0000-000062060000}"/>
    <cellStyle name="標準 2 4 10" xfId="1211" xr:uid="{00000000-0005-0000-0000-000063060000}"/>
    <cellStyle name="標準 2 4 11" xfId="1212" xr:uid="{00000000-0005-0000-0000-000064060000}"/>
    <cellStyle name="標準 2 4 12" xfId="1213" xr:uid="{00000000-0005-0000-0000-000065060000}"/>
    <cellStyle name="標準 2 4 13" xfId="1214" xr:uid="{00000000-0005-0000-0000-000066060000}"/>
    <cellStyle name="標準 2 4 14" xfId="1215" xr:uid="{00000000-0005-0000-0000-000067060000}"/>
    <cellStyle name="標準 2 4 15" xfId="1216" xr:uid="{00000000-0005-0000-0000-000068060000}"/>
    <cellStyle name="標準 2 4 16" xfId="1217" xr:uid="{00000000-0005-0000-0000-000069060000}"/>
    <cellStyle name="標準 2 4 17" xfId="1218" xr:uid="{00000000-0005-0000-0000-00006A060000}"/>
    <cellStyle name="標準 2 4 18" xfId="1219" xr:uid="{00000000-0005-0000-0000-00006B060000}"/>
    <cellStyle name="標準 2 4 19" xfId="1220" xr:uid="{00000000-0005-0000-0000-00006C060000}"/>
    <cellStyle name="標準 2 4 2" xfId="1221" xr:uid="{00000000-0005-0000-0000-00006D060000}"/>
    <cellStyle name="標準 2 4 2 2" xfId="1698" xr:uid="{00000000-0005-0000-0000-00006E060000}"/>
    <cellStyle name="標準 2 4 20" xfId="1222" xr:uid="{00000000-0005-0000-0000-00006F060000}"/>
    <cellStyle name="標準 2 4 21" xfId="1223" xr:uid="{00000000-0005-0000-0000-000070060000}"/>
    <cellStyle name="標準 2 4 22" xfId="1224" xr:uid="{00000000-0005-0000-0000-000071060000}"/>
    <cellStyle name="標準 2 4 23" xfId="1225" xr:uid="{00000000-0005-0000-0000-000072060000}"/>
    <cellStyle name="標準 2 4 24" xfId="1226" xr:uid="{00000000-0005-0000-0000-000073060000}"/>
    <cellStyle name="標準 2 4 3" xfId="1227" xr:uid="{00000000-0005-0000-0000-000074060000}"/>
    <cellStyle name="標準 2 4 4" xfId="1228" xr:uid="{00000000-0005-0000-0000-000075060000}"/>
    <cellStyle name="標準 2 4 5" xfId="1229" xr:uid="{00000000-0005-0000-0000-000076060000}"/>
    <cellStyle name="標準 2 4 6" xfId="1230" xr:uid="{00000000-0005-0000-0000-000077060000}"/>
    <cellStyle name="標準 2 4 7" xfId="1231" xr:uid="{00000000-0005-0000-0000-000078060000}"/>
    <cellStyle name="標準 2 4 8" xfId="1232" xr:uid="{00000000-0005-0000-0000-000079060000}"/>
    <cellStyle name="標準 2 4 9" xfId="1233" xr:uid="{00000000-0005-0000-0000-00007A060000}"/>
    <cellStyle name="標準 2 4_23_CRUDマトリックス(機能レベル)" xfId="1234" xr:uid="{00000000-0005-0000-0000-00007B060000}"/>
    <cellStyle name="標準 2 5" xfId="1235" xr:uid="{00000000-0005-0000-0000-00007C060000}"/>
    <cellStyle name="標準 2 5 10" xfId="1236" xr:uid="{00000000-0005-0000-0000-00007D060000}"/>
    <cellStyle name="標準 2 5 11" xfId="1237" xr:uid="{00000000-0005-0000-0000-00007E060000}"/>
    <cellStyle name="標準 2 5 12" xfId="1238" xr:uid="{00000000-0005-0000-0000-00007F060000}"/>
    <cellStyle name="標準 2 5 13" xfId="1239" xr:uid="{00000000-0005-0000-0000-000080060000}"/>
    <cellStyle name="標準 2 5 14" xfId="1240" xr:uid="{00000000-0005-0000-0000-000081060000}"/>
    <cellStyle name="標準 2 5 15" xfId="1241" xr:uid="{00000000-0005-0000-0000-000082060000}"/>
    <cellStyle name="標準 2 5 16" xfId="1242" xr:uid="{00000000-0005-0000-0000-000083060000}"/>
    <cellStyle name="標準 2 5 17" xfId="1243" xr:uid="{00000000-0005-0000-0000-000084060000}"/>
    <cellStyle name="標準 2 5 18" xfId="1244" xr:uid="{00000000-0005-0000-0000-000085060000}"/>
    <cellStyle name="標準 2 5 19" xfId="1245" xr:uid="{00000000-0005-0000-0000-000086060000}"/>
    <cellStyle name="標準 2 5 2" xfId="1246" xr:uid="{00000000-0005-0000-0000-000087060000}"/>
    <cellStyle name="標準 2 5 2 2" xfId="1549" xr:uid="{00000000-0005-0000-0000-000088060000}"/>
    <cellStyle name="標準 2 5 2 2 2" xfId="1742" xr:uid="{00000000-0005-0000-0000-000089060000}"/>
    <cellStyle name="標準 2 5 20" xfId="1247" xr:uid="{00000000-0005-0000-0000-00008A060000}"/>
    <cellStyle name="標準 2 5 21" xfId="1248" xr:uid="{00000000-0005-0000-0000-00008B060000}"/>
    <cellStyle name="標準 2 5 22" xfId="1249" xr:uid="{00000000-0005-0000-0000-00008C060000}"/>
    <cellStyle name="標準 2 5 23" xfId="1250" xr:uid="{00000000-0005-0000-0000-00008D060000}"/>
    <cellStyle name="標準 2 5 3" xfId="1251" xr:uid="{00000000-0005-0000-0000-00008E060000}"/>
    <cellStyle name="標準 2 5 3 2" xfId="1529" xr:uid="{00000000-0005-0000-0000-00008F060000}"/>
    <cellStyle name="標準 2 5 3 2 2" xfId="1743" xr:uid="{00000000-0005-0000-0000-000090060000}"/>
    <cellStyle name="標準 2 5 4" xfId="1252" xr:uid="{00000000-0005-0000-0000-000091060000}"/>
    <cellStyle name="標準 2 5 5" xfId="1253" xr:uid="{00000000-0005-0000-0000-000092060000}"/>
    <cellStyle name="標準 2 5 6" xfId="1254" xr:uid="{00000000-0005-0000-0000-000093060000}"/>
    <cellStyle name="標準 2 5 7" xfId="1255" xr:uid="{00000000-0005-0000-0000-000094060000}"/>
    <cellStyle name="標準 2 5 8" xfId="1256" xr:uid="{00000000-0005-0000-0000-000095060000}"/>
    <cellStyle name="標準 2 5 9" xfId="1257" xr:uid="{00000000-0005-0000-0000-000096060000}"/>
    <cellStyle name="標準 2 5_23_CRUDマトリックス(機能レベル)" xfId="1258" xr:uid="{00000000-0005-0000-0000-000097060000}"/>
    <cellStyle name="標準 2 6" xfId="1259" xr:uid="{00000000-0005-0000-0000-000098060000}"/>
    <cellStyle name="標準 2 6 10" xfId="1260" xr:uid="{00000000-0005-0000-0000-000099060000}"/>
    <cellStyle name="標準 2 6 11" xfId="1261" xr:uid="{00000000-0005-0000-0000-00009A060000}"/>
    <cellStyle name="標準 2 6 12" xfId="1262" xr:uid="{00000000-0005-0000-0000-00009B060000}"/>
    <cellStyle name="標準 2 6 13" xfId="1263" xr:uid="{00000000-0005-0000-0000-00009C060000}"/>
    <cellStyle name="標準 2 6 14" xfId="1264" xr:uid="{00000000-0005-0000-0000-00009D060000}"/>
    <cellStyle name="標準 2 6 15" xfId="1265" xr:uid="{00000000-0005-0000-0000-00009E060000}"/>
    <cellStyle name="標準 2 6 16" xfId="1266" xr:uid="{00000000-0005-0000-0000-00009F060000}"/>
    <cellStyle name="標準 2 6 17" xfId="1267" xr:uid="{00000000-0005-0000-0000-0000A0060000}"/>
    <cellStyle name="標準 2 6 18" xfId="1268" xr:uid="{00000000-0005-0000-0000-0000A1060000}"/>
    <cellStyle name="標準 2 6 19" xfId="1269" xr:uid="{00000000-0005-0000-0000-0000A2060000}"/>
    <cellStyle name="標準 2 6 2" xfId="1270" xr:uid="{00000000-0005-0000-0000-0000A3060000}"/>
    <cellStyle name="標準 2 6 20" xfId="1271" xr:uid="{00000000-0005-0000-0000-0000A4060000}"/>
    <cellStyle name="標準 2 6 21" xfId="1272" xr:uid="{00000000-0005-0000-0000-0000A5060000}"/>
    <cellStyle name="標準 2 6 22" xfId="1273" xr:uid="{00000000-0005-0000-0000-0000A6060000}"/>
    <cellStyle name="標準 2 6 23" xfId="1741" xr:uid="{00000000-0005-0000-0000-0000A7060000}"/>
    <cellStyle name="標準 2 6 3" xfId="1274" xr:uid="{00000000-0005-0000-0000-0000A8060000}"/>
    <cellStyle name="標準 2 6 4" xfId="1275" xr:uid="{00000000-0005-0000-0000-0000A9060000}"/>
    <cellStyle name="標準 2 6 5" xfId="1276" xr:uid="{00000000-0005-0000-0000-0000AA060000}"/>
    <cellStyle name="標準 2 6 6" xfId="1277" xr:uid="{00000000-0005-0000-0000-0000AB060000}"/>
    <cellStyle name="標準 2 6 7" xfId="1278" xr:uid="{00000000-0005-0000-0000-0000AC060000}"/>
    <cellStyle name="標準 2 6 8" xfId="1279" xr:uid="{00000000-0005-0000-0000-0000AD060000}"/>
    <cellStyle name="標準 2 6 9" xfId="1280" xr:uid="{00000000-0005-0000-0000-0000AE060000}"/>
    <cellStyle name="標準 2 6_23_CRUDマトリックス(機能レベル)" xfId="1281" xr:uid="{00000000-0005-0000-0000-0000AF060000}"/>
    <cellStyle name="標準 2 7" xfId="1282" xr:uid="{00000000-0005-0000-0000-0000B0060000}"/>
    <cellStyle name="標準 2 7 2" xfId="1530" xr:uid="{00000000-0005-0000-0000-0000B1060000}"/>
    <cellStyle name="標準 2 7 2 2" xfId="1531" xr:uid="{00000000-0005-0000-0000-0000B2060000}"/>
    <cellStyle name="標準 2 7 2 3" xfId="1532" xr:uid="{00000000-0005-0000-0000-0000B3060000}"/>
    <cellStyle name="標準 2 7 2 3 2" xfId="1388" xr:uid="{00000000-0005-0000-0000-0000B4060000}"/>
    <cellStyle name="標準 2 8" xfId="1283" xr:uid="{00000000-0005-0000-0000-0000B5060000}"/>
    <cellStyle name="標準 2 9" xfId="1284" xr:uid="{00000000-0005-0000-0000-0000B6060000}"/>
    <cellStyle name="標準 2 9 2" xfId="1533" xr:uid="{00000000-0005-0000-0000-0000B7060000}"/>
    <cellStyle name="標準 2 9 2 2" xfId="1534" xr:uid="{00000000-0005-0000-0000-0000B8060000}"/>
    <cellStyle name="標準 2 9 2 2 2" xfId="1535" xr:uid="{00000000-0005-0000-0000-0000B9060000}"/>
    <cellStyle name="標準 2 9 2 2 3" xfId="1536" xr:uid="{00000000-0005-0000-0000-0000BA060000}"/>
    <cellStyle name="標準 2 9 2 2 3 2" xfId="1385" xr:uid="{00000000-0005-0000-0000-0000BB060000}"/>
    <cellStyle name="標準 2 9 2 2 3 2 2" xfId="1537" xr:uid="{00000000-0005-0000-0000-0000BC060000}"/>
    <cellStyle name="標準 2 9 2 3" xfId="1538" xr:uid="{00000000-0005-0000-0000-0000BD060000}"/>
    <cellStyle name="標準 2 9 2 4" xfId="1539" xr:uid="{00000000-0005-0000-0000-0000BE060000}"/>
    <cellStyle name="標準 2 9 2 4 2" xfId="1540" xr:uid="{00000000-0005-0000-0000-0000BF060000}"/>
    <cellStyle name="標準 2 9 2 4 2 2" xfId="1541" xr:uid="{00000000-0005-0000-0000-0000C0060000}"/>
    <cellStyle name="標準 2 9 2 4 2 2 2" xfId="1542" xr:uid="{00000000-0005-0000-0000-0000C1060000}"/>
    <cellStyle name="標準 20" xfId="1543" xr:uid="{00000000-0005-0000-0000-0000C2060000}"/>
    <cellStyle name="標準 20 2" xfId="1285" xr:uid="{00000000-0005-0000-0000-0000C3060000}"/>
    <cellStyle name="標準 20 2 2" xfId="1544" xr:uid="{00000000-0005-0000-0000-0000C4060000}"/>
    <cellStyle name="標準 20 3" xfId="1286" xr:uid="{00000000-0005-0000-0000-0000C5060000}"/>
    <cellStyle name="標準 20 4" xfId="1287" xr:uid="{00000000-0005-0000-0000-0000C6060000}"/>
    <cellStyle name="標準 21" xfId="1545" xr:uid="{00000000-0005-0000-0000-0000C7060000}"/>
    <cellStyle name="標準 21 2" xfId="1288" xr:uid="{00000000-0005-0000-0000-0000C8060000}"/>
    <cellStyle name="標準 21 3" xfId="1289" xr:uid="{00000000-0005-0000-0000-0000C9060000}"/>
    <cellStyle name="標準 22" xfId="1546" xr:uid="{00000000-0005-0000-0000-0000CA060000}"/>
    <cellStyle name="標準 22 2" xfId="1290" xr:uid="{00000000-0005-0000-0000-0000CB060000}"/>
    <cellStyle name="標準 22 2 2" xfId="1547" xr:uid="{00000000-0005-0000-0000-0000CC060000}"/>
    <cellStyle name="標準 23 2" xfId="1291" xr:uid="{00000000-0005-0000-0000-0000CD060000}"/>
    <cellStyle name="標準 23 3" xfId="1292" xr:uid="{00000000-0005-0000-0000-0000CE060000}"/>
    <cellStyle name="標準 23 4" xfId="1293" xr:uid="{00000000-0005-0000-0000-0000CF060000}"/>
    <cellStyle name="標準 24 2" xfId="1294" xr:uid="{00000000-0005-0000-0000-0000D0060000}"/>
    <cellStyle name="標準 24 3" xfId="1295" xr:uid="{00000000-0005-0000-0000-0000D1060000}"/>
    <cellStyle name="標準 25 2" xfId="1296" xr:uid="{00000000-0005-0000-0000-0000D2060000}"/>
    <cellStyle name="標準 3" xfId="1297" xr:uid="{00000000-0005-0000-0000-0000D3060000}"/>
    <cellStyle name="標準 3 10" xfId="1298" xr:uid="{00000000-0005-0000-0000-0000D4060000}"/>
    <cellStyle name="標準 3 11" xfId="1299" xr:uid="{00000000-0005-0000-0000-0000D5060000}"/>
    <cellStyle name="標準 3 12" xfId="1300" xr:uid="{00000000-0005-0000-0000-0000D6060000}"/>
    <cellStyle name="標準 3 13" xfId="1301" xr:uid="{00000000-0005-0000-0000-0000D7060000}"/>
    <cellStyle name="標準 3 14" xfId="1302" xr:uid="{00000000-0005-0000-0000-0000D8060000}"/>
    <cellStyle name="標準 3 15" xfId="1303" xr:uid="{00000000-0005-0000-0000-0000D9060000}"/>
    <cellStyle name="標準 3 16" xfId="1304" xr:uid="{00000000-0005-0000-0000-0000DA060000}"/>
    <cellStyle name="標準 3 17" xfId="1305" xr:uid="{00000000-0005-0000-0000-0000DB060000}"/>
    <cellStyle name="標準 3 18" xfId="1306" xr:uid="{00000000-0005-0000-0000-0000DC060000}"/>
    <cellStyle name="標準 3 19" xfId="1307" xr:uid="{00000000-0005-0000-0000-0000DD060000}"/>
    <cellStyle name="標準 3 2" xfId="1308" xr:uid="{00000000-0005-0000-0000-0000DE060000}"/>
    <cellStyle name="標準 3 2 2" xfId="1309" xr:uid="{00000000-0005-0000-0000-0000DF060000}"/>
    <cellStyle name="標準 3 2 2 2" xfId="1699" xr:uid="{00000000-0005-0000-0000-0000E0060000}"/>
    <cellStyle name="標準 3 2 2 2 2" xfId="1700" xr:uid="{00000000-0005-0000-0000-0000E1060000}"/>
    <cellStyle name="標準 3 2 2 2 2 2" xfId="1701" xr:uid="{00000000-0005-0000-0000-0000E2060000}"/>
    <cellStyle name="標準 3 2 2 2 3" xfId="1702" xr:uid="{00000000-0005-0000-0000-0000E3060000}"/>
    <cellStyle name="標準 3 2 2 3" xfId="1703" xr:uid="{00000000-0005-0000-0000-0000E4060000}"/>
    <cellStyle name="標準 3 2 2 4" xfId="1704" xr:uid="{00000000-0005-0000-0000-0000E5060000}"/>
    <cellStyle name="標準 3 2 2 5" xfId="1705" xr:uid="{00000000-0005-0000-0000-0000E6060000}"/>
    <cellStyle name="標準 3 2 3" xfId="1570" xr:uid="{00000000-0005-0000-0000-0000E7060000}"/>
    <cellStyle name="標準 3 2 3 2" xfId="1706" xr:uid="{00000000-0005-0000-0000-0000E8060000}"/>
    <cellStyle name="標準 3 2 3 2 2" xfId="1571" xr:uid="{00000000-0005-0000-0000-0000E9060000}"/>
    <cellStyle name="標準 3 2 3 2 2 2" xfId="1572" xr:uid="{00000000-0005-0000-0000-0000EA060000}"/>
    <cellStyle name="標準 3 2 3 3" xfId="1707" xr:uid="{00000000-0005-0000-0000-0000EB060000}"/>
    <cellStyle name="標準 3 2 3 3 2" xfId="1708" xr:uid="{00000000-0005-0000-0000-0000EC060000}"/>
    <cellStyle name="標準 3 2 3 4" xfId="1709" xr:uid="{00000000-0005-0000-0000-0000ED060000}"/>
    <cellStyle name="標準 3 2 4" xfId="1710" xr:uid="{00000000-0005-0000-0000-0000EE060000}"/>
    <cellStyle name="標準 3 2 5" xfId="1711" xr:uid="{00000000-0005-0000-0000-0000EF060000}"/>
    <cellStyle name="標準 3 2 5 2" xfId="1712" xr:uid="{00000000-0005-0000-0000-0000F0060000}"/>
    <cellStyle name="標準 3 20" xfId="1310" xr:uid="{00000000-0005-0000-0000-0000F1060000}"/>
    <cellStyle name="標準 3 21" xfId="1311" xr:uid="{00000000-0005-0000-0000-0000F2060000}"/>
    <cellStyle name="標準 3 22" xfId="1312" xr:uid="{00000000-0005-0000-0000-0000F3060000}"/>
    <cellStyle name="標準 3 23" xfId="1313" xr:uid="{00000000-0005-0000-0000-0000F4060000}"/>
    <cellStyle name="標準 3 24" xfId="1314" xr:uid="{00000000-0005-0000-0000-0000F5060000}"/>
    <cellStyle name="標準 3 25" xfId="1315" xr:uid="{00000000-0005-0000-0000-0000F6060000}"/>
    <cellStyle name="標準 3 26" xfId="1316" xr:uid="{00000000-0005-0000-0000-0000F7060000}"/>
    <cellStyle name="標準 3 27" xfId="1317" xr:uid="{00000000-0005-0000-0000-0000F8060000}"/>
    <cellStyle name="標準 3 28" xfId="1318" xr:uid="{00000000-0005-0000-0000-0000F9060000}"/>
    <cellStyle name="標準 3 29" xfId="1319" xr:uid="{00000000-0005-0000-0000-0000FA060000}"/>
    <cellStyle name="標準 3 3" xfId="1320" xr:uid="{00000000-0005-0000-0000-0000FB060000}"/>
    <cellStyle name="標準 3 3 2" xfId="1573" xr:uid="{00000000-0005-0000-0000-0000FC060000}"/>
    <cellStyle name="標準 3 3 2 2" xfId="1713" xr:uid="{00000000-0005-0000-0000-0000FD060000}"/>
    <cellStyle name="標準 3 3 2 3" xfId="1881" xr:uid="{00000000-0005-0000-0000-0000FE060000}"/>
    <cellStyle name="標準 3 3 3" xfId="1714" xr:uid="{00000000-0005-0000-0000-0000FF060000}"/>
    <cellStyle name="標準 3 3 3 2" xfId="1715" xr:uid="{00000000-0005-0000-0000-000000070000}"/>
    <cellStyle name="標準 3 3 4" xfId="1716" xr:uid="{00000000-0005-0000-0000-000001070000}"/>
    <cellStyle name="標準 3 3 5" xfId="1882" xr:uid="{00000000-0005-0000-0000-000002070000}"/>
    <cellStyle name="標準 3 4" xfId="1321" xr:uid="{00000000-0005-0000-0000-000003070000}"/>
    <cellStyle name="標準 3 4 2" xfId="1717" xr:uid="{00000000-0005-0000-0000-000004070000}"/>
    <cellStyle name="標準 3 4 3" xfId="1883" xr:uid="{00000000-0005-0000-0000-000005070000}"/>
    <cellStyle name="標準 3 5" xfId="1322" xr:uid="{00000000-0005-0000-0000-000006070000}"/>
    <cellStyle name="標準 3 5 2" xfId="1718" xr:uid="{00000000-0005-0000-0000-000007070000}"/>
    <cellStyle name="標準 3 6" xfId="1323" xr:uid="{00000000-0005-0000-0000-000008070000}"/>
    <cellStyle name="標準 3 6 2" xfId="1719" xr:uid="{00000000-0005-0000-0000-000009070000}"/>
    <cellStyle name="標準 3 7" xfId="1324" xr:uid="{00000000-0005-0000-0000-00000A070000}"/>
    <cellStyle name="標準 3 8" xfId="1325" xr:uid="{00000000-0005-0000-0000-00000B070000}"/>
    <cellStyle name="標準 3 9" xfId="1326" xr:uid="{00000000-0005-0000-0000-00000C070000}"/>
    <cellStyle name="標準 4" xfId="1327" xr:uid="{00000000-0005-0000-0000-00000D070000}"/>
    <cellStyle name="標準 4 2" xfId="1328" xr:uid="{00000000-0005-0000-0000-00000E070000}"/>
    <cellStyle name="標準 4 2 2" xfId="1329" xr:uid="{00000000-0005-0000-0000-00000F070000}"/>
    <cellStyle name="標準 4 2 2 2" xfId="1574" xr:uid="{00000000-0005-0000-0000-000010070000}"/>
    <cellStyle name="標準 4 2 2 3" xfId="1884" xr:uid="{00000000-0005-0000-0000-000011070000}"/>
    <cellStyle name="標準 4 2 3" xfId="1720" xr:uid="{00000000-0005-0000-0000-000012070000}"/>
    <cellStyle name="標準 4 2 3 2" xfId="1721" xr:uid="{00000000-0005-0000-0000-000013070000}"/>
    <cellStyle name="標準 4 2 3 3" xfId="1885" xr:uid="{00000000-0005-0000-0000-000014070000}"/>
    <cellStyle name="標準 4 2 4" xfId="1722" xr:uid="{00000000-0005-0000-0000-000015070000}"/>
    <cellStyle name="標準 4 2 4 2" xfId="1886" xr:uid="{00000000-0005-0000-0000-000016070000}"/>
    <cellStyle name="標準 4 2 5" xfId="1887" xr:uid="{00000000-0005-0000-0000-000017070000}"/>
    <cellStyle name="標準 4 3" xfId="1330" xr:uid="{00000000-0005-0000-0000-000018070000}"/>
    <cellStyle name="標準 4 3 2" xfId="1723" xr:uid="{00000000-0005-0000-0000-000019070000}"/>
    <cellStyle name="標準 4 3 2 2" xfId="1724" xr:uid="{00000000-0005-0000-0000-00001A070000}"/>
    <cellStyle name="標準 4 3 3" xfId="1725" xr:uid="{00000000-0005-0000-0000-00001B070000}"/>
    <cellStyle name="標準 4 3 3 2" xfId="1726" xr:uid="{00000000-0005-0000-0000-00001C070000}"/>
    <cellStyle name="標準 4 3 4" xfId="1727" xr:uid="{00000000-0005-0000-0000-00001D070000}"/>
    <cellStyle name="標準 4 3 5" xfId="1728" xr:uid="{00000000-0005-0000-0000-00001E070000}"/>
    <cellStyle name="標準 4 3 5 2" xfId="1729" xr:uid="{00000000-0005-0000-0000-00001F070000}"/>
    <cellStyle name="標準 4 4" xfId="1331" xr:uid="{00000000-0005-0000-0000-000020070000}"/>
    <cellStyle name="標準 4 4 2" xfId="1730" xr:uid="{00000000-0005-0000-0000-000021070000}"/>
    <cellStyle name="標準 4 5" xfId="1332" xr:uid="{00000000-0005-0000-0000-000022070000}"/>
    <cellStyle name="標準 4 5 2" xfId="1731" xr:uid="{00000000-0005-0000-0000-000023070000}"/>
    <cellStyle name="標準 4 5 3" xfId="1888" xr:uid="{00000000-0005-0000-0000-000024070000}"/>
    <cellStyle name="標準 4 6" xfId="1889" xr:uid="{00000000-0005-0000-0000-000025070000}"/>
    <cellStyle name="標準 4 7" xfId="1890" xr:uid="{00000000-0005-0000-0000-000026070000}"/>
    <cellStyle name="標準 5" xfId="1333" xr:uid="{00000000-0005-0000-0000-000027070000}"/>
    <cellStyle name="標準 5 2" xfId="1334" xr:uid="{00000000-0005-0000-0000-000028070000}"/>
    <cellStyle name="標準 5 2 2" xfId="1552" xr:uid="{00000000-0005-0000-0000-000029070000}"/>
    <cellStyle name="標準 5 2 2 2" xfId="1732" xr:uid="{00000000-0005-0000-0000-00002A070000}"/>
    <cellStyle name="標準 5 2 3" xfId="1733" xr:uid="{00000000-0005-0000-0000-00002B070000}"/>
    <cellStyle name="標準 5 2 4" xfId="1891" xr:uid="{00000000-0005-0000-0000-00002C070000}"/>
    <cellStyle name="標準 5 3" xfId="1553" xr:uid="{00000000-0005-0000-0000-00002D070000}"/>
    <cellStyle name="標準 5 3 2" xfId="1734" xr:uid="{00000000-0005-0000-0000-00002E070000}"/>
    <cellStyle name="標準 5 3 3" xfId="1892" xr:uid="{00000000-0005-0000-0000-00002F070000}"/>
    <cellStyle name="標準 5 4" xfId="1735" xr:uid="{00000000-0005-0000-0000-000030070000}"/>
    <cellStyle name="標準 5 5" xfId="1893" xr:uid="{00000000-0005-0000-0000-000031070000}"/>
    <cellStyle name="標準 6" xfId="1335" xr:uid="{00000000-0005-0000-0000-000032070000}"/>
    <cellStyle name="標準 6 2" xfId="1336" xr:uid="{00000000-0005-0000-0000-000033070000}"/>
    <cellStyle name="標準 6 2 2" xfId="1337" xr:uid="{00000000-0005-0000-0000-000034070000}"/>
    <cellStyle name="標準 6 2 2 2" xfId="1338" xr:uid="{00000000-0005-0000-0000-000035070000}"/>
    <cellStyle name="標準 6 2 2 3" xfId="1894" xr:uid="{00000000-0005-0000-0000-000036070000}"/>
    <cellStyle name="標準 6 2 3" xfId="1736" xr:uid="{00000000-0005-0000-0000-000037070000}"/>
    <cellStyle name="標準 6 2 4" xfId="1895" xr:uid="{00000000-0005-0000-0000-000038070000}"/>
    <cellStyle name="標準 6 3" xfId="1339" xr:uid="{00000000-0005-0000-0000-000039070000}"/>
    <cellStyle name="標準 6 3 2" xfId="1737" xr:uid="{00000000-0005-0000-0000-00003A070000}"/>
    <cellStyle name="標準 6 3 3" xfId="1738" xr:uid="{00000000-0005-0000-0000-00003B070000}"/>
    <cellStyle name="標準 6 3 3 2" xfId="1739" xr:uid="{00000000-0005-0000-0000-00003C070000}"/>
    <cellStyle name="標準 6 4" xfId="1896" xr:uid="{00000000-0005-0000-0000-00003D070000}"/>
    <cellStyle name="標準 6 5" xfId="1897" xr:uid="{00000000-0005-0000-0000-00003E070000}"/>
    <cellStyle name="標準 7" xfId="1340" xr:uid="{00000000-0005-0000-0000-00003F070000}"/>
    <cellStyle name="標準 7 2" xfId="1341" xr:uid="{00000000-0005-0000-0000-000040070000}"/>
    <cellStyle name="標準 7 2 2" xfId="1898" xr:uid="{00000000-0005-0000-0000-000041070000}"/>
    <cellStyle name="標準 7 2 2 2" xfId="1899" xr:uid="{00000000-0005-0000-0000-000042070000}"/>
    <cellStyle name="標準 7 2 2 3" xfId="1900" xr:uid="{00000000-0005-0000-0000-000043070000}"/>
    <cellStyle name="標準 7 2 3" xfId="1901" xr:uid="{00000000-0005-0000-0000-000044070000}"/>
    <cellStyle name="標準 7 2 3 2" xfId="1902" xr:uid="{00000000-0005-0000-0000-000045070000}"/>
    <cellStyle name="標準 7 2 3 3" xfId="1903" xr:uid="{00000000-0005-0000-0000-000046070000}"/>
    <cellStyle name="標準 7 2 4" xfId="1904" xr:uid="{00000000-0005-0000-0000-000047070000}"/>
    <cellStyle name="標準 7 2 5" xfId="1905" xr:uid="{00000000-0005-0000-0000-000048070000}"/>
    <cellStyle name="標準 7 3" xfId="1342" xr:uid="{00000000-0005-0000-0000-000049070000}"/>
    <cellStyle name="標準 7 3 2" xfId="1906" xr:uid="{00000000-0005-0000-0000-00004A070000}"/>
    <cellStyle name="標準 7 3 3" xfId="1907" xr:uid="{00000000-0005-0000-0000-00004B070000}"/>
    <cellStyle name="標準 7 4" xfId="1908" xr:uid="{00000000-0005-0000-0000-00004C070000}"/>
    <cellStyle name="標準 7 4 2" xfId="1909" xr:uid="{00000000-0005-0000-0000-00004D070000}"/>
    <cellStyle name="標準 7 4 3" xfId="1910" xr:uid="{00000000-0005-0000-0000-00004E070000}"/>
    <cellStyle name="標準 7 5" xfId="1911" xr:uid="{00000000-0005-0000-0000-00004F070000}"/>
    <cellStyle name="標準 7 6" xfId="1912" xr:uid="{00000000-0005-0000-0000-000050070000}"/>
    <cellStyle name="標準 8" xfId="1343" xr:uid="{00000000-0005-0000-0000-000051070000}"/>
    <cellStyle name="標準 8 2" xfId="1344" xr:uid="{00000000-0005-0000-0000-000052070000}"/>
    <cellStyle name="標準 8 2 2" xfId="1913" xr:uid="{00000000-0005-0000-0000-000053070000}"/>
    <cellStyle name="標準 8 2 3" xfId="1914" xr:uid="{00000000-0005-0000-0000-000054070000}"/>
    <cellStyle name="標準 8 3" xfId="1345" xr:uid="{00000000-0005-0000-0000-000055070000}"/>
    <cellStyle name="標準 8 4" xfId="1346" xr:uid="{00000000-0005-0000-0000-000056070000}"/>
    <cellStyle name="標準 8 5" xfId="1347" xr:uid="{00000000-0005-0000-0000-000057070000}"/>
    <cellStyle name="標準 8 6" xfId="1348" xr:uid="{00000000-0005-0000-0000-000058070000}"/>
    <cellStyle name="標準 8 7" xfId="1349" xr:uid="{00000000-0005-0000-0000-000059070000}"/>
    <cellStyle name="標準 9" xfId="1350" xr:uid="{00000000-0005-0000-0000-00005A070000}"/>
    <cellStyle name="標準 9 2" xfId="1351" xr:uid="{00000000-0005-0000-0000-00005B070000}"/>
    <cellStyle name="標準 9 3" xfId="1352" xr:uid="{00000000-0005-0000-0000-00005C070000}"/>
    <cellStyle name="標準 9 4" xfId="1353" xr:uid="{00000000-0005-0000-0000-00005D070000}"/>
    <cellStyle name="標準 9 5" xfId="1354" xr:uid="{00000000-0005-0000-0000-00005E070000}"/>
    <cellStyle name="標準 9 6" xfId="1355" xr:uid="{00000000-0005-0000-0000-00005F070000}"/>
    <cellStyle name="未定義" xfId="1575" xr:uid="{00000000-0005-0000-0000-000060070000}"/>
    <cellStyle name="良い 10" xfId="1356" xr:uid="{00000000-0005-0000-0000-000061070000}"/>
    <cellStyle name="良い 11" xfId="1357" xr:uid="{00000000-0005-0000-0000-000062070000}"/>
    <cellStyle name="良い 12" xfId="1358" xr:uid="{00000000-0005-0000-0000-000063070000}"/>
    <cellStyle name="良い 13" xfId="1359" xr:uid="{00000000-0005-0000-0000-000064070000}"/>
    <cellStyle name="良い 14" xfId="1360" xr:uid="{00000000-0005-0000-0000-000065070000}"/>
    <cellStyle name="良い 15" xfId="1361" xr:uid="{00000000-0005-0000-0000-000066070000}"/>
    <cellStyle name="良い 16" xfId="1362" xr:uid="{00000000-0005-0000-0000-000067070000}"/>
    <cellStyle name="良い 17" xfId="1363" xr:uid="{00000000-0005-0000-0000-000068070000}"/>
    <cellStyle name="良い 18" xfId="1364" xr:uid="{00000000-0005-0000-0000-000069070000}"/>
    <cellStyle name="良い 19" xfId="1365" xr:uid="{00000000-0005-0000-0000-00006A070000}"/>
    <cellStyle name="良い 2" xfId="1366" xr:uid="{00000000-0005-0000-0000-00006B070000}"/>
    <cellStyle name="良い 2 2" xfId="1367" xr:uid="{00000000-0005-0000-0000-00006C070000}"/>
    <cellStyle name="良い 2 2 2" xfId="1576" xr:uid="{00000000-0005-0000-0000-00006D070000}"/>
    <cellStyle name="良い 2 3" xfId="1915" xr:uid="{00000000-0005-0000-0000-00006E070000}"/>
    <cellStyle name="良い 2 4" xfId="1916" xr:uid="{00000000-0005-0000-0000-00006F070000}"/>
    <cellStyle name="良い 20" xfId="1368" xr:uid="{00000000-0005-0000-0000-000070070000}"/>
    <cellStyle name="良い 21" xfId="1369" xr:uid="{00000000-0005-0000-0000-000071070000}"/>
    <cellStyle name="良い 22" xfId="1370" xr:uid="{00000000-0005-0000-0000-000072070000}"/>
    <cellStyle name="良い 23" xfId="1371" xr:uid="{00000000-0005-0000-0000-000073070000}"/>
    <cellStyle name="良い 24" xfId="1372" xr:uid="{00000000-0005-0000-0000-000074070000}"/>
    <cellStyle name="良い 25" xfId="1373" xr:uid="{00000000-0005-0000-0000-000075070000}"/>
    <cellStyle name="良い 3" xfId="1374" xr:uid="{00000000-0005-0000-0000-000076070000}"/>
    <cellStyle name="良い 3 2" xfId="1375" xr:uid="{00000000-0005-0000-0000-000077070000}"/>
    <cellStyle name="良い 4" xfId="1376" xr:uid="{00000000-0005-0000-0000-000078070000}"/>
    <cellStyle name="良い 5" xfId="1377" xr:uid="{00000000-0005-0000-0000-000079070000}"/>
    <cellStyle name="良い 6" xfId="1378" xr:uid="{00000000-0005-0000-0000-00007A070000}"/>
    <cellStyle name="良い 7" xfId="1379" xr:uid="{00000000-0005-0000-0000-00007B070000}"/>
    <cellStyle name="良い 8" xfId="1380" xr:uid="{00000000-0005-0000-0000-00007C070000}"/>
    <cellStyle name="良い 9" xfId="1381" xr:uid="{00000000-0005-0000-0000-00007D070000}"/>
  </cellStyles>
  <dxfs count="0"/>
  <tableStyles count="0" defaultTableStyle="TableStyleMedium2" defaultPivotStyle="PivotStyleLight16"/>
  <colors>
    <mruColors>
      <color rgb="FF7F7F7F"/>
      <color rgb="FF99CCFF"/>
      <color rgb="FFFFCCCC"/>
      <color rgb="FFD9D9D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25648556045031"/>
          <c:y val="5.1811031746031744E-2"/>
          <c:w val="0.77739818893783652"/>
          <c:h val="0.941819761904761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年齢別受診率!$M$3</c:f>
              <c:strCache>
                <c:ptCount val="1"/>
                <c:pt idx="0">
                  <c:v>歯科健診受診率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年齢別受診率!$L$4:$L$26</c:f>
              <c:strCache>
                <c:ptCount val="23"/>
                <c:pt idx="0">
                  <c:v>65歳～74歳</c:v>
                </c:pt>
                <c:pt idx="1">
                  <c:v>75歳</c:v>
                </c:pt>
                <c:pt idx="2">
                  <c:v>76歳</c:v>
                </c:pt>
                <c:pt idx="3">
                  <c:v>77歳</c:v>
                </c:pt>
                <c:pt idx="4">
                  <c:v>78歳</c:v>
                </c:pt>
                <c:pt idx="5">
                  <c:v>79歳</c:v>
                </c:pt>
                <c:pt idx="6">
                  <c:v>80歳</c:v>
                </c:pt>
                <c:pt idx="7">
                  <c:v>81歳</c:v>
                </c:pt>
                <c:pt idx="8">
                  <c:v>82歳</c:v>
                </c:pt>
                <c:pt idx="9">
                  <c:v>83歳</c:v>
                </c:pt>
                <c:pt idx="10">
                  <c:v>84歳</c:v>
                </c:pt>
                <c:pt idx="11">
                  <c:v>85歳</c:v>
                </c:pt>
                <c:pt idx="12">
                  <c:v>86歳</c:v>
                </c:pt>
                <c:pt idx="13">
                  <c:v>87歳</c:v>
                </c:pt>
                <c:pt idx="14">
                  <c:v>88歳</c:v>
                </c:pt>
                <c:pt idx="15">
                  <c:v>89歳</c:v>
                </c:pt>
                <c:pt idx="16">
                  <c:v>90歳</c:v>
                </c:pt>
                <c:pt idx="17">
                  <c:v>91歳</c:v>
                </c:pt>
                <c:pt idx="18">
                  <c:v>92歳</c:v>
                </c:pt>
                <c:pt idx="19">
                  <c:v>93歳</c:v>
                </c:pt>
                <c:pt idx="20">
                  <c:v>94歳</c:v>
                </c:pt>
                <c:pt idx="21">
                  <c:v>95歳～</c:v>
                </c:pt>
                <c:pt idx="22">
                  <c:v>全年齢</c:v>
                </c:pt>
              </c:strCache>
            </c:strRef>
          </c:cat>
          <c:val>
            <c:numRef>
              <c:f>年齢別受診率!$M$4:$M$26</c:f>
              <c:numCache>
                <c:formatCode>0.0%</c:formatCode>
                <c:ptCount val="23"/>
                <c:pt idx="0">
                  <c:v>7.0673843700159486E-2</c:v>
                </c:pt>
                <c:pt idx="1">
                  <c:v>0.105394522739182</c:v>
                </c:pt>
                <c:pt idx="2">
                  <c:v>0.1342283380880461</c:v>
                </c:pt>
                <c:pt idx="3">
                  <c:v>0.13645166095635333</c:v>
                </c:pt>
                <c:pt idx="4">
                  <c:v>0.1357544541966679</c:v>
                </c:pt>
                <c:pt idx="5">
                  <c:v>0.13334729535662998</c:v>
                </c:pt>
                <c:pt idx="6">
                  <c:v>0.13158405997508657</c:v>
                </c:pt>
                <c:pt idx="7">
                  <c:v>0.12680427740807504</c:v>
                </c:pt>
                <c:pt idx="8">
                  <c:v>0.12082254189159672</c:v>
                </c:pt>
                <c:pt idx="9">
                  <c:v>0.11639911591926946</c:v>
                </c:pt>
                <c:pt idx="10">
                  <c:v>0.108836085380588</c:v>
                </c:pt>
                <c:pt idx="11">
                  <c:v>0.10465672866520788</c:v>
                </c:pt>
                <c:pt idx="12">
                  <c:v>9.5347219380447684E-2</c:v>
                </c:pt>
                <c:pt idx="13">
                  <c:v>9.1346718328049789E-2</c:v>
                </c:pt>
                <c:pt idx="14">
                  <c:v>8.3604582617833254E-2</c:v>
                </c:pt>
                <c:pt idx="15">
                  <c:v>7.2975736729571444E-2</c:v>
                </c:pt>
                <c:pt idx="16">
                  <c:v>6.4822368908996508E-2</c:v>
                </c:pt>
                <c:pt idx="17">
                  <c:v>5.5658795268095911E-2</c:v>
                </c:pt>
                <c:pt idx="18">
                  <c:v>5.28E-2</c:v>
                </c:pt>
                <c:pt idx="19">
                  <c:v>4.4119674617399698E-2</c:v>
                </c:pt>
                <c:pt idx="20">
                  <c:v>3.8832465648203467E-2</c:v>
                </c:pt>
                <c:pt idx="21">
                  <c:v>2.39218552727756E-2</c:v>
                </c:pt>
                <c:pt idx="22">
                  <c:v>0.11099540272929283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D80-4283-8C00-6317E067C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155184"/>
        <c:axId val="270155744"/>
      </c:barChart>
      <c:catAx>
        <c:axId val="2701551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70155744"/>
        <c:crossesAt val="0"/>
        <c:auto val="1"/>
        <c:lblAlgn val="ctr"/>
        <c:lblOffset val="100"/>
        <c:noMultiLvlLbl val="0"/>
      </c:catAx>
      <c:valAx>
        <c:axId val="27015574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6926328502416"/>
              <c:y val="9.4365873015873018E-3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27015518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t"/>
      <c:layout>
        <c:manualLayout>
          <c:xMode val="edge"/>
          <c:yMode val="edge"/>
          <c:x val="0.39968840579710152"/>
          <c:y val="6.0476190476190473E-3"/>
          <c:w val="0.20675845410628022"/>
          <c:h val="1.9049999999999997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paperSize="9"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地区別_指導対象者群別歯科医療費!$AI$5</c:f>
              <c:strCache>
                <c:ptCount val="1"/>
                <c:pt idx="0">
                  <c:v>歯科健診未受診治療中者　患者一人当たりの歯科医療費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7.0147466517421356E-3"/>
                  <c:y val="1.071153426268211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0B-4DF6-852E-DB4148A83A9C}"/>
                </c:ext>
              </c:extLst>
            </c:dLbl>
            <c:dLbl>
              <c:idx val="3"/>
              <c:layout>
                <c:manualLayout>
                  <c:x val="2.238731884057971E-2"/>
                  <c:y val="1.03085002519909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0B-4DF6-852E-DB4148A83A9C}"/>
                </c:ext>
              </c:extLst>
            </c:dLbl>
            <c:dLbl>
              <c:idx val="4"/>
              <c:layout>
                <c:manualLayout>
                  <c:x val="2.4987922705314122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B-4DF6-852E-DB4148A83A9C}"/>
                </c:ext>
              </c:extLst>
            </c:dLbl>
            <c:dLbl>
              <c:idx val="5"/>
              <c:layout>
                <c:manualLayout>
                  <c:x val="3.643961352656993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B-4DF6-852E-DB4148A83A9C}"/>
                </c:ext>
              </c:extLst>
            </c:dLbl>
            <c:dLbl>
              <c:idx val="6"/>
              <c:layout>
                <c:manualLayout>
                  <c:x val="4.8055555555555553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7-4FF0-A898-A4CFC6BC59F1}"/>
                </c:ext>
              </c:extLst>
            </c:dLbl>
            <c:dLbl>
              <c:idx val="7"/>
              <c:layout>
                <c:manualLayout>
                  <c:x val="-3.1159420289855072E-4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7-4FF0-A898-A4CFC6BC59F1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地区別_指導対象者群別歯科医療費!$AI$6:$AI$13</c:f>
              <c:strCache>
                <c:ptCount val="8"/>
                <c:pt idx="0">
                  <c:v>大阪市医療圏</c:v>
                </c:pt>
                <c:pt idx="1">
                  <c:v>中河内医療圏</c:v>
                </c:pt>
                <c:pt idx="2">
                  <c:v>堺市医療圏</c:v>
                </c:pt>
                <c:pt idx="3">
                  <c:v>南河内医療圏</c:v>
                </c:pt>
                <c:pt idx="4">
                  <c:v>豊能医療圏</c:v>
                </c:pt>
                <c:pt idx="5">
                  <c:v>泉州医療圏</c:v>
                </c:pt>
                <c:pt idx="6">
                  <c:v>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地区別_指導対象者群別歯科医療費!$AJ$6:$AJ$13</c:f>
              <c:numCache>
                <c:formatCode>General</c:formatCode>
                <c:ptCount val="8"/>
                <c:pt idx="0">
                  <c:v>83720.993006896271</c:v>
                </c:pt>
                <c:pt idx="1">
                  <c:v>81828.778553746452</c:v>
                </c:pt>
                <c:pt idx="2">
                  <c:v>81123.348939206713</c:v>
                </c:pt>
                <c:pt idx="3">
                  <c:v>76392.468004312977</c:v>
                </c:pt>
                <c:pt idx="4">
                  <c:v>75801.733287076146</c:v>
                </c:pt>
                <c:pt idx="5">
                  <c:v>74238.456323337683</c:v>
                </c:pt>
                <c:pt idx="6">
                  <c:v>72605.848382192111</c:v>
                </c:pt>
                <c:pt idx="7">
                  <c:v>71055.496584457069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0B-4DF6-852E-DB4148A83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17152"/>
        <c:axId val="4526659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760B-4DF6-852E-DB4148A83A9C}"/>
              </c:ext>
            </c:extLst>
          </c:dPt>
          <c:dLbls>
            <c:dLbl>
              <c:idx val="0"/>
              <c:layout>
                <c:manualLayout>
                  <c:x val="-0.15372701123244523"/>
                  <c:y val="-0.8950476190476190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0B-4DF6-852E-DB4148A83A9C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地区別_指導対象者群別歯科医療費!$AL$6:$AL$13</c:f>
              <c:numCache>
                <c:formatCode>General</c:formatCode>
                <c:ptCount val="8"/>
                <c:pt idx="0">
                  <c:v>78145.842979754772</c:v>
                </c:pt>
                <c:pt idx="1">
                  <c:v>78145.842979754772</c:v>
                </c:pt>
                <c:pt idx="2">
                  <c:v>78145.842979754772</c:v>
                </c:pt>
                <c:pt idx="3">
                  <c:v>78145.842979754772</c:v>
                </c:pt>
                <c:pt idx="4">
                  <c:v>78145.842979754772</c:v>
                </c:pt>
                <c:pt idx="5">
                  <c:v>78145.842979754772</c:v>
                </c:pt>
                <c:pt idx="6">
                  <c:v>78145.842979754772</c:v>
                </c:pt>
                <c:pt idx="7">
                  <c:v>78145.842979754772</c:v>
                </c:pt>
              </c:numCache>
            </c:numRef>
          </c:xVal>
          <c:yVal>
            <c:numRef>
              <c:f>地区別_指導対象者群別歯科医療費!$AM$6:$AM$13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0B-4DF6-852E-DB4148A83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667072"/>
        <c:axId val="452666496"/>
      </c:scatterChart>
      <c:catAx>
        <c:axId val="4584171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2665920"/>
        <c:crossesAt val="0"/>
        <c:auto val="1"/>
        <c:lblAlgn val="ctr"/>
        <c:lblOffset val="100"/>
        <c:noMultiLvlLbl val="0"/>
      </c:catAx>
      <c:valAx>
        <c:axId val="45266592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2.6404682539682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17152"/>
        <c:crosses val="autoZero"/>
        <c:crossBetween val="between"/>
      </c:valAx>
      <c:valAx>
        <c:axId val="4526664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2667072"/>
        <c:crosses val="max"/>
        <c:crossBetween val="midCat"/>
      </c:valAx>
      <c:valAx>
        <c:axId val="45266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6664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t"/>
      <c:layout>
        <c:manualLayout>
          <c:xMode val="edge"/>
          <c:yMode val="edge"/>
          <c:x val="0.13178248363290859"/>
          <c:y val="1.3603648513362638E-2"/>
          <c:w val="0.71329333211854595"/>
          <c:h val="3.0241957079706169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市区町村別_指導対象者群別歯科医療費!$AL$5</c:f>
              <c:strCache>
                <c:ptCount val="1"/>
                <c:pt idx="0">
                  <c:v>歯科健診受診治療中者　患者一人当たりの歯科医療費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3.067632850241658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4-4431-8EB9-43AD69537802}"/>
                </c:ext>
              </c:extLst>
            </c:dLbl>
            <c:dLbl>
              <c:idx val="2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4-4431-8EB9-43AD69537802}"/>
                </c:ext>
              </c:extLst>
            </c:dLbl>
            <c:dLbl>
              <c:idx val="4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4-4431-8EB9-43AD69537802}"/>
                </c:ext>
              </c:extLst>
            </c:dLbl>
            <c:dLbl>
              <c:idx val="5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A6-431D-80AD-5D6F2692B1BA}"/>
                </c:ext>
              </c:extLst>
            </c:dLbl>
            <c:dLbl>
              <c:idx val="6"/>
              <c:layout>
                <c:manualLayout>
                  <c:x val="-3.067632850241658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6-431D-80AD-5D6F2692B1BA}"/>
                </c:ext>
              </c:extLst>
            </c:dLbl>
            <c:dLbl>
              <c:idx val="7"/>
              <c:layout>
                <c:manualLayout>
                  <c:x val="-3.067632850241658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4-4431-8EB9-43AD69537802}"/>
                </c:ext>
              </c:extLst>
            </c:dLbl>
            <c:dLbl>
              <c:idx val="10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4-4431-8EB9-43AD69537802}"/>
                </c:ext>
              </c:extLst>
            </c:dLbl>
            <c:dLbl>
              <c:idx val="11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4-4431-8EB9-43AD69537802}"/>
                </c:ext>
              </c:extLst>
            </c:dLbl>
            <c:dLbl>
              <c:idx val="14"/>
              <c:layout>
                <c:manualLayout>
                  <c:x val="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D-4C98-B90D-40827B1653A2}"/>
                </c:ext>
              </c:extLst>
            </c:dLbl>
            <c:dLbl>
              <c:idx val="15"/>
              <c:layout>
                <c:manualLayout>
                  <c:x val="9.202898550724637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8C-471E-A6E6-C91F9E31F633}"/>
                </c:ext>
              </c:extLst>
            </c:dLbl>
            <c:dLbl>
              <c:idx val="16"/>
              <c:layout>
                <c:manualLayout>
                  <c:x val="1.0736714975845411E-2"/>
                  <c:y val="1.008095238095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C-471E-A6E6-C91F9E31F633}"/>
                </c:ext>
              </c:extLst>
            </c:dLbl>
            <c:dLbl>
              <c:idx val="17"/>
              <c:layout>
                <c:manualLayout>
                  <c:x val="1.380434782608695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C-471E-A6E6-C91F9E31F633}"/>
                </c:ext>
              </c:extLst>
            </c:dLbl>
            <c:dLbl>
              <c:idx val="18"/>
              <c:layout>
                <c:manualLayout>
                  <c:x val="1.687198067632850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8C-471E-A6E6-C91F9E31F633}"/>
                </c:ext>
              </c:extLst>
            </c:dLbl>
            <c:dLbl>
              <c:idx val="19"/>
              <c:layout>
                <c:manualLayout>
                  <c:x val="1.84057971014492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8C-471E-A6E6-C91F9E31F633}"/>
                </c:ext>
              </c:extLst>
            </c:dLbl>
            <c:dLbl>
              <c:idx val="20"/>
              <c:layout>
                <c:manualLayout>
                  <c:x val="2.91425120772945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8C-471E-A6E6-C91F9E31F633}"/>
                </c:ext>
              </c:extLst>
            </c:dLbl>
            <c:dLbl>
              <c:idx val="21"/>
              <c:layout>
                <c:manualLayout>
                  <c:x val="2.9142512077294687E-2"/>
                  <c:y val="3.174603173864029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8C-471E-A6E6-C91F9E31F633}"/>
                </c:ext>
              </c:extLst>
            </c:dLbl>
            <c:dLbl>
              <c:idx val="22"/>
              <c:layout>
                <c:manualLayout>
                  <c:x val="3.527777777777777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8C-471E-A6E6-C91F9E31F633}"/>
                </c:ext>
              </c:extLst>
            </c:dLbl>
            <c:dLbl>
              <c:idx val="23"/>
              <c:layout>
                <c:manualLayout>
                  <c:x val="4.9082125603864733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8C-471E-A6E6-C91F9E31F633}"/>
                </c:ext>
              </c:extLst>
            </c:dLbl>
            <c:dLbl>
              <c:idx val="24"/>
              <c:layout>
                <c:manualLayout>
                  <c:x val="-6.135265700483204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8C-471E-A6E6-C91F9E31F633}"/>
                </c:ext>
              </c:extLst>
            </c:dLbl>
            <c:dLbl>
              <c:idx val="25"/>
              <c:layout>
                <c:manualLayout>
                  <c:x val="-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8C-471E-A6E6-C91F9E31F633}"/>
                </c:ext>
              </c:extLst>
            </c:dLbl>
            <c:dLbl>
              <c:idx val="26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8C-471E-A6E6-C91F9E31F633}"/>
                </c:ext>
              </c:extLst>
            </c:dLbl>
            <c:dLbl>
              <c:idx val="27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8C-471E-A6E6-C91F9E31F633}"/>
                </c:ext>
              </c:extLst>
            </c:dLbl>
            <c:dLbl>
              <c:idx val="28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8C-471E-A6E6-C91F9E31F633}"/>
                </c:ext>
              </c:extLst>
            </c:dLbl>
            <c:dLbl>
              <c:idx val="29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8C-471E-A6E6-C91F9E31F633}"/>
                </c:ext>
              </c:extLst>
            </c:dLbl>
            <c:dLbl>
              <c:idx val="30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8C-471E-A6E6-C91F9E31F633}"/>
                </c:ext>
              </c:extLst>
            </c:dLbl>
            <c:dLbl>
              <c:idx val="31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8C-471E-A6E6-C91F9E31F633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市区町村別_指導対象者群別歯科医療費!$AL$6:$AL$48</c:f>
              <c:strCache>
                <c:ptCount val="43"/>
                <c:pt idx="0">
                  <c:v>八尾市</c:v>
                </c:pt>
                <c:pt idx="1">
                  <c:v>守口市</c:v>
                </c:pt>
                <c:pt idx="2">
                  <c:v>田尻町</c:v>
                </c:pt>
                <c:pt idx="3">
                  <c:v>堺市</c:v>
                </c:pt>
                <c:pt idx="4">
                  <c:v>大阪市</c:v>
                </c:pt>
                <c:pt idx="5">
                  <c:v>泉大津市</c:v>
                </c:pt>
                <c:pt idx="6">
                  <c:v>豊中市</c:v>
                </c:pt>
                <c:pt idx="7">
                  <c:v>門真市</c:v>
                </c:pt>
                <c:pt idx="8">
                  <c:v>大阪狭山市</c:v>
                </c:pt>
                <c:pt idx="9">
                  <c:v>柏原市</c:v>
                </c:pt>
                <c:pt idx="10">
                  <c:v>忠岡町</c:v>
                </c:pt>
                <c:pt idx="11">
                  <c:v>茨木市</c:v>
                </c:pt>
                <c:pt idx="12">
                  <c:v>東大阪市</c:v>
                </c:pt>
                <c:pt idx="13">
                  <c:v>和泉市</c:v>
                </c:pt>
                <c:pt idx="14">
                  <c:v>能勢町</c:v>
                </c:pt>
                <c:pt idx="15">
                  <c:v>大東市</c:v>
                </c:pt>
                <c:pt idx="16">
                  <c:v>四條畷市</c:v>
                </c:pt>
                <c:pt idx="17">
                  <c:v>岬町</c:v>
                </c:pt>
                <c:pt idx="18">
                  <c:v>藤井寺市</c:v>
                </c:pt>
                <c:pt idx="19">
                  <c:v>河南町</c:v>
                </c:pt>
                <c:pt idx="20">
                  <c:v>泉佐野市</c:v>
                </c:pt>
                <c:pt idx="21">
                  <c:v>貝塚市</c:v>
                </c:pt>
                <c:pt idx="22">
                  <c:v>箕面市</c:v>
                </c:pt>
                <c:pt idx="23">
                  <c:v>高石市</c:v>
                </c:pt>
                <c:pt idx="24">
                  <c:v>豊能町</c:v>
                </c:pt>
                <c:pt idx="25">
                  <c:v>吹田市</c:v>
                </c:pt>
                <c:pt idx="26">
                  <c:v>千早赤阪村</c:v>
                </c:pt>
                <c:pt idx="27">
                  <c:v>枚方市</c:v>
                </c:pt>
                <c:pt idx="28">
                  <c:v>岸和田市</c:v>
                </c:pt>
                <c:pt idx="29">
                  <c:v>太子町</c:v>
                </c:pt>
                <c:pt idx="30">
                  <c:v>交野市</c:v>
                </c:pt>
                <c:pt idx="31">
                  <c:v>河内長野市</c:v>
                </c:pt>
                <c:pt idx="32">
                  <c:v>寝屋川市</c:v>
                </c:pt>
                <c:pt idx="33">
                  <c:v>高槻市</c:v>
                </c:pt>
                <c:pt idx="34">
                  <c:v>阪南市</c:v>
                </c:pt>
                <c:pt idx="35">
                  <c:v>松原市</c:v>
                </c:pt>
                <c:pt idx="36">
                  <c:v>摂津市</c:v>
                </c:pt>
                <c:pt idx="37">
                  <c:v>富田林市</c:v>
                </c:pt>
                <c:pt idx="38">
                  <c:v>池田市</c:v>
                </c:pt>
                <c:pt idx="39">
                  <c:v>島本町</c:v>
                </c:pt>
                <c:pt idx="40">
                  <c:v>羽曳野市</c:v>
                </c:pt>
                <c:pt idx="41">
                  <c:v>泉南市</c:v>
                </c:pt>
                <c:pt idx="42">
                  <c:v>熊取町</c:v>
                </c:pt>
              </c:strCache>
            </c:strRef>
          </c:cat>
          <c:val>
            <c:numRef>
              <c:f>市区町村別_指導対象者群別歯科医療費!$AM$6:$AM$48</c:f>
              <c:numCache>
                <c:formatCode>General</c:formatCode>
                <c:ptCount val="43"/>
                <c:pt idx="0">
                  <c:v>90690.656544932295</c:v>
                </c:pt>
                <c:pt idx="1">
                  <c:v>88407.677261613688</c:v>
                </c:pt>
                <c:pt idx="2">
                  <c:v>88145.409836065577</c:v>
                </c:pt>
                <c:pt idx="3">
                  <c:v>87071.417358490566</c:v>
                </c:pt>
                <c:pt idx="4">
                  <c:v>85706.735527452678</c:v>
                </c:pt>
                <c:pt idx="5">
                  <c:v>85666.047297297293</c:v>
                </c:pt>
                <c:pt idx="6">
                  <c:v>85268.83413766828</c:v>
                </c:pt>
                <c:pt idx="7">
                  <c:v>84857.985964912281</c:v>
                </c:pt>
                <c:pt idx="8">
                  <c:v>84007.726396917147</c:v>
                </c:pt>
                <c:pt idx="9">
                  <c:v>82664.020202020198</c:v>
                </c:pt>
                <c:pt idx="10">
                  <c:v>82392.690355329949</c:v>
                </c:pt>
                <c:pt idx="11">
                  <c:v>82266.021145374456</c:v>
                </c:pt>
                <c:pt idx="12">
                  <c:v>81328.435606649058</c:v>
                </c:pt>
                <c:pt idx="13">
                  <c:v>80242.297833384189</c:v>
                </c:pt>
                <c:pt idx="14">
                  <c:v>78876.133333333331</c:v>
                </c:pt>
                <c:pt idx="15">
                  <c:v>78476.719342604294</c:v>
                </c:pt>
                <c:pt idx="16">
                  <c:v>78283.438985736924</c:v>
                </c:pt>
                <c:pt idx="17">
                  <c:v>78053.780487804877</c:v>
                </c:pt>
                <c:pt idx="18">
                  <c:v>77585.042174320522</c:v>
                </c:pt>
                <c:pt idx="19">
                  <c:v>77440.571428571435</c:v>
                </c:pt>
                <c:pt idx="20">
                  <c:v>76126.961843052559</c:v>
                </c:pt>
                <c:pt idx="21">
                  <c:v>76001.783380018678</c:v>
                </c:pt>
                <c:pt idx="22">
                  <c:v>75166.702466189337</c:v>
                </c:pt>
                <c:pt idx="23">
                  <c:v>73428.627027027032</c:v>
                </c:pt>
                <c:pt idx="24">
                  <c:v>73398.792710706155</c:v>
                </c:pt>
                <c:pt idx="25">
                  <c:v>73073.359278984019</c:v>
                </c:pt>
                <c:pt idx="26">
                  <c:v>72559.793814432996</c:v>
                </c:pt>
                <c:pt idx="27">
                  <c:v>72255.201612903227</c:v>
                </c:pt>
                <c:pt idx="28">
                  <c:v>72182.26380368098</c:v>
                </c:pt>
                <c:pt idx="29">
                  <c:v>71938.484848484848</c:v>
                </c:pt>
                <c:pt idx="30">
                  <c:v>71826.126543209873</c:v>
                </c:pt>
                <c:pt idx="31">
                  <c:v>71583.540218470705</c:v>
                </c:pt>
                <c:pt idx="32">
                  <c:v>70387.840389016012</c:v>
                </c:pt>
                <c:pt idx="33">
                  <c:v>70010.657306955967</c:v>
                </c:pt>
                <c:pt idx="34">
                  <c:v>69581.207289293845</c:v>
                </c:pt>
                <c:pt idx="35">
                  <c:v>69576.286919831226</c:v>
                </c:pt>
                <c:pt idx="36">
                  <c:v>69121.823770491799</c:v>
                </c:pt>
                <c:pt idx="37">
                  <c:v>68647.655579399143</c:v>
                </c:pt>
                <c:pt idx="38">
                  <c:v>68632.138888888891</c:v>
                </c:pt>
                <c:pt idx="39">
                  <c:v>67970.233766233767</c:v>
                </c:pt>
                <c:pt idx="40">
                  <c:v>67844.446601941745</c:v>
                </c:pt>
                <c:pt idx="41">
                  <c:v>66909.400630914824</c:v>
                </c:pt>
                <c:pt idx="42">
                  <c:v>62214.125475285175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A6-431D-80AD-5D6F2692B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82176"/>
        <c:axId val="45880633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FEA6-431D-80AD-5D6F2692B1BA}"/>
              </c:ext>
            </c:extLst>
          </c:dPt>
          <c:dLbls>
            <c:dLbl>
              <c:idx val="0"/>
              <c:layout>
                <c:manualLayout>
                  <c:x val="-0.15715219117283388"/>
                  <c:y val="-0.8970634920634921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6-431D-80AD-5D6F2692B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市区町村別_指導対象者群別歯科医療費!$AP$6:$AP$48</c:f>
              <c:numCache>
                <c:formatCode>General</c:formatCode>
                <c:ptCount val="43"/>
                <c:pt idx="0">
                  <c:v>80125.165490939995</c:v>
                </c:pt>
                <c:pt idx="1">
                  <c:v>80125.165490939995</c:v>
                </c:pt>
                <c:pt idx="2">
                  <c:v>80125.165490939995</c:v>
                </c:pt>
                <c:pt idx="3">
                  <c:v>80125.165490939995</c:v>
                </c:pt>
                <c:pt idx="4">
                  <c:v>80125.165490939995</c:v>
                </c:pt>
                <c:pt idx="5">
                  <c:v>80125.165490939995</c:v>
                </c:pt>
                <c:pt idx="6">
                  <c:v>80125.165490939995</c:v>
                </c:pt>
                <c:pt idx="7">
                  <c:v>80125.165490939995</c:v>
                </c:pt>
                <c:pt idx="8">
                  <c:v>80125.165490939995</c:v>
                </c:pt>
                <c:pt idx="9">
                  <c:v>80125.165490939995</c:v>
                </c:pt>
                <c:pt idx="10">
                  <c:v>80125.165490939995</c:v>
                </c:pt>
                <c:pt idx="11">
                  <c:v>80125.165490939995</c:v>
                </c:pt>
                <c:pt idx="12">
                  <c:v>80125.165490939995</c:v>
                </c:pt>
                <c:pt idx="13">
                  <c:v>80125.165490939995</c:v>
                </c:pt>
                <c:pt idx="14">
                  <c:v>80125.165490939995</c:v>
                </c:pt>
                <c:pt idx="15">
                  <c:v>80125.165490939995</c:v>
                </c:pt>
                <c:pt idx="16">
                  <c:v>80125.165490939995</c:v>
                </c:pt>
                <c:pt idx="17">
                  <c:v>80125.165490939995</c:v>
                </c:pt>
                <c:pt idx="18">
                  <c:v>80125.165490939995</c:v>
                </c:pt>
                <c:pt idx="19">
                  <c:v>80125.165490939995</c:v>
                </c:pt>
                <c:pt idx="20">
                  <c:v>80125.165490939995</c:v>
                </c:pt>
                <c:pt idx="21">
                  <c:v>80125.165490939995</c:v>
                </c:pt>
                <c:pt idx="22">
                  <c:v>80125.165490939995</c:v>
                </c:pt>
                <c:pt idx="23">
                  <c:v>80125.165490939995</c:v>
                </c:pt>
                <c:pt idx="24">
                  <c:v>80125.165490939995</c:v>
                </c:pt>
                <c:pt idx="25">
                  <c:v>80125.165490939995</c:v>
                </c:pt>
                <c:pt idx="26">
                  <c:v>80125.165490939995</c:v>
                </c:pt>
                <c:pt idx="27">
                  <c:v>80125.165490939995</c:v>
                </c:pt>
                <c:pt idx="28">
                  <c:v>80125.165490939995</c:v>
                </c:pt>
                <c:pt idx="29">
                  <c:v>80125.165490939995</c:v>
                </c:pt>
                <c:pt idx="30">
                  <c:v>80125.165490939995</c:v>
                </c:pt>
                <c:pt idx="31">
                  <c:v>80125.165490939995</c:v>
                </c:pt>
                <c:pt idx="32">
                  <c:v>80125.165490939995</c:v>
                </c:pt>
                <c:pt idx="33">
                  <c:v>80125.165490939995</c:v>
                </c:pt>
                <c:pt idx="34">
                  <c:v>80125.165490939995</c:v>
                </c:pt>
                <c:pt idx="35">
                  <c:v>80125.165490939995</c:v>
                </c:pt>
                <c:pt idx="36">
                  <c:v>80125.165490939995</c:v>
                </c:pt>
                <c:pt idx="37">
                  <c:v>80125.165490939995</c:v>
                </c:pt>
                <c:pt idx="38">
                  <c:v>80125.165490939995</c:v>
                </c:pt>
                <c:pt idx="39">
                  <c:v>80125.165490939995</c:v>
                </c:pt>
                <c:pt idx="40">
                  <c:v>80125.165490939995</c:v>
                </c:pt>
                <c:pt idx="41">
                  <c:v>80125.165490939995</c:v>
                </c:pt>
                <c:pt idx="42">
                  <c:v>80125.165490939995</c:v>
                </c:pt>
              </c:numCache>
            </c:numRef>
          </c:xVal>
          <c:yVal>
            <c:numRef>
              <c:f>市区町村別_指導対象者群別歯科医療費!$AR$6:$AR$48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A6-431D-80AD-5D6F2692B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807488"/>
        <c:axId val="458806912"/>
      </c:scatterChart>
      <c:catAx>
        <c:axId val="4584821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8806336"/>
        <c:crossesAt val="0"/>
        <c:auto val="1"/>
        <c:lblAlgn val="ctr"/>
        <c:lblOffset val="100"/>
        <c:noMultiLvlLbl val="0"/>
      </c:catAx>
      <c:valAx>
        <c:axId val="458806336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54695652173913"/>
              <c:y val="2.338087301587301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82176"/>
        <c:crosses val="autoZero"/>
        <c:crossBetween val="between"/>
      </c:valAx>
      <c:valAx>
        <c:axId val="45880691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8807488"/>
        <c:crosses val="max"/>
        <c:crossBetween val="midCat"/>
      </c:valAx>
      <c:valAx>
        <c:axId val="458807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880691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1347356557783152"/>
          <c:y val="1.3454459233539095E-2"/>
          <c:w val="0.7382637830632367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市区町村別_指導対象者群別歯科医療費!$AN$5</c:f>
              <c:strCache>
                <c:ptCount val="1"/>
                <c:pt idx="0">
                  <c:v>歯科健診未受診治療中者　患者一人当たりの歯科医療費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2501207729468599E-3"/>
                  <c:y val="8.73015873034351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96-421C-9058-B2B93A30A734}"/>
                </c:ext>
              </c:extLst>
            </c:dLbl>
            <c:dLbl>
              <c:idx val="3"/>
              <c:layout>
                <c:manualLayout>
                  <c:x val="-2.0498792270532526E-3"/>
                  <c:y val="1.03085002519909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96-421C-9058-B2B93A30A734}"/>
                </c:ext>
              </c:extLst>
            </c:dLbl>
            <c:dLbl>
              <c:idx val="4"/>
              <c:layout>
                <c:manualLayout>
                  <c:x val="-2.8743606096497507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6-421C-9058-B2B93A30A734}"/>
                </c:ext>
              </c:extLst>
            </c:dLbl>
            <c:dLbl>
              <c:idx val="5"/>
              <c:layout>
                <c:manualLayout>
                  <c:x val="-2.874360609649750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6-421C-9058-B2B93A30A734}"/>
                </c:ext>
              </c:extLst>
            </c:dLbl>
            <c:dLbl>
              <c:idx val="12"/>
              <c:layout>
                <c:manualLayout>
                  <c:x val="3.5748792270531398E-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7-4081-AAC7-720C44DC5642}"/>
                </c:ext>
              </c:extLst>
            </c:dLbl>
            <c:dLbl>
              <c:idx val="13"/>
              <c:layout>
                <c:manualLayout>
                  <c:x val="3.42512077294674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47-4081-AAC7-720C44DC5642}"/>
                </c:ext>
              </c:extLst>
            </c:dLbl>
            <c:dLbl>
              <c:idx val="14"/>
              <c:layout>
                <c:manualLayout>
                  <c:x val="8.6223429951690824E-3"/>
                  <c:y val="2.471892522880515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7-4081-AAC7-720C44DC5642}"/>
                </c:ext>
              </c:extLst>
            </c:dLbl>
            <c:dLbl>
              <c:idx val="15"/>
              <c:layout>
                <c:manualLayout>
                  <c:x val="1.027536231884058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47-4081-AAC7-720C44DC5642}"/>
                </c:ext>
              </c:extLst>
            </c:dLbl>
            <c:dLbl>
              <c:idx val="16"/>
              <c:layout>
                <c:manualLayout>
                  <c:x val="1.3462198067632738E-2"/>
                  <c:y val="2.471892522113138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7-4081-AAC7-720C44DC5642}"/>
                </c:ext>
              </c:extLst>
            </c:dLbl>
            <c:dLbl>
              <c:idx val="17"/>
              <c:layout>
                <c:manualLayout>
                  <c:x val="1.6768115942028872E-2"/>
                  <c:y val="8.239641748050892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47-4081-AAC7-720C44DC5642}"/>
                </c:ext>
              </c:extLst>
            </c:dLbl>
            <c:dLbl>
              <c:idx val="18"/>
              <c:layout>
                <c:manualLayout>
                  <c:x val="1.842113526570037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47-4081-AAC7-720C44DC5642}"/>
                </c:ext>
              </c:extLst>
            </c:dLbl>
            <c:dLbl>
              <c:idx val="19"/>
              <c:layout>
                <c:manualLayout>
                  <c:x val="2.349915458937198E-2"/>
                  <c:y val="1.647928348842802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47-4081-AAC7-720C44DC5642}"/>
                </c:ext>
              </c:extLst>
            </c:dLbl>
            <c:dLbl>
              <c:idx val="20"/>
              <c:layout>
                <c:manualLayout>
                  <c:x val="2.3380072463768116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47-4081-AAC7-720C44DC5642}"/>
                </c:ext>
              </c:extLst>
            </c:dLbl>
            <c:dLbl>
              <c:idx val="21"/>
              <c:layout>
                <c:manualLayout>
                  <c:x val="2.5152173913043366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47-4081-AAC7-720C44DC5642}"/>
                </c:ext>
              </c:extLst>
            </c:dLbl>
            <c:dLbl>
              <c:idx val="22"/>
              <c:layout>
                <c:manualLayout>
                  <c:x val="2.8577294685990337E-2"/>
                  <c:y val="1.647928348842802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47-4081-AAC7-720C44DC5642}"/>
                </c:ext>
              </c:extLst>
            </c:dLbl>
            <c:dLbl>
              <c:idx val="23"/>
              <c:layout>
                <c:manualLayout>
                  <c:x val="3.0349396135265702E-2"/>
                  <c:y val="1.647928348075425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47-4081-AAC7-720C44DC5642}"/>
                </c:ext>
              </c:extLst>
            </c:dLbl>
            <c:dLbl>
              <c:idx val="24"/>
              <c:layout>
                <c:manualLayout>
                  <c:x val="3.3774516908212447E-2"/>
                  <c:y val="1.6479283480754257E-7"/>
                </c:manualLayout>
              </c:layout>
              <c:tx>
                <c:rich>
                  <a:bodyPr/>
                  <a:lstStyle/>
                  <a:p>
                    <a:fld id="{4AF54313-540E-4898-8883-ECC99450AB7F}" type="VALUE">
                      <a:rPr lang="en-US" altLang="ja-JP"/>
                      <a:pPr/>
                      <a:t>[値]</a:t>
                    </a:fld>
                    <a:endParaRPr lang="ja-JP" alt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847-4081-AAC7-720C44DC5642}"/>
                </c:ext>
              </c:extLst>
            </c:dLbl>
            <c:dLbl>
              <c:idx val="25"/>
              <c:layout>
                <c:manualLayout>
                  <c:x val="3.530833333333333E-2"/>
                  <c:y val="8.239641748050892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47-4081-AAC7-720C44DC5642}"/>
                </c:ext>
              </c:extLst>
            </c:dLbl>
            <c:dLbl>
              <c:idx val="26"/>
              <c:layout>
                <c:manualLayout>
                  <c:x val="4.2039492753623189E-2"/>
                  <c:y val="4.119820870955940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47-4081-AAC7-720C44DC5642}"/>
                </c:ext>
              </c:extLst>
            </c:dLbl>
            <c:dLbl>
              <c:idx val="27"/>
              <c:layout>
                <c:manualLayout>
                  <c:x val="4.5226207729468601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47-4081-AAC7-720C44DC5642}"/>
                </c:ext>
              </c:extLst>
            </c:dLbl>
            <c:dLbl>
              <c:idx val="28"/>
              <c:layout>
                <c:manualLayout>
                  <c:x val="4.5226207729468601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47-4081-AAC7-720C44DC5642}"/>
                </c:ext>
              </c:extLst>
            </c:dLbl>
            <c:dLbl>
              <c:idx val="29"/>
              <c:layout>
                <c:manualLayout>
                  <c:x val="4.6760024154589373E-2"/>
                  <c:y val="1.647928349610178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47-4081-AAC7-720C44DC5642}"/>
                </c:ext>
              </c:extLst>
            </c:dLbl>
            <c:dLbl>
              <c:idx val="30"/>
              <c:layout>
                <c:manualLayout>
                  <c:x val="4.6760024154589262E-2"/>
                  <c:y val="1.647928348075425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47-4081-AAC7-720C44DC5642}"/>
                </c:ext>
              </c:extLst>
            </c:dLbl>
            <c:dLbl>
              <c:idx val="31"/>
              <c:layout>
                <c:manualLayout>
                  <c:x val="4.8770531400966072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47-4081-AAC7-720C44DC5642}"/>
                </c:ext>
              </c:extLst>
            </c:dLbl>
            <c:dLbl>
              <c:idx val="32"/>
              <c:layout>
                <c:manualLayout>
                  <c:x val="5.33719806763285E-2"/>
                  <c:y val="8.239641755724657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47-4081-AAC7-720C44DC5642}"/>
                </c:ext>
              </c:extLst>
            </c:dLbl>
            <c:dLbl>
              <c:idx val="33"/>
              <c:layout>
                <c:manualLayout>
                  <c:x val="-4.95893584620791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47-4081-AAC7-720C44DC5642}"/>
                </c:ext>
              </c:extLst>
            </c:dLbl>
            <c:dLbl>
              <c:idx val="34"/>
              <c:layout>
                <c:manualLayout>
                  <c:x val="-4.95893584620791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47-4081-AAC7-720C44DC5642}"/>
                </c:ext>
              </c:extLst>
            </c:dLbl>
            <c:dLbl>
              <c:idx val="35"/>
              <c:layout>
                <c:manualLayout>
                  <c:x val="-4.95893584620791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47-4081-AAC7-720C44DC5642}"/>
                </c:ext>
              </c:extLst>
            </c:dLbl>
            <c:dLbl>
              <c:idx val="36"/>
              <c:layout>
                <c:manualLayout>
                  <c:x val="-4.95893584620791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47-4081-AAC7-720C44DC5642}"/>
                </c:ext>
              </c:extLst>
            </c:dLbl>
            <c:dLbl>
              <c:idx val="37"/>
              <c:layout>
                <c:manualLayout>
                  <c:x val="-4.958935846208031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47-4081-AAC7-720C44DC5642}"/>
                </c:ext>
              </c:extLst>
            </c:dLbl>
            <c:dLbl>
              <c:idx val="38"/>
              <c:layout>
                <c:manualLayout>
                  <c:x val="-4.958935846208031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47-4081-AAC7-720C44DC5642}"/>
                </c:ext>
              </c:extLst>
            </c:dLbl>
            <c:dLbl>
              <c:idx val="39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BB-4D65-B1EA-8D40F33B4EEC}"/>
                </c:ext>
              </c:extLst>
            </c:dLbl>
            <c:dLbl>
              <c:idx val="40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B-4D65-B1EA-8D40F33B4EEC}"/>
                </c:ext>
              </c:extLst>
            </c:dLbl>
            <c:dLbl>
              <c:idx val="41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B-4D65-B1EA-8D40F33B4EEC}"/>
                </c:ext>
              </c:extLst>
            </c:dLbl>
            <c:dLbl>
              <c:idx val="42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BB-4D65-B1EA-8D40F33B4EEC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市区町村別_指導対象者群別歯科医療費!$AN$6:$AN$48</c:f>
              <c:strCache>
                <c:ptCount val="43"/>
                <c:pt idx="0">
                  <c:v>八尾市</c:v>
                </c:pt>
                <c:pt idx="1">
                  <c:v>藤井寺市</c:v>
                </c:pt>
                <c:pt idx="2">
                  <c:v>大阪市</c:v>
                </c:pt>
                <c:pt idx="3">
                  <c:v>太子町</c:v>
                </c:pt>
                <c:pt idx="4">
                  <c:v>忠岡町</c:v>
                </c:pt>
                <c:pt idx="5">
                  <c:v>東大阪市</c:v>
                </c:pt>
                <c:pt idx="6">
                  <c:v>堺市</c:v>
                </c:pt>
                <c:pt idx="7">
                  <c:v>門真市</c:v>
                </c:pt>
                <c:pt idx="8">
                  <c:v>泉大津市</c:v>
                </c:pt>
                <c:pt idx="9">
                  <c:v>守口市</c:v>
                </c:pt>
                <c:pt idx="10">
                  <c:v>羽曳野市</c:v>
                </c:pt>
                <c:pt idx="11">
                  <c:v>大東市</c:v>
                </c:pt>
                <c:pt idx="12">
                  <c:v>吹田市</c:v>
                </c:pt>
                <c:pt idx="13">
                  <c:v>和泉市</c:v>
                </c:pt>
                <c:pt idx="14">
                  <c:v>豊中市</c:v>
                </c:pt>
                <c:pt idx="15">
                  <c:v>摂津市</c:v>
                </c:pt>
                <c:pt idx="16">
                  <c:v>大阪狭山市</c:v>
                </c:pt>
                <c:pt idx="17">
                  <c:v>高石市</c:v>
                </c:pt>
                <c:pt idx="18">
                  <c:v>松原市</c:v>
                </c:pt>
                <c:pt idx="19">
                  <c:v>豊能町</c:v>
                </c:pt>
                <c:pt idx="20">
                  <c:v>河内長野市</c:v>
                </c:pt>
                <c:pt idx="21">
                  <c:v>阪南市</c:v>
                </c:pt>
                <c:pt idx="22">
                  <c:v>茨木市</c:v>
                </c:pt>
                <c:pt idx="23">
                  <c:v>岸和田市</c:v>
                </c:pt>
                <c:pt idx="24">
                  <c:v>四條畷市</c:v>
                </c:pt>
                <c:pt idx="25">
                  <c:v>富田林市</c:v>
                </c:pt>
                <c:pt idx="26">
                  <c:v>泉佐野市</c:v>
                </c:pt>
                <c:pt idx="27">
                  <c:v>箕面市</c:v>
                </c:pt>
                <c:pt idx="28">
                  <c:v>池田市</c:v>
                </c:pt>
                <c:pt idx="29">
                  <c:v>柏原市</c:v>
                </c:pt>
                <c:pt idx="30">
                  <c:v>寝屋川市</c:v>
                </c:pt>
                <c:pt idx="31">
                  <c:v>千早赤阪村</c:v>
                </c:pt>
                <c:pt idx="32">
                  <c:v>泉南市</c:v>
                </c:pt>
                <c:pt idx="33">
                  <c:v>交野市</c:v>
                </c:pt>
                <c:pt idx="34">
                  <c:v>河南町</c:v>
                </c:pt>
                <c:pt idx="35">
                  <c:v>熊取町</c:v>
                </c:pt>
                <c:pt idx="36">
                  <c:v>貝塚市</c:v>
                </c:pt>
                <c:pt idx="37">
                  <c:v>高槻市</c:v>
                </c:pt>
                <c:pt idx="38">
                  <c:v>岬町</c:v>
                </c:pt>
                <c:pt idx="39">
                  <c:v>田尻町</c:v>
                </c:pt>
                <c:pt idx="40">
                  <c:v>枚方市</c:v>
                </c:pt>
                <c:pt idx="41">
                  <c:v>島本町</c:v>
                </c:pt>
                <c:pt idx="42">
                  <c:v>能勢町</c:v>
                </c:pt>
              </c:strCache>
            </c:strRef>
          </c:cat>
          <c:val>
            <c:numRef>
              <c:f>市区町村別_指導対象者群別歯科医療費!$AO$6:$AO$48</c:f>
              <c:numCache>
                <c:formatCode>General</c:formatCode>
                <c:ptCount val="43"/>
                <c:pt idx="0">
                  <c:v>84244.912642640702</c:v>
                </c:pt>
                <c:pt idx="1">
                  <c:v>83818.247773703508</c:v>
                </c:pt>
                <c:pt idx="2">
                  <c:v>83720.993006896271</c:v>
                </c:pt>
                <c:pt idx="3">
                  <c:v>83292.451403887695</c:v>
                </c:pt>
                <c:pt idx="4">
                  <c:v>83223.422306959008</c:v>
                </c:pt>
                <c:pt idx="5">
                  <c:v>81884.348977295289</c:v>
                </c:pt>
                <c:pt idx="6">
                  <c:v>81123.348939206713</c:v>
                </c:pt>
                <c:pt idx="7">
                  <c:v>80300.86246149725</c:v>
                </c:pt>
                <c:pt idx="8">
                  <c:v>80129.619023904379</c:v>
                </c:pt>
                <c:pt idx="9">
                  <c:v>79015.63402527076</c:v>
                </c:pt>
                <c:pt idx="10">
                  <c:v>78945.15443763847</c:v>
                </c:pt>
                <c:pt idx="11">
                  <c:v>78727.202440062421</c:v>
                </c:pt>
                <c:pt idx="12">
                  <c:v>77872.39856407349</c:v>
                </c:pt>
                <c:pt idx="13">
                  <c:v>77367.709802967642</c:v>
                </c:pt>
                <c:pt idx="14">
                  <c:v>76711.319825577026</c:v>
                </c:pt>
                <c:pt idx="15">
                  <c:v>76520.823954130392</c:v>
                </c:pt>
                <c:pt idx="16">
                  <c:v>76050.455178820252</c:v>
                </c:pt>
                <c:pt idx="17">
                  <c:v>75652.241142543251</c:v>
                </c:pt>
                <c:pt idx="18">
                  <c:v>75461.261655993701</c:v>
                </c:pt>
                <c:pt idx="19">
                  <c:v>74929.150812064967</c:v>
                </c:pt>
                <c:pt idx="20">
                  <c:v>74883.42089112557</c:v>
                </c:pt>
                <c:pt idx="21">
                  <c:v>74764.878384580079</c:v>
                </c:pt>
                <c:pt idx="22">
                  <c:v>74236.64147272319</c:v>
                </c:pt>
                <c:pt idx="23">
                  <c:v>73937.828022075846</c:v>
                </c:pt>
                <c:pt idx="24">
                  <c:v>73474.060529634298</c:v>
                </c:pt>
                <c:pt idx="25">
                  <c:v>73294.657686432445</c:v>
                </c:pt>
                <c:pt idx="26">
                  <c:v>72476.254818421585</c:v>
                </c:pt>
                <c:pt idx="27">
                  <c:v>72112.959820314456</c:v>
                </c:pt>
                <c:pt idx="28">
                  <c:v>72073.930551888043</c:v>
                </c:pt>
                <c:pt idx="29">
                  <c:v>71945.976779404344</c:v>
                </c:pt>
                <c:pt idx="30">
                  <c:v>71938.422777550179</c:v>
                </c:pt>
                <c:pt idx="31">
                  <c:v>71767.543103448275</c:v>
                </c:pt>
                <c:pt idx="32">
                  <c:v>71074.429775280892</c:v>
                </c:pt>
                <c:pt idx="33">
                  <c:v>70406.278049603512</c:v>
                </c:pt>
                <c:pt idx="34">
                  <c:v>70014.902120717787</c:v>
                </c:pt>
                <c:pt idx="35">
                  <c:v>69680.3223105902</c:v>
                </c:pt>
                <c:pt idx="36">
                  <c:v>69589.635509839005</c:v>
                </c:pt>
                <c:pt idx="37">
                  <c:v>68787.890438247006</c:v>
                </c:pt>
                <c:pt idx="38">
                  <c:v>68721.821705426351</c:v>
                </c:pt>
                <c:pt idx="39">
                  <c:v>68039.70251716247</c:v>
                </c:pt>
                <c:pt idx="40">
                  <c:v>67674.012135138051</c:v>
                </c:pt>
                <c:pt idx="41">
                  <c:v>65142.682672233823</c:v>
                </c:pt>
                <c:pt idx="42">
                  <c:v>65086.025641025641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96-421C-9058-B2B93A3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17152"/>
        <c:axId val="4526659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3896-421C-9058-B2B93A30A734}"/>
              </c:ext>
            </c:extLst>
          </c:dPt>
          <c:dLbls>
            <c:dLbl>
              <c:idx val="0"/>
              <c:layout>
                <c:manualLayout>
                  <c:x val="-0.14215616092462677"/>
                  <c:y val="-0.89694801587301587"/>
                </c:manualLayout>
              </c:layout>
              <c:numFmt formatCode="#,##0_);[Red]\(#,##0\)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/>
                  </a:pPr>
                  <a:endParaRPr lang="ja-JP"/>
                </a:p>
              </c:txPr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6-421C-9058-B2B93A30A734}"/>
                </c:ext>
              </c:extLst>
            </c:dLbl>
            <c:numFmt formatCode="#,##0.00_);[Red]\(#,##0.00\)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市区町村別_指導対象者群別歯科医療費!$AQ$6:$AQ$48</c:f>
              <c:numCache>
                <c:formatCode>General</c:formatCode>
                <c:ptCount val="43"/>
                <c:pt idx="0">
                  <c:v>78145.842979754772</c:v>
                </c:pt>
                <c:pt idx="1">
                  <c:v>78145.842979754772</c:v>
                </c:pt>
                <c:pt idx="2">
                  <c:v>78145.842979754772</c:v>
                </c:pt>
                <c:pt idx="3">
                  <c:v>78145.842979754772</c:v>
                </c:pt>
                <c:pt idx="4">
                  <c:v>78145.842979754772</c:v>
                </c:pt>
                <c:pt idx="5">
                  <c:v>78145.842979754772</c:v>
                </c:pt>
                <c:pt idx="6">
                  <c:v>78145.842979754772</c:v>
                </c:pt>
                <c:pt idx="7">
                  <c:v>78145.842979754772</c:v>
                </c:pt>
                <c:pt idx="8">
                  <c:v>78145.842979754772</c:v>
                </c:pt>
                <c:pt idx="9">
                  <c:v>78145.842979754772</c:v>
                </c:pt>
                <c:pt idx="10">
                  <c:v>78145.842979754772</c:v>
                </c:pt>
                <c:pt idx="11">
                  <c:v>78145.842979754772</c:v>
                </c:pt>
                <c:pt idx="12">
                  <c:v>78145.842979754772</c:v>
                </c:pt>
                <c:pt idx="13">
                  <c:v>78145.842979754772</c:v>
                </c:pt>
                <c:pt idx="14">
                  <c:v>78145.842979754772</c:v>
                </c:pt>
                <c:pt idx="15">
                  <c:v>78145.842979754772</c:v>
                </c:pt>
                <c:pt idx="16">
                  <c:v>78145.842979754772</c:v>
                </c:pt>
                <c:pt idx="17">
                  <c:v>78145.842979754772</c:v>
                </c:pt>
                <c:pt idx="18">
                  <c:v>78145.842979754772</c:v>
                </c:pt>
                <c:pt idx="19">
                  <c:v>78145.842979754772</c:v>
                </c:pt>
                <c:pt idx="20">
                  <c:v>78145.842979754772</c:v>
                </c:pt>
                <c:pt idx="21">
                  <c:v>78145.842979754772</c:v>
                </c:pt>
                <c:pt idx="22">
                  <c:v>78145.842979754772</c:v>
                </c:pt>
                <c:pt idx="23">
                  <c:v>78145.842979754772</c:v>
                </c:pt>
                <c:pt idx="24">
                  <c:v>78145.842979754772</c:v>
                </c:pt>
                <c:pt idx="25">
                  <c:v>78145.842979754772</c:v>
                </c:pt>
                <c:pt idx="26">
                  <c:v>78145.842979754772</c:v>
                </c:pt>
                <c:pt idx="27">
                  <c:v>78145.842979754772</c:v>
                </c:pt>
                <c:pt idx="28">
                  <c:v>78145.842979754772</c:v>
                </c:pt>
                <c:pt idx="29">
                  <c:v>78145.842979754772</c:v>
                </c:pt>
                <c:pt idx="30">
                  <c:v>78145.842979754772</c:v>
                </c:pt>
                <c:pt idx="31">
                  <c:v>78145.842979754772</c:v>
                </c:pt>
                <c:pt idx="32">
                  <c:v>78145.842979754772</c:v>
                </c:pt>
                <c:pt idx="33">
                  <c:v>78145.842979754772</c:v>
                </c:pt>
                <c:pt idx="34">
                  <c:v>78145.842979754772</c:v>
                </c:pt>
                <c:pt idx="35">
                  <c:v>78145.842979754772</c:v>
                </c:pt>
                <c:pt idx="36">
                  <c:v>78145.842979754772</c:v>
                </c:pt>
                <c:pt idx="37">
                  <c:v>78145.842979754772</c:v>
                </c:pt>
                <c:pt idx="38">
                  <c:v>78145.842979754772</c:v>
                </c:pt>
                <c:pt idx="39">
                  <c:v>78145.842979754772</c:v>
                </c:pt>
                <c:pt idx="40">
                  <c:v>78145.842979754772</c:v>
                </c:pt>
                <c:pt idx="41">
                  <c:v>78145.842979754772</c:v>
                </c:pt>
                <c:pt idx="42">
                  <c:v>78145.842979754772</c:v>
                </c:pt>
              </c:numCache>
            </c:numRef>
          </c:xVal>
          <c:yVal>
            <c:numRef>
              <c:f>市区町村別_指導対象者群別歯科医療費!$AR$6:$AR$48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896-421C-9058-B2B93A3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667072"/>
        <c:axId val="452666496"/>
      </c:scatterChart>
      <c:catAx>
        <c:axId val="4584171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2665920"/>
        <c:crossesAt val="0"/>
        <c:auto val="1"/>
        <c:lblAlgn val="ctr"/>
        <c:lblOffset val="100"/>
        <c:noMultiLvlLbl val="0"/>
      </c:catAx>
      <c:valAx>
        <c:axId val="452665920"/>
        <c:scaling>
          <c:orientation val="minMax"/>
          <c:max val="100000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2.64046825396825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17152"/>
        <c:crosses val="autoZero"/>
        <c:crossBetween val="between"/>
      </c:valAx>
      <c:valAx>
        <c:axId val="4526664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2667072"/>
        <c:crosses val="max"/>
        <c:crossBetween val="midCat"/>
      </c:valAx>
      <c:valAx>
        <c:axId val="45266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6664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2679165961656103"/>
          <c:y val="1.3454459233539095E-2"/>
          <c:w val="0.73643373117621791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0320891229982"/>
          <c:y val="0.11759259259259257"/>
          <c:w val="0.80170847334483708"/>
          <c:h val="0.5212108845892136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有所見者割合!$N$41</c:f>
              <c:strCache>
                <c:ptCount val="1"/>
                <c:pt idx="0">
                  <c:v>割合(対象者に占める割合)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4.6205340900822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AB-47BB-9DF3-624C841F9551}"/>
                </c:ext>
              </c:extLst>
            </c:dLbl>
            <c:dLbl>
              <c:idx val="1"/>
              <c:layout>
                <c:manualLayout>
                  <c:x val="0"/>
                  <c:y val="6.941098132735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7-4614-981E-74F2661D85F8}"/>
                </c:ext>
              </c:extLst>
            </c:dLbl>
            <c:dLbl>
              <c:idx val="4"/>
              <c:layout>
                <c:manualLayout>
                  <c:x val="-1.2480937643936425E-16"/>
                  <c:y val="7.0997515086971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6C-4E14-9243-EA7FC45C9C88}"/>
                </c:ext>
              </c:extLst>
            </c:dLbl>
            <c:dLbl>
              <c:idx val="6"/>
              <c:layout>
                <c:manualLayout>
                  <c:x val="-1.2480937643936425E-16"/>
                  <c:y val="1.1832919181161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C-4E14-9243-EA7FC45C9C88}"/>
                </c:ext>
              </c:extLst>
            </c:dLbl>
            <c:dLbl>
              <c:idx val="7"/>
              <c:layout>
                <c:manualLayout>
                  <c:x val="0"/>
                  <c:y val="6.9410981327352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7-4614-981E-74F2661D85F8}"/>
                </c:ext>
              </c:extLst>
            </c:dLbl>
            <c:dLbl>
              <c:idx val="8"/>
              <c:layout>
                <c:manualLayout>
                  <c:x val="0"/>
                  <c:y val="6.94109813273527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7-4614-981E-74F2661D85F8}"/>
                </c:ext>
              </c:extLst>
            </c:dLbl>
            <c:dLbl>
              <c:idx val="9"/>
              <c:layout>
                <c:manualLayout>
                  <c:x val="0"/>
                  <c:y val="6.9410981327352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7-4614-981E-74F2661D85F8}"/>
                </c:ext>
              </c:extLst>
            </c:dLbl>
            <c:dLbl>
              <c:idx val="10"/>
              <c:layout>
                <c:manualLayout>
                  <c:x val="0"/>
                  <c:y val="6.941098132735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7-4614-981E-74F2661D85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有所見者割合!$N$29:$O$39</c:f>
              <c:multiLvlStrCache>
                <c:ptCount val="11"/>
                <c:lvl>
                  <c:pt idx="0">
                    <c:v>現在歯(20本未満)</c:v>
                  </c:pt>
                  <c:pt idx="1">
                    <c:v>咬合の状態(要注意)</c:v>
                  </c:pt>
                  <c:pt idx="2">
                    <c:v>歯垢(中程度･多量)</c:v>
                  </c:pt>
                  <c:pt idx="3">
                    <c:v>食渣(中程度･多量)</c:v>
                  </c:pt>
                  <c:pt idx="4">
                    <c:v>舌苔(中程度･多量)</c:v>
                  </c:pt>
                  <c:pt idx="5">
                    <c:v>口臭(中程度･多量)</c:v>
                  </c:pt>
                  <c:pt idx="6">
                    <c:v>口腔乾燥(中等度･重度)</c:v>
                  </c:pt>
                  <c:pt idx="7">
                    <c:v>咀嚼能力評価(要注意)</c:v>
                  </c:pt>
                  <c:pt idx="8">
                    <c:v>舌･口唇機能評価(要注意)</c:v>
                  </c:pt>
                  <c:pt idx="9">
                    <c:v>唾液の飲込(三回未満)</c:v>
                  </c:pt>
                  <c:pt idx="10">
                    <c:v>総合判定(要注意)</c:v>
                  </c:pt>
                </c:lvl>
                <c:lvl>
                  <c:pt idx="9">
                    <c:v>嚥下機能評価</c:v>
                  </c:pt>
                </c:lvl>
              </c:multiLvlStrCache>
            </c:multiLvlStrRef>
          </c:cat>
          <c:val>
            <c:numRef>
              <c:f>有所見者割合!$F$4:$F$14</c:f>
              <c:numCache>
                <c:formatCode>0.00%</c:formatCode>
                <c:ptCount val="11"/>
                <c:pt idx="0">
                  <c:v>0.41883542119293055</c:v>
                </c:pt>
                <c:pt idx="1">
                  <c:v>0.13905492449138979</c:v>
                </c:pt>
                <c:pt idx="2">
                  <c:v>0.55089838814066017</c:v>
                </c:pt>
                <c:pt idx="3">
                  <c:v>0.23116991192719932</c:v>
                </c:pt>
                <c:pt idx="4">
                  <c:v>0.26463237789639321</c:v>
                </c:pt>
                <c:pt idx="5">
                  <c:v>0.16508641290103757</c:v>
                </c:pt>
                <c:pt idx="6">
                  <c:v>2.507742800351315E-2</c:v>
                </c:pt>
                <c:pt idx="7">
                  <c:v>6.1046287590363305E-2</c:v>
                </c:pt>
                <c:pt idx="8">
                  <c:v>0.23028690421101342</c:v>
                </c:pt>
                <c:pt idx="9">
                  <c:v>9.5602073242217631E-2</c:v>
                </c:pt>
                <c:pt idx="10">
                  <c:v>0.12515288034307123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6C-4E14-9243-EA7FC45C9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99200"/>
        <c:axId val="321099760"/>
      </c:barChart>
      <c:catAx>
        <c:axId val="32109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eaVert"/>
          <a:lstStyle/>
          <a:p>
            <a:pPr>
              <a:defRPr/>
            </a:pPr>
            <a:endParaRPr lang="ja-JP"/>
          </a:p>
        </c:txPr>
        <c:crossAx val="321099760"/>
        <c:crosses val="autoZero"/>
        <c:auto val="1"/>
        <c:lblAlgn val="ctr"/>
        <c:lblOffset val="100"/>
        <c:noMultiLvlLbl val="0"/>
      </c:catAx>
      <c:valAx>
        <c:axId val="3210997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5.0967335694608422E-2"/>
              <c:y val="2.517370224555264E-2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099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569997541789575"/>
          <c:y val="2.5412937495452231E-2"/>
          <c:w val="0.22859992625368736"/>
          <c:h val="3.673324601615368E-2"/>
        </c:manualLayout>
      </c:layout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6.817531746031745E-2"/>
          <c:w val="0.7939457729468598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地区別_有所見者割合!$AL$5</c:f>
              <c:strCache>
                <c:ptCount val="1"/>
                <c:pt idx="0">
                  <c:v>有所見者割合 現在歯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1.1247857181346359E-16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C-4103-BABB-78F03A0B7CA1}"/>
                </c:ext>
              </c:extLst>
            </c:dLbl>
            <c:dLbl>
              <c:idx val="1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C-4103-BABB-78F03A0B7CA1}"/>
                </c:ext>
              </c:extLst>
            </c:dLbl>
            <c:dLbl>
              <c:idx val="2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1C-4103-BABB-78F03A0B7CA1}"/>
                </c:ext>
              </c:extLst>
            </c:dLbl>
            <c:dLbl>
              <c:idx val="3"/>
              <c:layout>
                <c:manualLayout>
                  <c:x val="3.527777777777777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1C-4103-BABB-78F03A0B7CA1}"/>
                </c:ext>
              </c:extLst>
            </c:dLbl>
            <c:dLbl>
              <c:idx val="4"/>
              <c:layout>
                <c:manualLayout>
                  <c:x val="3.1620531400966184E-2"/>
                  <c:y val="8.1156512845154394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13-4B8B-977F-A15F65D59FE9}"/>
                </c:ext>
              </c:extLst>
            </c:dLbl>
            <c:dLbl>
              <c:idx val="5"/>
              <c:layout>
                <c:manualLayout>
                  <c:x val="2.87208937198066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13-4B8B-977F-A15F65D59FE9}"/>
                </c:ext>
              </c:extLst>
            </c:dLbl>
            <c:dLbl>
              <c:idx val="6"/>
              <c:layout>
                <c:manualLayout>
                  <c:x val="3.2383937198067522E-2"/>
                  <c:y val="2.380952382430670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13-4B8B-977F-A15F65D59FE9}"/>
                </c:ext>
              </c:extLst>
            </c:dLbl>
            <c:dLbl>
              <c:idx val="7"/>
              <c:layout>
                <c:manualLayout>
                  <c:x val="-5.3287439613526567E-3"/>
                  <c:y val="1.0081262016236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13-4B8B-977F-A15F65D59FE9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13-4B8B-977F-A15F65D59FE9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13-4B8B-977F-A15F65D59FE9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13-4B8B-977F-A15F65D59FE9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13-4B8B-977F-A15F65D59FE9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13-4B8B-977F-A15F65D59FE9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13-4B8B-977F-A15F65D59FE9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13-4B8B-977F-A15F65D59FE9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13-4B8B-977F-A15F65D59FE9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13-4B8B-977F-A15F65D59FE9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13-4B8B-977F-A15F65D59FE9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13-4B8B-977F-A15F65D59FE9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13-4B8B-977F-A15F65D59FE9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13-4B8B-977F-A15F65D59FE9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13-4B8B-977F-A15F65D59FE9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13-4B8B-977F-A15F65D59FE9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13-4B8B-977F-A15F65D59FE9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13-4B8B-977F-A15F65D59FE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地区別_有所見者割合!$AL$7:$AL$14</c:f>
              <c:strCache>
                <c:ptCount val="8"/>
                <c:pt idx="0">
                  <c:v>泉州医療圏</c:v>
                </c:pt>
                <c:pt idx="1">
                  <c:v>大阪市医療圏</c:v>
                </c:pt>
                <c:pt idx="2">
                  <c:v>中河内医療圏</c:v>
                </c:pt>
                <c:pt idx="3">
                  <c:v>堺市医療圏</c:v>
                </c:pt>
                <c:pt idx="4">
                  <c:v>北河内医療圏</c:v>
                </c:pt>
                <c:pt idx="5">
                  <c:v>三島医療圏</c:v>
                </c:pt>
                <c:pt idx="6">
                  <c:v>南河内医療圏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地区別_有所見者割合!$AN$7:$AN$14</c:f>
              <c:numCache>
                <c:formatCode>0.00%</c:formatCode>
                <c:ptCount val="8"/>
                <c:pt idx="0">
                  <c:v>0.45540000000000003</c:v>
                </c:pt>
                <c:pt idx="1">
                  <c:v>0.45379999999999998</c:v>
                </c:pt>
                <c:pt idx="2">
                  <c:v>0.44479999999999997</c:v>
                </c:pt>
                <c:pt idx="3">
                  <c:v>0.40329999999999999</c:v>
                </c:pt>
                <c:pt idx="4">
                  <c:v>0.40200000000000002</c:v>
                </c:pt>
                <c:pt idx="5">
                  <c:v>0.40139999999999998</c:v>
                </c:pt>
                <c:pt idx="6">
                  <c:v>0.39729999999999999</c:v>
                </c:pt>
                <c:pt idx="7">
                  <c:v>0.3523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013-4B8B-977F-A15F65D59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02560"/>
        <c:axId val="2721614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5013-4B8B-977F-A15F65D59FE9}"/>
              </c:ext>
            </c:extLst>
          </c:dPt>
          <c:dLbls>
            <c:dLbl>
              <c:idx val="0"/>
              <c:layout>
                <c:manualLayout>
                  <c:x val="-4.6576086956521736E-3"/>
                  <c:y val="-0.8960555555555556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13-4B8B-977F-A15F65D59F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地区別_有所見者割合!$BU$7:$BU$14</c:f>
              <c:numCache>
                <c:formatCode>0.00%</c:formatCode>
                <c:ptCount val="8"/>
                <c:pt idx="0">
                  <c:v>0.41880000000000001</c:v>
                </c:pt>
                <c:pt idx="1">
                  <c:v>0.41880000000000001</c:v>
                </c:pt>
                <c:pt idx="2">
                  <c:v>0.41880000000000001</c:v>
                </c:pt>
                <c:pt idx="3">
                  <c:v>0.41880000000000001</c:v>
                </c:pt>
                <c:pt idx="4">
                  <c:v>0.41880000000000001</c:v>
                </c:pt>
                <c:pt idx="5">
                  <c:v>0.41880000000000001</c:v>
                </c:pt>
                <c:pt idx="6">
                  <c:v>0.41880000000000001</c:v>
                </c:pt>
                <c:pt idx="7">
                  <c:v>0.41880000000000001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013-4B8B-977F-A15F65D59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162592"/>
        <c:axId val="272162032"/>
      </c:scatterChart>
      <c:catAx>
        <c:axId val="3211025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72161472"/>
        <c:crossesAt val="0"/>
        <c:auto val="1"/>
        <c:lblAlgn val="ctr"/>
        <c:lblOffset val="100"/>
        <c:noMultiLvlLbl val="0"/>
      </c:catAx>
      <c:valAx>
        <c:axId val="27216147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102560"/>
        <c:crosses val="autoZero"/>
        <c:crossBetween val="between"/>
      </c:valAx>
      <c:valAx>
        <c:axId val="27216203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272162592"/>
        <c:crosses val="max"/>
        <c:crossBetween val="midCat"/>
      </c:valAx>
      <c:valAx>
        <c:axId val="27216259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7216203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8652185990338163"/>
          <c:y val="9.4226984126984138E-3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6.817531746031745E-2"/>
          <c:w val="0.7939457729468598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地区別_有所見者割合!$AO$5</c:f>
              <c:strCache>
                <c:ptCount val="1"/>
                <c:pt idx="0">
                  <c:v>有所見者割合 咬合の状態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3.1620531400966184E-2"/>
                  <c:y val="8.1156512845154394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FF-4CCC-A973-C72C6874306A}"/>
                </c:ext>
              </c:extLst>
            </c:dLbl>
            <c:dLbl>
              <c:idx val="5"/>
              <c:layout>
                <c:manualLayout>
                  <c:x val="3.332234299516897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FF-4CCC-A973-C72C6874306A}"/>
                </c:ext>
              </c:extLst>
            </c:dLbl>
            <c:dLbl>
              <c:idx val="6"/>
              <c:layout>
                <c:manualLayout>
                  <c:x val="-4.4276523428016506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FF-4CCC-A973-C72C6874306A}"/>
                </c:ext>
              </c:extLst>
            </c:dLbl>
            <c:dLbl>
              <c:idx val="7"/>
              <c:layout>
                <c:manualLayout>
                  <c:x val="-5.3286994521675795E-3"/>
                  <c:y val="1.0081262016236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FF-4CCC-A973-C72C6874306A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FF-4CCC-A973-C72C6874306A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FF-4CCC-A973-C72C6874306A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F-4CCC-A973-C72C6874306A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FF-4CCC-A973-C72C6874306A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FF-4CCC-A973-C72C6874306A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FF-4CCC-A973-C72C6874306A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FF-4CCC-A973-C72C6874306A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FF-4CCC-A973-C72C6874306A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FF-4CCC-A973-C72C6874306A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FF-4CCC-A973-C72C6874306A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FF-4CCC-A973-C72C6874306A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FF-4CCC-A973-C72C6874306A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FF-4CCC-A973-C72C6874306A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FF-4CCC-A973-C72C6874306A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FF-4CCC-A973-C72C6874306A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FF-4CCC-A973-C72C6874306A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FF-4CCC-A973-C72C687430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地区別_有所見者割合!$AO$7:$AO$14</c:f>
              <c:strCache>
                <c:ptCount val="8"/>
                <c:pt idx="0">
                  <c:v>泉州医療圏</c:v>
                </c:pt>
                <c:pt idx="1">
                  <c:v>大阪市医療圏</c:v>
                </c:pt>
                <c:pt idx="2">
                  <c:v>三島医療圏</c:v>
                </c:pt>
                <c:pt idx="3">
                  <c:v>堺市医療圏</c:v>
                </c:pt>
                <c:pt idx="4">
                  <c:v>北河内医療圏</c:v>
                </c:pt>
                <c:pt idx="5">
                  <c:v>中河内医療圏</c:v>
                </c:pt>
                <c:pt idx="6">
                  <c:v>南河内医療圏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地区別_有所見者割合!$AQ$7:$AQ$14</c:f>
              <c:numCache>
                <c:formatCode>0.00%</c:formatCode>
                <c:ptCount val="8"/>
                <c:pt idx="0">
                  <c:v>0.16170000000000001</c:v>
                </c:pt>
                <c:pt idx="1">
                  <c:v>0.1515</c:v>
                </c:pt>
                <c:pt idx="2">
                  <c:v>0.1469</c:v>
                </c:pt>
                <c:pt idx="3">
                  <c:v>0.14249999999999999</c:v>
                </c:pt>
                <c:pt idx="4">
                  <c:v>0.13100000000000001</c:v>
                </c:pt>
                <c:pt idx="5">
                  <c:v>0.13059999999999999</c:v>
                </c:pt>
                <c:pt idx="6">
                  <c:v>0.1231</c:v>
                </c:pt>
                <c:pt idx="7">
                  <c:v>0.1144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9FF-4CCC-A973-C72C6874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02560"/>
        <c:axId val="2721614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49FF-4CCC-A973-C72C6874306A}"/>
              </c:ext>
            </c:extLst>
          </c:dPt>
          <c:dLbls>
            <c:dLbl>
              <c:idx val="0"/>
              <c:layout>
                <c:manualLayout>
                  <c:x val="-4.6576086956521736E-3"/>
                  <c:y val="-0.8960555555555556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FF-4CCC-A973-C72C687430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地区別_有所見者割合!$BW$7:$BW$14</c:f>
              <c:numCache>
                <c:formatCode>0.00%</c:formatCode>
                <c:ptCount val="8"/>
                <c:pt idx="0">
                  <c:v>0.1391</c:v>
                </c:pt>
                <c:pt idx="1">
                  <c:v>0.1391</c:v>
                </c:pt>
                <c:pt idx="2">
                  <c:v>0.1391</c:v>
                </c:pt>
                <c:pt idx="3">
                  <c:v>0.1391</c:v>
                </c:pt>
                <c:pt idx="4">
                  <c:v>0.1391</c:v>
                </c:pt>
                <c:pt idx="5">
                  <c:v>0.1391</c:v>
                </c:pt>
                <c:pt idx="6">
                  <c:v>0.1391</c:v>
                </c:pt>
                <c:pt idx="7">
                  <c:v>0.1391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9FF-4CCC-A973-C72C6874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162592"/>
        <c:axId val="272162032"/>
      </c:scatterChart>
      <c:catAx>
        <c:axId val="3211025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72161472"/>
        <c:crossesAt val="0"/>
        <c:auto val="1"/>
        <c:lblAlgn val="ctr"/>
        <c:lblOffset val="100"/>
        <c:noMultiLvlLbl val="0"/>
      </c:catAx>
      <c:valAx>
        <c:axId val="27216147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102560"/>
        <c:crosses val="autoZero"/>
        <c:crossBetween val="between"/>
      </c:valAx>
      <c:valAx>
        <c:axId val="27216203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272162592"/>
        <c:crosses val="max"/>
        <c:crossBetween val="midCat"/>
      </c:valAx>
      <c:valAx>
        <c:axId val="27216259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7216203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6.817531746031745E-2"/>
          <c:w val="0.7939457729468598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地区別_有所見者割合!$AR$5</c:f>
              <c:strCache>
                <c:ptCount val="1"/>
                <c:pt idx="0">
                  <c:v>有所見者割合 歯垢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1.5338164251206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D3-47C7-87BF-3E0CD02238F5}"/>
                </c:ext>
              </c:extLst>
            </c:dLbl>
            <c:dLbl>
              <c:idx val="3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48-4C47-8C5D-EEDB47FEB04C}"/>
                </c:ext>
              </c:extLst>
            </c:dLbl>
            <c:dLbl>
              <c:idx val="4"/>
              <c:layout>
                <c:manualLayout>
                  <c:x val="7.0794685990337039E-3"/>
                  <c:y val="8.1156512845154394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2.1051811594202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2.0113405797101448E-2"/>
                  <c:y val="1.58730158730158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3.3016666666666555E-2"/>
                  <c:y val="1.0081746031747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地区別_有所見者割合!$AR$7:$AR$14</c:f>
              <c:strCache>
                <c:ptCount val="8"/>
                <c:pt idx="0">
                  <c:v>三島医療圏</c:v>
                </c:pt>
                <c:pt idx="1">
                  <c:v>大阪市医療圏</c:v>
                </c:pt>
                <c:pt idx="2">
                  <c:v>南河内医療圏</c:v>
                </c:pt>
                <c:pt idx="3">
                  <c:v>泉州医療圏</c:v>
                </c:pt>
                <c:pt idx="4">
                  <c:v>堺市医療圏</c:v>
                </c:pt>
                <c:pt idx="5">
                  <c:v>北河内医療圏</c:v>
                </c:pt>
                <c:pt idx="6">
                  <c:v>豊能医療圏</c:v>
                </c:pt>
                <c:pt idx="7">
                  <c:v>中河内医療圏</c:v>
                </c:pt>
              </c:strCache>
            </c:strRef>
          </c:cat>
          <c:val>
            <c:numRef>
              <c:f>地区別_有所見者割合!$AT$7:$AT$14</c:f>
              <c:numCache>
                <c:formatCode>0.00%</c:formatCode>
                <c:ptCount val="8"/>
                <c:pt idx="0">
                  <c:v>0.57169999999999999</c:v>
                </c:pt>
                <c:pt idx="1">
                  <c:v>0.56430000000000002</c:v>
                </c:pt>
                <c:pt idx="2">
                  <c:v>0.56359999999999999</c:v>
                </c:pt>
                <c:pt idx="3">
                  <c:v>0.55920000000000003</c:v>
                </c:pt>
                <c:pt idx="4">
                  <c:v>0.5524</c:v>
                </c:pt>
                <c:pt idx="5">
                  <c:v>0.53620000000000001</c:v>
                </c:pt>
                <c:pt idx="6">
                  <c:v>0.53480000000000005</c:v>
                </c:pt>
                <c:pt idx="7">
                  <c:v>0.51900000000000002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02560"/>
        <c:axId val="2721614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-5.6159420289967551E-5"/>
                  <c:y val="-0.8970634920634921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0-4822-B450-625154C9DC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地区別_有所見者割合!$BY$7:$BY$14</c:f>
              <c:numCache>
                <c:formatCode>0.00%</c:formatCode>
                <c:ptCount val="8"/>
                <c:pt idx="0">
                  <c:v>0.55089999999999995</c:v>
                </c:pt>
                <c:pt idx="1">
                  <c:v>0.55089999999999995</c:v>
                </c:pt>
                <c:pt idx="2">
                  <c:v>0.55089999999999995</c:v>
                </c:pt>
                <c:pt idx="3">
                  <c:v>0.55089999999999995</c:v>
                </c:pt>
                <c:pt idx="4">
                  <c:v>0.55089999999999995</c:v>
                </c:pt>
                <c:pt idx="5">
                  <c:v>0.55089999999999995</c:v>
                </c:pt>
                <c:pt idx="6">
                  <c:v>0.55089999999999995</c:v>
                </c:pt>
                <c:pt idx="7">
                  <c:v>0.55089999999999995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162592"/>
        <c:axId val="272162032"/>
      </c:scatterChart>
      <c:catAx>
        <c:axId val="3211025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72161472"/>
        <c:crossesAt val="0"/>
        <c:auto val="1"/>
        <c:lblAlgn val="ctr"/>
        <c:lblOffset val="100"/>
        <c:noMultiLvlLbl val="0"/>
      </c:catAx>
      <c:valAx>
        <c:axId val="27216147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102560"/>
        <c:crosses val="autoZero"/>
        <c:crossBetween val="between"/>
      </c:valAx>
      <c:valAx>
        <c:axId val="27216203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272162592"/>
        <c:crosses val="max"/>
        <c:crossBetween val="midCat"/>
      </c:valAx>
      <c:valAx>
        <c:axId val="27216259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7216203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地区別_有所見者割合!$AU$5</c:f>
              <c:strCache>
                <c:ptCount val="1"/>
                <c:pt idx="0">
                  <c:v>有所見者割合 食渣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014492753622066E-3"/>
                  <c:y val="1.847862251221187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7E-4CCA-861F-B5BFAA51CAF3}"/>
                </c:ext>
              </c:extLst>
            </c:dLbl>
            <c:dLbl>
              <c:idx val="1"/>
              <c:layout>
                <c:manualLayout>
                  <c:x val="-4.6014492753622066E-3"/>
                  <c:y val="3.695724502442375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7E-4CCA-861F-B5BFAA51CAF3}"/>
                </c:ext>
              </c:extLst>
            </c:dLbl>
            <c:dLbl>
              <c:idx val="4"/>
              <c:layout>
                <c:manualLayout>
                  <c:x val="2.6171497584541063E-4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9.0919082125602742E-3"/>
                  <c:y val="2.380952380952380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-3.5764492753624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-3.22741545893731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地区別_有所見者割合!$AU$7:$AU$14</c:f>
              <c:strCache>
                <c:ptCount val="8"/>
                <c:pt idx="0">
                  <c:v>大阪市医療圏</c:v>
                </c:pt>
                <c:pt idx="1">
                  <c:v>泉州医療圏</c:v>
                </c:pt>
                <c:pt idx="2">
                  <c:v>堺市医療圏</c:v>
                </c:pt>
                <c:pt idx="3">
                  <c:v>南河内医療圏</c:v>
                </c:pt>
                <c:pt idx="4">
                  <c:v>北河内医療圏</c:v>
                </c:pt>
                <c:pt idx="5">
                  <c:v>三島医療圏</c:v>
                </c:pt>
                <c:pt idx="6">
                  <c:v>中河内医療圏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地区別_有所見者割合!$AW$7:$AW$14</c:f>
              <c:numCache>
                <c:formatCode>0.00%</c:formatCode>
                <c:ptCount val="8"/>
                <c:pt idx="0">
                  <c:v>0.25559999999999999</c:v>
                </c:pt>
                <c:pt idx="1">
                  <c:v>0.24540000000000001</c:v>
                </c:pt>
                <c:pt idx="2">
                  <c:v>0.2359</c:v>
                </c:pt>
                <c:pt idx="3">
                  <c:v>0.2341</c:v>
                </c:pt>
                <c:pt idx="4">
                  <c:v>0.23180000000000001</c:v>
                </c:pt>
                <c:pt idx="5">
                  <c:v>0.2273</c:v>
                </c:pt>
                <c:pt idx="6">
                  <c:v>0.20899999999999999</c:v>
                </c:pt>
                <c:pt idx="7">
                  <c:v>0.1925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165952"/>
        <c:axId val="27216651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1.1196786894244064E-2"/>
                  <c:y val="-0.8991703369699566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8-48CC-91AF-EBE79FB5D5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地区別_有所見者割合!$CA$7:$CA$14</c:f>
              <c:numCache>
                <c:formatCode>0.00%</c:formatCode>
                <c:ptCount val="8"/>
                <c:pt idx="0">
                  <c:v>0.23119999999999999</c:v>
                </c:pt>
                <c:pt idx="1">
                  <c:v>0.23119999999999999</c:v>
                </c:pt>
                <c:pt idx="2">
                  <c:v>0.23119999999999999</c:v>
                </c:pt>
                <c:pt idx="3">
                  <c:v>0.23119999999999999</c:v>
                </c:pt>
                <c:pt idx="4">
                  <c:v>0.23119999999999999</c:v>
                </c:pt>
                <c:pt idx="5">
                  <c:v>0.23119999999999999</c:v>
                </c:pt>
                <c:pt idx="6">
                  <c:v>0.23119999999999999</c:v>
                </c:pt>
                <c:pt idx="7">
                  <c:v>0.23119999999999999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167632"/>
        <c:axId val="272167072"/>
      </c:scatterChart>
      <c:catAx>
        <c:axId val="2721659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72166512"/>
        <c:crossesAt val="0"/>
        <c:auto val="1"/>
        <c:lblAlgn val="ctr"/>
        <c:lblOffset val="100"/>
        <c:noMultiLvlLbl val="0"/>
      </c:catAx>
      <c:valAx>
        <c:axId val="27216651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272165952"/>
        <c:crosses val="autoZero"/>
        <c:crossBetween val="between"/>
      </c:valAx>
      <c:valAx>
        <c:axId val="27216707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272167632"/>
        <c:crosses val="max"/>
        <c:crossBetween val="midCat"/>
      </c:valAx>
      <c:valAx>
        <c:axId val="27216763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7216707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6.817531746031745E-2"/>
          <c:w val="0.7939457729468598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地区別_有所見者割合!$AX$5</c:f>
              <c:strCache>
                <c:ptCount val="1"/>
                <c:pt idx="0">
                  <c:v>有所見者割合 舌苔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-1.5338164251207729E-3"/>
                  <c:y val="1.58730158730158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9-41A8-85F6-317D6E273552}"/>
                </c:ext>
              </c:extLst>
            </c:dLbl>
            <c:dLbl>
              <c:idx val="4"/>
              <c:layout>
                <c:manualLayout>
                  <c:x val="1.9349999999999999E-2"/>
                  <c:y val="1.587301588040732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D-4C9F-A9D1-DCD6C763D610}"/>
                </c:ext>
              </c:extLst>
            </c:dLbl>
            <c:dLbl>
              <c:idx val="5"/>
              <c:layout>
                <c:manualLayout>
                  <c:x val="3.945760869565217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D-4C9F-A9D1-DCD6C763D610}"/>
                </c:ext>
              </c:extLst>
            </c:dLbl>
            <c:dLbl>
              <c:idx val="6"/>
              <c:layout>
                <c:manualLayout>
                  <c:x val="-7.4952898550724638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D-4C9F-A9D1-DCD6C763D610}"/>
                </c:ext>
              </c:extLst>
            </c:dLbl>
            <c:dLbl>
              <c:idx val="7"/>
              <c:layout>
                <c:manualLayout>
                  <c:x val="-5.3286994521675795E-3"/>
                  <c:y val="1.0081262016236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8D-4C9F-A9D1-DCD6C763D61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8D-4C9F-A9D1-DCD6C763D61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8D-4C9F-A9D1-DCD6C763D61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8D-4C9F-A9D1-DCD6C763D61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8D-4C9F-A9D1-DCD6C763D61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8D-4C9F-A9D1-DCD6C763D61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8D-4C9F-A9D1-DCD6C763D61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8D-4C9F-A9D1-DCD6C763D61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8D-4C9F-A9D1-DCD6C763D61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8D-4C9F-A9D1-DCD6C763D61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8D-4C9F-A9D1-DCD6C763D61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8D-4C9F-A9D1-DCD6C763D61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8D-4C9F-A9D1-DCD6C763D61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8D-4C9F-A9D1-DCD6C763D61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8D-4C9F-A9D1-DCD6C763D61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8D-4C9F-A9D1-DCD6C763D61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8D-4C9F-A9D1-DCD6C763D61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8D-4C9F-A9D1-DCD6C763D6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地区別_有所見者割合!$AX$7:$AX$14</c:f>
              <c:strCache>
                <c:ptCount val="8"/>
                <c:pt idx="0">
                  <c:v>南河内医療圏</c:v>
                </c:pt>
                <c:pt idx="1">
                  <c:v>大阪市医療圏</c:v>
                </c:pt>
                <c:pt idx="2">
                  <c:v>堺市医療圏</c:v>
                </c:pt>
                <c:pt idx="3">
                  <c:v>泉州医療圏</c:v>
                </c:pt>
                <c:pt idx="4">
                  <c:v>中河内医療圏</c:v>
                </c:pt>
                <c:pt idx="5">
                  <c:v>三島医療圏</c:v>
                </c:pt>
                <c:pt idx="6">
                  <c:v>北河内医療圏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地区別_有所見者割合!$AZ$7:$AZ$14</c:f>
              <c:numCache>
                <c:formatCode>0.00%</c:formatCode>
                <c:ptCount val="8"/>
                <c:pt idx="0">
                  <c:v>0.30380000000000001</c:v>
                </c:pt>
                <c:pt idx="1">
                  <c:v>0.28449999999999998</c:v>
                </c:pt>
                <c:pt idx="2">
                  <c:v>0.27929999999999999</c:v>
                </c:pt>
                <c:pt idx="3">
                  <c:v>0.27300000000000002</c:v>
                </c:pt>
                <c:pt idx="4">
                  <c:v>0.2571</c:v>
                </c:pt>
                <c:pt idx="5">
                  <c:v>0.2455</c:v>
                </c:pt>
                <c:pt idx="6">
                  <c:v>0.24229999999999999</c:v>
                </c:pt>
                <c:pt idx="7">
                  <c:v>0.2324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98D-4C9F-A9D1-DCD6C763D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02560"/>
        <c:axId val="2721614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498D-4C9F-A9D1-DCD6C763D610}"/>
              </c:ext>
            </c:extLst>
          </c:dPt>
          <c:dLbls>
            <c:dLbl>
              <c:idx val="0"/>
              <c:layout>
                <c:manualLayout>
                  <c:x val="-1.589975845410628E-3"/>
                  <c:y val="-0.8980714285714285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8D-4C9F-A9D1-DCD6C763D6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地区別_有所見者割合!$CC$7:$CC$14</c:f>
              <c:numCache>
                <c:formatCode>0.00%</c:formatCode>
                <c:ptCount val="8"/>
                <c:pt idx="0">
                  <c:v>0.2646</c:v>
                </c:pt>
                <c:pt idx="1">
                  <c:v>0.2646</c:v>
                </c:pt>
                <c:pt idx="2">
                  <c:v>0.2646</c:v>
                </c:pt>
                <c:pt idx="3">
                  <c:v>0.2646</c:v>
                </c:pt>
                <c:pt idx="4">
                  <c:v>0.2646</c:v>
                </c:pt>
                <c:pt idx="5">
                  <c:v>0.2646</c:v>
                </c:pt>
                <c:pt idx="6">
                  <c:v>0.2646</c:v>
                </c:pt>
                <c:pt idx="7">
                  <c:v>0.2646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98D-4C9F-A9D1-DCD6C763D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162592"/>
        <c:axId val="272162032"/>
      </c:scatterChart>
      <c:catAx>
        <c:axId val="3211025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72161472"/>
        <c:crossesAt val="0"/>
        <c:auto val="1"/>
        <c:lblAlgn val="ctr"/>
        <c:lblOffset val="100"/>
        <c:noMultiLvlLbl val="0"/>
      </c:catAx>
      <c:valAx>
        <c:axId val="27216147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102560"/>
        <c:crosses val="autoZero"/>
        <c:crossBetween val="between"/>
      </c:valAx>
      <c:valAx>
        <c:axId val="27216203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272162592"/>
        <c:crosses val="max"/>
        <c:crossBetween val="midCat"/>
      </c:valAx>
      <c:valAx>
        <c:axId val="27216259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7216203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7781884057971015E-2"/>
          <c:y val="5.0808571428571425E-2"/>
          <c:w val="0.93488429951690821"/>
          <c:h val="0.939027777777777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地区別_有所見者割合!$BA$5</c:f>
              <c:strCache>
                <c:ptCount val="1"/>
                <c:pt idx="0">
                  <c:v>有所見者割合 口臭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7.6690821256038648E-3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00-499B-928D-3D56B3A9CCFF}"/>
                </c:ext>
              </c:extLst>
            </c:dLbl>
            <c:dLbl>
              <c:idx val="2"/>
              <c:layout>
                <c:manualLayout>
                  <c:x val="1.53381642512088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8-40DC-BBE1-16272AF0EC71}"/>
                </c:ext>
              </c:extLst>
            </c:dLbl>
            <c:dLbl>
              <c:idx val="3"/>
              <c:layout>
                <c:manualLayout>
                  <c:x val="7.6690821256038648E-3"/>
                  <c:y val="-1.0078571428571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A-4228-AB51-EAF1CCB1E55C}"/>
                </c:ext>
              </c:extLst>
            </c:dLbl>
            <c:dLbl>
              <c:idx val="4"/>
              <c:layout>
                <c:manualLayout>
                  <c:x val="2.6171497584541063E-4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6.1660628019322549E-3"/>
                  <c:y val="2.380952380952380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-3.57644927536231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-3.1124396135265701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地区別_有所見者割合!$BA$7:$BA$14</c:f>
              <c:strCache>
                <c:ptCount val="8"/>
                <c:pt idx="0">
                  <c:v>泉州医療圏</c:v>
                </c:pt>
                <c:pt idx="1">
                  <c:v>大阪市医療圏</c:v>
                </c:pt>
                <c:pt idx="2">
                  <c:v>堺市医療圏</c:v>
                </c:pt>
                <c:pt idx="3">
                  <c:v>南河内医療圏</c:v>
                </c:pt>
                <c:pt idx="4">
                  <c:v>北河内医療圏</c:v>
                </c:pt>
                <c:pt idx="5">
                  <c:v>三島医療圏</c:v>
                </c:pt>
                <c:pt idx="6">
                  <c:v>中河内医療圏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地区別_有所見者割合!$BC$7:$BC$14</c:f>
              <c:numCache>
                <c:formatCode>0.00%</c:formatCode>
                <c:ptCount val="8"/>
                <c:pt idx="0">
                  <c:v>0.18709999999999999</c:v>
                </c:pt>
                <c:pt idx="1">
                  <c:v>0.18160000000000001</c:v>
                </c:pt>
                <c:pt idx="2">
                  <c:v>0.17699999999999999</c:v>
                </c:pt>
                <c:pt idx="3">
                  <c:v>0.16980000000000001</c:v>
                </c:pt>
                <c:pt idx="4">
                  <c:v>0.16969999999999999</c:v>
                </c:pt>
                <c:pt idx="5">
                  <c:v>0.16300000000000001</c:v>
                </c:pt>
                <c:pt idx="6">
                  <c:v>0.14380000000000001</c:v>
                </c:pt>
                <c:pt idx="7">
                  <c:v>0.1244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734400"/>
        <c:axId val="32173496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4.6013285024154591E-3"/>
                  <c:y val="-0.8980714285714285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BC-4DFC-BAC3-65C4F79357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地区別_有所見者割合!$CE$7:$CE$14</c:f>
              <c:numCache>
                <c:formatCode>0.00%</c:formatCode>
                <c:ptCount val="8"/>
                <c:pt idx="0">
                  <c:v>0.1651</c:v>
                </c:pt>
                <c:pt idx="1">
                  <c:v>0.1651</c:v>
                </c:pt>
                <c:pt idx="2">
                  <c:v>0.1651</c:v>
                </c:pt>
                <c:pt idx="3">
                  <c:v>0.1651</c:v>
                </c:pt>
                <c:pt idx="4">
                  <c:v>0.1651</c:v>
                </c:pt>
                <c:pt idx="5">
                  <c:v>0.1651</c:v>
                </c:pt>
                <c:pt idx="6">
                  <c:v>0.1651</c:v>
                </c:pt>
                <c:pt idx="7">
                  <c:v>0.1651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736080"/>
        <c:axId val="321735520"/>
      </c:scatterChart>
      <c:catAx>
        <c:axId val="3217344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1734960"/>
        <c:crossesAt val="0"/>
        <c:auto val="1"/>
        <c:lblAlgn val="ctr"/>
        <c:lblOffset val="100"/>
        <c:noMultiLvlLbl val="0"/>
      </c:catAx>
      <c:valAx>
        <c:axId val="32173496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734400"/>
        <c:crosses val="autoZero"/>
        <c:crossBetween val="between"/>
      </c:valAx>
      <c:valAx>
        <c:axId val="32173552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1736080"/>
        <c:crosses val="max"/>
        <c:crossBetween val="midCat"/>
      </c:valAx>
      <c:valAx>
        <c:axId val="321736080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173552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25648556045031"/>
          <c:y val="7.2786609996886034E-2"/>
          <c:w val="0.7773981889378365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地区別_健診受診率!$AC$4</c:f>
              <c:strCache>
                <c:ptCount val="1"/>
                <c:pt idx="0">
                  <c:v>歯科健診受診率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3.5096618357489048E-3"/>
                  <c:y val="2.43469538308714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D-4AEC-A28A-20B2FD6C6B48}"/>
                </c:ext>
              </c:extLst>
            </c:dLbl>
            <c:dLbl>
              <c:idx val="4"/>
              <c:layout>
                <c:manualLayout>
                  <c:x val="3.9789812150730908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A6-4193-B712-1A101E50E612}"/>
                </c:ext>
              </c:extLst>
            </c:dLbl>
            <c:dLbl>
              <c:idx val="5"/>
              <c:layout>
                <c:manualLayout>
                  <c:x val="-7.8830917874397263E-3"/>
                  <c:y val="4.761904761904761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6-4193-B712-1A101E50E612}"/>
                </c:ext>
              </c:extLst>
            </c:dLbl>
            <c:dLbl>
              <c:idx val="6"/>
              <c:layout>
                <c:manualLayout>
                  <c:x val="-3.5764492753624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6-4193-B712-1A101E50E612}"/>
                </c:ext>
              </c:extLst>
            </c:dLbl>
            <c:dLbl>
              <c:idx val="7"/>
              <c:layout>
                <c:manualLayout>
                  <c:x val="-1.1913043478261431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6-4193-B712-1A101E50E612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6-4193-B712-1A101E50E612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6-4193-B712-1A101E50E612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A6-4193-B712-1A101E50E612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A6-4193-B712-1A101E50E612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A6-4193-B712-1A101E50E612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A6-4193-B712-1A101E50E612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A6-4193-B712-1A101E50E612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A6-4193-B712-1A101E50E612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A6-4193-B712-1A101E50E612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A6-4193-B712-1A101E50E612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A6-4193-B712-1A101E50E612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A6-4193-B712-1A101E50E612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A6-4193-B712-1A101E50E612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A6-4193-B712-1A101E50E612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A6-4193-B712-1A101E50E612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A6-4193-B712-1A101E50E612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A6-4193-B712-1A101E50E6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地区別_健診受診率!$AC$5:$AC$12</c:f>
              <c:strCache>
                <c:ptCount val="8"/>
                <c:pt idx="0">
                  <c:v>三島医療圏</c:v>
                </c:pt>
                <c:pt idx="1">
                  <c:v>中河内医療圏</c:v>
                </c:pt>
                <c:pt idx="2">
                  <c:v>豊能医療圏</c:v>
                </c:pt>
                <c:pt idx="3">
                  <c:v>南河内医療圏</c:v>
                </c:pt>
                <c:pt idx="4">
                  <c:v>泉州医療圏</c:v>
                </c:pt>
                <c:pt idx="5">
                  <c:v>大阪市医療圏</c:v>
                </c:pt>
                <c:pt idx="6">
                  <c:v>北河内医療圏</c:v>
                </c:pt>
                <c:pt idx="7">
                  <c:v>堺市医療圏</c:v>
                </c:pt>
              </c:strCache>
            </c:strRef>
          </c:cat>
          <c:val>
            <c:numRef>
              <c:f>地区別_健診受診率!$AD$5:$AD$12</c:f>
              <c:numCache>
                <c:formatCode>0.0%</c:formatCode>
                <c:ptCount val="8"/>
                <c:pt idx="0">
                  <c:v>0.14524168083555988</c:v>
                </c:pt>
                <c:pt idx="1">
                  <c:v>0.13559322033898305</c:v>
                </c:pt>
                <c:pt idx="2">
                  <c:v>0.12608889636559123</c:v>
                </c:pt>
                <c:pt idx="3">
                  <c:v>0.11817831614090656</c:v>
                </c:pt>
                <c:pt idx="4">
                  <c:v>0.11675284038619213</c:v>
                </c:pt>
                <c:pt idx="5">
                  <c:v>0.10084517565022491</c:v>
                </c:pt>
                <c:pt idx="6">
                  <c:v>9.7903119748666612E-2</c:v>
                </c:pt>
                <c:pt idx="7">
                  <c:v>7.3116997563630715E-2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7A6-4193-B712-1A101E50E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98608"/>
        <c:axId val="32039916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97A6-4193-B712-1A101E50E612}"/>
              </c:ext>
            </c:extLst>
          </c:dPt>
          <c:dLbls>
            <c:dLbl>
              <c:idx val="5"/>
              <c:layout>
                <c:manualLayout>
                  <c:x val="-1.5540871267743514E-3"/>
                  <c:y val="-0.89113144611625517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B-409A-B16F-1891A55980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地区別_健診受診率!$AF$5:$AF$12</c:f>
              <c:numCache>
                <c:formatCode>0.0%</c:formatCode>
                <c:ptCount val="8"/>
                <c:pt idx="0">
                  <c:v>0.11099540272929283</c:v>
                </c:pt>
                <c:pt idx="1">
                  <c:v>0.11099540272929283</c:v>
                </c:pt>
                <c:pt idx="2">
                  <c:v>0.11099540272929283</c:v>
                </c:pt>
                <c:pt idx="3">
                  <c:v>0.11099540272929283</c:v>
                </c:pt>
                <c:pt idx="4">
                  <c:v>0.11099540272929283</c:v>
                </c:pt>
                <c:pt idx="5">
                  <c:v>0.11099540272929283</c:v>
                </c:pt>
                <c:pt idx="6">
                  <c:v>0.11099540272929283</c:v>
                </c:pt>
                <c:pt idx="7">
                  <c:v>0.11099540272929283</c:v>
                </c:pt>
              </c:numCache>
            </c:numRef>
          </c:xVal>
          <c:yVal>
            <c:numRef>
              <c:f>地区別_健診受診率!$AG$5:$AG$12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7A6-4193-B712-1A101E50E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400288"/>
        <c:axId val="320399728"/>
      </c:scatterChart>
      <c:catAx>
        <c:axId val="3203986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399168"/>
        <c:crossesAt val="0"/>
        <c:auto val="1"/>
        <c:lblAlgn val="ctr"/>
        <c:lblOffset val="100"/>
        <c:noMultiLvlLbl val="0"/>
      </c:catAx>
      <c:valAx>
        <c:axId val="32039916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69260890846804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398608"/>
        <c:crosses val="autoZero"/>
        <c:crossBetween val="between"/>
      </c:valAx>
      <c:valAx>
        <c:axId val="32039972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0400288"/>
        <c:crosses val="max"/>
        <c:crossBetween val="midCat"/>
      </c:valAx>
      <c:valAx>
        <c:axId val="32040028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039972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地区別_有所見者割合!$BD$5</c:f>
              <c:strCache>
                <c:ptCount val="1"/>
                <c:pt idx="0">
                  <c:v>有所見者割合 口腔乾燥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3.1478743961352654E-2"/>
                  <c:y val="1.587301588040732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-4.313647342995169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-2.7519606911767486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-2.8287439613526571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地区別_有所見者割合!$BD$7:$BD$14</c:f>
              <c:strCache>
                <c:ptCount val="8"/>
                <c:pt idx="0">
                  <c:v>大阪市医療圏</c:v>
                </c:pt>
                <c:pt idx="1">
                  <c:v>中河内医療圏</c:v>
                </c:pt>
                <c:pt idx="2">
                  <c:v>堺市医療圏</c:v>
                </c:pt>
                <c:pt idx="3">
                  <c:v>泉州医療圏</c:v>
                </c:pt>
                <c:pt idx="4">
                  <c:v>豊能医療圏</c:v>
                </c:pt>
                <c:pt idx="5">
                  <c:v>北河内医療圏</c:v>
                </c:pt>
                <c:pt idx="6">
                  <c:v>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地区別_有所見者割合!$BF$7:$BF$14</c:f>
              <c:numCache>
                <c:formatCode>0.00%</c:formatCode>
                <c:ptCount val="8"/>
                <c:pt idx="0">
                  <c:v>2.86E-2</c:v>
                </c:pt>
                <c:pt idx="1">
                  <c:v>2.7300000000000001E-2</c:v>
                </c:pt>
                <c:pt idx="2">
                  <c:v>2.5999999999999999E-2</c:v>
                </c:pt>
                <c:pt idx="3">
                  <c:v>2.5700000000000001E-2</c:v>
                </c:pt>
                <c:pt idx="4">
                  <c:v>2.3800000000000002E-2</c:v>
                </c:pt>
                <c:pt idx="5">
                  <c:v>2.2499999999999999E-2</c:v>
                </c:pt>
                <c:pt idx="6">
                  <c:v>2.18E-2</c:v>
                </c:pt>
                <c:pt idx="7">
                  <c:v>2.07E-2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739440"/>
        <c:axId val="32174000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4.6013285024154591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5-4E35-9B53-19E5C8DEE0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地区別_有所見者割合!$CG$7:$CG$14</c:f>
              <c:numCache>
                <c:formatCode>0.00%</c:formatCode>
                <c:ptCount val="8"/>
                <c:pt idx="0">
                  <c:v>2.5100000000000001E-2</c:v>
                </c:pt>
                <c:pt idx="1">
                  <c:v>2.5100000000000001E-2</c:v>
                </c:pt>
                <c:pt idx="2">
                  <c:v>2.5100000000000001E-2</c:v>
                </c:pt>
                <c:pt idx="3">
                  <c:v>2.5100000000000001E-2</c:v>
                </c:pt>
                <c:pt idx="4">
                  <c:v>2.5100000000000001E-2</c:v>
                </c:pt>
                <c:pt idx="5">
                  <c:v>2.5100000000000001E-2</c:v>
                </c:pt>
                <c:pt idx="6">
                  <c:v>2.5100000000000001E-2</c:v>
                </c:pt>
                <c:pt idx="7">
                  <c:v>2.5100000000000001E-2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08416"/>
        <c:axId val="322307856"/>
      </c:scatterChart>
      <c:catAx>
        <c:axId val="32173944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1740000"/>
        <c:crossesAt val="0"/>
        <c:auto val="1"/>
        <c:lblAlgn val="ctr"/>
        <c:lblOffset val="100"/>
        <c:noMultiLvlLbl val="0"/>
      </c:catAx>
      <c:valAx>
        <c:axId val="32174000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739440"/>
        <c:crosses val="autoZero"/>
        <c:crossBetween val="between"/>
      </c:valAx>
      <c:valAx>
        <c:axId val="32230785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2308416"/>
        <c:crosses val="max"/>
        <c:crossBetween val="midCat"/>
      </c:valAx>
      <c:valAx>
        <c:axId val="32230841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230785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590591787439613"/>
          <c:y val="1.3454459233539095E-2"/>
          <c:w val="0.76137500000000002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4941724432584"/>
          <c:y val="6.8175285082540241E-2"/>
          <c:w val="0.8108177536231884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地区別_有所見者割合!$BG$5</c:f>
              <c:strCache>
                <c:ptCount val="1"/>
                <c:pt idx="0">
                  <c:v>有所見者割合 咀嚼能力評価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-4.6014492753623185E-3"/>
                  <c:y val="3.695724502442375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1-4A4A-8AD8-D8517E9DDCD3}"/>
                </c:ext>
              </c:extLst>
            </c:dLbl>
            <c:dLbl>
              <c:idx val="2"/>
              <c:layout>
                <c:manualLayout>
                  <c:x val="-3.06763285024154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1-4A4A-8AD8-D8517E9DDCD3}"/>
                </c:ext>
              </c:extLst>
            </c:dLbl>
            <c:dLbl>
              <c:idx val="3"/>
              <c:layout>
                <c:manualLayout>
                  <c:x val="-4.60144927536231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11-4A4A-8AD8-D8517E9DDCD3}"/>
                </c:ext>
              </c:extLst>
            </c:dLbl>
            <c:dLbl>
              <c:idx val="4"/>
              <c:layout>
                <c:manualLayout>
                  <c:x val="-4.3397342995169083E-3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-3.4892512077294687E-3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-3.5764492753623187E-3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-1.6935990338164252E-3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地区別_有所見者割合!$BG$7:$BG$14</c:f>
              <c:strCache>
                <c:ptCount val="8"/>
                <c:pt idx="0">
                  <c:v>中河内医療圏</c:v>
                </c:pt>
                <c:pt idx="1">
                  <c:v>堺市医療圏</c:v>
                </c:pt>
                <c:pt idx="2">
                  <c:v>大阪市医療圏</c:v>
                </c:pt>
                <c:pt idx="3">
                  <c:v>泉州医療圏</c:v>
                </c:pt>
                <c:pt idx="4">
                  <c:v>南河内医療圏</c:v>
                </c:pt>
                <c:pt idx="5">
                  <c:v>三島医療圏</c:v>
                </c:pt>
                <c:pt idx="6">
                  <c:v>豊能医療圏</c:v>
                </c:pt>
                <c:pt idx="7">
                  <c:v>北河内医療圏</c:v>
                </c:pt>
              </c:strCache>
            </c:strRef>
          </c:cat>
          <c:val>
            <c:numRef>
              <c:f>地区別_有所見者割合!$BI$7:$BI$14</c:f>
              <c:numCache>
                <c:formatCode>0.00%</c:formatCode>
                <c:ptCount val="8"/>
                <c:pt idx="0">
                  <c:v>7.4200000000000002E-2</c:v>
                </c:pt>
                <c:pt idx="1">
                  <c:v>7.1300000000000002E-2</c:v>
                </c:pt>
                <c:pt idx="2">
                  <c:v>6.8400000000000002E-2</c:v>
                </c:pt>
                <c:pt idx="3">
                  <c:v>6.7199999999999996E-2</c:v>
                </c:pt>
                <c:pt idx="4">
                  <c:v>5.33E-2</c:v>
                </c:pt>
                <c:pt idx="5">
                  <c:v>5.2400000000000002E-2</c:v>
                </c:pt>
                <c:pt idx="6">
                  <c:v>4.99E-2</c:v>
                </c:pt>
                <c:pt idx="7">
                  <c:v>4.7899999999999998E-2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311776"/>
        <c:axId val="32231233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4.6013285024154591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2F-4F81-AC34-68B3DDDE31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地区別_有所見者割合!$CI$7:$CI$14</c:f>
              <c:numCache>
                <c:formatCode>0.00%</c:formatCode>
                <c:ptCount val="8"/>
                <c:pt idx="0">
                  <c:v>6.0999999999999999E-2</c:v>
                </c:pt>
                <c:pt idx="1">
                  <c:v>6.0999999999999999E-2</c:v>
                </c:pt>
                <c:pt idx="2">
                  <c:v>6.0999999999999999E-2</c:v>
                </c:pt>
                <c:pt idx="3">
                  <c:v>6.0999999999999999E-2</c:v>
                </c:pt>
                <c:pt idx="4">
                  <c:v>6.0999999999999999E-2</c:v>
                </c:pt>
                <c:pt idx="5">
                  <c:v>6.0999999999999999E-2</c:v>
                </c:pt>
                <c:pt idx="6">
                  <c:v>6.0999999999999999E-2</c:v>
                </c:pt>
                <c:pt idx="7">
                  <c:v>6.0999999999999999E-2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13456"/>
        <c:axId val="322312896"/>
      </c:scatterChart>
      <c:catAx>
        <c:axId val="3223117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2312336"/>
        <c:crossesAt val="0"/>
        <c:auto val="1"/>
        <c:lblAlgn val="ctr"/>
        <c:lblOffset val="100"/>
        <c:noMultiLvlLbl val="0"/>
      </c:catAx>
      <c:valAx>
        <c:axId val="32231233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311776"/>
        <c:crosses val="autoZero"/>
        <c:crossBetween val="between"/>
      </c:valAx>
      <c:valAx>
        <c:axId val="3223128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2313456"/>
        <c:crosses val="max"/>
        <c:crossBetween val="midCat"/>
      </c:valAx>
      <c:valAx>
        <c:axId val="32231345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23128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1750012077294684"/>
          <c:y val="1.3454444444444444E-2"/>
          <c:w val="0.75370591787439611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地区別_有所見者割合!$BJ$5</c:f>
              <c:strCache>
                <c:ptCount val="1"/>
                <c:pt idx="0">
                  <c:v>有所見者割合 舌･口唇機能評価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6.98647342995157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C8-45A8-A180-770FBCEAB4A2}"/>
                </c:ext>
              </c:extLst>
            </c:dLbl>
            <c:dLbl>
              <c:idx val="4"/>
              <c:layout>
                <c:manualLayout>
                  <c:x val="9.46461352656993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1.4490942028985506E-2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-3.57644927536231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-2.4298848390808237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地区別_有所見者割合!$BJ$7:$BJ$14</c:f>
              <c:strCache>
                <c:ptCount val="8"/>
                <c:pt idx="0">
                  <c:v>中河内医療圏</c:v>
                </c:pt>
                <c:pt idx="1">
                  <c:v>南河内医療圏</c:v>
                </c:pt>
                <c:pt idx="2">
                  <c:v>大阪市医療圏</c:v>
                </c:pt>
                <c:pt idx="3">
                  <c:v>三島医療圏</c:v>
                </c:pt>
                <c:pt idx="4">
                  <c:v>堺市医療圏</c:v>
                </c:pt>
                <c:pt idx="5">
                  <c:v>豊能医療圏</c:v>
                </c:pt>
                <c:pt idx="6">
                  <c:v>北河内医療圏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地区別_有所見者割合!$BL$7:$BL$14</c:f>
              <c:numCache>
                <c:formatCode>0.00%</c:formatCode>
                <c:ptCount val="8"/>
                <c:pt idx="0">
                  <c:v>0.25740000000000002</c:v>
                </c:pt>
                <c:pt idx="1">
                  <c:v>0.24660000000000001</c:v>
                </c:pt>
                <c:pt idx="2">
                  <c:v>0.24410000000000001</c:v>
                </c:pt>
                <c:pt idx="3">
                  <c:v>0.23100000000000001</c:v>
                </c:pt>
                <c:pt idx="4">
                  <c:v>0.22819999999999999</c:v>
                </c:pt>
                <c:pt idx="5">
                  <c:v>0.22570000000000001</c:v>
                </c:pt>
                <c:pt idx="6">
                  <c:v>0.20200000000000001</c:v>
                </c:pt>
                <c:pt idx="7">
                  <c:v>0.19359999999999999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11424"/>
        <c:axId val="3229119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-9.2030193236714974E-3"/>
                  <c:y val="-0.8970634920634921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8-43EB-8270-586D4714F7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地区別_有所見者割合!$CK$7:$CK$14</c:f>
              <c:numCache>
                <c:formatCode>0.00%</c:formatCode>
                <c:ptCount val="8"/>
                <c:pt idx="0">
                  <c:v>0.2303</c:v>
                </c:pt>
                <c:pt idx="1">
                  <c:v>0.2303</c:v>
                </c:pt>
                <c:pt idx="2">
                  <c:v>0.2303</c:v>
                </c:pt>
                <c:pt idx="3">
                  <c:v>0.2303</c:v>
                </c:pt>
                <c:pt idx="4">
                  <c:v>0.2303</c:v>
                </c:pt>
                <c:pt idx="5">
                  <c:v>0.2303</c:v>
                </c:pt>
                <c:pt idx="6">
                  <c:v>0.2303</c:v>
                </c:pt>
                <c:pt idx="7">
                  <c:v>0.2303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913104"/>
        <c:axId val="322912544"/>
      </c:scatterChart>
      <c:catAx>
        <c:axId val="3229114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2911984"/>
        <c:crossesAt val="0"/>
        <c:auto val="1"/>
        <c:lblAlgn val="ctr"/>
        <c:lblOffset val="100"/>
        <c:noMultiLvlLbl val="0"/>
      </c:catAx>
      <c:valAx>
        <c:axId val="32291198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911424"/>
        <c:crosses val="autoZero"/>
        <c:crossBetween val="between"/>
      </c:valAx>
      <c:valAx>
        <c:axId val="3229125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2913104"/>
        <c:crosses val="max"/>
        <c:crossBetween val="midCat"/>
      </c:valAx>
      <c:valAx>
        <c:axId val="32291310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29125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地区別_有所見者割合!$AL$19</c:f>
              <c:strCache>
                <c:ptCount val="1"/>
                <c:pt idx="0">
                  <c:v>有所見者割合 嚥下機能評価(唾液の飲込)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1.576376811594191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40-42A2-BF62-F528BD257A89}"/>
                </c:ext>
              </c:extLst>
            </c:dLbl>
            <c:dLbl>
              <c:idx val="4"/>
              <c:layout>
                <c:manualLayout>
                  <c:x val="1.25322463768115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2.2355555555555556E-2"/>
                  <c:y val="4.057825638478574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-5.9710144927547484E-4"/>
                  <c:y val="3.02397282230700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2.6586761244286816E-4"/>
                  <c:y val="1.6231302553914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地区別_有所見者割合!$BM$7:$BM$14</c:f>
              <c:strCache>
                <c:ptCount val="8"/>
                <c:pt idx="0">
                  <c:v>中河内医療圏</c:v>
                </c:pt>
                <c:pt idx="1">
                  <c:v>大阪市医療圏</c:v>
                </c:pt>
                <c:pt idx="2">
                  <c:v>堺市医療圏</c:v>
                </c:pt>
                <c:pt idx="3">
                  <c:v>北河内医療圏</c:v>
                </c:pt>
                <c:pt idx="4">
                  <c:v>豊能医療圏</c:v>
                </c:pt>
                <c:pt idx="5">
                  <c:v>南河内医療圏</c:v>
                </c:pt>
                <c:pt idx="6">
                  <c:v>泉州医療圏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地区別_有所見者割合!$BO$7:$BO$14</c:f>
              <c:numCache>
                <c:formatCode>0.00%</c:formatCode>
                <c:ptCount val="8"/>
                <c:pt idx="0">
                  <c:v>0.1196</c:v>
                </c:pt>
                <c:pt idx="1">
                  <c:v>0.1004</c:v>
                </c:pt>
                <c:pt idx="2">
                  <c:v>9.7799999999999998E-2</c:v>
                </c:pt>
                <c:pt idx="3">
                  <c:v>9.4100000000000003E-2</c:v>
                </c:pt>
                <c:pt idx="4">
                  <c:v>9.4E-2</c:v>
                </c:pt>
                <c:pt idx="5">
                  <c:v>9.2100000000000001E-2</c:v>
                </c:pt>
                <c:pt idx="6">
                  <c:v>8.0299999999999996E-2</c:v>
                </c:pt>
                <c:pt idx="7">
                  <c:v>7.9200000000000007E-2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16464"/>
        <c:axId val="32291702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3.0675120772946859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0-48A7-8BE4-9BD1E6223E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地区別_有所見者割合!$CM$7:$CM$14</c:f>
              <c:numCache>
                <c:formatCode>0.00%</c:formatCode>
                <c:ptCount val="8"/>
                <c:pt idx="0">
                  <c:v>9.5600000000000004E-2</c:v>
                </c:pt>
                <c:pt idx="1">
                  <c:v>9.5600000000000004E-2</c:v>
                </c:pt>
                <c:pt idx="2">
                  <c:v>9.5600000000000004E-2</c:v>
                </c:pt>
                <c:pt idx="3">
                  <c:v>9.5600000000000004E-2</c:v>
                </c:pt>
                <c:pt idx="4">
                  <c:v>9.5600000000000004E-2</c:v>
                </c:pt>
                <c:pt idx="5">
                  <c:v>9.5600000000000004E-2</c:v>
                </c:pt>
                <c:pt idx="6">
                  <c:v>9.5600000000000004E-2</c:v>
                </c:pt>
                <c:pt idx="7">
                  <c:v>9.5600000000000004E-2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178464"/>
        <c:axId val="322917584"/>
      </c:scatterChart>
      <c:catAx>
        <c:axId val="32291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2917024"/>
        <c:crossesAt val="0"/>
        <c:auto val="1"/>
        <c:lblAlgn val="ctr"/>
        <c:lblOffset val="100"/>
        <c:noMultiLvlLbl val="0"/>
      </c:catAx>
      <c:valAx>
        <c:axId val="32291702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916464"/>
        <c:crosses val="autoZero"/>
        <c:crossBetween val="between"/>
      </c:valAx>
      <c:valAx>
        <c:axId val="3229175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178464"/>
        <c:crosses val="max"/>
        <c:crossBetween val="midCat"/>
      </c:valAx>
      <c:valAx>
        <c:axId val="32317846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29175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地区別_有所見者割合!$AL$20</c:f>
              <c:strCache>
                <c:ptCount val="1"/>
                <c:pt idx="0">
                  <c:v>有所見者割合 嚥下機能評価(総合判定)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1.883140096618357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34-4726-84EA-2EE6665F1B2A}"/>
                </c:ext>
              </c:extLst>
            </c:dLbl>
            <c:dLbl>
              <c:idx val="4"/>
              <c:layout>
                <c:manualLayout>
                  <c:x val="1.5599879227053141E-2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34-4726-84EA-2EE6665F1B2A}"/>
                </c:ext>
              </c:extLst>
            </c:dLbl>
            <c:dLbl>
              <c:idx val="5"/>
              <c:layout>
                <c:manualLayout>
                  <c:x val="5.456570048309179E-2"/>
                  <c:y val="4.057825638478574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4-4726-84EA-2EE6665F1B2A}"/>
                </c:ext>
              </c:extLst>
            </c:dLbl>
            <c:dLbl>
              <c:idx val="6"/>
              <c:layout>
                <c:manualLayout>
                  <c:x val="-5.1985507246377939E-3"/>
                  <c:y val="3.02397282230700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4-4726-84EA-2EE6665F1B2A}"/>
                </c:ext>
              </c:extLst>
            </c:dLbl>
            <c:dLbl>
              <c:idx val="7"/>
              <c:layout>
                <c:manualLayout>
                  <c:x val="-4.3356280193236714E-3"/>
                  <c:y val="1.6231302553914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4-4726-84EA-2EE6665F1B2A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4-4726-84EA-2EE6665F1B2A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4-4726-84EA-2EE6665F1B2A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34-4726-84EA-2EE6665F1B2A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34-4726-84EA-2EE6665F1B2A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34-4726-84EA-2EE6665F1B2A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34-4726-84EA-2EE6665F1B2A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34-4726-84EA-2EE6665F1B2A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34-4726-84EA-2EE6665F1B2A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34-4726-84EA-2EE6665F1B2A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34-4726-84EA-2EE6665F1B2A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34-4726-84EA-2EE6665F1B2A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34-4726-84EA-2EE6665F1B2A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34-4726-84EA-2EE6665F1B2A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34-4726-84EA-2EE6665F1B2A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34-4726-84EA-2EE6665F1B2A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34-4726-84EA-2EE6665F1B2A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34-4726-84EA-2EE6665F1B2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地区別_有所見者割合!$BP$7:$BP$14</c:f>
              <c:strCache>
                <c:ptCount val="8"/>
                <c:pt idx="0">
                  <c:v>中河内医療圏</c:v>
                </c:pt>
                <c:pt idx="1">
                  <c:v>堺市医療圏</c:v>
                </c:pt>
                <c:pt idx="2">
                  <c:v>大阪市医療圏</c:v>
                </c:pt>
                <c:pt idx="3">
                  <c:v>北河内医療圏</c:v>
                </c:pt>
                <c:pt idx="4">
                  <c:v>豊能医療圏</c:v>
                </c:pt>
                <c:pt idx="5">
                  <c:v>南河内医療圏</c:v>
                </c:pt>
                <c:pt idx="6">
                  <c:v>三島医療圏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地区別_有所見者割合!$BR$7:$BR$14</c:f>
              <c:numCache>
                <c:formatCode>0.00%</c:formatCode>
                <c:ptCount val="8"/>
                <c:pt idx="0">
                  <c:v>0.1578</c:v>
                </c:pt>
                <c:pt idx="1">
                  <c:v>0.1341</c:v>
                </c:pt>
                <c:pt idx="2">
                  <c:v>0.1285</c:v>
                </c:pt>
                <c:pt idx="3">
                  <c:v>0.1217</c:v>
                </c:pt>
                <c:pt idx="4">
                  <c:v>0.1216</c:v>
                </c:pt>
                <c:pt idx="5">
                  <c:v>0.11269999999999999</c:v>
                </c:pt>
                <c:pt idx="6">
                  <c:v>0.1103</c:v>
                </c:pt>
                <c:pt idx="7">
                  <c:v>0.10929999999999999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34-4726-84EA-2EE6665F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16464"/>
        <c:axId val="32291702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E434-4726-84EA-2EE6665F1B2A}"/>
              </c:ext>
            </c:extLst>
          </c:dPt>
          <c:dLbls>
            <c:dLbl>
              <c:idx val="0"/>
              <c:layout>
                <c:manualLayout>
                  <c:x val="-1.5339371980676328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34-4726-84EA-2EE6665F1B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地区別_有所見者割合!$CO$7:$CO$14</c:f>
              <c:numCache>
                <c:formatCode>0.00%</c:formatCode>
                <c:ptCount val="8"/>
                <c:pt idx="0">
                  <c:v>0.12520000000000001</c:v>
                </c:pt>
                <c:pt idx="1">
                  <c:v>0.12520000000000001</c:v>
                </c:pt>
                <c:pt idx="2">
                  <c:v>0.12520000000000001</c:v>
                </c:pt>
                <c:pt idx="3">
                  <c:v>0.12520000000000001</c:v>
                </c:pt>
                <c:pt idx="4">
                  <c:v>0.12520000000000001</c:v>
                </c:pt>
                <c:pt idx="5">
                  <c:v>0.12520000000000001</c:v>
                </c:pt>
                <c:pt idx="6">
                  <c:v>0.12520000000000001</c:v>
                </c:pt>
                <c:pt idx="7">
                  <c:v>0.12520000000000001</c:v>
                </c:pt>
              </c:numCache>
            </c:numRef>
          </c:xVal>
          <c:yVal>
            <c:numRef>
              <c:f>地区別_有所見者割合!$CP$7:$CP$14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434-4726-84EA-2EE6665F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178464"/>
        <c:axId val="322917584"/>
      </c:scatterChart>
      <c:catAx>
        <c:axId val="32291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2917024"/>
        <c:crossesAt val="0"/>
        <c:auto val="1"/>
        <c:lblAlgn val="ctr"/>
        <c:lblOffset val="100"/>
        <c:noMultiLvlLbl val="0"/>
      </c:catAx>
      <c:valAx>
        <c:axId val="32291702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916464"/>
        <c:crosses val="autoZero"/>
        <c:crossBetween val="between"/>
      </c:valAx>
      <c:valAx>
        <c:axId val="3229175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178464"/>
        <c:crosses val="max"/>
        <c:crossBetween val="midCat"/>
      </c:valAx>
      <c:valAx>
        <c:axId val="32317846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29175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4.2322946859903385E-2"/>
          <c:y val="5.4381031746031747E-2"/>
          <c:w val="0.90804251207729469"/>
          <c:h val="0.94561896825396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市区町村別_有所見者割合!$BI$5</c:f>
              <c:strCache>
                <c:ptCount val="1"/>
                <c:pt idx="0">
                  <c:v>有所見者割合 現在歯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2-4A9B-BB40-3DB4EEBBA710}"/>
                </c:ext>
              </c:extLst>
            </c:dLbl>
            <c:dLbl>
              <c:idx val="4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2-4A9B-BB40-3DB4EEBBA710}"/>
                </c:ext>
              </c:extLst>
            </c:dLbl>
            <c:dLbl>
              <c:idx val="5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2-4A9B-BB40-3DB4EEBBA710}"/>
                </c:ext>
              </c:extLst>
            </c:dLbl>
            <c:dLbl>
              <c:idx val="19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2-4C15-B600-DDDA7B845A2B}"/>
                </c:ext>
              </c:extLst>
            </c:dLbl>
            <c:dLbl>
              <c:idx val="20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2-4C15-B600-DDDA7B845A2B}"/>
                </c:ext>
              </c:extLst>
            </c:dLbl>
            <c:dLbl>
              <c:idx val="21"/>
              <c:layout>
                <c:manualLayout>
                  <c:x val="7.66908212560375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2-4C15-B600-DDDA7B845A2B}"/>
                </c:ext>
              </c:extLst>
            </c:dLbl>
            <c:dLbl>
              <c:idx val="22"/>
              <c:layout>
                <c:manualLayout>
                  <c:x val="9.202898550724637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2-4C15-B600-DDDA7B845A2B}"/>
                </c:ext>
              </c:extLst>
            </c:dLbl>
            <c:dLbl>
              <c:idx val="23"/>
              <c:layout>
                <c:manualLayout>
                  <c:x val="1.3805434782608695E-2"/>
                  <c:y val="7.419687392919676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8B-4129-8017-6E9921D4B9EB}"/>
                </c:ext>
              </c:extLst>
            </c:dLbl>
            <c:dLbl>
              <c:idx val="24"/>
              <c:layout>
                <c:manualLayout>
                  <c:x val="1.8409903381642511E-2"/>
                  <c:y val="7.966828682203065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8B-4129-8017-6E9921D4B9EB}"/>
                </c:ext>
              </c:extLst>
            </c:dLbl>
            <c:dLbl>
              <c:idx val="25"/>
              <c:layout>
                <c:manualLayout>
                  <c:x val="2.147657004830918E-2"/>
                  <c:y val="7.966828682203065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8B-4129-8017-6E9921D4B9EB}"/>
                </c:ext>
              </c:extLst>
            </c:dLbl>
            <c:dLbl>
              <c:idx val="26"/>
              <c:layout>
                <c:manualLayout>
                  <c:x val="2.3012439613526458E-2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8B-4129-8017-6E9921D4B9EB}"/>
                </c:ext>
              </c:extLst>
            </c:dLbl>
            <c:dLbl>
              <c:idx val="27"/>
              <c:layout>
                <c:manualLayout>
                  <c:x val="2.6084178743961354E-2"/>
                  <c:y val="3.96825396751482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8B-4129-8017-6E9921D4B9EB}"/>
                </c:ext>
              </c:extLst>
            </c:dLbl>
            <c:dLbl>
              <c:idx val="28"/>
              <c:layout>
                <c:manualLayout>
                  <c:x val="3.2221497584541063E-2"/>
                  <c:y val="7.966828674783378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8B-4129-8017-6E9921D4B9EB}"/>
                </c:ext>
              </c:extLst>
            </c:dLbl>
            <c:dLbl>
              <c:idx val="29"/>
              <c:layout>
                <c:manualLayout>
                  <c:x val="4.756690821256038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8B-4129-8017-6E9921D4B9EB}"/>
                </c:ext>
              </c:extLst>
            </c:dLbl>
            <c:dLbl>
              <c:idx val="30"/>
              <c:layout>
                <c:manualLayout>
                  <c:x val="-3.0458937198067633E-3"/>
                  <c:y val="3.174603174603174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8B-4129-8017-6E9921D4B9EB}"/>
                </c:ext>
              </c:extLst>
            </c:dLbl>
            <c:dLbl>
              <c:idx val="31"/>
              <c:layout>
                <c:manualLayout>
                  <c:x val="-4.579710144927648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8B-4129-8017-6E9921D4B9EB}"/>
                </c:ext>
              </c:extLst>
            </c:dLbl>
            <c:dLbl>
              <c:idx val="32"/>
              <c:layout>
                <c:manualLayout>
                  <c:x val="-4.57971014492753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8B-4129-8017-6E9921D4B9EB}"/>
                </c:ext>
              </c:extLst>
            </c:dLbl>
            <c:dLbl>
              <c:idx val="33"/>
              <c:layout>
                <c:manualLayout>
                  <c:x val="-4.604554012687568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8B-4129-8017-6E9921D4B9EB}"/>
                </c:ext>
              </c:extLst>
            </c:dLbl>
            <c:dLbl>
              <c:idx val="34"/>
              <c:layout>
                <c:manualLayout>
                  <c:x val="-4.60455401268754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8B-4129-8017-6E9921D4B9EB}"/>
                </c:ext>
              </c:extLst>
            </c:dLbl>
            <c:dLbl>
              <c:idx val="35"/>
              <c:layout>
                <c:manualLayout>
                  <c:x val="-4.60455401268754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8B-4129-8017-6E9921D4B9EB}"/>
                </c:ext>
              </c:extLst>
            </c:dLbl>
            <c:dLbl>
              <c:idx val="36"/>
              <c:layout>
                <c:manualLayout>
                  <c:x val="-4.604554012687568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8B-4129-8017-6E9921D4B9EB}"/>
                </c:ext>
              </c:extLst>
            </c:dLbl>
            <c:dLbl>
              <c:idx val="37"/>
              <c:layout>
                <c:manualLayout>
                  <c:x val="-4.604554012687568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8B-4129-8017-6E9921D4B9EB}"/>
                </c:ext>
              </c:extLst>
            </c:dLbl>
            <c:dLbl>
              <c:idx val="38"/>
              <c:layout>
                <c:manualLayout>
                  <c:x val="-4.60455401268754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8B-4129-8017-6E9921D4B9EB}"/>
                </c:ext>
              </c:extLst>
            </c:dLbl>
            <c:dLbl>
              <c:idx val="39"/>
              <c:layout>
                <c:manualLayout>
                  <c:x val="-2.9295115293319156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B-4BA1-BD1A-49EC47C3B7FB}"/>
                </c:ext>
              </c:extLst>
            </c:dLbl>
            <c:dLbl>
              <c:idx val="40"/>
              <c:layout>
                <c:manualLayout>
                  <c:x val="-1.254589900412319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CB-4BA1-BD1A-49EC47C3B7FB}"/>
                </c:ext>
              </c:extLst>
            </c:dLbl>
            <c:dLbl>
              <c:idx val="41"/>
              <c:layout>
                <c:manualLayout>
                  <c:x val="-5.438691330156525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B-4BA1-BD1A-49EC47C3B7FB}"/>
                </c:ext>
              </c:extLst>
            </c:dLbl>
            <c:dLbl>
              <c:idx val="42"/>
              <c:layout>
                <c:manualLayout>
                  <c:x val="-5.438691330156553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CB-4BA1-BD1A-49EC47C3B7FB}"/>
                </c:ext>
              </c:extLst>
            </c:dLbl>
            <c:dLbl>
              <c:idx val="43"/>
              <c:layout>
                <c:manualLayout>
                  <c:x val="8.37494979975956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CB-4BA1-BD1A-49EC47C3B7FB}"/>
                </c:ext>
              </c:extLst>
            </c:dLbl>
            <c:dLbl>
              <c:idx val="44"/>
              <c:layout>
                <c:manualLayout>
                  <c:x val="1.0049939759711357E-2"/>
                  <c:y val="2.434695382331315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CB-4BA1-BD1A-49EC47C3B7FB}"/>
                </c:ext>
              </c:extLst>
            </c:dLbl>
            <c:dLbl>
              <c:idx val="45"/>
              <c:layout>
                <c:manualLayout>
                  <c:x val="1.172492971966327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B-4BA1-BD1A-49EC47C3B7FB}"/>
                </c:ext>
              </c:extLst>
            </c:dLbl>
            <c:dLbl>
              <c:idx val="46"/>
              <c:layout>
                <c:manualLayout>
                  <c:x val="1.507490963956722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CB-4BA1-BD1A-49EC47C3B7FB}"/>
                </c:ext>
              </c:extLst>
            </c:dLbl>
            <c:dLbl>
              <c:idx val="47"/>
              <c:layout>
                <c:manualLayout>
                  <c:x val="2.5124849399278698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CB-4BA1-BD1A-49EC47C3B7FB}"/>
                </c:ext>
              </c:extLst>
            </c:dLbl>
            <c:dLbl>
              <c:idx val="48"/>
              <c:layout>
                <c:manualLayout>
                  <c:x val="2.51248493992786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CB-4BA1-BD1A-49EC47C3B7FB}"/>
                </c:ext>
              </c:extLst>
            </c:dLbl>
            <c:dLbl>
              <c:idx val="49"/>
              <c:layout>
                <c:manualLayout>
                  <c:x val="2.51248493992786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CB-4BA1-BD1A-49EC47C3B7FB}"/>
                </c:ext>
              </c:extLst>
            </c:dLbl>
            <c:dLbl>
              <c:idx val="50"/>
              <c:layout>
                <c:manualLayout>
                  <c:x val="2.5124849399278577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CB-4BA1-BD1A-49EC47C3B7FB}"/>
                </c:ext>
              </c:extLst>
            </c:dLbl>
            <c:dLbl>
              <c:idx val="51"/>
              <c:layout>
                <c:manualLayout>
                  <c:x val="2.6799839359230613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CB-4BA1-BD1A-49EC47C3B7FB}"/>
                </c:ext>
              </c:extLst>
            </c:dLbl>
            <c:dLbl>
              <c:idx val="52"/>
              <c:layout>
                <c:manualLayout>
                  <c:x val="2.8474829319182524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CB-4BA1-BD1A-49EC47C3B7FB}"/>
                </c:ext>
              </c:extLst>
            </c:dLbl>
            <c:dLbl>
              <c:idx val="53"/>
              <c:layout>
                <c:manualLayout>
                  <c:x val="2.849959515933289E-2"/>
                  <c:y val="3.24626051229451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CB-4BA1-BD1A-49EC47C3B7FB}"/>
                </c:ext>
              </c:extLst>
            </c:dLbl>
            <c:dLbl>
              <c:idx val="54"/>
              <c:layout>
                <c:manualLayout>
                  <c:x val="-8.3749497997596279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CB-4BA1-BD1A-49EC47C3B7FB}"/>
                </c:ext>
              </c:extLst>
            </c:dLbl>
            <c:dLbl>
              <c:idx val="55"/>
              <c:layout>
                <c:manualLayout>
                  <c:x val="-6.699959839807775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CB-4BA1-BD1A-49EC47C3B7FB}"/>
                </c:ext>
              </c:extLst>
            </c:dLbl>
            <c:dLbl>
              <c:idx val="56"/>
              <c:layout>
                <c:manualLayout>
                  <c:x val="-5.02833884668911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CB-4BA1-BD1A-49EC47C3B7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市区町村別_有所見者割合!$BI$7:$BI$49</c:f>
              <c:strCache>
                <c:ptCount val="43"/>
                <c:pt idx="0">
                  <c:v>田尻町</c:v>
                </c:pt>
                <c:pt idx="1">
                  <c:v>河南町</c:v>
                </c:pt>
                <c:pt idx="2">
                  <c:v>貝塚市</c:v>
                </c:pt>
                <c:pt idx="3">
                  <c:v>泉大津市</c:v>
                </c:pt>
                <c:pt idx="4">
                  <c:v>泉南市</c:v>
                </c:pt>
                <c:pt idx="5">
                  <c:v>能勢町</c:v>
                </c:pt>
                <c:pt idx="6">
                  <c:v>泉佐野市</c:v>
                </c:pt>
                <c:pt idx="7">
                  <c:v>岸和田市</c:v>
                </c:pt>
                <c:pt idx="8">
                  <c:v>忠岡町</c:v>
                </c:pt>
                <c:pt idx="9">
                  <c:v>東大阪市</c:v>
                </c:pt>
                <c:pt idx="10">
                  <c:v>大阪市</c:v>
                </c:pt>
                <c:pt idx="11">
                  <c:v>高石市</c:v>
                </c:pt>
                <c:pt idx="12">
                  <c:v>和泉市</c:v>
                </c:pt>
                <c:pt idx="13">
                  <c:v>門真市</c:v>
                </c:pt>
                <c:pt idx="14">
                  <c:v>守口市</c:v>
                </c:pt>
                <c:pt idx="15">
                  <c:v>大東市</c:v>
                </c:pt>
                <c:pt idx="16">
                  <c:v>松原市</c:v>
                </c:pt>
                <c:pt idx="17">
                  <c:v>八尾市</c:v>
                </c:pt>
                <c:pt idx="18">
                  <c:v>千早赤阪村</c:v>
                </c:pt>
                <c:pt idx="19">
                  <c:v>茨木市</c:v>
                </c:pt>
                <c:pt idx="20">
                  <c:v>岬町</c:v>
                </c:pt>
                <c:pt idx="21">
                  <c:v>柏原市</c:v>
                </c:pt>
                <c:pt idx="22">
                  <c:v>富田林市</c:v>
                </c:pt>
                <c:pt idx="23">
                  <c:v>藤井寺市</c:v>
                </c:pt>
                <c:pt idx="24">
                  <c:v>羽曳野市</c:v>
                </c:pt>
                <c:pt idx="25">
                  <c:v>堺市</c:v>
                </c:pt>
                <c:pt idx="26">
                  <c:v>寝屋川市</c:v>
                </c:pt>
                <c:pt idx="27">
                  <c:v>摂津市</c:v>
                </c:pt>
                <c:pt idx="28">
                  <c:v>太子町</c:v>
                </c:pt>
                <c:pt idx="29">
                  <c:v>高槻市</c:v>
                </c:pt>
                <c:pt idx="30">
                  <c:v>豊中市</c:v>
                </c:pt>
                <c:pt idx="31">
                  <c:v>交野市</c:v>
                </c:pt>
                <c:pt idx="32">
                  <c:v>四條畷市</c:v>
                </c:pt>
                <c:pt idx="33">
                  <c:v>熊取町</c:v>
                </c:pt>
                <c:pt idx="34">
                  <c:v>阪南市</c:v>
                </c:pt>
                <c:pt idx="35">
                  <c:v>河内長野市</c:v>
                </c:pt>
                <c:pt idx="36">
                  <c:v>島本町</c:v>
                </c:pt>
                <c:pt idx="37">
                  <c:v>池田市</c:v>
                </c:pt>
                <c:pt idx="38">
                  <c:v>大阪狭山市</c:v>
                </c:pt>
                <c:pt idx="39">
                  <c:v>枚方市</c:v>
                </c:pt>
                <c:pt idx="40">
                  <c:v>箕面市</c:v>
                </c:pt>
                <c:pt idx="41">
                  <c:v>吹田市</c:v>
                </c:pt>
                <c:pt idx="42">
                  <c:v>豊能町</c:v>
                </c:pt>
              </c:strCache>
            </c:strRef>
          </c:cat>
          <c:val>
            <c:numRef>
              <c:f>市区町村別_有所見者割合!$BK$7:$BK$49</c:f>
              <c:numCache>
                <c:formatCode>0.00%</c:formatCode>
                <c:ptCount val="43"/>
                <c:pt idx="0">
                  <c:v>0.5333</c:v>
                </c:pt>
                <c:pt idx="1">
                  <c:v>0.51190000000000002</c:v>
                </c:pt>
                <c:pt idx="2">
                  <c:v>0.49930000000000002</c:v>
                </c:pt>
                <c:pt idx="3">
                  <c:v>0.48249999999999998</c:v>
                </c:pt>
                <c:pt idx="4">
                  <c:v>0.48130000000000001</c:v>
                </c:pt>
                <c:pt idx="5">
                  <c:v>0.48039999999999999</c:v>
                </c:pt>
                <c:pt idx="6">
                  <c:v>0.46879999999999999</c:v>
                </c:pt>
                <c:pt idx="7">
                  <c:v>0.46870000000000001</c:v>
                </c:pt>
                <c:pt idx="8">
                  <c:v>0.4647</c:v>
                </c:pt>
                <c:pt idx="9">
                  <c:v>0.45839999999999997</c:v>
                </c:pt>
                <c:pt idx="10">
                  <c:v>0.45379999999999998</c:v>
                </c:pt>
                <c:pt idx="11">
                  <c:v>0.44569999999999999</c:v>
                </c:pt>
                <c:pt idx="12">
                  <c:v>0.44440000000000002</c:v>
                </c:pt>
                <c:pt idx="13">
                  <c:v>0.44379999999999997</c:v>
                </c:pt>
                <c:pt idx="14">
                  <c:v>0.44119999999999998</c:v>
                </c:pt>
                <c:pt idx="15">
                  <c:v>0.43940000000000001</c:v>
                </c:pt>
                <c:pt idx="16">
                  <c:v>0.43590000000000001</c:v>
                </c:pt>
                <c:pt idx="17">
                  <c:v>0.43430000000000002</c:v>
                </c:pt>
                <c:pt idx="18">
                  <c:v>0.42970000000000003</c:v>
                </c:pt>
                <c:pt idx="19">
                  <c:v>0.4209</c:v>
                </c:pt>
                <c:pt idx="20">
                  <c:v>0.41589999999999999</c:v>
                </c:pt>
                <c:pt idx="21">
                  <c:v>0.41310000000000002</c:v>
                </c:pt>
                <c:pt idx="22">
                  <c:v>0.41270000000000001</c:v>
                </c:pt>
                <c:pt idx="23">
                  <c:v>0.40949999999999998</c:v>
                </c:pt>
                <c:pt idx="24">
                  <c:v>0.40629999999999999</c:v>
                </c:pt>
                <c:pt idx="25">
                  <c:v>0.40329999999999999</c:v>
                </c:pt>
                <c:pt idx="26">
                  <c:v>0.40229999999999999</c:v>
                </c:pt>
                <c:pt idx="27">
                  <c:v>0.3997</c:v>
                </c:pt>
                <c:pt idx="28">
                  <c:v>0.39529999999999998</c:v>
                </c:pt>
                <c:pt idx="29">
                  <c:v>0.38369999999999999</c:v>
                </c:pt>
                <c:pt idx="30">
                  <c:v>0.37280000000000002</c:v>
                </c:pt>
                <c:pt idx="31">
                  <c:v>0.37069999999999997</c:v>
                </c:pt>
                <c:pt idx="32">
                  <c:v>0.36759999999999998</c:v>
                </c:pt>
                <c:pt idx="33">
                  <c:v>0.36699999999999999</c:v>
                </c:pt>
                <c:pt idx="34">
                  <c:v>0.35510000000000003</c:v>
                </c:pt>
                <c:pt idx="35">
                  <c:v>0.3533</c:v>
                </c:pt>
                <c:pt idx="36">
                  <c:v>0.35170000000000001</c:v>
                </c:pt>
                <c:pt idx="37">
                  <c:v>0.35039999999999999</c:v>
                </c:pt>
                <c:pt idx="38">
                  <c:v>0.35</c:v>
                </c:pt>
                <c:pt idx="39">
                  <c:v>0.3473</c:v>
                </c:pt>
                <c:pt idx="40">
                  <c:v>0.34549999999999997</c:v>
                </c:pt>
                <c:pt idx="41">
                  <c:v>0.34289999999999998</c:v>
                </c:pt>
                <c:pt idx="42">
                  <c:v>0.29580000000000001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CB-4BA1-BD1A-49EC47C3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81824"/>
        <c:axId val="3231823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BCB-4BA1-BD1A-49EC47C3B7FB}"/>
              </c:ext>
            </c:extLst>
          </c:dPt>
          <c:dLbls>
            <c:dLbl>
              <c:idx val="0"/>
              <c:layout>
                <c:manualLayout>
                  <c:x val="-0.1456970321896999"/>
                  <c:y val="-0.8961238095238095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CB-4BA1-BD1A-49EC47C3B7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市区町村別_有所見者割合!$CR$7:$CR$49</c:f>
              <c:numCache>
                <c:formatCode>0.00%</c:formatCode>
                <c:ptCount val="43"/>
                <c:pt idx="0">
                  <c:v>0.41880000000000001</c:v>
                </c:pt>
                <c:pt idx="1">
                  <c:v>0.41880000000000001</c:v>
                </c:pt>
                <c:pt idx="2">
                  <c:v>0.41880000000000001</c:v>
                </c:pt>
                <c:pt idx="3">
                  <c:v>0.41880000000000001</c:v>
                </c:pt>
                <c:pt idx="4">
                  <c:v>0.41880000000000001</c:v>
                </c:pt>
                <c:pt idx="5">
                  <c:v>0.41880000000000001</c:v>
                </c:pt>
                <c:pt idx="6">
                  <c:v>0.41880000000000001</c:v>
                </c:pt>
                <c:pt idx="7">
                  <c:v>0.41880000000000001</c:v>
                </c:pt>
                <c:pt idx="8">
                  <c:v>0.41880000000000001</c:v>
                </c:pt>
                <c:pt idx="9">
                  <c:v>0.41880000000000001</c:v>
                </c:pt>
                <c:pt idx="10">
                  <c:v>0.41880000000000001</c:v>
                </c:pt>
                <c:pt idx="11">
                  <c:v>0.41880000000000001</c:v>
                </c:pt>
                <c:pt idx="12">
                  <c:v>0.41880000000000001</c:v>
                </c:pt>
                <c:pt idx="13">
                  <c:v>0.41880000000000001</c:v>
                </c:pt>
                <c:pt idx="14">
                  <c:v>0.41880000000000001</c:v>
                </c:pt>
                <c:pt idx="15">
                  <c:v>0.41880000000000001</c:v>
                </c:pt>
                <c:pt idx="16">
                  <c:v>0.41880000000000001</c:v>
                </c:pt>
                <c:pt idx="17">
                  <c:v>0.41880000000000001</c:v>
                </c:pt>
                <c:pt idx="18">
                  <c:v>0.41880000000000001</c:v>
                </c:pt>
                <c:pt idx="19">
                  <c:v>0.41880000000000001</c:v>
                </c:pt>
                <c:pt idx="20">
                  <c:v>0.41880000000000001</c:v>
                </c:pt>
                <c:pt idx="21">
                  <c:v>0.41880000000000001</c:v>
                </c:pt>
                <c:pt idx="22">
                  <c:v>0.41880000000000001</c:v>
                </c:pt>
                <c:pt idx="23">
                  <c:v>0.41880000000000001</c:v>
                </c:pt>
                <c:pt idx="24">
                  <c:v>0.41880000000000001</c:v>
                </c:pt>
                <c:pt idx="25">
                  <c:v>0.41880000000000001</c:v>
                </c:pt>
                <c:pt idx="26">
                  <c:v>0.41880000000000001</c:v>
                </c:pt>
                <c:pt idx="27">
                  <c:v>0.41880000000000001</c:v>
                </c:pt>
                <c:pt idx="28">
                  <c:v>0.41880000000000001</c:v>
                </c:pt>
                <c:pt idx="29">
                  <c:v>0.41880000000000001</c:v>
                </c:pt>
                <c:pt idx="30">
                  <c:v>0.41880000000000001</c:v>
                </c:pt>
                <c:pt idx="31">
                  <c:v>0.41880000000000001</c:v>
                </c:pt>
                <c:pt idx="32">
                  <c:v>0.41880000000000001</c:v>
                </c:pt>
                <c:pt idx="33">
                  <c:v>0.41880000000000001</c:v>
                </c:pt>
                <c:pt idx="34">
                  <c:v>0.41880000000000001</c:v>
                </c:pt>
                <c:pt idx="35">
                  <c:v>0.41880000000000001</c:v>
                </c:pt>
                <c:pt idx="36">
                  <c:v>0.41880000000000001</c:v>
                </c:pt>
                <c:pt idx="37">
                  <c:v>0.41880000000000001</c:v>
                </c:pt>
                <c:pt idx="38">
                  <c:v>0.41880000000000001</c:v>
                </c:pt>
                <c:pt idx="39">
                  <c:v>0.41880000000000001</c:v>
                </c:pt>
                <c:pt idx="40">
                  <c:v>0.41880000000000001</c:v>
                </c:pt>
                <c:pt idx="41">
                  <c:v>0.41880000000000001</c:v>
                </c:pt>
                <c:pt idx="42">
                  <c:v>0.41880000000000001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BCB-4BA1-BD1A-49EC47C3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183504"/>
        <c:axId val="323182944"/>
      </c:scatterChart>
      <c:catAx>
        <c:axId val="3231818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182384"/>
        <c:crossesAt val="0"/>
        <c:auto val="1"/>
        <c:lblAlgn val="ctr"/>
        <c:lblOffset val="100"/>
        <c:noMultiLvlLbl val="0"/>
      </c:catAx>
      <c:valAx>
        <c:axId val="32318238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181824"/>
        <c:crosses val="autoZero"/>
        <c:crossBetween val="between"/>
      </c:valAx>
      <c:valAx>
        <c:axId val="3231829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183504"/>
        <c:crosses val="max"/>
        <c:crossBetween val="midCat"/>
      </c:valAx>
      <c:valAx>
        <c:axId val="32318350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31829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7.2786609996886034E-2"/>
          <c:w val="0.7862766908212560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市区町村別_有所見者割合!$BL$5</c:f>
              <c:strCache>
                <c:ptCount val="1"/>
                <c:pt idx="0">
                  <c:v>有所見者割合 咬合の状態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D7-4015-B04F-5AE81F8BA70F}"/>
                </c:ext>
              </c:extLst>
            </c:dLbl>
            <c:dLbl>
              <c:idx val="20"/>
              <c:layout>
                <c:manualLayout>
                  <c:x val="-9.4202898551849416E-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D-4EA1-A48A-98DDCA970789}"/>
                </c:ext>
              </c:extLst>
            </c:dLbl>
            <c:dLbl>
              <c:idx val="21"/>
              <c:layout>
                <c:manualLayout>
                  <c:x val="1.225169082125603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ED-4EA1-A48A-98DDCA970789}"/>
                </c:ext>
              </c:extLst>
            </c:dLbl>
            <c:dLbl>
              <c:idx val="22"/>
              <c:layout>
                <c:manualLayout>
                  <c:x val="1.683429951690821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D-4EA1-A48A-98DDCA970789}"/>
                </c:ext>
              </c:extLst>
            </c:dLbl>
            <c:dLbl>
              <c:idx val="23"/>
              <c:layout>
                <c:manualLayout>
                  <c:x val="3.827004830917874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D-4EA1-A48A-98DDCA970789}"/>
                </c:ext>
              </c:extLst>
            </c:dLbl>
            <c:dLbl>
              <c:idx val="24"/>
              <c:layout>
                <c:manualLayout>
                  <c:x val="4.133768115942029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D-4EA1-A48A-98DDCA970789}"/>
                </c:ext>
              </c:extLst>
            </c:dLbl>
            <c:dLbl>
              <c:idx val="25"/>
              <c:layout>
                <c:manualLayout>
                  <c:x val="4.4392753623188404E-2"/>
                  <c:y val="1.564775036933637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D-4EA1-A48A-98DDCA970789}"/>
                </c:ext>
              </c:extLst>
            </c:dLbl>
            <c:dLbl>
              <c:idx val="26"/>
              <c:layout>
                <c:manualLayout>
                  <c:x val="5.052173913043478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ED-4EA1-A48A-98DDCA970789}"/>
                </c:ext>
              </c:extLst>
            </c:dLbl>
            <c:dLbl>
              <c:idx val="27"/>
              <c:layout>
                <c:manualLayout>
                  <c:x val="5.2046135265700372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ED-4EA1-A48A-98DDCA970789}"/>
                </c:ext>
              </c:extLst>
            </c:dLbl>
            <c:dLbl>
              <c:idx val="28"/>
              <c:layout>
                <c:manualLayout>
                  <c:x val="-4.5920322816254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D-4EA1-A48A-98DDCA970789}"/>
                </c:ext>
              </c:extLst>
            </c:dLbl>
            <c:dLbl>
              <c:idx val="29"/>
              <c:layout>
                <c:manualLayout>
                  <c:x val="-4.5920322816254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ED-4EA1-A48A-98DDCA970789}"/>
                </c:ext>
              </c:extLst>
            </c:dLbl>
            <c:dLbl>
              <c:idx val="30"/>
              <c:layout>
                <c:manualLayout>
                  <c:x val="-4.5920322816253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ED-4EA1-A48A-98DDCA970789}"/>
                </c:ext>
              </c:extLst>
            </c:dLbl>
            <c:dLbl>
              <c:idx val="31"/>
              <c:layout>
                <c:manualLayout>
                  <c:x val="-4.5920322816254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ED-4EA1-A48A-98DDCA970789}"/>
                </c:ext>
              </c:extLst>
            </c:dLbl>
            <c:dLbl>
              <c:idx val="32"/>
              <c:layout>
                <c:manualLayout>
                  <c:x val="-4.59203228162536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ED-4EA1-A48A-98DDCA970789}"/>
                </c:ext>
              </c:extLst>
            </c:dLbl>
            <c:dLbl>
              <c:idx val="33"/>
              <c:layout>
                <c:manualLayout>
                  <c:x val="-4.59203228162536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D-4EA1-A48A-98DDCA970789}"/>
                </c:ext>
              </c:extLst>
            </c:dLbl>
            <c:dLbl>
              <c:idx val="34"/>
              <c:layout>
                <c:manualLayout>
                  <c:x val="-4.59203228162536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ED-4EA1-A48A-98DDCA970789}"/>
                </c:ext>
              </c:extLst>
            </c:dLbl>
            <c:dLbl>
              <c:idx val="35"/>
              <c:layout>
                <c:manualLayout>
                  <c:x val="-4.5920322816254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ED-4EA1-A48A-98DDCA970789}"/>
                </c:ext>
              </c:extLst>
            </c:dLbl>
            <c:dLbl>
              <c:idx val="36"/>
              <c:layout>
                <c:manualLayout>
                  <c:x val="-4.59203228162536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ED-4EA1-A48A-98DDCA970789}"/>
                </c:ext>
              </c:extLst>
            </c:dLbl>
            <c:dLbl>
              <c:idx val="37"/>
              <c:layout>
                <c:manualLayout>
                  <c:x val="-4.59203228162536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ED-4EA1-A48A-98DDCA970789}"/>
                </c:ext>
              </c:extLst>
            </c:dLbl>
            <c:dLbl>
              <c:idx val="38"/>
              <c:layout>
                <c:manualLayout>
                  <c:x val="-4.5920322816254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ED-4EA1-A48A-98DDCA970789}"/>
                </c:ext>
              </c:extLst>
            </c:dLbl>
            <c:dLbl>
              <c:idx val="39"/>
              <c:layout>
                <c:manualLayout>
                  <c:x val="-2.9170854937579697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B7-46C3-9E22-9E0F2330DD69}"/>
                </c:ext>
              </c:extLst>
            </c:dLbl>
            <c:dLbl>
              <c:idx val="40"/>
              <c:layout>
                <c:manualLayout>
                  <c:x val="-1.242018180108907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7-46C3-9E22-9E0F2330DD69}"/>
                </c:ext>
              </c:extLst>
            </c:dLbl>
            <c:dLbl>
              <c:idx val="41"/>
              <c:layout>
                <c:manualLayout>
                  <c:x val="3.7829427092748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7-46C3-9E22-9E0F2330DD69}"/>
                </c:ext>
              </c:extLst>
            </c:dLbl>
            <c:dLbl>
              <c:idx val="42"/>
              <c:layout>
                <c:manualLayout>
                  <c:x val="3.7829427092748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7-46C3-9E22-9E0F2330DD69}"/>
                </c:ext>
              </c:extLst>
            </c:dLbl>
            <c:dLbl>
              <c:idx val="43"/>
              <c:layout>
                <c:manualLayout>
                  <c:x val="8.37494979975956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7-46C3-9E22-9E0F2330DD69}"/>
                </c:ext>
              </c:extLst>
            </c:dLbl>
            <c:dLbl>
              <c:idx val="44"/>
              <c:layout>
                <c:manualLayout>
                  <c:x val="1.0049939759711357E-2"/>
                  <c:y val="2.434695382331315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7-46C3-9E22-9E0F2330DD69}"/>
                </c:ext>
              </c:extLst>
            </c:dLbl>
            <c:dLbl>
              <c:idx val="45"/>
              <c:layout>
                <c:manualLayout>
                  <c:x val="1.172492971966327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7-46C3-9E22-9E0F2330DD69}"/>
                </c:ext>
              </c:extLst>
            </c:dLbl>
            <c:dLbl>
              <c:idx val="46"/>
              <c:layout>
                <c:manualLayout>
                  <c:x val="1.507490963956722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7-46C3-9E22-9E0F2330DD69}"/>
                </c:ext>
              </c:extLst>
            </c:dLbl>
            <c:dLbl>
              <c:idx val="47"/>
              <c:layout>
                <c:manualLayout>
                  <c:x val="2.5124849399278698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7-46C3-9E22-9E0F2330DD69}"/>
                </c:ext>
              </c:extLst>
            </c:dLbl>
            <c:dLbl>
              <c:idx val="48"/>
              <c:layout>
                <c:manualLayout>
                  <c:x val="2.51248493992786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7-46C3-9E22-9E0F2330DD69}"/>
                </c:ext>
              </c:extLst>
            </c:dLbl>
            <c:dLbl>
              <c:idx val="49"/>
              <c:layout>
                <c:manualLayout>
                  <c:x val="2.51248493992786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7-46C3-9E22-9E0F2330DD69}"/>
                </c:ext>
              </c:extLst>
            </c:dLbl>
            <c:dLbl>
              <c:idx val="50"/>
              <c:layout>
                <c:manualLayout>
                  <c:x val="2.5124849399278577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7-46C3-9E22-9E0F2330DD69}"/>
                </c:ext>
              </c:extLst>
            </c:dLbl>
            <c:dLbl>
              <c:idx val="51"/>
              <c:layout>
                <c:manualLayout>
                  <c:x val="2.6799839359230613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7-46C3-9E22-9E0F2330DD69}"/>
                </c:ext>
              </c:extLst>
            </c:dLbl>
            <c:dLbl>
              <c:idx val="52"/>
              <c:layout>
                <c:manualLayout>
                  <c:x val="2.8474829319182524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7-46C3-9E22-9E0F2330DD69}"/>
                </c:ext>
              </c:extLst>
            </c:dLbl>
            <c:dLbl>
              <c:idx val="53"/>
              <c:layout>
                <c:manualLayout>
                  <c:x val="2.849959515933289E-2"/>
                  <c:y val="3.24626051229451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B7-46C3-9E22-9E0F2330DD69}"/>
                </c:ext>
              </c:extLst>
            </c:dLbl>
            <c:dLbl>
              <c:idx val="54"/>
              <c:layout>
                <c:manualLayout>
                  <c:x val="-8.3749497997596279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B7-46C3-9E22-9E0F2330DD69}"/>
                </c:ext>
              </c:extLst>
            </c:dLbl>
            <c:dLbl>
              <c:idx val="55"/>
              <c:layout>
                <c:manualLayout>
                  <c:x val="-6.699959839807775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B7-46C3-9E22-9E0F2330DD69}"/>
                </c:ext>
              </c:extLst>
            </c:dLbl>
            <c:dLbl>
              <c:idx val="56"/>
              <c:layout>
                <c:manualLayout>
                  <c:x val="-5.02833884668911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B7-46C3-9E22-9E0F2330DD6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市区町村別_有所見者割合!$BL$7:$BL$49</c:f>
              <c:strCache>
                <c:ptCount val="43"/>
                <c:pt idx="0">
                  <c:v>貝塚市</c:v>
                </c:pt>
                <c:pt idx="1">
                  <c:v>岸和田市</c:v>
                </c:pt>
                <c:pt idx="2">
                  <c:v>和泉市</c:v>
                </c:pt>
                <c:pt idx="3">
                  <c:v>四條畷市</c:v>
                </c:pt>
                <c:pt idx="4">
                  <c:v>大東市</c:v>
                </c:pt>
                <c:pt idx="5">
                  <c:v>藤井寺市</c:v>
                </c:pt>
                <c:pt idx="6">
                  <c:v>摂津市</c:v>
                </c:pt>
                <c:pt idx="7">
                  <c:v>阪南市</c:v>
                </c:pt>
                <c:pt idx="8">
                  <c:v>茨木市</c:v>
                </c:pt>
                <c:pt idx="9">
                  <c:v>守口市</c:v>
                </c:pt>
                <c:pt idx="10">
                  <c:v>泉大津市</c:v>
                </c:pt>
                <c:pt idx="11">
                  <c:v>東大阪市</c:v>
                </c:pt>
                <c:pt idx="12">
                  <c:v>大阪市</c:v>
                </c:pt>
                <c:pt idx="13">
                  <c:v>千早赤阪村</c:v>
                </c:pt>
                <c:pt idx="14">
                  <c:v>豊中市</c:v>
                </c:pt>
                <c:pt idx="15">
                  <c:v>能勢町</c:v>
                </c:pt>
                <c:pt idx="16">
                  <c:v>泉南市</c:v>
                </c:pt>
                <c:pt idx="17">
                  <c:v>柏原市</c:v>
                </c:pt>
                <c:pt idx="18">
                  <c:v>堺市</c:v>
                </c:pt>
                <c:pt idx="19">
                  <c:v>熊取町</c:v>
                </c:pt>
                <c:pt idx="20">
                  <c:v>太子町</c:v>
                </c:pt>
                <c:pt idx="21">
                  <c:v>忠岡町</c:v>
                </c:pt>
                <c:pt idx="22">
                  <c:v>羽曳野市</c:v>
                </c:pt>
                <c:pt idx="23">
                  <c:v>高槻市</c:v>
                </c:pt>
                <c:pt idx="24">
                  <c:v>泉佐野市</c:v>
                </c:pt>
                <c:pt idx="25">
                  <c:v>寝屋川市</c:v>
                </c:pt>
                <c:pt idx="26">
                  <c:v>松原市</c:v>
                </c:pt>
                <c:pt idx="27">
                  <c:v>河内長野市</c:v>
                </c:pt>
                <c:pt idx="28">
                  <c:v>豊能町</c:v>
                </c:pt>
                <c:pt idx="29">
                  <c:v>高石市</c:v>
                </c:pt>
                <c:pt idx="30">
                  <c:v>箕面市</c:v>
                </c:pt>
                <c:pt idx="31">
                  <c:v>門真市</c:v>
                </c:pt>
                <c:pt idx="32">
                  <c:v>枚方市</c:v>
                </c:pt>
                <c:pt idx="33">
                  <c:v>田尻町</c:v>
                </c:pt>
                <c:pt idx="34">
                  <c:v>島本町</c:v>
                </c:pt>
                <c:pt idx="35">
                  <c:v>八尾市</c:v>
                </c:pt>
                <c:pt idx="36">
                  <c:v>交野市</c:v>
                </c:pt>
                <c:pt idx="37">
                  <c:v>岬町</c:v>
                </c:pt>
                <c:pt idx="38">
                  <c:v>富田林市</c:v>
                </c:pt>
                <c:pt idx="39">
                  <c:v>吹田市</c:v>
                </c:pt>
                <c:pt idx="40">
                  <c:v>池田市</c:v>
                </c:pt>
                <c:pt idx="41">
                  <c:v>大阪狭山市</c:v>
                </c:pt>
                <c:pt idx="42">
                  <c:v>河南町</c:v>
                </c:pt>
              </c:strCache>
            </c:strRef>
          </c:cat>
          <c:val>
            <c:numRef>
              <c:f>市区町村別_有所見者割合!$BN$7:$BN$49</c:f>
              <c:numCache>
                <c:formatCode>0.00%</c:formatCode>
                <c:ptCount val="43"/>
                <c:pt idx="0">
                  <c:v>0.19420000000000001</c:v>
                </c:pt>
                <c:pt idx="1">
                  <c:v>0.1915</c:v>
                </c:pt>
                <c:pt idx="2">
                  <c:v>0.1784</c:v>
                </c:pt>
                <c:pt idx="3">
                  <c:v>0.1784</c:v>
                </c:pt>
                <c:pt idx="4">
                  <c:v>0.1759</c:v>
                </c:pt>
                <c:pt idx="5">
                  <c:v>0.17530000000000001</c:v>
                </c:pt>
                <c:pt idx="6">
                  <c:v>0.17169999999999999</c:v>
                </c:pt>
                <c:pt idx="7">
                  <c:v>0.16639999999999999</c:v>
                </c:pt>
                <c:pt idx="8">
                  <c:v>0.16309999999999999</c:v>
                </c:pt>
                <c:pt idx="9">
                  <c:v>0.161</c:v>
                </c:pt>
                <c:pt idx="10">
                  <c:v>0.15559999999999999</c:v>
                </c:pt>
                <c:pt idx="11">
                  <c:v>0.1532</c:v>
                </c:pt>
                <c:pt idx="12">
                  <c:v>0.1515</c:v>
                </c:pt>
                <c:pt idx="13">
                  <c:v>0.1484</c:v>
                </c:pt>
                <c:pt idx="14">
                  <c:v>0.1464</c:v>
                </c:pt>
                <c:pt idx="15">
                  <c:v>0.14530000000000001</c:v>
                </c:pt>
                <c:pt idx="16">
                  <c:v>0.14499999999999999</c:v>
                </c:pt>
                <c:pt idx="17">
                  <c:v>0.1434</c:v>
                </c:pt>
                <c:pt idx="18">
                  <c:v>0.14249999999999999</c:v>
                </c:pt>
                <c:pt idx="19">
                  <c:v>0.14119999999999999</c:v>
                </c:pt>
                <c:pt idx="20">
                  <c:v>0.13950000000000001</c:v>
                </c:pt>
                <c:pt idx="21">
                  <c:v>0.1353</c:v>
                </c:pt>
                <c:pt idx="22">
                  <c:v>0.1341</c:v>
                </c:pt>
                <c:pt idx="23">
                  <c:v>0.12709999999999999</c:v>
                </c:pt>
                <c:pt idx="24">
                  <c:v>0.126</c:v>
                </c:pt>
                <c:pt idx="25">
                  <c:v>0.125</c:v>
                </c:pt>
                <c:pt idx="26">
                  <c:v>0.1232</c:v>
                </c:pt>
                <c:pt idx="27">
                  <c:v>0.1227</c:v>
                </c:pt>
                <c:pt idx="28">
                  <c:v>0.1144</c:v>
                </c:pt>
                <c:pt idx="29">
                  <c:v>0.113</c:v>
                </c:pt>
                <c:pt idx="30">
                  <c:v>0.1123</c:v>
                </c:pt>
                <c:pt idx="31">
                  <c:v>0.1077</c:v>
                </c:pt>
                <c:pt idx="32">
                  <c:v>0.1012</c:v>
                </c:pt>
                <c:pt idx="33">
                  <c:v>0.1</c:v>
                </c:pt>
                <c:pt idx="34">
                  <c:v>9.9400000000000002E-2</c:v>
                </c:pt>
                <c:pt idx="35">
                  <c:v>9.9299999999999999E-2</c:v>
                </c:pt>
                <c:pt idx="36">
                  <c:v>9.7900000000000001E-2</c:v>
                </c:pt>
                <c:pt idx="37">
                  <c:v>9.7299999999999998E-2</c:v>
                </c:pt>
                <c:pt idx="38">
                  <c:v>9.5399999999999999E-2</c:v>
                </c:pt>
                <c:pt idx="39">
                  <c:v>9.5000000000000001E-2</c:v>
                </c:pt>
                <c:pt idx="40">
                  <c:v>9.2299999999999993E-2</c:v>
                </c:pt>
                <c:pt idx="41">
                  <c:v>8.7499999999999994E-2</c:v>
                </c:pt>
                <c:pt idx="42">
                  <c:v>8.3299999999999999E-2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B7-46C3-9E22-9E0F2330D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81824"/>
        <c:axId val="3231823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A6B7-46C3-9E22-9E0F2330DD69}"/>
              </c:ext>
            </c:extLst>
          </c:dPt>
          <c:dLbls>
            <c:dLbl>
              <c:idx val="0"/>
              <c:layout>
                <c:manualLayout>
                  <c:x val="-0.16871977305166716"/>
                  <c:y val="-0.8981396492577831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B7-46C3-9E22-9E0F2330DD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市区町村別_有所見者割合!$CT$7:$CT$49</c:f>
              <c:numCache>
                <c:formatCode>0.00%</c:formatCode>
                <c:ptCount val="43"/>
                <c:pt idx="0">
                  <c:v>0.1391</c:v>
                </c:pt>
                <c:pt idx="1">
                  <c:v>0.1391</c:v>
                </c:pt>
                <c:pt idx="2">
                  <c:v>0.1391</c:v>
                </c:pt>
                <c:pt idx="3">
                  <c:v>0.1391</c:v>
                </c:pt>
                <c:pt idx="4">
                  <c:v>0.1391</c:v>
                </c:pt>
                <c:pt idx="5">
                  <c:v>0.1391</c:v>
                </c:pt>
                <c:pt idx="6">
                  <c:v>0.1391</c:v>
                </c:pt>
                <c:pt idx="7">
                  <c:v>0.1391</c:v>
                </c:pt>
                <c:pt idx="8">
                  <c:v>0.1391</c:v>
                </c:pt>
                <c:pt idx="9">
                  <c:v>0.1391</c:v>
                </c:pt>
                <c:pt idx="10">
                  <c:v>0.1391</c:v>
                </c:pt>
                <c:pt idx="11">
                  <c:v>0.1391</c:v>
                </c:pt>
                <c:pt idx="12">
                  <c:v>0.1391</c:v>
                </c:pt>
                <c:pt idx="13">
                  <c:v>0.1391</c:v>
                </c:pt>
                <c:pt idx="14">
                  <c:v>0.1391</c:v>
                </c:pt>
                <c:pt idx="15">
                  <c:v>0.1391</c:v>
                </c:pt>
                <c:pt idx="16">
                  <c:v>0.1391</c:v>
                </c:pt>
                <c:pt idx="17">
                  <c:v>0.1391</c:v>
                </c:pt>
                <c:pt idx="18">
                  <c:v>0.1391</c:v>
                </c:pt>
                <c:pt idx="19">
                  <c:v>0.1391</c:v>
                </c:pt>
                <c:pt idx="20">
                  <c:v>0.1391</c:v>
                </c:pt>
                <c:pt idx="21">
                  <c:v>0.1391</c:v>
                </c:pt>
                <c:pt idx="22">
                  <c:v>0.1391</c:v>
                </c:pt>
                <c:pt idx="23">
                  <c:v>0.1391</c:v>
                </c:pt>
                <c:pt idx="24">
                  <c:v>0.1391</c:v>
                </c:pt>
                <c:pt idx="25">
                  <c:v>0.1391</c:v>
                </c:pt>
                <c:pt idx="26">
                  <c:v>0.1391</c:v>
                </c:pt>
                <c:pt idx="27">
                  <c:v>0.1391</c:v>
                </c:pt>
                <c:pt idx="28">
                  <c:v>0.1391</c:v>
                </c:pt>
                <c:pt idx="29">
                  <c:v>0.1391</c:v>
                </c:pt>
                <c:pt idx="30">
                  <c:v>0.1391</c:v>
                </c:pt>
                <c:pt idx="31">
                  <c:v>0.1391</c:v>
                </c:pt>
                <c:pt idx="32">
                  <c:v>0.1391</c:v>
                </c:pt>
                <c:pt idx="33">
                  <c:v>0.1391</c:v>
                </c:pt>
                <c:pt idx="34">
                  <c:v>0.1391</c:v>
                </c:pt>
                <c:pt idx="35">
                  <c:v>0.1391</c:v>
                </c:pt>
                <c:pt idx="36">
                  <c:v>0.1391</c:v>
                </c:pt>
                <c:pt idx="37">
                  <c:v>0.1391</c:v>
                </c:pt>
                <c:pt idx="38">
                  <c:v>0.1391</c:v>
                </c:pt>
                <c:pt idx="39">
                  <c:v>0.1391</c:v>
                </c:pt>
                <c:pt idx="40">
                  <c:v>0.1391</c:v>
                </c:pt>
                <c:pt idx="41">
                  <c:v>0.1391</c:v>
                </c:pt>
                <c:pt idx="42">
                  <c:v>0.1391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6B7-46C3-9E22-9E0F2330D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183504"/>
        <c:axId val="323182944"/>
      </c:scatterChart>
      <c:catAx>
        <c:axId val="3231818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182384"/>
        <c:crossesAt val="0"/>
        <c:auto val="1"/>
        <c:lblAlgn val="ctr"/>
        <c:lblOffset val="100"/>
        <c:noMultiLvlLbl val="0"/>
      </c:catAx>
      <c:valAx>
        <c:axId val="32318238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181824"/>
        <c:crosses val="autoZero"/>
        <c:crossBetween val="between"/>
      </c:valAx>
      <c:valAx>
        <c:axId val="3231829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183504"/>
        <c:crosses val="max"/>
        <c:crossBetween val="midCat"/>
      </c:valAx>
      <c:valAx>
        <c:axId val="32318350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31829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7.2786609996886034E-2"/>
          <c:w val="0.7862766908212560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市区町村別_有所見者割合!$BO$5</c:f>
              <c:strCache>
                <c:ptCount val="1"/>
                <c:pt idx="0">
                  <c:v>有所見者割合 歯垢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71-4786-AACF-D55E4A009D8F}"/>
                </c:ext>
              </c:extLst>
            </c:dLbl>
            <c:dLbl>
              <c:idx val="1"/>
              <c:layout>
                <c:manualLayout>
                  <c:x val="-1.1224838129240743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71-4786-AACF-D55E4A009D8F}"/>
                </c:ext>
              </c:extLst>
            </c:dLbl>
            <c:dLbl>
              <c:idx val="2"/>
              <c:layout>
                <c:manualLayout>
                  <c:x val="-3.067632850241658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71-4786-AACF-D55E4A009D8F}"/>
                </c:ext>
              </c:extLst>
            </c:dLbl>
            <c:dLbl>
              <c:idx val="3"/>
              <c:layout>
                <c:manualLayout>
                  <c:x val="-5.6124190646203716E-17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71-4786-AACF-D55E4A009D8F}"/>
                </c:ext>
              </c:extLst>
            </c:dLbl>
            <c:dLbl>
              <c:idx val="4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71-4786-AACF-D55E4A009D8F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71-4786-AACF-D55E4A009D8F}"/>
                </c:ext>
              </c:extLst>
            </c:dLbl>
            <c:dLbl>
              <c:idx val="6"/>
              <c:layout>
                <c:manualLayout>
                  <c:x val="-5.6124190646203716E-17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71-4786-AACF-D55E4A009D8F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71-4786-AACF-D55E4A009D8F}"/>
                </c:ext>
              </c:extLst>
            </c:dLbl>
            <c:dLbl>
              <c:idx val="8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71-4786-AACF-D55E4A009D8F}"/>
                </c:ext>
              </c:extLst>
            </c:dLbl>
            <c:dLbl>
              <c:idx val="9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71-4786-AACF-D55E4A009D8F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71-4786-AACF-D55E4A009D8F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71-4786-AACF-D55E4A009D8F}"/>
                </c:ext>
              </c:extLst>
            </c:dLbl>
            <c:dLbl>
              <c:idx val="12"/>
              <c:layout>
                <c:manualLayout>
                  <c:x val="-5.6124190646203716E-17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71-4786-AACF-D55E4A009D8F}"/>
                </c:ext>
              </c:extLst>
            </c:dLbl>
            <c:dLbl>
              <c:idx val="13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71-4786-AACF-D55E4A009D8F}"/>
                </c:ext>
              </c:extLst>
            </c:dLbl>
            <c:dLbl>
              <c:idx val="14"/>
              <c:layout>
                <c:manualLayout>
                  <c:x val="-5.6124190646203716E-17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71-4786-AACF-D55E4A009D8F}"/>
                </c:ext>
              </c:extLst>
            </c:dLbl>
            <c:dLbl>
              <c:idx val="15"/>
              <c:layout>
                <c:manualLayout>
                  <c:x val="-1.533816425120885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71-4786-AACF-D55E4A009D8F}"/>
                </c:ext>
              </c:extLst>
            </c:dLbl>
            <c:dLbl>
              <c:idx val="16"/>
              <c:layout>
                <c:manualLayout>
                  <c:x val="-1.5369565217391303E-3"/>
                  <c:y val="7.28655157706226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1-4786-AACF-D55E4A009D8F}"/>
                </c:ext>
              </c:extLst>
            </c:dLbl>
            <c:dLbl>
              <c:idx val="17"/>
              <c:layout>
                <c:manualLayout>
                  <c:x val="-9.4202898551849416E-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71-4786-AACF-D55E4A009D8F}"/>
                </c:ext>
              </c:extLst>
            </c:dLbl>
            <c:dLbl>
              <c:idx val="18"/>
              <c:layout>
                <c:manualLayout>
                  <c:x val="-1.5700483091787441E-5"/>
                  <c:y val="1.564775036933637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1-4786-AACF-D55E4A009D8F}"/>
                </c:ext>
              </c:extLst>
            </c:dLbl>
            <c:dLbl>
              <c:idx val="19"/>
              <c:layout>
                <c:manualLayout>
                  <c:x val="-1.8840579710257407E-5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1-4786-AACF-D55E4A009D8F}"/>
                </c:ext>
              </c:extLst>
            </c:dLbl>
            <c:dLbl>
              <c:idx val="20"/>
              <c:layout>
                <c:manualLayout>
                  <c:x val="6.11642512077294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1-4786-AACF-D55E4A009D8F}"/>
                </c:ext>
              </c:extLst>
            </c:dLbl>
            <c:dLbl>
              <c:idx val="21"/>
              <c:layout>
                <c:manualLayout>
                  <c:x val="7.65024154589371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1-4786-AACF-D55E4A009D8F}"/>
                </c:ext>
              </c:extLst>
            </c:dLbl>
            <c:dLbl>
              <c:idx val="22"/>
              <c:layout>
                <c:manualLayout>
                  <c:x val="7.6502415458937194E-3"/>
                  <c:y val="1.564775036204982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1-4786-AACF-D55E4A009D8F}"/>
                </c:ext>
              </c:extLst>
            </c:dLbl>
            <c:dLbl>
              <c:idx val="23"/>
              <c:layout>
                <c:manualLayout>
                  <c:x val="7.6471014492753625E-3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71-4786-AACF-D55E4A009D8F}"/>
                </c:ext>
              </c:extLst>
            </c:dLbl>
            <c:dLbl>
              <c:idx val="24"/>
              <c:layout>
                <c:manualLayout>
                  <c:x val="1.2248550724637569E-2"/>
                  <c:y val="1.564775036204982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1-4786-AACF-D55E4A009D8F}"/>
                </c:ext>
              </c:extLst>
            </c:dLbl>
            <c:dLbl>
              <c:idx val="25"/>
              <c:layout>
                <c:manualLayout>
                  <c:x val="1.531304347826087E-2"/>
                  <c:y val="7.823875188311463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71-4786-AACF-D55E4A009D8F}"/>
                </c:ext>
              </c:extLst>
            </c:dLbl>
            <c:dLbl>
              <c:idx val="26"/>
              <c:layout>
                <c:manualLayout>
                  <c:x val="2.2982125603864621E-2"/>
                  <c:y val="7.823875188311463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71-4786-AACF-D55E4A009D8F}"/>
                </c:ext>
              </c:extLst>
            </c:dLbl>
            <c:dLbl>
              <c:idx val="27"/>
              <c:layout>
                <c:manualLayout>
                  <c:x val="2.910797101449264E-2"/>
                  <c:y val="2.22222222214830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71-4786-AACF-D55E4A009D8F}"/>
                </c:ext>
              </c:extLst>
            </c:dLbl>
            <c:dLbl>
              <c:idx val="28"/>
              <c:layout>
                <c:manualLayout>
                  <c:x val="3.063864734299516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71-4786-AACF-D55E4A009D8F}"/>
                </c:ext>
              </c:extLst>
            </c:dLbl>
            <c:dLbl>
              <c:idx val="29"/>
              <c:layout>
                <c:manualLayout>
                  <c:x val="3.216304347826087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71-4786-AACF-D55E4A009D8F}"/>
                </c:ext>
              </c:extLst>
            </c:dLbl>
            <c:dLbl>
              <c:idx val="30"/>
              <c:layout>
                <c:manualLayout>
                  <c:x val="3.9825845410628016E-2"/>
                  <c:y val="7.8238751955980151E-8"/>
                </c:manualLayout>
              </c:layout>
              <c:tx>
                <c:rich>
                  <a:bodyPr/>
                  <a:lstStyle/>
                  <a:p>
                    <a:fld id="{D526BB41-F99A-4551-A4D3-1734ABA65826}" type="VALUE">
                      <a:rPr lang="en-US" altLang="ja-JP"/>
                      <a:pPr/>
                      <a:t>[値]</a:t>
                    </a:fld>
                    <a:endParaRPr lang="ja-JP" alt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771-4786-AACF-D55E4A009D8F}"/>
                </c:ext>
              </c:extLst>
            </c:dLbl>
            <c:dLbl>
              <c:idx val="31"/>
              <c:layout>
                <c:manualLayout>
                  <c:x val="4.2887198067632852E-2"/>
                  <c:y val="1.564775036204982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71-4786-AACF-D55E4A009D8F}"/>
                </c:ext>
              </c:extLst>
            </c:dLbl>
            <c:dLbl>
              <c:idx val="32"/>
              <c:layout>
                <c:manualLayout>
                  <c:x val="4.5942270531400965E-2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71-4786-AACF-D55E4A009D8F}"/>
                </c:ext>
              </c:extLst>
            </c:dLbl>
            <c:dLbl>
              <c:idx val="33"/>
              <c:layout>
                <c:manualLayout>
                  <c:x val="-4.6768115942028982E-3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71-4786-AACF-D55E4A009D8F}"/>
                </c:ext>
              </c:extLst>
            </c:dLbl>
            <c:dLbl>
              <c:idx val="34"/>
              <c:layout>
                <c:manualLayout>
                  <c:x val="-4.5920289855072467E-3"/>
                  <c:y val="7.936507951290833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71-4786-AACF-D55E4A009D8F}"/>
                </c:ext>
              </c:extLst>
            </c:dLbl>
            <c:dLbl>
              <c:idx val="35"/>
              <c:layout>
                <c:manualLayout>
                  <c:x val="-6.125845410628019E-3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71-4786-AACF-D55E4A009D8F}"/>
                </c:ext>
              </c:extLst>
            </c:dLbl>
            <c:dLbl>
              <c:idx val="36"/>
              <c:layout>
                <c:manualLayout>
                  <c:x val="-4.5920289855072467E-3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71-4786-AACF-D55E4A009D8F}"/>
                </c:ext>
              </c:extLst>
            </c:dLbl>
            <c:dLbl>
              <c:idx val="37"/>
              <c:layout>
                <c:manualLayout>
                  <c:x val="-4.59203228162536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71-4786-AACF-D55E4A009D8F}"/>
                </c:ext>
              </c:extLst>
            </c:dLbl>
            <c:dLbl>
              <c:idx val="38"/>
              <c:layout>
                <c:manualLayout>
                  <c:x val="-4.592032281625390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71-4786-AACF-D55E4A009D8F}"/>
                </c:ext>
              </c:extLst>
            </c:dLbl>
            <c:dLbl>
              <c:idx val="39"/>
              <c:layout>
                <c:manualLayout>
                  <c:x val="-2.9170854937579697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05-4DBE-9A0D-835A4AE2E43C}"/>
                </c:ext>
              </c:extLst>
            </c:dLbl>
            <c:dLbl>
              <c:idx val="40"/>
              <c:layout>
                <c:manualLayout>
                  <c:x val="-1.242018180108935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05-4DBE-9A0D-835A4AE2E43C}"/>
                </c:ext>
              </c:extLst>
            </c:dLbl>
            <c:dLbl>
              <c:idx val="41"/>
              <c:layout>
                <c:manualLayout>
                  <c:x val="-8.0908957235042143E-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5-4DBE-9A0D-835A4AE2E43C}"/>
                </c:ext>
              </c:extLst>
            </c:dLbl>
            <c:dLbl>
              <c:idx val="42"/>
              <c:layout>
                <c:manualLayout>
                  <c:x val="-8.0908957235042143E-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5-4DBE-9A0D-835A4AE2E43C}"/>
                </c:ext>
              </c:extLst>
            </c:dLbl>
            <c:dLbl>
              <c:idx val="43"/>
              <c:layout>
                <c:manualLayout>
                  <c:x val="8.37494979975956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5-4DBE-9A0D-835A4AE2E43C}"/>
                </c:ext>
              </c:extLst>
            </c:dLbl>
            <c:dLbl>
              <c:idx val="44"/>
              <c:layout>
                <c:manualLayout>
                  <c:x val="1.0049939759711357E-2"/>
                  <c:y val="2.434695382331315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05-4DBE-9A0D-835A4AE2E43C}"/>
                </c:ext>
              </c:extLst>
            </c:dLbl>
            <c:dLbl>
              <c:idx val="45"/>
              <c:layout>
                <c:manualLayout>
                  <c:x val="1.172492971966327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05-4DBE-9A0D-835A4AE2E43C}"/>
                </c:ext>
              </c:extLst>
            </c:dLbl>
            <c:dLbl>
              <c:idx val="46"/>
              <c:layout>
                <c:manualLayout>
                  <c:x val="1.507490963956722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05-4DBE-9A0D-835A4AE2E43C}"/>
                </c:ext>
              </c:extLst>
            </c:dLbl>
            <c:dLbl>
              <c:idx val="47"/>
              <c:layout>
                <c:manualLayout>
                  <c:x val="2.5124849399278698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05-4DBE-9A0D-835A4AE2E43C}"/>
                </c:ext>
              </c:extLst>
            </c:dLbl>
            <c:dLbl>
              <c:idx val="48"/>
              <c:layout>
                <c:manualLayout>
                  <c:x val="2.51248493992786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05-4DBE-9A0D-835A4AE2E43C}"/>
                </c:ext>
              </c:extLst>
            </c:dLbl>
            <c:dLbl>
              <c:idx val="49"/>
              <c:layout>
                <c:manualLayout>
                  <c:x val="2.51248493992786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05-4DBE-9A0D-835A4AE2E43C}"/>
                </c:ext>
              </c:extLst>
            </c:dLbl>
            <c:dLbl>
              <c:idx val="50"/>
              <c:layout>
                <c:manualLayout>
                  <c:x val="2.5124849399278577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05-4DBE-9A0D-835A4AE2E43C}"/>
                </c:ext>
              </c:extLst>
            </c:dLbl>
            <c:dLbl>
              <c:idx val="51"/>
              <c:layout>
                <c:manualLayout>
                  <c:x val="2.6799839359230613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05-4DBE-9A0D-835A4AE2E43C}"/>
                </c:ext>
              </c:extLst>
            </c:dLbl>
            <c:dLbl>
              <c:idx val="52"/>
              <c:layout>
                <c:manualLayout>
                  <c:x val="2.8474829319182524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05-4DBE-9A0D-835A4AE2E43C}"/>
                </c:ext>
              </c:extLst>
            </c:dLbl>
            <c:dLbl>
              <c:idx val="53"/>
              <c:layout>
                <c:manualLayout>
                  <c:x val="2.849959515933289E-2"/>
                  <c:y val="3.24626051229451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05-4DBE-9A0D-835A4AE2E43C}"/>
                </c:ext>
              </c:extLst>
            </c:dLbl>
            <c:dLbl>
              <c:idx val="54"/>
              <c:layout>
                <c:manualLayout>
                  <c:x val="-8.3749497997596279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05-4DBE-9A0D-835A4AE2E43C}"/>
                </c:ext>
              </c:extLst>
            </c:dLbl>
            <c:dLbl>
              <c:idx val="55"/>
              <c:layout>
                <c:manualLayout>
                  <c:x val="-6.699959839807775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05-4DBE-9A0D-835A4AE2E43C}"/>
                </c:ext>
              </c:extLst>
            </c:dLbl>
            <c:dLbl>
              <c:idx val="56"/>
              <c:layout>
                <c:manualLayout>
                  <c:x val="-5.02833884668911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05-4DBE-9A0D-835A4AE2E43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市区町村別_有所見者割合!$BO$7:$BO$49</c:f>
              <c:strCache>
                <c:ptCount val="43"/>
                <c:pt idx="0">
                  <c:v>能勢町</c:v>
                </c:pt>
                <c:pt idx="1">
                  <c:v>泉大津市</c:v>
                </c:pt>
                <c:pt idx="2">
                  <c:v>高石市</c:v>
                </c:pt>
                <c:pt idx="3">
                  <c:v>茨木市</c:v>
                </c:pt>
                <c:pt idx="4">
                  <c:v>藤井寺市</c:v>
                </c:pt>
                <c:pt idx="5">
                  <c:v>富田林市</c:v>
                </c:pt>
                <c:pt idx="6">
                  <c:v>熊取町</c:v>
                </c:pt>
                <c:pt idx="7">
                  <c:v>大東市</c:v>
                </c:pt>
                <c:pt idx="8">
                  <c:v>和泉市</c:v>
                </c:pt>
                <c:pt idx="9">
                  <c:v>千早赤阪村</c:v>
                </c:pt>
                <c:pt idx="10">
                  <c:v>貝塚市</c:v>
                </c:pt>
                <c:pt idx="11">
                  <c:v>池田市</c:v>
                </c:pt>
                <c:pt idx="12">
                  <c:v>河内長野市</c:v>
                </c:pt>
                <c:pt idx="13">
                  <c:v>河南町</c:v>
                </c:pt>
                <c:pt idx="14">
                  <c:v>四條畷市</c:v>
                </c:pt>
                <c:pt idx="15">
                  <c:v>岸和田市</c:v>
                </c:pt>
                <c:pt idx="16">
                  <c:v>大阪市</c:v>
                </c:pt>
                <c:pt idx="17">
                  <c:v>門真市</c:v>
                </c:pt>
                <c:pt idx="18">
                  <c:v>堺市</c:v>
                </c:pt>
                <c:pt idx="19">
                  <c:v>寝屋川市</c:v>
                </c:pt>
                <c:pt idx="20">
                  <c:v>羽曳野市</c:v>
                </c:pt>
                <c:pt idx="21">
                  <c:v>高槻市</c:v>
                </c:pt>
                <c:pt idx="22">
                  <c:v>吹田市</c:v>
                </c:pt>
                <c:pt idx="23">
                  <c:v>太子町</c:v>
                </c:pt>
                <c:pt idx="24">
                  <c:v>豊中市</c:v>
                </c:pt>
                <c:pt idx="25">
                  <c:v>摂津市</c:v>
                </c:pt>
                <c:pt idx="26">
                  <c:v>柏原市</c:v>
                </c:pt>
                <c:pt idx="27">
                  <c:v>守口市</c:v>
                </c:pt>
                <c:pt idx="28">
                  <c:v>八尾市</c:v>
                </c:pt>
                <c:pt idx="29">
                  <c:v>東大阪市</c:v>
                </c:pt>
                <c:pt idx="30">
                  <c:v>松原市</c:v>
                </c:pt>
                <c:pt idx="31">
                  <c:v>箕面市</c:v>
                </c:pt>
                <c:pt idx="32">
                  <c:v>阪南市</c:v>
                </c:pt>
                <c:pt idx="33">
                  <c:v>枚方市</c:v>
                </c:pt>
                <c:pt idx="34">
                  <c:v>忠岡町</c:v>
                </c:pt>
                <c:pt idx="35">
                  <c:v>泉佐野市</c:v>
                </c:pt>
                <c:pt idx="36">
                  <c:v>大阪狭山市</c:v>
                </c:pt>
                <c:pt idx="37">
                  <c:v>島本町</c:v>
                </c:pt>
                <c:pt idx="38">
                  <c:v>交野市</c:v>
                </c:pt>
                <c:pt idx="39">
                  <c:v>岬町</c:v>
                </c:pt>
                <c:pt idx="40">
                  <c:v>豊能町</c:v>
                </c:pt>
                <c:pt idx="41">
                  <c:v>泉南市</c:v>
                </c:pt>
                <c:pt idx="42">
                  <c:v>田尻町</c:v>
                </c:pt>
              </c:strCache>
            </c:strRef>
          </c:cat>
          <c:val>
            <c:numRef>
              <c:f>市区町村別_有所見者割合!$BQ$7:$BQ$49</c:f>
              <c:numCache>
                <c:formatCode>0.00%</c:formatCode>
                <c:ptCount val="43"/>
                <c:pt idx="0">
                  <c:v>0.74860000000000004</c:v>
                </c:pt>
                <c:pt idx="1">
                  <c:v>0.62509999999999999</c:v>
                </c:pt>
                <c:pt idx="2">
                  <c:v>0.62170000000000003</c:v>
                </c:pt>
                <c:pt idx="3">
                  <c:v>0.60899999999999999</c:v>
                </c:pt>
                <c:pt idx="4">
                  <c:v>0.60370000000000001</c:v>
                </c:pt>
                <c:pt idx="5">
                  <c:v>0.60040000000000004</c:v>
                </c:pt>
                <c:pt idx="6">
                  <c:v>0.60029999999999994</c:v>
                </c:pt>
                <c:pt idx="7">
                  <c:v>0.59799999999999998</c:v>
                </c:pt>
                <c:pt idx="8">
                  <c:v>0.59570000000000001</c:v>
                </c:pt>
                <c:pt idx="9">
                  <c:v>0.59379999999999999</c:v>
                </c:pt>
                <c:pt idx="10">
                  <c:v>0.58950000000000002</c:v>
                </c:pt>
                <c:pt idx="11">
                  <c:v>0.58789999999999998</c:v>
                </c:pt>
                <c:pt idx="12">
                  <c:v>0.57620000000000005</c:v>
                </c:pt>
                <c:pt idx="13">
                  <c:v>0.5675</c:v>
                </c:pt>
                <c:pt idx="14">
                  <c:v>0.56620000000000004</c:v>
                </c:pt>
                <c:pt idx="15">
                  <c:v>0.56479999999999997</c:v>
                </c:pt>
                <c:pt idx="16">
                  <c:v>0.56430000000000002</c:v>
                </c:pt>
                <c:pt idx="17">
                  <c:v>0.55400000000000005</c:v>
                </c:pt>
                <c:pt idx="18">
                  <c:v>0.5524</c:v>
                </c:pt>
                <c:pt idx="19">
                  <c:v>0.55220000000000002</c:v>
                </c:pt>
                <c:pt idx="20">
                  <c:v>0.54590000000000005</c:v>
                </c:pt>
                <c:pt idx="21">
                  <c:v>0.54410000000000003</c:v>
                </c:pt>
                <c:pt idx="22">
                  <c:v>0.54379999999999995</c:v>
                </c:pt>
                <c:pt idx="23">
                  <c:v>0.54259999999999997</c:v>
                </c:pt>
                <c:pt idx="24">
                  <c:v>0.53849999999999998</c:v>
                </c:pt>
                <c:pt idx="25">
                  <c:v>0.53500000000000003</c:v>
                </c:pt>
                <c:pt idx="26">
                  <c:v>0.52710000000000001</c:v>
                </c:pt>
                <c:pt idx="27">
                  <c:v>0.52159999999999995</c:v>
                </c:pt>
                <c:pt idx="28">
                  <c:v>0.51949999999999996</c:v>
                </c:pt>
                <c:pt idx="29">
                  <c:v>0.51719999999999999</c:v>
                </c:pt>
                <c:pt idx="30">
                  <c:v>0.50800000000000001</c:v>
                </c:pt>
                <c:pt idx="31">
                  <c:v>0.50509999999999999</c:v>
                </c:pt>
                <c:pt idx="32">
                  <c:v>0.50180000000000002</c:v>
                </c:pt>
                <c:pt idx="33">
                  <c:v>0.49659999999999999</c:v>
                </c:pt>
                <c:pt idx="34">
                  <c:v>0.49440000000000001</c:v>
                </c:pt>
                <c:pt idx="35">
                  <c:v>0.49380000000000002</c:v>
                </c:pt>
                <c:pt idx="36">
                  <c:v>0.48680000000000001</c:v>
                </c:pt>
                <c:pt idx="37">
                  <c:v>0.4839</c:v>
                </c:pt>
                <c:pt idx="38">
                  <c:v>0.46310000000000001</c:v>
                </c:pt>
                <c:pt idx="39">
                  <c:v>0.43359999999999999</c:v>
                </c:pt>
                <c:pt idx="40">
                  <c:v>0.40410000000000001</c:v>
                </c:pt>
                <c:pt idx="41">
                  <c:v>0.375</c:v>
                </c:pt>
                <c:pt idx="42">
                  <c:v>0.30669999999999997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81824"/>
        <c:axId val="3231823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-0.16871977305166716"/>
                  <c:y val="-0.8981396492577831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8-4676-B878-5466630A17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市区町村別_有所見者割合!$CV$7:$CV$49</c:f>
              <c:numCache>
                <c:formatCode>0.00%</c:formatCode>
                <c:ptCount val="43"/>
                <c:pt idx="0">
                  <c:v>0.55089999999999995</c:v>
                </c:pt>
                <c:pt idx="1">
                  <c:v>0.55089999999999995</c:v>
                </c:pt>
                <c:pt idx="2">
                  <c:v>0.55089999999999995</c:v>
                </c:pt>
                <c:pt idx="3">
                  <c:v>0.55089999999999995</c:v>
                </c:pt>
                <c:pt idx="4">
                  <c:v>0.55089999999999995</c:v>
                </c:pt>
                <c:pt idx="5">
                  <c:v>0.55089999999999995</c:v>
                </c:pt>
                <c:pt idx="6">
                  <c:v>0.55089999999999995</c:v>
                </c:pt>
                <c:pt idx="7">
                  <c:v>0.55089999999999995</c:v>
                </c:pt>
                <c:pt idx="8">
                  <c:v>0.55089999999999995</c:v>
                </c:pt>
                <c:pt idx="9">
                  <c:v>0.55089999999999995</c:v>
                </c:pt>
                <c:pt idx="10">
                  <c:v>0.55089999999999995</c:v>
                </c:pt>
                <c:pt idx="11">
                  <c:v>0.55089999999999995</c:v>
                </c:pt>
                <c:pt idx="12">
                  <c:v>0.55089999999999995</c:v>
                </c:pt>
                <c:pt idx="13">
                  <c:v>0.55089999999999995</c:v>
                </c:pt>
                <c:pt idx="14">
                  <c:v>0.55089999999999995</c:v>
                </c:pt>
                <c:pt idx="15">
                  <c:v>0.55089999999999995</c:v>
                </c:pt>
                <c:pt idx="16">
                  <c:v>0.55089999999999995</c:v>
                </c:pt>
                <c:pt idx="17">
                  <c:v>0.55089999999999995</c:v>
                </c:pt>
                <c:pt idx="18">
                  <c:v>0.55089999999999995</c:v>
                </c:pt>
                <c:pt idx="19">
                  <c:v>0.55089999999999995</c:v>
                </c:pt>
                <c:pt idx="20">
                  <c:v>0.55089999999999995</c:v>
                </c:pt>
                <c:pt idx="21">
                  <c:v>0.55089999999999995</c:v>
                </c:pt>
                <c:pt idx="22">
                  <c:v>0.55089999999999995</c:v>
                </c:pt>
                <c:pt idx="23">
                  <c:v>0.55089999999999995</c:v>
                </c:pt>
                <c:pt idx="24">
                  <c:v>0.55089999999999995</c:v>
                </c:pt>
                <c:pt idx="25">
                  <c:v>0.55089999999999995</c:v>
                </c:pt>
                <c:pt idx="26">
                  <c:v>0.55089999999999995</c:v>
                </c:pt>
                <c:pt idx="27">
                  <c:v>0.55089999999999995</c:v>
                </c:pt>
                <c:pt idx="28">
                  <c:v>0.55089999999999995</c:v>
                </c:pt>
                <c:pt idx="29">
                  <c:v>0.55089999999999995</c:v>
                </c:pt>
                <c:pt idx="30">
                  <c:v>0.55089999999999995</c:v>
                </c:pt>
                <c:pt idx="31">
                  <c:v>0.55089999999999995</c:v>
                </c:pt>
                <c:pt idx="32">
                  <c:v>0.55089999999999995</c:v>
                </c:pt>
                <c:pt idx="33">
                  <c:v>0.55089999999999995</c:v>
                </c:pt>
                <c:pt idx="34">
                  <c:v>0.55089999999999995</c:v>
                </c:pt>
                <c:pt idx="35">
                  <c:v>0.55089999999999995</c:v>
                </c:pt>
                <c:pt idx="36">
                  <c:v>0.55089999999999995</c:v>
                </c:pt>
                <c:pt idx="37">
                  <c:v>0.55089999999999995</c:v>
                </c:pt>
                <c:pt idx="38">
                  <c:v>0.55089999999999995</c:v>
                </c:pt>
                <c:pt idx="39">
                  <c:v>0.55089999999999995</c:v>
                </c:pt>
                <c:pt idx="40">
                  <c:v>0.55089999999999995</c:v>
                </c:pt>
                <c:pt idx="41">
                  <c:v>0.55089999999999995</c:v>
                </c:pt>
                <c:pt idx="42">
                  <c:v>0.55089999999999995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183504"/>
        <c:axId val="323182944"/>
      </c:scatterChart>
      <c:catAx>
        <c:axId val="3231818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182384"/>
        <c:crossesAt val="0"/>
        <c:auto val="1"/>
        <c:lblAlgn val="ctr"/>
        <c:lblOffset val="100"/>
        <c:noMultiLvlLbl val="0"/>
      </c:catAx>
      <c:valAx>
        <c:axId val="32318238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181824"/>
        <c:crosses val="autoZero"/>
        <c:crossBetween val="between"/>
      </c:valAx>
      <c:valAx>
        <c:axId val="3231829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183504"/>
        <c:crosses val="max"/>
        <c:crossBetween val="midCat"/>
      </c:valAx>
      <c:valAx>
        <c:axId val="32318350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31829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1250611845326"/>
          <c:y val="6.8346756044238691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市区町村別_有所見者割合!$BR$5</c:f>
              <c:strCache>
                <c:ptCount val="1"/>
                <c:pt idx="0">
                  <c:v>有所見者割合 食渣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9.2028985507246371E-3"/>
                  <c:y val="7.936507937431867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A7-4888-A89D-4126E7354294}"/>
                </c:ext>
              </c:extLst>
            </c:dLbl>
            <c:dLbl>
              <c:idx val="2"/>
              <c:layout>
                <c:manualLayout>
                  <c:x val="4.60144927536243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A7-4888-A89D-4126E7354294}"/>
                </c:ext>
              </c:extLst>
            </c:dLbl>
            <c:dLbl>
              <c:idx val="3"/>
              <c:layout>
                <c:manualLayout>
                  <c:x val="1.533816425120660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A7-4888-A89D-4126E7354294}"/>
                </c:ext>
              </c:extLst>
            </c:dLbl>
            <c:dLbl>
              <c:idx val="4"/>
              <c:layout>
                <c:manualLayout>
                  <c:x val="-6.135265700482978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A7-4888-A89D-4126E7354294}"/>
                </c:ext>
              </c:extLst>
            </c:dLbl>
            <c:dLbl>
              <c:idx val="9"/>
              <c:layout>
                <c:manualLayout>
                  <c:x val="4.6014492753622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A7-4888-A89D-4126E7354294}"/>
                </c:ext>
              </c:extLst>
            </c:dLbl>
            <c:dLbl>
              <c:idx val="10"/>
              <c:layout>
                <c:manualLayout>
                  <c:x val="-3.0676328502415458E-3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A7-4888-A89D-4126E7354294}"/>
                </c:ext>
              </c:extLst>
            </c:dLbl>
            <c:dLbl>
              <c:idx val="17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A7-4888-A89D-4126E7354294}"/>
                </c:ext>
              </c:extLst>
            </c:dLbl>
            <c:dLbl>
              <c:idx val="18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A7-4888-A89D-4126E7354294}"/>
                </c:ext>
              </c:extLst>
            </c:dLbl>
            <c:dLbl>
              <c:idx val="19"/>
              <c:layout>
                <c:manualLayout>
                  <c:x val="3.067632850241433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A7-4888-A89D-4126E7354294}"/>
                </c:ext>
              </c:extLst>
            </c:dLbl>
            <c:dLbl>
              <c:idx val="20"/>
              <c:layout>
                <c:manualLayout>
                  <c:x val="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A7-4888-A89D-4126E7354294}"/>
                </c:ext>
              </c:extLst>
            </c:dLbl>
            <c:dLbl>
              <c:idx val="21"/>
              <c:layout>
                <c:manualLayout>
                  <c:x val="1.0710748792270419E-2"/>
                  <c:y val="7.936507943899386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79-43CF-AC27-AE9A045F4F97}"/>
                </c:ext>
              </c:extLst>
            </c:dLbl>
            <c:dLbl>
              <c:idx val="22"/>
              <c:layout>
                <c:manualLayout>
                  <c:x val="1.6846014492753622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9-43CF-AC27-AE9A045F4F97}"/>
                </c:ext>
              </c:extLst>
            </c:dLbl>
            <c:dLbl>
              <c:idx val="23"/>
              <c:layout>
                <c:manualLayout>
                  <c:x val="1.6828623188405799E-2"/>
                  <c:y val="1.61471939521922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9-43CF-AC27-AE9A045F4F97}"/>
                </c:ext>
              </c:extLst>
            </c:dLbl>
            <c:dLbl>
              <c:idx val="24"/>
              <c:layout>
                <c:manualLayout>
                  <c:x val="3.0628743961352657E-2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9-43CF-AC27-AE9A045F4F97}"/>
                </c:ext>
              </c:extLst>
            </c:dLbl>
            <c:dLbl>
              <c:idx val="25"/>
              <c:layout>
                <c:manualLayout>
                  <c:x val="3.2106159420289743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9-43CF-AC27-AE9A045F4F97}"/>
                </c:ext>
              </c:extLst>
            </c:dLbl>
            <c:dLbl>
              <c:idx val="26"/>
              <c:layout>
                <c:manualLayout>
                  <c:x val="3.209323671497584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79-43CF-AC27-AE9A045F4F97}"/>
                </c:ext>
              </c:extLst>
            </c:dLbl>
            <c:dLbl>
              <c:idx val="27"/>
              <c:layout>
                <c:manualLayout>
                  <c:x val="3.3627053140096619E-2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9-43CF-AC27-AE9A045F4F97}"/>
                </c:ext>
              </c:extLst>
            </c:dLbl>
            <c:dLbl>
              <c:idx val="28"/>
              <c:layout>
                <c:manualLayout>
                  <c:x val="4.7409661835748795E-2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79-43CF-AC27-AE9A045F4F97}"/>
                </c:ext>
              </c:extLst>
            </c:dLbl>
            <c:dLbl>
              <c:idx val="29"/>
              <c:layout>
                <c:manualLayout>
                  <c:x val="-4.744323671497584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9-43CF-AC27-AE9A045F4F97}"/>
                </c:ext>
              </c:extLst>
            </c:dLbl>
            <c:dLbl>
              <c:idx val="30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79-43CF-AC27-AE9A045F4F97}"/>
                </c:ext>
              </c:extLst>
            </c:dLbl>
            <c:dLbl>
              <c:idx val="31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9-43CF-AC27-AE9A045F4F97}"/>
                </c:ext>
              </c:extLst>
            </c:dLbl>
            <c:dLbl>
              <c:idx val="32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79-43CF-AC27-AE9A045F4F97}"/>
                </c:ext>
              </c:extLst>
            </c:dLbl>
            <c:dLbl>
              <c:idx val="33"/>
              <c:layout>
                <c:manualLayout>
                  <c:x val="-4.588456407135117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79-43CF-AC27-AE9A045F4F97}"/>
                </c:ext>
              </c:extLst>
            </c:dLbl>
            <c:dLbl>
              <c:idx val="34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79-43CF-AC27-AE9A045F4F97}"/>
                </c:ext>
              </c:extLst>
            </c:dLbl>
            <c:dLbl>
              <c:idx val="35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79-43CF-AC27-AE9A045F4F97}"/>
                </c:ext>
              </c:extLst>
            </c:dLbl>
            <c:dLbl>
              <c:idx val="36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79-43CF-AC27-AE9A045F4F97}"/>
                </c:ext>
              </c:extLst>
            </c:dLbl>
            <c:dLbl>
              <c:idx val="37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79-43CF-AC27-AE9A045F4F97}"/>
                </c:ext>
              </c:extLst>
            </c:dLbl>
            <c:dLbl>
              <c:idx val="38"/>
              <c:layout>
                <c:manualLayout>
                  <c:x val="-4.588456407135089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79-43CF-AC27-AE9A045F4F97}"/>
                </c:ext>
              </c:extLst>
            </c:dLbl>
            <c:dLbl>
              <c:idx val="39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79-43CF-AC27-AE9A045F4F97}"/>
                </c:ext>
              </c:extLst>
            </c:dLbl>
            <c:dLbl>
              <c:idx val="40"/>
              <c:layout>
                <c:manualLayout>
                  <c:x val="-4.588456407135089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79-43CF-AC27-AE9A045F4F97}"/>
                </c:ext>
              </c:extLst>
            </c:dLbl>
            <c:dLbl>
              <c:idx val="41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79-43CF-AC27-AE9A045F4F97}"/>
                </c:ext>
              </c:extLst>
            </c:dLbl>
            <c:dLbl>
              <c:idx val="43"/>
              <c:layout>
                <c:manualLayout>
                  <c:x val="1.675691651624963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7-4430-B232-FE152C27206C}"/>
                </c:ext>
              </c:extLst>
            </c:dLbl>
            <c:dLbl>
              <c:idx val="44"/>
              <c:layout>
                <c:manualLayout>
                  <c:x val="6.7027666065000999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D7-4430-B232-FE152C27206C}"/>
                </c:ext>
              </c:extLst>
            </c:dLbl>
            <c:dLbl>
              <c:idx val="45"/>
              <c:layout>
                <c:manualLayout>
                  <c:x val="6.7027666065000392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7-4430-B232-FE152C27206C}"/>
                </c:ext>
              </c:extLst>
            </c:dLbl>
            <c:dLbl>
              <c:idx val="46"/>
              <c:layout>
                <c:manualLayout>
                  <c:x val="1.1729841561375175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7-4430-B232-FE152C27206C}"/>
                </c:ext>
              </c:extLst>
            </c:dLbl>
            <c:dLbl>
              <c:idx val="47"/>
              <c:layout>
                <c:manualLayout>
                  <c:x val="1.5081224864625164E-2"/>
                  <c:y val="8.115651269398860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7-4430-B232-FE152C27206C}"/>
                </c:ext>
              </c:extLst>
            </c:dLbl>
            <c:dLbl>
              <c:idx val="48"/>
              <c:layout>
                <c:manualLayout>
                  <c:x val="1.8432608167875213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D7-4430-B232-FE152C27206C}"/>
                </c:ext>
              </c:extLst>
            </c:dLbl>
            <c:dLbl>
              <c:idx val="49"/>
              <c:layout>
                <c:manualLayout>
                  <c:x val="2.1783991471125388E-2"/>
                  <c:y val="6.49252102232154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D7-4430-B232-FE152C27206C}"/>
                </c:ext>
              </c:extLst>
            </c:dLbl>
            <c:dLbl>
              <c:idx val="50"/>
              <c:layout>
                <c:manualLayout>
                  <c:x val="-3.3513833032500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D7-4430-B232-FE152C27206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市区町村別_有所見者割合!$BR$7:$BR$49</c:f>
              <c:strCache>
                <c:ptCount val="43"/>
                <c:pt idx="0">
                  <c:v>高石市</c:v>
                </c:pt>
                <c:pt idx="1">
                  <c:v>藤井寺市</c:v>
                </c:pt>
                <c:pt idx="2">
                  <c:v>大東市</c:v>
                </c:pt>
                <c:pt idx="3">
                  <c:v>四條畷市</c:v>
                </c:pt>
                <c:pt idx="4">
                  <c:v>泉大津市</c:v>
                </c:pt>
                <c:pt idx="5">
                  <c:v>太子町</c:v>
                </c:pt>
                <c:pt idx="6">
                  <c:v>貝塚市</c:v>
                </c:pt>
                <c:pt idx="7">
                  <c:v>交野市</c:v>
                </c:pt>
                <c:pt idx="8">
                  <c:v>熊取町</c:v>
                </c:pt>
                <c:pt idx="9">
                  <c:v>摂津市</c:v>
                </c:pt>
                <c:pt idx="10">
                  <c:v>大阪市</c:v>
                </c:pt>
                <c:pt idx="11">
                  <c:v>岸和田市</c:v>
                </c:pt>
                <c:pt idx="12">
                  <c:v>茨木市</c:v>
                </c:pt>
                <c:pt idx="13">
                  <c:v>千早赤阪村</c:v>
                </c:pt>
                <c:pt idx="14">
                  <c:v>羽曳野市</c:v>
                </c:pt>
                <c:pt idx="15">
                  <c:v>岬町</c:v>
                </c:pt>
                <c:pt idx="16">
                  <c:v>堺市</c:v>
                </c:pt>
                <c:pt idx="17">
                  <c:v>寝屋川市</c:v>
                </c:pt>
                <c:pt idx="18">
                  <c:v>忠岡町</c:v>
                </c:pt>
                <c:pt idx="19">
                  <c:v>和泉市</c:v>
                </c:pt>
                <c:pt idx="20">
                  <c:v>松原市</c:v>
                </c:pt>
                <c:pt idx="21">
                  <c:v>泉佐野市</c:v>
                </c:pt>
                <c:pt idx="22">
                  <c:v>阪南市</c:v>
                </c:pt>
                <c:pt idx="23">
                  <c:v>守口市</c:v>
                </c:pt>
                <c:pt idx="24">
                  <c:v>富田林市</c:v>
                </c:pt>
                <c:pt idx="25">
                  <c:v>河内長野市</c:v>
                </c:pt>
                <c:pt idx="26">
                  <c:v>八尾市</c:v>
                </c:pt>
                <c:pt idx="27">
                  <c:v>池田市</c:v>
                </c:pt>
                <c:pt idx="28">
                  <c:v>柏原市</c:v>
                </c:pt>
                <c:pt idx="29">
                  <c:v>河南町</c:v>
                </c:pt>
                <c:pt idx="30">
                  <c:v>豊中市</c:v>
                </c:pt>
                <c:pt idx="31">
                  <c:v>高槻市</c:v>
                </c:pt>
                <c:pt idx="32">
                  <c:v>東大阪市</c:v>
                </c:pt>
                <c:pt idx="33">
                  <c:v>大阪狭山市</c:v>
                </c:pt>
                <c:pt idx="34">
                  <c:v>枚方市</c:v>
                </c:pt>
                <c:pt idx="35">
                  <c:v>吹田市</c:v>
                </c:pt>
                <c:pt idx="36">
                  <c:v>島本町</c:v>
                </c:pt>
                <c:pt idx="37">
                  <c:v>箕面市</c:v>
                </c:pt>
                <c:pt idx="38">
                  <c:v>門真市</c:v>
                </c:pt>
                <c:pt idx="39">
                  <c:v>能勢町</c:v>
                </c:pt>
                <c:pt idx="40">
                  <c:v>泉南市</c:v>
                </c:pt>
                <c:pt idx="41">
                  <c:v>田尻町</c:v>
                </c:pt>
                <c:pt idx="42">
                  <c:v>豊能町</c:v>
                </c:pt>
              </c:strCache>
            </c:strRef>
          </c:cat>
          <c:val>
            <c:numRef>
              <c:f>市区町村別_有所見者割合!$BT$7:$BT$49</c:f>
              <c:numCache>
                <c:formatCode>0.00%</c:formatCode>
                <c:ptCount val="43"/>
                <c:pt idx="0">
                  <c:v>0.33250000000000002</c:v>
                </c:pt>
                <c:pt idx="1">
                  <c:v>0.313</c:v>
                </c:pt>
                <c:pt idx="2">
                  <c:v>0.30599999999999999</c:v>
                </c:pt>
                <c:pt idx="3">
                  <c:v>0.30430000000000001</c:v>
                </c:pt>
                <c:pt idx="4">
                  <c:v>0.30399999999999999</c:v>
                </c:pt>
                <c:pt idx="5">
                  <c:v>0.2868</c:v>
                </c:pt>
                <c:pt idx="6">
                  <c:v>0.27510000000000001</c:v>
                </c:pt>
                <c:pt idx="7">
                  <c:v>0.26790000000000003</c:v>
                </c:pt>
                <c:pt idx="8">
                  <c:v>0.2661</c:v>
                </c:pt>
                <c:pt idx="9">
                  <c:v>0.25650000000000001</c:v>
                </c:pt>
                <c:pt idx="10">
                  <c:v>0.25559999999999999</c:v>
                </c:pt>
                <c:pt idx="11">
                  <c:v>0.24929999999999999</c:v>
                </c:pt>
                <c:pt idx="12">
                  <c:v>0.24529999999999999</c:v>
                </c:pt>
                <c:pt idx="13">
                  <c:v>0.24410000000000001</c:v>
                </c:pt>
                <c:pt idx="14">
                  <c:v>0.24129999999999999</c:v>
                </c:pt>
                <c:pt idx="15">
                  <c:v>0.2389</c:v>
                </c:pt>
                <c:pt idx="16">
                  <c:v>0.2359</c:v>
                </c:pt>
                <c:pt idx="17">
                  <c:v>0.23230000000000001</c:v>
                </c:pt>
                <c:pt idx="18">
                  <c:v>0.23050000000000001</c:v>
                </c:pt>
                <c:pt idx="19">
                  <c:v>0.2283</c:v>
                </c:pt>
                <c:pt idx="20">
                  <c:v>0.2271</c:v>
                </c:pt>
                <c:pt idx="21">
                  <c:v>0.22489999999999999</c:v>
                </c:pt>
                <c:pt idx="22">
                  <c:v>0.22259999999999999</c:v>
                </c:pt>
                <c:pt idx="23">
                  <c:v>0.22239999999999999</c:v>
                </c:pt>
                <c:pt idx="24">
                  <c:v>0.2167</c:v>
                </c:pt>
                <c:pt idx="25">
                  <c:v>0.2162</c:v>
                </c:pt>
                <c:pt idx="26">
                  <c:v>0.216</c:v>
                </c:pt>
                <c:pt idx="27">
                  <c:v>0.21529999999999999</c:v>
                </c:pt>
                <c:pt idx="28">
                  <c:v>0.2089</c:v>
                </c:pt>
                <c:pt idx="29">
                  <c:v>0.20630000000000001</c:v>
                </c:pt>
                <c:pt idx="30">
                  <c:v>0.20630000000000001</c:v>
                </c:pt>
                <c:pt idx="31">
                  <c:v>0.20369999999999999</c:v>
                </c:pt>
                <c:pt idx="32">
                  <c:v>0.20349999999999999</c:v>
                </c:pt>
                <c:pt idx="33">
                  <c:v>0.2011</c:v>
                </c:pt>
                <c:pt idx="34">
                  <c:v>0.2001</c:v>
                </c:pt>
                <c:pt idx="35">
                  <c:v>0.19689999999999999</c:v>
                </c:pt>
                <c:pt idx="36">
                  <c:v>0.192</c:v>
                </c:pt>
                <c:pt idx="37">
                  <c:v>0.17630000000000001</c:v>
                </c:pt>
                <c:pt idx="38">
                  <c:v>0.17249999999999999</c:v>
                </c:pt>
                <c:pt idx="39">
                  <c:v>0.16289999999999999</c:v>
                </c:pt>
                <c:pt idx="40">
                  <c:v>0.1449</c:v>
                </c:pt>
                <c:pt idx="41">
                  <c:v>0.1067</c:v>
                </c:pt>
                <c:pt idx="42">
                  <c:v>8.7800000000000003E-2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698032"/>
        <c:axId val="32369859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9.0812801932367154E-3"/>
                  <c:y val="-0.90137992063492067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3-4BFB-B5BB-CD35703D8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市区町村別_有所見者割合!$CX$7:$CX$49</c:f>
              <c:numCache>
                <c:formatCode>0.00%</c:formatCode>
                <c:ptCount val="43"/>
                <c:pt idx="0">
                  <c:v>0.23119999999999999</c:v>
                </c:pt>
                <c:pt idx="1">
                  <c:v>0.23119999999999999</c:v>
                </c:pt>
                <c:pt idx="2">
                  <c:v>0.23119999999999999</c:v>
                </c:pt>
                <c:pt idx="3">
                  <c:v>0.23119999999999999</c:v>
                </c:pt>
                <c:pt idx="4">
                  <c:v>0.23119999999999999</c:v>
                </c:pt>
                <c:pt idx="5">
                  <c:v>0.23119999999999999</c:v>
                </c:pt>
                <c:pt idx="6">
                  <c:v>0.23119999999999999</c:v>
                </c:pt>
                <c:pt idx="7">
                  <c:v>0.23119999999999999</c:v>
                </c:pt>
                <c:pt idx="8">
                  <c:v>0.23119999999999999</c:v>
                </c:pt>
                <c:pt idx="9">
                  <c:v>0.23119999999999999</c:v>
                </c:pt>
                <c:pt idx="10">
                  <c:v>0.23119999999999999</c:v>
                </c:pt>
                <c:pt idx="11">
                  <c:v>0.23119999999999999</c:v>
                </c:pt>
                <c:pt idx="12">
                  <c:v>0.23119999999999999</c:v>
                </c:pt>
                <c:pt idx="13">
                  <c:v>0.23119999999999999</c:v>
                </c:pt>
                <c:pt idx="14">
                  <c:v>0.23119999999999999</c:v>
                </c:pt>
                <c:pt idx="15">
                  <c:v>0.23119999999999999</c:v>
                </c:pt>
                <c:pt idx="16">
                  <c:v>0.23119999999999999</c:v>
                </c:pt>
                <c:pt idx="17">
                  <c:v>0.23119999999999999</c:v>
                </c:pt>
                <c:pt idx="18">
                  <c:v>0.23119999999999999</c:v>
                </c:pt>
                <c:pt idx="19">
                  <c:v>0.23119999999999999</c:v>
                </c:pt>
                <c:pt idx="20">
                  <c:v>0.23119999999999999</c:v>
                </c:pt>
                <c:pt idx="21">
                  <c:v>0.23119999999999999</c:v>
                </c:pt>
                <c:pt idx="22">
                  <c:v>0.23119999999999999</c:v>
                </c:pt>
                <c:pt idx="23">
                  <c:v>0.23119999999999999</c:v>
                </c:pt>
                <c:pt idx="24">
                  <c:v>0.23119999999999999</c:v>
                </c:pt>
                <c:pt idx="25">
                  <c:v>0.23119999999999999</c:v>
                </c:pt>
                <c:pt idx="26">
                  <c:v>0.23119999999999999</c:v>
                </c:pt>
                <c:pt idx="27">
                  <c:v>0.23119999999999999</c:v>
                </c:pt>
                <c:pt idx="28">
                  <c:v>0.23119999999999999</c:v>
                </c:pt>
                <c:pt idx="29">
                  <c:v>0.23119999999999999</c:v>
                </c:pt>
                <c:pt idx="30">
                  <c:v>0.23119999999999999</c:v>
                </c:pt>
                <c:pt idx="31">
                  <c:v>0.23119999999999999</c:v>
                </c:pt>
                <c:pt idx="32">
                  <c:v>0.23119999999999999</c:v>
                </c:pt>
                <c:pt idx="33">
                  <c:v>0.23119999999999999</c:v>
                </c:pt>
                <c:pt idx="34">
                  <c:v>0.23119999999999999</c:v>
                </c:pt>
                <c:pt idx="35">
                  <c:v>0.23119999999999999</c:v>
                </c:pt>
                <c:pt idx="36">
                  <c:v>0.23119999999999999</c:v>
                </c:pt>
                <c:pt idx="37">
                  <c:v>0.23119999999999999</c:v>
                </c:pt>
                <c:pt idx="38">
                  <c:v>0.23119999999999999</c:v>
                </c:pt>
                <c:pt idx="39">
                  <c:v>0.23119999999999999</c:v>
                </c:pt>
                <c:pt idx="40">
                  <c:v>0.23119999999999999</c:v>
                </c:pt>
                <c:pt idx="41">
                  <c:v>0.23119999999999999</c:v>
                </c:pt>
                <c:pt idx="42">
                  <c:v>0.23119999999999999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699712"/>
        <c:axId val="323699152"/>
      </c:scatterChart>
      <c:catAx>
        <c:axId val="3236980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698592"/>
        <c:crossesAt val="0"/>
        <c:auto val="1"/>
        <c:lblAlgn val="ctr"/>
        <c:lblOffset val="100"/>
        <c:noMultiLvlLbl val="0"/>
      </c:catAx>
      <c:valAx>
        <c:axId val="32369859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694299516908207"/>
              <c:y val="1.834119047619048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698032"/>
        <c:crosses val="autoZero"/>
        <c:crossBetween val="between"/>
      </c:valAx>
      <c:valAx>
        <c:axId val="3236991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699712"/>
        <c:crosses val="max"/>
        <c:crossBetween val="midCat"/>
      </c:valAx>
      <c:valAx>
        <c:axId val="32369971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36991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7.2786609996886034E-2"/>
          <c:w val="0.7862766908212560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市区町村別_有所見者割合!$BU$5</c:f>
              <c:strCache>
                <c:ptCount val="1"/>
                <c:pt idx="0">
                  <c:v>有所見者割合 舌苔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1A-4596-AD6D-B8DA2827AE7F}"/>
                </c:ext>
              </c:extLst>
            </c:dLbl>
            <c:dLbl>
              <c:idx val="1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1A-4596-AD6D-B8DA2827AE7F}"/>
                </c:ext>
              </c:extLst>
            </c:dLbl>
            <c:dLbl>
              <c:idx val="2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1A-4596-AD6D-B8DA2827AE7F}"/>
                </c:ext>
              </c:extLst>
            </c:dLbl>
            <c:dLbl>
              <c:idx val="3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1A-4596-AD6D-B8DA2827AE7F}"/>
                </c:ext>
              </c:extLst>
            </c:dLbl>
            <c:dLbl>
              <c:idx val="4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1A-4596-AD6D-B8DA2827AE7F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1A-4596-AD6D-B8DA2827AE7F}"/>
                </c:ext>
              </c:extLst>
            </c:dLbl>
            <c:dLbl>
              <c:idx val="6"/>
              <c:layout>
                <c:manualLayout>
                  <c:x val="-5.6239285906731795E-17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1A-4596-AD6D-B8DA2827AE7F}"/>
                </c:ext>
              </c:extLst>
            </c:dLbl>
            <c:dLbl>
              <c:idx val="7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1A-4596-AD6D-B8DA2827AE7F}"/>
                </c:ext>
              </c:extLst>
            </c:dLbl>
            <c:dLbl>
              <c:idx val="8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1A-4596-AD6D-B8DA2827AE7F}"/>
                </c:ext>
              </c:extLst>
            </c:dLbl>
            <c:dLbl>
              <c:idx val="9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1A-4596-AD6D-B8DA2827AE7F}"/>
                </c:ext>
              </c:extLst>
            </c:dLbl>
            <c:dLbl>
              <c:idx val="10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1A-4596-AD6D-B8DA2827AE7F}"/>
                </c:ext>
              </c:extLst>
            </c:dLbl>
            <c:dLbl>
              <c:idx val="11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1A-4596-AD6D-B8DA2827AE7F}"/>
                </c:ext>
              </c:extLst>
            </c:dLbl>
            <c:dLbl>
              <c:idx val="12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1A-4596-AD6D-B8DA2827AE7F}"/>
                </c:ext>
              </c:extLst>
            </c:dLbl>
            <c:dLbl>
              <c:idx val="13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1A-4596-AD6D-B8DA2827AE7F}"/>
                </c:ext>
              </c:extLst>
            </c:dLbl>
            <c:dLbl>
              <c:idx val="14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1A-4596-AD6D-B8DA2827AE7F}"/>
                </c:ext>
              </c:extLst>
            </c:dLbl>
            <c:dLbl>
              <c:idx val="15"/>
              <c:layout>
                <c:manualLayout>
                  <c:x val="-3.080193236714975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1A-4596-AD6D-B8DA2827AE7F}"/>
                </c:ext>
              </c:extLst>
            </c:dLbl>
            <c:dLbl>
              <c:idx val="16"/>
              <c:layout>
                <c:manualLayout>
                  <c:x val="-4.6182367149758454E-3"/>
                  <c:y val="3.968253968253968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1A-4596-AD6D-B8DA2827AE7F}"/>
                </c:ext>
              </c:extLst>
            </c:dLbl>
            <c:dLbl>
              <c:idx val="17"/>
              <c:layout>
                <c:manualLayout>
                  <c:x val="-3.092753623188406E-3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1A-4596-AD6D-B8DA2827AE7F}"/>
                </c:ext>
              </c:extLst>
            </c:dLbl>
            <c:dLbl>
              <c:idx val="18"/>
              <c:layout>
                <c:manualLayout>
                  <c:x val="-2.5120772946972381E-5"/>
                  <c:y val="7.936507943899386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1A-4596-AD6D-B8DA2827AE7F}"/>
                </c:ext>
              </c:extLst>
            </c:dLbl>
            <c:dLbl>
              <c:idx val="19"/>
              <c:layout>
                <c:manualLayout>
                  <c:x val="-4.1908212560386474E-5"/>
                  <c:y val="8.073596979855669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1A-4596-AD6D-B8DA2827AE7F}"/>
                </c:ext>
              </c:extLst>
            </c:dLbl>
            <c:dLbl>
              <c:idx val="20"/>
              <c:layout>
                <c:manualLayout>
                  <c:x val="-4.613526570059557E-5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1A-4596-AD6D-B8DA2827AE7F}"/>
                </c:ext>
              </c:extLst>
            </c:dLbl>
            <c:dLbl>
              <c:idx val="21"/>
              <c:layout>
                <c:manualLayout>
                  <c:x val="1.4751207729467475E-3"/>
                  <c:y val="8.073596964817423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1A-4596-AD6D-B8DA2827AE7F}"/>
                </c:ext>
              </c:extLst>
            </c:dLbl>
            <c:dLbl>
              <c:idx val="22"/>
              <c:layout>
                <c:manualLayout>
                  <c:x val="1.43309178743950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1A-4596-AD6D-B8DA2827AE7F}"/>
                </c:ext>
              </c:extLst>
            </c:dLbl>
            <c:dLbl>
              <c:idx val="23"/>
              <c:layout>
                <c:manualLayout>
                  <c:x val="1.420531400966183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1A-4596-AD6D-B8DA2827AE7F}"/>
                </c:ext>
              </c:extLst>
            </c:dLbl>
            <c:dLbl>
              <c:idx val="24"/>
              <c:layout>
                <c:manualLayout>
                  <c:x val="3.080193236714975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1A-4596-AD6D-B8DA2827AE7F}"/>
                </c:ext>
              </c:extLst>
            </c:dLbl>
            <c:dLbl>
              <c:idx val="25"/>
              <c:layout>
                <c:manualLayout>
                  <c:x val="6.14782608695640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1A-4596-AD6D-B8DA2827AE7F}"/>
                </c:ext>
              </c:extLst>
            </c:dLbl>
            <c:dLbl>
              <c:idx val="26"/>
              <c:layout>
                <c:manualLayout>
                  <c:x val="7.6816425120772944E-3"/>
                  <c:y val="5.476190476190476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1A-4596-AD6D-B8DA2827AE7F}"/>
                </c:ext>
              </c:extLst>
            </c:dLbl>
            <c:dLbl>
              <c:idx val="27"/>
              <c:layout>
                <c:manualLayout>
                  <c:x val="2.148599033816425E-2"/>
                  <c:y val="8.650793650793651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1A-4596-AD6D-B8DA2827AE7F}"/>
                </c:ext>
              </c:extLst>
            </c:dLbl>
            <c:dLbl>
              <c:idx val="28"/>
              <c:layout>
                <c:manualLayout>
                  <c:x val="2.45536231884057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1A-4596-AD6D-B8DA2827AE7F}"/>
                </c:ext>
              </c:extLst>
            </c:dLbl>
            <c:dLbl>
              <c:idx val="29"/>
              <c:layout>
                <c:manualLayout>
                  <c:x val="2.762125603864734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1A-4596-AD6D-B8DA2827AE7F}"/>
                </c:ext>
              </c:extLst>
            </c:dLbl>
            <c:dLbl>
              <c:idx val="30"/>
              <c:layout>
                <c:manualLayout>
                  <c:x val="2.9155072463768115E-2"/>
                  <c:y val="7.936507951290833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1A-4596-AD6D-B8DA2827AE7F}"/>
                </c:ext>
              </c:extLst>
            </c:dLbl>
            <c:dLbl>
              <c:idx val="31"/>
              <c:layout>
                <c:manualLayout>
                  <c:x val="3.682415458937198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1A-4596-AD6D-B8DA2827AE7F}"/>
                </c:ext>
              </c:extLst>
            </c:dLbl>
            <c:dLbl>
              <c:idx val="32"/>
              <c:layout>
                <c:manualLayout>
                  <c:x val="3.9891787439613524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1A-4596-AD6D-B8DA2827AE7F}"/>
                </c:ext>
              </c:extLst>
            </c:dLbl>
            <c:dLbl>
              <c:idx val="33"/>
              <c:layout>
                <c:manualLayout>
                  <c:x val="-6.12270531400966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1A-4596-AD6D-B8DA2827AE7F}"/>
                </c:ext>
              </c:extLst>
            </c:dLbl>
            <c:dLbl>
              <c:idx val="34"/>
              <c:layout>
                <c:manualLayout>
                  <c:x val="-4.588888888888888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1A-4596-AD6D-B8DA2827AE7F}"/>
                </c:ext>
              </c:extLst>
            </c:dLbl>
            <c:dLbl>
              <c:idx val="35"/>
              <c:layout>
                <c:manualLayout>
                  <c:x val="1.2560386473317473E-5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1A-4596-AD6D-B8DA2827AE7F}"/>
                </c:ext>
              </c:extLst>
            </c:dLbl>
            <c:dLbl>
              <c:idx val="36"/>
              <c:layout>
                <c:manualLayout>
                  <c:x val="-4.588888888888945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1A-4596-AD6D-B8DA2827AE7F}"/>
                </c:ext>
              </c:extLst>
            </c:dLbl>
            <c:dLbl>
              <c:idx val="37"/>
              <c:layout>
                <c:manualLayout>
                  <c:x val="-1.533816425120829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1A-4596-AD6D-B8DA2827AE7F}"/>
                </c:ext>
              </c:extLst>
            </c:dLbl>
            <c:dLbl>
              <c:idx val="38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1A-4596-AD6D-B8DA2827AE7F}"/>
                </c:ext>
              </c:extLst>
            </c:dLbl>
            <c:dLbl>
              <c:idx val="39"/>
              <c:layout>
                <c:manualLayout>
                  <c:x val="-2.9264492753623187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22-46F0-8223-7BEB5BCC301A}"/>
                </c:ext>
              </c:extLst>
            </c:dLbl>
            <c:dLbl>
              <c:idx val="40"/>
              <c:layout>
                <c:manualLayout>
                  <c:x val="-1.25144927536237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2-46F0-8223-7BEB5BCC301A}"/>
                </c:ext>
              </c:extLst>
            </c:dLbl>
            <c:dLbl>
              <c:idx val="41"/>
              <c:layout>
                <c:manualLayout>
                  <c:x val="-3.870410628019323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2-46F0-8223-7BEB5BCC301A}"/>
                </c:ext>
              </c:extLst>
            </c:dLbl>
            <c:dLbl>
              <c:idx val="42"/>
              <c:layout>
                <c:manualLayout>
                  <c:x val="3.786111111111111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2-46F0-8223-7BEB5BCC301A}"/>
                </c:ext>
              </c:extLst>
            </c:dLbl>
            <c:dLbl>
              <c:idx val="43"/>
              <c:layout>
                <c:manualLayout>
                  <c:x val="8.37494979975956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2-46F0-8223-7BEB5BCC301A}"/>
                </c:ext>
              </c:extLst>
            </c:dLbl>
            <c:dLbl>
              <c:idx val="44"/>
              <c:layout>
                <c:manualLayout>
                  <c:x val="1.0049939759711357E-2"/>
                  <c:y val="2.434695382331315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2-46F0-8223-7BEB5BCC301A}"/>
                </c:ext>
              </c:extLst>
            </c:dLbl>
            <c:dLbl>
              <c:idx val="45"/>
              <c:layout>
                <c:manualLayout>
                  <c:x val="1.172492971966327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2-46F0-8223-7BEB5BCC301A}"/>
                </c:ext>
              </c:extLst>
            </c:dLbl>
            <c:dLbl>
              <c:idx val="46"/>
              <c:layout>
                <c:manualLayout>
                  <c:x val="1.507490963956722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2-46F0-8223-7BEB5BCC301A}"/>
                </c:ext>
              </c:extLst>
            </c:dLbl>
            <c:dLbl>
              <c:idx val="47"/>
              <c:layout>
                <c:manualLayout>
                  <c:x val="2.5124849399278698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2-46F0-8223-7BEB5BCC301A}"/>
                </c:ext>
              </c:extLst>
            </c:dLbl>
            <c:dLbl>
              <c:idx val="48"/>
              <c:layout>
                <c:manualLayout>
                  <c:x val="2.51248493992786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2-46F0-8223-7BEB5BCC301A}"/>
                </c:ext>
              </c:extLst>
            </c:dLbl>
            <c:dLbl>
              <c:idx val="49"/>
              <c:layout>
                <c:manualLayout>
                  <c:x val="2.51248493992786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2-46F0-8223-7BEB5BCC301A}"/>
                </c:ext>
              </c:extLst>
            </c:dLbl>
            <c:dLbl>
              <c:idx val="50"/>
              <c:layout>
                <c:manualLayout>
                  <c:x val="2.5124849399278577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2-46F0-8223-7BEB5BCC301A}"/>
                </c:ext>
              </c:extLst>
            </c:dLbl>
            <c:dLbl>
              <c:idx val="51"/>
              <c:layout>
                <c:manualLayout>
                  <c:x val="2.6799839359230613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2-46F0-8223-7BEB5BCC301A}"/>
                </c:ext>
              </c:extLst>
            </c:dLbl>
            <c:dLbl>
              <c:idx val="52"/>
              <c:layout>
                <c:manualLayout>
                  <c:x val="2.8474829319182524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2-46F0-8223-7BEB5BCC301A}"/>
                </c:ext>
              </c:extLst>
            </c:dLbl>
            <c:dLbl>
              <c:idx val="53"/>
              <c:layout>
                <c:manualLayout>
                  <c:x val="2.849959515933289E-2"/>
                  <c:y val="3.24626051229451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2-46F0-8223-7BEB5BCC301A}"/>
                </c:ext>
              </c:extLst>
            </c:dLbl>
            <c:dLbl>
              <c:idx val="54"/>
              <c:layout>
                <c:manualLayout>
                  <c:x val="-8.3749497997596279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2-46F0-8223-7BEB5BCC301A}"/>
                </c:ext>
              </c:extLst>
            </c:dLbl>
            <c:dLbl>
              <c:idx val="55"/>
              <c:layout>
                <c:manualLayout>
                  <c:x val="-6.699959839807775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22-46F0-8223-7BEB5BCC301A}"/>
                </c:ext>
              </c:extLst>
            </c:dLbl>
            <c:dLbl>
              <c:idx val="56"/>
              <c:layout>
                <c:manualLayout>
                  <c:x val="-5.02833884668911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22-46F0-8223-7BEB5BCC301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市区町村別_有所見者割合!$BU$7:$BU$49</c:f>
              <c:strCache>
                <c:ptCount val="43"/>
                <c:pt idx="0">
                  <c:v>高石市</c:v>
                </c:pt>
                <c:pt idx="1">
                  <c:v>岬町</c:v>
                </c:pt>
                <c:pt idx="2">
                  <c:v>千早赤阪村</c:v>
                </c:pt>
                <c:pt idx="3">
                  <c:v>能勢町</c:v>
                </c:pt>
                <c:pt idx="4">
                  <c:v>羽曳野市</c:v>
                </c:pt>
                <c:pt idx="5">
                  <c:v>富田林市</c:v>
                </c:pt>
                <c:pt idx="6">
                  <c:v>藤井寺市</c:v>
                </c:pt>
                <c:pt idx="7">
                  <c:v>阪南市</c:v>
                </c:pt>
                <c:pt idx="8">
                  <c:v>四條畷市</c:v>
                </c:pt>
                <c:pt idx="9">
                  <c:v>大阪狭山市</c:v>
                </c:pt>
                <c:pt idx="10">
                  <c:v>岸和田市</c:v>
                </c:pt>
                <c:pt idx="11">
                  <c:v>河内長野市</c:v>
                </c:pt>
                <c:pt idx="12">
                  <c:v>大阪市</c:v>
                </c:pt>
                <c:pt idx="13">
                  <c:v>堺市</c:v>
                </c:pt>
                <c:pt idx="14">
                  <c:v>守口市</c:v>
                </c:pt>
                <c:pt idx="15">
                  <c:v>泉大津市</c:v>
                </c:pt>
                <c:pt idx="16">
                  <c:v>泉佐野市</c:v>
                </c:pt>
                <c:pt idx="17">
                  <c:v>東大阪市</c:v>
                </c:pt>
                <c:pt idx="18">
                  <c:v>太子町</c:v>
                </c:pt>
                <c:pt idx="19">
                  <c:v>松原市</c:v>
                </c:pt>
                <c:pt idx="20">
                  <c:v>茨木市</c:v>
                </c:pt>
                <c:pt idx="21">
                  <c:v>和泉市</c:v>
                </c:pt>
                <c:pt idx="22">
                  <c:v>熊取町</c:v>
                </c:pt>
                <c:pt idx="23">
                  <c:v>摂津市</c:v>
                </c:pt>
                <c:pt idx="24">
                  <c:v>柏原市</c:v>
                </c:pt>
                <c:pt idx="25">
                  <c:v>大東市</c:v>
                </c:pt>
                <c:pt idx="26">
                  <c:v>河南町</c:v>
                </c:pt>
                <c:pt idx="27">
                  <c:v>交野市</c:v>
                </c:pt>
                <c:pt idx="28">
                  <c:v>貝塚市</c:v>
                </c:pt>
                <c:pt idx="29">
                  <c:v>八尾市</c:v>
                </c:pt>
                <c:pt idx="30">
                  <c:v>豊中市</c:v>
                </c:pt>
                <c:pt idx="31">
                  <c:v>吹田市</c:v>
                </c:pt>
                <c:pt idx="32">
                  <c:v>池田市</c:v>
                </c:pt>
                <c:pt idx="33">
                  <c:v>寝屋川市</c:v>
                </c:pt>
                <c:pt idx="34">
                  <c:v>高槻市</c:v>
                </c:pt>
                <c:pt idx="35">
                  <c:v>門真市</c:v>
                </c:pt>
                <c:pt idx="36">
                  <c:v>枚方市</c:v>
                </c:pt>
                <c:pt idx="37">
                  <c:v>箕面市</c:v>
                </c:pt>
                <c:pt idx="38">
                  <c:v>泉南市</c:v>
                </c:pt>
                <c:pt idx="39">
                  <c:v>田尻町</c:v>
                </c:pt>
                <c:pt idx="40">
                  <c:v>忠岡町</c:v>
                </c:pt>
                <c:pt idx="41">
                  <c:v>島本町</c:v>
                </c:pt>
                <c:pt idx="42">
                  <c:v>豊能町</c:v>
                </c:pt>
              </c:strCache>
            </c:strRef>
          </c:cat>
          <c:val>
            <c:numRef>
              <c:f>市区町村別_有所見者割合!$BW$7:$BW$49</c:f>
              <c:numCache>
                <c:formatCode>0.00%</c:formatCode>
                <c:ptCount val="43"/>
                <c:pt idx="0">
                  <c:v>0.40479999999999999</c:v>
                </c:pt>
                <c:pt idx="1">
                  <c:v>0.35399999999999998</c:v>
                </c:pt>
                <c:pt idx="2">
                  <c:v>0.35160000000000002</c:v>
                </c:pt>
                <c:pt idx="3">
                  <c:v>0.34639999999999999</c:v>
                </c:pt>
                <c:pt idx="4">
                  <c:v>0.33579999999999999</c:v>
                </c:pt>
                <c:pt idx="5">
                  <c:v>0.33350000000000002</c:v>
                </c:pt>
                <c:pt idx="6">
                  <c:v>0.31180000000000002</c:v>
                </c:pt>
                <c:pt idx="7">
                  <c:v>0.3039</c:v>
                </c:pt>
                <c:pt idx="8">
                  <c:v>0.30220000000000002</c:v>
                </c:pt>
                <c:pt idx="9">
                  <c:v>0.28849999999999998</c:v>
                </c:pt>
                <c:pt idx="10">
                  <c:v>0.28749999999999998</c:v>
                </c:pt>
                <c:pt idx="11">
                  <c:v>0.28460000000000002</c:v>
                </c:pt>
                <c:pt idx="12">
                  <c:v>0.28449999999999998</c:v>
                </c:pt>
                <c:pt idx="13">
                  <c:v>0.27929999999999999</c:v>
                </c:pt>
                <c:pt idx="14">
                  <c:v>0.27660000000000001</c:v>
                </c:pt>
                <c:pt idx="15">
                  <c:v>0.2702</c:v>
                </c:pt>
                <c:pt idx="16">
                  <c:v>0.26629999999999998</c:v>
                </c:pt>
                <c:pt idx="17">
                  <c:v>0.26500000000000001</c:v>
                </c:pt>
                <c:pt idx="18">
                  <c:v>0.2636</c:v>
                </c:pt>
                <c:pt idx="19">
                  <c:v>0.26319999999999999</c:v>
                </c:pt>
                <c:pt idx="20">
                  <c:v>0.2631</c:v>
                </c:pt>
                <c:pt idx="21">
                  <c:v>0.26219999999999999</c:v>
                </c:pt>
                <c:pt idx="22">
                  <c:v>0.2621</c:v>
                </c:pt>
                <c:pt idx="23">
                  <c:v>0.2616</c:v>
                </c:pt>
                <c:pt idx="24">
                  <c:v>0.26119999999999999</c:v>
                </c:pt>
                <c:pt idx="25">
                  <c:v>0.25850000000000001</c:v>
                </c:pt>
                <c:pt idx="26">
                  <c:v>0.25790000000000002</c:v>
                </c:pt>
                <c:pt idx="27">
                  <c:v>0.25030000000000002</c:v>
                </c:pt>
                <c:pt idx="28">
                  <c:v>0.24809999999999999</c:v>
                </c:pt>
                <c:pt idx="29">
                  <c:v>0.24640000000000001</c:v>
                </c:pt>
                <c:pt idx="30">
                  <c:v>0.2457</c:v>
                </c:pt>
                <c:pt idx="31">
                  <c:v>0.24110000000000001</c:v>
                </c:pt>
                <c:pt idx="32">
                  <c:v>0.23899999999999999</c:v>
                </c:pt>
                <c:pt idx="33">
                  <c:v>0.2331</c:v>
                </c:pt>
                <c:pt idx="34">
                  <c:v>0.22819999999999999</c:v>
                </c:pt>
                <c:pt idx="35">
                  <c:v>0.2177</c:v>
                </c:pt>
                <c:pt idx="36">
                  <c:v>0.216</c:v>
                </c:pt>
                <c:pt idx="37">
                  <c:v>0.2077</c:v>
                </c:pt>
                <c:pt idx="38">
                  <c:v>0.19420000000000001</c:v>
                </c:pt>
                <c:pt idx="39">
                  <c:v>0.18</c:v>
                </c:pt>
                <c:pt idx="40">
                  <c:v>0.17469999999999999</c:v>
                </c:pt>
                <c:pt idx="41">
                  <c:v>0.17299999999999999</c:v>
                </c:pt>
                <c:pt idx="42">
                  <c:v>0.1288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122-46F0-8223-7BEB5BCC3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81824"/>
        <c:axId val="3231823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1122-46F0-8223-7BEB5BCC301A}"/>
              </c:ext>
            </c:extLst>
          </c:dPt>
          <c:dLbls>
            <c:dLbl>
              <c:idx val="0"/>
              <c:layout>
                <c:manualLayout>
                  <c:x val="-0.16871977305166716"/>
                  <c:y val="-0.8981396492577831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22-46F0-8223-7BEB5BCC30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市区町村別_有所見者割合!$CZ$7:$CZ$49</c:f>
              <c:numCache>
                <c:formatCode>0.00%</c:formatCode>
                <c:ptCount val="43"/>
                <c:pt idx="0">
                  <c:v>0.2646</c:v>
                </c:pt>
                <c:pt idx="1">
                  <c:v>0.2646</c:v>
                </c:pt>
                <c:pt idx="2">
                  <c:v>0.2646</c:v>
                </c:pt>
                <c:pt idx="3">
                  <c:v>0.2646</c:v>
                </c:pt>
                <c:pt idx="4">
                  <c:v>0.2646</c:v>
                </c:pt>
                <c:pt idx="5">
                  <c:v>0.2646</c:v>
                </c:pt>
                <c:pt idx="6">
                  <c:v>0.2646</c:v>
                </c:pt>
                <c:pt idx="7">
                  <c:v>0.2646</c:v>
                </c:pt>
                <c:pt idx="8">
                  <c:v>0.2646</c:v>
                </c:pt>
                <c:pt idx="9">
                  <c:v>0.2646</c:v>
                </c:pt>
                <c:pt idx="10">
                  <c:v>0.2646</c:v>
                </c:pt>
                <c:pt idx="11">
                  <c:v>0.2646</c:v>
                </c:pt>
                <c:pt idx="12">
                  <c:v>0.2646</c:v>
                </c:pt>
                <c:pt idx="13">
                  <c:v>0.2646</c:v>
                </c:pt>
                <c:pt idx="14">
                  <c:v>0.2646</c:v>
                </c:pt>
                <c:pt idx="15">
                  <c:v>0.2646</c:v>
                </c:pt>
                <c:pt idx="16">
                  <c:v>0.2646</c:v>
                </c:pt>
                <c:pt idx="17">
                  <c:v>0.2646</c:v>
                </c:pt>
                <c:pt idx="18">
                  <c:v>0.2646</c:v>
                </c:pt>
                <c:pt idx="19">
                  <c:v>0.2646</c:v>
                </c:pt>
                <c:pt idx="20">
                  <c:v>0.2646</c:v>
                </c:pt>
                <c:pt idx="21">
                  <c:v>0.2646</c:v>
                </c:pt>
                <c:pt idx="22">
                  <c:v>0.2646</c:v>
                </c:pt>
                <c:pt idx="23">
                  <c:v>0.2646</c:v>
                </c:pt>
                <c:pt idx="24">
                  <c:v>0.2646</c:v>
                </c:pt>
                <c:pt idx="25">
                  <c:v>0.2646</c:v>
                </c:pt>
                <c:pt idx="26">
                  <c:v>0.2646</c:v>
                </c:pt>
                <c:pt idx="27">
                  <c:v>0.2646</c:v>
                </c:pt>
                <c:pt idx="28">
                  <c:v>0.2646</c:v>
                </c:pt>
                <c:pt idx="29">
                  <c:v>0.2646</c:v>
                </c:pt>
                <c:pt idx="30">
                  <c:v>0.2646</c:v>
                </c:pt>
                <c:pt idx="31">
                  <c:v>0.2646</c:v>
                </c:pt>
                <c:pt idx="32">
                  <c:v>0.2646</c:v>
                </c:pt>
                <c:pt idx="33">
                  <c:v>0.2646</c:v>
                </c:pt>
                <c:pt idx="34">
                  <c:v>0.2646</c:v>
                </c:pt>
                <c:pt idx="35">
                  <c:v>0.2646</c:v>
                </c:pt>
                <c:pt idx="36">
                  <c:v>0.2646</c:v>
                </c:pt>
                <c:pt idx="37">
                  <c:v>0.2646</c:v>
                </c:pt>
                <c:pt idx="38">
                  <c:v>0.2646</c:v>
                </c:pt>
                <c:pt idx="39">
                  <c:v>0.2646</c:v>
                </c:pt>
                <c:pt idx="40">
                  <c:v>0.2646</c:v>
                </c:pt>
                <c:pt idx="41">
                  <c:v>0.2646</c:v>
                </c:pt>
                <c:pt idx="42">
                  <c:v>0.2646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1122-46F0-8223-7BEB5BCC3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183504"/>
        <c:axId val="323182944"/>
      </c:scatterChart>
      <c:catAx>
        <c:axId val="3231818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182384"/>
        <c:crossesAt val="0"/>
        <c:auto val="1"/>
        <c:lblAlgn val="ctr"/>
        <c:lblOffset val="100"/>
        <c:noMultiLvlLbl val="0"/>
      </c:catAx>
      <c:valAx>
        <c:axId val="32318238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181824"/>
        <c:crosses val="autoZero"/>
        <c:crossBetween val="between"/>
      </c:valAx>
      <c:valAx>
        <c:axId val="3231829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183504"/>
        <c:crosses val="max"/>
        <c:crossBetween val="midCat"/>
      </c:valAx>
      <c:valAx>
        <c:axId val="32318350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31829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8756038647344"/>
          <c:y val="6.7911190476190472E-2"/>
          <c:w val="0.78474287439613521"/>
          <c:h val="0.909565793650793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市区町村別_健診受診率!$AF$4</c:f>
              <c:strCache>
                <c:ptCount val="1"/>
                <c:pt idx="0">
                  <c:v>歯科健診受診率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24"/>
              <c:layout>
                <c:manualLayout>
                  <c:x val="1.37653692214051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D4-4338-A049-C179AAA177A9}"/>
                </c:ext>
              </c:extLst>
            </c:dLbl>
            <c:dLbl>
              <c:idx val="25"/>
              <c:layout>
                <c:manualLayout>
                  <c:x val="1.376536922140524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4-4338-A049-C179AAA177A9}"/>
                </c:ext>
              </c:extLst>
            </c:dLbl>
            <c:dLbl>
              <c:idx val="26"/>
              <c:layout>
                <c:manualLayout>
                  <c:x val="1.5294854690450206E-2"/>
                  <c:y val="1.61471939521922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4-4338-A049-C179AAA177A9}"/>
                </c:ext>
              </c:extLst>
            </c:dLbl>
            <c:dLbl>
              <c:idx val="27"/>
              <c:layout>
                <c:manualLayout>
                  <c:x val="2.75307384428103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D4-4338-A049-C179AAA177A9}"/>
                </c:ext>
              </c:extLst>
            </c:dLbl>
            <c:dLbl>
              <c:idx val="28"/>
              <c:layout>
                <c:manualLayout>
                  <c:x val="3.0589709380900412E-2"/>
                  <c:y val="1.614719394467309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D4-4338-A049-C179AAA177A9}"/>
                </c:ext>
              </c:extLst>
            </c:dLbl>
            <c:dLbl>
              <c:idx val="29"/>
              <c:layout>
                <c:manualLayout>
                  <c:x val="4.129610766421550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D4-4338-A049-C179AAA177A9}"/>
                </c:ext>
              </c:extLst>
            </c:dLbl>
            <c:dLbl>
              <c:idx val="30"/>
              <c:layout>
                <c:manualLayout>
                  <c:x val="4.7414049540395582E-2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D4-4338-A049-C179AAA177A9}"/>
                </c:ext>
              </c:extLst>
            </c:dLbl>
            <c:dLbl>
              <c:idx val="31"/>
              <c:layout>
                <c:manualLayout>
                  <c:x val="5.047302047848562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D4-4338-A049-C179AAA177A9}"/>
                </c:ext>
              </c:extLst>
            </c:dLbl>
            <c:dLbl>
              <c:idx val="32"/>
              <c:layout>
                <c:manualLayout>
                  <c:x val="5.2006884057970958E-2"/>
                  <c:y val="1.008015873015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D4-4338-A049-C179AAA177A9}"/>
                </c:ext>
              </c:extLst>
            </c:dLbl>
            <c:dLbl>
              <c:idx val="33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D4-4338-A049-C179AAA177A9}"/>
                </c:ext>
              </c:extLst>
            </c:dLbl>
            <c:dLbl>
              <c:idx val="34"/>
              <c:layout>
                <c:manualLayout>
                  <c:x val="4.3861307702850117E-4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9-4D2E-BF63-884566FC2084}"/>
                </c:ext>
              </c:extLst>
            </c:dLbl>
            <c:dLbl>
              <c:idx val="35"/>
              <c:layout>
                <c:manualLayout>
                  <c:x val="-4.1498433301065604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9-4D2E-BF63-884566FC2084}"/>
                </c:ext>
              </c:extLst>
            </c:dLbl>
            <c:dLbl>
              <c:idx val="36"/>
              <c:layout>
                <c:manualLayout>
                  <c:x val="-4.1498433301066168E-3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9-4D2E-BF63-884566FC2084}"/>
                </c:ext>
              </c:extLst>
            </c:dLbl>
            <c:dLbl>
              <c:idx val="37"/>
              <c:layout>
                <c:manualLayout>
                  <c:x val="-4.1498433301065604E-3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9-4D2E-BF63-884566FC2084}"/>
                </c:ext>
              </c:extLst>
            </c:dLbl>
            <c:dLbl>
              <c:idx val="38"/>
              <c:layout>
                <c:manualLayout>
                  <c:x val="4.3861307702844512E-4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9-4D2E-BF63-884566FC2084}"/>
                </c:ext>
              </c:extLst>
            </c:dLbl>
            <c:dLbl>
              <c:idx val="39"/>
              <c:layout>
                <c:manualLayout>
                  <c:x val="-3.598505969690735E-4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9-4D2E-BF63-884566FC2084}"/>
                </c:ext>
              </c:extLst>
            </c:dLbl>
            <c:dLbl>
              <c:idx val="40"/>
              <c:layout>
                <c:manualLayout>
                  <c:x val="-3.5985059696901745E-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9-4D2E-BF63-884566FC2084}"/>
                </c:ext>
              </c:extLst>
            </c:dLbl>
            <c:dLbl>
              <c:idx val="41"/>
              <c:layout>
                <c:manualLayout>
                  <c:x val="-3.272617176049558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99-4D2E-BF63-884566FC2084}"/>
                </c:ext>
              </c:extLst>
            </c:dLbl>
            <c:dLbl>
              <c:idx val="42"/>
              <c:layout>
                <c:manualLayout>
                  <c:x val="-1.15831427096653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99-4D2E-BF63-884566FC2084}"/>
                </c:ext>
              </c:extLst>
            </c:dLbl>
            <c:dLbl>
              <c:idx val="43"/>
              <c:layout>
                <c:manualLayout>
                  <c:x val="2.68110664260004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99-4D2E-BF63-884566FC2084}"/>
                </c:ext>
              </c:extLst>
            </c:dLbl>
            <c:dLbl>
              <c:idx val="44"/>
              <c:layout>
                <c:manualLayout>
                  <c:x val="2.681106642600034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99-4D2E-BF63-884566FC2084}"/>
                </c:ext>
              </c:extLst>
            </c:dLbl>
            <c:dLbl>
              <c:idx val="45"/>
              <c:layout>
                <c:manualLayout>
                  <c:x val="2.8486758077625428E-2"/>
                  <c:y val="1.62313025463560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99-4D2E-BF63-884566FC2084}"/>
                </c:ext>
              </c:extLst>
            </c:dLbl>
            <c:dLbl>
              <c:idx val="46"/>
              <c:layout>
                <c:manualLayout>
                  <c:x val="3.0162449729250453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99-4D2E-BF63-884566FC2084}"/>
                </c:ext>
              </c:extLst>
            </c:dLbl>
            <c:dLbl>
              <c:idx val="47"/>
              <c:layout>
                <c:manualLayout>
                  <c:x val="-3.3513833032499888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99-4D2E-BF63-884566FC2084}"/>
                </c:ext>
              </c:extLst>
            </c:dLbl>
            <c:dLbl>
              <c:idx val="48"/>
              <c:layout>
                <c:manualLayout>
                  <c:x val="-3.35138330325005E-3"/>
                  <c:y val="-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99-4D2E-BF63-884566FC2084}"/>
                </c:ext>
              </c:extLst>
            </c:dLbl>
            <c:dLbl>
              <c:idx val="49"/>
              <c:layout>
                <c:manualLayout>
                  <c:x val="-3.351383303250111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99-4D2E-BF63-884566FC20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市区町村別_健診受診率!$AF$5:$AF$47</c:f>
              <c:strCache>
                <c:ptCount val="43"/>
                <c:pt idx="0">
                  <c:v>茨木市</c:v>
                </c:pt>
                <c:pt idx="1">
                  <c:v>箕面市</c:v>
                </c:pt>
                <c:pt idx="2">
                  <c:v>和泉市</c:v>
                </c:pt>
                <c:pt idx="3">
                  <c:v>八尾市</c:v>
                </c:pt>
                <c:pt idx="4">
                  <c:v>河内長野市</c:v>
                </c:pt>
                <c:pt idx="5">
                  <c:v>豊能町</c:v>
                </c:pt>
                <c:pt idx="6">
                  <c:v>吹田市</c:v>
                </c:pt>
                <c:pt idx="7">
                  <c:v>藤井寺市</c:v>
                </c:pt>
                <c:pt idx="8">
                  <c:v>田尻町</c:v>
                </c:pt>
                <c:pt idx="9">
                  <c:v>高石市</c:v>
                </c:pt>
                <c:pt idx="10">
                  <c:v>柏原市</c:v>
                </c:pt>
                <c:pt idx="11">
                  <c:v>富田林市</c:v>
                </c:pt>
                <c:pt idx="12">
                  <c:v>寝屋川市</c:v>
                </c:pt>
                <c:pt idx="13">
                  <c:v>泉佐野市</c:v>
                </c:pt>
                <c:pt idx="14">
                  <c:v>守口市</c:v>
                </c:pt>
                <c:pt idx="15">
                  <c:v>島本町</c:v>
                </c:pt>
                <c:pt idx="16">
                  <c:v>大東市</c:v>
                </c:pt>
                <c:pt idx="17">
                  <c:v>泉大津市</c:v>
                </c:pt>
                <c:pt idx="18">
                  <c:v>貝塚市</c:v>
                </c:pt>
                <c:pt idx="19">
                  <c:v>東大阪市</c:v>
                </c:pt>
                <c:pt idx="20">
                  <c:v>羽曳野市</c:v>
                </c:pt>
                <c:pt idx="21">
                  <c:v>摂津市</c:v>
                </c:pt>
                <c:pt idx="22">
                  <c:v>熊取町</c:v>
                </c:pt>
                <c:pt idx="23">
                  <c:v>高槻市</c:v>
                </c:pt>
                <c:pt idx="24">
                  <c:v>千早赤阪村</c:v>
                </c:pt>
                <c:pt idx="25">
                  <c:v>四條畷市</c:v>
                </c:pt>
                <c:pt idx="26">
                  <c:v>忠岡町</c:v>
                </c:pt>
                <c:pt idx="27">
                  <c:v>門真市</c:v>
                </c:pt>
                <c:pt idx="28">
                  <c:v>大阪市</c:v>
                </c:pt>
                <c:pt idx="29">
                  <c:v>泉南市</c:v>
                </c:pt>
                <c:pt idx="30">
                  <c:v>豊中市</c:v>
                </c:pt>
                <c:pt idx="31">
                  <c:v>河南町</c:v>
                </c:pt>
                <c:pt idx="32">
                  <c:v>能勢町</c:v>
                </c:pt>
                <c:pt idx="33">
                  <c:v>池田市</c:v>
                </c:pt>
                <c:pt idx="34">
                  <c:v>大阪狭山市</c:v>
                </c:pt>
                <c:pt idx="35">
                  <c:v>交野市</c:v>
                </c:pt>
                <c:pt idx="36">
                  <c:v>松原市</c:v>
                </c:pt>
                <c:pt idx="37">
                  <c:v>岸和田市</c:v>
                </c:pt>
                <c:pt idx="38">
                  <c:v>堺市</c:v>
                </c:pt>
                <c:pt idx="39">
                  <c:v>太子町</c:v>
                </c:pt>
                <c:pt idx="40">
                  <c:v>阪南市</c:v>
                </c:pt>
                <c:pt idx="41">
                  <c:v>枚方市</c:v>
                </c:pt>
                <c:pt idx="42">
                  <c:v>岬町</c:v>
                </c:pt>
              </c:strCache>
            </c:strRef>
          </c:cat>
          <c:val>
            <c:numRef>
              <c:f>市区町村別_健診受診率!$AG$5:$AG$47</c:f>
              <c:numCache>
                <c:formatCode>0.0%</c:formatCode>
                <c:ptCount val="43"/>
                <c:pt idx="0">
                  <c:v>0.20811867116717001</c:v>
                </c:pt>
                <c:pt idx="1">
                  <c:v>0.18634336677814939</c:v>
                </c:pt>
                <c:pt idx="2">
                  <c:v>0.18304147465437787</c:v>
                </c:pt>
                <c:pt idx="3">
                  <c:v>0.16811540595524321</c:v>
                </c:pt>
                <c:pt idx="4">
                  <c:v>0.15525264137515737</c:v>
                </c:pt>
                <c:pt idx="5">
                  <c:v>0.15393283750281722</c:v>
                </c:pt>
                <c:pt idx="6">
                  <c:v>0.14783597565054518</c:v>
                </c:pt>
                <c:pt idx="7">
                  <c:v>0.14583333333333334</c:v>
                </c:pt>
                <c:pt idx="8">
                  <c:v>0.14436958614051973</c:v>
                </c:pt>
                <c:pt idx="9">
                  <c:v>0.14127320294007725</c:v>
                </c:pt>
                <c:pt idx="10">
                  <c:v>0.13407709931268055</c:v>
                </c:pt>
                <c:pt idx="11">
                  <c:v>0.13283147158814959</c:v>
                </c:pt>
                <c:pt idx="12">
                  <c:v>0.12969963369963369</c:v>
                </c:pt>
                <c:pt idx="13">
                  <c:v>0.12966525586764141</c:v>
                </c:pt>
                <c:pt idx="14">
                  <c:v>0.12249138215989044</c:v>
                </c:pt>
                <c:pt idx="15">
                  <c:v>0.12207551540421589</c:v>
                </c:pt>
                <c:pt idx="16">
                  <c:v>0.11980976769709165</c:v>
                </c:pt>
                <c:pt idx="17">
                  <c:v>0.11920034209963652</c:v>
                </c:pt>
                <c:pt idx="18">
                  <c:v>0.11778029445073612</c:v>
                </c:pt>
                <c:pt idx="19">
                  <c:v>0.1176808604685428</c:v>
                </c:pt>
                <c:pt idx="20">
                  <c:v>0.1159167468719923</c:v>
                </c:pt>
                <c:pt idx="21">
                  <c:v>0.11576646324801894</c:v>
                </c:pt>
                <c:pt idx="22">
                  <c:v>0.11519029976423038</c:v>
                </c:pt>
                <c:pt idx="23">
                  <c:v>0.11367561043542847</c:v>
                </c:pt>
                <c:pt idx="24">
                  <c:v>0.10657785179017486</c:v>
                </c:pt>
                <c:pt idx="25">
                  <c:v>0.10644403861205322</c:v>
                </c:pt>
                <c:pt idx="26">
                  <c:v>0.10511918718249316</c:v>
                </c:pt>
                <c:pt idx="27">
                  <c:v>0.10221357890522222</c:v>
                </c:pt>
                <c:pt idx="28">
                  <c:v>0.10084517565022491</c:v>
                </c:pt>
                <c:pt idx="29">
                  <c:v>9.7862124156853775E-2</c:v>
                </c:pt>
                <c:pt idx="30">
                  <c:v>9.5193962663842183E-2</c:v>
                </c:pt>
                <c:pt idx="31">
                  <c:v>9.5094339622641508E-2</c:v>
                </c:pt>
                <c:pt idx="32">
                  <c:v>9.4210526315789467E-2</c:v>
                </c:pt>
                <c:pt idx="33">
                  <c:v>9.3100638326768986E-2</c:v>
                </c:pt>
                <c:pt idx="34">
                  <c:v>8.6481947942905119E-2</c:v>
                </c:pt>
                <c:pt idx="35">
                  <c:v>8.3593749999999994E-2</c:v>
                </c:pt>
                <c:pt idx="36">
                  <c:v>8.0567955682246006E-2</c:v>
                </c:pt>
                <c:pt idx="37">
                  <c:v>7.9593335652711733E-2</c:v>
                </c:pt>
                <c:pt idx="38">
                  <c:v>7.3116997563630715E-2</c:v>
                </c:pt>
                <c:pt idx="39">
                  <c:v>6.6221765913757696E-2</c:v>
                </c:pt>
                <c:pt idx="40">
                  <c:v>6.538817005545286E-2</c:v>
                </c:pt>
                <c:pt idx="41">
                  <c:v>6.3162227949599081E-2</c:v>
                </c:pt>
                <c:pt idx="42">
                  <c:v>3.5725576983876066E-2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D8B-4D0B-8A7C-E950AC38F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404208"/>
        <c:axId val="32040476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7D8B-4D0B-8A7C-E950AC38F20C}"/>
              </c:ext>
            </c:extLst>
          </c:dPt>
          <c:dLbls>
            <c:dLbl>
              <c:idx val="0"/>
              <c:layout>
                <c:manualLayout>
                  <c:x val="3.3318291691736071E-2"/>
                  <c:y val="-0.891106950487223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10-4EBF-B810-5272F1E0AD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市区町村別_健診受診率!$AI$5:$AI$47</c:f>
              <c:numCache>
                <c:formatCode>0.0%</c:formatCode>
                <c:ptCount val="43"/>
                <c:pt idx="0">
                  <c:v>0.11099540272929283</c:v>
                </c:pt>
                <c:pt idx="1">
                  <c:v>0.11099540272929283</c:v>
                </c:pt>
                <c:pt idx="2">
                  <c:v>0.11099540272929283</c:v>
                </c:pt>
                <c:pt idx="3">
                  <c:v>0.11099540272929283</c:v>
                </c:pt>
                <c:pt idx="4">
                  <c:v>0.11099540272929283</c:v>
                </c:pt>
                <c:pt idx="5">
                  <c:v>0.11099540272929283</c:v>
                </c:pt>
                <c:pt idx="6">
                  <c:v>0.11099540272929283</c:v>
                </c:pt>
                <c:pt idx="7">
                  <c:v>0.11099540272929283</c:v>
                </c:pt>
                <c:pt idx="8">
                  <c:v>0.11099540272929283</c:v>
                </c:pt>
                <c:pt idx="9">
                  <c:v>0.11099540272929283</c:v>
                </c:pt>
                <c:pt idx="10">
                  <c:v>0.11099540272929283</c:v>
                </c:pt>
                <c:pt idx="11">
                  <c:v>0.11099540272929283</c:v>
                </c:pt>
                <c:pt idx="12">
                  <c:v>0.11099540272929283</c:v>
                </c:pt>
                <c:pt idx="13">
                  <c:v>0.11099540272929283</c:v>
                </c:pt>
                <c:pt idx="14">
                  <c:v>0.11099540272929283</c:v>
                </c:pt>
                <c:pt idx="15">
                  <c:v>0.11099540272929283</c:v>
                </c:pt>
                <c:pt idx="16">
                  <c:v>0.11099540272929283</c:v>
                </c:pt>
                <c:pt idx="17">
                  <c:v>0.11099540272929283</c:v>
                </c:pt>
                <c:pt idx="18">
                  <c:v>0.11099540272929283</c:v>
                </c:pt>
                <c:pt idx="19">
                  <c:v>0.11099540272929283</c:v>
                </c:pt>
                <c:pt idx="20">
                  <c:v>0.11099540272929283</c:v>
                </c:pt>
                <c:pt idx="21">
                  <c:v>0.11099540272929283</c:v>
                </c:pt>
                <c:pt idx="22">
                  <c:v>0.11099540272929283</c:v>
                </c:pt>
                <c:pt idx="23">
                  <c:v>0.11099540272929283</c:v>
                </c:pt>
                <c:pt idx="24">
                  <c:v>0.11099540272929283</c:v>
                </c:pt>
                <c:pt idx="25">
                  <c:v>0.11099540272929283</c:v>
                </c:pt>
                <c:pt idx="26">
                  <c:v>0.11099540272929283</c:v>
                </c:pt>
                <c:pt idx="27">
                  <c:v>0.11099540272929283</c:v>
                </c:pt>
                <c:pt idx="28">
                  <c:v>0.11099540272929283</c:v>
                </c:pt>
                <c:pt idx="29">
                  <c:v>0.11099540272929283</c:v>
                </c:pt>
                <c:pt idx="30">
                  <c:v>0.11099540272929283</c:v>
                </c:pt>
                <c:pt idx="31">
                  <c:v>0.11099540272929283</c:v>
                </c:pt>
                <c:pt idx="32">
                  <c:v>0.11099540272929283</c:v>
                </c:pt>
                <c:pt idx="33">
                  <c:v>0.11099540272929283</c:v>
                </c:pt>
                <c:pt idx="34">
                  <c:v>0.11099540272929283</c:v>
                </c:pt>
                <c:pt idx="35">
                  <c:v>0.11099540272929283</c:v>
                </c:pt>
                <c:pt idx="36">
                  <c:v>0.11099540272929283</c:v>
                </c:pt>
                <c:pt idx="37">
                  <c:v>0.11099540272929283</c:v>
                </c:pt>
                <c:pt idx="38">
                  <c:v>0.11099540272929283</c:v>
                </c:pt>
                <c:pt idx="39">
                  <c:v>0.11099540272929283</c:v>
                </c:pt>
                <c:pt idx="40">
                  <c:v>0.11099540272929283</c:v>
                </c:pt>
                <c:pt idx="41">
                  <c:v>0.11099540272929283</c:v>
                </c:pt>
                <c:pt idx="42">
                  <c:v>0.11099540272929283</c:v>
                </c:pt>
              </c:numCache>
            </c:numRef>
          </c:xVal>
          <c:yVal>
            <c:numRef>
              <c:f>市区町村別_健診受診率!$AJ$5:$AJ$47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D8B-4D0B-8A7C-E950AC38F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095840"/>
        <c:axId val="321095280"/>
      </c:scatterChart>
      <c:catAx>
        <c:axId val="3204042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404768"/>
        <c:crossesAt val="0"/>
        <c:auto val="1"/>
        <c:lblAlgn val="ctr"/>
        <c:lblOffset val="100"/>
        <c:noMultiLvlLbl val="0"/>
      </c:catAx>
      <c:valAx>
        <c:axId val="32040476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38171185539607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404208"/>
        <c:crosses val="autoZero"/>
        <c:crossBetween val="between"/>
      </c:valAx>
      <c:valAx>
        <c:axId val="32109528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1095840"/>
        <c:crosses val="max"/>
        <c:crossBetween val="midCat"/>
      </c:valAx>
      <c:valAx>
        <c:axId val="32109584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1095280"/>
        <c:crosses val="autoZero"/>
        <c:crossBetween val="midCat"/>
      </c:valAx>
      <c:spPr>
        <a:noFill/>
        <a:ln w="9525"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paperSize="9"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1250611845326"/>
          <c:y val="6.8346756044238691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市区町村別_有所見者割合!$BX$5</c:f>
              <c:strCache>
                <c:ptCount val="1"/>
                <c:pt idx="0">
                  <c:v>有所見者割合 口臭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8-4D19-BF5B-CB9B99D4CAB0}"/>
                </c:ext>
              </c:extLst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8-4D19-BF5B-CB9B99D4CAB0}"/>
                </c:ext>
              </c:extLst>
            </c:dLbl>
            <c:dLbl>
              <c:idx val="2"/>
              <c:layout>
                <c:manualLayout>
                  <c:x val="5.6239285906731795E-17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8-4D19-BF5B-CB9B99D4CAB0}"/>
                </c:ext>
              </c:extLst>
            </c:dLbl>
            <c:dLbl>
              <c:idx val="3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8-4D19-BF5B-CB9B99D4CAB0}"/>
                </c:ext>
              </c:extLst>
            </c:dLbl>
            <c:dLbl>
              <c:idx val="4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8-4D19-BF5B-CB9B99D4CAB0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8-4D19-BF5B-CB9B99D4CAB0}"/>
                </c:ext>
              </c:extLst>
            </c:dLbl>
            <c:dLbl>
              <c:idx val="6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38-4D19-BF5B-CB9B99D4CAB0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38-4D19-BF5B-CB9B99D4CAB0}"/>
                </c:ext>
              </c:extLst>
            </c:dLbl>
            <c:dLbl>
              <c:idx val="8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38-4D19-BF5B-CB9B99D4CAB0}"/>
                </c:ext>
              </c:extLst>
            </c:dLbl>
            <c:dLbl>
              <c:idx val="9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38-4D19-BF5B-CB9B99D4CAB0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38-4D19-BF5B-CB9B99D4CAB0}"/>
                </c:ext>
              </c:extLst>
            </c:dLbl>
            <c:dLbl>
              <c:idx val="11"/>
              <c:layout>
                <c:manualLayout>
                  <c:x val="-4.60144927536226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38-4D19-BF5B-CB9B99D4CAB0}"/>
                </c:ext>
              </c:extLst>
            </c:dLbl>
            <c:dLbl>
              <c:idx val="12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38-4D19-BF5B-CB9B99D4CAB0}"/>
                </c:ext>
              </c:extLst>
            </c:dLbl>
            <c:dLbl>
              <c:idx val="13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38-4D19-BF5B-CB9B99D4CAB0}"/>
                </c:ext>
              </c:extLst>
            </c:dLbl>
            <c:dLbl>
              <c:idx val="14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38-4D19-BF5B-CB9B99D4CAB0}"/>
                </c:ext>
              </c:extLst>
            </c:dLbl>
            <c:dLbl>
              <c:idx val="15"/>
              <c:layout>
                <c:manualLayout>
                  <c:x val="-1.5425120772947422E-3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45-4E17-9F1C-991599F4B45D}"/>
                </c:ext>
              </c:extLst>
            </c:dLbl>
            <c:dLbl>
              <c:idx val="16"/>
              <c:layout>
                <c:manualLayout>
                  <c:x val="-4.6144927536232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5-4E17-9F1C-991599F4B45D}"/>
                </c:ext>
              </c:extLst>
            </c:dLbl>
            <c:dLbl>
              <c:idx val="17"/>
              <c:layout>
                <c:manualLayout>
                  <c:x val="-6.14830917874396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5-4E17-9F1C-991599F4B45D}"/>
                </c:ext>
              </c:extLst>
            </c:dLbl>
            <c:dLbl>
              <c:idx val="18"/>
              <c:layout>
                <c:manualLayout>
                  <c:x val="-3.080676328502415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45-4E17-9F1C-991599F4B45D}"/>
                </c:ext>
              </c:extLst>
            </c:dLbl>
            <c:dLbl>
              <c:idx val="19"/>
              <c:layout>
                <c:manualLayout>
                  <c:x val="-3.093599033816425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5-4E17-9F1C-991599F4B45D}"/>
                </c:ext>
              </c:extLst>
            </c:dLbl>
            <c:dLbl>
              <c:idx val="20"/>
              <c:layout>
                <c:manualLayout>
                  <c:x val="-3.11956521739136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45-4E17-9F1C-991599F4B45D}"/>
                </c:ext>
              </c:extLst>
            </c:dLbl>
            <c:dLbl>
              <c:idx val="21"/>
              <c:layout>
                <c:manualLayout>
                  <c:x val="-4.6577294685990903E-3"/>
                  <c:y val="1.614719394467309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45-4E17-9F1C-991599F4B45D}"/>
                </c:ext>
              </c:extLst>
            </c:dLbl>
            <c:dLbl>
              <c:idx val="22"/>
              <c:layout>
                <c:manualLayout>
                  <c:x val="-1.5944444444445007E-3"/>
                  <c:y val="3.174603175342319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45-4E17-9F1C-991599F4B45D}"/>
                </c:ext>
              </c:extLst>
            </c:dLbl>
            <c:dLbl>
              <c:idx val="23"/>
              <c:layout>
                <c:manualLayout>
                  <c:x val="6.0615942028984949E-3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45-4E17-9F1C-991599F4B45D}"/>
                </c:ext>
              </c:extLst>
            </c:dLbl>
            <c:dLbl>
              <c:idx val="24"/>
              <c:layout>
                <c:manualLayout>
                  <c:x val="6.0573671497583977E-3"/>
                  <c:y val="7.936507943899386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45-4E17-9F1C-991599F4B45D}"/>
                </c:ext>
              </c:extLst>
            </c:dLbl>
            <c:dLbl>
              <c:idx val="25"/>
              <c:layout>
                <c:manualLayout>
                  <c:x val="7.5911835748792272E-3"/>
                  <c:y val="1.58730158804073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45-4E17-9F1C-991599F4B45D}"/>
                </c:ext>
              </c:extLst>
            </c:dLbl>
            <c:dLbl>
              <c:idx val="26"/>
              <c:layout>
                <c:manualLayout>
                  <c:x val="2.4454468599033816E-2"/>
                  <c:y val="2.380952381691525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45-4E17-9F1C-991599F4B45D}"/>
                </c:ext>
              </c:extLst>
            </c:dLbl>
            <c:dLbl>
              <c:idx val="27"/>
              <c:layout>
                <c:manualLayout>
                  <c:x val="2.4450120772946862E-2"/>
                  <c:y val="7.936507943899386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45-4E17-9F1C-991599F4B45D}"/>
                </c:ext>
              </c:extLst>
            </c:dLbl>
            <c:dLbl>
              <c:idx val="28"/>
              <c:layout>
                <c:manualLayout>
                  <c:x val="3.2110507246376756E-2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45-4E17-9F1C-991599F4B45D}"/>
                </c:ext>
              </c:extLst>
            </c:dLbl>
            <c:dLbl>
              <c:idx val="29"/>
              <c:layout>
                <c:manualLayout>
                  <c:x val="3.529082125603870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45-4E17-9F1C-991599F4B45D}"/>
                </c:ext>
              </c:extLst>
            </c:dLbl>
            <c:dLbl>
              <c:idx val="30"/>
              <c:layout>
                <c:manualLayout>
                  <c:x val="3.989227053140096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45-4E17-9F1C-991599F4B45D}"/>
                </c:ext>
              </c:extLst>
            </c:dLbl>
            <c:dLbl>
              <c:idx val="31"/>
              <c:layout>
                <c:manualLayout>
                  <c:x val="4.295990338164251E-2"/>
                  <c:y val="7.936507951290833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45-4E17-9F1C-991599F4B45D}"/>
                </c:ext>
              </c:extLst>
            </c:dLbl>
            <c:dLbl>
              <c:idx val="32"/>
              <c:layout>
                <c:manualLayout>
                  <c:x val="4.4777415458937195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45-4795-817F-C78B483EA724}"/>
                </c:ext>
              </c:extLst>
            </c:dLbl>
            <c:dLbl>
              <c:idx val="33"/>
              <c:layout>
                <c:manualLayout>
                  <c:x val="-4.0079710144927533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45-4795-817F-C78B483EA724}"/>
                </c:ext>
              </c:extLst>
            </c:dLbl>
            <c:dLbl>
              <c:idx val="34"/>
              <c:layout>
                <c:manualLayout>
                  <c:x val="2.127294685990282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45-4795-817F-C78B483EA724}"/>
                </c:ext>
              </c:extLst>
            </c:dLbl>
            <c:dLbl>
              <c:idx val="35"/>
              <c:layout>
                <c:manualLayout>
                  <c:x val="-3.866062801932367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45-4795-817F-C78B483EA724}"/>
                </c:ext>
              </c:extLst>
            </c:dLbl>
            <c:dLbl>
              <c:idx val="36"/>
              <c:layout>
                <c:manualLayout>
                  <c:x val="-3.711231884057971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45-4795-817F-C78B483EA724}"/>
                </c:ext>
              </c:extLst>
            </c:dLbl>
            <c:dLbl>
              <c:idx val="37"/>
              <c:layout>
                <c:manualLayout>
                  <c:x val="-6.5229468599036628E-4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45-4795-817F-C78B483EA724}"/>
                </c:ext>
              </c:extLst>
            </c:dLbl>
            <c:dLbl>
              <c:idx val="38"/>
              <c:layout>
                <c:manualLayout>
                  <c:x val="-2.035507246376811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45-4795-817F-C78B483EA724}"/>
                </c:ext>
              </c:extLst>
            </c:dLbl>
            <c:dLbl>
              <c:idx val="39"/>
              <c:layout>
                <c:manualLayout>
                  <c:x val="-2.0745169082125605E-3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45-4795-817F-C78B483EA724}"/>
                </c:ext>
              </c:extLst>
            </c:dLbl>
            <c:dLbl>
              <c:idx val="40"/>
              <c:layout>
                <c:manualLayout>
                  <c:x val="-3.324516908212560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45-4795-817F-C78B483EA724}"/>
                </c:ext>
              </c:extLst>
            </c:dLbl>
            <c:dLbl>
              <c:idx val="41"/>
              <c:layout>
                <c:manualLayout>
                  <c:x val="-4.7165458937198628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45-4795-817F-C78B483EA724}"/>
                </c:ext>
              </c:extLst>
            </c:dLbl>
            <c:dLbl>
              <c:idx val="42"/>
              <c:layout>
                <c:manualLayout>
                  <c:x val="-3.040821256038647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45-4795-817F-C78B483EA724}"/>
                </c:ext>
              </c:extLst>
            </c:dLbl>
            <c:dLbl>
              <c:idx val="43"/>
              <c:layout>
                <c:manualLayout>
                  <c:x val="-1.0054149909750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45-4795-817F-C78B483EA724}"/>
                </c:ext>
              </c:extLst>
            </c:dLbl>
            <c:dLbl>
              <c:idx val="44"/>
              <c:layout>
                <c:manualLayout>
                  <c:x val="-1.0054149909750182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5-4795-817F-C78B483EA724}"/>
                </c:ext>
              </c:extLst>
            </c:dLbl>
            <c:dLbl>
              <c:idx val="45"/>
              <c:layout>
                <c:manualLayout>
                  <c:x val="-6.7027666065001311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45-4795-817F-C78B483EA724}"/>
                </c:ext>
              </c:extLst>
            </c:dLbl>
            <c:dLbl>
              <c:idx val="46"/>
              <c:layout>
                <c:manualLayout>
                  <c:x val="-6.7027666065001311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45-4795-817F-C78B483EA724}"/>
                </c:ext>
              </c:extLst>
            </c:dLbl>
            <c:dLbl>
              <c:idx val="47"/>
              <c:layout>
                <c:manualLayout>
                  <c:x val="-6.7027666065000695E-3"/>
                  <c:y val="8.115651269398860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45-4795-817F-C78B483EA724}"/>
                </c:ext>
              </c:extLst>
            </c:dLbl>
            <c:dLbl>
              <c:idx val="48"/>
              <c:layout>
                <c:manualLayout>
                  <c:x val="-5.0270749548750751E-3"/>
                  <c:y val="-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45-4795-817F-C78B483EA724}"/>
                </c:ext>
              </c:extLst>
            </c:dLbl>
            <c:dLbl>
              <c:idx val="49"/>
              <c:layout>
                <c:manualLayout>
                  <c:x val="-3.35138330325001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45-4795-817F-C78B483EA72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市区町村別_有所見者割合!$BX$7:$BX$49</c:f>
              <c:strCache>
                <c:ptCount val="43"/>
                <c:pt idx="0">
                  <c:v>能勢町</c:v>
                </c:pt>
                <c:pt idx="1">
                  <c:v>高石市</c:v>
                </c:pt>
                <c:pt idx="2">
                  <c:v>泉大津市</c:v>
                </c:pt>
                <c:pt idx="3">
                  <c:v>四條畷市</c:v>
                </c:pt>
                <c:pt idx="4">
                  <c:v>藤井寺市</c:v>
                </c:pt>
                <c:pt idx="5">
                  <c:v>守口市</c:v>
                </c:pt>
                <c:pt idx="6">
                  <c:v>交野市</c:v>
                </c:pt>
                <c:pt idx="7">
                  <c:v>大東市</c:v>
                </c:pt>
                <c:pt idx="8">
                  <c:v>太子町</c:v>
                </c:pt>
                <c:pt idx="9">
                  <c:v>熊取町</c:v>
                </c:pt>
                <c:pt idx="10">
                  <c:v>泉佐野市</c:v>
                </c:pt>
                <c:pt idx="11">
                  <c:v>松原市</c:v>
                </c:pt>
                <c:pt idx="12">
                  <c:v>柏原市</c:v>
                </c:pt>
                <c:pt idx="13">
                  <c:v>羽曳野市</c:v>
                </c:pt>
                <c:pt idx="14">
                  <c:v>河南町</c:v>
                </c:pt>
                <c:pt idx="15">
                  <c:v>阪南市</c:v>
                </c:pt>
                <c:pt idx="16">
                  <c:v>大阪市</c:v>
                </c:pt>
                <c:pt idx="17">
                  <c:v>摂津市</c:v>
                </c:pt>
                <c:pt idx="18">
                  <c:v>茨木市</c:v>
                </c:pt>
                <c:pt idx="19">
                  <c:v>堺市</c:v>
                </c:pt>
                <c:pt idx="20">
                  <c:v>和泉市</c:v>
                </c:pt>
                <c:pt idx="21">
                  <c:v>岬町</c:v>
                </c:pt>
                <c:pt idx="22">
                  <c:v>貝塚市</c:v>
                </c:pt>
                <c:pt idx="23">
                  <c:v>寝屋川市</c:v>
                </c:pt>
                <c:pt idx="24">
                  <c:v>岸和田市</c:v>
                </c:pt>
                <c:pt idx="25">
                  <c:v>富田林市</c:v>
                </c:pt>
                <c:pt idx="26">
                  <c:v>島本町</c:v>
                </c:pt>
                <c:pt idx="27">
                  <c:v>吹田市</c:v>
                </c:pt>
                <c:pt idx="28">
                  <c:v>高槻市</c:v>
                </c:pt>
                <c:pt idx="29">
                  <c:v>東大阪市</c:v>
                </c:pt>
                <c:pt idx="30">
                  <c:v>八尾市</c:v>
                </c:pt>
                <c:pt idx="31">
                  <c:v>枚方市</c:v>
                </c:pt>
                <c:pt idx="32">
                  <c:v>河内長野市</c:v>
                </c:pt>
                <c:pt idx="33">
                  <c:v>大阪狭山市</c:v>
                </c:pt>
                <c:pt idx="34">
                  <c:v>池田市</c:v>
                </c:pt>
                <c:pt idx="35">
                  <c:v>豊中市</c:v>
                </c:pt>
                <c:pt idx="36">
                  <c:v>千早赤阪村</c:v>
                </c:pt>
                <c:pt idx="37">
                  <c:v>忠岡町</c:v>
                </c:pt>
                <c:pt idx="38">
                  <c:v>泉南市</c:v>
                </c:pt>
                <c:pt idx="39">
                  <c:v>門真市</c:v>
                </c:pt>
                <c:pt idx="40">
                  <c:v>箕面市</c:v>
                </c:pt>
                <c:pt idx="41">
                  <c:v>田尻町</c:v>
                </c:pt>
                <c:pt idx="42">
                  <c:v>豊能町</c:v>
                </c:pt>
              </c:strCache>
            </c:strRef>
          </c:cat>
          <c:val>
            <c:numRef>
              <c:f>市区町村別_有所見者割合!$BZ$7:$BZ$49</c:f>
              <c:numCache>
                <c:formatCode>0.00%</c:formatCode>
                <c:ptCount val="43"/>
                <c:pt idx="0">
                  <c:v>0.45250000000000001</c:v>
                </c:pt>
                <c:pt idx="1">
                  <c:v>0.32890000000000003</c:v>
                </c:pt>
                <c:pt idx="2">
                  <c:v>0.26910000000000001</c:v>
                </c:pt>
                <c:pt idx="3">
                  <c:v>0.25180000000000002</c:v>
                </c:pt>
                <c:pt idx="4">
                  <c:v>0.23830000000000001</c:v>
                </c:pt>
                <c:pt idx="5">
                  <c:v>0.21740000000000001</c:v>
                </c:pt>
                <c:pt idx="6">
                  <c:v>0.21060000000000001</c:v>
                </c:pt>
                <c:pt idx="7">
                  <c:v>0.2</c:v>
                </c:pt>
                <c:pt idx="8">
                  <c:v>0.1938</c:v>
                </c:pt>
                <c:pt idx="9">
                  <c:v>0.1933</c:v>
                </c:pt>
                <c:pt idx="10">
                  <c:v>0.19040000000000001</c:v>
                </c:pt>
                <c:pt idx="11">
                  <c:v>0.1903</c:v>
                </c:pt>
                <c:pt idx="12">
                  <c:v>0.18590000000000001</c:v>
                </c:pt>
                <c:pt idx="13">
                  <c:v>0.18559999999999999</c:v>
                </c:pt>
                <c:pt idx="14">
                  <c:v>0.1825</c:v>
                </c:pt>
                <c:pt idx="15">
                  <c:v>0.182</c:v>
                </c:pt>
                <c:pt idx="16">
                  <c:v>0.18160000000000001</c:v>
                </c:pt>
                <c:pt idx="17">
                  <c:v>0.18110000000000001</c:v>
                </c:pt>
                <c:pt idx="18">
                  <c:v>0.17780000000000001</c:v>
                </c:pt>
                <c:pt idx="19">
                  <c:v>0.17699999999999999</c:v>
                </c:pt>
                <c:pt idx="20">
                  <c:v>0.17119999999999999</c:v>
                </c:pt>
                <c:pt idx="21">
                  <c:v>0.1681</c:v>
                </c:pt>
                <c:pt idx="22">
                  <c:v>0.1651</c:v>
                </c:pt>
                <c:pt idx="23">
                  <c:v>0.1595</c:v>
                </c:pt>
                <c:pt idx="24">
                  <c:v>0.1595</c:v>
                </c:pt>
                <c:pt idx="25">
                  <c:v>0.15909999999999999</c:v>
                </c:pt>
                <c:pt idx="26">
                  <c:v>0.14799999999999999</c:v>
                </c:pt>
                <c:pt idx="27">
                  <c:v>0.1479</c:v>
                </c:pt>
                <c:pt idx="28">
                  <c:v>0.14349999999999999</c:v>
                </c:pt>
                <c:pt idx="29">
                  <c:v>0.14130000000000001</c:v>
                </c:pt>
                <c:pt idx="30">
                  <c:v>0.13819999999999999</c:v>
                </c:pt>
                <c:pt idx="31">
                  <c:v>0.13569999999999999</c:v>
                </c:pt>
                <c:pt idx="32">
                  <c:v>0.13439999999999999</c:v>
                </c:pt>
                <c:pt idx="33">
                  <c:v>0.129</c:v>
                </c:pt>
                <c:pt idx="34">
                  <c:v>0.1139</c:v>
                </c:pt>
                <c:pt idx="35">
                  <c:v>0.1135</c:v>
                </c:pt>
                <c:pt idx="36">
                  <c:v>0.1094</c:v>
                </c:pt>
                <c:pt idx="37">
                  <c:v>0.10780000000000001</c:v>
                </c:pt>
                <c:pt idx="38">
                  <c:v>0.1028</c:v>
                </c:pt>
                <c:pt idx="39">
                  <c:v>9.9599999999999994E-2</c:v>
                </c:pt>
                <c:pt idx="40">
                  <c:v>9.8100000000000007E-2</c:v>
                </c:pt>
                <c:pt idx="41">
                  <c:v>9.3299999999999994E-2</c:v>
                </c:pt>
                <c:pt idx="42">
                  <c:v>3.95E-2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03072"/>
        <c:axId val="32370363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2432708445485862E-2"/>
                  <c:y val="-0.9012207936507936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D5-4A44-AF1F-5D815A619E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市区町村別_有所見者割合!$DB$7:$DB$49</c:f>
              <c:numCache>
                <c:formatCode>0.00%</c:formatCode>
                <c:ptCount val="43"/>
                <c:pt idx="0">
                  <c:v>0.1651</c:v>
                </c:pt>
                <c:pt idx="1">
                  <c:v>0.1651</c:v>
                </c:pt>
                <c:pt idx="2">
                  <c:v>0.1651</c:v>
                </c:pt>
                <c:pt idx="3">
                  <c:v>0.1651</c:v>
                </c:pt>
                <c:pt idx="4">
                  <c:v>0.1651</c:v>
                </c:pt>
                <c:pt idx="5">
                  <c:v>0.1651</c:v>
                </c:pt>
                <c:pt idx="6">
                  <c:v>0.1651</c:v>
                </c:pt>
                <c:pt idx="7">
                  <c:v>0.1651</c:v>
                </c:pt>
                <c:pt idx="8">
                  <c:v>0.1651</c:v>
                </c:pt>
                <c:pt idx="9">
                  <c:v>0.1651</c:v>
                </c:pt>
                <c:pt idx="10">
                  <c:v>0.1651</c:v>
                </c:pt>
                <c:pt idx="11">
                  <c:v>0.1651</c:v>
                </c:pt>
                <c:pt idx="12">
                  <c:v>0.1651</c:v>
                </c:pt>
                <c:pt idx="13">
                  <c:v>0.1651</c:v>
                </c:pt>
                <c:pt idx="14">
                  <c:v>0.1651</c:v>
                </c:pt>
                <c:pt idx="15">
                  <c:v>0.1651</c:v>
                </c:pt>
                <c:pt idx="16">
                  <c:v>0.1651</c:v>
                </c:pt>
                <c:pt idx="17">
                  <c:v>0.1651</c:v>
                </c:pt>
                <c:pt idx="18">
                  <c:v>0.1651</c:v>
                </c:pt>
                <c:pt idx="19">
                  <c:v>0.1651</c:v>
                </c:pt>
                <c:pt idx="20">
                  <c:v>0.1651</c:v>
                </c:pt>
                <c:pt idx="21">
                  <c:v>0.1651</c:v>
                </c:pt>
                <c:pt idx="22">
                  <c:v>0.1651</c:v>
                </c:pt>
                <c:pt idx="23">
                  <c:v>0.1651</c:v>
                </c:pt>
                <c:pt idx="24">
                  <c:v>0.1651</c:v>
                </c:pt>
                <c:pt idx="25">
                  <c:v>0.1651</c:v>
                </c:pt>
                <c:pt idx="26">
                  <c:v>0.1651</c:v>
                </c:pt>
                <c:pt idx="27">
                  <c:v>0.1651</c:v>
                </c:pt>
                <c:pt idx="28">
                  <c:v>0.1651</c:v>
                </c:pt>
                <c:pt idx="29">
                  <c:v>0.1651</c:v>
                </c:pt>
                <c:pt idx="30">
                  <c:v>0.1651</c:v>
                </c:pt>
                <c:pt idx="31">
                  <c:v>0.1651</c:v>
                </c:pt>
                <c:pt idx="32">
                  <c:v>0.1651</c:v>
                </c:pt>
                <c:pt idx="33">
                  <c:v>0.1651</c:v>
                </c:pt>
                <c:pt idx="34">
                  <c:v>0.1651</c:v>
                </c:pt>
                <c:pt idx="35">
                  <c:v>0.1651</c:v>
                </c:pt>
                <c:pt idx="36">
                  <c:v>0.1651</c:v>
                </c:pt>
                <c:pt idx="37">
                  <c:v>0.1651</c:v>
                </c:pt>
                <c:pt idx="38">
                  <c:v>0.1651</c:v>
                </c:pt>
                <c:pt idx="39">
                  <c:v>0.1651</c:v>
                </c:pt>
                <c:pt idx="40">
                  <c:v>0.1651</c:v>
                </c:pt>
                <c:pt idx="41">
                  <c:v>0.1651</c:v>
                </c:pt>
                <c:pt idx="42">
                  <c:v>0.1651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704752"/>
        <c:axId val="323704192"/>
      </c:scatterChart>
      <c:catAx>
        <c:axId val="3237030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703632"/>
        <c:crossesAt val="0"/>
        <c:auto val="1"/>
        <c:lblAlgn val="ctr"/>
        <c:lblOffset val="100"/>
        <c:noMultiLvlLbl val="0"/>
      </c:catAx>
      <c:valAx>
        <c:axId val="32370363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703072"/>
        <c:crosses val="autoZero"/>
        <c:crossBetween val="between"/>
      </c:valAx>
      <c:valAx>
        <c:axId val="3237041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704752"/>
        <c:crosses val="max"/>
        <c:crossBetween val="midCat"/>
      </c:valAx>
      <c:valAx>
        <c:axId val="32370475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37041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市区町村別_有所見者割合!$CA$5</c:f>
              <c:strCache>
                <c:ptCount val="1"/>
                <c:pt idx="0">
                  <c:v>有所見者割合 口腔乾燥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17"/>
              <c:layout>
                <c:manualLayout>
                  <c:x val="1.2279347826086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A-46D5-86E6-F8C6F05C6919}"/>
                </c:ext>
              </c:extLst>
            </c:dLbl>
            <c:dLbl>
              <c:idx val="18"/>
              <c:layout>
                <c:manualLayout>
                  <c:x val="1.228369565217385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A-46D5-86E6-F8C6F05C6919}"/>
                </c:ext>
              </c:extLst>
            </c:dLbl>
            <c:dLbl>
              <c:idx val="19"/>
              <c:layout>
                <c:manualLayout>
                  <c:x val="1.38175120772946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A-46D5-86E6-F8C6F05C6919}"/>
                </c:ext>
              </c:extLst>
            </c:dLbl>
            <c:dLbl>
              <c:idx val="20"/>
              <c:layout>
                <c:manualLayout>
                  <c:x val="1.38175120772946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A-46D5-86E6-F8C6F05C6919}"/>
                </c:ext>
              </c:extLst>
            </c:dLbl>
            <c:dLbl>
              <c:idx val="21"/>
              <c:layout>
                <c:manualLayout>
                  <c:x val="1.3818961352656948E-2"/>
                  <c:y val="1.58730158804073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A-46D5-86E6-F8C6F05C6919}"/>
                </c:ext>
              </c:extLst>
            </c:dLbl>
            <c:dLbl>
              <c:idx val="22"/>
              <c:layout>
                <c:manualLayout>
                  <c:x val="2.6101207729468598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A-46D5-86E6-F8C6F05C6919}"/>
                </c:ext>
              </c:extLst>
            </c:dLbl>
            <c:dLbl>
              <c:idx val="23"/>
              <c:layout>
                <c:manualLayout>
                  <c:x val="3.224516908212560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1A-46D5-86E6-F8C6F05C6919}"/>
                </c:ext>
              </c:extLst>
            </c:dLbl>
            <c:dLbl>
              <c:idx val="24"/>
              <c:layout>
                <c:manualLayout>
                  <c:x val="-4.605834274346030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A-46D5-86E6-F8C6F05C6919}"/>
                </c:ext>
              </c:extLst>
            </c:dLbl>
            <c:dLbl>
              <c:idx val="25"/>
              <c:layout>
                <c:manualLayout>
                  <c:x val="-4.605834274345974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1A-46D5-86E6-F8C6F05C6919}"/>
                </c:ext>
              </c:extLst>
            </c:dLbl>
            <c:dLbl>
              <c:idx val="26"/>
              <c:layout>
                <c:manualLayout>
                  <c:x val="-4.60579860457935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1A-46D5-86E6-F8C6F05C6919}"/>
                </c:ext>
              </c:extLst>
            </c:dLbl>
            <c:dLbl>
              <c:idx val="27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1A-46D5-86E6-F8C6F05C6919}"/>
                </c:ext>
              </c:extLst>
            </c:dLbl>
            <c:dLbl>
              <c:idx val="28"/>
              <c:layout>
                <c:manualLayout>
                  <c:x val="-4.588456407135062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1A-46D5-86E6-F8C6F05C6919}"/>
                </c:ext>
              </c:extLst>
            </c:dLbl>
            <c:dLbl>
              <c:idx val="30"/>
              <c:layout>
                <c:manualLayout>
                  <c:x val="-2.912766579080597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8E-4D64-B98A-0447DDC6EAA6}"/>
                </c:ext>
              </c:extLst>
            </c:dLbl>
            <c:dLbl>
              <c:idx val="31"/>
              <c:layout>
                <c:manualLayout>
                  <c:x val="-5.8255331581610814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8E-4D64-B98A-0447DDC6EAA6}"/>
                </c:ext>
              </c:extLst>
            </c:dLbl>
            <c:dLbl>
              <c:idx val="32"/>
              <c:layout>
                <c:manualLayout>
                  <c:x val="-5.8255331581611378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8E-4D64-B98A-0447DDC6EAA6}"/>
                </c:ext>
              </c:extLst>
            </c:dLbl>
            <c:dLbl>
              <c:idx val="33"/>
              <c:layout>
                <c:manualLayout>
                  <c:x val="-4.1498433301065604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8E-4D64-B98A-0447DDC6EAA6}"/>
                </c:ext>
              </c:extLst>
            </c:dLbl>
            <c:dLbl>
              <c:idx val="34"/>
              <c:layout>
                <c:manualLayout>
                  <c:x val="-4.1498433301065604E-3"/>
                  <c:y val="3.246260511538689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8E-4D64-B98A-0447DDC6EAA6}"/>
                </c:ext>
              </c:extLst>
            </c:dLbl>
            <c:dLbl>
              <c:idx val="35"/>
              <c:layout>
                <c:manualLayout>
                  <c:x val="-7.9846367399751862E-4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8E-4D64-B98A-0447DDC6EAA6}"/>
                </c:ext>
              </c:extLst>
            </c:dLbl>
            <c:dLbl>
              <c:idx val="36"/>
              <c:layout>
                <c:manualLayout>
                  <c:x val="-2.4741535020520958E-3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8E-4D64-B98A-0447DDC6EAA6}"/>
                </c:ext>
              </c:extLst>
            </c:dLbl>
            <c:dLbl>
              <c:idx val="37"/>
              <c:layout>
                <c:manualLayout>
                  <c:x val="-7.9846367399751862E-4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8E-4D64-B98A-0447DDC6EAA6}"/>
                </c:ext>
              </c:extLst>
            </c:dLbl>
            <c:dLbl>
              <c:idx val="38"/>
              <c:layout>
                <c:manualLayout>
                  <c:x val="-2.4741535020520395E-3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8E-4D64-B98A-0447DDC6EAA6}"/>
                </c:ext>
              </c:extLst>
            </c:dLbl>
            <c:dLbl>
              <c:idx val="39"/>
              <c:layout>
                <c:manualLayout>
                  <c:x val="-2.4741535020520677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8E-4D64-B98A-0447DDC6EAA6}"/>
                </c:ext>
              </c:extLst>
            </c:dLbl>
            <c:dLbl>
              <c:idx val="40"/>
              <c:layout>
                <c:manualLayout>
                  <c:x val="-7.984636739975467E-4"/>
                  <c:y val="6.49252102232154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8E-4D64-B98A-0447DDC6EAA6}"/>
                </c:ext>
              </c:extLst>
            </c:dLbl>
            <c:dLbl>
              <c:idx val="41"/>
              <c:layout>
                <c:manualLayout>
                  <c:x val="-2.4741535020520677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8E-4D64-B98A-0447DDC6EAA6}"/>
                </c:ext>
              </c:extLst>
            </c:dLbl>
            <c:dLbl>
              <c:idx val="42"/>
              <c:layout>
                <c:manualLayout>
                  <c:x val="-1.2370767510260197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8E-4D64-B98A-0447DDC6EAA6}"/>
                </c:ext>
              </c:extLst>
            </c:dLbl>
            <c:dLbl>
              <c:idx val="43"/>
              <c:layout>
                <c:manualLayout>
                  <c:x val="6.70276660650009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0F-4C15-A41D-CE526D43A30C}"/>
                </c:ext>
              </c:extLst>
            </c:dLbl>
            <c:dLbl>
              <c:idx val="44"/>
              <c:layout>
                <c:manualLayout>
                  <c:x val="8.378458258125125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0F-4C15-A41D-CE526D43A30C}"/>
                </c:ext>
              </c:extLst>
            </c:dLbl>
            <c:dLbl>
              <c:idx val="45"/>
              <c:layout>
                <c:manualLayout>
                  <c:x val="8.378458258125125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F-4C15-A41D-CE526D43A30C}"/>
                </c:ext>
              </c:extLst>
            </c:dLbl>
            <c:dLbl>
              <c:idx val="46"/>
              <c:layout>
                <c:manualLayout>
                  <c:x val="1.1729841561375052E-2"/>
                  <c:y val="8.115651269398860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F-4C15-A41D-CE526D43A30C}"/>
                </c:ext>
              </c:extLst>
            </c:dLbl>
            <c:dLbl>
              <c:idx val="47"/>
              <c:layout>
                <c:manualLayout>
                  <c:x val="1.3405533213000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F-4C15-A41D-CE526D43A30C}"/>
                </c:ext>
              </c:extLst>
            </c:dLbl>
            <c:dLbl>
              <c:idx val="48"/>
              <c:layout>
                <c:manualLayout>
                  <c:x val="1.5081224864625226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F-4C15-A41D-CE526D43A30C}"/>
                </c:ext>
              </c:extLst>
            </c:dLbl>
            <c:dLbl>
              <c:idx val="49"/>
              <c:layout>
                <c:manualLayout>
                  <c:x val="1.67569165162502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0F-4C15-A41D-CE526D43A30C}"/>
                </c:ext>
              </c:extLst>
            </c:dLbl>
            <c:dLbl>
              <c:idx val="50"/>
              <c:layout>
                <c:manualLayout>
                  <c:x val="1.843260816787527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0F-4C15-A41D-CE526D43A30C}"/>
                </c:ext>
              </c:extLst>
            </c:dLbl>
            <c:dLbl>
              <c:idx val="51"/>
              <c:layout>
                <c:manualLayout>
                  <c:x val="2.5135374774375253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0F-4C15-A41D-CE526D43A3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市区町村別_有所見者割合!$CA$7:$CA$49</c:f>
              <c:strCache>
                <c:ptCount val="43"/>
                <c:pt idx="0">
                  <c:v>能勢町</c:v>
                </c:pt>
                <c:pt idx="1">
                  <c:v>泉南市</c:v>
                </c:pt>
                <c:pt idx="2">
                  <c:v>大阪狭山市</c:v>
                </c:pt>
                <c:pt idx="3">
                  <c:v>泉佐野市</c:v>
                </c:pt>
                <c:pt idx="4">
                  <c:v>柏原市</c:v>
                </c:pt>
                <c:pt idx="5">
                  <c:v>門真市</c:v>
                </c:pt>
                <c:pt idx="6">
                  <c:v>忠岡町</c:v>
                </c:pt>
                <c:pt idx="7">
                  <c:v>東大阪市</c:v>
                </c:pt>
                <c:pt idx="8">
                  <c:v>大阪市</c:v>
                </c:pt>
                <c:pt idx="9">
                  <c:v>吹田市</c:v>
                </c:pt>
                <c:pt idx="10">
                  <c:v>守口市</c:v>
                </c:pt>
                <c:pt idx="11">
                  <c:v>松原市</c:v>
                </c:pt>
                <c:pt idx="12">
                  <c:v>寝屋川市</c:v>
                </c:pt>
                <c:pt idx="13">
                  <c:v>藤井寺市</c:v>
                </c:pt>
                <c:pt idx="14">
                  <c:v>和泉市</c:v>
                </c:pt>
                <c:pt idx="15">
                  <c:v>高槻市</c:v>
                </c:pt>
                <c:pt idx="16">
                  <c:v>堺市</c:v>
                </c:pt>
                <c:pt idx="17">
                  <c:v>摂津市</c:v>
                </c:pt>
                <c:pt idx="18">
                  <c:v>豊中市</c:v>
                </c:pt>
                <c:pt idx="19">
                  <c:v>千早赤阪村</c:v>
                </c:pt>
                <c:pt idx="20">
                  <c:v>八尾市</c:v>
                </c:pt>
                <c:pt idx="21">
                  <c:v>四條畷市</c:v>
                </c:pt>
                <c:pt idx="22">
                  <c:v>熊取町</c:v>
                </c:pt>
                <c:pt idx="23">
                  <c:v>池田市</c:v>
                </c:pt>
                <c:pt idx="24">
                  <c:v>河南町</c:v>
                </c:pt>
                <c:pt idx="25">
                  <c:v>箕面市</c:v>
                </c:pt>
                <c:pt idx="26">
                  <c:v>泉大津市</c:v>
                </c:pt>
                <c:pt idx="27">
                  <c:v>羽曳野市</c:v>
                </c:pt>
                <c:pt idx="28">
                  <c:v>岸和田市</c:v>
                </c:pt>
                <c:pt idx="29">
                  <c:v>交野市</c:v>
                </c:pt>
                <c:pt idx="30">
                  <c:v>阪南市</c:v>
                </c:pt>
                <c:pt idx="31">
                  <c:v>河内長野市</c:v>
                </c:pt>
                <c:pt idx="32">
                  <c:v>富田林市</c:v>
                </c:pt>
                <c:pt idx="33">
                  <c:v>貝塚市</c:v>
                </c:pt>
                <c:pt idx="34">
                  <c:v>茨木市</c:v>
                </c:pt>
                <c:pt idx="35">
                  <c:v>太子町</c:v>
                </c:pt>
                <c:pt idx="36">
                  <c:v>大東市</c:v>
                </c:pt>
                <c:pt idx="37">
                  <c:v>田尻町</c:v>
                </c:pt>
                <c:pt idx="38">
                  <c:v>枚方市</c:v>
                </c:pt>
                <c:pt idx="39">
                  <c:v>高石市</c:v>
                </c:pt>
                <c:pt idx="40">
                  <c:v>島本町</c:v>
                </c:pt>
                <c:pt idx="41">
                  <c:v>岬町</c:v>
                </c:pt>
                <c:pt idx="42">
                  <c:v>豊能町</c:v>
                </c:pt>
              </c:strCache>
            </c:strRef>
          </c:cat>
          <c:val>
            <c:numRef>
              <c:f>市区町村別_有所見者割合!$CC$7:$CC$49</c:f>
              <c:numCache>
                <c:formatCode>0.00%</c:formatCode>
                <c:ptCount val="43"/>
                <c:pt idx="0">
                  <c:v>7.8200000000000006E-2</c:v>
                </c:pt>
                <c:pt idx="1">
                  <c:v>6.3200000000000006E-2</c:v>
                </c:pt>
                <c:pt idx="2">
                  <c:v>4.02E-2</c:v>
                </c:pt>
                <c:pt idx="3">
                  <c:v>3.9199999999999999E-2</c:v>
                </c:pt>
                <c:pt idx="4">
                  <c:v>3.6400000000000002E-2</c:v>
                </c:pt>
                <c:pt idx="5">
                  <c:v>3.1899999999999998E-2</c:v>
                </c:pt>
                <c:pt idx="6">
                  <c:v>2.9700000000000001E-2</c:v>
                </c:pt>
                <c:pt idx="7">
                  <c:v>2.8899999999999999E-2</c:v>
                </c:pt>
                <c:pt idx="8">
                  <c:v>2.86E-2</c:v>
                </c:pt>
                <c:pt idx="9">
                  <c:v>2.76E-2</c:v>
                </c:pt>
                <c:pt idx="10">
                  <c:v>2.7400000000000001E-2</c:v>
                </c:pt>
                <c:pt idx="11">
                  <c:v>2.7400000000000001E-2</c:v>
                </c:pt>
                <c:pt idx="12">
                  <c:v>2.7099999999999999E-2</c:v>
                </c:pt>
                <c:pt idx="13">
                  <c:v>2.7099999999999999E-2</c:v>
                </c:pt>
                <c:pt idx="14">
                  <c:v>2.6700000000000002E-2</c:v>
                </c:pt>
                <c:pt idx="15">
                  <c:v>2.6499999999999999E-2</c:v>
                </c:pt>
                <c:pt idx="16">
                  <c:v>2.5999999999999999E-2</c:v>
                </c:pt>
                <c:pt idx="17">
                  <c:v>2.3599999999999999E-2</c:v>
                </c:pt>
                <c:pt idx="18">
                  <c:v>2.35E-2</c:v>
                </c:pt>
                <c:pt idx="19">
                  <c:v>2.3400000000000001E-2</c:v>
                </c:pt>
                <c:pt idx="20">
                  <c:v>2.3400000000000001E-2</c:v>
                </c:pt>
                <c:pt idx="21">
                  <c:v>2.3300000000000001E-2</c:v>
                </c:pt>
                <c:pt idx="22">
                  <c:v>2.1899999999999999E-2</c:v>
                </c:pt>
                <c:pt idx="23">
                  <c:v>2.12E-2</c:v>
                </c:pt>
                <c:pt idx="24">
                  <c:v>1.9800000000000002E-2</c:v>
                </c:pt>
                <c:pt idx="25">
                  <c:v>1.9099999999999999E-2</c:v>
                </c:pt>
                <c:pt idx="26">
                  <c:v>1.8800000000000001E-2</c:v>
                </c:pt>
                <c:pt idx="27">
                  <c:v>1.8700000000000001E-2</c:v>
                </c:pt>
                <c:pt idx="28">
                  <c:v>1.8499999999999999E-2</c:v>
                </c:pt>
                <c:pt idx="29">
                  <c:v>1.77E-2</c:v>
                </c:pt>
                <c:pt idx="30">
                  <c:v>1.77E-2</c:v>
                </c:pt>
                <c:pt idx="31">
                  <c:v>1.7600000000000001E-2</c:v>
                </c:pt>
                <c:pt idx="32">
                  <c:v>1.7399999999999999E-2</c:v>
                </c:pt>
                <c:pt idx="33">
                  <c:v>1.7000000000000001E-2</c:v>
                </c:pt>
                <c:pt idx="34">
                  <c:v>1.5900000000000001E-2</c:v>
                </c:pt>
                <c:pt idx="35">
                  <c:v>1.55E-2</c:v>
                </c:pt>
                <c:pt idx="36">
                  <c:v>1.5299999999999999E-2</c:v>
                </c:pt>
                <c:pt idx="37">
                  <c:v>1.3299999999999999E-2</c:v>
                </c:pt>
                <c:pt idx="38">
                  <c:v>1.3299999999999999E-2</c:v>
                </c:pt>
                <c:pt idx="39">
                  <c:v>1.23E-2</c:v>
                </c:pt>
                <c:pt idx="40">
                  <c:v>9.4999999999999998E-3</c:v>
                </c:pt>
                <c:pt idx="41">
                  <c:v>8.8000000000000005E-3</c:v>
                </c:pt>
                <c:pt idx="42">
                  <c:v>2.8999999999999998E-3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D-4F5A-8496-97C6B3661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217136"/>
        <c:axId val="32421769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5D-4F5A-8496-97C6B3661597}"/>
              </c:ext>
            </c:extLst>
          </c:dPt>
          <c:dLbls>
            <c:dLbl>
              <c:idx val="0"/>
              <c:layout>
                <c:manualLayout>
                  <c:x val="9.0545404646547815E-3"/>
                  <c:y val="-0.9021603968253968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D-4F5A-8496-97C6B36615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市区町村別_有所見者割合!$DD$7:$DD$49</c:f>
              <c:numCache>
                <c:formatCode>0.00%</c:formatCode>
                <c:ptCount val="43"/>
                <c:pt idx="0">
                  <c:v>2.5100000000000001E-2</c:v>
                </c:pt>
                <c:pt idx="1">
                  <c:v>2.5100000000000001E-2</c:v>
                </c:pt>
                <c:pt idx="2">
                  <c:v>2.5100000000000001E-2</c:v>
                </c:pt>
                <c:pt idx="3">
                  <c:v>2.5100000000000001E-2</c:v>
                </c:pt>
                <c:pt idx="4">
                  <c:v>2.5100000000000001E-2</c:v>
                </c:pt>
                <c:pt idx="5">
                  <c:v>2.5100000000000001E-2</c:v>
                </c:pt>
                <c:pt idx="6">
                  <c:v>2.5100000000000001E-2</c:v>
                </c:pt>
                <c:pt idx="7">
                  <c:v>2.5100000000000001E-2</c:v>
                </c:pt>
                <c:pt idx="8">
                  <c:v>2.5100000000000001E-2</c:v>
                </c:pt>
                <c:pt idx="9">
                  <c:v>2.5100000000000001E-2</c:v>
                </c:pt>
                <c:pt idx="10">
                  <c:v>2.5100000000000001E-2</c:v>
                </c:pt>
                <c:pt idx="11">
                  <c:v>2.5100000000000001E-2</c:v>
                </c:pt>
                <c:pt idx="12">
                  <c:v>2.5100000000000001E-2</c:v>
                </c:pt>
                <c:pt idx="13">
                  <c:v>2.5100000000000001E-2</c:v>
                </c:pt>
                <c:pt idx="14">
                  <c:v>2.5100000000000001E-2</c:v>
                </c:pt>
                <c:pt idx="15">
                  <c:v>2.5100000000000001E-2</c:v>
                </c:pt>
                <c:pt idx="16">
                  <c:v>2.5100000000000001E-2</c:v>
                </c:pt>
                <c:pt idx="17">
                  <c:v>2.5100000000000001E-2</c:v>
                </c:pt>
                <c:pt idx="18">
                  <c:v>2.5100000000000001E-2</c:v>
                </c:pt>
                <c:pt idx="19">
                  <c:v>2.5100000000000001E-2</c:v>
                </c:pt>
                <c:pt idx="20">
                  <c:v>2.5100000000000001E-2</c:v>
                </c:pt>
                <c:pt idx="21">
                  <c:v>2.5100000000000001E-2</c:v>
                </c:pt>
                <c:pt idx="22">
                  <c:v>2.5100000000000001E-2</c:v>
                </c:pt>
                <c:pt idx="23">
                  <c:v>2.5100000000000001E-2</c:v>
                </c:pt>
                <c:pt idx="24">
                  <c:v>2.5100000000000001E-2</c:v>
                </c:pt>
                <c:pt idx="25">
                  <c:v>2.5100000000000001E-2</c:v>
                </c:pt>
                <c:pt idx="26">
                  <c:v>2.5100000000000001E-2</c:v>
                </c:pt>
                <c:pt idx="27">
                  <c:v>2.5100000000000001E-2</c:v>
                </c:pt>
                <c:pt idx="28">
                  <c:v>2.5100000000000001E-2</c:v>
                </c:pt>
                <c:pt idx="29">
                  <c:v>2.5100000000000001E-2</c:v>
                </c:pt>
                <c:pt idx="30">
                  <c:v>2.5100000000000001E-2</c:v>
                </c:pt>
                <c:pt idx="31">
                  <c:v>2.5100000000000001E-2</c:v>
                </c:pt>
                <c:pt idx="32">
                  <c:v>2.5100000000000001E-2</c:v>
                </c:pt>
                <c:pt idx="33">
                  <c:v>2.5100000000000001E-2</c:v>
                </c:pt>
                <c:pt idx="34">
                  <c:v>2.5100000000000001E-2</c:v>
                </c:pt>
                <c:pt idx="35">
                  <c:v>2.5100000000000001E-2</c:v>
                </c:pt>
                <c:pt idx="36">
                  <c:v>2.5100000000000001E-2</c:v>
                </c:pt>
                <c:pt idx="37">
                  <c:v>2.5100000000000001E-2</c:v>
                </c:pt>
                <c:pt idx="38">
                  <c:v>2.5100000000000001E-2</c:v>
                </c:pt>
                <c:pt idx="39">
                  <c:v>2.5100000000000001E-2</c:v>
                </c:pt>
                <c:pt idx="40">
                  <c:v>2.5100000000000001E-2</c:v>
                </c:pt>
                <c:pt idx="41">
                  <c:v>2.5100000000000001E-2</c:v>
                </c:pt>
                <c:pt idx="42">
                  <c:v>2.5100000000000001E-2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5D-4F5A-8496-97C6B3661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218816"/>
        <c:axId val="324218256"/>
      </c:scatterChart>
      <c:catAx>
        <c:axId val="3242171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4217696"/>
        <c:crossesAt val="0"/>
        <c:auto val="1"/>
        <c:lblAlgn val="ctr"/>
        <c:lblOffset val="100"/>
        <c:noMultiLvlLbl val="0"/>
      </c:catAx>
      <c:valAx>
        <c:axId val="32421769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217136"/>
        <c:crosses val="autoZero"/>
        <c:crossBetween val="between"/>
      </c:valAx>
      <c:valAx>
        <c:axId val="32421825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4218816"/>
        <c:crosses val="max"/>
        <c:crossBetween val="midCat"/>
      </c:valAx>
      <c:valAx>
        <c:axId val="32421881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421825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590591787439613"/>
          <c:y val="1.3454459233539095E-2"/>
          <c:w val="0.72456340579710143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市区町村別_有所見者割合!$CD$5</c:f>
              <c:strCache>
                <c:ptCount val="1"/>
                <c:pt idx="0">
                  <c:v>有所見者割合 咀嚼能力評価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2-4054-8127-2860EEDBABF8}"/>
                </c:ext>
              </c:extLst>
            </c:dLbl>
            <c:dLbl>
              <c:idx val="4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2-4054-8127-2860EEDBABF8}"/>
                </c:ext>
              </c:extLst>
            </c:dLbl>
            <c:dLbl>
              <c:idx val="17"/>
              <c:layout>
                <c:manualLayout>
                  <c:x val="6.14142512077294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68-42CD-A63D-1DEB8738C7CF}"/>
                </c:ext>
              </c:extLst>
            </c:dLbl>
            <c:dLbl>
              <c:idx val="18"/>
              <c:layout>
                <c:manualLayout>
                  <c:x val="6.14142512077283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68-42CD-A63D-1DEB8738C7CF}"/>
                </c:ext>
              </c:extLst>
            </c:dLbl>
            <c:dLbl>
              <c:idx val="19"/>
              <c:layout>
                <c:manualLayout>
                  <c:x val="9.20910913833665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68-42CD-A63D-1DEB8738C7CF}"/>
                </c:ext>
              </c:extLst>
            </c:dLbl>
            <c:dLbl>
              <c:idx val="20"/>
              <c:layout>
                <c:manualLayout>
                  <c:x val="-3.07077294685995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68-42CD-A63D-1DEB8738C7CF}"/>
                </c:ext>
              </c:extLst>
            </c:dLbl>
            <c:dLbl>
              <c:idx val="21"/>
              <c:layout>
                <c:manualLayout>
                  <c:x val="-4.60455456916844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68-42CD-A63D-1DEB8738C7CF}"/>
                </c:ext>
              </c:extLst>
            </c:dLbl>
            <c:dLbl>
              <c:idx val="22"/>
              <c:layout>
                <c:manualLayout>
                  <c:x val="-4.604554569168386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68-42CD-A63D-1DEB8738C7CF}"/>
                </c:ext>
              </c:extLst>
            </c:dLbl>
            <c:dLbl>
              <c:idx val="23"/>
              <c:layout>
                <c:manualLayout>
                  <c:x val="-4.60455456916844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68-42CD-A63D-1DEB8738C7CF}"/>
                </c:ext>
              </c:extLst>
            </c:dLbl>
            <c:dLbl>
              <c:idx val="31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2-4054-8127-2860EEDBABF8}"/>
                </c:ext>
              </c:extLst>
            </c:dLbl>
            <c:dLbl>
              <c:idx val="32"/>
              <c:layout>
                <c:manualLayout>
                  <c:x val="3.06763285024148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2-4054-8127-2860EEDBABF8}"/>
                </c:ext>
              </c:extLst>
            </c:dLbl>
            <c:dLbl>
              <c:idx val="33"/>
              <c:layout>
                <c:manualLayout>
                  <c:x val="3.06449275362313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68-42CD-A63D-1DEB8738C7CF}"/>
                </c:ext>
              </c:extLst>
            </c:dLbl>
            <c:dLbl>
              <c:idx val="34"/>
              <c:layout>
                <c:manualLayout>
                  <c:x val="-4.60455456916844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68-42CD-A63D-1DEB8738C7CF}"/>
                </c:ext>
              </c:extLst>
            </c:dLbl>
            <c:dLbl>
              <c:idx val="35"/>
              <c:layout>
                <c:manualLayout>
                  <c:x val="-3.7779101268294946E-4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1-4E01-9587-23A2941B9334}"/>
                </c:ext>
              </c:extLst>
            </c:dLbl>
            <c:dLbl>
              <c:idx val="36"/>
              <c:layout>
                <c:manualLayout>
                  <c:x val="5.619731954502477E-5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1-4E01-9587-23A2941B9334}"/>
                </c:ext>
              </c:extLst>
            </c:dLbl>
            <c:dLbl>
              <c:idx val="37"/>
              <c:layout>
                <c:manualLayout>
                  <c:x val="1.7357116200103469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1-4E01-9587-23A2941B9334}"/>
                </c:ext>
              </c:extLst>
            </c:dLbl>
            <c:dLbl>
              <c:idx val="38"/>
              <c:layout>
                <c:manualLayout>
                  <c:x val="-4.1113526570048312E-3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1-4E01-9587-23A2941B9334}"/>
                </c:ext>
              </c:extLst>
            </c:dLbl>
            <c:dLbl>
              <c:idx val="39"/>
              <c:layout>
                <c:manualLayout>
                  <c:x val="4.9006479732225207E-4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1-4E01-9587-23A2941B9334}"/>
                </c:ext>
              </c:extLst>
            </c:dLbl>
            <c:dLbl>
              <c:idx val="40"/>
              <c:layout>
                <c:manualLayout>
                  <c:x val="-2.434975471380699E-3"/>
                  <c:y val="5.680955893870005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1-4E01-9587-23A2941B9334}"/>
                </c:ext>
              </c:extLst>
            </c:dLbl>
            <c:dLbl>
              <c:idx val="41"/>
              <c:layout>
                <c:manualLayout>
                  <c:x val="-6.7179638750750267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1-4E01-9587-23A2941B9334}"/>
                </c:ext>
              </c:extLst>
            </c:dLbl>
            <c:dLbl>
              <c:idx val="42"/>
              <c:layout>
                <c:manualLayout>
                  <c:x val="-5.0384729063062857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51-4E01-9587-23A2941B9334}"/>
                </c:ext>
              </c:extLst>
            </c:dLbl>
            <c:dLbl>
              <c:idx val="47"/>
              <c:layout>
                <c:manualLayout>
                  <c:x val="-1.67949096876874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1-4E01-9587-23A2941B9334}"/>
                </c:ext>
              </c:extLst>
            </c:dLbl>
            <c:dLbl>
              <c:idx val="65"/>
              <c:layout>
                <c:manualLayout>
                  <c:x val="5.038472906306224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1-4E01-9587-23A2941B933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市区町村別_有所見者割合!$CD$7:$CD$49</c:f>
              <c:strCache>
                <c:ptCount val="43"/>
                <c:pt idx="0">
                  <c:v>泉南市</c:v>
                </c:pt>
                <c:pt idx="1">
                  <c:v>岸和田市</c:v>
                </c:pt>
                <c:pt idx="2">
                  <c:v>和泉市</c:v>
                </c:pt>
                <c:pt idx="3">
                  <c:v>松原市</c:v>
                </c:pt>
                <c:pt idx="4">
                  <c:v>東大阪市</c:v>
                </c:pt>
                <c:pt idx="5">
                  <c:v>堺市</c:v>
                </c:pt>
                <c:pt idx="6">
                  <c:v>忠岡町</c:v>
                </c:pt>
                <c:pt idx="7">
                  <c:v>柏原市</c:v>
                </c:pt>
                <c:pt idx="8">
                  <c:v>八尾市</c:v>
                </c:pt>
                <c:pt idx="9">
                  <c:v>大阪市</c:v>
                </c:pt>
                <c:pt idx="10">
                  <c:v>田尻町</c:v>
                </c:pt>
                <c:pt idx="11">
                  <c:v>豊中市</c:v>
                </c:pt>
                <c:pt idx="12">
                  <c:v>太子町</c:v>
                </c:pt>
                <c:pt idx="13">
                  <c:v>千早赤阪村</c:v>
                </c:pt>
                <c:pt idx="14">
                  <c:v>茨木市</c:v>
                </c:pt>
                <c:pt idx="15">
                  <c:v>摂津市</c:v>
                </c:pt>
                <c:pt idx="16">
                  <c:v>能勢町</c:v>
                </c:pt>
                <c:pt idx="17">
                  <c:v>守口市</c:v>
                </c:pt>
                <c:pt idx="18">
                  <c:v>藤井寺市</c:v>
                </c:pt>
                <c:pt idx="19">
                  <c:v>寝屋川市</c:v>
                </c:pt>
                <c:pt idx="20">
                  <c:v>高石市</c:v>
                </c:pt>
                <c:pt idx="21">
                  <c:v>富田林市</c:v>
                </c:pt>
                <c:pt idx="22">
                  <c:v>箕面市</c:v>
                </c:pt>
                <c:pt idx="23">
                  <c:v>熊取町</c:v>
                </c:pt>
                <c:pt idx="24">
                  <c:v>貝塚市</c:v>
                </c:pt>
                <c:pt idx="25">
                  <c:v>大阪狭山市</c:v>
                </c:pt>
                <c:pt idx="26">
                  <c:v>泉佐野市</c:v>
                </c:pt>
                <c:pt idx="27">
                  <c:v>島本町</c:v>
                </c:pt>
                <c:pt idx="28">
                  <c:v>池田市</c:v>
                </c:pt>
                <c:pt idx="29">
                  <c:v>羽曳野市</c:v>
                </c:pt>
                <c:pt idx="30">
                  <c:v>門真市</c:v>
                </c:pt>
                <c:pt idx="31">
                  <c:v>泉大津市</c:v>
                </c:pt>
                <c:pt idx="32">
                  <c:v>河内長野市</c:v>
                </c:pt>
                <c:pt idx="33">
                  <c:v>交野市</c:v>
                </c:pt>
                <c:pt idx="34">
                  <c:v>吹田市</c:v>
                </c:pt>
                <c:pt idx="35">
                  <c:v>高槻市</c:v>
                </c:pt>
                <c:pt idx="36">
                  <c:v>枚方市</c:v>
                </c:pt>
                <c:pt idx="37">
                  <c:v>岬町</c:v>
                </c:pt>
                <c:pt idx="38">
                  <c:v>大東市</c:v>
                </c:pt>
                <c:pt idx="39">
                  <c:v>四條畷市</c:v>
                </c:pt>
                <c:pt idx="40">
                  <c:v>河南町</c:v>
                </c:pt>
                <c:pt idx="41">
                  <c:v>豊能町</c:v>
                </c:pt>
                <c:pt idx="42">
                  <c:v>阪南市</c:v>
                </c:pt>
              </c:strCache>
            </c:strRef>
          </c:cat>
          <c:val>
            <c:numRef>
              <c:f>市区町村別_有所見者割合!$CF$7:$CF$49</c:f>
              <c:numCache>
                <c:formatCode>0.00%</c:formatCode>
                <c:ptCount val="43"/>
                <c:pt idx="0">
                  <c:v>9.8400000000000001E-2</c:v>
                </c:pt>
                <c:pt idx="1">
                  <c:v>8.6400000000000005E-2</c:v>
                </c:pt>
                <c:pt idx="2">
                  <c:v>8.3599999999999994E-2</c:v>
                </c:pt>
                <c:pt idx="3">
                  <c:v>8.0100000000000005E-2</c:v>
                </c:pt>
                <c:pt idx="4">
                  <c:v>7.8899999999999998E-2</c:v>
                </c:pt>
                <c:pt idx="5">
                  <c:v>7.1300000000000002E-2</c:v>
                </c:pt>
                <c:pt idx="6">
                  <c:v>7.0599999999999996E-2</c:v>
                </c:pt>
                <c:pt idx="7">
                  <c:v>6.9800000000000001E-2</c:v>
                </c:pt>
                <c:pt idx="8">
                  <c:v>6.9199999999999998E-2</c:v>
                </c:pt>
                <c:pt idx="9">
                  <c:v>6.8400000000000002E-2</c:v>
                </c:pt>
                <c:pt idx="10">
                  <c:v>6.6699999999999995E-2</c:v>
                </c:pt>
                <c:pt idx="11">
                  <c:v>6.3299999999999995E-2</c:v>
                </c:pt>
                <c:pt idx="12">
                  <c:v>6.25E-2</c:v>
                </c:pt>
                <c:pt idx="13">
                  <c:v>6.25E-2</c:v>
                </c:pt>
                <c:pt idx="14">
                  <c:v>6.2199999999999998E-2</c:v>
                </c:pt>
                <c:pt idx="15">
                  <c:v>6.2199999999999998E-2</c:v>
                </c:pt>
                <c:pt idx="16">
                  <c:v>6.1800000000000001E-2</c:v>
                </c:pt>
                <c:pt idx="17">
                  <c:v>6.0199999999999997E-2</c:v>
                </c:pt>
                <c:pt idx="18">
                  <c:v>6.0100000000000001E-2</c:v>
                </c:pt>
                <c:pt idx="19">
                  <c:v>5.9499999999999997E-2</c:v>
                </c:pt>
                <c:pt idx="20">
                  <c:v>5.2999999999999999E-2</c:v>
                </c:pt>
                <c:pt idx="21">
                  <c:v>5.21E-2</c:v>
                </c:pt>
                <c:pt idx="22">
                  <c:v>5.1499999999999997E-2</c:v>
                </c:pt>
                <c:pt idx="23">
                  <c:v>5.1200000000000002E-2</c:v>
                </c:pt>
                <c:pt idx="24">
                  <c:v>5.0299999999999997E-2</c:v>
                </c:pt>
                <c:pt idx="25">
                  <c:v>4.99E-2</c:v>
                </c:pt>
                <c:pt idx="26">
                  <c:v>4.99E-2</c:v>
                </c:pt>
                <c:pt idx="27">
                  <c:v>4.9299999999999997E-2</c:v>
                </c:pt>
                <c:pt idx="28">
                  <c:v>4.82E-2</c:v>
                </c:pt>
                <c:pt idx="29">
                  <c:v>4.7199999999999999E-2</c:v>
                </c:pt>
                <c:pt idx="30">
                  <c:v>4.65E-2</c:v>
                </c:pt>
                <c:pt idx="31">
                  <c:v>4.5699999999999998E-2</c:v>
                </c:pt>
                <c:pt idx="32">
                  <c:v>4.2700000000000002E-2</c:v>
                </c:pt>
                <c:pt idx="33">
                  <c:v>4.1500000000000002E-2</c:v>
                </c:pt>
                <c:pt idx="34">
                  <c:v>4.1200000000000001E-2</c:v>
                </c:pt>
                <c:pt idx="35">
                  <c:v>3.9399999999999998E-2</c:v>
                </c:pt>
                <c:pt idx="36">
                  <c:v>3.7999999999999999E-2</c:v>
                </c:pt>
                <c:pt idx="37">
                  <c:v>3.5400000000000001E-2</c:v>
                </c:pt>
                <c:pt idx="38">
                  <c:v>3.4700000000000002E-2</c:v>
                </c:pt>
                <c:pt idx="39">
                  <c:v>3.1899999999999998E-2</c:v>
                </c:pt>
                <c:pt idx="40">
                  <c:v>3.1699999999999999E-2</c:v>
                </c:pt>
                <c:pt idx="41">
                  <c:v>2.93E-2</c:v>
                </c:pt>
                <c:pt idx="42">
                  <c:v>2.3E-2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221616"/>
        <c:axId val="32353873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535464699943063E-2"/>
                  <c:y val="-0.9011980158730158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F-47E2-9127-2158B7C24C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市区町村別_有所見者割合!$DF$7:$DF$49</c:f>
              <c:numCache>
                <c:formatCode>0.00%</c:formatCode>
                <c:ptCount val="43"/>
                <c:pt idx="0">
                  <c:v>6.0999999999999999E-2</c:v>
                </c:pt>
                <c:pt idx="1">
                  <c:v>6.0999999999999999E-2</c:v>
                </c:pt>
                <c:pt idx="2">
                  <c:v>6.0999999999999999E-2</c:v>
                </c:pt>
                <c:pt idx="3">
                  <c:v>6.0999999999999999E-2</c:v>
                </c:pt>
                <c:pt idx="4">
                  <c:v>6.0999999999999999E-2</c:v>
                </c:pt>
                <c:pt idx="5">
                  <c:v>6.0999999999999999E-2</c:v>
                </c:pt>
                <c:pt idx="6">
                  <c:v>6.0999999999999999E-2</c:v>
                </c:pt>
                <c:pt idx="7">
                  <c:v>6.0999999999999999E-2</c:v>
                </c:pt>
                <c:pt idx="8">
                  <c:v>6.0999999999999999E-2</c:v>
                </c:pt>
                <c:pt idx="9">
                  <c:v>6.0999999999999999E-2</c:v>
                </c:pt>
                <c:pt idx="10">
                  <c:v>6.0999999999999999E-2</c:v>
                </c:pt>
                <c:pt idx="11">
                  <c:v>6.0999999999999999E-2</c:v>
                </c:pt>
                <c:pt idx="12">
                  <c:v>6.0999999999999999E-2</c:v>
                </c:pt>
                <c:pt idx="13">
                  <c:v>6.0999999999999999E-2</c:v>
                </c:pt>
                <c:pt idx="14">
                  <c:v>6.0999999999999999E-2</c:v>
                </c:pt>
                <c:pt idx="15">
                  <c:v>6.0999999999999999E-2</c:v>
                </c:pt>
                <c:pt idx="16">
                  <c:v>6.0999999999999999E-2</c:v>
                </c:pt>
                <c:pt idx="17">
                  <c:v>6.0999999999999999E-2</c:v>
                </c:pt>
                <c:pt idx="18">
                  <c:v>6.0999999999999999E-2</c:v>
                </c:pt>
                <c:pt idx="19">
                  <c:v>6.0999999999999999E-2</c:v>
                </c:pt>
                <c:pt idx="20">
                  <c:v>6.0999999999999999E-2</c:v>
                </c:pt>
                <c:pt idx="21">
                  <c:v>6.0999999999999999E-2</c:v>
                </c:pt>
                <c:pt idx="22">
                  <c:v>6.0999999999999999E-2</c:v>
                </c:pt>
                <c:pt idx="23">
                  <c:v>6.0999999999999999E-2</c:v>
                </c:pt>
                <c:pt idx="24">
                  <c:v>6.0999999999999999E-2</c:v>
                </c:pt>
                <c:pt idx="25">
                  <c:v>6.0999999999999999E-2</c:v>
                </c:pt>
                <c:pt idx="26">
                  <c:v>6.0999999999999999E-2</c:v>
                </c:pt>
                <c:pt idx="27">
                  <c:v>6.0999999999999999E-2</c:v>
                </c:pt>
                <c:pt idx="28">
                  <c:v>6.0999999999999999E-2</c:v>
                </c:pt>
                <c:pt idx="29">
                  <c:v>6.0999999999999999E-2</c:v>
                </c:pt>
                <c:pt idx="30">
                  <c:v>6.0999999999999999E-2</c:v>
                </c:pt>
                <c:pt idx="31">
                  <c:v>6.0999999999999999E-2</c:v>
                </c:pt>
                <c:pt idx="32">
                  <c:v>6.0999999999999999E-2</c:v>
                </c:pt>
                <c:pt idx="33">
                  <c:v>6.0999999999999999E-2</c:v>
                </c:pt>
                <c:pt idx="34">
                  <c:v>6.0999999999999999E-2</c:v>
                </c:pt>
                <c:pt idx="35">
                  <c:v>6.0999999999999999E-2</c:v>
                </c:pt>
                <c:pt idx="36">
                  <c:v>6.0999999999999999E-2</c:v>
                </c:pt>
                <c:pt idx="37">
                  <c:v>6.0999999999999999E-2</c:v>
                </c:pt>
                <c:pt idx="38">
                  <c:v>6.0999999999999999E-2</c:v>
                </c:pt>
                <c:pt idx="39">
                  <c:v>6.0999999999999999E-2</c:v>
                </c:pt>
                <c:pt idx="40">
                  <c:v>6.0999999999999999E-2</c:v>
                </c:pt>
                <c:pt idx="41">
                  <c:v>6.0999999999999999E-2</c:v>
                </c:pt>
                <c:pt idx="42">
                  <c:v>6.0999999999999999E-2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39856"/>
        <c:axId val="323539296"/>
      </c:scatterChart>
      <c:catAx>
        <c:axId val="324221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538736"/>
        <c:crossesAt val="0"/>
        <c:auto val="1"/>
        <c:lblAlgn val="ctr"/>
        <c:lblOffset val="100"/>
        <c:noMultiLvlLbl val="0"/>
      </c:catAx>
      <c:valAx>
        <c:axId val="32353873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221616"/>
        <c:crosses val="autoZero"/>
        <c:crossBetween val="between"/>
      </c:valAx>
      <c:valAx>
        <c:axId val="3235392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539856"/>
        <c:crosses val="max"/>
        <c:crossBetween val="midCat"/>
      </c:valAx>
      <c:valAx>
        <c:axId val="32353985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35392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7737144724"/>
          <c:y val="6.7338804905424252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市区町村別_有所見者割合!$CG$5</c:f>
              <c:strCache>
                <c:ptCount val="1"/>
                <c:pt idx="0">
                  <c:v>有所見者割合 舌･口唇機能評価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3F-4AFD-8328-857649A9F5DB}"/>
                </c:ext>
              </c:extLst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3F-4AFD-8328-857649A9F5DB}"/>
                </c:ext>
              </c:extLst>
            </c:dLbl>
            <c:dLbl>
              <c:idx val="2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3F-4AFD-8328-857649A9F5DB}"/>
                </c:ext>
              </c:extLst>
            </c:dLbl>
            <c:dLbl>
              <c:idx val="3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3F-4AFD-8328-857649A9F5DB}"/>
                </c:ext>
              </c:extLst>
            </c:dLbl>
            <c:dLbl>
              <c:idx val="4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3F-4AFD-8328-857649A9F5DB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3F-4AFD-8328-857649A9F5DB}"/>
                </c:ext>
              </c:extLst>
            </c:dLbl>
            <c:dLbl>
              <c:idx val="6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3F-4AFD-8328-857649A9F5DB}"/>
                </c:ext>
              </c:extLst>
            </c:dLbl>
            <c:dLbl>
              <c:idx val="7"/>
              <c:layout>
                <c:manualLayout>
                  <c:x val="-1.121708741004872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3F-4AFD-8328-857649A9F5DB}"/>
                </c:ext>
              </c:extLst>
            </c:dLbl>
            <c:dLbl>
              <c:idx val="8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3F-4AFD-8328-857649A9F5DB}"/>
                </c:ext>
              </c:extLst>
            </c:dLbl>
            <c:dLbl>
              <c:idx val="9"/>
              <c:layout>
                <c:manualLayout>
                  <c:x val="-1.121708741004872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3F-4AFD-8328-857649A9F5DB}"/>
                </c:ext>
              </c:extLst>
            </c:dLbl>
            <c:dLbl>
              <c:idx val="10"/>
              <c:layout>
                <c:manualLayout>
                  <c:x val="-1.121708741004872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3F-4AFD-8328-857649A9F5DB}"/>
                </c:ext>
              </c:extLst>
            </c:dLbl>
            <c:dLbl>
              <c:idx val="11"/>
              <c:layout>
                <c:manualLayout>
                  <c:x val="-1.121708741004872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3F-4AFD-8328-857649A9F5DB}"/>
                </c:ext>
              </c:extLst>
            </c:dLbl>
            <c:dLbl>
              <c:idx val="12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3F-4AFD-8328-857649A9F5DB}"/>
                </c:ext>
              </c:extLst>
            </c:dLbl>
            <c:dLbl>
              <c:idx val="13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3F-4AFD-8328-857649A9F5DB}"/>
                </c:ext>
              </c:extLst>
            </c:dLbl>
            <c:dLbl>
              <c:idx val="14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3F-4AFD-8328-857649A9F5DB}"/>
                </c:ext>
              </c:extLst>
            </c:dLbl>
            <c:dLbl>
              <c:idx val="15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3F-4AFD-8328-857649A9F5DB}"/>
                </c:ext>
              </c:extLst>
            </c:dLbl>
            <c:dLbl>
              <c:idx val="16"/>
              <c:layout>
                <c:manualLayout>
                  <c:x val="1.5212560386473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F-4AFD-8328-857649A9F5DB}"/>
                </c:ext>
              </c:extLst>
            </c:dLbl>
            <c:dLbl>
              <c:idx val="17"/>
              <c:layout>
                <c:manualLayout>
                  <c:x val="4.588861496236230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F-4AFD-8328-857649A9F5DB}"/>
                </c:ext>
              </c:extLst>
            </c:dLbl>
            <c:dLbl>
              <c:idx val="18"/>
              <c:layout>
                <c:manualLayout>
                  <c:x val="7.6397342995169083E-3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F-4AFD-8328-857649A9F5DB}"/>
                </c:ext>
              </c:extLst>
            </c:dLbl>
            <c:dLbl>
              <c:idx val="19"/>
              <c:layout>
                <c:manualLayout>
                  <c:x val="9.1693236714975278E-3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F-4AFD-8328-857649A9F5DB}"/>
                </c:ext>
              </c:extLst>
            </c:dLbl>
            <c:dLbl>
              <c:idx val="20"/>
              <c:layout>
                <c:manualLayout>
                  <c:x val="1.06989130434782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F-4AFD-8328-857649A9F5DB}"/>
                </c:ext>
              </c:extLst>
            </c:dLbl>
            <c:dLbl>
              <c:idx val="21"/>
              <c:layout>
                <c:manualLayout>
                  <c:x val="1.22243961352657E-2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3F-4AFD-8328-857649A9F5DB}"/>
                </c:ext>
              </c:extLst>
            </c:dLbl>
            <c:dLbl>
              <c:idx val="22"/>
              <c:layout>
                <c:manualLayout>
                  <c:x val="1.528780193236709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3F-4AFD-8328-857649A9F5DB}"/>
                </c:ext>
              </c:extLst>
            </c:dLbl>
            <c:dLbl>
              <c:idx val="23"/>
              <c:layout>
                <c:manualLayout>
                  <c:x val="1.834287439613526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3F-4AFD-8328-857649A9F5DB}"/>
                </c:ext>
              </c:extLst>
            </c:dLbl>
            <c:dLbl>
              <c:idx val="24"/>
              <c:layout>
                <c:manualLayout>
                  <c:x val="2.446557971014487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3F-4AFD-8328-857649A9F5DB}"/>
                </c:ext>
              </c:extLst>
            </c:dLbl>
            <c:dLbl>
              <c:idx val="25"/>
              <c:layout>
                <c:manualLayout>
                  <c:x val="2.905434782608690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3F-4AFD-8328-857649A9F5DB}"/>
                </c:ext>
              </c:extLst>
            </c:dLbl>
            <c:dLbl>
              <c:idx val="26"/>
              <c:layout>
                <c:manualLayout>
                  <c:x val="3.3655797101449274E-2"/>
                  <c:y val="7.936507943899386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3F-4AFD-8328-857649A9F5DB}"/>
                </c:ext>
              </c:extLst>
            </c:dLbl>
            <c:dLbl>
              <c:idx val="27"/>
              <c:layout>
                <c:manualLayout>
                  <c:x val="5.216231884057965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3F-4AFD-8328-857649A9F5DB}"/>
                </c:ext>
              </c:extLst>
            </c:dLbl>
            <c:dLbl>
              <c:idx val="28"/>
              <c:layout>
                <c:manualLayout>
                  <c:x val="-4.5888888888890016E-3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3F-4AFD-8328-857649A9F5DB}"/>
                </c:ext>
              </c:extLst>
            </c:dLbl>
            <c:dLbl>
              <c:idx val="29"/>
              <c:layout>
                <c:manualLayout>
                  <c:x val="-1.5212560386473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3F-4AFD-8328-857649A9F5DB}"/>
                </c:ext>
              </c:extLst>
            </c:dLbl>
            <c:dLbl>
              <c:idx val="30"/>
              <c:layout>
                <c:manualLayout>
                  <c:x val="-7.361714975845467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3-47AC-A419-3D80F7B83EA9}"/>
                </c:ext>
              </c:extLst>
            </c:dLbl>
            <c:dLbl>
              <c:idx val="31"/>
              <c:layout>
                <c:manualLayout>
                  <c:x val="-2.600362318840579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3-47AC-A419-3D80F7B83EA9}"/>
                </c:ext>
              </c:extLst>
            </c:dLbl>
            <c:dLbl>
              <c:idx val="32"/>
              <c:layout>
                <c:manualLayout>
                  <c:x val="-5.6679951690821254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3-47AC-A419-3D80F7B83EA9}"/>
                </c:ext>
              </c:extLst>
            </c:dLbl>
            <c:dLbl>
              <c:idx val="33"/>
              <c:layout>
                <c:manualLayout>
                  <c:x val="4.546706600601514E-4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3-47AC-A419-3D80F7B83EA9}"/>
                </c:ext>
              </c:extLst>
            </c:dLbl>
            <c:dLbl>
              <c:idx val="34"/>
              <c:layout>
                <c:manualLayout>
                  <c:x val="-7.7179591779211621E-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3-47AC-A419-3D80F7B83EA9}"/>
                </c:ext>
              </c:extLst>
            </c:dLbl>
            <c:dLbl>
              <c:idx val="35"/>
              <c:layout>
                <c:manualLayout>
                  <c:x val="-3.679520176115927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3-47AC-A419-3D80F7B83EA9}"/>
                </c:ext>
              </c:extLst>
            </c:dLbl>
            <c:dLbl>
              <c:idx val="36"/>
              <c:layout>
                <c:manualLayout>
                  <c:x val="-3.6795201761159837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3-47AC-A419-3D80F7B83EA9}"/>
                </c:ext>
              </c:extLst>
            </c:dLbl>
            <c:dLbl>
              <c:idx val="37"/>
              <c:layout>
                <c:manualLayout>
                  <c:x val="-3.679520176115927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F3-47AC-A419-3D80F7B83EA9}"/>
                </c:ext>
              </c:extLst>
            </c:dLbl>
            <c:dLbl>
              <c:idx val="38"/>
              <c:layout>
                <c:manualLayout>
                  <c:x val="-1.9982624956444961E-3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3-47AC-A419-3D80F7B83EA9}"/>
                </c:ext>
              </c:extLst>
            </c:dLbl>
            <c:dLbl>
              <c:idx val="39"/>
              <c:layout>
                <c:manualLayout>
                  <c:x val="-4.905986753968250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F3-47AC-A419-3D80F7B83EA9}"/>
                </c:ext>
              </c:extLst>
            </c:dLbl>
            <c:dLbl>
              <c:idx val="40"/>
              <c:layout>
                <c:manualLayout>
                  <c:x val="-4.9059867539682509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3-47AC-A419-3D80F7B83EA9}"/>
                </c:ext>
              </c:extLst>
            </c:dLbl>
            <c:dLbl>
              <c:idx val="41"/>
              <c:layout>
                <c:manualLayout>
                  <c:x val="-3.2247290734968756E-3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3-47AC-A419-3D80F7B83EA9}"/>
                </c:ext>
              </c:extLst>
            </c:dLbl>
            <c:dLbl>
              <c:idx val="42"/>
              <c:layout>
                <c:manualLayout>
                  <c:x val="1.3754540232813057E-4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F3-47AC-A419-3D80F7B83EA9}"/>
                </c:ext>
              </c:extLst>
            </c:dLbl>
            <c:dLbl>
              <c:idx val="43"/>
              <c:layout>
                <c:manualLayout>
                  <c:x val="1.849303598861295E-2"/>
                  <c:y val="8.115651269398860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3-47AC-A419-3D80F7B83EA9}"/>
                </c:ext>
              </c:extLst>
            </c:dLbl>
            <c:dLbl>
              <c:idx val="44"/>
              <c:layout>
                <c:manualLayout>
                  <c:x val="2.351508577211445E-2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3-47AC-A419-3D80F7B83EA9}"/>
                </c:ext>
              </c:extLst>
            </c:dLbl>
            <c:dLbl>
              <c:idx val="45"/>
              <c:layout>
                <c:manualLayout>
                  <c:x val="2.3515085772114329E-2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3-47AC-A419-3D80F7B83EA9}"/>
                </c:ext>
              </c:extLst>
            </c:dLbl>
            <c:dLbl>
              <c:idx val="46"/>
              <c:layout>
                <c:manualLayout>
                  <c:x val="-6.724740359495586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F3-47AC-A419-3D80F7B83EA9}"/>
                </c:ext>
              </c:extLst>
            </c:dLbl>
            <c:dLbl>
              <c:idx val="47"/>
              <c:layout>
                <c:manualLayout>
                  <c:x val="-3.36237017974780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3-47AC-A419-3D80F7B83EA9}"/>
                </c:ext>
              </c:extLst>
            </c:dLbl>
            <c:dLbl>
              <c:idx val="48"/>
              <c:layout>
                <c:manualLayout>
                  <c:x val="-1.6811850898739353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F3-47AC-A419-3D80F7B83EA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市区町村別_有所見者割合!$CG$7:$CG$49</c:f>
              <c:strCache>
                <c:ptCount val="43"/>
                <c:pt idx="0">
                  <c:v>柏原市</c:v>
                </c:pt>
                <c:pt idx="1">
                  <c:v>摂津市</c:v>
                </c:pt>
                <c:pt idx="2">
                  <c:v>富田林市</c:v>
                </c:pt>
                <c:pt idx="3">
                  <c:v>大阪狭山市</c:v>
                </c:pt>
                <c:pt idx="4">
                  <c:v>泉佐野市</c:v>
                </c:pt>
                <c:pt idx="5">
                  <c:v>河南町</c:v>
                </c:pt>
                <c:pt idx="6">
                  <c:v>田尻町</c:v>
                </c:pt>
                <c:pt idx="7">
                  <c:v>豊中市</c:v>
                </c:pt>
                <c:pt idx="8">
                  <c:v>千早赤阪村</c:v>
                </c:pt>
                <c:pt idx="9">
                  <c:v>東大阪市</c:v>
                </c:pt>
                <c:pt idx="10">
                  <c:v>島本町</c:v>
                </c:pt>
                <c:pt idx="11">
                  <c:v>大東市</c:v>
                </c:pt>
                <c:pt idx="12">
                  <c:v>羽曳野市</c:v>
                </c:pt>
                <c:pt idx="13">
                  <c:v>大阪市</c:v>
                </c:pt>
                <c:pt idx="14">
                  <c:v>阪南市</c:v>
                </c:pt>
                <c:pt idx="15">
                  <c:v>門真市</c:v>
                </c:pt>
                <c:pt idx="16">
                  <c:v>堺市</c:v>
                </c:pt>
                <c:pt idx="17">
                  <c:v>松原市</c:v>
                </c:pt>
                <c:pt idx="18">
                  <c:v>寝屋川市</c:v>
                </c:pt>
                <c:pt idx="19">
                  <c:v>藤井寺市</c:v>
                </c:pt>
                <c:pt idx="20">
                  <c:v>泉大津市</c:v>
                </c:pt>
                <c:pt idx="21">
                  <c:v>岸和田市</c:v>
                </c:pt>
                <c:pt idx="22">
                  <c:v>吹田市</c:v>
                </c:pt>
                <c:pt idx="23">
                  <c:v>高槻市</c:v>
                </c:pt>
                <c:pt idx="24">
                  <c:v>茨木市</c:v>
                </c:pt>
                <c:pt idx="25">
                  <c:v>四條畷市</c:v>
                </c:pt>
                <c:pt idx="26">
                  <c:v>泉南市</c:v>
                </c:pt>
                <c:pt idx="27">
                  <c:v>八尾市</c:v>
                </c:pt>
                <c:pt idx="28">
                  <c:v>守口市</c:v>
                </c:pt>
                <c:pt idx="29">
                  <c:v>箕面市</c:v>
                </c:pt>
                <c:pt idx="30">
                  <c:v>河内長野市</c:v>
                </c:pt>
                <c:pt idx="31">
                  <c:v>岬町</c:v>
                </c:pt>
                <c:pt idx="32">
                  <c:v>貝塚市</c:v>
                </c:pt>
                <c:pt idx="33">
                  <c:v>太子町</c:v>
                </c:pt>
                <c:pt idx="34">
                  <c:v>能勢町</c:v>
                </c:pt>
                <c:pt idx="35">
                  <c:v>枚方市</c:v>
                </c:pt>
                <c:pt idx="36">
                  <c:v>豊能町</c:v>
                </c:pt>
                <c:pt idx="37">
                  <c:v>熊取町</c:v>
                </c:pt>
                <c:pt idx="38">
                  <c:v>池田市</c:v>
                </c:pt>
                <c:pt idx="39">
                  <c:v>和泉市</c:v>
                </c:pt>
                <c:pt idx="40">
                  <c:v>高石市</c:v>
                </c:pt>
                <c:pt idx="41">
                  <c:v>忠岡町</c:v>
                </c:pt>
                <c:pt idx="42">
                  <c:v>交野市</c:v>
                </c:pt>
              </c:strCache>
            </c:strRef>
          </c:cat>
          <c:val>
            <c:numRef>
              <c:f>市区町村別_有所見者割合!$CI$7:$CI$49</c:f>
              <c:numCache>
                <c:formatCode>0.00%</c:formatCode>
                <c:ptCount val="43"/>
                <c:pt idx="0">
                  <c:v>0.42970000000000003</c:v>
                </c:pt>
                <c:pt idx="1">
                  <c:v>0.37640000000000001</c:v>
                </c:pt>
                <c:pt idx="2">
                  <c:v>0.32800000000000001</c:v>
                </c:pt>
                <c:pt idx="3">
                  <c:v>0.32450000000000001</c:v>
                </c:pt>
                <c:pt idx="4">
                  <c:v>0.308</c:v>
                </c:pt>
                <c:pt idx="5">
                  <c:v>0.29759999999999998</c:v>
                </c:pt>
                <c:pt idx="6">
                  <c:v>0.29330000000000001</c:v>
                </c:pt>
                <c:pt idx="7">
                  <c:v>0.29330000000000001</c:v>
                </c:pt>
                <c:pt idx="8">
                  <c:v>0.28910000000000002</c:v>
                </c:pt>
                <c:pt idx="9">
                  <c:v>0.27779999999999999</c:v>
                </c:pt>
                <c:pt idx="10">
                  <c:v>0.2762</c:v>
                </c:pt>
                <c:pt idx="11">
                  <c:v>0.2477</c:v>
                </c:pt>
                <c:pt idx="12">
                  <c:v>0.24660000000000001</c:v>
                </c:pt>
                <c:pt idx="13">
                  <c:v>0.24410000000000001</c:v>
                </c:pt>
                <c:pt idx="14">
                  <c:v>0.2407</c:v>
                </c:pt>
                <c:pt idx="15">
                  <c:v>0.23949999999999999</c:v>
                </c:pt>
                <c:pt idx="16">
                  <c:v>0.22819999999999999</c:v>
                </c:pt>
                <c:pt idx="17">
                  <c:v>0.2266</c:v>
                </c:pt>
                <c:pt idx="18">
                  <c:v>0.22409999999999999</c:v>
                </c:pt>
                <c:pt idx="19">
                  <c:v>0.223</c:v>
                </c:pt>
                <c:pt idx="20">
                  <c:v>0.22259999999999999</c:v>
                </c:pt>
                <c:pt idx="21">
                  <c:v>0.2215</c:v>
                </c:pt>
                <c:pt idx="22">
                  <c:v>0.21970000000000001</c:v>
                </c:pt>
                <c:pt idx="23">
                  <c:v>0.2175</c:v>
                </c:pt>
                <c:pt idx="24">
                  <c:v>0.21310000000000001</c:v>
                </c:pt>
                <c:pt idx="25">
                  <c:v>0.21079999999999999</c:v>
                </c:pt>
                <c:pt idx="26">
                  <c:v>0.2082</c:v>
                </c:pt>
                <c:pt idx="27">
                  <c:v>0.1953</c:v>
                </c:pt>
                <c:pt idx="28">
                  <c:v>0.19370000000000001</c:v>
                </c:pt>
                <c:pt idx="29">
                  <c:v>0.18459999999999999</c:v>
                </c:pt>
                <c:pt idx="30">
                  <c:v>0.183</c:v>
                </c:pt>
                <c:pt idx="31">
                  <c:v>0.17699999999999999</c:v>
                </c:pt>
                <c:pt idx="32">
                  <c:v>0.1754</c:v>
                </c:pt>
                <c:pt idx="33">
                  <c:v>0.1628</c:v>
                </c:pt>
                <c:pt idx="34">
                  <c:v>0.16200000000000001</c:v>
                </c:pt>
                <c:pt idx="35">
                  <c:v>0.16120000000000001</c:v>
                </c:pt>
                <c:pt idx="36">
                  <c:v>0.15670000000000001</c:v>
                </c:pt>
                <c:pt idx="37">
                  <c:v>0.155</c:v>
                </c:pt>
                <c:pt idx="38">
                  <c:v>0.15010000000000001</c:v>
                </c:pt>
                <c:pt idx="39">
                  <c:v>0.1474</c:v>
                </c:pt>
                <c:pt idx="40">
                  <c:v>0.12540000000000001</c:v>
                </c:pt>
                <c:pt idx="41">
                  <c:v>0.1082</c:v>
                </c:pt>
                <c:pt idx="42">
                  <c:v>0.10199999999999999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543216"/>
        <c:axId val="32354377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7034178743961351E-2"/>
                  <c:y val="-0.9022059523809523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3B-4AF7-AA38-0714B9491A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市区町村別_有所見者割合!$DH$7:$DH$49</c:f>
              <c:numCache>
                <c:formatCode>0.00%</c:formatCode>
                <c:ptCount val="43"/>
                <c:pt idx="0">
                  <c:v>0.2303</c:v>
                </c:pt>
                <c:pt idx="1">
                  <c:v>0.2303</c:v>
                </c:pt>
                <c:pt idx="2">
                  <c:v>0.2303</c:v>
                </c:pt>
                <c:pt idx="3">
                  <c:v>0.2303</c:v>
                </c:pt>
                <c:pt idx="4">
                  <c:v>0.2303</c:v>
                </c:pt>
                <c:pt idx="5">
                  <c:v>0.2303</c:v>
                </c:pt>
                <c:pt idx="6">
                  <c:v>0.2303</c:v>
                </c:pt>
                <c:pt idx="7">
                  <c:v>0.2303</c:v>
                </c:pt>
                <c:pt idx="8">
                  <c:v>0.2303</c:v>
                </c:pt>
                <c:pt idx="9">
                  <c:v>0.2303</c:v>
                </c:pt>
                <c:pt idx="10">
                  <c:v>0.2303</c:v>
                </c:pt>
                <c:pt idx="11">
                  <c:v>0.2303</c:v>
                </c:pt>
                <c:pt idx="12">
                  <c:v>0.2303</c:v>
                </c:pt>
                <c:pt idx="13">
                  <c:v>0.2303</c:v>
                </c:pt>
                <c:pt idx="14">
                  <c:v>0.2303</c:v>
                </c:pt>
                <c:pt idx="15">
                  <c:v>0.2303</c:v>
                </c:pt>
                <c:pt idx="16">
                  <c:v>0.2303</c:v>
                </c:pt>
                <c:pt idx="17">
                  <c:v>0.2303</c:v>
                </c:pt>
                <c:pt idx="18">
                  <c:v>0.2303</c:v>
                </c:pt>
                <c:pt idx="19">
                  <c:v>0.2303</c:v>
                </c:pt>
                <c:pt idx="20">
                  <c:v>0.2303</c:v>
                </c:pt>
                <c:pt idx="21">
                  <c:v>0.2303</c:v>
                </c:pt>
                <c:pt idx="22">
                  <c:v>0.2303</c:v>
                </c:pt>
                <c:pt idx="23">
                  <c:v>0.2303</c:v>
                </c:pt>
                <c:pt idx="24">
                  <c:v>0.2303</c:v>
                </c:pt>
                <c:pt idx="25">
                  <c:v>0.2303</c:v>
                </c:pt>
                <c:pt idx="26">
                  <c:v>0.2303</c:v>
                </c:pt>
                <c:pt idx="27">
                  <c:v>0.2303</c:v>
                </c:pt>
                <c:pt idx="28">
                  <c:v>0.2303</c:v>
                </c:pt>
                <c:pt idx="29">
                  <c:v>0.2303</c:v>
                </c:pt>
                <c:pt idx="30">
                  <c:v>0.2303</c:v>
                </c:pt>
                <c:pt idx="31">
                  <c:v>0.2303</c:v>
                </c:pt>
                <c:pt idx="32">
                  <c:v>0.2303</c:v>
                </c:pt>
                <c:pt idx="33">
                  <c:v>0.2303</c:v>
                </c:pt>
                <c:pt idx="34">
                  <c:v>0.2303</c:v>
                </c:pt>
                <c:pt idx="35">
                  <c:v>0.2303</c:v>
                </c:pt>
                <c:pt idx="36">
                  <c:v>0.2303</c:v>
                </c:pt>
                <c:pt idx="37">
                  <c:v>0.2303</c:v>
                </c:pt>
                <c:pt idx="38">
                  <c:v>0.2303</c:v>
                </c:pt>
                <c:pt idx="39">
                  <c:v>0.2303</c:v>
                </c:pt>
                <c:pt idx="40">
                  <c:v>0.2303</c:v>
                </c:pt>
                <c:pt idx="41">
                  <c:v>0.2303</c:v>
                </c:pt>
                <c:pt idx="42">
                  <c:v>0.2303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44896"/>
        <c:axId val="323544336"/>
      </c:scatterChart>
      <c:catAx>
        <c:axId val="323543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543776"/>
        <c:crossesAt val="0"/>
        <c:auto val="1"/>
        <c:lblAlgn val="ctr"/>
        <c:lblOffset val="100"/>
        <c:noMultiLvlLbl val="0"/>
      </c:catAx>
      <c:valAx>
        <c:axId val="32354377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543216"/>
        <c:crosses val="autoZero"/>
        <c:crossBetween val="between"/>
      </c:valAx>
      <c:valAx>
        <c:axId val="32354433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544896"/>
        <c:crosses val="max"/>
        <c:crossBetween val="midCat"/>
      </c:valAx>
      <c:valAx>
        <c:axId val="32354489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354433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市区町村別_有所見者割合!$AL$53</c:f>
              <c:strCache>
                <c:ptCount val="1"/>
                <c:pt idx="0">
                  <c:v>有所見者割合 嚥下機能評価(唾液の飲込)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5.033400775619439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E-42D8-B740-7E9FE9EFB40A}"/>
                </c:ext>
              </c:extLst>
            </c:dLbl>
            <c:dLbl>
              <c:idx val="3"/>
              <c:layout>
                <c:manualLayout>
                  <c:x val="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7-417D-9749-B40C2AFDAA27}"/>
                </c:ext>
              </c:extLst>
            </c:dLbl>
            <c:dLbl>
              <c:idx val="4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37-417D-9749-B40C2AFDAA27}"/>
                </c:ext>
              </c:extLst>
            </c:dLbl>
            <c:dLbl>
              <c:idx val="17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7-417D-9749-B40C2AFDAA27}"/>
                </c:ext>
              </c:extLst>
            </c:dLbl>
            <c:dLbl>
              <c:idx val="18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7-417D-9749-B40C2AFDAA27}"/>
                </c:ext>
              </c:extLst>
            </c:dLbl>
            <c:dLbl>
              <c:idx val="19"/>
              <c:layout>
                <c:manualLayout>
                  <c:x val="-4.60144927536243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7-417D-9749-B40C2AFDAA27}"/>
                </c:ext>
              </c:extLst>
            </c:dLbl>
            <c:dLbl>
              <c:idx val="20"/>
              <c:layout>
                <c:manualLayout>
                  <c:x val="7.631280193236714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2-4E48-9DBD-4B4097E9DBE9}"/>
                </c:ext>
              </c:extLst>
            </c:dLbl>
            <c:dLbl>
              <c:idx val="21"/>
              <c:layout>
                <c:manualLayout>
                  <c:x val="1.680905797101449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2-4E48-9DBD-4B4097E9DBE9}"/>
                </c:ext>
              </c:extLst>
            </c:dLbl>
            <c:dLbl>
              <c:idx val="22"/>
              <c:layout>
                <c:manualLayout>
                  <c:x val="1.680905797101449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2-4E48-9DBD-4B4097E9DBE9}"/>
                </c:ext>
              </c:extLst>
            </c:dLbl>
            <c:dLbl>
              <c:idx val="23"/>
              <c:layout>
                <c:manualLayout>
                  <c:x val="2.4465579710144927E-2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2-4E48-9DBD-4B4097E9DBE9}"/>
                </c:ext>
              </c:extLst>
            </c:dLbl>
            <c:dLbl>
              <c:idx val="24"/>
              <c:layout>
                <c:manualLayout>
                  <c:x val="2.753321256038647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2-4E48-9DBD-4B4097E9DBE9}"/>
                </c:ext>
              </c:extLst>
            </c:dLbl>
            <c:dLbl>
              <c:idx val="25"/>
              <c:layout>
                <c:manualLayout>
                  <c:x val="-4.58886149623628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2-4E48-9DBD-4B4097E9DBE9}"/>
                </c:ext>
              </c:extLst>
            </c:dLbl>
            <c:dLbl>
              <c:idx val="26"/>
              <c:layout>
                <c:manualLayout>
                  <c:x val="-4.58886149623628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2-4E48-9DBD-4B4097E9DBE9}"/>
                </c:ext>
              </c:extLst>
            </c:dLbl>
            <c:dLbl>
              <c:idx val="27"/>
              <c:layout>
                <c:manualLayout>
                  <c:x val="-4.588861496236230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2-4E48-9DBD-4B4097E9DBE9}"/>
                </c:ext>
              </c:extLst>
            </c:dLbl>
            <c:dLbl>
              <c:idx val="28"/>
              <c:layout>
                <c:manualLayout>
                  <c:x val="-4.58886149623628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2-4E48-9DBD-4B4097E9DBE9}"/>
                </c:ext>
              </c:extLst>
            </c:dLbl>
            <c:dLbl>
              <c:idx val="32"/>
              <c:layout>
                <c:manualLayout>
                  <c:x val="-1.2332113611539343E-3"/>
                  <c:y val="7.56062703555168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E-42D8-B740-7E9FE9EFB40A}"/>
                </c:ext>
              </c:extLst>
            </c:dLbl>
            <c:dLbl>
              <c:idx val="33"/>
              <c:layout>
                <c:manualLayout>
                  <c:x val="-3.2552010409128275E-3"/>
                  <c:y val="8.118161463736984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E-42D8-B740-7E9FE9EFB40A}"/>
                </c:ext>
              </c:extLst>
            </c:dLbl>
            <c:dLbl>
              <c:idx val="34"/>
              <c:layout>
                <c:manualLayout>
                  <c:x val="-1.5774361946510737E-3"/>
                  <c:y val="7.56062703555168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E-42D8-B740-7E9FE9EFB40A}"/>
                </c:ext>
              </c:extLst>
            </c:dLbl>
            <c:dLbl>
              <c:idx val="35"/>
              <c:layout>
                <c:manualLayout>
                  <c:x val="1.0032865161062415E-4"/>
                  <c:y val="8.118161471297612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E-42D8-B740-7E9FE9EFB40A}"/>
                </c:ext>
              </c:extLst>
            </c:dLbl>
            <c:dLbl>
              <c:idx val="36"/>
              <c:layout>
                <c:manualLayout>
                  <c:x val="-2.8106475558049519E-3"/>
                  <c:y val="8.118161463736984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E-42D8-B740-7E9FE9EFB40A}"/>
                </c:ext>
              </c:extLst>
            </c:dLbl>
            <c:dLbl>
              <c:idx val="37"/>
              <c:layout>
                <c:manualLayout>
                  <c:x val="-3.8000831776312713E-3"/>
                  <c:y val="8.118161471297612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E-42D8-B740-7E9FE9EFB40A}"/>
                </c:ext>
              </c:extLst>
            </c:dLbl>
            <c:dLbl>
              <c:idx val="38"/>
              <c:layout>
                <c:manualLayout>
                  <c:x val="9.4528985507246377E-4"/>
                  <c:y val="2.435448439877158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E-42D8-B740-7E9FE9EFB40A}"/>
                </c:ext>
              </c:extLst>
            </c:dLbl>
            <c:dLbl>
              <c:idx val="39"/>
              <c:layout>
                <c:manualLayout>
                  <c:x val="-3.3556501350823519E-3"/>
                  <c:y val="8.118161463736984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E-42D8-B740-7E9FE9EFB40A}"/>
                </c:ext>
              </c:extLst>
            </c:dLbl>
            <c:dLbl>
              <c:idx val="40"/>
              <c:layout>
                <c:manualLayout>
                  <c:x val="-1.6778002585398335E-3"/>
                  <c:y val="7.56062703555168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E-42D8-B740-7E9FE9EFB4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市区町村別_有所見者割合!$CJ$7:$CJ$49</c:f>
              <c:strCache>
                <c:ptCount val="43"/>
                <c:pt idx="0">
                  <c:v>能勢町</c:v>
                </c:pt>
                <c:pt idx="1">
                  <c:v>太子町</c:v>
                </c:pt>
                <c:pt idx="2">
                  <c:v>柏原市</c:v>
                </c:pt>
                <c:pt idx="3">
                  <c:v>東大阪市</c:v>
                </c:pt>
                <c:pt idx="4">
                  <c:v>大阪狭山市</c:v>
                </c:pt>
                <c:pt idx="5">
                  <c:v>阪南市</c:v>
                </c:pt>
                <c:pt idx="6">
                  <c:v>門真市</c:v>
                </c:pt>
                <c:pt idx="7">
                  <c:v>豊中市</c:v>
                </c:pt>
                <c:pt idx="8">
                  <c:v>守口市</c:v>
                </c:pt>
                <c:pt idx="9">
                  <c:v>摂津市</c:v>
                </c:pt>
                <c:pt idx="10">
                  <c:v>河内長野市</c:v>
                </c:pt>
                <c:pt idx="11">
                  <c:v>八尾市</c:v>
                </c:pt>
                <c:pt idx="12">
                  <c:v>藤井寺市</c:v>
                </c:pt>
                <c:pt idx="13">
                  <c:v>大阪市</c:v>
                </c:pt>
                <c:pt idx="14">
                  <c:v>堺市</c:v>
                </c:pt>
                <c:pt idx="15">
                  <c:v>四條畷市</c:v>
                </c:pt>
                <c:pt idx="16">
                  <c:v>熊取町</c:v>
                </c:pt>
                <c:pt idx="17">
                  <c:v>寝屋川市</c:v>
                </c:pt>
                <c:pt idx="18">
                  <c:v>池田市</c:v>
                </c:pt>
                <c:pt idx="19">
                  <c:v>吹田市</c:v>
                </c:pt>
                <c:pt idx="20">
                  <c:v>泉大津市</c:v>
                </c:pt>
                <c:pt idx="21">
                  <c:v>河南町</c:v>
                </c:pt>
                <c:pt idx="22">
                  <c:v>大東市</c:v>
                </c:pt>
                <c:pt idx="23">
                  <c:v>松原市</c:v>
                </c:pt>
                <c:pt idx="24">
                  <c:v>岸和田市</c:v>
                </c:pt>
                <c:pt idx="25">
                  <c:v>富田林市</c:v>
                </c:pt>
                <c:pt idx="26">
                  <c:v>高槻市</c:v>
                </c:pt>
                <c:pt idx="27">
                  <c:v>泉佐野市</c:v>
                </c:pt>
                <c:pt idx="28">
                  <c:v>和泉市</c:v>
                </c:pt>
                <c:pt idx="29">
                  <c:v>千早赤阪村</c:v>
                </c:pt>
                <c:pt idx="30">
                  <c:v>枚方市</c:v>
                </c:pt>
                <c:pt idx="31">
                  <c:v>茨木市</c:v>
                </c:pt>
                <c:pt idx="32">
                  <c:v>貝塚市</c:v>
                </c:pt>
                <c:pt idx="33">
                  <c:v>高石市</c:v>
                </c:pt>
                <c:pt idx="34">
                  <c:v>交野市</c:v>
                </c:pt>
                <c:pt idx="35">
                  <c:v>羽曳野市</c:v>
                </c:pt>
                <c:pt idx="36">
                  <c:v>箕面市</c:v>
                </c:pt>
                <c:pt idx="37">
                  <c:v>島本町</c:v>
                </c:pt>
                <c:pt idx="38">
                  <c:v>泉南市</c:v>
                </c:pt>
                <c:pt idx="39">
                  <c:v>岬町</c:v>
                </c:pt>
                <c:pt idx="40">
                  <c:v>田尻町</c:v>
                </c:pt>
                <c:pt idx="41">
                  <c:v>豊能町</c:v>
                </c:pt>
                <c:pt idx="42">
                  <c:v>忠岡町</c:v>
                </c:pt>
              </c:strCache>
            </c:strRef>
          </c:cat>
          <c:val>
            <c:numRef>
              <c:f>市区町村別_有所見者割合!$CL$7:$CL$49</c:f>
              <c:numCache>
                <c:formatCode>0.00%</c:formatCode>
                <c:ptCount val="43"/>
                <c:pt idx="0">
                  <c:v>0.1676</c:v>
                </c:pt>
                <c:pt idx="1">
                  <c:v>0.155</c:v>
                </c:pt>
                <c:pt idx="2">
                  <c:v>0.13739999999999999</c:v>
                </c:pt>
                <c:pt idx="3">
                  <c:v>0.13059999999999999</c:v>
                </c:pt>
                <c:pt idx="4">
                  <c:v>0.13039999999999999</c:v>
                </c:pt>
                <c:pt idx="5">
                  <c:v>0.11840000000000001</c:v>
                </c:pt>
                <c:pt idx="6">
                  <c:v>0.11650000000000001</c:v>
                </c:pt>
                <c:pt idx="7">
                  <c:v>0.1152</c:v>
                </c:pt>
                <c:pt idx="8">
                  <c:v>0.1128</c:v>
                </c:pt>
                <c:pt idx="9">
                  <c:v>0.1055</c:v>
                </c:pt>
                <c:pt idx="10">
                  <c:v>0.10199999999999999</c:v>
                </c:pt>
                <c:pt idx="11">
                  <c:v>0.1019</c:v>
                </c:pt>
                <c:pt idx="12">
                  <c:v>0.1004</c:v>
                </c:pt>
                <c:pt idx="13">
                  <c:v>0.1004</c:v>
                </c:pt>
                <c:pt idx="14">
                  <c:v>9.7799999999999998E-2</c:v>
                </c:pt>
                <c:pt idx="15">
                  <c:v>9.69E-2</c:v>
                </c:pt>
                <c:pt idx="16">
                  <c:v>9.6600000000000005E-2</c:v>
                </c:pt>
                <c:pt idx="17">
                  <c:v>9.64E-2</c:v>
                </c:pt>
                <c:pt idx="18">
                  <c:v>9.64E-2</c:v>
                </c:pt>
                <c:pt idx="19">
                  <c:v>9.6299999999999997E-2</c:v>
                </c:pt>
                <c:pt idx="20">
                  <c:v>9.3399999999999997E-2</c:v>
                </c:pt>
                <c:pt idx="21">
                  <c:v>9.1300000000000006E-2</c:v>
                </c:pt>
                <c:pt idx="22">
                  <c:v>9.11E-2</c:v>
                </c:pt>
                <c:pt idx="23">
                  <c:v>8.9499999999999996E-2</c:v>
                </c:pt>
                <c:pt idx="24">
                  <c:v>8.8999999999999996E-2</c:v>
                </c:pt>
                <c:pt idx="25">
                  <c:v>8.3199999999999996E-2</c:v>
                </c:pt>
                <c:pt idx="26">
                  <c:v>8.2600000000000007E-2</c:v>
                </c:pt>
                <c:pt idx="27">
                  <c:v>8.2500000000000004E-2</c:v>
                </c:pt>
                <c:pt idx="28">
                  <c:v>8.14E-2</c:v>
                </c:pt>
                <c:pt idx="29">
                  <c:v>7.8100000000000003E-2</c:v>
                </c:pt>
                <c:pt idx="30">
                  <c:v>7.4200000000000002E-2</c:v>
                </c:pt>
                <c:pt idx="31">
                  <c:v>7.2900000000000006E-2</c:v>
                </c:pt>
                <c:pt idx="32">
                  <c:v>6.9699999999999998E-2</c:v>
                </c:pt>
                <c:pt idx="33">
                  <c:v>6.88E-2</c:v>
                </c:pt>
                <c:pt idx="34">
                  <c:v>6.7699999999999996E-2</c:v>
                </c:pt>
                <c:pt idx="35">
                  <c:v>6.59E-2</c:v>
                </c:pt>
                <c:pt idx="36">
                  <c:v>6.4699999999999994E-2</c:v>
                </c:pt>
                <c:pt idx="37">
                  <c:v>5.9299999999999999E-2</c:v>
                </c:pt>
                <c:pt idx="38">
                  <c:v>5.3800000000000001E-2</c:v>
                </c:pt>
                <c:pt idx="39">
                  <c:v>5.3100000000000001E-2</c:v>
                </c:pt>
                <c:pt idx="40">
                  <c:v>4.0300000000000002E-2</c:v>
                </c:pt>
                <c:pt idx="41">
                  <c:v>3.5299999999999998E-2</c:v>
                </c:pt>
                <c:pt idx="42">
                  <c:v>2.9700000000000001E-2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27888"/>
        <c:axId val="32562844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7034164372902338E-2"/>
                  <c:y val="-0.9022059523809523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4-49CB-88C4-9078996E2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市区町村別_有所見者割合!$DJ$7:$DJ$49</c:f>
              <c:numCache>
                <c:formatCode>0.00%</c:formatCode>
                <c:ptCount val="43"/>
                <c:pt idx="0">
                  <c:v>9.5600000000000004E-2</c:v>
                </c:pt>
                <c:pt idx="1">
                  <c:v>9.5600000000000004E-2</c:v>
                </c:pt>
                <c:pt idx="2">
                  <c:v>9.5600000000000004E-2</c:v>
                </c:pt>
                <c:pt idx="3">
                  <c:v>9.5600000000000004E-2</c:v>
                </c:pt>
                <c:pt idx="4">
                  <c:v>9.5600000000000004E-2</c:v>
                </c:pt>
                <c:pt idx="5">
                  <c:v>9.5600000000000004E-2</c:v>
                </c:pt>
                <c:pt idx="6">
                  <c:v>9.5600000000000004E-2</c:v>
                </c:pt>
                <c:pt idx="7">
                  <c:v>9.5600000000000004E-2</c:v>
                </c:pt>
                <c:pt idx="8">
                  <c:v>9.5600000000000004E-2</c:v>
                </c:pt>
                <c:pt idx="9">
                  <c:v>9.5600000000000004E-2</c:v>
                </c:pt>
                <c:pt idx="10">
                  <c:v>9.5600000000000004E-2</c:v>
                </c:pt>
                <c:pt idx="11">
                  <c:v>9.5600000000000004E-2</c:v>
                </c:pt>
                <c:pt idx="12">
                  <c:v>9.5600000000000004E-2</c:v>
                </c:pt>
                <c:pt idx="13">
                  <c:v>9.5600000000000004E-2</c:v>
                </c:pt>
                <c:pt idx="14">
                  <c:v>9.5600000000000004E-2</c:v>
                </c:pt>
                <c:pt idx="15">
                  <c:v>9.5600000000000004E-2</c:v>
                </c:pt>
                <c:pt idx="16">
                  <c:v>9.5600000000000004E-2</c:v>
                </c:pt>
                <c:pt idx="17">
                  <c:v>9.5600000000000004E-2</c:v>
                </c:pt>
                <c:pt idx="18">
                  <c:v>9.5600000000000004E-2</c:v>
                </c:pt>
                <c:pt idx="19">
                  <c:v>9.5600000000000004E-2</c:v>
                </c:pt>
                <c:pt idx="20">
                  <c:v>9.5600000000000004E-2</c:v>
                </c:pt>
                <c:pt idx="21">
                  <c:v>9.5600000000000004E-2</c:v>
                </c:pt>
                <c:pt idx="22">
                  <c:v>9.5600000000000004E-2</c:v>
                </c:pt>
                <c:pt idx="23">
                  <c:v>9.5600000000000004E-2</c:v>
                </c:pt>
                <c:pt idx="24">
                  <c:v>9.5600000000000004E-2</c:v>
                </c:pt>
                <c:pt idx="25">
                  <c:v>9.5600000000000004E-2</c:v>
                </c:pt>
                <c:pt idx="26">
                  <c:v>9.5600000000000004E-2</c:v>
                </c:pt>
                <c:pt idx="27">
                  <c:v>9.5600000000000004E-2</c:v>
                </c:pt>
                <c:pt idx="28">
                  <c:v>9.5600000000000004E-2</c:v>
                </c:pt>
                <c:pt idx="29">
                  <c:v>9.5600000000000004E-2</c:v>
                </c:pt>
                <c:pt idx="30">
                  <c:v>9.5600000000000004E-2</c:v>
                </c:pt>
                <c:pt idx="31">
                  <c:v>9.5600000000000004E-2</c:v>
                </c:pt>
                <c:pt idx="32">
                  <c:v>9.5600000000000004E-2</c:v>
                </c:pt>
                <c:pt idx="33">
                  <c:v>9.5600000000000004E-2</c:v>
                </c:pt>
                <c:pt idx="34">
                  <c:v>9.5600000000000004E-2</c:v>
                </c:pt>
                <c:pt idx="35">
                  <c:v>9.5600000000000004E-2</c:v>
                </c:pt>
                <c:pt idx="36">
                  <c:v>9.5600000000000004E-2</c:v>
                </c:pt>
                <c:pt idx="37">
                  <c:v>9.5600000000000004E-2</c:v>
                </c:pt>
                <c:pt idx="38">
                  <c:v>9.5600000000000004E-2</c:v>
                </c:pt>
                <c:pt idx="39">
                  <c:v>9.5600000000000004E-2</c:v>
                </c:pt>
                <c:pt idx="40">
                  <c:v>9.5600000000000004E-2</c:v>
                </c:pt>
                <c:pt idx="41">
                  <c:v>9.5600000000000004E-2</c:v>
                </c:pt>
                <c:pt idx="42">
                  <c:v>9.5600000000000004E-2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629568"/>
        <c:axId val="325629008"/>
      </c:scatterChart>
      <c:catAx>
        <c:axId val="3256278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5628448"/>
        <c:crossesAt val="0"/>
        <c:auto val="1"/>
        <c:lblAlgn val="ctr"/>
        <c:lblOffset val="100"/>
        <c:noMultiLvlLbl val="0"/>
      </c:catAx>
      <c:valAx>
        <c:axId val="32562844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27888"/>
        <c:crosses val="autoZero"/>
        <c:crossBetween val="between"/>
      </c:valAx>
      <c:valAx>
        <c:axId val="3256290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5629568"/>
        <c:crosses val="max"/>
        <c:crossBetween val="midCat"/>
      </c:valAx>
      <c:valAx>
        <c:axId val="32562956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56290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市区町村別_有所見者割合!$AL$54</c:f>
              <c:strCache>
                <c:ptCount val="1"/>
                <c:pt idx="0">
                  <c:v>有所見者割合 嚥下機能評価(総合判定)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413654656714126E-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1-4CD7-8030-0C2FB412F9FF}"/>
                </c:ext>
              </c:extLst>
            </c:dLbl>
            <c:dLbl>
              <c:idx val="4"/>
              <c:layout>
                <c:manualLayout>
                  <c:x val="-1.533816425120885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D5-45BF-B0CE-B94B8B7DFCB4}"/>
                </c:ext>
              </c:extLst>
            </c:dLbl>
            <c:dLbl>
              <c:idx val="8"/>
              <c:layout>
                <c:manualLayout>
                  <c:x val="-4.601449275362374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D5-45BF-B0CE-B94B8B7DFCB4}"/>
                </c:ext>
              </c:extLst>
            </c:dLbl>
            <c:dLbl>
              <c:idx val="11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D5-45BF-B0CE-B94B8B7DFCB4}"/>
                </c:ext>
              </c:extLst>
            </c:dLbl>
            <c:dLbl>
              <c:idx val="12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D5-45BF-B0CE-B94B8B7DFCB4}"/>
                </c:ext>
              </c:extLst>
            </c:dLbl>
            <c:dLbl>
              <c:idx val="13"/>
              <c:layout>
                <c:manualLayout>
                  <c:x val="-3.06763285024148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D5-45BF-B0CE-B94B8B7DFCB4}"/>
                </c:ext>
              </c:extLst>
            </c:dLbl>
            <c:dLbl>
              <c:idx val="14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D5-45BF-B0CE-B94B8B7DFCB4}"/>
                </c:ext>
              </c:extLst>
            </c:dLbl>
            <c:dLbl>
              <c:idx val="15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D5-45BF-B0CE-B94B8B7DFCB4}"/>
                </c:ext>
              </c:extLst>
            </c:dLbl>
            <c:dLbl>
              <c:idx val="16"/>
              <c:layout>
                <c:manualLayout>
                  <c:x val="-6.1352657004831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D5-45BF-B0CE-B94B8B7DFCB4}"/>
                </c:ext>
              </c:extLst>
            </c:dLbl>
            <c:dLbl>
              <c:idx val="17"/>
              <c:layout>
                <c:manualLayout>
                  <c:x val="-6.1352657004831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D5-45BF-B0CE-B94B8B7DFCB4}"/>
                </c:ext>
              </c:extLst>
            </c:dLbl>
            <c:dLbl>
              <c:idx val="18"/>
              <c:layout>
                <c:manualLayout>
                  <c:x val="-6.1352657004831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D5-45BF-B0CE-B94B8B7DFCB4}"/>
                </c:ext>
              </c:extLst>
            </c:dLbl>
            <c:dLbl>
              <c:idx val="19"/>
              <c:layout>
                <c:manualLayout>
                  <c:x val="-7.669082125603921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D5-45BF-B0CE-B94B8B7DFCB4}"/>
                </c:ext>
              </c:extLst>
            </c:dLbl>
            <c:dLbl>
              <c:idx val="20"/>
              <c:layout>
                <c:manualLayout>
                  <c:x val="9.1746376811594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A3-422A-9106-9D649C10D9D0}"/>
                </c:ext>
              </c:extLst>
            </c:dLbl>
            <c:dLbl>
              <c:idx val="21"/>
              <c:layout>
                <c:manualLayout>
                  <c:x val="1.0708454106280194E-2"/>
                  <c:y val="3.174603175342319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3-422A-9106-9D649C10D9D0}"/>
                </c:ext>
              </c:extLst>
            </c:dLbl>
            <c:dLbl>
              <c:idx val="22"/>
              <c:layout>
                <c:manualLayout>
                  <c:x val="2.2957004830917876E-2"/>
                  <c:y val="7.825396627733930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3-422A-9106-9D649C10D9D0}"/>
                </c:ext>
              </c:extLst>
            </c:dLbl>
            <c:dLbl>
              <c:idx val="23"/>
              <c:layout>
                <c:manualLayout>
                  <c:x val="2.907657004830912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3-422A-9106-9D649C10D9D0}"/>
                </c:ext>
              </c:extLst>
            </c:dLbl>
            <c:dLbl>
              <c:idx val="24"/>
              <c:layout>
                <c:manualLayout>
                  <c:x val="3.3669685990338163E-2"/>
                  <c:y val="7.966411703768683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A3-422A-9106-9D649C10D9D0}"/>
                </c:ext>
              </c:extLst>
            </c:dLbl>
            <c:dLbl>
              <c:idx val="25"/>
              <c:layout>
                <c:manualLayout>
                  <c:x val="3.979553140096613E-2"/>
                  <c:y val="7.966411696349383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3-422A-9106-9D649C10D9D0}"/>
                </c:ext>
              </c:extLst>
            </c:dLbl>
            <c:dLbl>
              <c:idx val="26"/>
              <c:layout>
                <c:manualLayout>
                  <c:x val="4.4387560386473374E-2"/>
                  <c:y val="7.966411703768683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3-422A-9106-9D649C10D9D0}"/>
                </c:ext>
              </c:extLst>
            </c:dLbl>
            <c:dLbl>
              <c:idx val="27"/>
              <c:layout>
                <c:manualLayout>
                  <c:x val="4.451485507246377E-2"/>
                  <c:y val="7.936507943899386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3-422A-9106-9D649C10D9D0}"/>
                </c:ext>
              </c:extLst>
            </c:dLbl>
            <c:dLbl>
              <c:idx val="28"/>
              <c:layout>
                <c:manualLayout>
                  <c:x val="4.758248792270525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3-422A-9106-9D649C10D9D0}"/>
                </c:ext>
              </c:extLst>
            </c:dLbl>
            <c:dLbl>
              <c:idx val="29"/>
              <c:layout>
                <c:manualLayout>
                  <c:x val="5.061280193236709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3-422A-9106-9D649C10D9D0}"/>
                </c:ext>
              </c:extLst>
            </c:dLbl>
            <c:dLbl>
              <c:idx val="30"/>
              <c:layout>
                <c:manualLayout>
                  <c:x val="5.21466183574879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3-422A-9106-9D649C10D9D0}"/>
                </c:ext>
              </c:extLst>
            </c:dLbl>
            <c:dLbl>
              <c:idx val="31"/>
              <c:layout>
                <c:manualLayout>
                  <c:x val="-3.1400966183574877E-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3-422A-9106-9D649C10D9D0}"/>
                </c:ext>
              </c:extLst>
            </c:dLbl>
            <c:dLbl>
              <c:idx val="32"/>
              <c:layout>
                <c:manualLayout>
                  <c:x val="-1.2489098928552783E-3"/>
                  <c:y val="7.56062703555168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1-4CD7-8030-0C2FB412F9FF}"/>
                </c:ext>
              </c:extLst>
            </c:dLbl>
            <c:dLbl>
              <c:idx val="33"/>
              <c:layout>
                <c:manualLayout>
                  <c:x val="-3.3180589421658276E-3"/>
                  <c:y val="8.118161463736984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CD7-8030-0C2FB412F9FF}"/>
                </c:ext>
              </c:extLst>
            </c:dLbl>
            <c:dLbl>
              <c:idx val="34"/>
              <c:layout>
                <c:manualLayout>
                  <c:x val="-1.6402366040093302E-3"/>
                  <c:y val="7.56062703555168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1-4CD7-8030-0C2FB412F9FF}"/>
                </c:ext>
              </c:extLst>
            </c:dLbl>
            <c:dLbl>
              <c:idx val="35"/>
              <c:layout>
                <c:manualLayout>
                  <c:x val="3.7585734147280003E-5"/>
                  <c:y val="8.118161471297612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CD7-8030-0C2FB412F9FF}"/>
                </c:ext>
              </c:extLst>
            </c:dLbl>
            <c:dLbl>
              <c:idx val="36"/>
              <c:layout>
                <c:manualLayout>
                  <c:x val="-2.8891464968646085E-3"/>
                  <c:y val="8.118161463736984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CD7-8030-0C2FB412F9FF}"/>
                </c:ext>
              </c:extLst>
            </c:dLbl>
            <c:dLbl>
              <c:idx val="37"/>
              <c:layout>
                <c:manualLayout>
                  <c:x val="-7.1473322105149173E-4"/>
                  <c:y val="1.593282339269876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CD7-8030-0C2FB412F9FF}"/>
                </c:ext>
              </c:extLst>
            </c:dLbl>
            <c:dLbl>
              <c:idx val="38"/>
              <c:layout>
                <c:manualLayout>
                  <c:x val="-2.1066139290071952E-3"/>
                  <c:y val="2.435448439877158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CD7-8030-0C2FB412F9FF}"/>
                </c:ext>
              </c:extLst>
            </c:dLbl>
            <c:dLbl>
              <c:idx val="39"/>
              <c:layout>
                <c:manualLayout>
                  <c:x val="-3.3556005170796059E-3"/>
                  <c:y val="8.118161463736984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CD7-8030-0C2FB412F9FF}"/>
                </c:ext>
              </c:extLst>
            </c:dLbl>
            <c:dLbl>
              <c:idx val="40"/>
              <c:layout>
                <c:manualLayout>
                  <c:x val="-1.6778002585398335E-3"/>
                  <c:y val="7.56062703555168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CD7-8030-0C2FB412F9F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市区町村別_有所見者割合!$CM$7:$CM$49</c:f>
              <c:strCache>
                <c:ptCount val="43"/>
                <c:pt idx="0">
                  <c:v>能勢町</c:v>
                </c:pt>
                <c:pt idx="1">
                  <c:v>東大阪市</c:v>
                </c:pt>
                <c:pt idx="2">
                  <c:v>柏原市</c:v>
                </c:pt>
                <c:pt idx="3">
                  <c:v>太子町</c:v>
                </c:pt>
                <c:pt idx="4">
                  <c:v>千早赤阪村</c:v>
                </c:pt>
                <c:pt idx="5">
                  <c:v>阪南市</c:v>
                </c:pt>
                <c:pt idx="6">
                  <c:v>摂津市</c:v>
                </c:pt>
                <c:pt idx="7">
                  <c:v>大阪狭山市</c:v>
                </c:pt>
                <c:pt idx="8">
                  <c:v>豊中市</c:v>
                </c:pt>
                <c:pt idx="9">
                  <c:v>岸和田市</c:v>
                </c:pt>
                <c:pt idx="10">
                  <c:v>池田市</c:v>
                </c:pt>
                <c:pt idx="11">
                  <c:v>門真市</c:v>
                </c:pt>
                <c:pt idx="12">
                  <c:v>守口市</c:v>
                </c:pt>
                <c:pt idx="13">
                  <c:v>河南町</c:v>
                </c:pt>
                <c:pt idx="14">
                  <c:v>堺市</c:v>
                </c:pt>
                <c:pt idx="15">
                  <c:v>大東市</c:v>
                </c:pt>
                <c:pt idx="16">
                  <c:v>八尾市</c:v>
                </c:pt>
                <c:pt idx="17">
                  <c:v>松原市</c:v>
                </c:pt>
                <c:pt idx="18">
                  <c:v>泉佐野市</c:v>
                </c:pt>
                <c:pt idx="19">
                  <c:v>大阪市</c:v>
                </c:pt>
                <c:pt idx="20">
                  <c:v>吹田市</c:v>
                </c:pt>
                <c:pt idx="21">
                  <c:v>寝屋川市</c:v>
                </c:pt>
                <c:pt idx="22">
                  <c:v>枚方市</c:v>
                </c:pt>
                <c:pt idx="23">
                  <c:v>茨木市</c:v>
                </c:pt>
                <c:pt idx="24">
                  <c:v>藤井寺市</c:v>
                </c:pt>
                <c:pt idx="25">
                  <c:v>四條畷市</c:v>
                </c:pt>
                <c:pt idx="26">
                  <c:v>河内長野市</c:v>
                </c:pt>
                <c:pt idx="27">
                  <c:v>和泉市</c:v>
                </c:pt>
                <c:pt idx="28">
                  <c:v>羽曳野市</c:v>
                </c:pt>
                <c:pt idx="29">
                  <c:v>富田林市</c:v>
                </c:pt>
                <c:pt idx="30">
                  <c:v>高槻市</c:v>
                </c:pt>
                <c:pt idx="31">
                  <c:v>高石市</c:v>
                </c:pt>
                <c:pt idx="32">
                  <c:v>泉南市</c:v>
                </c:pt>
                <c:pt idx="33">
                  <c:v>泉大津市</c:v>
                </c:pt>
                <c:pt idx="34">
                  <c:v>島本町</c:v>
                </c:pt>
                <c:pt idx="35">
                  <c:v>貝塚市</c:v>
                </c:pt>
                <c:pt idx="36">
                  <c:v>箕面市</c:v>
                </c:pt>
                <c:pt idx="37">
                  <c:v>熊取町</c:v>
                </c:pt>
                <c:pt idx="38">
                  <c:v>交野市</c:v>
                </c:pt>
                <c:pt idx="39">
                  <c:v>忠岡町</c:v>
                </c:pt>
                <c:pt idx="40">
                  <c:v>岬町</c:v>
                </c:pt>
                <c:pt idx="41">
                  <c:v>田尻町</c:v>
                </c:pt>
                <c:pt idx="42">
                  <c:v>豊能町</c:v>
                </c:pt>
              </c:strCache>
            </c:strRef>
          </c:cat>
          <c:val>
            <c:numRef>
              <c:f>市区町村別_有所見者割合!$CO$7:$CO$49</c:f>
              <c:numCache>
                <c:formatCode>0.00%</c:formatCode>
                <c:ptCount val="43"/>
                <c:pt idx="0">
                  <c:v>0.31840000000000002</c:v>
                </c:pt>
                <c:pt idx="1">
                  <c:v>0.1757</c:v>
                </c:pt>
                <c:pt idx="2">
                  <c:v>0.16789999999999999</c:v>
                </c:pt>
                <c:pt idx="3">
                  <c:v>0.1641</c:v>
                </c:pt>
                <c:pt idx="4">
                  <c:v>0.1641</c:v>
                </c:pt>
                <c:pt idx="5">
                  <c:v>0.15840000000000001</c:v>
                </c:pt>
                <c:pt idx="6">
                  <c:v>0.15540000000000001</c:v>
                </c:pt>
                <c:pt idx="7">
                  <c:v>0.14599999999999999</c:v>
                </c:pt>
                <c:pt idx="8">
                  <c:v>0.14499999999999999</c:v>
                </c:pt>
                <c:pt idx="9">
                  <c:v>0.1401</c:v>
                </c:pt>
                <c:pt idx="10">
                  <c:v>0.1368</c:v>
                </c:pt>
                <c:pt idx="11">
                  <c:v>0.13639999999999999</c:v>
                </c:pt>
                <c:pt idx="12">
                  <c:v>0.13600000000000001</c:v>
                </c:pt>
                <c:pt idx="13">
                  <c:v>0.13489999999999999</c:v>
                </c:pt>
                <c:pt idx="14">
                  <c:v>0.1341</c:v>
                </c:pt>
                <c:pt idx="15">
                  <c:v>0.13339999999999999</c:v>
                </c:pt>
                <c:pt idx="16">
                  <c:v>0.13320000000000001</c:v>
                </c:pt>
                <c:pt idx="17">
                  <c:v>0.13239999999999999</c:v>
                </c:pt>
                <c:pt idx="18">
                  <c:v>0.13070000000000001</c:v>
                </c:pt>
                <c:pt idx="19">
                  <c:v>0.1285</c:v>
                </c:pt>
                <c:pt idx="20">
                  <c:v>0.1202</c:v>
                </c:pt>
                <c:pt idx="21">
                  <c:v>0.1196</c:v>
                </c:pt>
                <c:pt idx="22">
                  <c:v>0.1144</c:v>
                </c:pt>
                <c:pt idx="23">
                  <c:v>0.1119</c:v>
                </c:pt>
                <c:pt idx="24">
                  <c:v>0.10979999999999999</c:v>
                </c:pt>
                <c:pt idx="25">
                  <c:v>0.1071</c:v>
                </c:pt>
                <c:pt idx="26">
                  <c:v>0.10440000000000001</c:v>
                </c:pt>
                <c:pt idx="27">
                  <c:v>0.10390000000000001</c:v>
                </c:pt>
                <c:pt idx="28">
                  <c:v>0.10249999999999999</c:v>
                </c:pt>
                <c:pt idx="29">
                  <c:v>0.1012</c:v>
                </c:pt>
                <c:pt idx="30">
                  <c:v>0.1007</c:v>
                </c:pt>
                <c:pt idx="31">
                  <c:v>9.7299999999999998E-2</c:v>
                </c:pt>
                <c:pt idx="32">
                  <c:v>9.6000000000000002E-2</c:v>
                </c:pt>
                <c:pt idx="33">
                  <c:v>9.4500000000000001E-2</c:v>
                </c:pt>
                <c:pt idx="34">
                  <c:v>9.1999999999999998E-2</c:v>
                </c:pt>
                <c:pt idx="35">
                  <c:v>8.9700000000000002E-2</c:v>
                </c:pt>
                <c:pt idx="36">
                  <c:v>8.5699999999999998E-2</c:v>
                </c:pt>
                <c:pt idx="37">
                  <c:v>8.2199999999999995E-2</c:v>
                </c:pt>
                <c:pt idx="38">
                  <c:v>8.1600000000000006E-2</c:v>
                </c:pt>
                <c:pt idx="39">
                  <c:v>7.8399999999999997E-2</c:v>
                </c:pt>
                <c:pt idx="40">
                  <c:v>7.4099999999999999E-2</c:v>
                </c:pt>
                <c:pt idx="41">
                  <c:v>6.0400000000000002E-2</c:v>
                </c:pt>
                <c:pt idx="42">
                  <c:v>5.7299999999999997E-2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C1-4CD7-8030-0C2FB412F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27888"/>
        <c:axId val="32562844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C1-4CD7-8030-0C2FB412F9FF}"/>
              </c:ext>
            </c:extLst>
          </c:dPt>
          <c:dLbls>
            <c:dLbl>
              <c:idx val="0"/>
              <c:layout>
                <c:manualLayout>
                  <c:x val="1.7034164372902338E-2"/>
                  <c:y val="-0.9011980158730158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1-4CD7-8030-0C2FB412F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市区町村別_有所見者割合!$DL$7:$DL$49</c:f>
              <c:numCache>
                <c:formatCode>0.00%</c:formatCode>
                <c:ptCount val="43"/>
                <c:pt idx="0">
                  <c:v>0.12520000000000001</c:v>
                </c:pt>
                <c:pt idx="1">
                  <c:v>0.12520000000000001</c:v>
                </c:pt>
                <c:pt idx="2">
                  <c:v>0.12520000000000001</c:v>
                </c:pt>
                <c:pt idx="3">
                  <c:v>0.12520000000000001</c:v>
                </c:pt>
                <c:pt idx="4">
                  <c:v>0.12520000000000001</c:v>
                </c:pt>
                <c:pt idx="5">
                  <c:v>0.12520000000000001</c:v>
                </c:pt>
                <c:pt idx="6">
                  <c:v>0.12520000000000001</c:v>
                </c:pt>
                <c:pt idx="7">
                  <c:v>0.12520000000000001</c:v>
                </c:pt>
                <c:pt idx="8">
                  <c:v>0.12520000000000001</c:v>
                </c:pt>
                <c:pt idx="9">
                  <c:v>0.12520000000000001</c:v>
                </c:pt>
                <c:pt idx="10">
                  <c:v>0.12520000000000001</c:v>
                </c:pt>
                <c:pt idx="11">
                  <c:v>0.12520000000000001</c:v>
                </c:pt>
                <c:pt idx="12">
                  <c:v>0.12520000000000001</c:v>
                </c:pt>
                <c:pt idx="13">
                  <c:v>0.12520000000000001</c:v>
                </c:pt>
                <c:pt idx="14">
                  <c:v>0.12520000000000001</c:v>
                </c:pt>
                <c:pt idx="15">
                  <c:v>0.12520000000000001</c:v>
                </c:pt>
                <c:pt idx="16">
                  <c:v>0.12520000000000001</c:v>
                </c:pt>
                <c:pt idx="17">
                  <c:v>0.12520000000000001</c:v>
                </c:pt>
                <c:pt idx="18">
                  <c:v>0.12520000000000001</c:v>
                </c:pt>
                <c:pt idx="19">
                  <c:v>0.12520000000000001</c:v>
                </c:pt>
                <c:pt idx="20">
                  <c:v>0.12520000000000001</c:v>
                </c:pt>
                <c:pt idx="21">
                  <c:v>0.12520000000000001</c:v>
                </c:pt>
                <c:pt idx="22">
                  <c:v>0.12520000000000001</c:v>
                </c:pt>
                <c:pt idx="23">
                  <c:v>0.12520000000000001</c:v>
                </c:pt>
                <c:pt idx="24">
                  <c:v>0.12520000000000001</c:v>
                </c:pt>
                <c:pt idx="25">
                  <c:v>0.12520000000000001</c:v>
                </c:pt>
                <c:pt idx="26">
                  <c:v>0.12520000000000001</c:v>
                </c:pt>
                <c:pt idx="27">
                  <c:v>0.12520000000000001</c:v>
                </c:pt>
                <c:pt idx="28">
                  <c:v>0.12520000000000001</c:v>
                </c:pt>
                <c:pt idx="29">
                  <c:v>0.12520000000000001</c:v>
                </c:pt>
                <c:pt idx="30">
                  <c:v>0.12520000000000001</c:v>
                </c:pt>
                <c:pt idx="31">
                  <c:v>0.12520000000000001</c:v>
                </c:pt>
                <c:pt idx="32">
                  <c:v>0.12520000000000001</c:v>
                </c:pt>
                <c:pt idx="33">
                  <c:v>0.12520000000000001</c:v>
                </c:pt>
                <c:pt idx="34">
                  <c:v>0.12520000000000001</c:v>
                </c:pt>
                <c:pt idx="35">
                  <c:v>0.12520000000000001</c:v>
                </c:pt>
                <c:pt idx="36">
                  <c:v>0.12520000000000001</c:v>
                </c:pt>
                <c:pt idx="37">
                  <c:v>0.12520000000000001</c:v>
                </c:pt>
                <c:pt idx="38">
                  <c:v>0.12520000000000001</c:v>
                </c:pt>
                <c:pt idx="39">
                  <c:v>0.12520000000000001</c:v>
                </c:pt>
                <c:pt idx="40">
                  <c:v>0.12520000000000001</c:v>
                </c:pt>
                <c:pt idx="41">
                  <c:v>0.12520000000000001</c:v>
                </c:pt>
                <c:pt idx="42">
                  <c:v>0.12520000000000001</c:v>
                </c:pt>
              </c:numCache>
            </c:numRef>
          </c:xVal>
          <c:yVal>
            <c:numRef>
              <c:f>市区町村別_有所見者割合!$DM$7:$DM$49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9C1-4CD7-8030-0C2FB412F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629568"/>
        <c:axId val="325629008"/>
      </c:scatterChart>
      <c:catAx>
        <c:axId val="3256278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5628448"/>
        <c:crossesAt val="0"/>
        <c:auto val="1"/>
        <c:lblAlgn val="ctr"/>
        <c:lblOffset val="100"/>
        <c:noMultiLvlLbl val="0"/>
      </c:catAx>
      <c:valAx>
        <c:axId val="32562844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27888"/>
        <c:crosses val="autoZero"/>
        <c:crossBetween val="between"/>
      </c:valAx>
      <c:valAx>
        <c:axId val="3256290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5629568"/>
        <c:crosses val="max"/>
        <c:crossBetween val="midCat"/>
      </c:valAx>
      <c:valAx>
        <c:axId val="32562956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256290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7662640387E-2"/>
          <c:y val="0.11759259259259257"/>
          <c:w val="0.85707129234401969"/>
          <c:h val="0.75467669244047197"/>
        </c:manualLayout>
      </c:layout>
      <c:barChart>
        <c:barDir val="col"/>
        <c:grouping val="clustered"/>
        <c:varyColors val="0"/>
        <c:ser>
          <c:idx val="12"/>
          <c:order val="0"/>
          <c:tx>
            <c:strRef>
              <c:f>EAT10別!$P$20</c:f>
              <c:strCache>
                <c:ptCount val="1"/>
                <c:pt idx="0">
                  <c:v>該当者割合(対象者に占める割合)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1.4826960756354719E-4"/>
                  <c:y val="7.3664845948310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09-4EB4-BAD9-8FE1944B58C5}"/>
                </c:ext>
              </c:extLst>
            </c:dLbl>
            <c:dLbl>
              <c:idx val="1"/>
              <c:layout>
                <c:manualLayout>
                  <c:x val="2.9058676905157704E-17"/>
                  <c:y val="7.52576198245485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FB-4067-A128-47A886333AEA}"/>
                </c:ext>
              </c:extLst>
            </c:dLbl>
            <c:dLbl>
              <c:idx val="2"/>
              <c:layout>
                <c:manualLayout>
                  <c:x val="0"/>
                  <c:y val="7.20720720720711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5-4717-8AEF-61BA3173824F}"/>
                </c:ext>
              </c:extLst>
            </c:dLbl>
            <c:dLbl>
              <c:idx val="3"/>
              <c:layout>
                <c:manualLayout>
                  <c:x val="0"/>
                  <c:y val="7.20720720720711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35-4717-8AEF-61BA3173824F}"/>
                </c:ext>
              </c:extLst>
            </c:dLbl>
            <c:dLbl>
              <c:idx val="4"/>
              <c:layout>
                <c:manualLayout>
                  <c:x val="0"/>
                  <c:y val="7.20720720720711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5-4717-8AEF-61BA3173824F}"/>
                </c:ext>
              </c:extLst>
            </c:dLbl>
            <c:dLbl>
              <c:idx val="5"/>
              <c:layout>
                <c:manualLayout>
                  <c:x val="0"/>
                  <c:y val="7.20720720720716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5-4717-8AEF-61BA3173824F}"/>
                </c:ext>
              </c:extLst>
            </c:dLbl>
            <c:dLbl>
              <c:idx val="6"/>
              <c:layout>
                <c:manualLayout>
                  <c:x val="1.5850370505529556E-3"/>
                  <c:y val="7.3664845948310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FB-4067-A128-47A886333A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EAT10別!$B$5:$B$11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EAT10別!$N$5:$N$11</c:f>
              <c:numCache>
                <c:formatCode>0.0%</c:formatCode>
                <c:ptCount val="7"/>
                <c:pt idx="0">
                  <c:v>0.12903225806451613</c:v>
                </c:pt>
                <c:pt idx="1">
                  <c:v>0.16310679611650486</c:v>
                </c:pt>
                <c:pt idx="2">
                  <c:v>7.7434493547125532E-2</c:v>
                </c:pt>
                <c:pt idx="3">
                  <c:v>0.10296978646602442</c:v>
                </c:pt>
                <c:pt idx="4">
                  <c:v>0.12680795500200884</c:v>
                </c:pt>
                <c:pt idx="5">
                  <c:v>0.15704805952141565</c:v>
                </c:pt>
                <c:pt idx="6">
                  <c:v>0.20743919885550788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C5-4AC1-B1B2-D72AE70B2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32368"/>
        <c:axId val="325632928"/>
      </c:barChart>
      <c:catAx>
        <c:axId val="32563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25632928"/>
        <c:crosses val="autoZero"/>
        <c:auto val="1"/>
        <c:lblAlgn val="ctr"/>
        <c:lblOffset val="100"/>
        <c:noMultiLvlLbl val="0"/>
      </c:catAx>
      <c:valAx>
        <c:axId val="32563292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1.2520933611842703E-2"/>
              <c:y val="2.2858887430737825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32368"/>
        <c:crosses val="autoZero"/>
        <c:crossBetween val="between"/>
      </c:valAx>
    </c:plotArea>
    <c:legend>
      <c:legendPos val="t"/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0397342995169"/>
          <c:y val="7.2786609996886034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地区別_EAT10別!$AQ$4:$AR$4</c:f>
              <c:strCache>
                <c:ptCount val="1"/>
                <c:pt idx="0">
                  <c:v>EAT10 3点以上該当者割合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4-4858-89A2-C4EE565931B8}"/>
                </c:ext>
              </c:extLst>
            </c:dLbl>
            <c:dLbl>
              <c:idx val="5"/>
              <c:layout>
                <c:manualLayout>
                  <c:x val="1.7493840579710145E-2"/>
                  <c:y val="1.6236322927473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4-4858-89A2-C4EE565931B8}"/>
                </c:ext>
              </c:extLst>
            </c:dLbl>
            <c:dLbl>
              <c:idx val="6"/>
              <c:layout>
                <c:manualLayout>
                  <c:x val="1.9089454487631805E-2"/>
                  <c:y val="1.6236322927473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4-4858-89A2-C4EE565931B8}"/>
                </c:ext>
              </c:extLst>
            </c:dLbl>
            <c:dLbl>
              <c:idx val="7"/>
              <c:layout>
                <c:manualLayout>
                  <c:x val="2.5037848295418781E-3"/>
                  <c:y val="1.6236322927473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4-4858-89A2-C4EE565931B8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4-4858-89A2-C4EE565931B8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4-4858-89A2-C4EE565931B8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4-4858-89A2-C4EE565931B8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4-4858-89A2-C4EE565931B8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4-4858-89A2-C4EE565931B8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4-4858-89A2-C4EE565931B8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4-4858-89A2-C4EE565931B8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4-4858-89A2-C4EE565931B8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4-4858-89A2-C4EE565931B8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4-4858-89A2-C4EE565931B8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4-4858-89A2-C4EE565931B8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4-4858-89A2-C4EE565931B8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4-4858-89A2-C4EE565931B8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4-4858-89A2-C4EE565931B8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4-4858-89A2-C4EE565931B8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4-4858-89A2-C4EE565931B8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4-4858-89A2-C4EE565931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地区別_EAT10別!$AQ$5:$AQ$12</c:f>
              <c:strCache>
                <c:ptCount val="8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泉州医療圏</c:v>
                </c:pt>
                <c:pt idx="4">
                  <c:v>大阪市医療圏</c:v>
                </c:pt>
                <c:pt idx="5">
                  <c:v>堺市医療圏</c:v>
                </c:pt>
                <c:pt idx="6">
                  <c:v>南河内医療圏</c:v>
                </c:pt>
                <c:pt idx="7">
                  <c:v>中河内医療圏</c:v>
                </c:pt>
              </c:strCache>
            </c:strRef>
          </c:cat>
          <c:val>
            <c:numRef>
              <c:f>地区別_EAT10別!$AS$5:$AS$12</c:f>
              <c:numCache>
                <c:formatCode>0.0%</c:formatCode>
                <c:ptCount val="8"/>
                <c:pt idx="0">
                  <c:v>0.107</c:v>
                </c:pt>
                <c:pt idx="1">
                  <c:v>0.10299999999999999</c:v>
                </c:pt>
                <c:pt idx="2">
                  <c:v>0.10100000000000001</c:v>
                </c:pt>
                <c:pt idx="3">
                  <c:v>9.9000000000000005E-2</c:v>
                </c:pt>
                <c:pt idx="4">
                  <c:v>9.6000000000000002E-2</c:v>
                </c:pt>
                <c:pt idx="5">
                  <c:v>9.6000000000000002E-2</c:v>
                </c:pt>
                <c:pt idx="6">
                  <c:v>9.5000000000000001E-2</c:v>
                </c:pt>
                <c:pt idx="7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35728"/>
        <c:axId val="32563628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2.3222455219752006E-3"/>
                  <c:y val="-0.8920930730975494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D-45B3-8E6B-8C3A2D43F4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地区別_EAT10別!$AU$5:$AU$12</c:f>
              <c:numCache>
                <c:formatCode>0.0%</c:formatCode>
                <c:ptCount val="8"/>
                <c:pt idx="0">
                  <c:v>9.8000000000000004E-2</c:v>
                </c:pt>
                <c:pt idx="1">
                  <c:v>9.8000000000000004E-2</c:v>
                </c:pt>
                <c:pt idx="2">
                  <c:v>9.8000000000000004E-2</c:v>
                </c:pt>
                <c:pt idx="3">
                  <c:v>9.8000000000000004E-2</c:v>
                </c:pt>
                <c:pt idx="4">
                  <c:v>9.8000000000000004E-2</c:v>
                </c:pt>
                <c:pt idx="5">
                  <c:v>9.8000000000000004E-2</c:v>
                </c:pt>
                <c:pt idx="6">
                  <c:v>9.8000000000000004E-2</c:v>
                </c:pt>
                <c:pt idx="7">
                  <c:v>9.8000000000000004E-2</c:v>
                </c:pt>
              </c:numCache>
            </c:numRef>
          </c:xVal>
          <c:yVal>
            <c:numRef>
              <c:f>地区別_EAT10別!$AV$5:$AV$12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637408"/>
        <c:axId val="325636848"/>
      </c:scatterChart>
      <c:catAx>
        <c:axId val="325635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5636288"/>
        <c:crossesAt val="0"/>
        <c:auto val="1"/>
        <c:lblAlgn val="ctr"/>
        <c:lblOffset val="100"/>
        <c:noMultiLvlLbl val="0"/>
      </c:catAx>
      <c:valAx>
        <c:axId val="32563628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54695652173913"/>
              <c:y val="2.4388809523809524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35728"/>
        <c:crosses val="autoZero"/>
        <c:crossBetween val="between"/>
      </c:valAx>
      <c:valAx>
        <c:axId val="32563684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5637408"/>
        <c:crosses val="max"/>
        <c:crossBetween val="midCat"/>
      </c:valAx>
      <c:valAx>
        <c:axId val="32563740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563684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市区町村別_EAT10別!$AT$4</c:f>
              <c:strCache>
                <c:ptCount val="1"/>
                <c:pt idx="0">
                  <c:v>EAT10 3点以上該当者割合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5.0270749548750751E-3"/>
                  <c:y val="9.447861552421411E-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7E-4CFB-B521-048FDFF88993}"/>
                </c:ext>
              </c:extLst>
            </c:dLbl>
            <c:dLbl>
              <c:idx val="2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7-4E5C-B6CC-68616C2CC860}"/>
                </c:ext>
              </c:extLst>
            </c:dLbl>
            <c:dLbl>
              <c:idx val="21"/>
              <c:layout>
                <c:manualLayout>
                  <c:x val="-7.3671497584541067E-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E7-4E5C-B6CC-68616C2CC860}"/>
                </c:ext>
              </c:extLst>
            </c:dLbl>
            <c:dLbl>
              <c:idx val="22"/>
              <c:layout>
                <c:manualLayout>
                  <c:x val="4.5940965015894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7-4E5C-B6CC-68616C2CC860}"/>
                </c:ext>
              </c:extLst>
            </c:dLbl>
            <c:dLbl>
              <c:idx val="23"/>
              <c:layout>
                <c:manualLayout>
                  <c:x val="4.5940965015894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E7-4E5C-B6CC-68616C2CC860}"/>
                </c:ext>
              </c:extLst>
            </c:dLbl>
            <c:dLbl>
              <c:idx val="24"/>
              <c:layout>
                <c:manualLayout>
                  <c:x val="6.120531400966183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E7-4E5C-B6CC-68616C2CC860}"/>
                </c:ext>
              </c:extLst>
            </c:dLbl>
            <c:dLbl>
              <c:idx val="25"/>
              <c:layout>
                <c:manualLayout>
                  <c:x val="9.18819300317885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E7-4E5C-B6CC-68616C2CC860}"/>
                </c:ext>
              </c:extLst>
            </c:dLbl>
            <c:dLbl>
              <c:idx val="26"/>
              <c:layout>
                <c:manualLayout>
                  <c:x val="9.18819300317885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E7-4E5C-B6CC-68616C2CC860}"/>
                </c:ext>
              </c:extLst>
            </c:dLbl>
            <c:dLbl>
              <c:idx val="27"/>
              <c:layout>
                <c:manualLayout>
                  <c:x val="1.0719558503708799E-2"/>
                  <c:y val="7.823875188311463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E7-4E5C-B6CC-68616C2CC860}"/>
                </c:ext>
              </c:extLst>
            </c:dLbl>
            <c:dLbl>
              <c:idx val="28"/>
              <c:layout>
                <c:manualLayout>
                  <c:x val="1.2250924004238627E-2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E7-4E5C-B6CC-68616C2CC860}"/>
                </c:ext>
              </c:extLst>
            </c:dLbl>
            <c:dLbl>
              <c:idx val="29"/>
              <c:layout>
                <c:manualLayout>
                  <c:x val="1.83763860063579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E7-4E5C-B6CC-68616C2CC860}"/>
                </c:ext>
              </c:extLst>
            </c:dLbl>
            <c:dLbl>
              <c:idx val="30"/>
              <c:layout>
                <c:manualLayout>
                  <c:x val="2.756457900953691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E7-4E5C-B6CC-68616C2CC860}"/>
                </c:ext>
              </c:extLst>
            </c:dLbl>
            <c:dLbl>
              <c:idx val="31"/>
              <c:layout>
                <c:manualLayout>
                  <c:x val="2.756457900953691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E7-4E5C-B6CC-68616C2CC860}"/>
                </c:ext>
              </c:extLst>
            </c:dLbl>
            <c:dLbl>
              <c:idx val="32"/>
              <c:layout>
                <c:manualLayout>
                  <c:x val="3.215867551112628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E7-4E5C-B6CC-68616C2CC860}"/>
                </c:ext>
              </c:extLst>
            </c:dLbl>
            <c:dLbl>
              <c:idx val="33"/>
              <c:layout>
                <c:manualLayout>
                  <c:x val="3.21586755111263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E7-4E5C-B6CC-68616C2CC860}"/>
                </c:ext>
              </c:extLst>
            </c:dLbl>
            <c:dLbl>
              <c:idx val="34"/>
              <c:layout>
                <c:manualLayout>
                  <c:x val="3.3687560386473317E-2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E7-4E5C-B6CC-68616C2CC860}"/>
                </c:ext>
              </c:extLst>
            </c:dLbl>
            <c:dLbl>
              <c:idx val="35"/>
              <c:layout>
                <c:manualLayout>
                  <c:x val="3.5221406512185936E-2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E7-4E5C-B6CC-68616C2CC860}"/>
                </c:ext>
              </c:extLst>
            </c:dLbl>
            <c:dLbl>
              <c:idx val="36"/>
              <c:layout>
                <c:manualLayout>
                  <c:x val="3.9815503013775427E-2"/>
                  <c:y val="1.564775036204982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E7-4E5C-B6CC-68616C2CC860}"/>
                </c:ext>
              </c:extLst>
            </c:dLbl>
            <c:dLbl>
              <c:idx val="37"/>
              <c:layout>
                <c:manualLayout>
                  <c:x val="4.2875724637681162E-2"/>
                  <c:y val="7.823875195598015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E7-4E5C-B6CC-68616C2CC860}"/>
                </c:ext>
              </c:extLst>
            </c:dLbl>
            <c:dLbl>
              <c:idx val="38"/>
              <c:layout>
                <c:manualLayout>
                  <c:x val="5.512915801907370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E7-4E5C-B6CC-68616C2CC860}"/>
                </c:ext>
              </c:extLst>
            </c:dLbl>
            <c:dLbl>
              <c:idx val="39"/>
              <c:layout>
                <c:manualLayout>
                  <c:x val="5.527101449275351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E-4CFB-B521-048FDFF88993}"/>
                </c:ext>
              </c:extLst>
            </c:dLbl>
            <c:dLbl>
              <c:idx val="40"/>
              <c:layout>
                <c:manualLayout>
                  <c:x val="-2.918396788135647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E-4CFB-B521-048FDFF88993}"/>
                </c:ext>
              </c:extLst>
            </c:dLbl>
            <c:dLbl>
              <c:idx val="41"/>
              <c:layout>
                <c:manualLayout>
                  <c:x val="-1.2426970746820345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7E-4CFB-B521-048FDFF88993}"/>
                </c:ext>
              </c:extLst>
            </c:dLbl>
            <c:dLbl>
              <c:idx val="42"/>
              <c:layout>
                <c:manualLayout>
                  <c:x val="4.3300263877185934E-4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7E-4CFB-B521-048FDFF88993}"/>
                </c:ext>
              </c:extLst>
            </c:dLbl>
            <c:dLbl>
              <c:idx val="43"/>
              <c:layout>
                <c:manualLayout>
                  <c:x val="5.027074954875075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7E-4CFB-B521-048FDFF88993}"/>
                </c:ext>
              </c:extLst>
            </c:dLbl>
            <c:dLbl>
              <c:idx val="44"/>
              <c:layout>
                <c:manualLayout>
                  <c:x val="5.0270749548750751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7E-4CFB-B521-048FDFF88993}"/>
                </c:ext>
              </c:extLst>
            </c:dLbl>
            <c:dLbl>
              <c:idx val="45"/>
              <c:layout>
                <c:manualLayout>
                  <c:x val="5.0270749548750751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7E-4CFB-B521-048FDFF88993}"/>
                </c:ext>
              </c:extLst>
            </c:dLbl>
            <c:dLbl>
              <c:idx val="46"/>
              <c:layout>
                <c:manualLayout>
                  <c:x val="6.7027666065000999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7E-4CFB-B521-048FDFF88993}"/>
                </c:ext>
              </c:extLst>
            </c:dLbl>
            <c:dLbl>
              <c:idx val="47"/>
              <c:layout>
                <c:manualLayout>
                  <c:x val="6.70276660650009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7E-4CFB-B521-048FDFF88993}"/>
                </c:ext>
              </c:extLst>
            </c:dLbl>
            <c:dLbl>
              <c:idx val="48"/>
              <c:layout>
                <c:manualLayout>
                  <c:x val="8.378458258125125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7E-4CFB-B521-048FDFF88993}"/>
                </c:ext>
              </c:extLst>
            </c:dLbl>
            <c:dLbl>
              <c:idx val="49"/>
              <c:layout>
                <c:manualLayout>
                  <c:x val="8.3784582581250024E-3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7E-4CFB-B521-048FDFF88993}"/>
                </c:ext>
              </c:extLst>
            </c:dLbl>
            <c:dLbl>
              <c:idx val="50"/>
              <c:layout>
                <c:manualLayout>
                  <c:x val="1.0054149909750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7E-4CFB-B521-048FDFF88993}"/>
                </c:ext>
              </c:extLst>
            </c:dLbl>
            <c:dLbl>
              <c:idx val="51"/>
              <c:layout>
                <c:manualLayout>
                  <c:x val="1.005414990975002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7E-4CFB-B521-048FDFF88993}"/>
                </c:ext>
              </c:extLst>
            </c:dLbl>
            <c:dLbl>
              <c:idx val="52"/>
              <c:layout>
                <c:manualLayout>
                  <c:x val="1.0054149909750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7E-4CFB-B521-048FDFF88993}"/>
                </c:ext>
              </c:extLst>
            </c:dLbl>
            <c:dLbl>
              <c:idx val="53"/>
              <c:layout>
                <c:manualLayout>
                  <c:x val="1.1729841561375175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7E-4CFB-B521-048FDFF88993}"/>
                </c:ext>
              </c:extLst>
            </c:dLbl>
            <c:dLbl>
              <c:idx val="54"/>
              <c:layout>
                <c:manualLayout>
                  <c:x val="1.1729841561375052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7E-4CFB-B521-048FDFF88993}"/>
                </c:ext>
              </c:extLst>
            </c:dLbl>
            <c:dLbl>
              <c:idx val="55"/>
              <c:layout>
                <c:manualLayout>
                  <c:x val="1.3405533213000078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7E-4CFB-B521-048FDFF88993}"/>
                </c:ext>
              </c:extLst>
            </c:dLbl>
            <c:dLbl>
              <c:idx val="56"/>
              <c:layout>
                <c:manualLayout>
                  <c:x val="1.6756916516250251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7E-4CFB-B521-048FDFF88993}"/>
                </c:ext>
              </c:extLst>
            </c:dLbl>
            <c:dLbl>
              <c:idx val="57"/>
              <c:layout>
                <c:manualLayout>
                  <c:x val="1.6756916516250251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7E-4CFB-B521-048FDFF88993}"/>
                </c:ext>
              </c:extLst>
            </c:dLbl>
            <c:dLbl>
              <c:idx val="58"/>
              <c:layout>
                <c:manualLayout>
                  <c:x val="2.0107225172863012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7E-4CFB-B521-048FDFF88993}"/>
                </c:ext>
              </c:extLst>
            </c:dLbl>
            <c:dLbl>
              <c:idx val="59"/>
              <c:layout>
                <c:manualLayout>
                  <c:x val="2.0107225172863012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E-4CFB-B521-048FDFF88993}"/>
                </c:ext>
              </c:extLst>
            </c:dLbl>
            <c:dLbl>
              <c:idx val="60"/>
              <c:layout>
                <c:manualLayout>
                  <c:x val="2.3438299376058142E-2"/>
                  <c:y val="7.304086150773092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E-4CFB-B521-048FDFF88993}"/>
                </c:ext>
              </c:extLst>
            </c:dLbl>
            <c:dLbl>
              <c:idx val="61"/>
              <c:layout>
                <c:manualLayout>
                  <c:x val="2.5112868603013698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E-4CFB-B521-048FDFF889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市区町村別_EAT10別!$AT$5:$AT$47</c:f>
              <c:strCache>
                <c:ptCount val="43"/>
                <c:pt idx="0">
                  <c:v>能勢町</c:v>
                </c:pt>
                <c:pt idx="1">
                  <c:v>岬町</c:v>
                </c:pt>
                <c:pt idx="2">
                  <c:v>千早赤阪村</c:v>
                </c:pt>
                <c:pt idx="3">
                  <c:v>摂津市</c:v>
                </c:pt>
                <c:pt idx="4">
                  <c:v>枚方市</c:v>
                </c:pt>
                <c:pt idx="5">
                  <c:v>箕面市</c:v>
                </c:pt>
                <c:pt idx="6">
                  <c:v>太子町</c:v>
                </c:pt>
                <c:pt idx="7">
                  <c:v>泉大津市</c:v>
                </c:pt>
                <c:pt idx="8">
                  <c:v>和泉市</c:v>
                </c:pt>
                <c:pt idx="9">
                  <c:v>大阪狭山市</c:v>
                </c:pt>
                <c:pt idx="10">
                  <c:v>吹田市</c:v>
                </c:pt>
                <c:pt idx="11">
                  <c:v>高槻市</c:v>
                </c:pt>
                <c:pt idx="12">
                  <c:v>大東市</c:v>
                </c:pt>
                <c:pt idx="13">
                  <c:v>忠岡町</c:v>
                </c:pt>
                <c:pt idx="14">
                  <c:v>豊能町</c:v>
                </c:pt>
                <c:pt idx="15">
                  <c:v>豊中市</c:v>
                </c:pt>
                <c:pt idx="16">
                  <c:v>柏原市</c:v>
                </c:pt>
                <c:pt idx="17">
                  <c:v>羽曳野市</c:v>
                </c:pt>
                <c:pt idx="18">
                  <c:v>泉南市</c:v>
                </c:pt>
                <c:pt idx="19">
                  <c:v>門真市</c:v>
                </c:pt>
                <c:pt idx="20">
                  <c:v>阪南市</c:v>
                </c:pt>
                <c:pt idx="21">
                  <c:v>藤井寺市</c:v>
                </c:pt>
                <c:pt idx="22">
                  <c:v>寝屋川市</c:v>
                </c:pt>
                <c:pt idx="23">
                  <c:v>茨木市</c:v>
                </c:pt>
                <c:pt idx="24">
                  <c:v>河南町</c:v>
                </c:pt>
                <c:pt idx="25">
                  <c:v>泉佐野市</c:v>
                </c:pt>
                <c:pt idx="26">
                  <c:v>大阪市</c:v>
                </c:pt>
                <c:pt idx="27">
                  <c:v>堺市</c:v>
                </c:pt>
                <c:pt idx="28">
                  <c:v>四條畷市</c:v>
                </c:pt>
                <c:pt idx="29">
                  <c:v>島本町</c:v>
                </c:pt>
                <c:pt idx="30">
                  <c:v>守口市</c:v>
                </c:pt>
                <c:pt idx="31">
                  <c:v>池田市</c:v>
                </c:pt>
                <c:pt idx="32">
                  <c:v>岸和田市</c:v>
                </c:pt>
                <c:pt idx="33">
                  <c:v>河内長野市</c:v>
                </c:pt>
                <c:pt idx="34">
                  <c:v>熊取町</c:v>
                </c:pt>
                <c:pt idx="35">
                  <c:v>富田林市</c:v>
                </c:pt>
                <c:pt idx="36">
                  <c:v>高石市</c:v>
                </c:pt>
                <c:pt idx="37">
                  <c:v>松原市</c:v>
                </c:pt>
                <c:pt idx="38">
                  <c:v>八尾市</c:v>
                </c:pt>
                <c:pt idx="39">
                  <c:v>東大阪市</c:v>
                </c:pt>
                <c:pt idx="40">
                  <c:v>貝塚市</c:v>
                </c:pt>
                <c:pt idx="41">
                  <c:v>交野市</c:v>
                </c:pt>
                <c:pt idx="42">
                  <c:v>田尻町</c:v>
                </c:pt>
              </c:strCache>
            </c:strRef>
          </c:cat>
          <c:val>
            <c:numRef>
              <c:f>市区町村別_EAT10別!$AV$5:$AV$47</c:f>
              <c:numCache>
                <c:formatCode>0.0%</c:formatCode>
                <c:ptCount val="43"/>
                <c:pt idx="0">
                  <c:v>0.16300000000000001</c:v>
                </c:pt>
                <c:pt idx="1">
                  <c:v>0.15</c:v>
                </c:pt>
                <c:pt idx="2">
                  <c:v>0.128</c:v>
                </c:pt>
                <c:pt idx="3">
                  <c:v>0.121</c:v>
                </c:pt>
                <c:pt idx="4">
                  <c:v>0.11799999999999999</c:v>
                </c:pt>
                <c:pt idx="5">
                  <c:v>0.115</c:v>
                </c:pt>
                <c:pt idx="6">
                  <c:v>0.112</c:v>
                </c:pt>
                <c:pt idx="7">
                  <c:v>0.111</c:v>
                </c:pt>
                <c:pt idx="8">
                  <c:v>0.108</c:v>
                </c:pt>
                <c:pt idx="9">
                  <c:v>0.108</c:v>
                </c:pt>
                <c:pt idx="10">
                  <c:v>0.108</c:v>
                </c:pt>
                <c:pt idx="11">
                  <c:v>0.107</c:v>
                </c:pt>
                <c:pt idx="12">
                  <c:v>0.107</c:v>
                </c:pt>
                <c:pt idx="13">
                  <c:v>0.105</c:v>
                </c:pt>
                <c:pt idx="14">
                  <c:v>0.105</c:v>
                </c:pt>
                <c:pt idx="15">
                  <c:v>0.10199999999999999</c:v>
                </c:pt>
                <c:pt idx="16">
                  <c:v>0.10199999999999999</c:v>
                </c:pt>
                <c:pt idx="17">
                  <c:v>0.10199999999999999</c:v>
                </c:pt>
                <c:pt idx="18">
                  <c:v>0.1</c:v>
                </c:pt>
                <c:pt idx="19">
                  <c:v>0.1</c:v>
                </c:pt>
                <c:pt idx="20">
                  <c:v>9.9000000000000005E-2</c:v>
                </c:pt>
                <c:pt idx="21">
                  <c:v>9.9000000000000005E-2</c:v>
                </c:pt>
                <c:pt idx="22">
                  <c:v>9.7000000000000003E-2</c:v>
                </c:pt>
                <c:pt idx="23">
                  <c:v>9.7000000000000003E-2</c:v>
                </c:pt>
                <c:pt idx="24">
                  <c:v>9.7000000000000003E-2</c:v>
                </c:pt>
                <c:pt idx="25">
                  <c:v>9.6000000000000002E-2</c:v>
                </c:pt>
                <c:pt idx="26">
                  <c:v>9.6000000000000002E-2</c:v>
                </c:pt>
                <c:pt idx="27">
                  <c:v>9.6000000000000002E-2</c:v>
                </c:pt>
                <c:pt idx="28">
                  <c:v>9.5000000000000001E-2</c:v>
                </c:pt>
                <c:pt idx="29">
                  <c:v>9.4E-2</c:v>
                </c:pt>
                <c:pt idx="30">
                  <c:v>9.1999999999999998E-2</c:v>
                </c:pt>
                <c:pt idx="31">
                  <c:v>9.1999999999999998E-2</c:v>
                </c:pt>
                <c:pt idx="32">
                  <c:v>9.0999999999999998E-2</c:v>
                </c:pt>
                <c:pt idx="33">
                  <c:v>9.0999999999999998E-2</c:v>
                </c:pt>
                <c:pt idx="34">
                  <c:v>9.0999999999999998E-2</c:v>
                </c:pt>
                <c:pt idx="35">
                  <c:v>0.09</c:v>
                </c:pt>
                <c:pt idx="36">
                  <c:v>8.8999999999999996E-2</c:v>
                </c:pt>
                <c:pt idx="37">
                  <c:v>8.8999999999999996E-2</c:v>
                </c:pt>
                <c:pt idx="38">
                  <c:v>8.5999999999999993E-2</c:v>
                </c:pt>
                <c:pt idx="39">
                  <c:v>8.5999999999999993E-2</c:v>
                </c:pt>
                <c:pt idx="40">
                  <c:v>8.5000000000000006E-2</c:v>
                </c:pt>
                <c:pt idx="41">
                  <c:v>7.6999999999999999E-2</c:v>
                </c:pt>
                <c:pt idx="42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40768"/>
        <c:axId val="3256413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2.3582391251570135E-3"/>
                  <c:y val="-0.8982762356687743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A-41EE-8BC0-5B04A2EF15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市区町村別_EAT10別!$AX$5:$AX$47</c:f>
              <c:numCache>
                <c:formatCode>0.0%</c:formatCode>
                <c:ptCount val="43"/>
                <c:pt idx="0">
                  <c:v>9.8000000000000004E-2</c:v>
                </c:pt>
                <c:pt idx="1">
                  <c:v>9.8000000000000004E-2</c:v>
                </c:pt>
                <c:pt idx="2">
                  <c:v>9.8000000000000004E-2</c:v>
                </c:pt>
                <c:pt idx="3">
                  <c:v>9.8000000000000004E-2</c:v>
                </c:pt>
                <c:pt idx="4">
                  <c:v>9.8000000000000004E-2</c:v>
                </c:pt>
                <c:pt idx="5">
                  <c:v>9.8000000000000004E-2</c:v>
                </c:pt>
                <c:pt idx="6">
                  <c:v>9.8000000000000004E-2</c:v>
                </c:pt>
                <c:pt idx="7">
                  <c:v>9.8000000000000004E-2</c:v>
                </c:pt>
                <c:pt idx="8">
                  <c:v>9.8000000000000004E-2</c:v>
                </c:pt>
                <c:pt idx="9">
                  <c:v>9.8000000000000004E-2</c:v>
                </c:pt>
                <c:pt idx="10">
                  <c:v>9.8000000000000004E-2</c:v>
                </c:pt>
                <c:pt idx="11">
                  <c:v>9.8000000000000004E-2</c:v>
                </c:pt>
                <c:pt idx="12">
                  <c:v>9.8000000000000004E-2</c:v>
                </c:pt>
                <c:pt idx="13">
                  <c:v>9.8000000000000004E-2</c:v>
                </c:pt>
                <c:pt idx="14">
                  <c:v>9.8000000000000004E-2</c:v>
                </c:pt>
                <c:pt idx="15">
                  <c:v>9.8000000000000004E-2</c:v>
                </c:pt>
                <c:pt idx="16">
                  <c:v>9.8000000000000004E-2</c:v>
                </c:pt>
                <c:pt idx="17">
                  <c:v>9.8000000000000004E-2</c:v>
                </c:pt>
                <c:pt idx="18">
                  <c:v>9.8000000000000004E-2</c:v>
                </c:pt>
                <c:pt idx="19">
                  <c:v>9.8000000000000004E-2</c:v>
                </c:pt>
                <c:pt idx="20">
                  <c:v>9.8000000000000004E-2</c:v>
                </c:pt>
                <c:pt idx="21">
                  <c:v>9.8000000000000004E-2</c:v>
                </c:pt>
                <c:pt idx="22">
                  <c:v>9.8000000000000004E-2</c:v>
                </c:pt>
                <c:pt idx="23">
                  <c:v>9.8000000000000004E-2</c:v>
                </c:pt>
                <c:pt idx="24">
                  <c:v>9.8000000000000004E-2</c:v>
                </c:pt>
                <c:pt idx="25">
                  <c:v>9.8000000000000004E-2</c:v>
                </c:pt>
                <c:pt idx="26">
                  <c:v>9.8000000000000004E-2</c:v>
                </c:pt>
                <c:pt idx="27">
                  <c:v>9.8000000000000004E-2</c:v>
                </c:pt>
                <c:pt idx="28">
                  <c:v>9.8000000000000004E-2</c:v>
                </c:pt>
                <c:pt idx="29">
                  <c:v>9.8000000000000004E-2</c:v>
                </c:pt>
                <c:pt idx="30">
                  <c:v>9.8000000000000004E-2</c:v>
                </c:pt>
                <c:pt idx="31">
                  <c:v>9.8000000000000004E-2</c:v>
                </c:pt>
                <c:pt idx="32">
                  <c:v>9.8000000000000004E-2</c:v>
                </c:pt>
                <c:pt idx="33">
                  <c:v>9.8000000000000004E-2</c:v>
                </c:pt>
                <c:pt idx="34">
                  <c:v>9.8000000000000004E-2</c:v>
                </c:pt>
                <c:pt idx="35">
                  <c:v>9.8000000000000004E-2</c:v>
                </c:pt>
                <c:pt idx="36">
                  <c:v>9.8000000000000004E-2</c:v>
                </c:pt>
                <c:pt idx="37">
                  <c:v>9.8000000000000004E-2</c:v>
                </c:pt>
                <c:pt idx="38">
                  <c:v>9.8000000000000004E-2</c:v>
                </c:pt>
                <c:pt idx="39">
                  <c:v>9.8000000000000004E-2</c:v>
                </c:pt>
                <c:pt idx="40">
                  <c:v>9.8000000000000004E-2</c:v>
                </c:pt>
                <c:pt idx="41">
                  <c:v>9.8000000000000004E-2</c:v>
                </c:pt>
                <c:pt idx="42">
                  <c:v>9.8000000000000004E-2</c:v>
                </c:pt>
              </c:numCache>
            </c:numRef>
          </c:xVal>
          <c:yVal>
            <c:numRef>
              <c:f>市区町村別_EAT10別!$AY$5:$AY$47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487424"/>
        <c:axId val="325641888"/>
      </c:scatterChart>
      <c:catAx>
        <c:axId val="3256407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5641328"/>
        <c:crossesAt val="0"/>
        <c:auto val="1"/>
        <c:lblAlgn val="ctr"/>
        <c:lblOffset val="100"/>
        <c:noMultiLvlLbl val="0"/>
      </c:catAx>
      <c:valAx>
        <c:axId val="32564132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2.539674603174603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40768"/>
        <c:crosses val="autoZero"/>
        <c:crossBetween val="between"/>
      </c:valAx>
      <c:valAx>
        <c:axId val="32564188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6487424"/>
        <c:crosses val="max"/>
        <c:crossBetween val="midCat"/>
      </c:valAx>
      <c:valAx>
        <c:axId val="32648742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564188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2782136982E-2"/>
          <c:y val="0.13145419486283927"/>
          <c:w val="0.85707129234401969"/>
          <c:h val="0.69942147856517944"/>
        </c:manualLayout>
      </c:layout>
      <c:barChart>
        <c:barDir val="col"/>
        <c:grouping val="clustered"/>
        <c:varyColors val="0"/>
        <c:ser>
          <c:idx val="12"/>
          <c:order val="0"/>
          <c:tx>
            <c:strRef>
              <c:f>EAT10別高齢者の疾病!$P$33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4.6948139108546937E-3"/>
                  <c:y val="2.98122848970353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6B-480F-89A6-E085F9D17129}"/>
                </c:ext>
              </c:extLst>
            </c:dLbl>
            <c:dLbl>
              <c:idx val="1"/>
              <c:layout>
                <c:manualLayout>
                  <c:x val="0"/>
                  <c:y val="8.0357131558333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02-4A14-8637-5709C5ADC996}"/>
                </c:ext>
              </c:extLst>
            </c:dLbl>
            <c:dLbl>
              <c:idx val="2"/>
              <c:layout>
                <c:manualLayout>
                  <c:x val="0"/>
                  <c:y val="8.035713155833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2-4A14-8637-5709C5ADC996}"/>
                </c:ext>
              </c:extLst>
            </c:dLbl>
            <c:dLbl>
              <c:idx val="3"/>
              <c:layout>
                <c:manualLayout>
                  <c:x val="-3.0878345154059499E-3"/>
                  <c:y val="5.36199305933732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B-480F-89A6-E085F9D171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(EAT10別高齢者の疾病!$C$5,EAT10別高齢者の疾病!$F$5,EAT10別高齢者の疾病!$I$5,EAT10別高齢者の疾病!$L$5)</c:f>
              <c:strCache>
                <c:ptCount val="4"/>
                <c:pt idx="0">
                  <c:v>0点</c:v>
                </c:pt>
                <c:pt idx="1">
                  <c:v>1点</c:v>
                </c:pt>
                <c:pt idx="2">
                  <c:v>2点</c:v>
                </c:pt>
                <c:pt idx="3">
                  <c:v>3点以上</c:v>
                </c:pt>
              </c:strCache>
            </c:strRef>
          </c:cat>
          <c:val>
            <c:numRef>
              <c:f>(EAT10別高齢者の疾病!$D$24,EAT10別高齢者の疾病!$G$24,EAT10別高齢者の疾病!$J$24,EAT10別高齢者の疾病!$M$24)</c:f>
              <c:numCache>
                <c:formatCode>0.0%</c:formatCode>
                <c:ptCount val="4"/>
                <c:pt idx="0">
                  <c:v>0.76107515108577806</c:v>
                </c:pt>
                <c:pt idx="1">
                  <c:v>0.8048742505645099</c:v>
                </c:pt>
                <c:pt idx="2">
                  <c:v>0.82</c:v>
                </c:pt>
                <c:pt idx="3">
                  <c:v>0.85219287618124551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B-4D15-B6D7-A174A76C5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490224"/>
        <c:axId val="326490784"/>
      </c:barChart>
      <c:catAx>
        <c:axId val="32649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26490784"/>
        <c:crosses val="autoZero"/>
        <c:auto val="1"/>
        <c:lblAlgn val="ctr"/>
        <c:lblOffset val="100"/>
        <c:noMultiLvlLbl val="0"/>
      </c:catAx>
      <c:valAx>
        <c:axId val="32649078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3285745422842195E-2"/>
              <c:y val="3.903077930582842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6490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6278879686137749"/>
          <c:y val="2.7723204540493342E-2"/>
          <c:w val="0.28057359779133972"/>
          <c:h val="3.673324601615368E-2"/>
        </c:manualLayout>
      </c:layout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地区別_指導対象者群分析!$R$5</c:f>
              <c:strCache>
                <c:ptCount val="1"/>
                <c:pt idx="0">
                  <c:v>歯科健診有所見医療機関未受診者割合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014492753622066E-3"/>
                  <c:y val="1.847862251221187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88-41B6-89CC-B40AD36B4A01}"/>
                </c:ext>
              </c:extLst>
            </c:dLbl>
            <c:dLbl>
              <c:idx val="4"/>
              <c:layout>
                <c:manualLayout>
                  <c:x val="1.37004830917874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0C-4A31-99A1-E99A261FCE6D}"/>
                </c:ext>
              </c:extLst>
            </c:dLbl>
            <c:dLbl>
              <c:idx val="5"/>
              <c:layout>
                <c:manualLayout>
                  <c:x val="3.20024154589372E-2"/>
                  <c:y val="-1.0078571428571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8-41B6-89CC-B40AD36B4A01}"/>
                </c:ext>
              </c:extLst>
            </c:dLbl>
            <c:dLbl>
              <c:idx val="6"/>
              <c:layout>
                <c:manualLayout>
                  <c:x val="2.510184691075096E-3"/>
                  <c:y val="1.03085002519909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8-41B6-89CC-B40AD36B4A01}"/>
                </c:ext>
              </c:extLst>
            </c:dLbl>
            <c:dLbl>
              <c:idx val="7"/>
              <c:layout>
                <c:manualLayout>
                  <c:x val="-4.95893584620791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0C-4A31-99A1-E99A261FCE6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地区別_指導対象者群分析!$R$6:$R$13</c:f>
              <c:strCache>
                <c:ptCount val="8"/>
                <c:pt idx="0">
                  <c:v>三島医療圏</c:v>
                </c:pt>
                <c:pt idx="1">
                  <c:v>南河内医療圏</c:v>
                </c:pt>
                <c:pt idx="2">
                  <c:v>中河内医療圏</c:v>
                </c:pt>
                <c:pt idx="3">
                  <c:v>大阪市医療圏</c:v>
                </c:pt>
                <c:pt idx="4">
                  <c:v>泉州医療圏</c:v>
                </c:pt>
                <c:pt idx="5">
                  <c:v>豊能医療圏</c:v>
                </c:pt>
                <c:pt idx="6">
                  <c:v>北河内医療圏</c:v>
                </c:pt>
                <c:pt idx="7">
                  <c:v>堺市医療圏</c:v>
                </c:pt>
              </c:strCache>
            </c:strRef>
          </c:cat>
          <c:val>
            <c:numRef>
              <c:f>地区別_指導対象者群分析!$T$6:$T$13</c:f>
              <c:numCache>
                <c:formatCode>0.00%</c:formatCode>
                <c:ptCount val="8"/>
                <c:pt idx="0">
                  <c:v>7.7999999999999996E-3</c:v>
                </c:pt>
                <c:pt idx="1">
                  <c:v>7.4000000000000003E-3</c:v>
                </c:pt>
                <c:pt idx="2">
                  <c:v>6.7000000000000002E-3</c:v>
                </c:pt>
                <c:pt idx="3">
                  <c:v>6.4999999999999997E-3</c:v>
                </c:pt>
                <c:pt idx="4">
                  <c:v>6.0000000000000001E-3</c:v>
                </c:pt>
                <c:pt idx="5">
                  <c:v>5.7000000000000002E-3</c:v>
                </c:pt>
                <c:pt idx="6">
                  <c:v>4.8999999999999998E-3</c:v>
                </c:pt>
                <c:pt idx="7">
                  <c:v>3.8E-3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8-41B6-89CC-B40AD36B4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82176"/>
        <c:axId val="45880633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4588-41B6-89CC-B40AD36B4A01}"/>
              </c:ext>
            </c:extLst>
          </c:dPt>
          <c:dLbls>
            <c:dLbl>
              <c:idx val="0"/>
              <c:layout>
                <c:manualLayout>
                  <c:x val="1.5338164251207729E-3"/>
                  <c:y val="-0.89303174603174607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8-41B6-89CC-B40AD36B4A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地区別_指導対象者群分析!$Y$6:$Y$13</c:f>
              <c:numCache>
                <c:formatCode>0.00%</c:formatCode>
                <c:ptCount val="8"/>
                <c:pt idx="0">
                  <c:v>6.1000000000000004E-3</c:v>
                </c:pt>
                <c:pt idx="1">
                  <c:v>6.1000000000000004E-3</c:v>
                </c:pt>
                <c:pt idx="2">
                  <c:v>6.1000000000000004E-3</c:v>
                </c:pt>
                <c:pt idx="3">
                  <c:v>6.1000000000000004E-3</c:v>
                </c:pt>
                <c:pt idx="4">
                  <c:v>6.1000000000000004E-3</c:v>
                </c:pt>
                <c:pt idx="5">
                  <c:v>6.1000000000000004E-3</c:v>
                </c:pt>
                <c:pt idx="6">
                  <c:v>6.1000000000000004E-3</c:v>
                </c:pt>
                <c:pt idx="7">
                  <c:v>6.1000000000000004E-3</c:v>
                </c:pt>
              </c:numCache>
            </c:numRef>
          </c:xVal>
          <c:yVal>
            <c:numRef>
              <c:f>地区別_指導対象者群分析!$AB$6:$AB$13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88-41B6-89CC-B40AD36B4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807488"/>
        <c:axId val="458806912"/>
      </c:scatterChart>
      <c:catAx>
        <c:axId val="4584821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8806336"/>
        <c:crossesAt val="0"/>
        <c:auto val="1"/>
        <c:lblAlgn val="ctr"/>
        <c:lblOffset val="100"/>
        <c:noMultiLvlLbl val="0"/>
      </c:catAx>
      <c:valAx>
        <c:axId val="458806336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54695652173913"/>
              <c:y val="2.3380873015873015E-2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82176"/>
        <c:crosses val="autoZero"/>
        <c:crossBetween val="between"/>
      </c:valAx>
      <c:valAx>
        <c:axId val="45880691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8807488"/>
        <c:crosses val="max"/>
        <c:crossBetween val="midCat"/>
      </c:valAx>
      <c:valAx>
        <c:axId val="4588074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45880691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2782136982E-2"/>
          <c:y val="9.3236738703339886E-2"/>
          <c:w val="0.85707129234401969"/>
          <c:h val="0.62445498529551269"/>
        </c:manualLayout>
      </c:layout>
      <c:barChart>
        <c:barDir val="col"/>
        <c:grouping val="clustered"/>
        <c:varyColors val="0"/>
        <c:ser>
          <c:idx val="12"/>
          <c:order val="0"/>
          <c:tx>
            <c:strRef>
              <c:f>EAT10別高齢者の疾病!$P$33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4.6948351022346553E-3"/>
                  <c:y val="5.35475234270410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84-421E-AA9C-390C96D917BC}"/>
                </c:ext>
              </c:extLst>
            </c:dLbl>
            <c:dLbl>
              <c:idx val="2"/>
              <c:layout>
                <c:manualLayout>
                  <c:x val="0"/>
                  <c:y val="8.03212851405627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A0-4234-8B37-61EF5D51ED71}"/>
                </c:ext>
              </c:extLst>
            </c:dLbl>
            <c:dLbl>
              <c:idx val="3"/>
              <c:layout>
                <c:manualLayout>
                  <c:x val="4.6948351022346553E-3"/>
                  <c:y val="5.35475234270405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4-421E-AA9C-390C96D917BC}"/>
                </c:ext>
              </c:extLst>
            </c:dLbl>
            <c:dLbl>
              <c:idx val="4"/>
              <c:layout>
                <c:manualLayout>
                  <c:x val="0"/>
                  <c:y val="8.0321285140562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A0-4234-8B37-61EF5D51ED71}"/>
                </c:ext>
              </c:extLst>
            </c:dLbl>
            <c:dLbl>
              <c:idx val="6"/>
              <c:layout>
                <c:manualLayout>
                  <c:x val="0"/>
                  <c:y val="8.032128514056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0-4234-8B37-61EF5D51ED71}"/>
                </c:ext>
              </c:extLst>
            </c:dLbl>
            <c:dLbl>
              <c:idx val="8"/>
              <c:layout>
                <c:manualLayout>
                  <c:x val="0"/>
                  <c:y val="8.0321285140562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A0-4234-8B37-61EF5D51ED71}"/>
                </c:ext>
              </c:extLst>
            </c:dLbl>
            <c:dLbl>
              <c:idx val="9"/>
              <c:layout>
                <c:manualLayout>
                  <c:x val="0"/>
                  <c:y val="8.032128514056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A0-4234-8B37-61EF5D51ED71}"/>
                </c:ext>
              </c:extLst>
            </c:dLbl>
            <c:dLbl>
              <c:idx val="10"/>
              <c:layout>
                <c:manualLayout>
                  <c:x val="1.7280108241509514E-3"/>
                  <c:y val="8.0321285140562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BE-420F-9AF4-ED1CB59E0CF4}"/>
                </c:ext>
              </c:extLst>
            </c:dLbl>
            <c:dLbl>
              <c:idx val="11"/>
              <c:layout>
                <c:manualLayout>
                  <c:x val="5.1840324724528545E-3"/>
                  <c:y val="8.032128514056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BE-420F-9AF4-ED1CB59E0CF4}"/>
                </c:ext>
              </c:extLst>
            </c:dLbl>
            <c:dLbl>
              <c:idx val="12"/>
              <c:layout>
                <c:manualLayout>
                  <c:x val="9.127162683781868E-4"/>
                  <c:y val="8.2102688971107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4-421E-AA9C-390C96D917BC}"/>
                </c:ext>
              </c:extLst>
            </c:dLbl>
            <c:dLbl>
              <c:idx val="13"/>
              <c:layout>
                <c:manualLayout>
                  <c:x val="0"/>
                  <c:y val="8.0321285140562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A0-4234-8B37-61EF5D51ED71}"/>
                </c:ext>
              </c:extLst>
            </c:dLbl>
            <c:dLbl>
              <c:idx val="14"/>
              <c:layout>
                <c:manualLayout>
                  <c:x val="0"/>
                  <c:y val="8.0321285140562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A0-4234-8B37-61EF5D51ED71}"/>
                </c:ext>
              </c:extLst>
            </c:dLbl>
            <c:dLbl>
              <c:idx val="15"/>
              <c:layout>
                <c:manualLayout>
                  <c:x val="0"/>
                  <c:y val="8.0321285140562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A0-4234-8B37-61EF5D51ED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EAT10別高齢者の疾病!$B$8:$B$23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EAT10別高齢者の疾病!$M$8:$M$23</c:f>
              <c:numCache>
                <c:formatCode>0.0%</c:formatCode>
                <c:ptCount val="16"/>
                <c:pt idx="0">
                  <c:v>0.24561828608351507</c:v>
                </c:pt>
                <c:pt idx="1">
                  <c:v>0.3075680478152007</c:v>
                </c:pt>
                <c:pt idx="2">
                  <c:v>0.30603343833292951</c:v>
                </c:pt>
                <c:pt idx="3">
                  <c:v>4.8542120991842339E-2</c:v>
                </c:pt>
                <c:pt idx="4">
                  <c:v>0.39867538971003957</c:v>
                </c:pt>
                <c:pt idx="5">
                  <c:v>0.40933688716581862</c:v>
                </c:pt>
                <c:pt idx="6">
                  <c:v>0.14263791293110412</c:v>
                </c:pt>
                <c:pt idx="7">
                  <c:v>7.26920281075842E-4</c:v>
                </c:pt>
                <c:pt idx="8">
                  <c:v>1.1873031257572086E-2</c:v>
                </c:pt>
                <c:pt idx="9">
                  <c:v>5.4761327841046765E-2</c:v>
                </c:pt>
                <c:pt idx="10">
                  <c:v>1.7688393506178821E-2</c:v>
                </c:pt>
                <c:pt idx="11">
                  <c:v>1.7123011065342055E-2</c:v>
                </c:pt>
                <c:pt idx="12">
                  <c:v>0.1696147322510298</c:v>
                </c:pt>
                <c:pt idx="13">
                  <c:v>0.1154187868508198</c:v>
                </c:pt>
                <c:pt idx="14">
                  <c:v>9.4903481140457158E-2</c:v>
                </c:pt>
                <c:pt idx="15">
                  <c:v>0.11283418140699458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B-4D15-B6D7-A174A76C5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493024"/>
        <c:axId val="326493584"/>
      </c:barChart>
      <c:catAx>
        <c:axId val="326493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326493584"/>
        <c:crosses val="autoZero"/>
        <c:auto val="1"/>
        <c:lblAlgn val="ctr"/>
        <c:lblOffset val="100"/>
        <c:noMultiLvlLbl val="0"/>
      </c:catAx>
      <c:valAx>
        <c:axId val="32649358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1.4835803545480962E-2"/>
              <c:y val="1.1911882412864731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6493024"/>
        <c:crosses val="autoZero"/>
        <c:crossBetween val="between"/>
        <c:majorUnit val="0.1"/>
      </c:valAx>
    </c:plotArea>
    <c:legend>
      <c:legendPos val="t"/>
      <c:layout>
        <c:manualLayout>
          <c:xMode val="edge"/>
          <c:yMode val="edge"/>
          <c:x val="0.36727041557686724"/>
          <c:y val="2.2260787309903225E-2"/>
          <c:w val="0.28398775063376963"/>
          <c:h val="4.257028112449799E-2"/>
        </c:manualLayout>
      </c:layout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7499999999999"/>
          <c:y val="7.2786609996886034E-2"/>
          <c:w val="0.7954795893719808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地区別_EAT10別高齢者の疾病!$BQ$4</c:f>
              <c:strCache>
                <c:ptCount val="1"/>
                <c:pt idx="0">
                  <c:v>EAT10　3点以上該当者の高齢者の疾病患者割合(総患者数に占める割合)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8.3515700483090659E-3"/>
                  <c:y val="1.0081262016236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D-4F6F-8E0F-84F242FC59C1}"/>
                </c:ext>
              </c:extLst>
            </c:dLbl>
            <c:dLbl>
              <c:idx val="1"/>
              <c:layout>
                <c:manualLayout>
                  <c:x val="5.1420289855071341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D-4F6F-8E0F-84F242FC59C1}"/>
                </c:ext>
              </c:extLst>
            </c:dLbl>
            <c:dLbl>
              <c:idx val="2"/>
              <c:layout>
                <c:manualLayout>
                  <c:x val="1.323683574879227E-2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D-4F6F-8E0F-84F242FC59C1}"/>
                </c:ext>
              </c:extLst>
            </c:dLbl>
            <c:dLbl>
              <c:idx val="3"/>
              <c:layout>
                <c:manualLayout>
                  <c:x val="1.0169202898550724E-2"/>
                  <c:y val="1.6231302553914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AD-4F6F-8E0F-84F242FC59C1}"/>
                </c:ext>
              </c:extLst>
            </c:dLbl>
            <c:dLbl>
              <c:idx val="4"/>
              <c:layout>
                <c:manualLayout>
                  <c:x val="1.099842995169082E-2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4-4858-89A2-C4EE565931B8}"/>
                </c:ext>
              </c:extLst>
            </c:dLbl>
            <c:dLbl>
              <c:idx val="5"/>
              <c:layout>
                <c:manualLayout>
                  <c:x val="2.1051811594202899E-2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4-4858-89A2-C4EE565931B8}"/>
                </c:ext>
              </c:extLst>
            </c:dLbl>
            <c:dLbl>
              <c:idx val="6"/>
              <c:layout>
                <c:manualLayout>
                  <c:x val="1.5511890813515311E-2"/>
                  <c:y val="3.2462605107828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4-4858-89A2-C4EE565931B8}"/>
                </c:ext>
              </c:extLst>
            </c:dLbl>
            <c:dLbl>
              <c:idx val="7"/>
              <c:layout>
                <c:manualLayout>
                  <c:x val="1.6995999451111903E-2"/>
                  <c:y val="-1.00780157557253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4-4858-89A2-C4EE565931B8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4-4858-89A2-C4EE565931B8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4-4858-89A2-C4EE565931B8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4-4858-89A2-C4EE565931B8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4-4858-89A2-C4EE565931B8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4-4858-89A2-C4EE565931B8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4-4858-89A2-C4EE565931B8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4-4858-89A2-C4EE565931B8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4-4858-89A2-C4EE565931B8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4-4858-89A2-C4EE565931B8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4-4858-89A2-C4EE565931B8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4-4858-89A2-C4EE565931B8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4-4858-89A2-C4EE565931B8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4-4858-89A2-C4EE565931B8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4-4858-89A2-C4EE565931B8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4-4858-89A2-C4EE565931B8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4-4858-89A2-C4EE565931B8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4-4858-89A2-C4EE565931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地区別_EAT10別高齢者の疾病!$BQ$5:$BQ$12</c:f>
              <c:strCache>
                <c:ptCount val="8"/>
                <c:pt idx="0">
                  <c:v>大阪市医療圏</c:v>
                </c:pt>
                <c:pt idx="1">
                  <c:v>堺市医療圏</c:v>
                </c:pt>
                <c:pt idx="2">
                  <c:v>中河内医療圏</c:v>
                </c:pt>
                <c:pt idx="3">
                  <c:v>三島医療圏</c:v>
                </c:pt>
                <c:pt idx="4">
                  <c:v>南河内医療圏</c:v>
                </c:pt>
                <c:pt idx="5">
                  <c:v>豊能医療圏</c:v>
                </c:pt>
                <c:pt idx="6">
                  <c:v>泉州医療圏</c:v>
                </c:pt>
                <c:pt idx="7">
                  <c:v>北河内医療圏</c:v>
                </c:pt>
              </c:strCache>
            </c:strRef>
          </c:cat>
          <c:val>
            <c:numRef>
              <c:f>地区別_EAT10別高齢者の疾病!$BR$5:$BR$12</c:f>
              <c:numCache>
                <c:formatCode>0.0%</c:formatCode>
                <c:ptCount val="8"/>
                <c:pt idx="0">
                  <c:v>0.88584625536126693</c:v>
                </c:pt>
                <c:pt idx="1">
                  <c:v>0.85678073510773134</c:v>
                </c:pt>
                <c:pt idx="2">
                  <c:v>0.84730538922155685</c:v>
                </c:pt>
                <c:pt idx="3">
                  <c:v>0.84702738810955247</c:v>
                </c:pt>
                <c:pt idx="4">
                  <c:v>0.8466796875</c:v>
                </c:pt>
                <c:pt idx="5">
                  <c:v>0.83575418994413408</c:v>
                </c:pt>
                <c:pt idx="6">
                  <c:v>0.83320923306031269</c:v>
                </c:pt>
                <c:pt idx="7">
                  <c:v>0.83259070655633349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496384"/>
        <c:axId val="32649694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-0.14878019323671499"/>
                  <c:y val="-0.8940396825396825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73-4714-8094-16DE7E3C3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地区別_EAT10別高齢者の疾病!$BT$5:$BT$12</c:f>
              <c:numCache>
                <c:formatCode>0.0%</c:formatCode>
                <c:ptCount val="8"/>
                <c:pt idx="0">
                  <c:v>0.85219287618124551</c:v>
                </c:pt>
                <c:pt idx="1">
                  <c:v>0.85219287618124551</c:v>
                </c:pt>
                <c:pt idx="2">
                  <c:v>0.85219287618124551</c:v>
                </c:pt>
                <c:pt idx="3">
                  <c:v>0.85219287618124551</c:v>
                </c:pt>
                <c:pt idx="4">
                  <c:v>0.85219287618124551</c:v>
                </c:pt>
                <c:pt idx="5">
                  <c:v>0.85219287618124551</c:v>
                </c:pt>
                <c:pt idx="6">
                  <c:v>0.85219287618124551</c:v>
                </c:pt>
                <c:pt idx="7">
                  <c:v>0.85219287618124551</c:v>
                </c:pt>
              </c:numCache>
            </c:numRef>
          </c:xVal>
          <c:yVal>
            <c:numRef>
              <c:f>地区別_EAT10別高齢者の疾病!$BU$5:$BU$12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498064"/>
        <c:axId val="326497504"/>
      </c:scatterChart>
      <c:catAx>
        <c:axId val="3264963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6496944"/>
        <c:crossesAt val="0"/>
        <c:auto val="1"/>
        <c:lblAlgn val="ctr"/>
        <c:lblOffset val="100"/>
        <c:noMultiLvlLbl val="0"/>
      </c:catAx>
      <c:valAx>
        <c:axId val="32649694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319903381642507"/>
              <c:y val="2.237293650793651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6496384"/>
        <c:crosses val="autoZero"/>
        <c:crossBetween val="between"/>
      </c:valAx>
      <c:valAx>
        <c:axId val="32649750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6498064"/>
        <c:crosses val="max"/>
        <c:crossBetween val="midCat"/>
      </c:valAx>
      <c:valAx>
        <c:axId val="32649806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649750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2516920289855074"/>
          <c:y val="9.4226984126984138E-3"/>
          <c:w val="0.74757065217391305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7499999999999"/>
          <c:y val="7.2786609996886034E-2"/>
          <c:w val="0.7954795893719808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市区町村別_EAT10別高齢者の疾病!$BU$4</c:f>
              <c:strCache>
                <c:ptCount val="1"/>
                <c:pt idx="0">
                  <c:v>EAT10　3点以上該当者の高齢者の疾病患者割合(総患者数に占める割合)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1.6329710144928661E-3"/>
                  <c:y val="-1.0075396825396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11-4D16-AEE8-4A52DAD9A896}"/>
                </c:ext>
              </c:extLst>
            </c:dLbl>
            <c:dLbl>
              <c:idx val="1"/>
              <c:layout>
                <c:manualLayout>
                  <c:x val="-2.250603864734412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11-4D16-AEE8-4A52DAD9A896}"/>
                </c:ext>
              </c:extLst>
            </c:dLbl>
            <c:dLbl>
              <c:idx val="2"/>
              <c:layout>
                <c:manualLayout>
                  <c:x val="-3.060265700483091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AD-4789-A4F7-1580FAB48557}"/>
                </c:ext>
              </c:extLst>
            </c:dLbl>
            <c:dLbl>
              <c:idx val="3"/>
              <c:layout>
                <c:manualLayout>
                  <c:x val="-3.060265700483204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AD-4789-A4F7-1580FAB48557}"/>
                </c:ext>
              </c:extLst>
            </c:dLbl>
            <c:dLbl>
              <c:idx val="4"/>
              <c:layout>
                <c:manualLayout>
                  <c:x val="1.533816425120660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65-4A21-80AB-3032CE69CCD2}"/>
                </c:ext>
              </c:extLst>
            </c:dLbl>
            <c:dLbl>
              <c:idx val="5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5-4A21-80AB-3032CE69CCD2}"/>
                </c:ext>
              </c:extLst>
            </c:dLbl>
            <c:dLbl>
              <c:idx val="6"/>
              <c:layout>
                <c:manualLayout>
                  <c:x val="1.533816425120660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5-4A21-80AB-3032CE69CCD2}"/>
                </c:ext>
              </c:extLst>
            </c:dLbl>
            <c:dLbl>
              <c:idx val="7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5-4A21-80AB-3032CE69CCD2}"/>
                </c:ext>
              </c:extLst>
            </c:dLbl>
            <c:dLbl>
              <c:idx val="8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5-4A21-80AB-3032CE69CCD2}"/>
                </c:ext>
              </c:extLst>
            </c:dLbl>
            <c:dLbl>
              <c:idx val="9"/>
              <c:layout>
                <c:manualLayout>
                  <c:x val="1.533816425120660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5-4A21-80AB-3032CE69CCD2}"/>
                </c:ext>
              </c:extLst>
            </c:dLbl>
            <c:dLbl>
              <c:idx val="10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65-4A21-80AB-3032CE69CCD2}"/>
                </c:ext>
              </c:extLst>
            </c:dLbl>
            <c:dLbl>
              <c:idx val="11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65-4A21-80AB-3032CE69CCD2}"/>
                </c:ext>
              </c:extLst>
            </c:dLbl>
            <c:dLbl>
              <c:idx val="12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65-4A21-80AB-3032CE69CCD2}"/>
                </c:ext>
              </c:extLst>
            </c:dLbl>
            <c:dLbl>
              <c:idx val="13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5-4A21-80AB-3032CE69CCD2}"/>
                </c:ext>
              </c:extLst>
            </c:dLbl>
            <c:dLbl>
              <c:idx val="14"/>
              <c:layout>
                <c:manualLayout>
                  <c:x val="7.661714975845410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1D-48C0-A838-3E2E3FB35F23}"/>
                </c:ext>
              </c:extLst>
            </c:dLbl>
            <c:dLbl>
              <c:idx val="15"/>
              <c:layout>
                <c:manualLayout>
                  <c:x val="1.072934782608695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D-48C0-A838-3E2E3FB35F23}"/>
                </c:ext>
              </c:extLst>
            </c:dLbl>
            <c:dLbl>
              <c:idx val="16"/>
              <c:layout>
                <c:manualLayout>
                  <c:x val="1.072934782608695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1D-48C0-A838-3E2E3FB35F23}"/>
                </c:ext>
              </c:extLst>
            </c:dLbl>
            <c:dLbl>
              <c:idx val="17"/>
              <c:layout>
                <c:manualLayout>
                  <c:x val="1.072934782608695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1D-48C0-A838-3E2E3FB35F23}"/>
                </c:ext>
              </c:extLst>
            </c:dLbl>
            <c:dLbl>
              <c:idx val="18"/>
              <c:layout>
                <c:manualLayout>
                  <c:x val="1.22631642512077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1D-48C0-A838-3E2E3FB35F23}"/>
                </c:ext>
              </c:extLst>
            </c:dLbl>
            <c:dLbl>
              <c:idx val="19"/>
              <c:layout>
                <c:manualLayout>
                  <c:x val="1.839842995169082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1D-48C0-A838-3E2E3FB35F23}"/>
                </c:ext>
              </c:extLst>
            </c:dLbl>
            <c:dLbl>
              <c:idx val="20"/>
              <c:layout>
                <c:manualLayout>
                  <c:x val="1.839842995169082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1D-48C0-A838-3E2E3FB35F23}"/>
                </c:ext>
              </c:extLst>
            </c:dLbl>
            <c:dLbl>
              <c:idx val="21"/>
              <c:layout>
                <c:manualLayout>
                  <c:x val="2.9130314009661835E-2"/>
                  <c:y val="1.564775036204982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1D-48C0-A838-3E2E3FB35F23}"/>
                </c:ext>
              </c:extLst>
            </c:dLbl>
            <c:dLbl>
              <c:idx val="22"/>
              <c:layout>
                <c:manualLayout>
                  <c:x val="3.06615942028985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1D-48C0-A838-3E2E3FB35F23}"/>
                </c:ext>
              </c:extLst>
            </c:dLbl>
            <c:dLbl>
              <c:idx val="23"/>
              <c:layout>
                <c:manualLayout>
                  <c:x val="3.219541062801932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1D-48C0-A838-3E2E3FB35F23}"/>
                </c:ext>
              </c:extLst>
            </c:dLbl>
            <c:dLbl>
              <c:idx val="24"/>
              <c:layout>
                <c:manualLayout>
                  <c:x val="3.218804347826086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1D-48C0-A838-3E2E3FB35F23}"/>
                </c:ext>
              </c:extLst>
            </c:dLbl>
            <c:dLbl>
              <c:idx val="25"/>
              <c:layout>
                <c:manualLayout>
                  <c:x val="3.372185990338152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1D-48C0-A838-3E2E3FB35F23}"/>
                </c:ext>
              </c:extLst>
            </c:dLbl>
            <c:dLbl>
              <c:idx val="26"/>
              <c:layout>
                <c:manualLayout>
                  <c:x val="3.5250845410628021E-2"/>
                  <c:y val="7.823875188311463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1D-48C0-A838-3E2E3FB35F23}"/>
                </c:ext>
              </c:extLst>
            </c:dLbl>
            <c:dLbl>
              <c:idx val="27"/>
              <c:layout>
                <c:manualLayout>
                  <c:x val="4.138357487922705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1D-48C0-A838-3E2E3FB35F23}"/>
                </c:ext>
              </c:extLst>
            </c:dLbl>
            <c:dLbl>
              <c:idx val="28"/>
              <c:layout>
                <c:manualLayout>
                  <c:x val="-3.0995169082126727E-3"/>
                  <c:y val="1.564775036204982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1D-48C0-A838-3E2E3FB35F23}"/>
                </c:ext>
              </c:extLst>
            </c:dLbl>
            <c:dLbl>
              <c:idx val="29"/>
              <c:layout>
                <c:manualLayout>
                  <c:x val="-3.9251207729468596E-5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1D-48C0-A838-3E2E3FB35F23}"/>
                </c:ext>
              </c:extLst>
            </c:dLbl>
            <c:dLbl>
              <c:idx val="30"/>
              <c:layout>
                <c:manualLayout>
                  <c:x val="-4.4082125603977213E-5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1D-48C0-A838-3E2E3FB35F23}"/>
                </c:ext>
              </c:extLst>
            </c:dLbl>
            <c:dLbl>
              <c:idx val="31"/>
              <c:layout>
                <c:manualLayout>
                  <c:x val="-4.9033816425120776E-5"/>
                  <c:y val="2.34716255430747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1D-48C0-A838-3E2E3FB35F23}"/>
                </c:ext>
              </c:extLst>
            </c:dLbl>
            <c:dLbl>
              <c:idx val="32"/>
              <c:layout>
                <c:manualLayout>
                  <c:x val="-1.597584541062802E-3"/>
                  <c:y val="2.34716255430747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1D-48C0-A838-3E2E3FB35F23}"/>
                </c:ext>
              </c:extLst>
            </c:dLbl>
            <c:dLbl>
              <c:idx val="33"/>
              <c:layout>
                <c:manualLayout>
                  <c:x val="1.4602657004829792E-3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1D-48C0-A838-3E2E3FB35F23}"/>
                </c:ext>
              </c:extLst>
            </c:dLbl>
            <c:dLbl>
              <c:idx val="34"/>
              <c:layout>
                <c:manualLayout>
                  <c:x val="-1.6073671497584541E-3"/>
                  <c:y val="2.34716255430747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1D-48C0-A838-3E2E3FB35F23}"/>
                </c:ext>
              </c:extLst>
            </c:dLbl>
            <c:dLbl>
              <c:idx val="35"/>
              <c:layout>
                <c:manualLayout>
                  <c:x val="1.4528985507246378E-3"/>
                  <c:y val="1.5647750376622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1D-48C0-A838-3E2E3FB35F23}"/>
                </c:ext>
              </c:extLst>
            </c:dLbl>
            <c:dLbl>
              <c:idx val="36"/>
              <c:layout>
                <c:manualLayout>
                  <c:x val="-3.0602657004830916E-3"/>
                  <c:y val="1.5647750376622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1D-48C0-A838-3E2E3FB35F23}"/>
                </c:ext>
              </c:extLst>
            </c:dLbl>
            <c:dLbl>
              <c:idx val="37"/>
              <c:layout>
                <c:manualLayout>
                  <c:x val="-1.5288647342994607E-3"/>
                  <c:y val="2.34716255430747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1D-48C0-A838-3E2E3FB35F23}"/>
                </c:ext>
              </c:extLst>
            </c:dLbl>
            <c:dLbl>
              <c:idx val="38"/>
              <c:layout>
                <c:manualLayout>
                  <c:x val="-4.594096501589485E-3"/>
                  <c:y val="1.5647750376622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1D-48C0-A838-3E2E3FB35F23}"/>
                </c:ext>
              </c:extLst>
            </c:dLbl>
            <c:dLbl>
              <c:idx val="39"/>
              <c:layout>
                <c:manualLayout>
                  <c:x val="-4.5940965015894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1D-48C0-A838-3E2E3FB35F23}"/>
                </c:ext>
              </c:extLst>
            </c:dLbl>
            <c:dLbl>
              <c:idx val="40"/>
              <c:layout>
                <c:manualLayout>
                  <c:x val="-4.5940965015894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1D-48C0-A838-3E2E3FB35F23}"/>
                </c:ext>
              </c:extLst>
            </c:dLbl>
            <c:dLbl>
              <c:idx val="41"/>
              <c:layout>
                <c:manualLayout>
                  <c:x val="-4.5940965015894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1D-48C0-A838-3E2E3FB35F23}"/>
                </c:ext>
              </c:extLst>
            </c:dLbl>
            <c:dLbl>
              <c:idx val="42"/>
              <c:layout>
                <c:manualLayout>
                  <c:x val="-2.918396788135703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11-4D16-AEE8-4A52DAD9A896}"/>
                </c:ext>
              </c:extLst>
            </c:dLbl>
            <c:dLbl>
              <c:idx val="43"/>
              <c:layout>
                <c:manualLayout>
                  <c:x val="3.351383303250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11-4D16-AEE8-4A52DAD9A896}"/>
                </c:ext>
              </c:extLst>
            </c:dLbl>
            <c:dLbl>
              <c:idx val="44"/>
              <c:layout>
                <c:manualLayout>
                  <c:x val="5.027074954874952E-3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11-4D16-AEE8-4A52DAD9A896}"/>
                </c:ext>
              </c:extLst>
            </c:dLbl>
            <c:dLbl>
              <c:idx val="45"/>
              <c:layout>
                <c:manualLayout>
                  <c:x val="5.027074954875075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11-4D16-AEE8-4A52DAD9A896}"/>
                </c:ext>
              </c:extLst>
            </c:dLbl>
            <c:dLbl>
              <c:idx val="46"/>
              <c:layout>
                <c:manualLayout>
                  <c:x val="5.0270749548750751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11-4D16-AEE8-4A52DAD9A896}"/>
                </c:ext>
              </c:extLst>
            </c:dLbl>
            <c:dLbl>
              <c:idx val="47"/>
              <c:layout>
                <c:manualLayout>
                  <c:x val="8.3784582581251255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11-4D16-AEE8-4A52DAD9A896}"/>
                </c:ext>
              </c:extLst>
            </c:dLbl>
            <c:dLbl>
              <c:idx val="48"/>
              <c:layout>
                <c:manualLayout>
                  <c:x val="8.3784582581250024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11-4D16-AEE8-4A52DAD9A896}"/>
                </c:ext>
              </c:extLst>
            </c:dLbl>
            <c:dLbl>
              <c:idx val="49"/>
              <c:layout>
                <c:manualLayout>
                  <c:x val="1.0054149909750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11-4D16-AEE8-4A52DAD9A896}"/>
                </c:ext>
              </c:extLst>
            </c:dLbl>
            <c:dLbl>
              <c:idx val="50"/>
              <c:layout>
                <c:manualLayout>
                  <c:x val="1.005414990975015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11-4D16-AEE8-4A52DAD9A896}"/>
                </c:ext>
              </c:extLst>
            </c:dLbl>
            <c:dLbl>
              <c:idx val="51"/>
              <c:layout>
                <c:manualLayout>
                  <c:x val="1.1729841561375175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11-4D16-AEE8-4A52DAD9A896}"/>
                </c:ext>
              </c:extLst>
            </c:dLbl>
            <c:dLbl>
              <c:idx val="52"/>
              <c:layout>
                <c:manualLayout>
                  <c:x val="1.1729841561375175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11-4D16-AEE8-4A52DAD9A896}"/>
                </c:ext>
              </c:extLst>
            </c:dLbl>
            <c:dLbl>
              <c:idx val="53"/>
              <c:layout>
                <c:manualLayout>
                  <c:x val="1.34055332130002E-2"/>
                  <c:y val="4.86939076617429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11-4D16-AEE8-4A52DAD9A896}"/>
                </c:ext>
              </c:extLst>
            </c:dLbl>
            <c:dLbl>
              <c:idx val="54"/>
              <c:layout>
                <c:manualLayout>
                  <c:x val="1.34055332130002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11-4D16-AEE8-4A52DAD9A896}"/>
                </c:ext>
              </c:extLst>
            </c:dLbl>
            <c:dLbl>
              <c:idx val="55"/>
              <c:layout>
                <c:manualLayout>
                  <c:x val="1.3405533213000078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11-4D16-AEE8-4A52DAD9A896}"/>
                </c:ext>
              </c:extLst>
            </c:dLbl>
            <c:dLbl>
              <c:idx val="56"/>
              <c:layout>
                <c:manualLayout>
                  <c:x val="1.34055332130000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11-4D16-AEE8-4A52DAD9A896}"/>
                </c:ext>
              </c:extLst>
            </c:dLbl>
            <c:dLbl>
              <c:idx val="57"/>
              <c:layout>
                <c:manualLayout>
                  <c:x val="1.34055332130002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11-4D16-AEE8-4A52DAD9A896}"/>
                </c:ext>
              </c:extLst>
            </c:dLbl>
            <c:dLbl>
              <c:idx val="58"/>
              <c:layout>
                <c:manualLayout>
                  <c:x val="2.010829981950030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11-4D16-AEE8-4A52DAD9A896}"/>
                </c:ext>
              </c:extLst>
            </c:dLbl>
            <c:dLbl>
              <c:idx val="59"/>
              <c:layout>
                <c:manualLayout>
                  <c:x val="2.5135374774375375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11-4D16-AEE8-4A52DAD9A896}"/>
                </c:ext>
              </c:extLst>
            </c:dLbl>
            <c:dLbl>
              <c:idx val="60"/>
              <c:layout>
                <c:manualLayout>
                  <c:x val="2.68110664260002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11-4D16-AEE8-4A52DAD9A896}"/>
                </c:ext>
              </c:extLst>
            </c:dLbl>
            <c:dLbl>
              <c:idx val="61"/>
              <c:layout>
                <c:manualLayout>
                  <c:x val="2.68110664260004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11-4D16-AEE8-4A52DAD9A896}"/>
                </c:ext>
              </c:extLst>
            </c:dLbl>
            <c:dLbl>
              <c:idx val="62"/>
              <c:layout>
                <c:manualLayout>
                  <c:x val="2.68110664260004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11-4D16-AEE8-4A52DAD9A896}"/>
                </c:ext>
              </c:extLst>
            </c:dLbl>
            <c:dLbl>
              <c:idx val="63"/>
              <c:layout>
                <c:manualLayout>
                  <c:x val="2.848675807762530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11-4D16-AEE8-4A52DAD9A896}"/>
                </c:ext>
              </c:extLst>
            </c:dLbl>
            <c:dLbl>
              <c:idx val="64"/>
              <c:layout>
                <c:manualLayout>
                  <c:x val="3.1838141380875477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11-4D16-AEE8-4A52DAD9A896}"/>
                </c:ext>
              </c:extLst>
            </c:dLbl>
            <c:dLbl>
              <c:idx val="65"/>
              <c:layout>
                <c:manualLayout>
                  <c:x val="3.518952468412552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1-4D16-AEE8-4A52DAD9A896}"/>
                </c:ext>
              </c:extLst>
            </c:dLbl>
            <c:dLbl>
              <c:idx val="66"/>
              <c:layout>
                <c:manualLayout>
                  <c:x val="-8.378458258125125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11-4D16-AEE8-4A52DAD9A896}"/>
                </c:ext>
              </c:extLst>
            </c:dLbl>
            <c:dLbl>
              <c:idx val="67"/>
              <c:layout>
                <c:manualLayout>
                  <c:x val="-8.378458258125125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1-4D16-AEE8-4A52DAD9A896}"/>
                </c:ext>
              </c:extLst>
            </c:dLbl>
            <c:dLbl>
              <c:idx val="68"/>
              <c:layout>
                <c:manualLayout>
                  <c:x val="-6.7027666065000999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11-4D16-AEE8-4A52DAD9A896}"/>
                </c:ext>
              </c:extLst>
            </c:dLbl>
            <c:dLbl>
              <c:idx val="69"/>
              <c:layout>
                <c:manualLayout>
                  <c:x val="-6.7027666065002231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1-4D16-AEE8-4A52DAD9A896}"/>
                </c:ext>
              </c:extLst>
            </c:dLbl>
            <c:dLbl>
              <c:idx val="70"/>
              <c:layout>
                <c:manualLayout>
                  <c:x val="-6.70276660650009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11-4D16-AEE8-4A52DAD9A896}"/>
                </c:ext>
              </c:extLst>
            </c:dLbl>
            <c:dLbl>
              <c:idx val="71"/>
              <c:layout>
                <c:manualLayout>
                  <c:x val="-5.0270749548751983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1-4D16-AEE8-4A52DAD9A8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aseline="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市区町村別_EAT10別高齢者の疾病!$BU$5:$BU$47</c:f>
              <c:strCache>
                <c:ptCount val="43"/>
                <c:pt idx="0">
                  <c:v>忠岡町</c:v>
                </c:pt>
                <c:pt idx="1">
                  <c:v>岬町</c:v>
                </c:pt>
                <c:pt idx="2">
                  <c:v>河南町</c:v>
                </c:pt>
                <c:pt idx="3">
                  <c:v>守口市</c:v>
                </c:pt>
                <c:pt idx="4">
                  <c:v>大阪市</c:v>
                </c:pt>
                <c:pt idx="5">
                  <c:v>千早赤阪村</c:v>
                </c:pt>
                <c:pt idx="6">
                  <c:v>羽曳野市</c:v>
                </c:pt>
                <c:pt idx="7">
                  <c:v>松原市</c:v>
                </c:pt>
                <c:pt idx="8">
                  <c:v>池田市</c:v>
                </c:pt>
                <c:pt idx="9">
                  <c:v>泉佐野市</c:v>
                </c:pt>
                <c:pt idx="10">
                  <c:v>堺市</c:v>
                </c:pt>
                <c:pt idx="11">
                  <c:v>東大阪市</c:v>
                </c:pt>
                <c:pt idx="12">
                  <c:v>吹田市</c:v>
                </c:pt>
                <c:pt idx="13">
                  <c:v>富田林市</c:v>
                </c:pt>
                <c:pt idx="14">
                  <c:v>高槻市</c:v>
                </c:pt>
                <c:pt idx="15">
                  <c:v>茨木市</c:v>
                </c:pt>
                <c:pt idx="16">
                  <c:v>高石市</c:v>
                </c:pt>
                <c:pt idx="17">
                  <c:v>大東市</c:v>
                </c:pt>
                <c:pt idx="18">
                  <c:v>寝屋川市</c:v>
                </c:pt>
                <c:pt idx="19">
                  <c:v>八尾市</c:v>
                </c:pt>
                <c:pt idx="20">
                  <c:v>河内長野市</c:v>
                </c:pt>
                <c:pt idx="21">
                  <c:v>門真市</c:v>
                </c:pt>
                <c:pt idx="22">
                  <c:v>豊中市</c:v>
                </c:pt>
                <c:pt idx="23">
                  <c:v>和泉市</c:v>
                </c:pt>
                <c:pt idx="24">
                  <c:v>泉大津市</c:v>
                </c:pt>
                <c:pt idx="25">
                  <c:v>摂津市</c:v>
                </c:pt>
                <c:pt idx="26">
                  <c:v>藤井寺市</c:v>
                </c:pt>
                <c:pt idx="27">
                  <c:v>阪南市</c:v>
                </c:pt>
                <c:pt idx="28">
                  <c:v>岸和田市</c:v>
                </c:pt>
                <c:pt idx="29">
                  <c:v>交野市</c:v>
                </c:pt>
                <c:pt idx="30">
                  <c:v>柏原市</c:v>
                </c:pt>
                <c:pt idx="31">
                  <c:v>貝塚市</c:v>
                </c:pt>
                <c:pt idx="32">
                  <c:v>箕面市</c:v>
                </c:pt>
                <c:pt idx="33">
                  <c:v>能勢町</c:v>
                </c:pt>
                <c:pt idx="34">
                  <c:v>島本町</c:v>
                </c:pt>
                <c:pt idx="35">
                  <c:v>熊取町</c:v>
                </c:pt>
                <c:pt idx="36">
                  <c:v>枚方市</c:v>
                </c:pt>
                <c:pt idx="37">
                  <c:v>田尻町</c:v>
                </c:pt>
                <c:pt idx="38">
                  <c:v>豊能町</c:v>
                </c:pt>
                <c:pt idx="39">
                  <c:v>泉南市</c:v>
                </c:pt>
                <c:pt idx="40">
                  <c:v>大阪狭山市</c:v>
                </c:pt>
                <c:pt idx="41">
                  <c:v>四條畷市</c:v>
                </c:pt>
                <c:pt idx="42">
                  <c:v>太子町</c:v>
                </c:pt>
              </c:strCache>
            </c:strRef>
          </c:cat>
          <c:val>
            <c:numRef>
              <c:f>市区町村別_EAT10別高齢者の疾病!$BV$5:$BV$47</c:f>
              <c:numCache>
                <c:formatCode>0.0%</c:formatCode>
                <c:ptCount val="43"/>
                <c:pt idx="0">
                  <c:v>0.9642857142857143</c:v>
                </c:pt>
                <c:pt idx="1">
                  <c:v>0.9375</c:v>
                </c:pt>
                <c:pt idx="2">
                  <c:v>0.91666666666666663</c:v>
                </c:pt>
                <c:pt idx="3">
                  <c:v>0.91139240506329111</c:v>
                </c:pt>
                <c:pt idx="4">
                  <c:v>0.88584625536126693</c:v>
                </c:pt>
                <c:pt idx="5">
                  <c:v>0.875</c:v>
                </c:pt>
                <c:pt idx="6">
                  <c:v>0.87165775401069523</c:v>
                </c:pt>
                <c:pt idx="7">
                  <c:v>0.87022900763358779</c:v>
                </c:pt>
                <c:pt idx="8">
                  <c:v>0.86885245901639341</c:v>
                </c:pt>
                <c:pt idx="9">
                  <c:v>0.86163522012578619</c:v>
                </c:pt>
                <c:pt idx="10">
                  <c:v>0.85678073510773134</c:v>
                </c:pt>
                <c:pt idx="11">
                  <c:v>0.85607196401799102</c:v>
                </c:pt>
                <c:pt idx="12">
                  <c:v>0.85569985569985574</c:v>
                </c:pt>
                <c:pt idx="13">
                  <c:v>0.85567010309278346</c:v>
                </c:pt>
                <c:pt idx="14">
                  <c:v>0.8517350157728707</c:v>
                </c:pt>
                <c:pt idx="15">
                  <c:v>0.8493975903614458</c:v>
                </c:pt>
                <c:pt idx="16">
                  <c:v>0.84848484848484851</c:v>
                </c:pt>
                <c:pt idx="17">
                  <c:v>0.84803921568627449</c:v>
                </c:pt>
                <c:pt idx="18">
                  <c:v>0.84745762711864403</c:v>
                </c:pt>
                <c:pt idx="19">
                  <c:v>0.84427767354596628</c:v>
                </c:pt>
                <c:pt idx="20">
                  <c:v>0.84399999999999997</c:v>
                </c:pt>
                <c:pt idx="21">
                  <c:v>0.83815028901734101</c:v>
                </c:pt>
                <c:pt idx="22">
                  <c:v>0.83767535070140275</c:v>
                </c:pt>
                <c:pt idx="23">
                  <c:v>0.83653846153846156</c:v>
                </c:pt>
                <c:pt idx="24">
                  <c:v>0.83606557377049184</c:v>
                </c:pt>
                <c:pt idx="25">
                  <c:v>0.83443708609271527</c:v>
                </c:pt>
                <c:pt idx="26">
                  <c:v>0.83333333333333337</c:v>
                </c:pt>
                <c:pt idx="27">
                  <c:v>0.83018867924528306</c:v>
                </c:pt>
                <c:pt idx="28">
                  <c:v>0.82702702702702702</c:v>
                </c:pt>
                <c:pt idx="29">
                  <c:v>0.81944444444444442</c:v>
                </c:pt>
                <c:pt idx="30">
                  <c:v>0.81617647058823528</c:v>
                </c:pt>
                <c:pt idx="31">
                  <c:v>0.8125</c:v>
                </c:pt>
                <c:pt idx="32">
                  <c:v>0.80211081794195249</c:v>
                </c:pt>
                <c:pt idx="33">
                  <c:v>0.7931034482758621</c:v>
                </c:pt>
                <c:pt idx="34">
                  <c:v>0.79166666666666663</c:v>
                </c:pt>
                <c:pt idx="35">
                  <c:v>0.78688524590163933</c:v>
                </c:pt>
                <c:pt idx="36">
                  <c:v>0.78282828282828287</c:v>
                </c:pt>
                <c:pt idx="37">
                  <c:v>0.77777777777777779</c:v>
                </c:pt>
                <c:pt idx="38">
                  <c:v>0.76470588235294112</c:v>
                </c:pt>
                <c:pt idx="39">
                  <c:v>0.75903614457831325</c:v>
                </c:pt>
                <c:pt idx="40">
                  <c:v>0.75324675324675328</c:v>
                </c:pt>
                <c:pt idx="41">
                  <c:v>0.72368421052631582</c:v>
                </c:pt>
                <c:pt idx="42">
                  <c:v>0.69230769230769229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501424"/>
        <c:axId val="3265019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-0.14375310068927663"/>
                  <c:y val="-0.8971317665256978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5-4A3E-A58C-C6D4F9C543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市区町村別_EAT10別高齢者の疾病!$BX$5:$BX$47</c:f>
              <c:numCache>
                <c:formatCode>0.0%</c:formatCode>
                <c:ptCount val="43"/>
                <c:pt idx="0">
                  <c:v>0.85219287618124551</c:v>
                </c:pt>
                <c:pt idx="1">
                  <c:v>0.85219287618124551</c:v>
                </c:pt>
                <c:pt idx="2">
                  <c:v>0.85219287618124551</c:v>
                </c:pt>
                <c:pt idx="3">
                  <c:v>0.85219287618124551</c:v>
                </c:pt>
                <c:pt idx="4">
                  <c:v>0.85219287618124551</c:v>
                </c:pt>
                <c:pt idx="5">
                  <c:v>0.85219287618124551</c:v>
                </c:pt>
                <c:pt idx="6">
                  <c:v>0.85219287618124551</c:v>
                </c:pt>
                <c:pt idx="7">
                  <c:v>0.85219287618124551</c:v>
                </c:pt>
                <c:pt idx="8">
                  <c:v>0.85219287618124551</c:v>
                </c:pt>
                <c:pt idx="9">
                  <c:v>0.85219287618124551</c:v>
                </c:pt>
                <c:pt idx="10">
                  <c:v>0.85219287618124551</c:v>
                </c:pt>
                <c:pt idx="11">
                  <c:v>0.85219287618124551</c:v>
                </c:pt>
                <c:pt idx="12">
                  <c:v>0.85219287618124551</c:v>
                </c:pt>
                <c:pt idx="13">
                  <c:v>0.85219287618124551</c:v>
                </c:pt>
                <c:pt idx="14">
                  <c:v>0.85219287618124551</c:v>
                </c:pt>
                <c:pt idx="15">
                  <c:v>0.85219287618124551</c:v>
                </c:pt>
                <c:pt idx="16">
                  <c:v>0.85219287618124551</c:v>
                </c:pt>
                <c:pt idx="17">
                  <c:v>0.85219287618124551</c:v>
                </c:pt>
                <c:pt idx="18">
                  <c:v>0.85219287618124551</c:v>
                </c:pt>
                <c:pt idx="19">
                  <c:v>0.85219287618124551</c:v>
                </c:pt>
                <c:pt idx="20">
                  <c:v>0.85219287618124551</c:v>
                </c:pt>
                <c:pt idx="21">
                  <c:v>0.85219287618124551</c:v>
                </c:pt>
                <c:pt idx="22">
                  <c:v>0.85219287618124551</c:v>
                </c:pt>
                <c:pt idx="23">
                  <c:v>0.85219287618124551</c:v>
                </c:pt>
                <c:pt idx="24">
                  <c:v>0.85219287618124551</c:v>
                </c:pt>
                <c:pt idx="25">
                  <c:v>0.85219287618124551</c:v>
                </c:pt>
                <c:pt idx="26">
                  <c:v>0.85219287618124551</c:v>
                </c:pt>
                <c:pt idx="27">
                  <c:v>0.85219287618124551</c:v>
                </c:pt>
                <c:pt idx="28">
                  <c:v>0.85219287618124551</c:v>
                </c:pt>
                <c:pt idx="29">
                  <c:v>0.85219287618124551</c:v>
                </c:pt>
                <c:pt idx="30">
                  <c:v>0.85219287618124551</c:v>
                </c:pt>
                <c:pt idx="31">
                  <c:v>0.85219287618124551</c:v>
                </c:pt>
                <c:pt idx="32">
                  <c:v>0.85219287618124551</c:v>
                </c:pt>
                <c:pt idx="33">
                  <c:v>0.85219287618124551</c:v>
                </c:pt>
                <c:pt idx="34">
                  <c:v>0.85219287618124551</c:v>
                </c:pt>
                <c:pt idx="35">
                  <c:v>0.85219287618124551</c:v>
                </c:pt>
                <c:pt idx="36">
                  <c:v>0.85219287618124551</c:v>
                </c:pt>
                <c:pt idx="37">
                  <c:v>0.85219287618124551</c:v>
                </c:pt>
                <c:pt idx="38">
                  <c:v>0.85219287618124551</c:v>
                </c:pt>
                <c:pt idx="39">
                  <c:v>0.85219287618124551</c:v>
                </c:pt>
                <c:pt idx="40">
                  <c:v>0.85219287618124551</c:v>
                </c:pt>
                <c:pt idx="41">
                  <c:v>0.85219287618124551</c:v>
                </c:pt>
                <c:pt idx="42">
                  <c:v>0.85219287618124551</c:v>
                </c:pt>
              </c:numCache>
            </c:numRef>
          </c:xVal>
          <c:yVal>
            <c:numRef>
              <c:f>市区町村別_EAT10別高齢者の疾病!$BY$5:$BY$47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503104"/>
        <c:axId val="326502544"/>
      </c:scatterChart>
      <c:catAx>
        <c:axId val="3265014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6501984"/>
        <c:crossesAt val="0"/>
        <c:auto val="1"/>
        <c:lblAlgn val="ctr"/>
        <c:lblOffset val="100"/>
        <c:noMultiLvlLbl val="0"/>
      </c:catAx>
      <c:valAx>
        <c:axId val="326501984"/>
        <c:scaling>
          <c:orientation val="minMax"/>
          <c:max val="1"/>
          <c:min val="0.60000000000000009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319903381642507"/>
              <c:y val="2.237293650793651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6501424"/>
        <c:crosses val="autoZero"/>
        <c:crossBetween val="between"/>
      </c:valAx>
      <c:valAx>
        <c:axId val="3265025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6503104"/>
        <c:crosses val="max"/>
        <c:crossBetween val="midCat"/>
      </c:valAx>
      <c:valAx>
        <c:axId val="32650310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65025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2210157004830918"/>
          <c:y val="1.3454459233539095E-2"/>
          <c:w val="0.74920736714975855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地区別_指導対象者群分析!$U$5</c:f>
              <c:strCache>
                <c:ptCount val="1"/>
                <c:pt idx="0">
                  <c:v>歯科状態不明者割合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7.0147466517421356E-3"/>
                  <c:y val="9.887570088452553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86-4546-B3EC-B6CF61B7D928}"/>
                </c:ext>
              </c:extLst>
            </c:dLbl>
            <c:dLbl>
              <c:idx val="3"/>
              <c:layout>
                <c:manualLayout>
                  <c:x val="1.2826932367149758E-2"/>
                  <c:y val="1.03085002519909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6-4546-B3EC-B6CF61B7D928}"/>
                </c:ext>
              </c:extLst>
            </c:dLbl>
            <c:dLbl>
              <c:idx val="4"/>
              <c:layout>
                <c:manualLayout>
                  <c:x val="1.5427536231883945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6-4546-B3EC-B6CF61B7D928}"/>
                </c:ext>
              </c:extLst>
            </c:dLbl>
            <c:dLbl>
              <c:idx val="5"/>
              <c:layout>
                <c:manualLayout>
                  <c:x val="1.885265700483091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6-4546-B3EC-B6CF61B7D928}"/>
                </c:ext>
              </c:extLst>
            </c:dLbl>
            <c:dLbl>
              <c:idx val="6"/>
              <c:layout>
                <c:manualLayout>
                  <c:x val="2.704347826086956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C-4527-83E7-9C21F402BB7D}"/>
                </c:ext>
              </c:extLst>
            </c:dLbl>
            <c:dLbl>
              <c:idx val="7"/>
              <c:layout>
                <c:manualLayout>
                  <c:x val="-4.958935846208031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C-4527-83E7-9C21F402BB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地区別_指導対象者群分析!$U$6:$U$13</c:f>
              <c:strCache>
                <c:ptCount val="8"/>
                <c:pt idx="0">
                  <c:v>泉州医療圏</c:v>
                </c:pt>
                <c:pt idx="1">
                  <c:v>大阪市医療圏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堺市医療圏</c:v>
                </c:pt>
                <c:pt idx="5">
                  <c:v>南河内医療圏</c:v>
                </c:pt>
                <c:pt idx="6">
                  <c:v>三島医療圏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地区別_指導対象者群分析!$W$6:$W$13</c:f>
              <c:numCache>
                <c:formatCode>0.00%</c:formatCode>
                <c:ptCount val="8"/>
                <c:pt idx="0">
                  <c:v>0.46610000000000001</c:v>
                </c:pt>
                <c:pt idx="1">
                  <c:v>0.4491</c:v>
                </c:pt>
                <c:pt idx="2">
                  <c:v>0.4456</c:v>
                </c:pt>
                <c:pt idx="3">
                  <c:v>0.43519999999999998</c:v>
                </c:pt>
                <c:pt idx="4">
                  <c:v>0.43049999999999999</c:v>
                </c:pt>
                <c:pt idx="5">
                  <c:v>0.42530000000000001</c:v>
                </c:pt>
                <c:pt idx="6">
                  <c:v>0.41670000000000001</c:v>
                </c:pt>
                <c:pt idx="7">
                  <c:v>0.38900000000000001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86-4546-B3EC-B6CF61B7D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17152"/>
        <c:axId val="4526659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4386-4546-B3EC-B6CF61B7D928}"/>
              </c:ext>
            </c:extLst>
          </c:dPt>
          <c:dLbls>
            <c:dLbl>
              <c:idx val="0"/>
              <c:layout>
                <c:manualLayout>
                  <c:x val="-0.1289323320014058"/>
                  <c:y val="-0.8950476457283637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6-4546-B3EC-B6CF61B7D92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地区別_指導対象者群分析!$AA$6:$AA$13</c:f>
              <c:numCache>
                <c:formatCode>0.00%</c:formatCode>
                <c:ptCount val="8"/>
                <c:pt idx="0">
                  <c:v>0.43540000000000001</c:v>
                </c:pt>
                <c:pt idx="1">
                  <c:v>0.43540000000000001</c:v>
                </c:pt>
                <c:pt idx="2">
                  <c:v>0.43540000000000001</c:v>
                </c:pt>
                <c:pt idx="3">
                  <c:v>0.43540000000000001</c:v>
                </c:pt>
                <c:pt idx="4">
                  <c:v>0.43540000000000001</c:v>
                </c:pt>
                <c:pt idx="5">
                  <c:v>0.43540000000000001</c:v>
                </c:pt>
                <c:pt idx="6">
                  <c:v>0.43540000000000001</c:v>
                </c:pt>
                <c:pt idx="7">
                  <c:v>0.43540000000000001</c:v>
                </c:pt>
              </c:numCache>
            </c:numRef>
          </c:xVal>
          <c:yVal>
            <c:numRef>
              <c:f>地区別_指導対象者群分析!$AB$6:$AB$13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86-4546-B3EC-B6CF61B7D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667072"/>
        <c:axId val="452666496"/>
      </c:scatterChart>
      <c:catAx>
        <c:axId val="4584171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2665920"/>
        <c:crossesAt val="0"/>
        <c:auto val="1"/>
        <c:lblAlgn val="ctr"/>
        <c:lblOffset val="100"/>
        <c:noMultiLvlLbl val="0"/>
      </c:catAx>
      <c:valAx>
        <c:axId val="45266592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2.640468253968254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17152"/>
        <c:crosses val="autoZero"/>
        <c:crossBetween val="between"/>
      </c:valAx>
      <c:valAx>
        <c:axId val="4526664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2667072"/>
        <c:crosses val="max"/>
        <c:crossBetween val="midCat"/>
      </c:valAx>
      <c:valAx>
        <c:axId val="45266707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4526664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市区町村別_指導対象者群分析!$W$5</c:f>
              <c:strCache>
                <c:ptCount val="1"/>
                <c:pt idx="0">
                  <c:v>歯科健診有所見医療機関未受診者割合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5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F-4650-A903-92E80175FAF2}"/>
                </c:ext>
              </c:extLst>
            </c:dLbl>
            <c:dLbl>
              <c:idx val="8"/>
              <c:layout>
                <c:manualLayout>
                  <c:x val="-1.533816425120829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1F-4650-A903-92E80175FAF2}"/>
                </c:ext>
              </c:extLst>
            </c:dLbl>
            <c:dLbl>
              <c:idx val="16"/>
              <c:layout>
                <c:manualLayout>
                  <c:x val="-1.533816425120829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F7-466A-92B4-42DF773A6B7B}"/>
                </c:ext>
              </c:extLst>
            </c:dLbl>
            <c:dLbl>
              <c:idx val="17"/>
              <c:layout>
                <c:manualLayout>
                  <c:x val="-1.533816425120829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7-466A-92B4-42DF773A6B7B}"/>
                </c:ext>
              </c:extLst>
            </c:dLbl>
            <c:dLbl>
              <c:idx val="19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7-466A-92B4-42DF773A6B7B}"/>
                </c:ext>
              </c:extLst>
            </c:dLbl>
            <c:dLbl>
              <c:idx val="20"/>
              <c:layout>
                <c:manualLayout>
                  <c:x val="7.66908212560386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7-466A-92B4-42DF773A6B7B}"/>
                </c:ext>
              </c:extLst>
            </c:dLbl>
            <c:dLbl>
              <c:idx val="21"/>
              <c:layout>
                <c:manualLayout>
                  <c:x val="1.84057971014492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7-466A-92B4-42DF773A6B7B}"/>
                </c:ext>
              </c:extLst>
            </c:dLbl>
            <c:dLbl>
              <c:idx val="22"/>
              <c:layout>
                <c:manualLayout>
                  <c:x val="2.607487922705313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F7-466A-92B4-42DF773A6B7B}"/>
                </c:ext>
              </c:extLst>
            </c:dLbl>
            <c:dLbl>
              <c:idx val="24"/>
              <c:layout>
                <c:manualLayout>
                  <c:x val="-1.533816425120829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F7-466A-92B4-42DF773A6B7B}"/>
                </c:ext>
              </c:extLst>
            </c:dLbl>
            <c:dLbl>
              <c:idx val="30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F-4650-A903-92E80175FAF2}"/>
                </c:ext>
              </c:extLst>
            </c:dLbl>
            <c:dLbl>
              <c:idx val="32"/>
              <c:layout>
                <c:manualLayout>
                  <c:x val="-1.533816425120829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1F-4650-A903-92E80175FAF2}"/>
                </c:ext>
              </c:extLst>
            </c:dLbl>
            <c:dLbl>
              <c:idx val="33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51-4AC0-9718-8BBD5B5CD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市区町村別_指導対象者群分析!$W$6:$W$48</c:f>
              <c:strCache>
                <c:ptCount val="43"/>
                <c:pt idx="0">
                  <c:v>河内長野市</c:v>
                </c:pt>
                <c:pt idx="1">
                  <c:v>柏原市</c:v>
                </c:pt>
                <c:pt idx="2">
                  <c:v>千早赤阪村</c:v>
                </c:pt>
                <c:pt idx="3">
                  <c:v>藤井寺市</c:v>
                </c:pt>
                <c:pt idx="4">
                  <c:v>吹田市</c:v>
                </c:pt>
                <c:pt idx="5">
                  <c:v>摂津市</c:v>
                </c:pt>
                <c:pt idx="6">
                  <c:v>泉大津市</c:v>
                </c:pt>
                <c:pt idx="7">
                  <c:v>茨木市</c:v>
                </c:pt>
                <c:pt idx="8">
                  <c:v>貝塚市</c:v>
                </c:pt>
                <c:pt idx="9">
                  <c:v>八尾市</c:v>
                </c:pt>
                <c:pt idx="10">
                  <c:v>大阪狭山市</c:v>
                </c:pt>
                <c:pt idx="11">
                  <c:v>高石市</c:v>
                </c:pt>
                <c:pt idx="12">
                  <c:v>熊取町</c:v>
                </c:pt>
                <c:pt idx="13">
                  <c:v>高槻市</c:v>
                </c:pt>
                <c:pt idx="14">
                  <c:v>守口市</c:v>
                </c:pt>
                <c:pt idx="15">
                  <c:v>泉南市</c:v>
                </c:pt>
                <c:pt idx="16">
                  <c:v>交野市</c:v>
                </c:pt>
                <c:pt idx="17">
                  <c:v>大阪市</c:v>
                </c:pt>
                <c:pt idx="18">
                  <c:v>能勢町</c:v>
                </c:pt>
                <c:pt idx="19">
                  <c:v>忠岡町</c:v>
                </c:pt>
                <c:pt idx="20">
                  <c:v>岸和田市</c:v>
                </c:pt>
                <c:pt idx="21">
                  <c:v>和泉市</c:v>
                </c:pt>
                <c:pt idx="22">
                  <c:v>寝屋川市</c:v>
                </c:pt>
                <c:pt idx="23">
                  <c:v>箕面市</c:v>
                </c:pt>
                <c:pt idx="24">
                  <c:v>枚方市</c:v>
                </c:pt>
                <c:pt idx="25">
                  <c:v>四條畷市</c:v>
                </c:pt>
                <c:pt idx="26">
                  <c:v>東大阪市</c:v>
                </c:pt>
                <c:pt idx="27">
                  <c:v>泉佐野市</c:v>
                </c:pt>
                <c:pt idx="28">
                  <c:v>羽曳野市</c:v>
                </c:pt>
                <c:pt idx="29">
                  <c:v>堺市</c:v>
                </c:pt>
                <c:pt idx="30">
                  <c:v>豊中市</c:v>
                </c:pt>
                <c:pt idx="31">
                  <c:v>門真市</c:v>
                </c:pt>
                <c:pt idx="32">
                  <c:v>大東市</c:v>
                </c:pt>
                <c:pt idx="33">
                  <c:v>富田林市</c:v>
                </c:pt>
                <c:pt idx="34">
                  <c:v>島本町</c:v>
                </c:pt>
                <c:pt idx="35">
                  <c:v>阪南市</c:v>
                </c:pt>
                <c:pt idx="36">
                  <c:v>河南町</c:v>
                </c:pt>
                <c:pt idx="37">
                  <c:v>松原市</c:v>
                </c:pt>
                <c:pt idx="38">
                  <c:v>太子町</c:v>
                </c:pt>
                <c:pt idx="39">
                  <c:v>池田市</c:v>
                </c:pt>
                <c:pt idx="40">
                  <c:v>豊能町</c:v>
                </c:pt>
                <c:pt idx="41">
                  <c:v>岬町</c:v>
                </c:pt>
                <c:pt idx="42">
                  <c:v>田尻町</c:v>
                </c:pt>
              </c:strCache>
            </c:strRef>
          </c:cat>
          <c:val>
            <c:numRef>
              <c:f>市区町村別_指導対象者群分析!$Y$6:$Y$48</c:f>
              <c:numCache>
                <c:formatCode>0.00%</c:formatCode>
                <c:ptCount val="43"/>
                <c:pt idx="0">
                  <c:v>1.7399999999999999E-2</c:v>
                </c:pt>
                <c:pt idx="1">
                  <c:v>1.6799999999999999E-2</c:v>
                </c:pt>
                <c:pt idx="2">
                  <c:v>1.5800000000000002E-2</c:v>
                </c:pt>
                <c:pt idx="3">
                  <c:v>1.21E-2</c:v>
                </c:pt>
                <c:pt idx="4">
                  <c:v>1.0200000000000001E-2</c:v>
                </c:pt>
                <c:pt idx="5">
                  <c:v>0.01</c:v>
                </c:pt>
                <c:pt idx="6">
                  <c:v>9.7000000000000003E-3</c:v>
                </c:pt>
                <c:pt idx="7">
                  <c:v>8.8999999999999999E-3</c:v>
                </c:pt>
                <c:pt idx="8">
                  <c:v>8.8999999999999999E-3</c:v>
                </c:pt>
                <c:pt idx="9">
                  <c:v>8.8000000000000005E-3</c:v>
                </c:pt>
                <c:pt idx="10">
                  <c:v>8.8000000000000005E-3</c:v>
                </c:pt>
                <c:pt idx="11">
                  <c:v>7.4000000000000003E-3</c:v>
                </c:pt>
                <c:pt idx="12">
                  <c:v>7.1999999999999998E-3</c:v>
                </c:pt>
                <c:pt idx="13">
                  <c:v>7.1000000000000004E-3</c:v>
                </c:pt>
                <c:pt idx="14">
                  <c:v>7.0000000000000001E-3</c:v>
                </c:pt>
                <c:pt idx="15">
                  <c:v>6.6E-3</c:v>
                </c:pt>
                <c:pt idx="16">
                  <c:v>6.6E-3</c:v>
                </c:pt>
                <c:pt idx="17">
                  <c:v>6.4999999999999997E-3</c:v>
                </c:pt>
                <c:pt idx="18">
                  <c:v>6.3E-3</c:v>
                </c:pt>
                <c:pt idx="19">
                  <c:v>6.3E-3</c:v>
                </c:pt>
                <c:pt idx="20">
                  <c:v>5.7999999999999996E-3</c:v>
                </c:pt>
                <c:pt idx="21">
                  <c:v>5.4999999999999997E-3</c:v>
                </c:pt>
                <c:pt idx="22">
                  <c:v>5.3E-3</c:v>
                </c:pt>
                <c:pt idx="23">
                  <c:v>4.4999999999999997E-3</c:v>
                </c:pt>
                <c:pt idx="24">
                  <c:v>4.4999999999999997E-3</c:v>
                </c:pt>
                <c:pt idx="25">
                  <c:v>4.1999999999999997E-3</c:v>
                </c:pt>
                <c:pt idx="26">
                  <c:v>4.0000000000000001E-3</c:v>
                </c:pt>
                <c:pt idx="27">
                  <c:v>3.8999999999999998E-3</c:v>
                </c:pt>
                <c:pt idx="28">
                  <c:v>3.8999999999999998E-3</c:v>
                </c:pt>
                <c:pt idx="29">
                  <c:v>3.8E-3</c:v>
                </c:pt>
                <c:pt idx="30">
                  <c:v>3.8E-3</c:v>
                </c:pt>
                <c:pt idx="31">
                  <c:v>3.5000000000000001E-3</c:v>
                </c:pt>
                <c:pt idx="32">
                  <c:v>3.3999999999999998E-3</c:v>
                </c:pt>
                <c:pt idx="33">
                  <c:v>3.3E-3</c:v>
                </c:pt>
                <c:pt idx="34">
                  <c:v>3.0000000000000001E-3</c:v>
                </c:pt>
                <c:pt idx="35">
                  <c:v>2.8999999999999998E-3</c:v>
                </c:pt>
                <c:pt idx="36">
                  <c:v>2.5999999999999999E-3</c:v>
                </c:pt>
                <c:pt idx="37">
                  <c:v>2.3999999999999998E-3</c:v>
                </c:pt>
                <c:pt idx="38">
                  <c:v>2.0999999999999999E-3</c:v>
                </c:pt>
                <c:pt idx="39">
                  <c:v>1.9E-3</c:v>
                </c:pt>
                <c:pt idx="40">
                  <c:v>1.6000000000000001E-3</c:v>
                </c:pt>
                <c:pt idx="41">
                  <c:v>2.9999999999999997E-4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51-4AC0-9718-8BBD5B5CD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355648"/>
        <c:axId val="45266937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C51-4AC0-9718-8BBD5B5CD390}"/>
              </c:ext>
            </c:extLst>
          </c:dPt>
          <c:dLbls>
            <c:dLbl>
              <c:idx val="0"/>
              <c:layout>
                <c:manualLayout>
                  <c:x val="1.5338120269799551E-2"/>
                  <c:y val="-0.8972454668000879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51-4AC0-9718-8BBD5B5CD39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市区町村別_指導対象者群分析!$AD$6:$AD$48</c:f>
              <c:numCache>
                <c:formatCode>0.00%</c:formatCode>
                <c:ptCount val="43"/>
                <c:pt idx="0">
                  <c:v>6.1000000000000004E-3</c:v>
                </c:pt>
                <c:pt idx="1">
                  <c:v>6.1000000000000004E-3</c:v>
                </c:pt>
                <c:pt idx="2">
                  <c:v>6.1000000000000004E-3</c:v>
                </c:pt>
                <c:pt idx="3">
                  <c:v>6.1000000000000004E-3</c:v>
                </c:pt>
                <c:pt idx="4">
                  <c:v>6.1000000000000004E-3</c:v>
                </c:pt>
                <c:pt idx="5">
                  <c:v>6.1000000000000004E-3</c:v>
                </c:pt>
                <c:pt idx="6">
                  <c:v>6.1000000000000004E-3</c:v>
                </c:pt>
                <c:pt idx="7">
                  <c:v>6.1000000000000004E-3</c:v>
                </c:pt>
                <c:pt idx="8">
                  <c:v>6.1000000000000004E-3</c:v>
                </c:pt>
                <c:pt idx="9">
                  <c:v>6.1000000000000004E-3</c:v>
                </c:pt>
                <c:pt idx="10">
                  <c:v>6.1000000000000004E-3</c:v>
                </c:pt>
                <c:pt idx="11">
                  <c:v>6.1000000000000004E-3</c:v>
                </c:pt>
                <c:pt idx="12">
                  <c:v>6.1000000000000004E-3</c:v>
                </c:pt>
                <c:pt idx="13">
                  <c:v>6.1000000000000004E-3</c:v>
                </c:pt>
                <c:pt idx="14">
                  <c:v>6.1000000000000004E-3</c:v>
                </c:pt>
                <c:pt idx="15">
                  <c:v>6.1000000000000004E-3</c:v>
                </c:pt>
                <c:pt idx="16">
                  <c:v>6.1000000000000004E-3</c:v>
                </c:pt>
                <c:pt idx="17">
                  <c:v>6.1000000000000004E-3</c:v>
                </c:pt>
                <c:pt idx="18">
                  <c:v>6.1000000000000004E-3</c:v>
                </c:pt>
                <c:pt idx="19">
                  <c:v>6.1000000000000004E-3</c:v>
                </c:pt>
                <c:pt idx="20">
                  <c:v>6.1000000000000004E-3</c:v>
                </c:pt>
                <c:pt idx="21">
                  <c:v>6.1000000000000004E-3</c:v>
                </c:pt>
                <c:pt idx="22">
                  <c:v>6.1000000000000004E-3</c:v>
                </c:pt>
                <c:pt idx="23">
                  <c:v>6.1000000000000004E-3</c:v>
                </c:pt>
                <c:pt idx="24">
                  <c:v>6.1000000000000004E-3</c:v>
                </c:pt>
                <c:pt idx="25">
                  <c:v>6.1000000000000004E-3</c:v>
                </c:pt>
                <c:pt idx="26">
                  <c:v>6.1000000000000004E-3</c:v>
                </c:pt>
                <c:pt idx="27">
                  <c:v>6.1000000000000004E-3</c:v>
                </c:pt>
                <c:pt idx="28">
                  <c:v>6.1000000000000004E-3</c:v>
                </c:pt>
                <c:pt idx="29">
                  <c:v>6.1000000000000004E-3</c:v>
                </c:pt>
                <c:pt idx="30">
                  <c:v>6.1000000000000004E-3</c:v>
                </c:pt>
                <c:pt idx="31">
                  <c:v>6.1000000000000004E-3</c:v>
                </c:pt>
                <c:pt idx="32">
                  <c:v>6.1000000000000004E-3</c:v>
                </c:pt>
                <c:pt idx="33">
                  <c:v>6.1000000000000004E-3</c:v>
                </c:pt>
                <c:pt idx="34">
                  <c:v>6.1000000000000004E-3</c:v>
                </c:pt>
                <c:pt idx="35">
                  <c:v>6.1000000000000004E-3</c:v>
                </c:pt>
                <c:pt idx="36">
                  <c:v>6.1000000000000004E-3</c:v>
                </c:pt>
                <c:pt idx="37">
                  <c:v>6.1000000000000004E-3</c:v>
                </c:pt>
                <c:pt idx="38">
                  <c:v>6.1000000000000004E-3</c:v>
                </c:pt>
                <c:pt idx="39">
                  <c:v>6.1000000000000004E-3</c:v>
                </c:pt>
                <c:pt idx="40">
                  <c:v>6.1000000000000004E-3</c:v>
                </c:pt>
                <c:pt idx="41">
                  <c:v>6.1000000000000004E-3</c:v>
                </c:pt>
                <c:pt idx="42">
                  <c:v>6.1000000000000004E-3</c:v>
                </c:pt>
              </c:numCache>
            </c:numRef>
          </c:xVal>
          <c:yVal>
            <c:numRef>
              <c:f>市区町村別_指導対象者群分析!$AG$6:$AG$48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C51-4AC0-9718-8BBD5B5CD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670528"/>
        <c:axId val="452669952"/>
      </c:scatterChart>
      <c:catAx>
        <c:axId val="4593556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2669376"/>
        <c:crossesAt val="0"/>
        <c:auto val="1"/>
        <c:lblAlgn val="ctr"/>
        <c:lblOffset val="100"/>
        <c:noMultiLvlLbl val="0"/>
      </c:catAx>
      <c:valAx>
        <c:axId val="45266937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2.3380873015873015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9355648"/>
        <c:crosses val="autoZero"/>
        <c:crossBetween val="between"/>
      </c:valAx>
      <c:valAx>
        <c:axId val="4526699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2670528"/>
        <c:crosses val="max"/>
        <c:crossBetween val="midCat"/>
      </c:valAx>
      <c:valAx>
        <c:axId val="45267052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4526699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市区町村別_指導対象者群分析!$Z$5</c:f>
              <c:strCache>
                <c:ptCount val="1"/>
                <c:pt idx="0">
                  <c:v>歯科状態不明者割合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-1.533816425120885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5-459E-BD23-C50FDF3325B9}"/>
                </c:ext>
              </c:extLst>
            </c:dLbl>
            <c:dLbl>
              <c:idx val="3"/>
              <c:layout>
                <c:manualLayout>
                  <c:x val="-3.06763285024154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5-459E-BD23-C50FDF3325B9}"/>
                </c:ext>
              </c:extLst>
            </c:dLbl>
            <c:dLbl>
              <c:idx val="25"/>
              <c:layout>
                <c:manualLayout>
                  <c:x val="1.7721014492752499E-3"/>
                  <c:y val="1.647928348842802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59-4BFB-82F2-4F73719E44CD}"/>
                </c:ext>
              </c:extLst>
            </c:dLbl>
            <c:dLbl>
              <c:idx val="26"/>
              <c:layout>
                <c:manualLayout>
                  <c:x val="3.5443236714975844E-3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9-4BFB-82F2-4F73719E44CD}"/>
                </c:ext>
              </c:extLst>
            </c:dLbl>
            <c:dLbl>
              <c:idx val="27"/>
              <c:layout>
                <c:manualLayout>
                  <c:x val="6.8502415458936072E-3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9-4BFB-82F2-4F73719E44CD}"/>
                </c:ext>
              </c:extLst>
            </c:dLbl>
            <c:dLbl>
              <c:idx val="28"/>
              <c:layout>
                <c:manualLayout>
                  <c:x val="6.850241545893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59-4BFB-82F2-4F73719E44CD}"/>
                </c:ext>
              </c:extLst>
            </c:dLbl>
            <c:dLbl>
              <c:idx val="29"/>
              <c:layout>
                <c:manualLayout>
                  <c:x val="8.384057971014493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9-4BFB-82F2-4F73719E44CD}"/>
                </c:ext>
              </c:extLst>
            </c:dLbl>
            <c:dLbl>
              <c:idx val="30"/>
              <c:layout>
                <c:manualLayout>
                  <c:x val="1.830193236714975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9-4BFB-82F2-4F73719E44CD}"/>
                </c:ext>
              </c:extLst>
            </c:dLbl>
            <c:dLbl>
              <c:idx val="31"/>
              <c:layout>
                <c:manualLayout>
                  <c:x val="1.8421135265700484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59-4BFB-82F2-4F73719E44CD}"/>
                </c:ext>
              </c:extLst>
            </c:dLbl>
            <c:dLbl>
              <c:idx val="32"/>
              <c:layout>
                <c:manualLayout>
                  <c:x val="2.0193236714975731E-2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59-4BFB-82F2-4F73719E44CD}"/>
                </c:ext>
              </c:extLst>
            </c:dLbl>
            <c:dLbl>
              <c:idx val="33"/>
              <c:layout>
                <c:manualLayout>
                  <c:x val="3.9909782608695536E-2"/>
                  <c:y val="1.00833333333333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59-4BFB-82F2-4F73719E44CD}"/>
                </c:ext>
              </c:extLst>
            </c:dLbl>
            <c:dLbl>
              <c:idx val="34"/>
              <c:layout>
                <c:manualLayout>
                  <c:x val="4.3215821256038532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59-4BFB-82F2-4F73719E44CD}"/>
                </c:ext>
              </c:extLst>
            </c:dLbl>
            <c:dLbl>
              <c:idx val="35"/>
              <c:layout>
                <c:manualLayout>
                  <c:x val="4.321582125603865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59-4BFB-82F2-4F73719E44CD}"/>
                </c:ext>
              </c:extLst>
            </c:dLbl>
            <c:dLbl>
              <c:idx val="36"/>
              <c:layout>
                <c:manualLayout>
                  <c:x val="4.8217632850241547E-2"/>
                  <c:y val="3.174603174603174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45-459B-9E1F-AE42F7A44F8B}"/>
                </c:ext>
              </c:extLst>
            </c:dLbl>
            <c:dLbl>
              <c:idx val="37"/>
              <c:layout>
                <c:manualLayout>
                  <c:x val="5.1432850241545897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5-459B-9E1F-AE42F7A44F8B}"/>
                </c:ext>
              </c:extLst>
            </c:dLbl>
            <c:dLbl>
              <c:idx val="38"/>
              <c:layout>
                <c:manualLayout>
                  <c:x val="5.1638164251207729E-2"/>
                  <c:y val="2.471892522113138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5-459B-9E1F-AE42F7A44F8B}"/>
                </c:ext>
              </c:extLst>
            </c:dLbl>
            <c:dLbl>
              <c:idx val="39"/>
              <c:layout>
                <c:manualLayout>
                  <c:x val="5.6478019323671497E-2"/>
                  <c:y val="1.647928348075425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5-459B-9E1F-AE42F7A44F8B}"/>
                </c:ext>
              </c:extLst>
            </c:dLbl>
            <c:dLbl>
              <c:idx val="40"/>
              <c:layout>
                <c:manualLayout>
                  <c:x val="-4.7784097564785048E-3"/>
                  <c:y val="2.471892522113138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5-459B-9E1F-AE42F7A44F8B}"/>
                </c:ext>
              </c:extLst>
            </c:dLbl>
            <c:dLbl>
              <c:idx val="41"/>
              <c:layout>
                <c:manualLayout>
                  <c:x val="-4.7544610899246395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5-459B-9E1F-AE42F7A44F8B}"/>
                </c:ext>
              </c:extLst>
            </c:dLbl>
            <c:dLbl>
              <c:idx val="42"/>
              <c:layout>
                <c:manualLayout>
                  <c:x val="-3.0060782756960083E-3"/>
                  <c:y val="1.632341516426234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5-459B-9E1F-AE42F7A44F8B}"/>
                </c:ext>
              </c:extLst>
            </c:dLbl>
            <c:dLbl>
              <c:idx val="43"/>
              <c:layout>
                <c:manualLayout>
                  <c:x val="2.1790913915230383E-2"/>
                  <c:y val="3.26468303513282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5-459B-9E1F-AE42F7A44F8B}"/>
                </c:ext>
              </c:extLst>
            </c:dLbl>
            <c:dLbl>
              <c:idx val="44"/>
              <c:layout>
                <c:manualLayout>
                  <c:x val="2.1793155276923534E-2"/>
                  <c:y val="2.44851227577952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45-459B-9E1F-AE42F7A44F8B}"/>
                </c:ext>
              </c:extLst>
            </c:dLbl>
            <c:dLbl>
              <c:idx val="45"/>
              <c:layout>
                <c:manualLayout>
                  <c:x val="2.346995751301131E-2"/>
                  <c:y val="1.632341517946470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5-459B-9E1F-AE42F7A44F8B}"/>
                </c:ext>
              </c:extLst>
            </c:dLbl>
            <c:dLbl>
              <c:idx val="46"/>
              <c:layout>
                <c:manualLayout>
                  <c:x val="2.3472198874704586E-2"/>
                  <c:y val="3.26468303437270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45-459B-9E1F-AE42F7A44F8B}"/>
                </c:ext>
              </c:extLst>
            </c:dLbl>
            <c:dLbl>
              <c:idx val="47"/>
              <c:layout>
                <c:manualLayout>
                  <c:x val="2.8497859169971027E-2"/>
                  <c:y val="3.26468303437270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45-459B-9E1F-AE42F7A44F8B}"/>
                </c:ext>
              </c:extLst>
            </c:dLbl>
            <c:dLbl>
              <c:idx val="48"/>
              <c:layout>
                <c:manualLayout>
                  <c:x val="3.1849090435648202E-2"/>
                  <c:y val="1.632341517946470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45-459B-9E1F-AE42F7A44F8B}"/>
                </c:ext>
              </c:extLst>
            </c:dLbl>
            <c:dLbl>
              <c:idx val="49"/>
              <c:layout>
                <c:manualLayout>
                  <c:x val="3.3523519465237468E-2"/>
                  <c:y val="4.080853793725999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45-459B-9E1F-AE42F7A44F8B}"/>
                </c:ext>
              </c:extLst>
            </c:dLbl>
            <c:dLbl>
              <c:idx val="50"/>
              <c:layout>
                <c:manualLayout>
                  <c:x val="-8.383782358594368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45-459B-9E1F-AE42F7A44F8B}"/>
                </c:ext>
              </c:extLst>
            </c:dLbl>
            <c:dLbl>
              <c:idx val="51"/>
              <c:layout>
                <c:manualLayout>
                  <c:x val="-6.707025886875508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45-459B-9E1F-AE42F7A44F8B}"/>
                </c:ext>
              </c:extLst>
            </c:dLbl>
            <c:dLbl>
              <c:idx val="52"/>
              <c:layout>
                <c:manualLayout>
                  <c:x val="-5.030269415156646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45-459B-9E1F-AE42F7A44F8B}"/>
                </c:ext>
              </c:extLst>
            </c:dLbl>
            <c:dLbl>
              <c:idx val="53"/>
              <c:layout>
                <c:manualLayout>
                  <c:x val="-6.707025886875446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45-459B-9E1F-AE42F7A44F8B}"/>
                </c:ext>
              </c:extLst>
            </c:dLbl>
            <c:dLbl>
              <c:idx val="54"/>
              <c:layout>
                <c:manualLayout>
                  <c:x val="-1.6767564717188616E-3"/>
                  <c:y val="1.504508488305251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45-459B-9E1F-AE42F7A44F8B}"/>
                </c:ext>
              </c:extLst>
            </c:dLbl>
            <c:dLbl>
              <c:idx val="55"/>
              <c:layout>
                <c:manualLayout>
                  <c:x val="-3.34885805917860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45-459B-9E1F-AE42F7A44F8B}"/>
                </c:ext>
              </c:extLst>
            </c:dLbl>
            <c:dLbl>
              <c:idx val="56"/>
              <c:layout>
                <c:manualLayout>
                  <c:x val="-5.0232870887678112E-3"/>
                  <c:y val="1.5202365044377302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45-459B-9E1F-AE42F7A44F8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市区町村別_指導対象者群分析!$Z$6:$Z$48</c:f>
              <c:strCache>
                <c:ptCount val="43"/>
                <c:pt idx="0">
                  <c:v>千早赤阪村</c:v>
                </c:pt>
                <c:pt idx="1">
                  <c:v>能勢町</c:v>
                </c:pt>
                <c:pt idx="2">
                  <c:v>泉南市</c:v>
                </c:pt>
                <c:pt idx="3">
                  <c:v>貝塚市</c:v>
                </c:pt>
                <c:pt idx="4">
                  <c:v>泉佐野市</c:v>
                </c:pt>
                <c:pt idx="5">
                  <c:v>岸和田市</c:v>
                </c:pt>
                <c:pt idx="6">
                  <c:v>忠岡町</c:v>
                </c:pt>
                <c:pt idx="7">
                  <c:v>熊取町</c:v>
                </c:pt>
                <c:pt idx="8">
                  <c:v>四條畷市</c:v>
                </c:pt>
                <c:pt idx="9">
                  <c:v>岬町</c:v>
                </c:pt>
                <c:pt idx="10">
                  <c:v>柏原市</c:v>
                </c:pt>
                <c:pt idx="11">
                  <c:v>門真市</c:v>
                </c:pt>
                <c:pt idx="12">
                  <c:v>守口市</c:v>
                </c:pt>
                <c:pt idx="13">
                  <c:v>太子町</c:v>
                </c:pt>
                <c:pt idx="14">
                  <c:v>摂津市</c:v>
                </c:pt>
                <c:pt idx="15">
                  <c:v>泉大津市</c:v>
                </c:pt>
                <c:pt idx="16">
                  <c:v>大東市</c:v>
                </c:pt>
                <c:pt idx="17">
                  <c:v>大阪市</c:v>
                </c:pt>
                <c:pt idx="18">
                  <c:v>藤井寺市</c:v>
                </c:pt>
                <c:pt idx="19">
                  <c:v>河南町</c:v>
                </c:pt>
                <c:pt idx="20">
                  <c:v>寝屋川市</c:v>
                </c:pt>
                <c:pt idx="21">
                  <c:v>松原市</c:v>
                </c:pt>
                <c:pt idx="22">
                  <c:v>枚方市</c:v>
                </c:pt>
                <c:pt idx="23">
                  <c:v>和泉市</c:v>
                </c:pt>
                <c:pt idx="24">
                  <c:v>東大阪市</c:v>
                </c:pt>
                <c:pt idx="25">
                  <c:v>田尻町</c:v>
                </c:pt>
                <c:pt idx="26">
                  <c:v>島本町</c:v>
                </c:pt>
                <c:pt idx="27">
                  <c:v>阪南市</c:v>
                </c:pt>
                <c:pt idx="28">
                  <c:v>堺市</c:v>
                </c:pt>
                <c:pt idx="29">
                  <c:v>富田林市</c:v>
                </c:pt>
                <c:pt idx="30">
                  <c:v>羽曳野市</c:v>
                </c:pt>
                <c:pt idx="31">
                  <c:v>八尾市</c:v>
                </c:pt>
                <c:pt idx="32">
                  <c:v>高槻市</c:v>
                </c:pt>
                <c:pt idx="33">
                  <c:v>高石市</c:v>
                </c:pt>
                <c:pt idx="34">
                  <c:v>交野市</c:v>
                </c:pt>
                <c:pt idx="35">
                  <c:v>豊中市</c:v>
                </c:pt>
                <c:pt idx="36">
                  <c:v>河内長野市</c:v>
                </c:pt>
                <c:pt idx="37">
                  <c:v>大阪狭山市</c:v>
                </c:pt>
                <c:pt idx="38">
                  <c:v>茨木市</c:v>
                </c:pt>
                <c:pt idx="39">
                  <c:v>池田市</c:v>
                </c:pt>
                <c:pt idx="40">
                  <c:v>吹田市</c:v>
                </c:pt>
                <c:pt idx="41">
                  <c:v>箕面市</c:v>
                </c:pt>
                <c:pt idx="42">
                  <c:v>豊能町</c:v>
                </c:pt>
              </c:strCache>
            </c:strRef>
          </c:cat>
          <c:val>
            <c:numRef>
              <c:f>市区町村別_指導対象者群分析!$AB$6:$AB$48</c:f>
              <c:numCache>
                <c:formatCode>0.00%</c:formatCode>
                <c:ptCount val="43"/>
                <c:pt idx="0">
                  <c:v>0.5071</c:v>
                </c:pt>
                <c:pt idx="1">
                  <c:v>0.49530000000000002</c:v>
                </c:pt>
                <c:pt idx="2">
                  <c:v>0.49509999999999998</c:v>
                </c:pt>
                <c:pt idx="3">
                  <c:v>0.49259999999999998</c:v>
                </c:pt>
                <c:pt idx="4">
                  <c:v>0.49099999999999999</c:v>
                </c:pt>
                <c:pt idx="5">
                  <c:v>0.48609999999999998</c:v>
                </c:pt>
                <c:pt idx="6">
                  <c:v>0.48499999999999999</c:v>
                </c:pt>
                <c:pt idx="7">
                  <c:v>0.48249999999999998</c:v>
                </c:pt>
                <c:pt idx="8">
                  <c:v>0.4798</c:v>
                </c:pt>
                <c:pt idx="9">
                  <c:v>0.47489999999999999</c:v>
                </c:pt>
                <c:pt idx="10">
                  <c:v>0.4713</c:v>
                </c:pt>
                <c:pt idx="11">
                  <c:v>0.47070000000000001</c:v>
                </c:pt>
                <c:pt idx="12">
                  <c:v>0.45889999999999997</c:v>
                </c:pt>
                <c:pt idx="13">
                  <c:v>0.45839999999999997</c:v>
                </c:pt>
                <c:pt idx="14">
                  <c:v>0.45529999999999998</c:v>
                </c:pt>
                <c:pt idx="15">
                  <c:v>0.45150000000000001</c:v>
                </c:pt>
                <c:pt idx="16">
                  <c:v>0.45040000000000002</c:v>
                </c:pt>
                <c:pt idx="17">
                  <c:v>0.4491</c:v>
                </c:pt>
                <c:pt idx="18">
                  <c:v>0.44629999999999997</c:v>
                </c:pt>
                <c:pt idx="19">
                  <c:v>0.44230000000000003</c:v>
                </c:pt>
                <c:pt idx="20">
                  <c:v>0.44109999999999999</c:v>
                </c:pt>
                <c:pt idx="21">
                  <c:v>0.44069999999999998</c:v>
                </c:pt>
                <c:pt idx="22">
                  <c:v>0.43830000000000002</c:v>
                </c:pt>
                <c:pt idx="23">
                  <c:v>0.43809999999999999</c:v>
                </c:pt>
                <c:pt idx="24">
                  <c:v>0.43709999999999999</c:v>
                </c:pt>
                <c:pt idx="25">
                  <c:v>0.435</c:v>
                </c:pt>
                <c:pt idx="26">
                  <c:v>0.43409999999999999</c:v>
                </c:pt>
                <c:pt idx="27">
                  <c:v>0.43109999999999998</c:v>
                </c:pt>
                <c:pt idx="28">
                  <c:v>0.43049999999999999</c:v>
                </c:pt>
                <c:pt idx="29">
                  <c:v>0.43</c:v>
                </c:pt>
                <c:pt idx="30">
                  <c:v>0.42249999999999999</c:v>
                </c:pt>
                <c:pt idx="31">
                  <c:v>0.42209999999999998</c:v>
                </c:pt>
                <c:pt idx="32">
                  <c:v>0.42030000000000001</c:v>
                </c:pt>
                <c:pt idx="33">
                  <c:v>0.40510000000000002</c:v>
                </c:pt>
                <c:pt idx="34">
                  <c:v>0.40189999999999998</c:v>
                </c:pt>
                <c:pt idx="35">
                  <c:v>0.4017</c:v>
                </c:pt>
                <c:pt idx="36">
                  <c:v>0.39879999999999999</c:v>
                </c:pt>
                <c:pt idx="37">
                  <c:v>0.39700000000000002</c:v>
                </c:pt>
                <c:pt idx="38">
                  <c:v>0.3962</c:v>
                </c:pt>
                <c:pt idx="39">
                  <c:v>0.3926</c:v>
                </c:pt>
                <c:pt idx="40">
                  <c:v>0.38009999999999999</c:v>
                </c:pt>
                <c:pt idx="41">
                  <c:v>0.3669</c:v>
                </c:pt>
                <c:pt idx="42">
                  <c:v>0.3604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D45-459B-9E1F-AE42F7A44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735552"/>
        <c:axId val="45267283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6D45-459B-9E1F-AE42F7A44F8B}"/>
              </c:ext>
            </c:extLst>
          </c:dPt>
          <c:dLbls>
            <c:dLbl>
              <c:idx val="0"/>
              <c:layout>
                <c:manualLayout>
                  <c:x val="-0.16812572463768116"/>
                  <c:y val="-0.8971124603174602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45-459B-9E1F-AE42F7A44F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市区町村別_指導対象者群分析!$AF$6:$AF$48</c:f>
              <c:numCache>
                <c:formatCode>0.00%</c:formatCode>
                <c:ptCount val="43"/>
                <c:pt idx="0">
                  <c:v>0.43540000000000001</c:v>
                </c:pt>
                <c:pt idx="1">
                  <c:v>0.43540000000000001</c:v>
                </c:pt>
                <c:pt idx="2">
                  <c:v>0.43540000000000001</c:v>
                </c:pt>
                <c:pt idx="3">
                  <c:v>0.43540000000000001</c:v>
                </c:pt>
                <c:pt idx="4">
                  <c:v>0.43540000000000001</c:v>
                </c:pt>
                <c:pt idx="5">
                  <c:v>0.43540000000000001</c:v>
                </c:pt>
                <c:pt idx="6">
                  <c:v>0.43540000000000001</c:v>
                </c:pt>
                <c:pt idx="7">
                  <c:v>0.43540000000000001</c:v>
                </c:pt>
                <c:pt idx="8">
                  <c:v>0.43540000000000001</c:v>
                </c:pt>
                <c:pt idx="9">
                  <c:v>0.43540000000000001</c:v>
                </c:pt>
                <c:pt idx="10">
                  <c:v>0.43540000000000001</c:v>
                </c:pt>
                <c:pt idx="11">
                  <c:v>0.43540000000000001</c:v>
                </c:pt>
                <c:pt idx="12">
                  <c:v>0.43540000000000001</c:v>
                </c:pt>
                <c:pt idx="13">
                  <c:v>0.43540000000000001</c:v>
                </c:pt>
                <c:pt idx="14">
                  <c:v>0.43540000000000001</c:v>
                </c:pt>
                <c:pt idx="15">
                  <c:v>0.43540000000000001</c:v>
                </c:pt>
                <c:pt idx="16">
                  <c:v>0.43540000000000001</c:v>
                </c:pt>
                <c:pt idx="17">
                  <c:v>0.43540000000000001</c:v>
                </c:pt>
                <c:pt idx="18">
                  <c:v>0.43540000000000001</c:v>
                </c:pt>
                <c:pt idx="19">
                  <c:v>0.43540000000000001</c:v>
                </c:pt>
                <c:pt idx="20">
                  <c:v>0.43540000000000001</c:v>
                </c:pt>
                <c:pt idx="21">
                  <c:v>0.43540000000000001</c:v>
                </c:pt>
                <c:pt idx="22">
                  <c:v>0.43540000000000001</c:v>
                </c:pt>
                <c:pt idx="23">
                  <c:v>0.43540000000000001</c:v>
                </c:pt>
                <c:pt idx="24">
                  <c:v>0.43540000000000001</c:v>
                </c:pt>
                <c:pt idx="25">
                  <c:v>0.43540000000000001</c:v>
                </c:pt>
                <c:pt idx="26">
                  <c:v>0.43540000000000001</c:v>
                </c:pt>
                <c:pt idx="27">
                  <c:v>0.43540000000000001</c:v>
                </c:pt>
                <c:pt idx="28">
                  <c:v>0.43540000000000001</c:v>
                </c:pt>
                <c:pt idx="29">
                  <c:v>0.43540000000000001</c:v>
                </c:pt>
                <c:pt idx="30">
                  <c:v>0.43540000000000001</c:v>
                </c:pt>
                <c:pt idx="31">
                  <c:v>0.43540000000000001</c:v>
                </c:pt>
                <c:pt idx="32">
                  <c:v>0.43540000000000001</c:v>
                </c:pt>
                <c:pt idx="33">
                  <c:v>0.43540000000000001</c:v>
                </c:pt>
                <c:pt idx="34">
                  <c:v>0.43540000000000001</c:v>
                </c:pt>
                <c:pt idx="35">
                  <c:v>0.43540000000000001</c:v>
                </c:pt>
                <c:pt idx="36">
                  <c:v>0.43540000000000001</c:v>
                </c:pt>
                <c:pt idx="37">
                  <c:v>0.43540000000000001</c:v>
                </c:pt>
                <c:pt idx="38">
                  <c:v>0.43540000000000001</c:v>
                </c:pt>
                <c:pt idx="39">
                  <c:v>0.43540000000000001</c:v>
                </c:pt>
                <c:pt idx="40">
                  <c:v>0.43540000000000001</c:v>
                </c:pt>
                <c:pt idx="41">
                  <c:v>0.43540000000000001</c:v>
                </c:pt>
                <c:pt idx="42">
                  <c:v>0.43540000000000001</c:v>
                </c:pt>
              </c:numCache>
            </c:numRef>
          </c:xVal>
          <c:yVal>
            <c:numRef>
              <c:f>市区町村別_指導対象者群分析!$AG$6:$AG$48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D45-459B-9E1F-AE42F7A44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530816"/>
        <c:axId val="459530240"/>
      </c:scatterChart>
      <c:catAx>
        <c:axId val="4597355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2672832"/>
        <c:crossesAt val="0"/>
        <c:auto val="1"/>
        <c:lblAlgn val="ctr"/>
        <c:lblOffset val="100"/>
        <c:noMultiLvlLbl val="0"/>
      </c:catAx>
      <c:valAx>
        <c:axId val="45267283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54695652173913"/>
              <c:y val="2.237293650793651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9735552"/>
        <c:crosses val="autoZero"/>
        <c:crossBetween val="between"/>
      </c:valAx>
      <c:valAx>
        <c:axId val="45953024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9530816"/>
        <c:crosses val="max"/>
        <c:crossBetween val="midCat"/>
      </c:valAx>
      <c:valAx>
        <c:axId val="45953081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45953024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75712881022616E-2"/>
          <c:y val="9.5587730909719476E-2"/>
          <c:w val="0.79930051622418874"/>
          <c:h val="0.5282215459636002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指導対象者群別歯科医療費!$M$3</c:f>
              <c:strCache>
                <c:ptCount val="1"/>
                <c:pt idx="0">
                  <c:v>患者一人当たりの歯科医療費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0189116376134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67-47A0-934F-4F1FC1B37A05}"/>
                </c:ext>
              </c:extLst>
            </c:dLbl>
            <c:dLbl>
              <c:idx val="1"/>
              <c:layout>
                <c:manualLayout>
                  <c:x val="3.0757121666212576E-3"/>
                  <c:y val="6.86987490494072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08-44C2-B4B6-9D9E7D132C77}"/>
                </c:ext>
              </c:extLst>
            </c:dLbl>
            <c:dLbl>
              <c:idx val="2"/>
              <c:layout>
                <c:manualLayout>
                  <c:x val="0"/>
                  <c:y val="7.0189116376134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67-47A0-934F-4F1FC1B37A05}"/>
                </c:ext>
              </c:extLst>
            </c:dLbl>
            <c:dLbl>
              <c:idx val="3"/>
              <c:layout>
                <c:manualLayout>
                  <c:x val="0"/>
                  <c:y val="7.0189116376134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7-47A0-934F-4F1FC1B37A05}"/>
                </c:ext>
              </c:extLst>
            </c:dLbl>
            <c:dLbl>
              <c:idx val="4"/>
              <c:layout>
                <c:manualLayout>
                  <c:x val="3.0757121666212576E-3"/>
                  <c:y val="4.85299709369159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08-44C2-B4B6-9D9E7D132C77}"/>
                </c:ext>
              </c:extLst>
            </c:dLbl>
            <c:dLbl>
              <c:idx val="7"/>
              <c:layout>
                <c:manualLayout>
                  <c:x val="-1.127748099918843E-16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8-44C2-B4B6-9D9E7D132C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指導対象者群別歯科医療費!$M$4:$M$10</c:f>
              <c:strCache>
                <c:ptCount val="7"/>
                <c:pt idx="0">
                  <c:v>対象者</c:v>
                </c:pt>
                <c:pt idx="1">
                  <c:v>歯科健診受診者</c:v>
                </c:pt>
                <c:pt idx="2">
                  <c:v>歯科健診未受診者</c:v>
                </c:pt>
                <c:pt idx="3">
                  <c:v>歯科健診結果優良者</c:v>
                </c:pt>
                <c:pt idx="4">
                  <c:v>歯科健診受診治療中者</c:v>
                </c:pt>
                <c:pt idx="5">
                  <c:v>歯科健診有所見医療機関未受診者</c:v>
                </c:pt>
                <c:pt idx="6">
                  <c:v>歯科健診未受診治療中者</c:v>
                </c:pt>
              </c:strCache>
            </c:strRef>
          </c:cat>
          <c:val>
            <c:numRef>
              <c:f>指導対象者群別歯科医療費!$G$4:$G$10</c:f>
              <c:numCache>
                <c:formatCode>General</c:formatCode>
                <c:ptCount val="7"/>
                <c:pt idx="0">
                  <c:v>78047.188702323343</c:v>
                </c:pt>
                <c:pt idx="1">
                  <c:v>77614.614532803345</c:v>
                </c:pt>
                <c:pt idx="2">
                  <c:v>78145.842979754772</c:v>
                </c:pt>
                <c:pt idx="3">
                  <c:v>64777.892902248044</c:v>
                </c:pt>
                <c:pt idx="4">
                  <c:v>80125.165490939995</c:v>
                </c:pt>
                <c:pt idx="5">
                  <c:v>0</c:v>
                </c:pt>
                <c:pt idx="6">
                  <c:v>78145.842979754772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08-44C2-B4B6-9D9E7D132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256384"/>
        <c:axId val="459533120"/>
      </c:barChart>
      <c:catAx>
        <c:axId val="45825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eaVert"/>
          <a:lstStyle/>
          <a:p>
            <a:pPr>
              <a:defRPr/>
            </a:pPr>
            <a:endParaRPr lang="ja-JP"/>
          </a:p>
        </c:txPr>
        <c:crossAx val="459533120"/>
        <c:crosses val="autoZero"/>
        <c:auto val="1"/>
        <c:lblAlgn val="ctr"/>
        <c:lblOffset val="100"/>
        <c:noMultiLvlLbl val="0"/>
      </c:catAx>
      <c:valAx>
        <c:axId val="45953312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</a:t>
                </a:r>
                <a:r>
                  <a:rPr lang="ja-JP" altLang="en-US"/>
                  <a:t>円</a:t>
                </a:r>
                <a:r>
                  <a:rPr lang="en-US" altLang="ja-JP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5.0967335694608422E-2"/>
              <c:y val="2.51737022455526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256384"/>
        <c:crosses val="autoZero"/>
        <c:crossBetween val="between"/>
      </c:valAx>
    </c:plotArea>
    <c:legend>
      <c:legendPos val="t"/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地区別_指導対象者群別歯科医療費!$AG$5</c:f>
              <c:strCache>
                <c:ptCount val="1"/>
                <c:pt idx="0">
                  <c:v>歯科健診受診治療中者　患者一人当たりの歯科医療費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2.9484192578516483E-3"/>
                  <c:y val="1.647928348075425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72-49B4-BDFA-BFB600A19E11}"/>
                </c:ext>
              </c:extLst>
            </c:dLbl>
            <c:dLbl>
              <c:idx val="1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89-4347-B28C-0B6344950294}"/>
                </c:ext>
              </c:extLst>
            </c:dLbl>
            <c:dLbl>
              <c:idx val="3"/>
              <c:layout>
                <c:manualLayout>
                  <c:x val="3.246376811594203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7-4CD7-B397-5109C70942BA}"/>
                </c:ext>
              </c:extLst>
            </c:dLbl>
            <c:dLbl>
              <c:idx val="4"/>
              <c:layout>
                <c:manualLayout>
                  <c:x val="2.9872826086956523E-2"/>
                  <c:y val="8.2396417403771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77-4CD7-B397-5109C70942BA}"/>
                </c:ext>
              </c:extLst>
            </c:dLbl>
            <c:dLbl>
              <c:idx val="5"/>
              <c:layout>
                <c:manualLayout>
                  <c:x val="3.1748792270531401E-2"/>
                  <c:y val="-1.007936507936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2-49B4-BDFA-BFB600A19E11}"/>
                </c:ext>
              </c:extLst>
            </c:dLbl>
            <c:dLbl>
              <c:idx val="6"/>
              <c:layout>
                <c:manualLayout>
                  <c:x val="3.2978743961352655E-2"/>
                  <c:y val="1.03085002519909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2-49B4-BDFA-BFB600A19E11}"/>
                </c:ext>
              </c:extLst>
            </c:dLbl>
            <c:dLbl>
              <c:idx val="7"/>
              <c:layout>
                <c:manualLayout>
                  <c:x val="-4.95893584620791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77-4CD7-B397-5109C70942BA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地区別_指導対象者群別歯科医療費!$AG$6:$AG$13</c:f>
              <c:strCache>
                <c:ptCount val="8"/>
                <c:pt idx="0">
                  <c:v>堺市医療圏</c:v>
                </c:pt>
                <c:pt idx="1">
                  <c:v>大阪市医療圏</c:v>
                </c:pt>
                <c:pt idx="2">
                  <c:v>中河内医療圏</c:v>
                </c:pt>
                <c:pt idx="3">
                  <c:v>北河内医療圏</c:v>
                </c:pt>
                <c:pt idx="4">
                  <c:v>豊能医療圏</c:v>
                </c:pt>
                <c:pt idx="5">
                  <c:v>泉州医療圏</c:v>
                </c:pt>
                <c:pt idx="6">
                  <c:v>三島医療圏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地区別_指導対象者群別歯科医療費!$AH$6:$AH$13</c:f>
              <c:numCache>
                <c:formatCode>General</c:formatCode>
                <c:ptCount val="8"/>
                <c:pt idx="0">
                  <c:v>87071.417358490566</c:v>
                </c:pt>
                <c:pt idx="1">
                  <c:v>85706.735527452678</c:v>
                </c:pt>
                <c:pt idx="2">
                  <c:v>85145.498739939838</c:v>
                </c:pt>
                <c:pt idx="3">
                  <c:v>76954.210611846909</c:v>
                </c:pt>
                <c:pt idx="4">
                  <c:v>76879.928472542684</c:v>
                </c:pt>
                <c:pt idx="5">
                  <c:v>76101.890876565289</c:v>
                </c:pt>
                <c:pt idx="6">
                  <c:v>75795.451137428638</c:v>
                </c:pt>
                <c:pt idx="7">
                  <c:v>71651.398837209301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72-49B4-BDFA-BFB600A19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82176"/>
        <c:axId val="45880633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A472-49B4-BDFA-BFB600A19E11}"/>
              </c:ext>
            </c:extLst>
          </c:dPt>
          <c:dLbls>
            <c:dLbl>
              <c:idx val="0"/>
              <c:layout>
                <c:manualLayout>
                  <c:x val="-3.4251799403886454E-3"/>
                  <c:y val="-0.8940396825396825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72-49B4-BDFA-BFB600A19E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地区別_指導対象者群別歯科医療費!$AK$6:$AK$13</c:f>
              <c:numCache>
                <c:formatCode>General</c:formatCode>
                <c:ptCount val="8"/>
                <c:pt idx="0">
                  <c:v>80125.165490939995</c:v>
                </c:pt>
                <c:pt idx="1">
                  <c:v>80125.165490939995</c:v>
                </c:pt>
                <c:pt idx="2">
                  <c:v>80125.165490939995</c:v>
                </c:pt>
                <c:pt idx="3">
                  <c:v>80125.165490939995</c:v>
                </c:pt>
                <c:pt idx="4">
                  <c:v>80125.165490939995</c:v>
                </c:pt>
                <c:pt idx="5">
                  <c:v>80125.165490939995</c:v>
                </c:pt>
                <c:pt idx="6">
                  <c:v>80125.165490939995</c:v>
                </c:pt>
                <c:pt idx="7">
                  <c:v>80125.165490939995</c:v>
                </c:pt>
              </c:numCache>
            </c:numRef>
          </c:xVal>
          <c:yVal>
            <c:numRef>
              <c:f>地区別_指導対象者群別歯科医療費!$AM$6:$AM$13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472-49B4-BDFA-BFB600A19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807488"/>
        <c:axId val="458806912"/>
      </c:scatterChart>
      <c:catAx>
        <c:axId val="4584821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8806336"/>
        <c:crossesAt val="0"/>
        <c:auto val="1"/>
        <c:lblAlgn val="ctr"/>
        <c:lblOffset val="100"/>
        <c:noMultiLvlLbl val="0"/>
      </c:catAx>
      <c:valAx>
        <c:axId val="45880633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54695652173913"/>
              <c:y val="2.338087301587301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82176"/>
        <c:crosses val="autoZero"/>
        <c:crossBetween val="between"/>
        <c:majorUnit val="10000"/>
      </c:valAx>
      <c:valAx>
        <c:axId val="45880691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8807488"/>
        <c:crosses val="max"/>
        <c:crossBetween val="midCat"/>
      </c:valAx>
      <c:valAx>
        <c:axId val="458807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880691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2513868100115838"/>
          <c:y val="1.3454459233539095E-2"/>
          <c:w val="0.73478075256081532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1241025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3E091BE-21D5-45A4-8510-F79F005BA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8</xdr:col>
      <xdr:colOff>592200</xdr:colOff>
      <xdr:row>48</xdr:row>
      <xdr:rowOff>9525</xdr:rowOff>
    </xdr:to>
    <xdr:graphicFrame macro="">
      <xdr:nvGraphicFramePr>
        <xdr:cNvPr id="2" name="生活習慣病疾病別 患者一人当たりの医療費と有病率">
          <a:extLst>
            <a:ext uri="{FF2B5EF4-FFF2-40B4-BE49-F238E27FC236}">
              <a16:creationId xmlns:a16="http://schemas.microsoft.com/office/drawing/2014/main" id="{ACB89180-3F27-49AD-B579-0CAACC923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D776F47-8B5A-467B-8A5C-84AA17DCB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1C78BD2-1281-4EAC-8ECF-433828DDB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6C5EA82-E2F4-4A6F-8D9E-78E756903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41CD4C3-ED72-4FAD-9C3D-CC5CDE62D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8</xdr:col>
      <xdr:colOff>344550</xdr:colOff>
      <xdr:row>59</xdr:row>
      <xdr:rowOff>10800</xdr:rowOff>
    </xdr:to>
    <xdr:graphicFrame macro="">
      <xdr:nvGraphicFramePr>
        <xdr:cNvPr id="2" name="生活習慣病疾病別 患者一人当たりの医療費と有病率">
          <a:extLst>
            <a:ext uri="{FF2B5EF4-FFF2-40B4-BE49-F238E27FC236}">
              <a16:creationId xmlns:a16="http://schemas.microsoft.com/office/drawing/2014/main" id="{F2B9272A-BD96-4902-A1A9-EB970F6D3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AF93612-7989-4B82-81F4-05F19D2AF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534222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097AF29-2EFD-4F89-B351-372785EBD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71402"/>
        <a:stretch/>
      </xdr:blipFill>
      <xdr:spPr>
        <a:xfrm>
          <a:off x="1133475" y="2781300"/>
          <a:ext cx="7220772" cy="1080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BA6E6E-C57A-4E88-89FE-B5CECEA7A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533969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499F5D8-6FD9-4F3F-88C3-DE0096A29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0"/>
        <a:stretch/>
      </xdr:blipFill>
      <xdr:spPr>
        <a:xfrm>
          <a:off x="1133475" y="2781300"/>
          <a:ext cx="7220519" cy="1080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535050</xdr:colOff>
      <xdr:row>78</xdr:row>
      <xdr:rowOff>133350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3320B14-D752-4EB9-9480-CEA2508BAD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33475" y="2781300"/>
          <a:ext cx="7221600" cy="10801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535050</xdr:colOff>
      <xdr:row>78</xdr:row>
      <xdr:rowOff>133350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C558E23-2C52-4A5B-B0A3-0ECF41211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33475" y="2781300"/>
          <a:ext cx="7221600" cy="10801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398C69F-FBA3-4484-A35E-5B0FF6F2F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535050</xdr:colOff>
      <xdr:row>78</xdr:row>
      <xdr:rowOff>133350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7A48D9F-D204-45C4-AAA4-2E7C9B487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71401"/>
        <a:stretch/>
      </xdr:blipFill>
      <xdr:spPr>
        <a:xfrm>
          <a:off x="1133475" y="2781300"/>
          <a:ext cx="7221600" cy="10801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535050</xdr:colOff>
      <xdr:row>78</xdr:row>
      <xdr:rowOff>133349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A517B27-BB24-42BF-9E9E-0BF627E68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0"/>
        <a:stretch/>
      </xdr:blipFill>
      <xdr:spPr>
        <a:xfrm>
          <a:off x="1133475" y="2781300"/>
          <a:ext cx="7221600" cy="1080134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532258</xdr:colOff>
      <xdr:row>78</xdr:row>
      <xdr:rowOff>137442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A7BE7B2-BAC5-4E02-9758-3B4F1F2E9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71402"/>
        <a:stretch/>
      </xdr:blipFill>
      <xdr:spPr>
        <a:xfrm>
          <a:off x="1133475" y="2781300"/>
          <a:ext cx="7218808" cy="1080544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534222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C8D7210-BFF1-42CC-8627-74C85CF8A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33475" y="2781300"/>
          <a:ext cx="7220772" cy="1080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534474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C1FAB60-9A1B-4FF6-9D03-76E388F85F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33475" y="2781300"/>
          <a:ext cx="7221024" cy="1080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534474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F0CBD6B-E34C-493C-ADCE-5D2AAE461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33475" y="2781300"/>
          <a:ext cx="7221024" cy="10800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534474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3B3025E-1050-44C8-A35D-30A88E1972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33475" y="2781300"/>
          <a:ext cx="7221024" cy="10800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9D1C46-448C-4E5D-B311-27EB8F50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534474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C589C01-5139-4DC7-BF2A-0B8D84106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33475" y="2781300"/>
          <a:ext cx="7221024" cy="10800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1298175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0ADDFA1-9699-4AB0-8366-69754E351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534222</xdr:colOff>
      <xdr:row>78</xdr:row>
      <xdr:rowOff>132000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ACAAD98-617E-4A72-9E9C-8C15A4FAA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" b="71398"/>
        <a:stretch/>
      </xdr:blipFill>
      <xdr:spPr>
        <a:xfrm>
          <a:off x="1133475" y="2781300"/>
          <a:ext cx="7220772" cy="108000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1298175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11216F2-E23B-4430-941C-7974076C4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534222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B8FA926-C4E1-40D4-81C0-17970814D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33475" y="2781300"/>
          <a:ext cx="7220772" cy="10800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1298175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615950</xdr:colOff>
      <xdr:row>15</xdr:row>
      <xdr:rowOff>133350</xdr:rowOff>
    </xdr:from>
    <xdr:to>
      <xdr:col>13</xdr:col>
      <xdr:colOff>531875</xdr:colOff>
      <xdr:row>78</xdr:row>
      <xdr:rowOff>133349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7E2F62E-150E-498D-A942-A494B213F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0"/>
        <a:stretch/>
      </xdr:blipFill>
      <xdr:spPr>
        <a:xfrm>
          <a:off x="1130300" y="2781300"/>
          <a:ext cx="7221600" cy="1080134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612775</xdr:colOff>
      <xdr:row>15</xdr:row>
      <xdr:rowOff>133350</xdr:rowOff>
    </xdr:from>
    <xdr:to>
      <xdr:col>13</xdr:col>
      <xdr:colOff>528700</xdr:colOff>
      <xdr:row>78</xdr:row>
      <xdr:rowOff>133351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018245C-996D-4DE1-BEFA-DA009161E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1401"/>
        <a:stretch/>
      </xdr:blipFill>
      <xdr:spPr>
        <a:xfrm>
          <a:off x="1127125" y="2781300"/>
          <a:ext cx="7221600" cy="1080135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1298175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F17132A-05B5-4606-BD6B-57195EE80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136525</xdr:rowOff>
    </xdr:from>
    <xdr:to>
      <xdr:col>13</xdr:col>
      <xdr:colOff>535050</xdr:colOff>
      <xdr:row>78</xdr:row>
      <xdr:rowOff>136525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B0C95F9-C8A9-41B1-9599-9743113BE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33475" y="2784475"/>
          <a:ext cx="7221600" cy="108013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534979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D570DC1-3A22-45B1-8817-59ED31E44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71402"/>
        <a:stretch/>
      </xdr:blipFill>
      <xdr:spPr>
        <a:xfrm>
          <a:off x="1133475" y="2781300"/>
          <a:ext cx="7221529" cy="108000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130175</xdr:rowOff>
    </xdr:from>
    <xdr:to>
      <xdr:col>13</xdr:col>
      <xdr:colOff>535050</xdr:colOff>
      <xdr:row>78</xdr:row>
      <xdr:rowOff>130177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EB6602-D2CD-44E7-AA92-DDFB84739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0"/>
        <a:stretch/>
      </xdr:blipFill>
      <xdr:spPr>
        <a:xfrm>
          <a:off x="1133475" y="2778125"/>
          <a:ext cx="7221600" cy="1080135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C93B87F-45B9-4D2E-896B-35EFA81BB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533716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537F2C4-E948-436E-9386-19B442A72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99"/>
        <a:stretch/>
      </xdr:blipFill>
      <xdr:spPr>
        <a:xfrm>
          <a:off x="1133475" y="2781300"/>
          <a:ext cx="7220266" cy="108000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534222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4D7DE98-2D89-4B51-B7D1-15BB81030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33475" y="2781300"/>
          <a:ext cx="7220772" cy="108000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534222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A62A0B2-9862-44F3-9EA7-9118DE73F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33475" y="2781300"/>
          <a:ext cx="7220772" cy="108000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534222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6EDFF7C-0665-4153-A271-DA6E708B4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1"/>
        <a:stretch/>
      </xdr:blipFill>
      <xdr:spPr>
        <a:xfrm>
          <a:off x="1133475" y="2781300"/>
          <a:ext cx="7220772" cy="108000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CB03022-D766-4BCB-828F-1605D76E4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24</xdr:row>
      <xdr:rowOff>0</xdr:rowOff>
    </xdr:from>
    <xdr:to>
      <xdr:col>4</xdr:col>
      <xdr:colOff>0</xdr:colOff>
      <xdr:row>26</xdr:row>
      <xdr:rowOff>171449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4972EEA-1FCA-4E7D-87F5-E64AA9EDF7DD}"/>
            </a:ext>
          </a:extLst>
        </xdr:cNvPr>
        <xdr:cNvSpPr/>
      </xdr:nvSpPr>
      <xdr:spPr>
        <a:xfrm>
          <a:off x="809625" y="3771900"/>
          <a:ext cx="1190625" cy="533399"/>
        </a:xfrm>
        <a:prstGeom prst="rect">
          <a:avLst/>
        </a:prstGeom>
        <a:noFill/>
        <a:ln w="635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0" rtlCol="0" anchor="b"/>
        <a:lstStyle/>
        <a:p>
          <a:pPr algn="r"/>
          <a:endParaRPr kumimoji="1" lang="ja-JP" altLang="en-US" sz="800">
            <a:solidFill>
              <a:sysClr val="windowText" lastClr="000000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6</xdr:col>
      <xdr:colOff>0</xdr:colOff>
      <xdr:row>26</xdr:row>
      <xdr:rowOff>171449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101079F-3B96-4079-A33B-0101A745A298}"/>
            </a:ext>
          </a:extLst>
        </xdr:cNvPr>
        <xdr:cNvSpPr/>
      </xdr:nvSpPr>
      <xdr:spPr>
        <a:xfrm>
          <a:off x="2066925" y="3771900"/>
          <a:ext cx="1190625" cy="533399"/>
        </a:xfrm>
        <a:prstGeom prst="rect">
          <a:avLst/>
        </a:prstGeom>
        <a:noFill/>
        <a:ln w="635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24</xdr:row>
      <xdr:rowOff>0</xdr:rowOff>
    </xdr:from>
    <xdr:to>
      <xdr:col>8</xdr:col>
      <xdr:colOff>0</xdr:colOff>
      <xdr:row>26</xdr:row>
      <xdr:rowOff>171449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BC8B468-BE4F-4CA2-A86D-9C71BE87B417}"/>
            </a:ext>
          </a:extLst>
        </xdr:cNvPr>
        <xdr:cNvSpPr/>
      </xdr:nvSpPr>
      <xdr:spPr>
        <a:xfrm>
          <a:off x="3324225" y="3771900"/>
          <a:ext cx="1190625" cy="533399"/>
        </a:xfrm>
        <a:prstGeom prst="rect">
          <a:avLst/>
        </a:prstGeom>
        <a:noFill/>
        <a:ln w="635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0</xdr:colOff>
      <xdr:row>24</xdr:row>
      <xdr:rowOff>0</xdr:rowOff>
    </xdr:from>
    <xdr:to>
      <xdr:col>10</xdr:col>
      <xdr:colOff>0</xdr:colOff>
      <xdr:row>26</xdr:row>
      <xdr:rowOff>171449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A52DB04E-D987-44EE-A6A1-EE76E255AF7F}"/>
            </a:ext>
          </a:extLst>
        </xdr:cNvPr>
        <xdr:cNvSpPr/>
      </xdr:nvSpPr>
      <xdr:spPr>
        <a:xfrm>
          <a:off x="4581525" y="3771900"/>
          <a:ext cx="1190625" cy="533399"/>
        </a:xfrm>
        <a:prstGeom prst="rect">
          <a:avLst/>
        </a:prstGeom>
        <a:noFill/>
        <a:ln w="635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0</xdr:colOff>
      <xdr:row>24</xdr:row>
      <xdr:rowOff>0</xdr:rowOff>
    </xdr:from>
    <xdr:to>
      <xdr:col>12</xdr:col>
      <xdr:colOff>0</xdr:colOff>
      <xdr:row>26</xdr:row>
      <xdr:rowOff>171449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154FA3DC-5556-4E2C-A599-1F3160F2562C}"/>
            </a:ext>
          </a:extLst>
        </xdr:cNvPr>
        <xdr:cNvSpPr/>
      </xdr:nvSpPr>
      <xdr:spPr>
        <a:xfrm>
          <a:off x="5838825" y="3771900"/>
          <a:ext cx="1190625" cy="533399"/>
        </a:xfrm>
        <a:prstGeom prst="rect">
          <a:avLst/>
        </a:prstGeom>
        <a:noFill/>
        <a:ln w="635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884911</xdr:colOff>
      <xdr:row>6</xdr:row>
      <xdr:rowOff>66675</xdr:rowOff>
    </xdr:from>
    <xdr:to>
      <xdr:col>9</xdr:col>
      <xdr:colOff>170311</xdr:colOff>
      <xdr:row>10</xdr:row>
      <xdr:rowOff>66675</xdr:rowOff>
    </xdr:to>
    <xdr:sp macro="" textlink="">
      <xdr:nvSpPr>
        <xdr:cNvPr id="7" name="フローチャート : 判断 9">
          <a:extLst>
            <a:ext uri="{FF2B5EF4-FFF2-40B4-BE49-F238E27FC236}">
              <a16:creationId xmlns:a16="http://schemas.microsoft.com/office/drawing/2014/main" id="{214B6BDC-E576-4996-ACDC-0227006CAC4A}"/>
            </a:ext>
          </a:extLst>
        </xdr:cNvPr>
        <xdr:cNvSpPr/>
      </xdr:nvSpPr>
      <xdr:spPr>
        <a:xfrm>
          <a:off x="2951836" y="1095375"/>
          <a:ext cx="1800000" cy="609600"/>
        </a:xfrm>
        <a:prstGeom prst="flowChartDecision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 anchorCtr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8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Ⅰ</a:t>
          </a:r>
        </a:p>
        <a:p>
          <a:pPr algn="ctr"/>
          <a:r>
            <a:rPr lang="ja-JP" altLang="en-US" sz="8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歯科健診受診</a:t>
          </a:r>
          <a:endParaRPr lang="en-US" altLang="ja-JP" sz="8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7</xdr:col>
      <xdr:colOff>952500</xdr:colOff>
      <xdr:row>11</xdr:row>
      <xdr:rowOff>9525</xdr:rowOff>
    </xdr:from>
    <xdr:to>
      <xdr:col>11</xdr:col>
      <xdr:colOff>237900</xdr:colOff>
      <xdr:row>15</xdr:row>
      <xdr:rowOff>9525</xdr:rowOff>
    </xdr:to>
    <xdr:sp macro="" textlink="">
      <xdr:nvSpPr>
        <xdr:cNvPr id="8" name="フローチャート : 判断 10">
          <a:extLst>
            <a:ext uri="{FF2B5EF4-FFF2-40B4-BE49-F238E27FC236}">
              <a16:creationId xmlns:a16="http://schemas.microsoft.com/office/drawing/2014/main" id="{A6D616AB-266B-4814-8EC3-3F1FD60B5B26}"/>
            </a:ext>
          </a:extLst>
        </xdr:cNvPr>
        <xdr:cNvSpPr/>
      </xdr:nvSpPr>
      <xdr:spPr>
        <a:xfrm>
          <a:off x="4276725" y="1800225"/>
          <a:ext cx="1800000" cy="609600"/>
        </a:xfrm>
        <a:prstGeom prst="flowChartDecision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 anchorCtr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8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Ⅳ</a:t>
          </a:r>
        </a:p>
        <a:p>
          <a:pPr algn="ctr"/>
          <a:r>
            <a:rPr lang="ja-JP" altLang="en-US" sz="8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歯科レセプト</a:t>
          </a:r>
          <a:endParaRPr lang="en-US" altLang="ja-JP" sz="8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713954</xdr:colOff>
      <xdr:row>10</xdr:row>
      <xdr:rowOff>9989</xdr:rowOff>
    </xdr:from>
    <xdr:to>
      <xdr:col>6</xdr:col>
      <xdr:colOff>66029</xdr:colOff>
      <xdr:row>14</xdr:row>
      <xdr:rowOff>9988</xdr:rowOff>
    </xdr:to>
    <xdr:sp macro="" textlink="">
      <xdr:nvSpPr>
        <xdr:cNvPr id="9" name="フローチャート : 判断 12">
          <a:extLst>
            <a:ext uri="{FF2B5EF4-FFF2-40B4-BE49-F238E27FC236}">
              <a16:creationId xmlns:a16="http://schemas.microsoft.com/office/drawing/2014/main" id="{CA5E22E3-3518-41DA-8466-0E18F3D70138}"/>
            </a:ext>
          </a:extLst>
        </xdr:cNvPr>
        <xdr:cNvSpPr/>
      </xdr:nvSpPr>
      <xdr:spPr>
        <a:xfrm>
          <a:off x="1523579" y="1648289"/>
          <a:ext cx="1800000" cy="609599"/>
        </a:xfrm>
        <a:prstGeom prst="flowChartDecision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none" lIns="0" tIns="0" rIns="0" bIns="0" rtlCol="0" anchor="ctr" anchorCtr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8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Ⅱ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有所見者</a:t>
          </a:r>
          <a:endParaRPr lang="en-US" altLang="ja-JP" sz="8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5</xdr:col>
      <xdr:colOff>930537</xdr:colOff>
      <xdr:row>2</xdr:row>
      <xdr:rowOff>133350</xdr:rowOff>
    </xdr:from>
    <xdr:to>
      <xdr:col>9</xdr:col>
      <xdr:colOff>114300</xdr:colOff>
      <xdr:row>4</xdr:row>
      <xdr:rowOff>133350</xdr:rowOff>
    </xdr:to>
    <xdr:sp macro="" textlink="">
      <xdr:nvSpPr>
        <xdr:cNvPr id="10" name="フローチャート : 端子 13">
          <a:extLst>
            <a:ext uri="{FF2B5EF4-FFF2-40B4-BE49-F238E27FC236}">
              <a16:creationId xmlns:a16="http://schemas.microsoft.com/office/drawing/2014/main" id="{73D43D42-E272-4A7E-89CB-5ECAA19C98BD}"/>
            </a:ext>
          </a:extLst>
        </xdr:cNvPr>
        <xdr:cNvSpPr/>
      </xdr:nvSpPr>
      <xdr:spPr>
        <a:xfrm>
          <a:off x="2997462" y="552450"/>
          <a:ext cx="1698363" cy="304800"/>
        </a:xfrm>
        <a:prstGeom prst="flowChartTerminator">
          <a:avLst/>
        </a:prstGeom>
        <a:noFill/>
        <a:ln w="158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全被保険者</a:t>
          </a:r>
        </a:p>
      </xdr:txBody>
    </xdr:sp>
    <xdr:clientData/>
  </xdr:twoCellAnchor>
  <xdr:twoCellAnchor>
    <xdr:from>
      <xdr:col>9</xdr:col>
      <xdr:colOff>170311</xdr:colOff>
      <xdr:row>8</xdr:row>
      <xdr:rowOff>66675</xdr:rowOff>
    </xdr:from>
    <xdr:to>
      <xdr:col>9</xdr:col>
      <xdr:colOff>595200</xdr:colOff>
      <xdr:row>11</xdr:row>
      <xdr:rowOff>9525</xdr:rowOff>
    </xdr:to>
    <xdr:cxnSp macro="">
      <xdr:nvCxnSpPr>
        <xdr:cNvPr id="11" name="カギ線コネクタ 14">
          <a:extLst>
            <a:ext uri="{FF2B5EF4-FFF2-40B4-BE49-F238E27FC236}">
              <a16:creationId xmlns:a16="http://schemas.microsoft.com/office/drawing/2014/main" id="{99661821-90F7-4E36-8E93-04D12CCCA77A}"/>
            </a:ext>
          </a:extLst>
        </xdr:cNvPr>
        <xdr:cNvCxnSpPr>
          <a:stCxn id="7" idx="3"/>
          <a:endCxn id="8" idx="0"/>
        </xdr:cNvCxnSpPr>
      </xdr:nvCxnSpPr>
      <xdr:spPr>
        <a:xfrm>
          <a:off x="4751836" y="1400175"/>
          <a:ext cx="424889" cy="400050"/>
        </a:xfrm>
        <a:prstGeom prst="bentConnector2">
          <a:avLst/>
        </a:prstGeom>
        <a:ln w="952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356655</xdr:colOff>
      <xdr:row>8</xdr:row>
      <xdr:rowOff>66675</xdr:rowOff>
    </xdr:from>
    <xdr:to>
      <xdr:col>5</xdr:col>
      <xdr:colOff>884912</xdr:colOff>
      <xdr:row>10</xdr:row>
      <xdr:rowOff>9989</xdr:rowOff>
    </xdr:to>
    <xdr:cxnSp macro="">
      <xdr:nvCxnSpPr>
        <xdr:cNvPr id="12" name="カギ線コネクタ 15">
          <a:extLst>
            <a:ext uri="{FF2B5EF4-FFF2-40B4-BE49-F238E27FC236}">
              <a16:creationId xmlns:a16="http://schemas.microsoft.com/office/drawing/2014/main" id="{9E482174-D9B0-4EBA-991B-4EFAEACB5004}"/>
            </a:ext>
          </a:extLst>
        </xdr:cNvPr>
        <xdr:cNvCxnSpPr>
          <a:stCxn id="7" idx="1"/>
          <a:endCxn id="9" idx="0"/>
        </xdr:cNvCxnSpPr>
      </xdr:nvCxnSpPr>
      <xdr:spPr>
        <a:xfrm rot="10800000" flipV="1">
          <a:off x="2423580" y="1400175"/>
          <a:ext cx="528257" cy="248114"/>
        </a:xfrm>
        <a:prstGeom prst="bentConnector2">
          <a:avLst/>
        </a:prstGeom>
        <a:ln w="952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530774</xdr:colOff>
      <xdr:row>12</xdr:row>
      <xdr:rowOff>9988</xdr:rowOff>
    </xdr:from>
    <xdr:to>
      <xdr:col>3</xdr:col>
      <xdr:colOff>713955</xdr:colOff>
      <xdr:row>24</xdr:row>
      <xdr:rowOff>3163</xdr:rowOff>
    </xdr:to>
    <xdr:cxnSp macro="">
      <xdr:nvCxnSpPr>
        <xdr:cNvPr id="13" name="カギ線コネクタ 16">
          <a:extLst>
            <a:ext uri="{FF2B5EF4-FFF2-40B4-BE49-F238E27FC236}">
              <a16:creationId xmlns:a16="http://schemas.microsoft.com/office/drawing/2014/main" id="{8AF3B186-B2D7-4AA4-B9FF-8585B7972F4F}"/>
            </a:ext>
          </a:extLst>
        </xdr:cNvPr>
        <xdr:cNvCxnSpPr>
          <a:stCxn id="9" idx="1"/>
        </xdr:cNvCxnSpPr>
      </xdr:nvCxnSpPr>
      <xdr:spPr>
        <a:xfrm rot="10800000" flipV="1">
          <a:off x="1340399" y="1953088"/>
          <a:ext cx="183181" cy="1821975"/>
        </a:xfrm>
        <a:prstGeom prst="bentConnector2">
          <a:avLst/>
        </a:prstGeom>
        <a:ln w="952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237900</xdr:colOff>
      <xdr:row>13</xdr:row>
      <xdr:rowOff>9525</xdr:rowOff>
    </xdr:from>
    <xdr:to>
      <xdr:col>11</xdr:col>
      <xdr:colOff>595313</xdr:colOff>
      <xdr:row>24</xdr:row>
      <xdr:rowOff>0</xdr:rowOff>
    </xdr:to>
    <xdr:cxnSp macro="">
      <xdr:nvCxnSpPr>
        <xdr:cNvPr id="14" name="カギ線コネクタ 18">
          <a:extLst>
            <a:ext uri="{FF2B5EF4-FFF2-40B4-BE49-F238E27FC236}">
              <a16:creationId xmlns:a16="http://schemas.microsoft.com/office/drawing/2014/main" id="{458E8825-8622-477E-A52A-2C26E557FE0C}"/>
            </a:ext>
          </a:extLst>
        </xdr:cNvPr>
        <xdr:cNvCxnSpPr>
          <a:stCxn id="8" idx="3"/>
          <a:endCxn id="6" idx="0"/>
        </xdr:cNvCxnSpPr>
      </xdr:nvCxnSpPr>
      <xdr:spPr>
        <a:xfrm>
          <a:off x="6076725" y="2105025"/>
          <a:ext cx="357413" cy="1666875"/>
        </a:xfrm>
        <a:prstGeom prst="bentConnector2">
          <a:avLst/>
        </a:prstGeom>
        <a:ln w="952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875387</xdr:colOff>
      <xdr:row>17</xdr:row>
      <xdr:rowOff>66675</xdr:rowOff>
    </xdr:from>
    <xdr:to>
      <xdr:col>9</xdr:col>
      <xdr:colOff>160787</xdr:colOff>
      <xdr:row>21</xdr:row>
      <xdr:rowOff>66676</xdr:rowOff>
    </xdr:to>
    <xdr:sp macro="" textlink="">
      <xdr:nvSpPr>
        <xdr:cNvPr id="15" name="フローチャート : 判断 11">
          <a:extLst>
            <a:ext uri="{FF2B5EF4-FFF2-40B4-BE49-F238E27FC236}">
              <a16:creationId xmlns:a16="http://schemas.microsoft.com/office/drawing/2014/main" id="{253420BD-FDE0-43D4-9955-433FB971F31E}"/>
            </a:ext>
          </a:extLst>
        </xdr:cNvPr>
        <xdr:cNvSpPr/>
      </xdr:nvSpPr>
      <xdr:spPr>
        <a:xfrm>
          <a:off x="2942312" y="2771775"/>
          <a:ext cx="1800000" cy="609601"/>
        </a:xfrm>
        <a:prstGeom prst="flowChartDecision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 anchorCtr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8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Ⅲ</a:t>
          </a:r>
        </a:p>
        <a:p>
          <a:pPr algn="ctr"/>
          <a:r>
            <a:rPr lang="ja-JP" altLang="en-US" sz="8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歯科医療機関受診</a:t>
          </a:r>
          <a:endParaRPr lang="en-US" altLang="ja-JP" sz="8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5</xdr:col>
      <xdr:colOff>406413</xdr:colOff>
      <xdr:row>6</xdr:row>
      <xdr:rowOff>64425</xdr:rowOff>
    </xdr:from>
    <xdr:to>
      <xdr:col>5</xdr:col>
      <xdr:colOff>694413</xdr:colOff>
      <xdr:row>8</xdr:row>
      <xdr:rowOff>9525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D360009-70B9-4C55-8851-A2D088ED6D61}"/>
            </a:ext>
          </a:extLst>
        </xdr:cNvPr>
        <xdr:cNvSpPr txBox="1"/>
      </xdr:nvSpPr>
      <xdr:spPr>
        <a:xfrm>
          <a:off x="2473338" y="1093125"/>
          <a:ext cx="288000" cy="249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overflow" horzOverflow="overflow" wrap="none" lIns="0" tIns="0" rIns="0" bIns="36000" rtlCol="0" anchor="b" anchorCtr="0">
          <a:noAutofit/>
        </a:bodyPr>
        <a:lstStyle/>
        <a:p>
          <a:pPr algn="r"/>
          <a:r>
            <a:rPr kumimoji="1" lang="ja-JP" altLang="en-US" sz="100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有</a:t>
          </a:r>
        </a:p>
      </xdr:txBody>
    </xdr:sp>
    <xdr:clientData/>
  </xdr:twoCellAnchor>
  <xdr:twoCellAnchor>
    <xdr:from>
      <xdr:col>7</xdr:col>
      <xdr:colOff>522419</xdr:colOff>
      <xdr:row>4</xdr:row>
      <xdr:rowOff>133350</xdr:rowOff>
    </xdr:from>
    <xdr:to>
      <xdr:col>7</xdr:col>
      <xdr:colOff>527611</xdr:colOff>
      <xdr:row>6</xdr:row>
      <xdr:rowOff>66675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49D3AA23-6CB3-4C26-A0E4-ADD0E1A70AE1}"/>
            </a:ext>
          </a:extLst>
        </xdr:cNvPr>
        <xdr:cNvCxnSpPr>
          <a:stCxn id="10" idx="2"/>
          <a:endCxn id="7" idx="0"/>
        </xdr:cNvCxnSpPr>
      </xdr:nvCxnSpPr>
      <xdr:spPr>
        <a:xfrm>
          <a:off x="3846644" y="857250"/>
          <a:ext cx="5192" cy="238125"/>
        </a:xfrm>
        <a:prstGeom prst="straightConnector1">
          <a:avLst/>
        </a:prstGeom>
        <a:ln w="952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318412</xdr:colOff>
      <xdr:row>11</xdr:row>
      <xdr:rowOff>54900</xdr:rowOff>
    </xdr:from>
    <xdr:to>
      <xdr:col>11</xdr:col>
      <xdr:colOff>606412</xdr:colOff>
      <xdr:row>13</xdr:row>
      <xdr:rowOff>0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8905A44-A17F-479A-955A-1D3234161955}"/>
            </a:ext>
          </a:extLst>
        </xdr:cNvPr>
        <xdr:cNvSpPr txBox="1"/>
      </xdr:nvSpPr>
      <xdr:spPr>
        <a:xfrm>
          <a:off x="6157237" y="1845600"/>
          <a:ext cx="288000" cy="249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overflow" horzOverflow="overflow" wrap="none" lIns="0" tIns="0" rIns="0" bIns="36000" rtlCol="0" anchor="b" anchorCtr="0">
          <a:noAutofit/>
        </a:bodyPr>
        <a:lstStyle/>
        <a:p>
          <a:r>
            <a:rPr kumimoji="1" lang="ja-JP" altLang="en-US" sz="100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無</a:t>
          </a:r>
        </a:p>
      </xdr:txBody>
    </xdr:sp>
    <xdr:clientData/>
  </xdr:twoCellAnchor>
  <xdr:twoCellAnchor>
    <xdr:from>
      <xdr:col>6</xdr:col>
      <xdr:colOff>30765</xdr:colOff>
      <xdr:row>10</xdr:row>
      <xdr:rowOff>58059</xdr:rowOff>
    </xdr:from>
    <xdr:to>
      <xdr:col>7</xdr:col>
      <xdr:colOff>245740</xdr:colOff>
      <xdr:row>12</xdr:row>
      <xdr:rowOff>3159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2FCBC822-2BFF-4D67-916C-87720A621F2A}"/>
            </a:ext>
          </a:extLst>
        </xdr:cNvPr>
        <xdr:cNvSpPr txBox="1"/>
      </xdr:nvSpPr>
      <xdr:spPr>
        <a:xfrm>
          <a:off x="3288315" y="1696359"/>
          <a:ext cx="281650" cy="249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overflow" horzOverflow="overflow" wrap="none" lIns="0" tIns="0" rIns="0" bIns="36000" rtlCol="0" anchor="b" anchorCtr="0">
          <a:noAutofit/>
        </a:bodyPr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該当</a:t>
          </a:r>
        </a:p>
      </xdr:txBody>
    </xdr:sp>
    <xdr:clientData/>
  </xdr:twoCellAnchor>
  <xdr:twoCellAnchor>
    <xdr:from>
      <xdr:col>9</xdr:col>
      <xdr:colOff>209537</xdr:colOff>
      <xdr:row>15</xdr:row>
      <xdr:rowOff>123956</xdr:rowOff>
    </xdr:from>
    <xdr:to>
      <xdr:col>9</xdr:col>
      <xdr:colOff>463550</xdr:colOff>
      <xdr:row>17</xdr:row>
      <xdr:rowOff>69056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8310D1C1-A638-4BE5-84EE-4CCDE9CB066D}"/>
            </a:ext>
          </a:extLst>
        </xdr:cNvPr>
        <xdr:cNvSpPr txBox="1"/>
      </xdr:nvSpPr>
      <xdr:spPr>
        <a:xfrm>
          <a:off x="4791062" y="2524256"/>
          <a:ext cx="254013" cy="249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overflow" horzOverflow="overflow" wrap="none" lIns="0" tIns="0" rIns="0" bIns="36000" rtlCol="0" anchor="ctr" anchorCtr="0">
          <a:noAutofit/>
        </a:bodyPr>
        <a:lstStyle/>
        <a:p>
          <a:pPr algn="ctr"/>
          <a:r>
            <a:rPr kumimoji="1" lang="ja-JP" altLang="en-US" sz="100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有</a:t>
          </a:r>
        </a:p>
      </xdr:txBody>
    </xdr:sp>
    <xdr:clientData/>
  </xdr:twoCellAnchor>
  <xdr:twoCellAnchor>
    <xdr:from>
      <xdr:col>5</xdr:col>
      <xdr:colOff>617870</xdr:colOff>
      <xdr:row>17</xdr:row>
      <xdr:rowOff>69751</xdr:rowOff>
    </xdr:from>
    <xdr:to>
      <xdr:col>5</xdr:col>
      <xdr:colOff>905870</xdr:colOff>
      <xdr:row>19</xdr:row>
      <xdr:rowOff>8501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A2E56878-72FD-4892-BD97-82DE59D442E7}"/>
            </a:ext>
          </a:extLst>
        </xdr:cNvPr>
        <xdr:cNvSpPr txBox="1"/>
      </xdr:nvSpPr>
      <xdr:spPr>
        <a:xfrm>
          <a:off x="2684795" y="2774851"/>
          <a:ext cx="288000" cy="2435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overflow" horzOverflow="overflow" wrap="none" lIns="0" tIns="0" rIns="0" bIns="36000" rtlCol="0" anchor="b" anchorCtr="0">
          <a:noAutofit/>
        </a:bodyPr>
        <a:lstStyle/>
        <a:p>
          <a:r>
            <a:rPr kumimoji="1" lang="ja-JP" altLang="en-US" sz="100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有</a:t>
          </a:r>
        </a:p>
      </xdr:txBody>
    </xdr:sp>
    <xdr:clientData/>
  </xdr:twoCellAnchor>
  <xdr:twoCellAnchor>
    <xdr:from>
      <xdr:col>3</xdr:col>
      <xdr:colOff>279905</xdr:colOff>
      <xdr:row>10</xdr:row>
      <xdr:rowOff>51511</xdr:rowOff>
    </xdr:from>
    <xdr:to>
      <xdr:col>3</xdr:col>
      <xdr:colOff>567905</xdr:colOff>
      <xdr:row>11</xdr:row>
      <xdr:rowOff>168061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4E6D5582-3195-48AF-94FC-5DE133A11FA6}"/>
            </a:ext>
          </a:extLst>
        </xdr:cNvPr>
        <xdr:cNvSpPr txBox="1"/>
      </xdr:nvSpPr>
      <xdr:spPr>
        <a:xfrm>
          <a:off x="1089530" y="1689811"/>
          <a:ext cx="288000" cy="249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overflow" horzOverflow="overflow" wrap="none" lIns="0" tIns="0" rIns="0" bIns="36000" rtlCol="0" anchor="b" anchorCtr="0">
          <a:noAutofit/>
        </a:bodyPr>
        <a:lstStyle/>
        <a:p>
          <a:pPr algn="r"/>
          <a:r>
            <a:rPr kumimoji="1" lang="ja-JP" altLang="en-US" sz="100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非該当</a:t>
          </a:r>
        </a:p>
      </xdr:txBody>
    </xdr:sp>
    <xdr:clientData/>
  </xdr:twoCellAnchor>
  <xdr:twoCellAnchor>
    <xdr:from>
      <xdr:col>6</xdr:col>
      <xdr:colOff>66029</xdr:colOff>
      <xdr:row>12</xdr:row>
      <xdr:rowOff>9989</xdr:rowOff>
    </xdr:from>
    <xdr:to>
      <xdr:col>7</xdr:col>
      <xdr:colOff>516036</xdr:colOff>
      <xdr:row>17</xdr:row>
      <xdr:rowOff>75987</xdr:rowOff>
    </xdr:to>
    <xdr:cxnSp macro="">
      <xdr:nvCxnSpPr>
        <xdr:cNvPr id="23" name="カギ線コネクタ 37">
          <a:extLst>
            <a:ext uri="{FF2B5EF4-FFF2-40B4-BE49-F238E27FC236}">
              <a16:creationId xmlns:a16="http://schemas.microsoft.com/office/drawing/2014/main" id="{9ED2158A-5041-4558-AB85-750ABD89E75A}"/>
            </a:ext>
          </a:extLst>
        </xdr:cNvPr>
        <xdr:cNvCxnSpPr/>
      </xdr:nvCxnSpPr>
      <xdr:spPr>
        <a:xfrm>
          <a:off x="3323579" y="1953089"/>
          <a:ext cx="516682" cy="827998"/>
        </a:xfrm>
        <a:prstGeom prst="bentConnector2">
          <a:avLst/>
        </a:prstGeom>
        <a:ln w="952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396875</xdr:colOff>
      <xdr:row>31</xdr:row>
      <xdr:rowOff>12661</xdr:rowOff>
    </xdr:from>
    <xdr:to>
      <xdr:col>7</xdr:col>
      <xdr:colOff>1163167</xdr:colOff>
      <xdr:row>33</xdr:row>
      <xdr:rowOff>31749</xdr:rowOff>
    </xdr:to>
    <xdr:sp macro="" textlink="">
      <xdr:nvSpPr>
        <xdr:cNvPr id="24" name="左右矢印 42">
          <a:extLst>
            <a:ext uri="{FF2B5EF4-FFF2-40B4-BE49-F238E27FC236}">
              <a16:creationId xmlns:a16="http://schemas.microsoft.com/office/drawing/2014/main" id="{91588A66-E8DF-407F-ABB2-3D69DF4D36E7}"/>
            </a:ext>
          </a:extLst>
        </xdr:cNvPr>
        <xdr:cNvSpPr/>
      </xdr:nvSpPr>
      <xdr:spPr>
        <a:xfrm>
          <a:off x="749300" y="4641811"/>
          <a:ext cx="3738092" cy="304838"/>
        </a:xfrm>
        <a:prstGeom prst="leftRightArrow">
          <a:avLst>
            <a:gd name="adj1" fmla="val 68823"/>
            <a:gd name="adj2" fmla="val 50000"/>
          </a:avLst>
        </a:prstGeom>
        <a:solidFill>
          <a:srgbClr val="00B050">
            <a:alpha val="9804"/>
          </a:srgbClr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100" b="0" i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19050</xdr:colOff>
      <xdr:row>31</xdr:row>
      <xdr:rowOff>11234</xdr:rowOff>
    </xdr:from>
    <xdr:to>
      <xdr:col>12</xdr:col>
      <xdr:colOff>47625</xdr:colOff>
      <xdr:row>33</xdr:row>
      <xdr:rowOff>35454</xdr:rowOff>
    </xdr:to>
    <xdr:sp macro="" textlink="">
      <xdr:nvSpPr>
        <xdr:cNvPr id="25" name="左右矢印 43">
          <a:extLst>
            <a:ext uri="{FF2B5EF4-FFF2-40B4-BE49-F238E27FC236}">
              <a16:creationId xmlns:a16="http://schemas.microsoft.com/office/drawing/2014/main" id="{08A6C8AA-8E09-482D-B902-7CF8AA1372E4}"/>
            </a:ext>
          </a:extLst>
        </xdr:cNvPr>
        <xdr:cNvSpPr/>
      </xdr:nvSpPr>
      <xdr:spPr>
        <a:xfrm>
          <a:off x="4533900" y="4640384"/>
          <a:ext cx="2543175" cy="309970"/>
        </a:xfrm>
        <a:prstGeom prst="leftRightArrow">
          <a:avLst>
            <a:gd name="adj1" fmla="val 68823"/>
            <a:gd name="adj2" fmla="val 50000"/>
          </a:avLst>
        </a:prstGeom>
        <a:solidFill>
          <a:srgbClr val="00B050">
            <a:alpha val="9804"/>
          </a:srgbClr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7</xdr:col>
      <xdr:colOff>511175</xdr:colOff>
      <xdr:row>21</xdr:row>
      <xdr:rowOff>57641</xdr:rowOff>
    </xdr:from>
    <xdr:to>
      <xdr:col>7</xdr:col>
      <xdr:colOff>511175</xdr:colOff>
      <xdr:row>24</xdr:row>
      <xdr:rowOff>9689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81C7916E-172A-427D-BD88-C2E21132EC97}"/>
            </a:ext>
          </a:extLst>
        </xdr:cNvPr>
        <xdr:cNvCxnSpPr/>
      </xdr:nvCxnSpPr>
      <xdr:spPr>
        <a:xfrm flipH="1">
          <a:off x="3835400" y="3372341"/>
          <a:ext cx="0" cy="409248"/>
        </a:xfrm>
        <a:prstGeom prst="straightConnector1">
          <a:avLst/>
        </a:prstGeom>
        <a:ln w="952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595200</xdr:colOff>
      <xdr:row>15</xdr:row>
      <xdr:rowOff>9525</xdr:rowOff>
    </xdr:from>
    <xdr:to>
      <xdr:col>9</xdr:col>
      <xdr:colOff>595313</xdr:colOff>
      <xdr:row>24</xdr:row>
      <xdr:rowOff>0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DB2B342F-FC69-49AA-A842-B8890382D0E6}"/>
            </a:ext>
          </a:extLst>
        </xdr:cNvPr>
        <xdr:cNvCxnSpPr>
          <a:stCxn id="8" idx="2"/>
          <a:endCxn id="5" idx="0"/>
        </xdr:cNvCxnSpPr>
      </xdr:nvCxnSpPr>
      <xdr:spPr>
        <a:xfrm>
          <a:off x="5176725" y="2409825"/>
          <a:ext cx="113" cy="136207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540807</xdr:colOff>
      <xdr:row>19</xdr:row>
      <xdr:rowOff>66676</xdr:rowOff>
    </xdr:from>
    <xdr:to>
      <xdr:col>5</xdr:col>
      <xdr:colOff>875387</xdr:colOff>
      <xdr:row>24</xdr:row>
      <xdr:rowOff>3174</xdr:rowOff>
    </xdr:to>
    <xdr:cxnSp macro="">
      <xdr:nvCxnSpPr>
        <xdr:cNvPr id="28" name="カギ線コネクタ 15">
          <a:extLst>
            <a:ext uri="{FF2B5EF4-FFF2-40B4-BE49-F238E27FC236}">
              <a16:creationId xmlns:a16="http://schemas.microsoft.com/office/drawing/2014/main" id="{95D3D3A6-4493-4786-BE68-CBD1ED4514EB}"/>
            </a:ext>
          </a:extLst>
        </xdr:cNvPr>
        <xdr:cNvCxnSpPr>
          <a:stCxn id="15" idx="1"/>
        </xdr:cNvCxnSpPr>
      </xdr:nvCxnSpPr>
      <xdr:spPr>
        <a:xfrm rot="10800000" flipV="1">
          <a:off x="2607732" y="3076576"/>
          <a:ext cx="334580" cy="698498"/>
        </a:xfrm>
        <a:prstGeom prst="bentConnector2">
          <a:avLst/>
        </a:prstGeom>
        <a:ln w="952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666750</xdr:colOff>
      <xdr:row>21</xdr:row>
      <xdr:rowOff>57150</xdr:rowOff>
    </xdr:from>
    <xdr:to>
      <xdr:col>7</xdr:col>
      <xdr:colOff>945225</xdr:colOff>
      <xdr:row>23</xdr:row>
      <xdr:rowOff>2250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6A90D60B-6AAB-47CA-A1B3-12FC99F8C4BF}"/>
            </a:ext>
          </a:extLst>
        </xdr:cNvPr>
        <xdr:cNvSpPr txBox="1"/>
      </xdr:nvSpPr>
      <xdr:spPr>
        <a:xfrm>
          <a:off x="3990975" y="3371850"/>
          <a:ext cx="278475" cy="249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overflow" horzOverflow="overflow" wrap="none" lIns="0" tIns="0" rIns="0" bIns="36000" rtlCol="0" anchor="b" anchorCtr="0">
          <a:noAutofit/>
        </a:bodyPr>
        <a:lstStyle/>
        <a:p>
          <a:r>
            <a:rPr kumimoji="1" lang="ja-JP" altLang="en-US" sz="100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無</a:t>
          </a:r>
        </a:p>
      </xdr:txBody>
    </xdr:sp>
    <xdr:clientData/>
  </xdr:twoCellAnchor>
  <xdr:twoCellAnchor>
    <xdr:from>
      <xdr:col>9</xdr:col>
      <xdr:colOff>190500</xdr:colOff>
      <xdr:row>6</xdr:row>
      <xdr:rowOff>76200</xdr:rowOff>
    </xdr:from>
    <xdr:to>
      <xdr:col>9</xdr:col>
      <xdr:colOff>478500</xdr:colOff>
      <xdr:row>8</xdr:row>
      <xdr:rowOff>21300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245D10AF-7C31-46D0-8AF0-E175E4629F99}"/>
            </a:ext>
          </a:extLst>
        </xdr:cNvPr>
        <xdr:cNvSpPr txBox="1"/>
      </xdr:nvSpPr>
      <xdr:spPr>
        <a:xfrm>
          <a:off x="4772025" y="1104900"/>
          <a:ext cx="288000" cy="249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overflow" horzOverflow="overflow" wrap="none" lIns="0" tIns="0" rIns="0" bIns="36000" rtlCol="0" anchor="b" anchorCtr="0">
          <a:noAutofit/>
        </a:bodyPr>
        <a:lstStyle/>
        <a:p>
          <a:r>
            <a:rPr kumimoji="1" lang="ja-JP" altLang="en-US" sz="100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無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534474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150BC95-A8B1-4F6C-B9AD-91C41A250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33475" y="2781300"/>
          <a:ext cx="7221024" cy="108000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12</xdr:col>
      <xdr:colOff>411225</xdr:colOff>
      <xdr:row>52</xdr:row>
      <xdr:rowOff>10800</xdr:rowOff>
    </xdr:to>
    <xdr:graphicFrame macro="">
      <xdr:nvGraphicFramePr>
        <xdr:cNvPr id="2" name="生活習慣病疾病別 患者一人当たりの医療費と有病率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534474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36606F2-DF18-4CE1-B9F8-C0527A32AA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33475" y="2781300"/>
          <a:ext cx="7221024" cy="108000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11</xdr:col>
      <xdr:colOff>268350</xdr:colOff>
      <xdr:row>65</xdr:row>
      <xdr:rowOff>10800</xdr:rowOff>
    </xdr:to>
    <xdr:graphicFrame macro="">
      <xdr:nvGraphicFramePr>
        <xdr:cNvPr id="2" name="生活習慣病疾病別 患者一人当たりの医療費と有病率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71</xdr:row>
      <xdr:rowOff>0</xdr:rowOff>
    </xdr:from>
    <xdr:to>
      <xdr:col>11</xdr:col>
      <xdr:colOff>268350</xdr:colOff>
      <xdr:row>103</xdr:row>
      <xdr:rowOff>10800</xdr:rowOff>
    </xdr:to>
    <xdr:graphicFrame macro="">
      <xdr:nvGraphicFramePr>
        <xdr:cNvPr id="5" name="生活習慣病疾病別 患者一人当たりの医療費と有病率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15</xdr:row>
      <xdr:rowOff>133350</xdr:rowOff>
    </xdr:from>
    <xdr:to>
      <xdr:col>13</xdr:col>
      <xdr:colOff>534474</xdr:colOff>
      <xdr:row>78</xdr:row>
      <xdr:rowOff>132000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E5C90DE-1610-477D-A7E1-728C94D9C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02"/>
        <a:stretch/>
      </xdr:blipFill>
      <xdr:spPr>
        <a:xfrm>
          <a:off x="1133475" y="2781300"/>
          <a:ext cx="7221024" cy="108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48CF82F-C6A3-4B38-96A8-EB41F666C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E6A7471-C29C-453C-9C59-589959618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2DCD12A-FF2E-4181-9653-007D56E25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55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12.625" style="1" customWidth="1"/>
    <col min="3" max="5" width="15.625" style="1" customWidth="1"/>
    <col min="6" max="7" width="9" style="1"/>
    <col min="8" max="10" width="14.125" style="1" customWidth="1"/>
    <col min="11" max="11" width="9" style="1"/>
    <col min="12" max="13" width="14.125" style="1" customWidth="1"/>
    <col min="14" max="16384" width="9" style="1"/>
  </cols>
  <sheetData>
    <row r="1" spans="1:13" ht="16.5" customHeight="1">
      <c r="A1" s="118" t="s">
        <v>167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3" ht="16.5" customHeight="1">
      <c r="A2" s="118" t="s">
        <v>206</v>
      </c>
      <c r="B2" s="10"/>
      <c r="C2" s="134" t="s">
        <v>264</v>
      </c>
      <c r="D2" s="10"/>
      <c r="E2" s="10"/>
      <c r="F2" s="10"/>
      <c r="G2" s="10"/>
      <c r="H2" s="317" t="s">
        <v>272</v>
      </c>
      <c r="I2" s="10"/>
      <c r="J2" s="10"/>
      <c r="K2" s="10"/>
      <c r="L2" s="134" t="s">
        <v>275</v>
      </c>
      <c r="M2" s="134"/>
    </row>
    <row r="3" spans="1:13" ht="30.75" customHeight="1">
      <c r="A3" s="10"/>
      <c r="B3" s="16" t="s">
        <v>171</v>
      </c>
      <c r="C3" s="17" t="s">
        <v>74</v>
      </c>
      <c r="D3" s="18" t="s">
        <v>72</v>
      </c>
      <c r="E3" s="14" t="s">
        <v>233</v>
      </c>
      <c r="F3" s="10"/>
      <c r="G3" s="10"/>
      <c r="H3" s="316" t="s">
        <v>171</v>
      </c>
      <c r="I3" s="34" t="s">
        <v>74</v>
      </c>
      <c r="J3" s="35" t="s">
        <v>72</v>
      </c>
      <c r="K3" s="10"/>
      <c r="L3" s="83"/>
      <c r="M3" s="312" t="s">
        <v>466</v>
      </c>
    </row>
    <row r="4" spans="1:13" s="10" customFormat="1" ht="14.25" customHeight="1">
      <c r="B4" s="316" t="s">
        <v>202</v>
      </c>
      <c r="C4" s="158">
        <f>SUM(I4:I13)</f>
        <v>10032</v>
      </c>
      <c r="D4" s="159">
        <f>SUM(J4:J13)</f>
        <v>709</v>
      </c>
      <c r="E4" s="19">
        <f>IFERROR(D4/C4,"-")</f>
        <v>7.0673843700159486E-2</v>
      </c>
      <c r="H4" s="316" t="s">
        <v>85</v>
      </c>
      <c r="I4" s="270">
        <v>178</v>
      </c>
      <c r="J4" s="271">
        <v>9</v>
      </c>
      <c r="L4" s="316" t="s">
        <v>202</v>
      </c>
      <c r="M4" s="111">
        <f>E4</f>
        <v>7.0673843700159486E-2</v>
      </c>
    </row>
    <row r="5" spans="1:13" s="10" customFormat="1" ht="14.25" customHeight="1">
      <c r="B5" s="316" t="s">
        <v>95</v>
      </c>
      <c r="C5" s="158">
        <f>I14</f>
        <v>72518</v>
      </c>
      <c r="D5" s="159">
        <f>J14</f>
        <v>7643</v>
      </c>
      <c r="E5" s="19">
        <f t="shared" ref="E5:E24" si="0">IFERROR(D5/C5,"-")</f>
        <v>0.105394522739182</v>
      </c>
      <c r="H5" s="316" t="s">
        <v>86</v>
      </c>
      <c r="I5" s="158">
        <v>335</v>
      </c>
      <c r="J5" s="272">
        <v>24</v>
      </c>
      <c r="L5" s="316" t="s">
        <v>95</v>
      </c>
      <c r="M5" s="111">
        <f t="shared" ref="M5:M26" si="1">E5</f>
        <v>0.105394522739182</v>
      </c>
    </row>
    <row r="6" spans="1:13" s="10" customFormat="1" ht="14.25" customHeight="1">
      <c r="B6" s="316" t="s">
        <v>96</v>
      </c>
      <c r="C6" s="158">
        <f>I15</f>
        <v>89385</v>
      </c>
      <c r="D6" s="159">
        <f t="shared" ref="D6" si="2">J15</f>
        <v>11998</v>
      </c>
      <c r="E6" s="19">
        <f t="shared" si="0"/>
        <v>0.1342283380880461</v>
      </c>
      <c r="H6" s="316" t="s">
        <v>87</v>
      </c>
      <c r="I6" s="158">
        <v>438</v>
      </c>
      <c r="J6" s="272">
        <v>36</v>
      </c>
      <c r="L6" s="316" t="s">
        <v>96</v>
      </c>
      <c r="M6" s="111">
        <f t="shared" si="1"/>
        <v>0.1342283380880461</v>
      </c>
    </row>
    <row r="7" spans="1:13" s="10" customFormat="1" ht="14.25" customHeight="1">
      <c r="B7" s="316" t="s">
        <v>97</v>
      </c>
      <c r="C7" s="158">
        <f t="shared" ref="C7:D7" si="3">I16</f>
        <v>100695</v>
      </c>
      <c r="D7" s="159">
        <f t="shared" si="3"/>
        <v>13740</v>
      </c>
      <c r="E7" s="19">
        <f t="shared" si="0"/>
        <v>0.13645166095635333</v>
      </c>
      <c r="H7" s="316" t="s">
        <v>88</v>
      </c>
      <c r="I7" s="158">
        <v>809</v>
      </c>
      <c r="J7" s="272">
        <v>56</v>
      </c>
      <c r="L7" s="316" t="s">
        <v>97</v>
      </c>
      <c r="M7" s="111">
        <f t="shared" si="1"/>
        <v>0.13645166095635333</v>
      </c>
    </row>
    <row r="8" spans="1:13" s="10" customFormat="1" ht="14.25" customHeight="1">
      <c r="B8" s="316" t="s">
        <v>98</v>
      </c>
      <c r="C8" s="158">
        <f t="shared" ref="C8:D8" si="4">I17</f>
        <v>95135</v>
      </c>
      <c r="D8" s="159">
        <f t="shared" si="4"/>
        <v>12915</v>
      </c>
      <c r="E8" s="19">
        <f t="shared" si="0"/>
        <v>0.1357544541966679</v>
      </c>
      <c r="H8" s="316" t="s">
        <v>89</v>
      </c>
      <c r="I8" s="158">
        <v>983</v>
      </c>
      <c r="J8" s="272">
        <v>62</v>
      </c>
      <c r="L8" s="316" t="s">
        <v>98</v>
      </c>
      <c r="M8" s="111">
        <f t="shared" si="1"/>
        <v>0.1357544541966679</v>
      </c>
    </row>
    <row r="9" spans="1:13" s="10" customFormat="1" ht="14.25" customHeight="1">
      <c r="B9" s="316" t="s">
        <v>99</v>
      </c>
      <c r="C9" s="158">
        <f t="shared" ref="C9:D9" si="5">I18</f>
        <v>100272</v>
      </c>
      <c r="D9" s="159">
        <f t="shared" si="5"/>
        <v>13371</v>
      </c>
      <c r="E9" s="19">
        <f t="shared" si="0"/>
        <v>0.13334729535662998</v>
      </c>
      <c r="H9" s="316" t="s">
        <v>90</v>
      </c>
      <c r="I9" s="158">
        <v>1186</v>
      </c>
      <c r="J9" s="272">
        <v>67</v>
      </c>
      <c r="L9" s="316" t="s">
        <v>99</v>
      </c>
      <c r="M9" s="111">
        <f t="shared" si="1"/>
        <v>0.13334729535662998</v>
      </c>
    </row>
    <row r="10" spans="1:13" s="10" customFormat="1" ht="14.25" customHeight="1">
      <c r="B10" s="316" t="s">
        <v>100</v>
      </c>
      <c r="C10" s="158">
        <f t="shared" ref="C10:D10" si="6">I19</f>
        <v>87503</v>
      </c>
      <c r="D10" s="159">
        <f t="shared" si="6"/>
        <v>11514</v>
      </c>
      <c r="E10" s="19">
        <f t="shared" si="0"/>
        <v>0.13158405997508657</v>
      </c>
      <c r="H10" s="316" t="s">
        <v>91</v>
      </c>
      <c r="I10" s="158">
        <v>1364</v>
      </c>
      <c r="J10" s="272">
        <v>96</v>
      </c>
      <c r="L10" s="316" t="s">
        <v>100</v>
      </c>
      <c r="M10" s="111">
        <f t="shared" si="1"/>
        <v>0.13158405997508657</v>
      </c>
    </row>
    <row r="11" spans="1:13" s="10" customFormat="1" ht="14.25" customHeight="1">
      <c r="B11" s="316" t="s">
        <v>101</v>
      </c>
      <c r="C11" s="158">
        <f t="shared" ref="C11:D11" si="7">I20</f>
        <v>73783</v>
      </c>
      <c r="D11" s="159">
        <f t="shared" si="7"/>
        <v>9356</v>
      </c>
      <c r="E11" s="19">
        <f t="shared" si="0"/>
        <v>0.12680427740807504</v>
      </c>
      <c r="H11" s="316" t="s">
        <v>92</v>
      </c>
      <c r="I11" s="158">
        <v>1605</v>
      </c>
      <c r="J11" s="272">
        <v>115</v>
      </c>
      <c r="L11" s="316" t="s">
        <v>101</v>
      </c>
      <c r="M11" s="111">
        <f t="shared" si="1"/>
        <v>0.12680427740807504</v>
      </c>
    </row>
    <row r="12" spans="1:13" s="10" customFormat="1" ht="14.25" customHeight="1">
      <c r="B12" s="316" t="s">
        <v>102</v>
      </c>
      <c r="C12" s="158">
        <f t="shared" ref="C12:D12" si="8">I21</f>
        <v>64094</v>
      </c>
      <c r="D12" s="159">
        <f t="shared" si="8"/>
        <v>7744</v>
      </c>
      <c r="E12" s="19">
        <f t="shared" si="0"/>
        <v>0.12082254189159672</v>
      </c>
      <c r="H12" s="316" t="s">
        <v>93</v>
      </c>
      <c r="I12" s="158">
        <v>1785</v>
      </c>
      <c r="J12" s="272">
        <v>120</v>
      </c>
      <c r="L12" s="316" t="s">
        <v>102</v>
      </c>
      <c r="M12" s="111">
        <f t="shared" si="1"/>
        <v>0.12082254189159672</v>
      </c>
    </row>
    <row r="13" spans="1:13" s="10" customFormat="1" ht="14.25" customHeight="1">
      <c r="B13" s="316" t="s">
        <v>103</v>
      </c>
      <c r="C13" s="158">
        <f t="shared" ref="C13:D13" si="9">I22</f>
        <v>68772</v>
      </c>
      <c r="D13" s="159">
        <f t="shared" si="9"/>
        <v>8005</v>
      </c>
      <c r="E13" s="19">
        <f t="shared" si="0"/>
        <v>0.11639911591926946</v>
      </c>
      <c r="H13" s="316" t="s">
        <v>94</v>
      </c>
      <c r="I13" s="158">
        <v>1349</v>
      </c>
      <c r="J13" s="272">
        <v>124</v>
      </c>
      <c r="L13" s="316" t="s">
        <v>103</v>
      </c>
      <c r="M13" s="111">
        <f t="shared" si="1"/>
        <v>0.11639911591926946</v>
      </c>
    </row>
    <row r="14" spans="1:13" s="10" customFormat="1" ht="14.25" customHeight="1">
      <c r="B14" s="316" t="s">
        <v>104</v>
      </c>
      <c r="C14" s="158">
        <f t="shared" ref="C14:D14" si="10">I23</f>
        <v>62075</v>
      </c>
      <c r="D14" s="159">
        <f t="shared" si="10"/>
        <v>6756</v>
      </c>
      <c r="E14" s="19">
        <f t="shared" si="0"/>
        <v>0.108836085380588</v>
      </c>
      <c r="H14" s="316" t="s">
        <v>95</v>
      </c>
      <c r="I14" s="273">
        <v>72518</v>
      </c>
      <c r="J14" s="116">
        <v>7643</v>
      </c>
      <c r="L14" s="316" t="s">
        <v>104</v>
      </c>
      <c r="M14" s="111">
        <f t="shared" si="1"/>
        <v>0.108836085380588</v>
      </c>
    </row>
    <row r="15" spans="1:13" s="10" customFormat="1" ht="14.25" customHeight="1">
      <c r="B15" s="316" t="s">
        <v>105</v>
      </c>
      <c r="C15" s="158">
        <f t="shared" ref="C15:D15" si="11">I24</f>
        <v>58496</v>
      </c>
      <c r="D15" s="159">
        <f t="shared" si="11"/>
        <v>6122</v>
      </c>
      <c r="E15" s="19">
        <f t="shared" si="0"/>
        <v>0.10465672866520788</v>
      </c>
      <c r="H15" s="316" t="s">
        <v>96</v>
      </c>
      <c r="I15" s="273">
        <v>89385</v>
      </c>
      <c r="J15" s="116">
        <v>11998</v>
      </c>
      <c r="L15" s="316" t="s">
        <v>105</v>
      </c>
      <c r="M15" s="111">
        <f t="shared" si="1"/>
        <v>0.10465672866520788</v>
      </c>
    </row>
    <row r="16" spans="1:13" s="10" customFormat="1" ht="14.25" customHeight="1">
      <c r="B16" s="316" t="s">
        <v>106</v>
      </c>
      <c r="C16" s="158">
        <f t="shared" ref="C16:D16" si="12">I25</f>
        <v>48874</v>
      </c>
      <c r="D16" s="159">
        <f t="shared" si="12"/>
        <v>4660</v>
      </c>
      <c r="E16" s="19">
        <f t="shared" si="0"/>
        <v>9.5347219380447684E-2</v>
      </c>
      <c r="H16" s="316" t="s">
        <v>97</v>
      </c>
      <c r="I16" s="273">
        <v>100695</v>
      </c>
      <c r="J16" s="116">
        <v>13740</v>
      </c>
      <c r="L16" s="316" t="s">
        <v>106</v>
      </c>
      <c r="M16" s="111">
        <f t="shared" si="1"/>
        <v>9.5347219380447684E-2</v>
      </c>
    </row>
    <row r="17" spans="2:13" s="10" customFormat="1" ht="14.25" customHeight="1">
      <c r="B17" s="316" t="s">
        <v>107</v>
      </c>
      <c r="C17" s="158">
        <f t="shared" ref="C17:D17" si="13">I26</f>
        <v>42585</v>
      </c>
      <c r="D17" s="159">
        <f t="shared" si="13"/>
        <v>3890</v>
      </c>
      <c r="E17" s="19">
        <f t="shared" si="0"/>
        <v>9.1346718328049789E-2</v>
      </c>
      <c r="H17" s="316" t="s">
        <v>98</v>
      </c>
      <c r="I17" s="273">
        <v>95135</v>
      </c>
      <c r="J17" s="116">
        <v>12915</v>
      </c>
      <c r="L17" s="316" t="s">
        <v>107</v>
      </c>
      <c r="M17" s="111">
        <f t="shared" si="1"/>
        <v>9.1346718328049789E-2</v>
      </c>
    </row>
    <row r="18" spans="2:13" s="10" customFormat="1" ht="14.25" customHeight="1">
      <c r="B18" s="316" t="s">
        <v>108</v>
      </c>
      <c r="C18" s="158">
        <f t="shared" ref="C18:D18" si="14">I27</f>
        <v>39017</v>
      </c>
      <c r="D18" s="159">
        <f t="shared" si="14"/>
        <v>3262</v>
      </c>
      <c r="E18" s="19">
        <f t="shared" si="0"/>
        <v>8.3604582617833254E-2</v>
      </c>
      <c r="H18" s="316" t="s">
        <v>99</v>
      </c>
      <c r="I18" s="273">
        <v>100272</v>
      </c>
      <c r="J18" s="116">
        <v>13371</v>
      </c>
      <c r="L18" s="316" t="s">
        <v>108</v>
      </c>
      <c r="M18" s="111">
        <f t="shared" si="1"/>
        <v>8.3604582617833254E-2</v>
      </c>
    </row>
    <row r="19" spans="2:13" s="10" customFormat="1" ht="14.25" customHeight="1">
      <c r="B19" s="316" t="s">
        <v>109</v>
      </c>
      <c r="C19" s="158">
        <f t="shared" ref="C19:D19" si="15">I28</f>
        <v>32271</v>
      </c>
      <c r="D19" s="159">
        <f t="shared" si="15"/>
        <v>2355</v>
      </c>
      <c r="E19" s="19">
        <f t="shared" si="0"/>
        <v>7.2975736729571444E-2</v>
      </c>
      <c r="H19" s="316" t="s">
        <v>100</v>
      </c>
      <c r="I19" s="273">
        <v>87503</v>
      </c>
      <c r="J19" s="116">
        <v>11514</v>
      </c>
      <c r="L19" s="316" t="s">
        <v>109</v>
      </c>
      <c r="M19" s="111">
        <f t="shared" si="1"/>
        <v>7.2975736729571444E-2</v>
      </c>
    </row>
    <row r="20" spans="2:13" s="10" customFormat="1" ht="14.25" customHeight="1">
      <c r="B20" s="316" t="s">
        <v>110</v>
      </c>
      <c r="C20" s="158">
        <f t="shared" ref="C20:D20" si="16">I29</f>
        <v>26966</v>
      </c>
      <c r="D20" s="159">
        <f t="shared" si="16"/>
        <v>1748</v>
      </c>
      <c r="E20" s="19">
        <f t="shared" si="0"/>
        <v>6.4822368908996508E-2</v>
      </c>
      <c r="H20" s="316" t="s">
        <v>101</v>
      </c>
      <c r="I20" s="273">
        <v>73783</v>
      </c>
      <c r="J20" s="116">
        <v>9356</v>
      </c>
      <c r="L20" s="316" t="s">
        <v>110</v>
      </c>
      <c r="M20" s="111">
        <f t="shared" si="1"/>
        <v>6.4822368908996508E-2</v>
      </c>
    </row>
    <row r="21" spans="2:13" s="10" customFormat="1" ht="14.25" customHeight="1">
      <c r="B21" s="316" t="s">
        <v>111</v>
      </c>
      <c r="C21" s="158">
        <f t="shared" ref="C21:D21" si="17">I30</f>
        <v>22063</v>
      </c>
      <c r="D21" s="159">
        <f t="shared" si="17"/>
        <v>1228</v>
      </c>
      <c r="E21" s="19">
        <f t="shared" si="0"/>
        <v>5.5658795268095911E-2</v>
      </c>
      <c r="H21" s="316" t="s">
        <v>102</v>
      </c>
      <c r="I21" s="273">
        <v>64094</v>
      </c>
      <c r="J21" s="116">
        <v>7744</v>
      </c>
      <c r="L21" s="316" t="s">
        <v>111</v>
      </c>
      <c r="M21" s="111">
        <f t="shared" si="1"/>
        <v>5.5658795268095911E-2</v>
      </c>
    </row>
    <row r="22" spans="2:13" s="10" customFormat="1" ht="14.25" customHeight="1">
      <c r="B22" s="316" t="s">
        <v>112</v>
      </c>
      <c r="C22" s="158">
        <f t="shared" ref="C22:D22" si="18">I31</f>
        <v>18750</v>
      </c>
      <c r="D22" s="159">
        <f t="shared" si="18"/>
        <v>990</v>
      </c>
      <c r="E22" s="19">
        <f t="shared" si="0"/>
        <v>5.28E-2</v>
      </c>
      <c r="H22" s="316" t="s">
        <v>103</v>
      </c>
      <c r="I22" s="273">
        <v>68772</v>
      </c>
      <c r="J22" s="116">
        <v>8005</v>
      </c>
      <c r="L22" s="316" t="s">
        <v>112</v>
      </c>
      <c r="M22" s="111">
        <f t="shared" si="1"/>
        <v>5.28E-2</v>
      </c>
    </row>
    <row r="23" spans="2:13" s="10" customFormat="1" ht="14.25" customHeight="1">
      <c r="B23" s="316" t="s">
        <v>113</v>
      </c>
      <c r="C23" s="158">
        <f t="shared" ref="C23:D23" si="19">I32</f>
        <v>14506</v>
      </c>
      <c r="D23" s="159">
        <f t="shared" si="19"/>
        <v>640</v>
      </c>
      <c r="E23" s="19">
        <f t="shared" si="0"/>
        <v>4.4119674617399698E-2</v>
      </c>
      <c r="H23" s="316" t="s">
        <v>104</v>
      </c>
      <c r="I23" s="273">
        <v>62075</v>
      </c>
      <c r="J23" s="116">
        <v>6756</v>
      </c>
      <c r="L23" s="316" t="s">
        <v>113</v>
      </c>
      <c r="M23" s="111">
        <f t="shared" si="1"/>
        <v>4.4119674617399698E-2</v>
      </c>
    </row>
    <row r="24" spans="2:13" s="10" customFormat="1" ht="14.25" customHeight="1">
      <c r="B24" s="316" t="s">
        <v>114</v>
      </c>
      <c r="C24" s="158">
        <f>I33</f>
        <v>11717</v>
      </c>
      <c r="D24" s="159">
        <f>J33</f>
        <v>455</v>
      </c>
      <c r="E24" s="19">
        <f t="shared" si="0"/>
        <v>3.8832465648203467E-2</v>
      </c>
      <c r="H24" s="316" t="s">
        <v>105</v>
      </c>
      <c r="I24" s="273">
        <v>58496</v>
      </c>
      <c r="J24" s="116">
        <v>6122</v>
      </c>
      <c r="L24" s="316" t="s">
        <v>114</v>
      </c>
      <c r="M24" s="111">
        <f t="shared" si="1"/>
        <v>3.8832465648203467E-2</v>
      </c>
    </row>
    <row r="25" spans="2:13" s="10" customFormat="1" ht="14.25" customHeight="1" thickBot="1">
      <c r="B25" s="316" t="s">
        <v>71</v>
      </c>
      <c r="C25" s="158">
        <f>SUM(I34:I55)</f>
        <v>30098</v>
      </c>
      <c r="D25" s="159">
        <f>SUM(J34:J55)</f>
        <v>720</v>
      </c>
      <c r="E25" s="19">
        <f>IFERROR(D25/C25,"-")</f>
        <v>2.39218552727756E-2</v>
      </c>
      <c r="H25" s="316" t="s">
        <v>106</v>
      </c>
      <c r="I25" s="273">
        <v>48874</v>
      </c>
      <c r="J25" s="116">
        <v>4660</v>
      </c>
      <c r="L25" s="316" t="s">
        <v>71</v>
      </c>
      <c r="M25" s="111">
        <f t="shared" si="1"/>
        <v>2.39218552727756E-2</v>
      </c>
    </row>
    <row r="26" spans="2:13" s="10" customFormat="1" ht="14.25" customHeight="1" thickTop="1">
      <c r="B26" s="20" t="s">
        <v>274</v>
      </c>
      <c r="C26" s="160">
        <f>地区別_健診受診率!Y13</f>
        <v>1169607</v>
      </c>
      <c r="D26" s="161">
        <f>地区別_健診受診率!Z13</f>
        <v>129821</v>
      </c>
      <c r="E26" s="196">
        <f>地区別_健診受診率!AA13</f>
        <v>0.11099540272929283</v>
      </c>
      <c r="H26" s="316" t="s">
        <v>107</v>
      </c>
      <c r="I26" s="273">
        <v>42585</v>
      </c>
      <c r="J26" s="116">
        <v>3890</v>
      </c>
      <c r="L26" s="316" t="s">
        <v>274</v>
      </c>
      <c r="M26" s="111">
        <f t="shared" si="1"/>
        <v>0.11099540272929283</v>
      </c>
    </row>
    <row r="27" spans="2:13" s="10" customFormat="1">
      <c r="B27" s="44" t="s">
        <v>265</v>
      </c>
      <c r="C27" s="57"/>
      <c r="D27" s="42"/>
      <c r="E27" s="42"/>
      <c r="H27" s="316" t="s">
        <v>108</v>
      </c>
      <c r="I27" s="273">
        <v>39017</v>
      </c>
      <c r="J27" s="116">
        <v>3262</v>
      </c>
    </row>
    <row r="28" spans="2:13" s="10" customFormat="1">
      <c r="B28" s="252" t="s">
        <v>352</v>
      </c>
      <c r="C28" s="57"/>
      <c r="D28" s="42"/>
      <c r="E28" s="42"/>
      <c r="H28" s="316" t="s">
        <v>109</v>
      </c>
      <c r="I28" s="273">
        <v>32271</v>
      </c>
      <c r="J28" s="116">
        <v>2355</v>
      </c>
    </row>
    <row r="29" spans="2:13" s="10" customFormat="1">
      <c r="B29" s="45" t="s">
        <v>266</v>
      </c>
      <c r="H29" s="316" t="s">
        <v>110</v>
      </c>
      <c r="I29" s="273">
        <v>26966</v>
      </c>
      <c r="J29" s="116">
        <v>1748</v>
      </c>
    </row>
    <row r="30" spans="2:13" s="10" customFormat="1">
      <c r="H30" s="316" t="s">
        <v>111</v>
      </c>
      <c r="I30" s="273">
        <v>22063</v>
      </c>
      <c r="J30" s="116">
        <v>1228</v>
      </c>
    </row>
    <row r="31" spans="2:13" s="10" customFormat="1">
      <c r="H31" s="316" t="s">
        <v>112</v>
      </c>
      <c r="I31" s="273">
        <v>18750</v>
      </c>
      <c r="J31" s="116">
        <v>990</v>
      </c>
    </row>
    <row r="32" spans="2:13" s="10" customFormat="1">
      <c r="H32" s="316" t="s">
        <v>113</v>
      </c>
      <c r="I32" s="273">
        <v>14506</v>
      </c>
      <c r="J32" s="116">
        <v>640</v>
      </c>
    </row>
    <row r="33" spans="1:13" s="10" customFormat="1">
      <c r="H33" s="316" t="s">
        <v>114</v>
      </c>
      <c r="I33" s="273">
        <v>11717</v>
      </c>
      <c r="J33" s="116">
        <v>455</v>
      </c>
    </row>
    <row r="34" spans="1:13" s="10" customFormat="1">
      <c r="H34" s="316" t="s">
        <v>115</v>
      </c>
      <c r="I34" s="273">
        <v>8881</v>
      </c>
      <c r="J34" s="116">
        <v>293</v>
      </c>
    </row>
    <row r="35" spans="1:13" s="10" customFormat="1">
      <c r="H35" s="316" t="s">
        <v>116</v>
      </c>
      <c r="I35" s="273">
        <v>6357</v>
      </c>
      <c r="J35" s="116">
        <v>197</v>
      </c>
    </row>
    <row r="36" spans="1:13" s="10" customFormat="1">
      <c r="H36" s="316" t="s">
        <v>117</v>
      </c>
      <c r="I36" s="273">
        <v>4751</v>
      </c>
      <c r="J36" s="116">
        <v>98</v>
      </c>
    </row>
    <row r="37" spans="1:13" s="10" customFormat="1">
      <c r="H37" s="316" t="s">
        <v>118</v>
      </c>
      <c r="I37" s="273">
        <v>3338</v>
      </c>
      <c r="J37" s="116">
        <v>58</v>
      </c>
    </row>
    <row r="38" spans="1:13" s="10" customFormat="1">
      <c r="H38" s="316" t="s">
        <v>119</v>
      </c>
      <c r="I38" s="273">
        <v>2399</v>
      </c>
      <c r="J38" s="116">
        <v>38</v>
      </c>
    </row>
    <row r="39" spans="1:13" s="10" customFormat="1">
      <c r="H39" s="316" t="s">
        <v>120</v>
      </c>
      <c r="I39" s="273">
        <v>1678</v>
      </c>
      <c r="J39" s="116">
        <v>20</v>
      </c>
    </row>
    <row r="40" spans="1:13" s="10" customFormat="1">
      <c r="H40" s="316" t="s">
        <v>121</v>
      </c>
      <c r="I40" s="273">
        <v>1054</v>
      </c>
      <c r="J40" s="116">
        <v>7</v>
      </c>
    </row>
    <row r="41" spans="1:13" s="10" customFormat="1">
      <c r="H41" s="316" t="s">
        <v>122</v>
      </c>
      <c r="I41" s="273">
        <v>604</v>
      </c>
      <c r="J41" s="116">
        <v>4</v>
      </c>
    </row>
    <row r="42" spans="1:13" s="10" customFormat="1">
      <c r="H42" s="316" t="s">
        <v>187</v>
      </c>
      <c r="I42" s="273">
        <v>421</v>
      </c>
      <c r="J42" s="116">
        <v>3</v>
      </c>
    </row>
    <row r="43" spans="1:13" s="10" customFormat="1">
      <c r="H43" s="316" t="s">
        <v>188</v>
      </c>
      <c r="I43" s="273">
        <v>258</v>
      </c>
      <c r="J43" s="116">
        <v>2</v>
      </c>
    </row>
    <row r="44" spans="1:13" s="10" customFormat="1">
      <c r="H44" s="316" t="s">
        <v>189</v>
      </c>
      <c r="I44" s="273">
        <v>154</v>
      </c>
      <c r="J44" s="116">
        <v>0</v>
      </c>
    </row>
    <row r="45" spans="1:13" s="10" customFormat="1">
      <c r="H45" s="316" t="s">
        <v>190</v>
      </c>
      <c r="I45" s="273">
        <v>79</v>
      </c>
      <c r="J45" s="116">
        <v>0</v>
      </c>
    </row>
    <row r="46" spans="1:13" s="58" customFormat="1" ht="13.5" customHeight="1">
      <c r="B46" s="10"/>
      <c r="C46" s="10"/>
      <c r="D46" s="10"/>
      <c r="E46" s="10"/>
      <c r="F46" s="43"/>
      <c r="H46" s="316" t="s">
        <v>191</v>
      </c>
      <c r="I46" s="158">
        <v>62</v>
      </c>
      <c r="J46" s="274">
        <v>0</v>
      </c>
    </row>
    <row r="47" spans="1:13" s="58" customFormat="1" ht="13.5" customHeight="1">
      <c r="B47" s="10"/>
      <c r="C47" s="10"/>
      <c r="D47" s="10"/>
      <c r="E47" s="10"/>
      <c r="F47" s="43"/>
      <c r="H47" s="316" t="s">
        <v>192</v>
      </c>
      <c r="I47" s="158">
        <v>31</v>
      </c>
      <c r="J47" s="274">
        <v>0</v>
      </c>
    </row>
    <row r="48" spans="1:13">
      <c r="A48" s="10"/>
      <c r="B48" s="10"/>
      <c r="C48" s="10"/>
      <c r="D48" s="10"/>
      <c r="E48" s="10"/>
      <c r="F48" s="10"/>
      <c r="G48" s="10"/>
      <c r="H48" s="316" t="s">
        <v>193</v>
      </c>
      <c r="I48" s="158">
        <v>14</v>
      </c>
      <c r="J48" s="274">
        <v>0</v>
      </c>
      <c r="K48" s="10"/>
      <c r="L48" s="10"/>
      <c r="M48" s="10"/>
    </row>
    <row r="49" spans="1:13">
      <c r="A49" s="10"/>
      <c r="B49" s="10"/>
      <c r="C49" s="10"/>
      <c r="D49" s="10"/>
      <c r="E49" s="10"/>
      <c r="F49" s="10"/>
      <c r="G49" s="10"/>
      <c r="H49" s="316" t="s">
        <v>194</v>
      </c>
      <c r="I49" s="158">
        <v>8</v>
      </c>
      <c r="J49" s="274">
        <v>0</v>
      </c>
      <c r="K49" s="10"/>
      <c r="L49" s="10"/>
      <c r="M49" s="10"/>
    </row>
    <row r="50" spans="1:13">
      <c r="A50" s="10"/>
      <c r="B50" s="10"/>
      <c r="C50" s="10"/>
      <c r="D50" s="10"/>
      <c r="E50" s="10"/>
      <c r="F50" s="10"/>
      <c r="G50" s="10"/>
      <c r="H50" s="316" t="s">
        <v>195</v>
      </c>
      <c r="I50" s="158">
        <v>4</v>
      </c>
      <c r="J50" s="274">
        <v>0</v>
      </c>
      <c r="K50" s="10"/>
      <c r="L50" s="10"/>
      <c r="M50" s="10"/>
    </row>
    <row r="51" spans="1:13">
      <c r="A51" s="10"/>
      <c r="B51" s="10"/>
      <c r="C51" s="10"/>
      <c r="D51" s="10"/>
      <c r="E51" s="10"/>
      <c r="F51" s="10"/>
      <c r="G51" s="10"/>
      <c r="H51" s="316" t="s">
        <v>196</v>
      </c>
      <c r="I51" s="158">
        <v>4</v>
      </c>
      <c r="J51" s="274">
        <v>0</v>
      </c>
      <c r="K51" s="10"/>
      <c r="L51" s="10"/>
      <c r="M51" s="10"/>
    </row>
    <row r="52" spans="1:13">
      <c r="A52" s="10"/>
      <c r="B52" s="10"/>
      <c r="C52" s="10"/>
      <c r="D52" s="10"/>
      <c r="E52" s="10"/>
      <c r="F52" s="10"/>
      <c r="G52" s="10"/>
      <c r="H52" s="316" t="s">
        <v>197</v>
      </c>
      <c r="I52" s="158">
        <v>0</v>
      </c>
      <c r="J52" s="274">
        <v>0</v>
      </c>
      <c r="K52" s="10"/>
      <c r="L52" s="10"/>
      <c r="M52" s="10"/>
    </row>
    <row r="53" spans="1:13">
      <c r="A53" s="10"/>
      <c r="B53" s="10"/>
      <c r="C53" s="10"/>
      <c r="D53" s="10"/>
      <c r="E53" s="10"/>
      <c r="F53" s="10"/>
      <c r="G53" s="10"/>
      <c r="H53" s="316" t="s">
        <v>198</v>
      </c>
      <c r="I53" s="158">
        <v>0</v>
      </c>
      <c r="J53" s="274">
        <v>0</v>
      </c>
      <c r="K53" s="10"/>
      <c r="L53" s="10"/>
      <c r="M53" s="10"/>
    </row>
    <row r="54" spans="1:13">
      <c r="A54" s="10"/>
      <c r="B54" s="10"/>
      <c r="C54" s="10"/>
      <c r="D54" s="10"/>
      <c r="E54" s="10"/>
      <c r="F54" s="10"/>
      <c r="G54" s="10"/>
      <c r="H54" s="316" t="s">
        <v>436</v>
      </c>
      <c r="I54" s="158">
        <v>0</v>
      </c>
      <c r="J54" s="274">
        <v>0</v>
      </c>
      <c r="K54" s="10"/>
      <c r="L54" s="10"/>
      <c r="M54" s="10"/>
    </row>
    <row r="55" spans="1:13">
      <c r="A55" s="10"/>
      <c r="B55" s="10"/>
      <c r="C55" s="10"/>
      <c r="D55" s="10"/>
      <c r="E55" s="10"/>
      <c r="F55" s="10"/>
      <c r="G55" s="10"/>
      <c r="H55" s="316" t="s">
        <v>437</v>
      </c>
      <c r="I55" s="158">
        <v>1</v>
      </c>
      <c r="J55" s="274">
        <v>0</v>
      </c>
      <c r="K55" s="10"/>
      <c r="L55" s="10"/>
      <c r="M55" s="10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ignoredErrors>
    <ignoredError sqref="C25:D25 C4:D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B15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125" style="2" customWidth="1"/>
    <col min="3" max="3" width="12.625" style="2" customWidth="1"/>
    <col min="4" max="16" width="13.625" style="2" customWidth="1"/>
    <col min="17" max="17" width="9" style="208"/>
    <col min="18" max="23" width="11.125" style="2" customWidth="1"/>
    <col min="24" max="28" width="11.125" style="208" customWidth="1"/>
    <col min="29" max="16384" width="9" style="2"/>
  </cols>
  <sheetData>
    <row r="1" spans="1:28" ht="16.5" customHeight="1">
      <c r="A1" s="118" t="s">
        <v>278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212"/>
      <c r="R1" s="118"/>
      <c r="S1" s="118"/>
      <c r="T1" s="118"/>
      <c r="U1" s="118"/>
      <c r="V1" s="118"/>
      <c r="W1" s="118"/>
      <c r="X1" s="212"/>
      <c r="Y1" s="212"/>
      <c r="Z1" s="212"/>
      <c r="AA1" s="212"/>
      <c r="AB1" s="212"/>
    </row>
    <row r="2" spans="1:28" ht="16.5" customHeight="1">
      <c r="A2" s="118" t="s">
        <v>168</v>
      </c>
      <c r="B2" s="118"/>
      <c r="C2" s="118"/>
      <c r="D2" s="212" t="s">
        <v>310</v>
      </c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212"/>
      <c r="R2" s="118"/>
      <c r="S2" s="118"/>
      <c r="T2" s="118"/>
      <c r="U2" s="118"/>
      <c r="V2" s="118"/>
      <c r="W2" s="118"/>
      <c r="X2" s="212"/>
      <c r="Y2" s="212"/>
      <c r="Z2" s="212"/>
      <c r="AA2" s="212"/>
      <c r="AB2" s="212"/>
    </row>
    <row r="3" spans="1:28" ht="16.5" customHeight="1">
      <c r="A3" s="118"/>
      <c r="B3" s="390"/>
      <c r="C3" s="392" t="s">
        <v>123</v>
      </c>
      <c r="D3" s="405" t="s">
        <v>285</v>
      </c>
      <c r="E3" s="405" t="s">
        <v>286</v>
      </c>
      <c r="F3" s="405" t="s">
        <v>287</v>
      </c>
      <c r="G3" s="408" t="s">
        <v>361</v>
      </c>
      <c r="H3" s="409"/>
      <c r="I3" s="413" t="s">
        <v>366</v>
      </c>
      <c r="J3" s="408"/>
      <c r="K3" s="413" t="s">
        <v>362</v>
      </c>
      <c r="L3" s="408"/>
      <c r="M3" s="413" t="s">
        <v>364</v>
      </c>
      <c r="N3" s="409"/>
      <c r="O3" s="415" t="s">
        <v>289</v>
      </c>
      <c r="P3" s="409"/>
      <c r="Q3" s="209"/>
      <c r="R3" s="210"/>
      <c r="S3" s="210"/>
      <c r="T3" s="210"/>
      <c r="U3" s="210"/>
      <c r="V3" s="210"/>
      <c r="W3" s="210"/>
      <c r="X3" s="212"/>
      <c r="Y3" s="212"/>
      <c r="Z3" s="212"/>
      <c r="AA3" s="212"/>
      <c r="AB3" s="212"/>
    </row>
    <row r="4" spans="1:28" ht="16.5" customHeight="1">
      <c r="A4" s="118"/>
      <c r="B4" s="404"/>
      <c r="C4" s="392"/>
      <c r="D4" s="406"/>
      <c r="E4" s="406"/>
      <c r="F4" s="406"/>
      <c r="G4" s="410"/>
      <c r="H4" s="411"/>
      <c r="I4" s="414"/>
      <c r="J4" s="410"/>
      <c r="K4" s="414"/>
      <c r="L4" s="410"/>
      <c r="M4" s="414"/>
      <c r="N4" s="411"/>
      <c r="O4" s="414"/>
      <c r="P4" s="411"/>
      <c r="Q4" s="212"/>
      <c r="R4" s="78" t="s">
        <v>290</v>
      </c>
      <c r="S4" s="37"/>
      <c r="T4" s="210"/>
      <c r="U4" s="24"/>
      <c r="V4" s="24"/>
      <c r="W4" s="24"/>
      <c r="X4" s="212"/>
      <c r="Y4" s="212"/>
      <c r="Z4" s="212"/>
      <c r="AA4" s="212"/>
      <c r="AB4" s="212"/>
    </row>
    <row r="5" spans="1:28" ht="45" customHeight="1">
      <c r="A5" s="118"/>
      <c r="B5" s="391"/>
      <c r="C5" s="392"/>
      <c r="D5" s="407"/>
      <c r="E5" s="407"/>
      <c r="F5" s="407"/>
      <c r="G5" s="4" t="s">
        <v>73</v>
      </c>
      <c r="H5" s="5" t="s">
        <v>234</v>
      </c>
      <c r="I5" s="4" t="s">
        <v>73</v>
      </c>
      <c r="J5" s="5" t="s">
        <v>234</v>
      </c>
      <c r="K5" s="4" t="s">
        <v>73</v>
      </c>
      <c r="L5" s="5" t="s">
        <v>234</v>
      </c>
      <c r="M5" s="4" t="s">
        <v>73</v>
      </c>
      <c r="N5" s="5" t="s">
        <v>234</v>
      </c>
      <c r="O5" s="3" t="s">
        <v>73</v>
      </c>
      <c r="P5" s="5" t="s">
        <v>234</v>
      </c>
      <c r="Q5" s="212"/>
      <c r="R5" s="383" t="s">
        <v>370</v>
      </c>
      <c r="S5" s="412"/>
      <c r="T5" s="384"/>
      <c r="U5" s="383" t="s">
        <v>291</v>
      </c>
      <c r="V5" s="412"/>
      <c r="W5" s="384"/>
      <c r="X5" s="383" t="s">
        <v>368</v>
      </c>
      <c r="Y5" s="384"/>
      <c r="Z5" s="383" t="s">
        <v>292</v>
      </c>
      <c r="AA5" s="384"/>
      <c r="AB5" s="213"/>
    </row>
    <row r="6" spans="1:28" s="118" customFormat="1" ht="14.25" customHeight="1">
      <c r="B6" s="59">
        <v>1</v>
      </c>
      <c r="C6" s="51" t="s">
        <v>177</v>
      </c>
      <c r="D6" s="315">
        <v>136721</v>
      </c>
      <c r="E6" s="112">
        <v>17239</v>
      </c>
      <c r="F6" s="315">
        <f t="shared" ref="F6:F14" si="0">D6-E6</f>
        <v>119482</v>
      </c>
      <c r="G6" s="342">
        <v>3454</v>
      </c>
      <c r="H6" s="211">
        <f t="shared" ref="H6:H14" si="1">IFERROR(G6/$D6,"-")</f>
        <v>2.5263127098251185E-2</v>
      </c>
      <c r="I6" s="342">
        <v>13002</v>
      </c>
      <c r="J6" s="211">
        <f t="shared" ref="J6:J14" si="2">IFERROR(I6/$D6,"-")</f>
        <v>9.5098777802971018E-2</v>
      </c>
      <c r="K6" s="342">
        <v>783</v>
      </c>
      <c r="L6" s="211">
        <f t="shared" ref="L6:L14" si="3">IFERROR(K6/$D6,"-")</f>
        <v>5.7269914643690439E-3</v>
      </c>
      <c r="M6" s="342">
        <v>66296</v>
      </c>
      <c r="N6" s="211">
        <f t="shared" ref="N6:N14" si="4">IFERROR(M6/$D6,"-")</f>
        <v>0.48489990564726704</v>
      </c>
      <c r="O6" s="313">
        <v>53186</v>
      </c>
      <c r="P6" s="211">
        <f t="shared" ref="P6:P14" si="5">IFERROR(O6/$D6,"-")</f>
        <v>0.38901119798714168</v>
      </c>
      <c r="Q6" s="212"/>
      <c r="R6" s="213" t="str">
        <f>INDEX($C$6:$C$13,MATCH(S6,$L$6:$L$13,0))</f>
        <v>三島医療圏</v>
      </c>
      <c r="S6" s="214">
        <f t="shared" ref="S6:S13" si="6">LARGE($L$6:$L$13,ROW(F1))</f>
        <v>7.8309448627641495E-3</v>
      </c>
      <c r="T6" s="214">
        <f>ROUND(S6,4)</f>
        <v>7.7999999999999996E-3</v>
      </c>
      <c r="U6" s="213" t="str">
        <f>INDEX($C$6:$C$13,MATCH(V6,$P$6:$P$13,0))</f>
        <v>泉州医療圏</v>
      </c>
      <c r="V6" s="214">
        <f t="shared" ref="V6:V13" si="7">LARGE($P$6:$P$13,ROW(H1))</f>
        <v>0.46614125796897748</v>
      </c>
      <c r="W6" s="214">
        <f>ROUND(V6,4)</f>
        <v>0.46610000000000001</v>
      </c>
      <c r="X6" s="214">
        <f>$L$14</f>
        <v>6.0772550095886911E-3</v>
      </c>
      <c r="Y6" s="214">
        <f>ROUND(X6,4)</f>
        <v>6.1000000000000004E-3</v>
      </c>
      <c r="Z6" s="214">
        <f>$P$14</f>
        <v>0.43535307158729386</v>
      </c>
      <c r="AA6" s="214">
        <f>ROUND(Z6,4)</f>
        <v>0.43540000000000001</v>
      </c>
      <c r="AB6" s="112">
        <v>0</v>
      </c>
    </row>
    <row r="7" spans="1:28" s="118" customFormat="1" ht="14.25" customHeight="1">
      <c r="B7" s="59">
        <v>2</v>
      </c>
      <c r="C7" s="51" t="s">
        <v>7</v>
      </c>
      <c r="D7" s="315">
        <v>102925</v>
      </c>
      <c r="E7" s="112">
        <v>14949</v>
      </c>
      <c r="F7" s="315">
        <f t="shared" si="0"/>
        <v>87976</v>
      </c>
      <c r="G7" s="342">
        <v>2406</v>
      </c>
      <c r="H7" s="211">
        <f t="shared" si="1"/>
        <v>2.3376244838474617E-2</v>
      </c>
      <c r="I7" s="342">
        <v>11737</v>
      </c>
      <c r="J7" s="211">
        <f t="shared" si="2"/>
        <v>0.11403449113432111</v>
      </c>
      <c r="K7" s="342">
        <v>806</v>
      </c>
      <c r="L7" s="211">
        <f t="shared" si="3"/>
        <v>7.8309448627641495E-3</v>
      </c>
      <c r="M7" s="342">
        <v>45088</v>
      </c>
      <c r="N7" s="211">
        <f t="shared" si="4"/>
        <v>0.43806655331552102</v>
      </c>
      <c r="O7" s="313">
        <v>42888</v>
      </c>
      <c r="P7" s="211">
        <f t="shared" si="5"/>
        <v>0.41669176584891909</v>
      </c>
      <c r="Q7" s="212"/>
      <c r="R7" s="213" t="str">
        <f t="shared" ref="R7:R13" si="8">INDEX($C$6:$C$13,MATCH(S7,$L$6:$L$13,0))</f>
        <v>南河内医療圏</v>
      </c>
      <c r="S7" s="214">
        <f t="shared" si="6"/>
        <v>7.4476736720455418E-3</v>
      </c>
      <c r="T7" s="214">
        <f t="shared" ref="T7:T13" si="9">ROUND(S7,4)</f>
        <v>7.4000000000000003E-3</v>
      </c>
      <c r="U7" s="213" t="str">
        <f t="shared" ref="U7:U13" si="10">INDEX($C$6:$C$13,MATCH(V7,$P$6:$P$13,0))</f>
        <v>大阪市医療圏</v>
      </c>
      <c r="V7" s="214">
        <f t="shared" si="7"/>
        <v>0.44910735131601476</v>
      </c>
      <c r="W7" s="214">
        <f t="shared" ref="W7:W13" si="11">ROUND(V7,4)</f>
        <v>0.4491</v>
      </c>
      <c r="X7" s="214">
        <f t="shared" ref="X7:X13" si="12">$L$14</f>
        <v>6.0772550095886911E-3</v>
      </c>
      <c r="Y7" s="214">
        <f t="shared" ref="Y7:Y13" si="13">ROUND(X7,4)</f>
        <v>6.1000000000000004E-3</v>
      </c>
      <c r="Z7" s="214">
        <f t="shared" ref="Z7:Z13" si="14">$P$14</f>
        <v>0.43535307158729386</v>
      </c>
      <c r="AA7" s="214">
        <f t="shared" ref="AA7:AA13" si="15">ROUND(Z7,4)</f>
        <v>0.43540000000000001</v>
      </c>
      <c r="AB7" s="112">
        <v>0</v>
      </c>
    </row>
    <row r="8" spans="1:28" s="118" customFormat="1" ht="14.25" customHeight="1">
      <c r="B8" s="59">
        <v>3</v>
      </c>
      <c r="C8" s="51" t="s">
        <v>12</v>
      </c>
      <c r="D8" s="315">
        <v>164244</v>
      </c>
      <c r="E8" s="112">
        <v>16080</v>
      </c>
      <c r="F8" s="315">
        <f t="shared" si="0"/>
        <v>148164</v>
      </c>
      <c r="G8" s="342">
        <v>2969</v>
      </c>
      <c r="H8" s="211">
        <f t="shared" si="1"/>
        <v>1.8076763839166118E-2</v>
      </c>
      <c r="I8" s="342">
        <v>12307</v>
      </c>
      <c r="J8" s="211">
        <f t="shared" si="2"/>
        <v>7.4931199922067163E-2</v>
      </c>
      <c r="K8" s="342">
        <v>804</v>
      </c>
      <c r="L8" s="211">
        <f t="shared" si="3"/>
        <v>4.8951559874333313E-3</v>
      </c>
      <c r="M8" s="342">
        <v>74978</v>
      </c>
      <c r="N8" s="211">
        <f t="shared" si="4"/>
        <v>0.45650373834051777</v>
      </c>
      <c r="O8" s="313">
        <v>73186</v>
      </c>
      <c r="P8" s="211">
        <f t="shared" si="5"/>
        <v>0.44559314191081562</v>
      </c>
      <c r="Q8" s="212"/>
      <c r="R8" s="213" t="str">
        <f t="shared" si="8"/>
        <v>中河内医療圏</v>
      </c>
      <c r="S8" s="214">
        <f t="shared" si="6"/>
        <v>6.6604467941740525E-3</v>
      </c>
      <c r="T8" s="214">
        <f t="shared" si="9"/>
        <v>6.7000000000000002E-3</v>
      </c>
      <c r="U8" s="213" t="str">
        <f t="shared" si="10"/>
        <v>北河内医療圏</v>
      </c>
      <c r="V8" s="214">
        <f t="shared" si="7"/>
        <v>0.44559314191081562</v>
      </c>
      <c r="W8" s="214">
        <f t="shared" si="11"/>
        <v>0.4456</v>
      </c>
      <c r="X8" s="214">
        <f t="shared" si="12"/>
        <v>6.0772550095886911E-3</v>
      </c>
      <c r="Y8" s="214">
        <f t="shared" si="13"/>
        <v>6.1000000000000004E-3</v>
      </c>
      <c r="Z8" s="214">
        <f t="shared" si="14"/>
        <v>0.43535307158729386</v>
      </c>
      <c r="AA8" s="214">
        <f t="shared" si="15"/>
        <v>0.43540000000000001</v>
      </c>
      <c r="AB8" s="112">
        <v>0</v>
      </c>
    </row>
    <row r="9" spans="1:28" s="118" customFormat="1" ht="14.25" customHeight="1">
      <c r="B9" s="59">
        <v>4</v>
      </c>
      <c r="C9" s="51" t="s">
        <v>20</v>
      </c>
      <c r="D9" s="315">
        <v>115758</v>
      </c>
      <c r="E9" s="112">
        <v>15696</v>
      </c>
      <c r="F9" s="315">
        <f t="shared" si="0"/>
        <v>100062</v>
      </c>
      <c r="G9" s="342">
        <v>2624</v>
      </c>
      <c r="H9" s="211">
        <f t="shared" si="1"/>
        <v>2.2667979750859553E-2</v>
      </c>
      <c r="I9" s="342">
        <v>12301</v>
      </c>
      <c r="J9" s="211">
        <f t="shared" si="2"/>
        <v>0.10626479379394944</v>
      </c>
      <c r="K9" s="342">
        <v>771</v>
      </c>
      <c r="L9" s="211">
        <f t="shared" si="3"/>
        <v>6.6604467941740525E-3</v>
      </c>
      <c r="M9" s="342">
        <v>49687</v>
      </c>
      <c r="N9" s="211">
        <f t="shared" si="4"/>
        <v>0.4292316729729263</v>
      </c>
      <c r="O9" s="313">
        <v>50375</v>
      </c>
      <c r="P9" s="211">
        <f t="shared" si="5"/>
        <v>0.43517510668809067</v>
      </c>
      <c r="Q9" s="212"/>
      <c r="R9" s="213" t="str">
        <f t="shared" si="8"/>
        <v>大阪市医療圏</v>
      </c>
      <c r="S9" s="214">
        <f t="shared" si="6"/>
        <v>6.5123663361713385E-3</v>
      </c>
      <c r="T9" s="214">
        <f t="shared" si="9"/>
        <v>6.4999999999999997E-3</v>
      </c>
      <c r="U9" s="213" t="str">
        <f t="shared" si="10"/>
        <v>中河内医療圏</v>
      </c>
      <c r="V9" s="214">
        <f t="shared" si="7"/>
        <v>0.43517510668809067</v>
      </c>
      <c r="W9" s="214">
        <f t="shared" si="11"/>
        <v>0.43519999999999998</v>
      </c>
      <c r="X9" s="214">
        <f t="shared" si="12"/>
        <v>6.0772550095886911E-3</v>
      </c>
      <c r="Y9" s="214">
        <f t="shared" si="13"/>
        <v>6.1000000000000004E-3</v>
      </c>
      <c r="Z9" s="214">
        <f t="shared" si="14"/>
        <v>0.43535307158729386</v>
      </c>
      <c r="AA9" s="214">
        <f t="shared" si="15"/>
        <v>0.43540000000000001</v>
      </c>
      <c r="AB9" s="112">
        <v>0</v>
      </c>
    </row>
    <row r="10" spans="1:28" s="118" customFormat="1" ht="14.25" customHeight="1">
      <c r="B10" s="59">
        <v>5</v>
      </c>
      <c r="C10" s="51" t="s">
        <v>24</v>
      </c>
      <c r="D10" s="315">
        <v>93452</v>
      </c>
      <c r="E10" s="112">
        <v>11044</v>
      </c>
      <c r="F10" s="315">
        <f t="shared" si="0"/>
        <v>82408</v>
      </c>
      <c r="G10" s="342">
        <v>1748</v>
      </c>
      <c r="H10" s="211">
        <f t="shared" si="1"/>
        <v>1.8704789624620126E-2</v>
      </c>
      <c r="I10" s="342">
        <v>8600</v>
      </c>
      <c r="J10" s="211">
        <f t="shared" si="2"/>
        <v>9.2025852844240891E-2</v>
      </c>
      <c r="K10" s="342">
        <v>696</v>
      </c>
      <c r="L10" s="211">
        <f t="shared" si="3"/>
        <v>7.4476736720455418E-3</v>
      </c>
      <c r="M10" s="342">
        <v>42662</v>
      </c>
      <c r="N10" s="211">
        <f t="shared" si="4"/>
        <v>0.45651243419081455</v>
      </c>
      <c r="O10" s="313">
        <v>39746</v>
      </c>
      <c r="P10" s="211">
        <f t="shared" si="5"/>
        <v>0.42530924966827888</v>
      </c>
      <c r="Q10" s="212"/>
      <c r="R10" s="213" t="str">
        <f t="shared" si="8"/>
        <v>泉州医療圏</v>
      </c>
      <c r="S10" s="214">
        <f t="shared" si="6"/>
        <v>5.9986948446363137E-3</v>
      </c>
      <c r="T10" s="214">
        <f t="shared" si="9"/>
        <v>6.0000000000000001E-3</v>
      </c>
      <c r="U10" s="213" t="str">
        <f t="shared" si="10"/>
        <v>堺市医療圏</v>
      </c>
      <c r="V10" s="214">
        <f t="shared" si="7"/>
        <v>0.43047707912152472</v>
      </c>
      <c r="W10" s="214">
        <f t="shared" si="11"/>
        <v>0.43049999999999999</v>
      </c>
      <c r="X10" s="214">
        <f t="shared" si="12"/>
        <v>6.0772550095886911E-3</v>
      </c>
      <c r="Y10" s="214">
        <f t="shared" si="13"/>
        <v>6.1000000000000004E-3</v>
      </c>
      <c r="Z10" s="214">
        <f t="shared" si="14"/>
        <v>0.43535307158729386</v>
      </c>
      <c r="AA10" s="214">
        <f t="shared" si="15"/>
        <v>0.43540000000000001</v>
      </c>
      <c r="AB10" s="112">
        <v>0</v>
      </c>
    </row>
    <row r="11" spans="1:28" s="118" customFormat="1" ht="14.25" customHeight="1">
      <c r="B11" s="59">
        <v>6</v>
      </c>
      <c r="C11" s="51" t="s">
        <v>34</v>
      </c>
      <c r="D11" s="315">
        <v>115746</v>
      </c>
      <c r="E11" s="112">
        <v>8463</v>
      </c>
      <c r="F11" s="315">
        <f t="shared" si="0"/>
        <v>107283</v>
      </c>
      <c r="G11" s="342">
        <v>1399</v>
      </c>
      <c r="H11" s="211">
        <f t="shared" si="1"/>
        <v>1.208681077531837E-2</v>
      </c>
      <c r="I11" s="342">
        <v>6625</v>
      </c>
      <c r="J11" s="211">
        <f t="shared" si="2"/>
        <v>5.7237399132583418E-2</v>
      </c>
      <c r="K11" s="342">
        <v>439</v>
      </c>
      <c r="L11" s="211">
        <f t="shared" si="3"/>
        <v>3.7927876557289236E-3</v>
      </c>
      <c r="M11" s="342">
        <v>57457</v>
      </c>
      <c r="N11" s="211">
        <f t="shared" si="4"/>
        <v>0.49640592331484457</v>
      </c>
      <c r="O11" s="313">
        <v>49826</v>
      </c>
      <c r="P11" s="211">
        <f t="shared" si="5"/>
        <v>0.43047707912152472</v>
      </c>
      <c r="Q11" s="212"/>
      <c r="R11" s="213" t="str">
        <f t="shared" si="8"/>
        <v>豊能医療圏</v>
      </c>
      <c r="S11" s="214">
        <f t="shared" si="6"/>
        <v>5.7269914643690439E-3</v>
      </c>
      <c r="T11" s="214">
        <f t="shared" si="9"/>
        <v>5.7000000000000002E-3</v>
      </c>
      <c r="U11" s="213" t="str">
        <f t="shared" si="10"/>
        <v>南河内医療圏</v>
      </c>
      <c r="V11" s="214">
        <f t="shared" si="7"/>
        <v>0.42530924966827888</v>
      </c>
      <c r="W11" s="214">
        <f t="shared" si="11"/>
        <v>0.42530000000000001</v>
      </c>
      <c r="X11" s="214">
        <f t="shared" si="12"/>
        <v>6.0772550095886911E-3</v>
      </c>
      <c r="Y11" s="214">
        <f t="shared" si="13"/>
        <v>6.1000000000000004E-3</v>
      </c>
      <c r="Z11" s="214">
        <f t="shared" si="14"/>
        <v>0.43535307158729386</v>
      </c>
      <c r="AA11" s="214">
        <f t="shared" si="15"/>
        <v>0.43540000000000001</v>
      </c>
      <c r="AB11" s="112">
        <v>0</v>
      </c>
    </row>
    <row r="12" spans="1:28" s="118" customFormat="1" ht="14.25" customHeight="1">
      <c r="B12" s="59">
        <v>7</v>
      </c>
      <c r="C12" s="51" t="s">
        <v>43</v>
      </c>
      <c r="D12" s="315">
        <v>119526</v>
      </c>
      <c r="E12" s="112">
        <v>13955</v>
      </c>
      <c r="F12" s="315">
        <f t="shared" si="0"/>
        <v>105571</v>
      </c>
      <c r="G12" s="342">
        <v>2058</v>
      </c>
      <c r="H12" s="211">
        <f t="shared" si="1"/>
        <v>1.7218011144018875E-2</v>
      </c>
      <c r="I12" s="342">
        <v>11180</v>
      </c>
      <c r="J12" s="211">
        <f t="shared" si="2"/>
        <v>9.3536134397536941E-2</v>
      </c>
      <c r="K12" s="342">
        <v>717</v>
      </c>
      <c r="L12" s="211">
        <f t="shared" si="3"/>
        <v>5.9986948446363137E-3</v>
      </c>
      <c r="M12" s="342">
        <v>49855</v>
      </c>
      <c r="N12" s="211">
        <f t="shared" si="4"/>
        <v>0.41710590164483041</v>
      </c>
      <c r="O12" s="313">
        <v>55716</v>
      </c>
      <c r="P12" s="211">
        <f t="shared" si="5"/>
        <v>0.46614125796897748</v>
      </c>
      <c r="Q12" s="212"/>
      <c r="R12" s="213" t="str">
        <f t="shared" si="8"/>
        <v>北河内医療圏</v>
      </c>
      <c r="S12" s="214">
        <f t="shared" si="6"/>
        <v>4.8951559874333313E-3</v>
      </c>
      <c r="T12" s="214">
        <f t="shared" si="9"/>
        <v>4.8999999999999998E-3</v>
      </c>
      <c r="U12" s="213" t="str">
        <f t="shared" si="10"/>
        <v>三島医療圏</v>
      </c>
      <c r="V12" s="214">
        <f t="shared" si="7"/>
        <v>0.41669176584891909</v>
      </c>
      <c r="W12" s="214">
        <f t="shared" si="11"/>
        <v>0.41670000000000001</v>
      </c>
      <c r="X12" s="214">
        <f t="shared" si="12"/>
        <v>6.0772550095886911E-3</v>
      </c>
      <c r="Y12" s="214">
        <f t="shared" si="13"/>
        <v>6.1000000000000004E-3</v>
      </c>
      <c r="Z12" s="214">
        <f t="shared" si="14"/>
        <v>0.43535307158729386</v>
      </c>
      <c r="AA12" s="214">
        <f t="shared" si="15"/>
        <v>0.43540000000000001</v>
      </c>
      <c r="AB12" s="112">
        <v>0</v>
      </c>
    </row>
    <row r="13" spans="1:28" s="118" customFormat="1" ht="14.25" customHeight="1" thickBot="1">
      <c r="B13" s="59">
        <v>8</v>
      </c>
      <c r="C13" s="51" t="s">
        <v>56</v>
      </c>
      <c r="D13" s="315">
        <v>321235</v>
      </c>
      <c r="E13" s="112">
        <v>32395</v>
      </c>
      <c r="F13" s="315">
        <f t="shared" si="0"/>
        <v>288840</v>
      </c>
      <c r="G13" s="342">
        <v>4841</v>
      </c>
      <c r="H13" s="211">
        <f t="shared" si="1"/>
        <v>1.5069964356312356E-2</v>
      </c>
      <c r="I13" s="342">
        <v>25462</v>
      </c>
      <c r="J13" s="211">
        <f t="shared" si="2"/>
        <v>7.9262844957741219E-2</v>
      </c>
      <c r="K13" s="342">
        <v>2092</v>
      </c>
      <c r="L13" s="211">
        <f t="shared" si="3"/>
        <v>6.5123663361713385E-3</v>
      </c>
      <c r="M13" s="342">
        <v>144571</v>
      </c>
      <c r="N13" s="211">
        <f t="shared" si="4"/>
        <v>0.4500474730337603</v>
      </c>
      <c r="O13" s="313">
        <v>144269</v>
      </c>
      <c r="P13" s="211">
        <f t="shared" si="5"/>
        <v>0.44910735131601476</v>
      </c>
      <c r="Q13" s="212"/>
      <c r="R13" s="213" t="str">
        <f t="shared" si="8"/>
        <v>堺市医療圏</v>
      </c>
      <c r="S13" s="214">
        <f t="shared" si="6"/>
        <v>3.7927876557289236E-3</v>
      </c>
      <c r="T13" s="214">
        <f t="shared" si="9"/>
        <v>3.8E-3</v>
      </c>
      <c r="U13" s="213" t="str">
        <f t="shared" si="10"/>
        <v>豊能医療圏</v>
      </c>
      <c r="V13" s="214">
        <f t="shared" si="7"/>
        <v>0.38901119798714168</v>
      </c>
      <c r="W13" s="214">
        <f t="shared" si="11"/>
        <v>0.38900000000000001</v>
      </c>
      <c r="X13" s="214">
        <f t="shared" si="12"/>
        <v>6.0772550095886911E-3</v>
      </c>
      <c r="Y13" s="214">
        <f t="shared" si="13"/>
        <v>6.1000000000000004E-3</v>
      </c>
      <c r="Z13" s="214">
        <f t="shared" si="14"/>
        <v>0.43535307158729386</v>
      </c>
      <c r="AA13" s="214">
        <f t="shared" si="15"/>
        <v>0.43540000000000001</v>
      </c>
      <c r="AB13" s="112">
        <v>999</v>
      </c>
    </row>
    <row r="14" spans="1:28" s="118" customFormat="1" ht="14.25" customHeight="1" thickTop="1">
      <c r="B14" s="385" t="s">
        <v>0</v>
      </c>
      <c r="C14" s="386"/>
      <c r="D14" s="215">
        <f>SUM(D6:D13)</f>
        <v>1169607</v>
      </c>
      <c r="E14" s="215">
        <f>SUM(E6:E13)</f>
        <v>129821</v>
      </c>
      <c r="F14" s="215">
        <f t="shared" si="0"/>
        <v>1039786</v>
      </c>
      <c r="G14" s="216">
        <f>SUM(G6:G13)</f>
        <v>21499</v>
      </c>
      <c r="H14" s="217">
        <f t="shared" si="1"/>
        <v>1.8381387936289711E-2</v>
      </c>
      <c r="I14" s="216">
        <f>SUM(I6:I13)</f>
        <v>101214</v>
      </c>
      <c r="J14" s="217">
        <f t="shared" si="2"/>
        <v>8.6536759783414435E-2</v>
      </c>
      <c r="K14" s="216">
        <f>SUM(K6:K13)</f>
        <v>7108</v>
      </c>
      <c r="L14" s="217">
        <f t="shared" si="3"/>
        <v>6.0772550095886911E-3</v>
      </c>
      <c r="M14" s="216">
        <f>SUM(M6:M13)</f>
        <v>530594</v>
      </c>
      <c r="N14" s="217">
        <f t="shared" si="4"/>
        <v>0.45365152568341333</v>
      </c>
      <c r="O14" s="163">
        <f>SUM(O6:O13)</f>
        <v>509192</v>
      </c>
      <c r="P14" s="217">
        <f t="shared" si="5"/>
        <v>0.43535307158729386</v>
      </c>
      <c r="Q14" s="212"/>
      <c r="X14" s="212"/>
      <c r="Y14" s="212"/>
      <c r="Z14" s="212"/>
      <c r="AA14" s="212"/>
      <c r="AB14" s="212"/>
    </row>
    <row r="15" spans="1:28" s="118" customFormat="1">
      <c r="B15" s="218"/>
      <c r="H15" s="219"/>
      <c r="J15" s="219"/>
      <c r="Q15" s="212"/>
      <c r="X15" s="212"/>
      <c r="Y15" s="212"/>
      <c r="Z15" s="212"/>
      <c r="AA15" s="212"/>
      <c r="AB15" s="212"/>
    </row>
  </sheetData>
  <mergeCells count="15">
    <mergeCell ref="B14:C14"/>
    <mergeCell ref="I3:J4"/>
    <mergeCell ref="K3:L4"/>
    <mergeCell ref="M3:N4"/>
    <mergeCell ref="O3:P4"/>
    <mergeCell ref="X5:Y5"/>
    <mergeCell ref="Z5:AA5"/>
    <mergeCell ref="B3:B5"/>
    <mergeCell ref="C3:C5"/>
    <mergeCell ref="D3:D5"/>
    <mergeCell ref="E3:E5"/>
    <mergeCell ref="F3:F5"/>
    <mergeCell ref="G3:H4"/>
    <mergeCell ref="R5:T5"/>
    <mergeCell ref="U5:W5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2-8.歯科健診分析</oddHeader>
  </headerFooter>
  <ignoredErrors>
    <ignoredError sqref="S6:S7 V6:V9 S9:S10" emptyCellReference="1"/>
    <ignoredError sqref="X6:X13 Z6:Z13 F14 H14:O14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6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2" customWidth="1"/>
    <col min="14" max="16384" width="9" style="2"/>
  </cols>
  <sheetData>
    <row r="1" spans="1:1" ht="16.5" customHeight="1">
      <c r="A1" s="118" t="s">
        <v>365</v>
      </c>
    </row>
    <row r="2" spans="1:1" ht="16.5" customHeight="1">
      <c r="A2" s="118" t="s">
        <v>168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7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2" customWidth="1"/>
    <col min="14" max="16384" width="9" style="2"/>
  </cols>
  <sheetData>
    <row r="1" spans="1:1" ht="16.5" customHeight="1">
      <c r="A1" s="118" t="s">
        <v>442</v>
      </c>
    </row>
    <row r="2" spans="1:1" ht="16.5" customHeight="1">
      <c r="A2" s="118" t="s">
        <v>168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8"/>
  <dimension ref="A1:AH82"/>
  <sheetViews>
    <sheetView showGridLines="0" zoomScaleNormal="100" zoomScaleSheetLayoutView="100" workbookViewId="0"/>
  </sheetViews>
  <sheetFormatPr defaultRowHeight="13.5"/>
  <cols>
    <col min="1" max="1" width="4.625" style="2" customWidth="1"/>
    <col min="2" max="2" width="3.125" style="2" customWidth="1"/>
    <col min="3" max="3" width="12.625" style="2" customWidth="1"/>
    <col min="4" max="16" width="13.625" style="2" customWidth="1"/>
    <col min="17" max="17" width="8.625" style="2" customWidth="1"/>
    <col min="18" max="18" width="10" style="2" customWidth="1"/>
    <col min="19" max="19" width="8.625" style="2" customWidth="1"/>
    <col min="20" max="20" width="10.25" style="2" bestFit="1" customWidth="1"/>
    <col min="21" max="21" width="8.625" style="2" customWidth="1"/>
    <col min="22" max="22" width="9" style="208"/>
    <col min="23" max="28" width="11.125" style="2" customWidth="1"/>
    <col min="29" max="33" width="11.125" style="208" customWidth="1"/>
    <col min="34" max="34" width="9" style="2"/>
  </cols>
  <sheetData>
    <row r="1" spans="1:34" s="2" customFormat="1" ht="16.5" customHeight="1">
      <c r="A1" s="118" t="s">
        <v>278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212"/>
      <c r="W1" s="118"/>
      <c r="X1" s="118"/>
      <c r="Y1" s="118"/>
      <c r="Z1" s="118"/>
      <c r="AA1" s="118"/>
      <c r="AB1" s="118"/>
      <c r="AC1" s="212"/>
      <c r="AD1" s="212"/>
      <c r="AE1" s="212"/>
      <c r="AF1" s="212"/>
      <c r="AG1" s="212"/>
      <c r="AH1" s="118"/>
    </row>
    <row r="2" spans="1:34" s="2" customFormat="1" ht="16.5" customHeight="1">
      <c r="A2" s="118" t="s">
        <v>201</v>
      </c>
      <c r="B2" s="118"/>
      <c r="C2" s="118"/>
      <c r="D2" s="212" t="s">
        <v>310</v>
      </c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212"/>
      <c r="W2" s="118"/>
      <c r="X2" s="118"/>
      <c r="Y2" s="118"/>
      <c r="Z2" s="118"/>
      <c r="AA2" s="118"/>
      <c r="AB2" s="118"/>
      <c r="AC2" s="212"/>
      <c r="AD2" s="212"/>
      <c r="AE2" s="212"/>
      <c r="AF2" s="212"/>
      <c r="AG2" s="212"/>
      <c r="AH2" s="118"/>
    </row>
    <row r="3" spans="1:34" s="2" customFormat="1" ht="16.5" customHeight="1">
      <c r="A3" s="118"/>
      <c r="B3" s="390"/>
      <c r="C3" s="392" t="s">
        <v>169</v>
      </c>
      <c r="D3" s="405" t="s">
        <v>285</v>
      </c>
      <c r="E3" s="405" t="s">
        <v>286</v>
      </c>
      <c r="F3" s="405" t="s">
        <v>287</v>
      </c>
      <c r="G3" s="408" t="s">
        <v>361</v>
      </c>
      <c r="H3" s="409"/>
      <c r="I3" s="413" t="s">
        <v>366</v>
      </c>
      <c r="J3" s="408"/>
      <c r="K3" s="413" t="s">
        <v>362</v>
      </c>
      <c r="L3" s="408"/>
      <c r="M3" s="413" t="s">
        <v>364</v>
      </c>
      <c r="N3" s="409"/>
      <c r="O3" s="415" t="s">
        <v>289</v>
      </c>
      <c r="P3" s="409"/>
      <c r="Q3" s="226"/>
      <c r="R3" s="226"/>
      <c r="S3" s="226"/>
      <c r="T3" s="226"/>
      <c r="U3" s="226"/>
      <c r="V3" s="209"/>
      <c r="W3" s="210"/>
      <c r="X3" s="210"/>
      <c r="Y3" s="210"/>
      <c r="Z3" s="210"/>
      <c r="AA3" s="210"/>
      <c r="AB3" s="210"/>
      <c r="AC3" s="212"/>
      <c r="AD3" s="212"/>
      <c r="AE3" s="212"/>
      <c r="AF3" s="212"/>
      <c r="AG3" s="212"/>
      <c r="AH3" s="118"/>
    </row>
    <row r="4" spans="1:34" s="2" customFormat="1" ht="16.5" customHeight="1">
      <c r="A4" s="118"/>
      <c r="B4" s="404"/>
      <c r="C4" s="392"/>
      <c r="D4" s="406"/>
      <c r="E4" s="406"/>
      <c r="F4" s="406"/>
      <c r="G4" s="410"/>
      <c r="H4" s="411"/>
      <c r="I4" s="414"/>
      <c r="J4" s="410"/>
      <c r="K4" s="414"/>
      <c r="L4" s="410"/>
      <c r="M4" s="414"/>
      <c r="N4" s="411"/>
      <c r="O4" s="414"/>
      <c r="P4" s="411"/>
      <c r="Q4" s="226"/>
      <c r="R4" s="268" t="s">
        <v>290</v>
      </c>
      <c r="S4" s="226"/>
      <c r="T4" s="226"/>
      <c r="U4" s="226"/>
      <c r="V4" s="212"/>
      <c r="W4" s="78"/>
      <c r="X4" s="37"/>
      <c r="Y4" s="210"/>
      <c r="Z4" s="24"/>
      <c r="AA4" s="24"/>
      <c r="AB4" s="24"/>
      <c r="AC4" s="268"/>
      <c r="AD4" s="268"/>
      <c r="AE4" s="212"/>
      <c r="AF4" s="212"/>
      <c r="AG4" s="212"/>
      <c r="AH4" s="118"/>
    </row>
    <row r="5" spans="1:34" s="2" customFormat="1" ht="45" customHeight="1">
      <c r="A5" s="118"/>
      <c r="B5" s="391"/>
      <c r="C5" s="392"/>
      <c r="D5" s="407"/>
      <c r="E5" s="407"/>
      <c r="F5" s="407"/>
      <c r="G5" s="4" t="s">
        <v>73</v>
      </c>
      <c r="H5" s="5" t="s">
        <v>234</v>
      </c>
      <c r="I5" s="4" t="s">
        <v>73</v>
      </c>
      <c r="J5" s="5" t="s">
        <v>234</v>
      </c>
      <c r="K5" s="4" t="s">
        <v>73</v>
      </c>
      <c r="L5" s="5" t="s">
        <v>234</v>
      </c>
      <c r="M5" s="4" t="s">
        <v>73</v>
      </c>
      <c r="N5" s="5" t="s">
        <v>234</v>
      </c>
      <c r="O5" s="4" t="s">
        <v>73</v>
      </c>
      <c r="P5" s="5" t="s">
        <v>234</v>
      </c>
      <c r="Q5" s="136"/>
      <c r="R5" s="383" t="s">
        <v>368</v>
      </c>
      <c r="S5" s="384"/>
      <c r="T5" s="383" t="s">
        <v>311</v>
      </c>
      <c r="U5" s="384"/>
      <c r="V5" s="212"/>
      <c r="W5" s="383" t="s">
        <v>367</v>
      </c>
      <c r="X5" s="412"/>
      <c r="Y5" s="384"/>
      <c r="Z5" s="383" t="s">
        <v>291</v>
      </c>
      <c r="AA5" s="412"/>
      <c r="AB5" s="384"/>
      <c r="AC5" s="383" t="s">
        <v>367</v>
      </c>
      <c r="AD5" s="384"/>
      <c r="AE5" s="383" t="s">
        <v>369</v>
      </c>
      <c r="AF5" s="384"/>
      <c r="AG5" s="213"/>
      <c r="AH5" s="118"/>
    </row>
    <row r="6" spans="1:34" s="118" customFormat="1" ht="14.25" customHeight="1">
      <c r="B6" s="59">
        <v>1</v>
      </c>
      <c r="C6" s="51" t="s">
        <v>57</v>
      </c>
      <c r="D6" s="315">
        <v>321235</v>
      </c>
      <c r="E6" s="112">
        <v>32395</v>
      </c>
      <c r="F6" s="315">
        <f t="shared" ref="F6:F69" si="0">D6-E6</f>
        <v>288840</v>
      </c>
      <c r="G6" s="342">
        <v>4841</v>
      </c>
      <c r="H6" s="211">
        <f t="shared" ref="H6:H69" si="1">IFERROR(G6/$D6,"-")</f>
        <v>1.5069964356312356E-2</v>
      </c>
      <c r="I6" s="342">
        <v>25462</v>
      </c>
      <c r="J6" s="211">
        <f t="shared" ref="J6:J69" si="2">IFERROR(I6/$D6,"-")</f>
        <v>7.9262844957741219E-2</v>
      </c>
      <c r="K6" s="342">
        <v>2092</v>
      </c>
      <c r="L6" s="211">
        <f t="shared" ref="L6:L69" si="3">IFERROR(K6/$D6,"-")</f>
        <v>6.5123663361713385E-3</v>
      </c>
      <c r="M6" s="342">
        <v>144571</v>
      </c>
      <c r="N6" s="211">
        <f t="shared" ref="N6:N69" si="4">IFERROR(M6/$D6,"-")</f>
        <v>0.4500474730337603</v>
      </c>
      <c r="O6" s="342">
        <v>144269</v>
      </c>
      <c r="P6" s="211">
        <f t="shared" ref="P6:P69" si="5">IFERROR(O6/$D6,"-")</f>
        <v>0.44910735131601476</v>
      </c>
      <c r="Q6" s="225"/>
      <c r="R6" s="242" t="s">
        <v>57</v>
      </c>
      <c r="S6" s="227">
        <f>VLOOKUP(R6,$C$6:$P$79,10,0)</f>
        <v>6.5123663361713385E-3</v>
      </c>
      <c r="T6" s="242" t="s">
        <v>57</v>
      </c>
      <c r="U6" s="227">
        <f>VLOOKUP(T6,$C$6:$P$79,14,0)</f>
        <v>0.44910735131601476</v>
      </c>
      <c r="V6" s="212"/>
      <c r="W6" s="213" t="str">
        <f>INDEX($R$6:$R$48,MATCH(X6,$S$6:$S$48,0))</f>
        <v>河内長野市</v>
      </c>
      <c r="X6" s="214">
        <f>LARGE(S$6:S$48,ROW(A1))</f>
        <v>1.7353697925220343E-2</v>
      </c>
      <c r="Y6" s="214">
        <f>ROUND(X6,4)</f>
        <v>1.7399999999999999E-2</v>
      </c>
      <c r="Z6" s="213" t="str">
        <f>INDEX($T$6:$T$48,MATCH(AA6,U$6:U$48,0))</f>
        <v>千早赤阪村</v>
      </c>
      <c r="AA6" s="214">
        <f>LARGE(U$6:U$48,ROW(A1))</f>
        <v>0.50707743547044126</v>
      </c>
      <c r="AB6" s="214">
        <f>ROUND(AA6,4)</f>
        <v>0.5071</v>
      </c>
      <c r="AC6" s="214">
        <f>$L$80</f>
        <v>6.0772550095886911E-3</v>
      </c>
      <c r="AD6" s="214">
        <f>ROUND(AC6,4)</f>
        <v>6.1000000000000004E-3</v>
      </c>
      <c r="AE6" s="214">
        <f>$P$80</f>
        <v>0.43535307158729386</v>
      </c>
      <c r="AF6" s="214">
        <f>ROUND(AE6,4)</f>
        <v>0.43540000000000001</v>
      </c>
      <c r="AG6" s="112">
        <v>0</v>
      </c>
    </row>
    <row r="7" spans="1:34" s="118" customFormat="1" ht="14.25" customHeight="1">
      <c r="B7" s="59">
        <v>2</v>
      </c>
      <c r="C7" s="51" t="s">
        <v>124</v>
      </c>
      <c r="D7" s="315">
        <v>11612</v>
      </c>
      <c r="E7" s="112">
        <v>1474</v>
      </c>
      <c r="F7" s="315">
        <f t="shared" si="0"/>
        <v>10138</v>
      </c>
      <c r="G7" s="342">
        <v>216</v>
      </c>
      <c r="H7" s="211">
        <f t="shared" si="1"/>
        <v>1.8601446779193936E-2</v>
      </c>
      <c r="I7" s="342">
        <v>1206</v>
      </c>
      <c r="J7" s="211">
        <f t="shared" si="2"/>
        <v>0.10385807785049948</v>
      </c>
      <c r="K7" s="342">
        <v>52</v>
      </c>
      <c r="L7" s="211">
        <f t="shared" si="3"/>
        <v>4.4781260764726145E-3</v>
      </c>
      <c r="M7" s="342">
        <v>5281</v>
      </c>
      <c r="N7" s="211">
        <f t="shared" si="4"/>
        <v>0.45478815018945917</v>
      </c>
      <c r="O7" s="342">
        <v>4857</v>
      </c>
      <c r="P7" s="211">
        <f t="shared" si="5"/>
        <v>0.4182741991043748</v>
      </c>
      <c r="Q7" s="225"/>
      <c r="R7" s="242" t="s">
        <v>35</v>
      </c>
      <c r="S7" s="227">
        <f t="shared" ref="S7:S48" si="6">VLOOKUP(R7,$C$6:$P$79,10,0)</f>
        <v>3.7927876557289236E-3</v>
      </c>
      <c r="T7" s="242" t="s">
        <v>35</v>
      </c>
      <c r="U7" s="227">
        <f t="shared" ref="U7:U48" si="7">VLOOKUP(T7,$C$6:$P$79,14,0)</f>
        <v>0.43047707912152472</v>
      </c>
      <c r="V7" s="212"/>
      <c r="W7" s="213" t="str">
        <f t="shared" ref="W7:W46" si="8">INDEX($R$6:$R$48,MATCH(X7,$S$6:$S$48,0))</f>
        <v>柏原市</v>
      </c>
      <c r="X7" s="214">
        <f t="shared" ref="X7:X48" si="9">LARGE(S$6:S$48,ROW(A2))</f>
        <v>1.6834346050403428E-2</v>
      </c>
      <c r="Y7" s="214">
        <f t="shared" ref="Y7:Y48" si="10">ROUND(X7,4)</f>
        <v>1.6799999999999999E-2</v>
      </c>
      <c r="Z7" s="213" t="str">
        <f t="shared" ref="Z7:Z48" si="11">INDEX($T$6:$T$48,MATCH(AA7,U$6:U$48,0))</f>
        <v>能勢町</v>
      </c>
      <c r="AA7" s="214">
        <f t="shared" ref="AA7:AA48" si="12">LARGE(U$6:U$48,ROW(A2))</f>
        <v>0.49526315789473685</v>
      </c>
      <c r="AB7" s="214">
        <f t="shared" ref="AB7:AB48" si="13">ROUND(AA7,4)</f>
        <v>0.49530000000000002</v>
      </c>
      <c r="AC7" s="214">
        <f t="shared" ref="AC7:AC48" si="14">$L$80</f>
        <v>6.0772550095886911E-3</v>
      </c>
      <c r="AD7" s="214">
        <f t="shared" ref="AD7:AD48" si="15">ROUND(AC7,4)</f>
        <v>6.1000000000000004E-3</v>
      </c>
      <c r="AE7" s="214">
        <f t="shared" ref="AE7:AE47" si="16">$P$80</f>
        <v>0.43535307158729386</v>
      </c>
      <c r="AF7" s="214">
        <f t="shared" ref="AF7:AF48" si="17">ROUND(AE7,4)</f>
        <v>0.43540000000000001</v>
      </c>
      <c r="AG7" s="112">
        <v>0</v>
      </c>
    </row>
    <row r="8" spans="1:34" s="118" customFormat="1" ht="14.25" customHeight="1">
      <c r="B8" s="59">
        <v>3</v>
      </c>
      <c r="C8" s="51" t="s">
        <v>125</v>
      </c>
      <c r="D8" s="315">
        <v>7446</v>
      </c>
      <c r="E8" s="112">
        <v>532</v>
      </c>
      <c r="F8" s="315">
        <f t="shared" si="0"/>
        <v>6914</v>
      </c>
      <c r="G8" s="342">
        <v>76</v>
      </c>
      <c r="H8" s="211">
        <f t="shared" si="1"/>
        <v>1.0206822455009401E-2</v>
      </c>
      <c r="I8" s="342">
        <v>399</v>
      </c>
      <c r="J8" s="211">
        <f t="shared" si="2"/>
        <v>5.3585817888799354E-2</v>
      </c>
      <c r="K8" s="342">
        <v>57</v>
      </c>
      <c r="L8" s="211">
        <f t="shared" si="3"/>
        <v>7.655116841257051E-3</v>
      </c>
      <c r="M8" s="342">
        <v>3950</v>
      </c>
      <c r="N8" s="211">
        <f t="shared" si="4"/>
        <v>0.53048616706956753</v>
      </c>
      <c r="O8" s="342">
        <v>2964</v>
      </c>
      <c r="P8" s="211">
        <f t="shared" si="5"/>
        <v>0.39806607574536662</v>
      </c>
      <c r="Q8" s="225"/>
      <c r="R8" s="242" t="s">
        <v>44</v>
      </c>
      <c r="S8" s="227">
        <f t="shared" si="6"/>
        <v>5.8371023232440368E-3</v>
      </c>
      <c r="T8" s="242" t="s">
        <v>44</v>
      </c>
      <c r="U8" s="227">
        <f t="shared" si="7"/>
        <v>0.48614171402064249</v>
      </c>
      <c r="V8" s="212"/>
      <c r="W8" s="213" t="str">
        <f t="shared" si="8"/>
        <v>千早赤阪村</v>
      </c>
      <c r="X8" s="214">
        <f t="shared" si="9"/>
        <v>1.5820149875104082E-2</v>
      </c>
      <c r="Y8" s="214">
        <f t="shared" si="10"/>
        <v>1.5800000000000002E-2</v>
      </c>
      <c r="Z8" s="213" t="str">
        <f t="shared" si="11"/>
        <v>泉南市</v>
      </c>
      <c r="AA8" s="214">
        <f t="shared" si="12"/>
        <v>0.49514119126557676</v>
      </c>
      <c r="AB8" s="214">
        <f t="shared" si="13"/>
        <v>0.49509999999999998</v>
      </c>
      <c r="AC8" s="214">
        <f t="shared" si="14"/>
        <v>6.0772550095886911E-3</v>
      </c>
      <c r="AD8" s="214">
        <f t="shared" si="15"/>
        <v>6.1000000000000004E-3</v>
      </c>
      <c r="AE8" s="214">
        <f t="shared" si="16"/>
        <v>0.43535307158729386</v>
      </c>
      <c r="AF8" s="214">
        <f t="shared" si="17"/>
        <v>0.43540000000000001</v>
      </c>
      <c r="AG8" s="112">
        <v>0</v>
      </c>
    </row>
    <row r="9" spans="1:34" s="118" customFormat="1" ht="14.25" customHeight="1">
      <c r="B9" s="59">
        <v>4</v>
      </c>
      <c r="C9" s="51" t="s">
        <v>126</v>
      </c>
      <c r="D9" s="315">
        <v>8559</v>
      </c>
      <c r="E9" s="112">
        <v>586</v>
      </c>
      <c r="F9" s="315">
        <f t="shared" si="0"/>
        <v>7973</v>
      </c>
      <c r="G9" s="342">
        <v>109</v>
      </c>
      <c r="H9" s="211">
        <f t="shared" si="1"/>
        <v>1.2735132608949644E-2</v>
      </c>
      <c r="I9" s="342">
        <v>414</v>
      </c>
      <c r="J9" s="211">
        <f t="shared" si="2"/>
        <v>4.8370136698212406E-2</v>
      </c>
      <c r="K9" s="342">
        <v>63</v>
      </c>
      <c r="L9" s="211">
        <f t="shared" si="3"/>
        <v>7.3606729758149319E-3</v>
      </c>
      <c r="M9" s="342">
        <v>3937</v>
      </c>
      <c r="N9" s="211">
        <f t="shared" si="4"/>
        <v>0.45998364294894262</v>
      </c>
      <c r="O9" s="342">
        <v>4036</v>
      </c>
      <c r="P9" s="211">
        <f t="shared" si="5"/>
        <v>0.47155041476808041</v>
      </c>
      <c r="Q9" s="225"/>
      <c r="R9" s="242" t="s">
        <v>1</v>
      </c>
      <c r="S9" s="227">
        <f t="shared" si="6"/>
        <v>3.782792078833387E-3</v>
      </c>
      <c r="T9" s="242" t="s">
        <v>1</v>
      </c>
      <c r="U9" s="227">
        <f t="shared" si="7"/>
        <v>0.40165686293052905</v>
      </c>
      <c r="V9" s="212"/>
      <c r="W9" s="213" t="str">
        <f t="shared" si="8"/>
        <v>藤井寺市</v>
      </c>
      <c r="X9" s="214">
        <f t="shared" si="9"/>
        <v>1.2072649572649573E-2</v>
      </c>
      <c r="Y9" s="214">
        <f t="shared" si="10"/>
        <v>1.21E-2</v>
      </c>
      <c r="Z9" s="213" t="str">
        <f t="shared" si="11"/>
        <v>貝塚市</v>
      </c>
      <c r="AA9" s="214">
        <f t="shared" si="12"/>
        <v>0.49263873159682897</v>
      </c>
      <c r="AB9" s="214">
        <f t="shared" si="13"/>
        <v>0.49259999999999998</v>
      </c>
      <c r="AC9" s="214">
        <f t="shared" si="14"/>
        <v>6.0772550095886911E-3</v>
      </c>
      <c r="AD9" s="214">
        <f t="shared" si="15"/>
        <v>6.1000000000000004E-3</v>
      </c>
      <c r="AE9" s="214">
        <f t="shared" si="16"/>
        <v>0.43535307158729386</v>
      </c>
      <c r="AF9" s="214">
        <f t="shared" si="17"/>
        <v>0.43540000000000001</v>
      </c>
      <c r="AG9" s="112">
        <v>0</v>
      </c>
    </row>
    <row r="10" spans="1:34" s="118" customFormat="1" ht="14.25" customHeight="1">
      <c r="B10" s="59">
        <v>5</v>
      </c>
      <c r="C10" s="51" t="s">
        <v>127</v>
      </c>
      <c r="D10" s="315">
        <v>7223</v>
      </c>
      <c r="E10" s="112">
        <v>861</v>
      </c>
      <c r="F10" s="315">
        <f t="shared" si="0"/>
        <v>6362</v>
      </c>
      <c r="G10" s="342">
        <v>195</v>
      </c>
      <c r="H10" s="211">
        <f t="shared" si="1"/>
        <v>2.6997092620794683E-2</v>
      </c>
      <c r="I10" s="342">
        <v>616</v>
      </c>
      <c r="J10" s="211">
        <f t="shared" si="2"/>
        <v>8.5283123355946289E-2</v>
      </c>
      <c r="K10" s="342">
        <v>50</v>
      </c>
      <c r="L10" s="211">
        <f t="shared" si="3"/>
        <v>6.9223314412294058E-3</v>
      </c>
      <c r="M10" s="342">
        <v>3147</v>
      </c>
      <c r="N10" s="211">
        <f t="shared" si="4"/>
        <v>0.43569154091097884</v>
      </c>
      <c r="O10" s="342">
        <v>3215</v>
      </c>
      <c r="P10" s="211">
        <f t="shared" si="5"/>
        <v>0.44510591167105079</v>
      </c>
      <c r="Q10" s="225"/>
      <c r="R10" s="242" t="s">
        <v>2</v>
      </c>
      <c r="S10" s="227">
        <f t="shared" si="6"/>
        <v>1.9013988863235095E-3</v>
      </c>
      <c r="T10" s="242" t="s">
        <v>2</v>
      </c>
      <c r="U10" s="227">
        <f t="shared" si="7"/>
        <v>0.3925709629227217</v>
      </c>
      <c r="V10" s="212"/>
      <c r="W10" s="213" t="str">
        <f t="shared" si="8"/>
        <v>吹田市</v>
      </c>
      <c r="X10" s="214">
        <f t="shared" si="9"/>
        <v>1.0167904207639307E-2</v>
      </c>
      <c r="Y10" s="214">
        <f t="shared" si="10"/>
        <v>1.0200000000000001E-2</v>
      </c>
      <c r="Z10" s="213" t="str">
        <f t="shared" si="11"/>
        <v>泉佐野市</v>
      </c>
      <c r="AA10" s="214">
        <f t="shared" si="12"/>
        <v>0.49103501346671796</v>
      </c>
      <c r="AB10" s="214">
        <f t="shared" si="13"/>
        <v>0.49099999999999999</v>
      </c>
      <c r="AC10" s="214">
        <f t="shared" si="14"/>
        <v>6.0772550095886911E-3</v>
      </c>
      <c r="AD10" s="214">
        <f t="shared" si="15"/>
        <v>6.1000000000000004E-3</v>
      </c>
      <c r="AE10" s="214">
        <f t="shared" si="16"/>
        <v>0.43535307158729386</v>
      </c>
      <c r="AF10" s="214">
        <f t="shared" si="17"/>
        <v>0.43540000000000001</v>
      </c>
      <c r="AG10" s="112">
        <v>0</v>
      </c>
    </row>
    <row r="11" spans="1:34" s="118" customFormat="1" ht="14.25" customHeight="1">
      <c r="B11" s="59">
        <v>6</v>
      </c>
      <c r="C11" s="51" t="s">
        <v>128</v>
      </c>
      <c r="D11" s="315">
        <v>10567</v>
      </c>
      <c r="E11" s="112">
        <v>1574</v>
      </c>
      <c r="F11" s="315">
        <f t="shared" si="0"/>
        <v>8993</v>
      </c>
      <c r="G11" s="342">
        <v>233</v>
      </c>
      <c r="H11" s="211">
        <f t="shared" si="1"/>
        <v>2.2049777609539131E-2</v>
      </c>
      <c r="I11" s="342">
        <v>1297</v>
      </c>
      <c r="J11" s="211">
        <f t="shared" si="2"/>
        <v>0.12274060755181225</v>
      </c>
      <c r="K11" s="342">
        <v>44</v>
      </c>
      <c r="L11" s="211">
        <f t="shared" si="3"/>
        <v>4.1639065013721966E-3</v>
      </c>
      <c r="M11" s="342">
        <v>4014</v>
      </c>
      <c r="N11" s="211">
        <f t="shared" si="4"/>
        <v>0.37986183401154539</v>
      </c>
      <c r="O11" s="342">
        <v>4979</v>
      </c>
      <c r="P11" s="211">
        <f t="shared" si="5"/>
        <v>0.47118387432573106</v>
      </c>
      <c r="Q11" s="225"/>
      <c r="R11" s="242" t="s">
        <v>3</v>
      </c>
      <c r="S11" s="227">
        <f t="shared" si="6"/>
        <v>1.0167904207639307E-2</v>
      </c>
      <c r="T11" s="242" t="s">
        <v>3</v>
      </c>
      <c r="U11" s="227">
        <f t="shared" si="7"/>
        <v>0.38009231386714831</v>
      </c>
      <c r="V11" s="212"/>
      <c r="W11" s="213" t="str">
        <f t="shared" si="8"/>
        <v>摂津市</v>
      </c>
      <c r="X11" s="214">
        <f t="shared" si="9"/>
        <v>1.0019127425084252E-2</v>
      </c>
      <c r="Y11" s="214">
        <f t="shared" si="10"/>
        <v>0.01</v>
      </c>
      <c r="Z11" s="213" t="str">
        <f t="shared" si="11"/>
        <v>岸和田市</v>
      </c>
      <c r="AA11" s="214">
        <f t="shared" si="12"/>
        <v>0.48614171402064249</v>
      </c>
      <c r="AB11" s="214">
        <f t="shared" si="13"/>
        <v>0.48609999999999998</v>
      </c>
      <c r="AC11" s="214">
        <f t="shared" si="14"/>
        <v>6.0772550095886911E-3</v>
      </c>
      <c r="AD11" s="214">
        <f t="shared" si="15"/>
        <v>6.1000000000000004E-3</v>
      </c>
      <c r="AE11" s="214">
        <f t="shared" si="16"/>
        <v>0.43535307158729386</v>
      </c>
      <c r="AF11" s="214">
        <f t="shared" si="17"/>
        <v>0.43540000000000001</v>
      </c>
      <c r="AG11" s="112">
        <v>0</v>
      </c>
    </row>
    <row r="12" spans="1:34" s="118" customFormat="1" ht="14.25" customHeight="1">
      <c r="B12" s="59">
        <v>7</v>
      </c>
      <c r="C12" s="51" t="s">
        <v>129</v>
      </c>
      <c r="D12" s="315">
        <v>9428</v>
      </c>
      <c r="E12" s="112">
        <v>1196</v>
      </c>
      <c r="F12" s="315">
        <f t="shared" si="0"/>
        <v>8232</v>
      </c>
      <c r="G12" s="342">
        <v>150</v>
      </c>
      <c r="H12" s="211">
        <f t="shared" si="1"/>
        <v>1.5910055154857869E-2</v>
      </c>
      <c r="I12" s="342">
        <v>1033</v>
      </c>
      <c r="J12" s="211">
        <f t="shared" si="2"/>
        <v>0.10956724649978787</v>
      </c>
      <c r="K12" s="342">
        <v>13</v>
      </c>
      <c r="L12" s="211">
        <f t="shared" si="3"/>
        <v>1.3788714467543488E-3</v>
      </c>
      <c r="M12" s="342">
        <v>3781</v>
      </c>
      <c r="N12" s="211">
        <f t="shared" si="4"/>
        <v>0.40103945693678406</v>
      </c>
      <c r="O12" s="342">
        <v>4451</v>
      </c>
      <c r="P12" s="211">
        <f t="shared" si="5"/>
        <v>0.47210436996181587</v>
      </c>
      <c r="Q12" s="225"/>
      <c r="R12" s="242" t="s">
        <v>45</v>
      </c>
      <c r="S12" s="227">
        <f t="shared" si="6"/>
        <v>9.7284584135129363E-3</v>
      </c>
      <c r="T12" s="242" t="s">
        <v>45</v>
      </c>
      <c r="U12" s="227">
        <f t="shared" si="7"/>
        <v>0.45146461406884753</v>
      </c>
      <c r="V12" s="212"/>
      <c r="W12" s="213" t="str">
        <f t="shared" si="8"/>
        <v>泉大津市</v>
      </c>
      <c r="X12" s="214">
        <f t="shared" si="9"/>
        <v>9.7284584135129363E-3</v>
      </c>
      <c r="Y12" s="214">
        <f t="shared" si="10"/>
        <v>9.7000000000000003E-3</v>
      </c>
      <c r="Z12" s="213" t="str">
        <f t="shared" si="11"/>
        <v>忠岡町</v>
      </c>
      <c r="AA12" s="214">
        <f t="shared" si="12"/>
        <v>0.48495506057053539</v>
      </c>
      <c r="AB12" s="214">
        <f t="shared" si="13"/>
        <v>0.48499999999999999</v>
      </c>
      <c r="AC12" s="214">
        <f t="shared" si="14"/>
        <v>6.0772550095886911E-3</v>
      </c>
      <c r="AD12" s="214">
        <f t="shared" si="15"/>
        <v>6.1000000000000004E-3</v>
      </c>
      <c r="AE12" s="214">
        <f t="shared" si="16"/>
        <v>0.43535307158729386</v>
      </c>
      <c r="AF12" s="214">
        <f t="shared" si="17"/>
        <v>0.43540000000000001</v>
      </c>
      <c r="AG12" s="112">
        <v>0</v>
      </c>
    </row>
    <row r="13" spans="1:34" s="118" customFormat="1" ht="14.25" customHeight="1">
      <c r="B13" s="59">
        <v>8</v>
      </c>
      <c r="C13" s="51" t="s">
        <v>58</v>
      </c>
      <c r="D13" s="315">
        <v>7244</v>
      </c>
      <c r="E13" s="112">
        <v>444</v>
      </c>
      <c r="F13" s="315">
        <f t="shared" si="0"/>
        <v>6800</v>
      </c>
      <c r="G13" s="342">
        <v>93</v>
      </c>
      <c r="H13" s="211">
        <f t="shared" si="1"/>
        <v>1.2838210933186085E-2</v>
      </c>
      <c r="I13" s="342">
        <v>327</v>
      </c>
      <c r="J13" s="211">
        <f t="shared" si="2"/>
        <v>4.5140806184428492E-2</v>
      </c>
      <c r="K13" s="342">
        <v>24</v>
      </c>
      <c r="L13" s="211">
        <f t="shared" si="3"/>
        <v>3.3130866924351186E-3</v>
      </c>
      <c r="M13" s="342">
        <v>4003</v>
      </c>
      <c r="N13" s="211">
        <f t="shared" si="4"/>
        <v>0.55259525124240749</v>
      </c>
      <c r="O13" s="342">
        <v>2797</v>
      </c>
      <c r="P13" s="211">
        <f t="shared" si="5"/>
        <v>0.38611264494754277</v>
      </c>
      <c r="Q13" s="225"/>
      <c r="R13" s="242" t="s">
        <v>8</v>
      </c>
      <c r="S13" s="227">
        <f t="shared" si="6"/>
        <v>7.0745520378794917E-3</v>
      </c>
      <c r="T13" s="242" t="s">
        <v>8</v>
      </c>
      <c r="U13" s="227">
        <f t="shared" si="7"/>
        <v>0.42025810045492529</v>
      </c>
      <c r="V13" s="212"/>
      <c r="W13" s="213" t="str">
        <f t="shared" si="8"/>
        <v>茨木市</v>
      </c>
      <c r="X13" s="214">
        <f t="shared" si="9"/>
        <v>8.9417895422514368E-3</v>
      </c>
      <c r="Y13" s="214">
        <f t="shared" si="10"/>
        <v>8.8999999999999999E-3</v>
      </c>
      <c r="Z13" s="213" t="str">
        <f t="shared" si="11"/>
        <v>熊取町</v>
      </c>
      <c r="AA13" s="214">
        <f t="shared" si="12"/>
        <v>0.48248568541596498</v>
      </c>
      <c r="AB13" s="214">
        <f t="shared" si="13"/>
        <v>0.48249999999999998</v>
      </c>
      <c r="AC13" s="214">
        <f t="shared" si="14"/>
        <v>6.0772550095886911E-3</v>
      </c>
      <c r="AD13" s="214">
        <f t="shared" si="15"/>
        <v>6.1000000000000004E-3</v>
      </c>
      <c r="AE13" s="214">
        <f t="shared" si="16"/>
        <v>0.43535307158729386</v>
      </c>
      <c r="AF13" s="214">
        <f t="shared" si="17"/>
        <v>0.43540000000000001</v>
      </c>
      <c r="AG13" s="112">
        <v>0</v>
      </c>
    </row>
    <row r="14" spans="1:34" s="118" customFormat="1" ht="14.25" customHeight="1">
      <c r="B14" s="59">
        <v>9</v>
      </c>
      <c r="C14" s="51" t="s">
        <v>130</v>
      </c>
      <c r="D14" s="315">
        <v>4599</v>
      </c>
      <c r="E14" s="112">
        <v>455</v>
      </c>
      <c r="F14" s="315">
        <f t="shared" si="0"/>
        <v>4144</v>
      </c>
      <c r="G14" s="342">
        <v>68</v>
      </c>
      <c r="H14" s="211">
        <f t="shared" si="1"/>
        <v>1.4785823005001086E-2</v>
      </c>
      <c r="I14" s="342">
        <v>331</v>
      </c>
      <c r="J14" s="211">
        <f t="shared" si="2"/>
        <v>7.1972167862578817E-2</v>
      </c>
      <c r="K14" s="342">
        <v>56</v>
      </c>
      <c r="L14" s="211">
        <f t="shared" si="3"/>
        <v>1.2176560121765601E-2</v>
      </c>
      <c r="M14" s="342">
        <v>1901</v>
      </c>
      <c r="N14" s="211">
        <f t="shared" si="4"/>
        <v>0.41335072841922155</v>
      </c>
      <c r="O14" s="342">
        <v>2243</v>
      </c>
      <c r="P14" s="211">
        <f t="shared" si="5"/>
        <v>0.48771472059143289</v>
      </c>
      <c r="Q14" s="225"/>
      <c r="R14" s="242" t="s">
        <v>46</v>
      </c>
      <c r="S14" s="227">
        <f t="shared" si="6"/>
        <v>8.8857914452478443E-3</v>
      </c>
      <c r="T14" s="242" t="s">
        <v>46</v>
      </c>
      <c r="U14" s="227">
        <f t="shared" si="7"/>
        <v>0.49263873159682897</v>
      </c>
      <c r="V14" s="212"/>
      <c r="W14" s="213" t="str">
        <f t="shared" si="8"/>
        <v>貝塚市</v>
      </c>
      <c r="X14" s="214">
        <f t="shared" si="9"/>
        <v>8.8857914452478443E-3</v>
      </c>
      <c r="Y14" s="214">
        <f t="shared" si="10"/>
        <v>8.8999999999999999E-3</v>
      </c>
      <c r="Z14" s="213" t="str">
        <f t="shared" si="11"/>
        <v>四條畷市</v>
      </c>
      <c r="AA14" s="214">
        <f t="shared" si="12"/>
        <v>0.47978085050873986</v>
      </c>
      <c r="AB14" s="214">
        <f t="shared" si="13"/>
        <v>0.4798</v>
      </c>
      <c r="AC14" s="214">
        <f t="shared" si="14"/>
        <v>6.0772550095886911E-3</v>
      </c>
      <c r="AD14" s="214">
        <f t="shared" si="15"/>
        <v>6.1000000000000004E-3</v>
      </c>
      <c r="AE14" s="214">
        <f t="shared" si="16"/>
        <v>0.43535307158729386</v>
      </c>
      <c r="AF14" s="214">
        <f t="shared" si="17"/>
        <v>0.43540000000000001</v>
      </c>
      <c r="AG14" s="112">
        <v>0</v>
      </c>
    </row>
    <row r="15" spans="1:34" s="118" customFormat="1" ht="14.25" customHeight="1">
      <c r="B15" s="59">
        <v>10</v>
      </c>
      <c r="C15" s="51" t="s">
        <v>59</v>
      </c>
      <c r="D15" s="315">
        <v>11592</v>
      </c>
      <c r="E15" s="112">
        <v>1387</v>
      </c>
      <c r="F15" s="315">
        <f t="shared" si="0"/>
        <v>10205</v>
      </c>
      <c r="G15" s="342">
        <v>165</v>
      </c>
      <c r="H15" s="211">
        <f t="shared" si="1"/>
        <v>1.4233954451345756E-2</v>
      </c>
      <c r="I15" s="342">
        <v>1168</v>
      </c>
      <c r="J15" s="211">
        <f t="shared" si="2"/>
        <v>0.1007591442374051</v>
      </c>
      <c r="K15" s="342">
        <v>54</v>
      </c>
      <c r="L15" s="211">
        <f t="shared" si="3"/>
        <v>4.658385093167702E-3</v>
      </c>
      <c r="M15" s="342">
        <v>5005</v>
      </c>
      <c r="N15" s="211">
        <f t="shared" si="4"/>
        <v>0.43176328502415456</v>
      </c>
      <c r="O15" s="342">
        <v>5200</v>
      </c>
      <c r="P15" s="211">
        <f t="shared" si="5"/>
        <v>0.44858523119392685</v>
      </c>
      <c r="Q15" s="225"/>
      <c r="R15" s="242" t="s">
        <v>13</v>
      </c>
      <c r="S15" s="227">
        <f t="shared" si="6"/>
        <v>7.0359352127307932E-3</v>
      </c>
      <c r="T15" s="242" t="s">
        <v>13</v>
      </c>
      <c r="U15" s="227">
        <f t="shared" si="7"/>
        <v>0.45894130424517166</v>
      </c>
      <c r="V15" s="212"/>
      <c r="W15" s="213" t="str">
        <f t="shared" si="8"/>
        <v>八尾市</v>
      </c>
      <c r="X15" s="214">
        <f t="shared" si="9"/>
        <v>8.7716980633570241E-3</v>
      </c>
      <c r="Y15" s="214">
        <f t="shared" si="10"/>
        <v>8.8000000000000005E-3</v>
      </c>
      <c r="Z15" s="213" t="str">
        <f t="shared" si="11"/>
        <v>岬町</v>
      </c>
      <c r="AA15" s="214">
        <f t="shared" si="12"/>
        <v>0.47486563389187481</v>
      </c>
      <c r="AB15" s="214">
        <f t="shared" si="13"/>
        <v>0.47489999999999999</v>
      </c>
      <c r="AC15" s="214">
        <f t="shared" si="14"/>
        <v>6.0772550095886911E-3</v>
      </c>
      <c r="AD15" s="214">
        <f t="shared" si="15"/>
        <v>6.1000000000000004E-3</v>
      </c>
      <c r="AE15" s="214">
        <f t="shared" si="16"/>
        <v>0.43535307158729386</v>
      </c>
      <c r="AF15" s="214">
        <f t="shared" si="17"/>
        <v>0.43540000000000001</v>
      </c>
      <c r="AG15" s="112">
        <v>0</v>
      </c>
    </row>
    <row r="16" spans="1:34" s="118" customFormat="1" ht="14.25" customHeight="1">
      <c r="B16" s="59">
        <v>11</v>
      </c>
      <c r="C16" s="51" t="s">
        <v>60</v>
      </c>
      <c r="D16" s="315">
        <v>19799</v>
      </c>
      <c r="E16" s="112">
        <v>2086</v>
      </c>
      <c r="F16" s="315">
        <f t="shared" si="0"/>
        <v>17713</v>
      </c>
      <c r="G16" s="342">
        <v>333</v>
      </c>
      <c r="H16" s="211">
        <f t="shared" si="1"/>
        <v>1.6819031264205263E-2</v>
      </c>
      <c r="I16" s="342">
        <v>1555</v>
      </c>
      <c r="J16" s="211">
        <f t="shared" si="2"/>
        <v>7.8539320167685236E-2</v>
      </c>
      <c r="K16" s="342">
        <v>198</v>
      </c>
      <c r="L16" s="211">
        <f t="shared" si="3"/>
        <v>1.000050507601394E-2</v>
      </c>
      <c r="M16" s="342">
        <v>8743</v>
      </c>
      <c r="N16" s="211">
        <f t="shared" si="4"/>
        <v>0.44158795898782766</v>
      </c>
      <c r="O16" s="342">
        <v>8970</v>
      </c>
      <c r="P16" s="211">
        <f t="shared" si="5"/>
        <v>0.4530531845042679</v>
      </c>
      <c r="Q16" s="225"/>
      <c r="R16" s="242" t="s">
        <v>14</v>
      </c>
      <c r="S16" s="227">
        <f t="shared" si="6"/>
        <v>4.4566151202749139E-3</v>
      </c>
      <c r="T16" s="242" t="s">
        <v>14</v>
      </c>
      <c r="U16" s="227">
        <f t="shared" si="7"/>
        <v>0.43832331042382588</v>
      </c>
      <c r="V16" s="212"/>
      <c r="W16" s="213" t="str">
        <f t="shared" si="8"/>
        <v>大阪狭山市</v>
      </c>
      <c r="X16" s="214">
        <f t="shared" si="9"/>
        <v>8.756147295190116E-3</v>
      </c>
      <c r="Y16" s="214">
        <f t="shared" si="10"/>
        <v>8.8000000000000005E-3</v>
      </c>
      <c r="Z16" s="213" t="str">
        <f t="shared" si="11"/>
        <v>柏原市</v>
      </c>
      <c r="AA16" s="214">
        <f t="shared" si="12"/>
        <v>0.47126207789620478</v>
      </c>
      <c r="AB16" s="214">
        <f t="shared" si="13"/>
        <v>0.4713</v>
      </c>
      <c r="AC16" s="214">
        <f t="shared" si="14"/>
        <v>6.0772550095886911E-3</v>
      </c>
      <c r="AD16" s="214">
        <f t="shared" si="15"/>
        <v>6.1000000000000004E-3</v>
      </c>
      <c r="AE16" s="214">
        <f t="shared" si="16"/>
        <v>0.43535307158729386</v>
      </c>
      <c r="AF16" s="214">
        <f t="shared" si="17"/>
        <v>0.43540000000000001</v>
      </c>
      <c r="AG16" s="112">
        <v>0</v>
      </c>
    </row>
    <row r="17" spans="2:33" s="118" customFormat="1" ht="14.25" customHeight="1">
      <c r="B17" s="59">
        <v>12</v>
      </c>
      <c r="C17" s="51" t="s">
        <v>131</v>
      </c>
      <c r="D17" s="315">
        <v>10166</v>
      </c>
      <c r="E17" s="112">
        <v>1417</v>
      </c>
      <c r="F17" s="315">
        <f t="shared" si="0"/>
        <v>8749</v>
      </c>
      <c r="G17" s="342">
        <v>175</v>
      </c>
      <c r="H17" s="211">
        <f t="shared" si="1"/>
        <v>1.7214243556954556E-2</v>
      </c>
      <c r="I17" s="342">
        <v>1160</v>
      </c>
      <c r="J17" s="211">
        <f t="shared" si="2"/>
        <v>0.11410584300609876</v>
      </c>
      <c r="K17" s="342">
        <v>82</v>
      </c>
      <c r="L17" s="211">
        <f t="shared" si="3"/>
        <v>8.0661026952587051E-3</v>
      </c>
      <c r="M17" s="342">
        <v>4189</v>
      </c>
      <c r="N17" s="211">
        <f t="shared" si="4"/>
        <v>0.41205980720047214</v>
      </c>
      <c r="O17" s="342">
        <v>4560</v>
      </c>
      <c r="P17" s="211">
        <f t="shared" si="5"/>
        <v>0.44855400354121583</v>
      </c>
      <c r="Q17" s="225"/>
      <c r="R17" s="242" t="s">
        <v>9</v>
      </c>
      <c r="S17" s="227">
        <f t="shared" si="6"/>
        <v>8.9417895422514368E-3</v>
      </c>
      <c r="T17" s="242" t="s">
        <v>9</v>
      </c>
      <c r="U17" s="227">
        <f t="shared" si="7"/>
        <v>0.39622194587552556</v>
      </c>
      <c r="V17" s="212"/>
      <c r="W17" s="213" t="str">
        <f t="shared" si="8"/>
        <v>高石市</v>
      </c>
      <c r="X17" s="214">
        <f t="shared" si="9"/>
        <v>7.3501930982932603E-3</v>
      </c>
      <c r="Y17" s="214">
        <f t="shared" si="10"/>
        <v>7.4000000000000003E-3</v>
      </c>
      <c r="Z17" s="213" t="str">
        <f t="shared" si="11"/>
        <v>門真市</v>
      </c>
      <c r="AA17" s="214">
        <f t="shared" si="12"/>
        <v>0.47068580907166963</v>
      </c>
      <c r="AB17" s="214">
        <f t="shared" si="13"/>
        <v>0.47070000000000001</v>
      </c>
      <c r="AC17" s="214">
        <f t="shared" si="14"/>
        <v>6.0772550095886911E-3</v>
      </c>
      <c r="AD17" s="214">
        <f t="shared" si="15"/>
        <v>6.1000000000000004E-3</v>
      </c>
      <c r="AE17" s="214">
        <f t="shared" si="16"/>
        <v>0.43535307158729386</v>
      </c>
      <c r="AF17" s="214">
        <f t="shared" si="17"/>
        <v>0.43540000000000001</v>
      </c>
      <c r="AG17" s="112">
        <v>0</v>
      </c>
    </row>
    <row r="18" spans="2:33" s="118" customFormat="1" ht="14.25" customHeight="1">
      <c r="B18" s="59">
        <v>13</v>
      </c>
      <c r="C18" s="51" t="s">
        <v>132</v>
      </c>
      <c r="D18" s="315">
        <v>17424</v>
      </c>
      <c r="E18" s="112">
        <v>1519</v>
      </c>
      <c r="F18" s="315">
        <f t="shared" si="0"/>
        <v>15905</v>
      </c>
      <c r="G18" s="342">
        <v>269</v>
      </c>
      <c r="H18" s="211">
        <f t="shared" si="1"/>
        <v>1.5438475665748392E-2</v>
      </c>
      <c r="I18" s="342">
        <v>1147</v>
      </c>
      <c r="J18" s="211">
        <f t="shared" si="2"/>
        <v>6.5828741965105603E-2</v>
      </c>
      <c r="K18" s="342">
        <v>103</v>
      </c>
      <c r="L18" s="211">
        <f t="shared" si="3"/>
        <v>5.9113865932047746E-3</v>
      </c>
      <c r="M18" s="342">
        <v>8030</v>
      </c>
      <c r="N18" s="211">
        <f t="shared" si="4"/>
        <v>0.46085858585858586</v>
      </c>
      <c r="O18" s="342">
        <v>7875</v>
      </c>
      <c r="P18" s="211">
        <f t="shared" si="5"/>
        <v>0.45196280991735538</v>
      </c>
      <c r="Q18" s="225"/>
      <c r="R18" s="242" t="s">
        <v>21</v>
      </c>
      <c r="S18" s="227">
        <f t="shared" si="6"/>
        <v>8.7716980633570241E-3</v>
      </c>
      <c r="T18" s="242" t="s">
        <v>21</v>
      </c>
      <c r="U18" s="227">
        <f t="shared" si="7"/>
        <v>0.42207191735580862</v>
      </c>
      <c r="V18" s="212"/>
      <c r="W18" s="213" t="str">
        <f t="shared" si="8"/>
        <v>熊取町</v>
      </c>
      <c r="X18" s="214">
        <f t="shared" si="9"/>
        <v>7.2414954530144833E-3</v>
      </c>
      <c r="Y18" s="214">
        <f t="shared" si="10"/>
        <v>7.1999999999999998E-3</v>
      </c>
      <c r="Z18" s="213" t="str">
        <f t="shared" si="11"/>
        <v>守口市</v>
      </c>
      <c r="AA18" s="214">
        <f t="shared" si="12"/>
        <v>0.45894130424517166</v>
      </c>
      <c r="AB18" s="214">
        <f t="shared" si="13"/>
        <v>0.45889999999999997</v>
      </c>
      <c r="AC18" s="214">
        <f t="shared" si="14"/>
        <v>6.0772550095886911E-3</v>
      </c>
      <c r="AD18" s="214">
        <f t="shared" si="15"/>
        <v>6.1000000000000004E-3</v>
      </c>
      <c r="AE18" s="214">
        <f t="shared" si="16"/>
        <v>0.43535307158729386</v>
      </c>
      <c r="AF18" s="214">
        <f t="shared" si="17"/>
        <v>0.43540000000000001</v>
      </c>
      <c r="AG18" s="112">
        <v>0</v>
      </c>
    </row>
    <row r="19" spans="2:33" s="118" customFormat="1" ht="14.25" customHeight="1">
      <c r="B19" s="59">
        <v>14</v>
      </c>
      <c r="C19" s="51" t="s">
        <v>133</v>
      </c>
      <c r="D19" s="315">
        <v>13382</v>
      </c>
      <c r="E19" s="112">
        <v>1407</v>
      </c>
      <c r="F19" s="315">
        <f t="shared" si="0"/>
        <v>11975</v>
      </c>
      <c r="G19" s="342">
        <v>193</v>
      </c>
      <c r="H19" s="211">
        <f t="shared" si="1"/>
        <v>1.4422358391869675E-2</v>
      </c>
      <c r="I19" s="342">
        <v>1081</v>
      </c>
      <c r="J19" s="211">
        <f t="shared" si="2"/>
        <v>8.078015244358093E-2</v>
      </c>
      <c r="K19" s="342">
        <v>133</v>
      </c>
      <c r="L19" s="211">
        <f t="shared" si="3"/>
        <v>9.9387236586459416E-3</v>
      </c>
      <c r="M19" s="342">
        <v>5811</v>
      </c>
      <c r="N19" s="211">
        <f t="shared" si="4"/>
        <v>0.4342400239127186</v>
      </c>
      <c r="O19" s="342">
        <v>6164</v>
      </c>
      <c r="P19" s="211">
        <f t="shared" si="5"/>
        <v>0.46061874159318489</v>
      </c>
      <c r="Q19" s="225"/>
      <c r="R19" s="242" t="s">
        <v>47</v>
      </c>
      <c r="S19" s="227">
        <f t="shared" si="6"/>
        <v>3.9245863793766836E-3</v>
      </c>
      <c r="T19" s="242" t="s">
        <v>47</v>
      </c>
      <c r="U19" s="227">
        <f t="shared" si="7"/>
        <v>0.49103501346671796</v>
      </c>
      <c r="V19" s="212"/>
      <c r="W19" s="213" t="str">
        <f t="shared" si="8"/>
        <v>高槻市</v>
      </c>
      <c r="X19" s="214">
        <f t="shared" si="9"/>
        <v>7.0745520378794917E-3</v>
      </c>
      <c r="Y19" s="214">
        <f t="shared" si="10"/>
        <v>7.1000000000000004E-3</v>
      </c>
      <c r="Z19" s="213" t="str">
        <f t="shared" si="11"/>
        <v>太子町</v>
      </c>
      <c r="AA19" s="214">
        <f t="shared" si="12"/>
        <v>0.45841889117043122</v>
      </c>
      <c r="AB19" s="214">
        <f t="shared" si="13"/>
        <v>0.45839999999999997</v>
      </c>
      <c r="AC19" s="214">
        <f t="shared" si="14"/>
        <v>6.0772550095886911E-3</v>
      </c>
      <c r="AD19" s="214">
        <f t="shared" si="15"/>
        <v>6.1000000000000004E-3</v>
      </c>
      <c r="AE19" s="214">
        <f t="shared" si="16"/>
        <v>0.43535307158729386</v>
      </c>
      <c r="AF19" s="214">
        <f t="shared" si="17"/>
        <v>0.43540000000000001</v>
      </c>
      <c r="AG19" s="112">
        <v>0</v>
      </c>
    </row>
    <row r="20" spans="2:33" s="118" customFormat="1" ht="14.25" customHeight="1">
      <c r="B20" s="59">
        <v>15</v>
      </c>
      <c r="C20" s="51" t="s">
        <v>134</v>
      </c>
      <c r="D20" s="315">
        <v>21468</v>
      </c>
      <c r="E20" s="112">
        <v>1844</v>
      </c>
      <c r="F20" s="315">
        <f t="shared" si="0"/>
        <v>19624</v>
      </c>
      <c r="G20" s="342">
        <v>241</v>
      </c>
      <c r="H20" s="211">
        <f t="shared" si="1"/>
        <v>1.1226010806782188E-2</v>
      </c>
      <c r="I20" s="342">
        <v>1446</v>
      </c>
      <c r="J20" s="211">
        <f t="shared" si="2"/>
        <v>6.7356064840693119E-2</v>
      </c>
      <c r="K20" s="342">
        <v>157</v>
      </c>
      <c r="L20" s="211">
        <f t="shared" si="3"/>
        <v>7.3132103596049939E-3</v>
      </c>
      <c r="M20" s="342">
        <v>10131</v>
      </c>
      <c r="N20" s="211">
        <f t="shared" si="4"/>
        <v>0.4719116825041923</v>
      </c>
      <c r="O20" s="342">
        <v>9493</v>
      </c>
      <c r="P20" s="211">
        <f t="shared" si="5"/>
        <v>0.44219303148872741</v>
      </c>
      <c r="Q20" s="225"/>
      <c r="R20" s="242" t="s">
        <v>25</v>
      </c>
      <c r="S20" s="227">
        <f t="shared" si="6"/>
        <v>3.2782904322486645E-3</v>
      </c>
      <c r="T20" s="242" t="s">
        <v>25</v>
      </c>
      <c r="U20" s="227">
        <f t="shared" si="7"/>
        <v>0.43000242836328317</v>
      </c>
      <c r="V20" s="212"/>
      <c r="W20" s="213" t="str">
        <f t="shared" si="8"/>
        <v>守口市</v>
      </c>
      <c r="X20" s="214">
        <f t="shared" si="9"/>
        <v>7.0359352127307932E-3</v>
      </c>
      <c r="Y20" s="214">
        <f t="shared" si="10"/>
        <v>7.0000000000000001E-3</v>
      </c>
      <c r="Z20" s="213" t="str">
        <f t="shared" si="11"/>
        <v>摂津市</v>
      </c>
      <c r="AA20" s="214">
        <f t="shared" si="12"/>
        <v>0.45532379998178341</v>
      </c>
      <c r="AB20" s="214">
        <f t="shared" si="13"/>
        <v>0.45529999999999998</v>
      </c>
      <c r="AC20" s="214">
        <f t="shared" si="14"/>
        <v>6.0772550095886911E-3</v>
      </c>
      <c r="AD20" s="214">
        <f t="shared" si="15"/>
        <v>6.1000000000000004E-3</v>
      </c>
      <c r="AE20" s="214">
        <f t="shared" si="16"/>
        <v>0.43535307158729386</v>
      </c>
      <c r="AF20" s="214">
        <f t="shared" si="17"/>
        <v>0.43540000000000001</v>
      </c>
      <c r="AG20" s="112">
        <v>0</v>
      </c>
    </row>
    <row r="21" spans="2:33" s="118" customFormat="1" ht="14.25" customHeight="1">
      <c r="B21" s="59">
        <v>16</v>
      </c>
      <c r="C21" s="51" t="s">
        <v>61</v>
      </c>
      <c r="D21" s="315">
        <v>14128</v>
      </c>
      <c r="E21" s="112">
        <v>1377</v>
      </c>
      <c r="F21" s="315">
        <f t="shared" si="0"/>
        <v>12751</v>
      </c>
      <c r="G21" s="342">
        <v>204</v>
      </c>
      <c r="H21" s="211">
        <f t="shared" si="1"/>
        <v>1.4439411098527746E-2</v>
      </c>
      <c r="I21" s="342">
        <v>1097</v>
      </c>
      <c r="J21" s="211">
        <f t="shared" si="2"/>
        <v>7.7647225368063413E-2</v>
      </c>
      <c r="K21" s="342">
        <v>76</v>
      </c>
      <c r="L21" s="211">
        <f t="shared" si="3"/>
        <v>5.3793884484711211E-3</v>
      </c>
      <c r="M21" s="342">
        <v>6654</v>
      </c>
      <c r="N21" s="211">
        <f t="shared" si="4"/>
        <v>0.4709796149490374</v>
      </c>
      <c r="O21" s="342">
        <v>6097</v>
      </c>
      <c r="P21" s="211">
        <f t="shared" si="5"/>
        <v>0.43155436013590032</v>
      </c>
      <c r="Q21" s="225"/>
      <c r="R21" s="242" t="s">
        <v>15</v>
      </c>
      <c r="S21" s="227">
        <f t="shared" si="6"/>
        <v>5.3040293040293044E-3</v>
      </c>
      <c r="T21" s="242" t="s">
        <v>15</v>
      </c>
      <c r="U21" s="227">
        <f t="shared" si="7"/>
        <v>0.4411135531135531</v>
      </c>
      <c r="V21" s="212"/>
      <c r="W21" s="213" t="str">
        <f t="shared" si="8"/>
        <v>泉南市</v>
      </c>
      <c r="X21" s="214">
        <f t="shared" si="9"/>
        <v>6.6308448610952328E-3</v>
      </c>
      <c r="Y21" s="214">
        <f t="shared" si="10"/>
        <v>6.6E-3</v>
      </c>
      <c r="Z21" s="213" t="str">
        <f t="shared" si="11"/>
        <v>泉大津市</v>
      </c>
      <c r="AA21" s="214">
        <f t="shared" si="12"/>
        <v>0.45146461406884753</v>
      </c>
      <c r="AB21" s="214">
        <f t="shared" si="13"/>
        <v>0.45150000000000001</v>
      </c>
      <c r="AC21" s="214">
        <f t="shared" si="14"/>
        <v>6.0772550095886911E-3</v>
      </c>
      <c r="AD21" s="214">
        <f t="shared" si="15"/>
        <v>6.1000000000000004E-3</v>
      </c>
      <c r="AE21" s="214">
        <f t="shared" si="16"/>
        <v>0.43535307158729386</v>
      </c>
      <c r="AF21" s="214">
        <f t="shared" si="17"/>
        <v>0.43540000000000001</v>
      </c>
      <c r="AG21" s="112">
        <v>0</v>
      </c>
    </row>
    <row r="22" spans="2:33" s="118" customFormat="1" ht="14.25" customHeight="1">
      <c r="B22" s="59">
        <v>17</v>
      </c>
      <c r="C22" s="51" t="s">
        <v>135</v>
      </c>
      <c r="D22" s="315">
        <v>20154</v>
      </c>
      <c r="E22" s="112">
        <v>2039</v>
      </c>
      <c r="F22" s="315">
        <f t="shared" si="0"/>
        <v>18115</v>
      </c>
      <c r="G22" s="342">
        <v>294</v>
      </c>
      <c r="H22" s="211">
        <f t="shared" si="1"/>
        <v>1.4587674903245014E-2</v>
      </c>
      <c r="I22" s="342">
        <v>1509</v>
      </c>
      <c r="J22" s="211">
        <f t="shared" si="2"/>
        <v>7.4873474248288177E-2</v>
      </c>
      <c r="K22" s="342">
        <v>236</v>
      </c>
      <c r="L22" s="211">
        <f t="shared" si="3"/>
        <v>1.1709834276074228E-2</v>
      </c>
      <c r="M22" s="342">
        <v>9035</v>
      </c>
      <c r="N22" s="211">
        <f t="shared" si="4"/>
        <v>0.44829810459462144</v>
      </c>
      <c r="O22" s="342">
        <v>9080</v>
      </c>
      <c r="P22" s="211">
        <f t="shared" si="5"/>
        <v>0.45053091197777118</v>
      </c>
      <c r="Q22" s="225"/>
      <c r="R22" s="242" t="s">
        <v>26</v>
      </c>
      <c r="S22" s="227">
        <f t="shared" si="6"/>
        <v>1.7353697925220343E-2</v>
      </c>
      <c r="T22" s="242" t="s">
        <v>26</v>
      </c>
      <c r="U22" s="227">
        <f t="shared" si="7"/>
        <v>0.39875184759402199</v>
      </c>
      <c r="V22" s="212"/>
      <c r="W22" s="213" t="str">
        <f t="shared" si="8"/>
        <v>交野市</v>
      </c>
      <c r="X22" s="214">
        <f t="shared" si="9"/>
        <v>6.5972222222222222E-3</v>
      </c>
      <c r="Y22" s="214">
        <f t="shared" si="10"/>
        <v>6.6E-3</v>
      </c>
      <c r="Z22" s="213" t="str">
        <f t="shared" si="11"/>
        <v>大東市</v>
      </c>
      <c r="AA22" s="214">
        <f t="shared" si="12"/>
        <v>0.45039936589232366</v>
      </c>
      <c r="AB22" s="214">
        <f t="shared" si="13"/>
        <v>0.45040000000000002</v>
      </c>
      <c r="AC22" s="214">
        <f t="shared" si="14"/>
        <v>6.0772550095886911E-3</v>
      </c>
      <c r="AD22" s="214">
        <f t="shared" si="15"/>
        <v>6.1000000000000004E-3</v>
      </c>
      <c r="AE22" s="214">
        <f t="shared" si="16"/>
        <v>0.43535307158729386</v>
      </c>
      <c r="AF22" s="214">
        <f t="shared" si="17"/>
        <v>0.43540000000000001</v>
      </c>
      <c r="AG22" s="112">
        <v>0</v>
      </c>
    </row>
    <row r="23" spans="2:33" s="118" customFormat="1" ht="14.25" customHeight="1">
      <c r="B23" s="59">
        <v>18</v>
      </c>
      <c r="C23" s="51" t="s">
        <v>62</v>
      </c>
      <c r="D23" s="315">
        <v>18407</v>
      </c>
      <c r="E23" s="112">
        <v>2162</v>
      </c>
      <c r="F23" s="315">
        <f t="shared" si="0"/>
        <v>16245</v>
      </c>
      <c r="G23" s="342">
        <v>278</v>
      </c>
      <c r="H23" s="211">
        <f t="shared" si="1"/>
        <v>1.5102949964687347E-2</v>
      </c>
      <c r="I23" s="342">
        <v>1782</v>
      </c>
      <c r="J23" s="211">
        <f t="shared" si="2"/>
        <v>9.6810995816808826E-2</v>
      </c>
      <c r="K23" s="342">
        <v>102</v>
      </c>
      <c r="L23" s="211">
        <f t="shared" si="3"/>
        <v>5.5413701309284516E-3</v>
      </c>
      <c r="M23" s="342">
        <v>8353</v>
      </c>
      <c r="N23" s="211">
        <f t="shared" si="4"/>
        <v>0.45379475199652308</v>
      </c>
      <c r="O23" s="342">
        <v>7892</v>
      </c>
      <c r="P23" s="211">
        <f t="shared" si="5"/>
        <v>0.42874993209105233</v>
      </c>
      <c r="Q23" s="225"/>
      <c r="R23" s="242" t="s">
        <v>27</v>
      </c>
      <c r="S23" s="227">
        <f t="shared" si="6"/>
        <v>2.3664820093583605E-3</v>
      </c>
      <c r="T23" s="242" t="s">
        <v>27</v>
      </c>
      <c r="U23" s="227">
        <f t="shared" si="7"/>
        <v>0.44070349056096381</v>
      </c>
      <c r="V23" s="212"/>
      <c r="W23" s="213" t="str">
        <f t="shared" si="8"/>
        <v>大阪市</v>
      </c>
      <c r="X23" s="214">
        <f t="shared" si="9"/>
        <v>6.5123663361713385E-3</v>
      </c>
      <c r="Y23" s="214">
        <f t="shared" si="10"/>
        <v>6.4999999999999997E-3</v>
      </c>
      <c r="Z23" s="213" t="str">
        <f t="shared" si="11"/>
        <v>大阪市</v>
      </c>
      <c r="AA23" s="214">
        <f t="shared" si="12"/>
        <v>0.44910735131601476</v>
      </c>
      <c r="AB23" s="214">
        <f t="shared" si="13"/>
        <v>0.4491</v>
      </c>
      <c r="AC23" s="214">
        <f t="shared" si="14"/>
        <v>6.0772550095886911E-3</v>
      </c>
      <c r="AD23" s="214">
        <f t="shared" si="15"/>
        <v>6.1000000000000004E-3</v>
      </c>
      <c r="AE23" s="214">
        <f t="shared" si="16"/>
        <v>0.43535307158729386</v>
      </c>
      <c r="AF23" s="214">
        <f t="shared" si="17"/>
        <v>0.43540000000000001</v>
      </c>
      <c r="AG23" s="112">
        <v>0</v>
      </c>
    </row>
    <row r="24" spans="2:33" s="118" customFormat="1" ht="14.25" customHeight="1">
      <c r="B24" s="59">
        <v>19</v>
      </c>
      <c r="C24" s="51" t="s">
        <v>136</v>
      </c>
      <c r="D24" s="315">
        <v>12394</v>
      </c>
      <c r="E24" s="112">
        <v>712</v>
      </c>
      <c r="F24" s="315">
        <f t="shared" si="0"/>
        <v>11682</v>
      </c>
      <c r="G24" s="342">
        <v>76</v>
      </c>
      <c r="H24" s="211">
        <f t="shared" si="1"/>
        <v>6.1319993545263839E-3</v>
      </c>
      <c r="I24" s="342">
        <v>594</v>
      </c>
      <c r="J24" s="211">
        <f t="shared" si="2"/>
        <v>4.7926416007745685E-2</v>
      </c>
      <c r="K24" s="342">
        <v>42</v>
      </c>
      <c r="L24" s="211">
        <f t="shared" si="3"/>
        <v>3.3887364853961593E-3</v>
      </c>
      <c r="M24" s="342">
        <v>4791</v>
      </c>
      <c r="N24" s="211">
        <f t="shared" si="4"/>
        <v>0.38655801194126188</v>
      </c>
      <c r="O24" s="342">
        <v>6891</v>
      </c>
      <c r="P24" s="211">
        <f t="shared" si="5"/>
        <v>0.55599483621106982</v>
      </c>
      <c r="Q24" s="225"/>
      <c r="R24" s="242" t="s">
        <v>16</v>
      </c>
      <c r="S24" s="227">
        <f t="shared" si="6"/>
        <v>3.4144259496372174E-3</v>
      </c>
      <c r="T24" s="242" t="s">
        <v>16</v>
      </c>
      <c r="U24" s="227">
        <f t="shared" si="7"/>
        <v>0.45039936589232366</v>
      </c>
      <c r="V24" s="212"/>
      <c r="W24" s="213" t="str">
        <f t="shared" si="8"/>
        <v>能勢町</v>
      </c>
      <c r="X24" s="214">
        <f t="shared" si="9"/>
        <v>6.3157894736842104E-3</v>
      </c>
      <c r="Y24" s="214">
        <f t="shared" si="10"/>
        <v>6.3E-3</v>
      </c>
      <c r="Z24" s="213" t="str">
        <f t="shared" si="11"/>
        <v>藤井寺市</v>
      </c>
      <c r="AA24" s="214">
        <f t="shared" si="12"/>
        <v>0.44626068376068379</v>
      </c>
      <c r="AB24" s="214">
        <f t="shared" si="13"/>
        <v>0.44629999999999997</v>
      </c>
      <c r="AC24" s="214">
        <f t="shared" si="14"/>
        <v>6.0772550095886911E-3</v>
      </c>
      <c r="AD24" s="214">
        <f t="shared" si="15"/>
        <v>6.1000000000000004E-3</v>
      </c>
      <c r="AE24" s="214">
        <f t="shared" si="16"/>
        <v>0.43535307158729386</v>
      </c>
      <c r="AF24" s="214">
        <f t="shared" si="17"/>
        <v>0.43540000000000001</v>
      </c>
      <c r="AG24" s="112">
        <v>0</v>
      </c>
    </row>
    <row r="25" spans="2:33" s="118" customFormat="1" ht="14.25" customHeight="1">
      <c r="B25" s="59">
        <v>20</v>
      </c>
      <c r="C25" s="51" t="s">
        <v>137</v>
      </c>
      <c r="D25" s="315">
        <v>19468</v>
      </c>
      <c r="E25" s="112">
        <v>1862</v>
      </c>
      <c r="F25" s="315">
        <f t="shared" si="0"/>
        <v>17606</v>
      </c>
      <c r="G25" s="342">
        <v>341</v>
      </c>
      <c r="H25" s="211">
        <f t="shared" si="1"/>
        <v>1.751592356687898E-2</v>
      </c>
      <c r="I25" s="342">
        <v>1350</v>
      </c>
      <c r="J25" s="211">
        <f t="shared" si="2"/>
        <v>6.9344565440723233E-2</v>
      </c>
      <c r="K25" s="342">
        <v>171</v>
      </c>
      <c r="L25" s="211">
        <f t="shared" si="3"/>
        <v>8.7836449558249437E-3</v>
      </c>
      <c r="M25" s="342">
        <v>9039</v>
      </c>
      <c r="N25" s="211">
        <f t="shared" si="4"/>
        <v>0.46430039038422027</v>
      </c>
      <c r="O25" s="342">
        <v>8567</v>
      </c>
      <c r="P25" s="211">
        <f t="shared" si="5"/>
        <v>0.44005547565235259</v>
      </c>
      <c r="Q25" s="225"/>
      <c r="R25" s="242" t="s">
        <v>48</v>
      </c>
      <c r="S25" s="227">
        <f t="shared" si="6"/>
        <v>5.5299539170506912E-3</v>
      </c>
      <c r="T25" s="242" t="s">
        <v>48</v>
      </c>
      <c r="U25" s="227">
        <f t="shared" si="7"/>
        <v>0.43806451612903224</v>
      </c>
      <c r="V25" s="212"/>
      <c r="W25" s="213" t="str">
        <f t="shared" si="8"/>
        <v>忠岡町</v>
      </c>
      <c r="X25" s="214">
        <f t="shared" si="9"/>
        <v>6.2524423602969914E-3</v>
      </c>
      <c r="Y25" s="214">
        <f t="shared" si="10"/>
        <v>6.3E-3</v>
      </c>
      <c r="Z25" s="213" t="str">
        <f t="shared" si="11"/>
        <v>河南町</v>
      </c>
      <c r="AA25" s="214">
        <f t="shared" si="12"/>
        <v>0.44226415094339622</v>
      </c>
      <c r="AB25" s="214">
        <f t="shared" si="13"/>
        <v>0.44230000000000003</v>
      </c>
      <c r="AC25" s="214">
        <f t="shared" si="14"/>
        <v>6.0772550095886911E-3</v>
      </c>
      <c r="AD25" s="214">
        <f t="shared" si="15"/>
        <v>6.1000000000000004E-3</v>
      </c>
      <c r="AE25" s="214">
        <f t="shared" si="16"/>
        <v>0.43535307158729386</v>
      </c>
      <c r="AF25" s="214">
        <f t="shared" si="17"/>
        <v>0.43540000000000001</v>
      </c>
      <c r="AG25" s="112">
        <v>0</v>
      </c>
    </row>
    <row r="26" spans="2:33" s="118" customFormat="1" ht="14.25" customHeight="1">
      <c r="B26" s="59">
        <v>21</v>
      </c>
      <c r="C26" s="51" t="s">
        <v>138</v>
      </c>
      <c r="D26" s="315">
        <v>12909</v>
      </c>
      <c r="E26" s="112">
        <v>1151</v>
      </c>
      <c r="F26" s="315">
        <f t="shared" si="0"/>
        <v>11758</v>
      </c>
      <c r="G26" s="342">
        <v>118</v>
      </c>
      <c r="H26" s="211">
        <f t="shared" si="1"/>
        <v>9.1409094430242466E-3</v>
      </c>
      <c r="I26" s="342">
        <v>952</v>
      </c>
      <c r="J26" s="211">
        <f t="shared" si="2"/>
        <v>7.3746998218297319E-2</v>
      </c>
      <c r="K26" s="342">
        <v>81</v>
      </c>
      <c r="L26" s="211">
        <f t="shared" si="3"/>
        <v>6.2746920752963049E-3</v>
      </c>
      <c r="M26" s="342">
        <v>6213</v>
      </c>
      <c r="N26" s="211">
        <f t="shared" si="4"/>
        <v>0.48129212177550545</v>
      </c>
      <c r="O26" s="342">
        <v>5545</v>
      </c>
      <c r="P26" s="211">
        <f t="shared" si="5"/>
        <v>0.42954527848787666</v>
      </c>
      <c r="Q26" s="225"/>
      <c r="R26" s="242" t="s">
        <v>4</v>
      </c>
      <c r="S26" s="227">
        <f t="shared" si="6"/>
        <v>4.459308807134894E-3</v>
      </c>
      <c r="T26" s="242" t="s">
        <v>4</v>
      </c>
      <c r="U26" s="227">
        <f t="shared" si="7"/>
        <v>0.36694537346711259</v>
      </c>
      <c r="V26" s="212"/>
      <c r="W26" s="213" t="str">
        <f t="shared" si="8"/>
        <v>岸和田市</v>
      </c>
      <c r="X26" s="214">
        <f t="shared" si="9"/>
        <v>5.8371023232440368E-3</v>
      </c>
      <c r="Y26" s="214">
        <f t="shared" si="10"/>
        <v>5.7999999999999996E-3</v>
      </c>
      <c r="Z26" s="213" t="str">
        <f t="shared" si="11"/>
        <v>寝屋川市</v>
      </c>
      <c r="AA26" s="214">
        <f t="shared" si="12"/>
        <v>0.4411135531135531</v>
      </c>
      <c r="AB26" s="214">
        <f t="shared" si="13"/>
        <v>0.44109999999999999</v>
      </c>
      <c r="AC26" s="214">
        <f t="shared" si="14"/>
        <v>6.0772550095886911E-3</v>
      </c>
      <c r="AD26" s="214">
        <f t="shared" si="15"/>
        <v>6.1000000000000004E-3</v>
      </c>
      <c r="AE26" s="214">
        <f t="shared" si="16"/>
        <v>0.43535307158729386</v>
      </c>
      <c r="AF26" s="214">
        <f t="shared" si="17"/>
        <v>0.43540000000000001</v>
      </c>
      <c r="AG26" s="112">
        <v>0</v>
      </c>
    </row>
    <row r="27" spans="2:33" s="118" customFormat="1" ht="14.25" customHeight="1">
      <c r="B27" s="59">
        <v>22</v>
      </c>
      <c r="C27" s="51" t="s">
        <v>63</v>
      </c>
      <c r="D27" s="315">
        <v>16308</v>
      </c>
      <c r="E27" s="112">
        <v>1829</v>
      </c>
      <c r="F27" s="315">
        <f t="shared" si="0"/>
        <v>14479</v>
      </c>
      <c r="G27" s="342">
        <v>247</v>
      </c>
      <c r="H27" s="211">
        <f t="shared" si="1"/>
        <v>1.5145940642629384E-2</v>
      </c>
      <c r="I27" s="342">
        <v>1454</v>
      </c>
      <c r="J27" s="211">
        <f t="shared" si="2"/>
        <v>8.9158695118960019E-2</v>
      </c>
      <c r="K27" s="342">
        <v>128</v>
      </c>
      <c r="L27" s="211">
        <f t="shared" si="3"/>
        <v>7.8489085111601662E-3</v>
      </c>
      <c r="M27" s="342">
        <v>6871</v>
      </c>
      <c r="N27" s="211">
        <f t="shared" si="4"/>
        <v>0.42132695609516801</v>
      </c>
      <c r="O27" s="342">
        <v>7608</v>
      </c>
      <c r="P27" s="211">
        <f t="shared" si="5"/>
        <v>0.46651949963208239</v>
      </c>
      <c r="Q27" s="225"/>
      <c r="R27" s="242" t="s">
        <v>22</v>
      </c>
      <c r="S27" s="227">
        <f t="shared" si="6"/>
        <v>1.6834346050403428E-2</v>
      </c>
      <c r="T27" s="242" t="s">
        <v>22</v>
      </c>
      <c r="U27" s="227">
        <f t="shared" si="7"/>
        <v>0.47126207789620478</v>
      </c>
      <c r="V27" s="212"/>
      <c r="W27" s="213" t="str">
        <f t="shared" si="8"/>
        <v>和泉市</v>
      </c>
      <c r="X27" s="214">
        <f t="shared" si="9"/>
        <v>5.5299539170506912E-3</v>
      </c>
      <c r="Y27" s="214">
        <f t="shared" si="10"/>
        <v>5.4999999999999997E-3</v>
      </c>
      <c r="Z27" s="213" t="str">
        <f t="shared" si="11"/>
        <v>松原市</v>
      </c>
      <c r="AA27" s="214">
        <f t="shared" si="12"/>
        <v>0.44070349056096381</v>
      </c>
      <c r="AB27" s="214">
        <f t="shared" si="13"/>
        <v>0.44069999999999998</v>
      </c>
      <c r="AC27" s="214">
        <f t="shared" si="14"/>
        <v>6.0772550095886911E-3</v>
      </c>
      <c r="AD27" s="214">
        <f t="shared" si="15"/>
        <v>6.1000000000000004E-3</v>
      </c>
      <c r="AE27" s="214">
        <f t="shared" si="16"/>
        <v>0.43535307158729386</v>
      </c>
      <c r="AF27" s="214">
        <f t="shared" si="17"/>
        <v>0.43540000000000001</v>
      </c>
      <c r="AG27" s="112">
        <v>0</v>
      </c>
    </row>
    <row r="28" spans="2:33" s="118" customFormat="1" ht="14.25" customHeight="1">
      <c r="B28" s="59">
        <v>23</v>
      </c>
      <c r="C28" s="51" t="s">
        <v>139</v>
      </c>
      <c r="D28" s="315">
        <v>27323</v>
      </c>
      <c r="E28" s="112">
        <v>2557</v>
      </c>
      <c r="F28" s="315">
        <f t="shared" si="0"/>
        <v>24766</v>
      </c>
      <c r="G28" s="342">
        <v>419</v>
      </c>
      <c r="H28" s="211">
        <f t="shared" si="1"/>
        <v>1.5335065695567836E-2</v>
      </c>
      <c r="I28" s="342">
        <v>2031</v>
      </c>
      <c r="J28" s="211">
        <f t="shared" si="2"/>
        <v>7.4332979541046007E-2</v>
      </c>
      <c r="K28" s="342">
        <v>107</v>
      </c>
      <c r="L28" s="211">
        <f t="shared" si="3"/>
        <v>3.9161146287010947E-3</v>
      </c>
      <c r="M28" s="342">
        <v>12185</v>
      </c>
      <c r="N28" s="211">
        <f t="shared" si="4"/>
        <v>0.44596127804413865</v>
      </c>
      <c r="O28" s="342">
        <v>12581</v>
      </c>
      <c r="P28" s="211">
        <f t="shared" si="5"/>
        <v>0.46045456209054642</v>
      </c>
      <c r="Q28" s="225"/>
      <c r="R28" s="242" t="s">
        <v>28</v>
      </c>
      <c r="S28" s="227">
        <f t="shared" si="6"/>
        <v>3.9100096246390765E-3</v>
      </c>
      <c r="T28" s="242" t="s">
        <v>28</v>
      </c>
      <c r="U28" s="227">
        <f t="shared" si="7"/>
        <v>0.42252165543792108</v>
      </c>
      <c r="V28" s="212"/>
      <c r="W28" s="213" t="str">
        <f t="shared" si="8"/>
        <v>寝屋川市</v>
      </c>
      <c r="X28" s="214">
        <f t="shared" si="9"/>
        <v>5.3040293040293044E-3</v>
      </c>
      <c r="Y28" s="214">
        <f t="shared" si="10"/>
        <v>5.3E-3</v>
      </c>
      <c r="Z28" s="213" t="str">
        <f t="shared" si="11"/>
        <v>枚方市</v>
      </c>
      <c r="AA28" s="214">
        <f t="shared" si="12"/>
        <v>0.43832331042382588</v>
      </c>
      <c r="AB28" s="214">
        <f t="shared" si="13"/>
        <v>0.43830000000000002</v>
      </c>
      <c r="AC28" s="214">
        <f t="shared" si="14"/>
        <v>6.0772550095886911E-3</v>
      </c>
      <c r="AD28" s="214">
        <f t="shared" si="15"/>
        <v>6.1000000000000004E-3</v>
      </c>
      <c r="AE28" s="214">
        <f t="shared" si="16"/>
        <v>0.43535307158729386</v>
      </c>
      <c r="AF28" s="214">
        <f t="shared" si="17"/>
        <v>0.43540000000000001</v>
      </c>
      <c r="AG28" s="112">
        <v>0</v>
      </c>
    </row>
    <row r="29" spans="2:33" s="118" customFormat="1" ht="14.25" customHeight="1">
      <c r="B29" s="59">
        <v>24</v>
      </c>
      <c r="C29" s="51" t="s">
        <v>140</v>
      </c>
      <c r="D29" s="315">
        <v>11625</v>
      </c>
      <c r="E29" s="112">
        <v>1299</v>
      </c>
      <c r="F29" s="315">
        <f t="shared" si="0"/>
        <v>10326</v>
      </c>
      <c r="G29" s="342">
        <v>227</v>
      </c>
      <c r="H29" s="211">
        <f t="shared" si="1"/>
        <v>1.9526881720430107E-2</v>
      </c>
      <c r="I29" s="342">
        <v>1046</v>
      </c>
      <c r="J29" s="211">
        <f t="shared" si="2"/>
        <v>8.9978494623655911E-2</v>
      </c>
      <c r="K29" s="342">
        <v>26</v>
      </c>
      <c r="L29" s="211">
        <f t="shared" si="3"/>
        <v>2.2365591397849461E-3</v>
      </c>
      <c r="M29" s="342">
        <v>5606</v>
      </c>
      <c r="N29" s="211">
        <f t="shared" si="4"/>
        <v>0.48223655913978497</v>
      </c>
      <c r="O29" s="342">
        <v>4720</v>
      </c>
      <c r="P29" s="211">
        <f t="shared" si="5"/>
        <v>0.40602150537634407</v>
      </c>
      <c r="Q29" s="225"/>
      <c r="R29" s="242" t="s">
        <v>17</v>
      </c>
      <c r="S29" s="227">
        <f t="shared" si="6"/>
        <v>3.4891037007378596E-3</v>
      </c>
      <c r="T29" s="242" t="s">
        <v>17</v>
      </c>
      <c r="U29" s="227">
        <f t="shared" si="7"/>
        <v>0.47068580907166963</v>
      </c>
      <c r="V29" s="212"/>
      <c r="W29" s="213" t="str">
        <f t="shared" si="8"/>
        <v>箕面市</v>
      </c>
      <c r="X29" s="214">
        <f t="shared" si="9"/>
        <v>4.459308807134894E-3</v>
      </c>
      <c r="Y29" s="214">
        <f t="shared" si="10"/>
        <v>4.4999999999999997E-3</v>
      </c>
      <c r="Z29" s="213" t="str">
        <f t="shared" si="11"/>
        <v>和泉市</v>
      </c>
      <c r="AA29" s="214">
        <f t="shared" si="12"/>
        <v>0.43806451612903224</v>
      </c>
      <c r="AB29" s="214">
        <f t="shared" si="13"/>
        <v>0.43809999999999999</v>
      </c>
      <c r="AC29" s="214">
        <f t="shared" si="14"/>
        <v>6.0772550095886911E-3</v>
      </c>
      <c r="AD29" s="214">
        <f t="shared" si="15"/>
        <v>6.1000000000000004E-3</v>
      </c>
      <c r="AE29" s="214">
        <f t="shared" si="16"/>
        <v>0.43535307158729386</v>
      </c>
      <c r="AF29" s="214">
        <f t="shared" si="17"/>
        <v>0.43540000000000001</v>
      </c>
      <c r="AG29" s="112">
        <v>0</v>
      </c>
    </row>
    <row r="30" spans="2:33" s="118" customFormat="1" ht="14.25" customHeight="1">
      <c r="B30" s="59">
        <v>25</v>
      </c>
      <c r="C30" s="51" t="s">
        <v>141</v>
      </c>
      <c r="D30" s="315">
        <v>8010</v>
      </c>
      <c r="E30" s="112">
        <v>625</v>
      </c>
      <c r="F30" s="315">
        <f t="shared" si="0"/>
        <v>7385</v>
      </c>
      <c r="G30" s="342">
        <v>121</v>
      </c>
      <c r="H30" s="211">
        <f t="shared" si="1"/>
        <v>1.5106117353308364E-2</v>
      </c>
      <c r="I30" s="342">
        <v>467</v>
      </c>
      <c r="J30" s="211">
        <f t="shared" si="2"/>
        <v>5.8302122347066165E-2</v>
      </c>
      <c r="K30" s="342">
        <v>37</v>
      </c>
      <c r="L30" s="211">
        <f t="shared" si="3"/>
        <v>4.6192259675405739E-3</v>
      </c>
      <c r="M30" s="342">
        <v>3901</v>
      </c>
      <c r="N30" s="211">
        <f t="shared" si="4"/>
        <v>0.48701622971285891</v>
      </c>
      <c r="O30" s="342">
        <v>3484</v>
      </c>
      <c r="P30" s="211">
        <f t="shared" si="5"/>
        <v>0.43495630461922596</v>
      </c>
      <c r="Q30" s="225"/>
      <c r="R30" s="242" t="s">
        <v>10</v>
      </c>
      <c r="S30" s="227">
        <f t="shared" si="6"/>
        <v>1.0019127425084252E-2</v>
      </c>
      <c r="T30" s="242" t="s">
        <v>10</v>
      </c>
      <c r="U30" s="227">
        <f t="shared" si="7"/>
        <v>0.45532379998178341</v>
      </c>
      <c r="V30" s="212"/>
      <c r="W30" s="213" t="str">
        <f t="shared" si="8"/>
        <v>枚方市</v>
      </c>
      <c r="X30" s="214">
        <f t="shared" si="9"/>
        <v>4.4566151202749139E-3</v>
      </c>
      <c r="Y30" s="214">
        <f t="shared" si="10"/>
        <v>4.4999999999999997E-3</v>
      </c>
      <c r="Z30" s="213" t="str">
        <f t="shared" si="11"/>
        <v>東大阪市</v>
      </c>
      <c r="AA30" s="214">
        <f t="shared" si="12"/>
        <v>0.43714454103433031</v>
      </c>
      <c r="AB30" s="214">
        <f t="shared" si="13"/>
        <v>0.43709999999999999</v>
      </c>
      <c r="AC30" s="214">
        <f t="shared" si="14"/>
        <v>6.0772550095886911E-3</v>
      </c>
      <c r="AD30" s="214">
        <f t="shared" si="15"/>
        <v>6.1000000000000004E-3</v>
      </c>
      <c r="AE30" s="214">
        <f t="shared" si="16"/>
        <v>0.43535307158729386</v>
      </c>
      <c r="AF30" s="214">
        <f t="shared" si="17"/>
        <v>0.43540000000000001</v>
      </c>
      <c r="AG30" s="112">
        <v>0</v>
      </c>
    </row>
    <row r="31" spans="2:33" s="118" customFormat="1" ht="14.25" customHeight="1">
      <c r="B31" s="59">
        <v>26</v>
      </c>
      <c r="C31" s="51" t="s">
        <v>35</v>
      </c>
      <c r="D31" s="315">
        <v>115746</v>
      </c>
      <c r="E31" s="112">
        <v>8463</v>
      </c>
      <c r="F31" s="315">
        <f t="shared" si="0"/>
        <v>107283</v>
      </c>
      <c r="G31" s="342">
        <v>1399</v>
      </c>
      <c r="H31" s="211">
        <f t="shared" si="1"/>
        <v>1.208681077531837E-2</v>
      </c>
      <c r="I31" s="342">
        <v>6625</v>
      </c>
      <c r="J31" s="211">
        <f t="shared" si="2"/>
        <v>5.7237399132583418E-2</v>
      </c>
      <c r="K31" s="342">
        <v>439</v>
      </c>
      <c r="L31" s="211">
        <f t="shared" si="3"/>
        <v>3.7927876557289236E-3</v>
      </c>
      <c r="M31" s="342">
        <v>57457</v>
      </c>
      <c r="N31" s="211">
        <f t="shared" si="4"/>
        <v>0.49640592331484457</v>
      </c>
      <c r="O31" s="342">
        <v>49826</v>
      </c>
      <c r="P31" s="211">
        <f t="shared" si="5"/>
        <v>0.43047707912152472</v>
      </c>
      <c r="Q31" s="225"/>
      <c r="R31" s="242" t="s">
        <v>49</v>
      </c>
      <c r="S31" s="227">
        <f t="shared" si="6"/>
        <v>7.3501930982932603E-3</v>
      </c>
      <c r="T31" s="242" t="s">
        <v>49</v>
      </c>
      <c r="U31" s="227">
        <f t="shared" si="7"/>
        <v>0.40513267721440138</v>
      </c>
      <c r="V31" s="212"/>
      <c r="W31" s="213" t="str">
        <f t="shared" si="8"/>
        <v>四條畷市</v>
      </c>
      <c r="X31" s="214">
        <f t="shared" si="9"/>
        <v>4.174276024002087E-3</v>
      </c>
      <c r="Y31" s="214">
        <f t="shared" si="10"/>
        <v>4.1999999999999997E-3</v>
      </c>
      <c r="Z31" s="213" t="str">
        <f t="shared" si="11"/>
        <v>田尻町</v>
      </c>
      <c r="AA31" s="214">
        <f t="shared" si="12"/>
        <v>0.43503368623676614</v>
      </c>
      <c r="AB31" s="214">
        <f t="shared" si="13"/>
        <v>0.435</v>
      </c>
      <c r="AC31" s="214">
        <f t="shared" si="14"/>
        <v>6.0772550095886911E-3</v>
      </c>
      <c r="AD31" s="214">
        <f t="shared" si="15"/>
        <v>6.1000000000000004E-3</v>
      </c>
      <c r="AE31" s="214">
        <f t="shared" si="16"/>
        <v>0.43535307158729386</v>
      </c>
      <c r="AF31" s="214">
        <f t="shared" si="17"/>
        <v>0.43540000000000001</v>
      </c>
      <c r="AG31" s="112">
        <v>0</v>
      </c>
    </row>
    <row r="32" spans="2:33" s="118" customFormat="1" ht="14.25" customHeight="1">
      <c r="B32" s="59">
        <v>27</v>
      </c>
      <c r="C32" s="51" t="s">
        <v>36</v>
      </c>
      <c r="D32" s="315">
        <v>18944</v>
      </c>
      <c r="E32" s="112">
        <v>1288</v>
      </c>
      <c r="F32" s="315">
        <f t="shared" si="0"/>
        <v>17656</v>
      </c>
      <c r="G32" s="342">
        <v>270</v>
      </c>
      <c r="H32" s="211">
        <f t="shared" si="1"/>
        <v>1.4252533783783784E-2</v>
      </c>
      <c r="I32" s="342">
        <v>978</v>
      </c>
      <c r="J32" s="211">
        <f t="shared" si="2"/>
        <v>5.1625844594594593E-2</v>
      </c>
      <c r="K32" s="342">
        <v>40</v>
      </c>
      <c r="L32" s="211">
        <f t="shared" si="3"/>
        <v>2.1114864864864866E-3</v>
      </c>
      <c r="M32" s="342">
        <v>9600</v>
      </c>
      <c r="N32" s="211">
        <f t="shared" si="4"/>
        <v>0.5067567567567568</v>
      </c>
      <c r="O32" s="342">
        <v>8056</v>
      </c>
      <c r="P32" s="211">
        <f t="shared" si="5"/>
        <v>0.4252533783783784</v>
      </c>
      <c r="Q32" s="225"/>
      <c r="R32" s="242" t="s">
        <v>29</v>
      </c>
      <c r="S32" s="227">
        <f t="shared" si="6"/>
        <v>1.2072649572649573E-2</v>
      </c>
      <c r="T32" s="242" t="s">
        <v>29</v>
      </c>
      <c r="U32" s="227">
        <f t="shared" si="7"/>
        <v>0.44626068376068379</v>
      </c>
      <c r="V32" s="212"/>
      <c r="W32" s="213" t="str">
        <f t="shared" si="8"/>
        <v>東大阪市</v>
      </c>
      <c r="X32" s="214">
        <f t="shared" si="9"/>
        <v>3.9781936054221305E-3</v>
      </c>
      <c r="Y32" s="214">
        <f t="shared" si="10"/>
        <v>4.0000000000000001E-3</v>
      </c>
      <c r="Z32" s="213" t="str">
        <f t="shared" si="11"/>
        <v>島本町</v>
      </c>
      <c r="AA32" s="214">
        <f t="shared" si="12"/>
        <v>0.43409775306926107</v>
      </c>
      <c r="AB32" s="214">
        <f t="shared" si="13"/>
        <v>0.43409999999999999</v>
      </c>
      <c r="AC32" s="214">
        <f t="shared" si="14"/>
        <v>6.0772550095886911E-3</v>
      </c>
      <c r="AD32" s="214">
        <f t="shared" si="15"/>
        <v>6.1000000000000004E-3</v>
      </c>
      <c r="AE32" s="214">
        <f t="shared" si="16"/>
        <v>0.43535307158729386</v>
      </c>
      <c r="AF32" s="214">
        <f t="shared" si="17"/>
        <v>0.43540000000000001</v>
      </c>
      <c r="AG32" s="112">
        <v>0</v>
      </c>
    </row>
    <row r="33" spans="2:33" s="118" customFormat="1" ht="14.25" customHeight="1">
      <c r="B33" s="59">
        <v>28</v>
      </c>
      <c r="C33" s="51" t="s">
        <v>37</v>
      </c>
      <c r="D33" s="315">
        <v>15463</v>
      </c>
      <c r="E33" s="112">
        <v>757</v>
      </c>
      <c r="F33" s="315">
        <f t="shared" si="0"/>
        <v>14706</v>
      </c>
      <c r="G33" s="342">
        <v>113</v>
      </c>
      <c r="H33" s="211">
        <f t="shared" si="1"/>
        <v>7.3077669275043652E-3</v>
      </c>
      <c r="I33" s="342">
        <v>614</v>
      </c>
      <c r="J33" s="211">
        <f t="shared" si="2"/>
        <v>3.9707689322899822E-2</v>
      </c>
      <c r="K33" s="342">
        <v>30</v>
      </c>
      <c r="L33" s="211">
        <f t="shared" si="3"/>
        <v>1.9401151134967342E-3</v>
      </c>
      <c r="M33" s="342">
        <v>7801</v>
      </c>
      <c r="N33" s="211">
        <f t="shared" si="4"/>
        <v>0.50449460001293411</v>
      </c>
      <c r="O33" s="342">
        <v>6905</v>
      </c>
      <c r="P33" s="211">
        <f t="shared" si="5"/>
        <v>0.446549828623165</v>
      </c>
      <c r="Q33" s="225"/>
      <c r="R33" s="242" t="s">
        <v>23</v>
      </c>
      <c r="S33" s="227">
        <f t="shared" si="6"/>
        <v>3.9781936054221305E-3</v>
      </c>
      <c r="T33" s="242" t="s">
        <v>23</v>
      </c>
      <c r="U33" s="227">
        <f t="shared" si="7"/>
        <v>0.43714454103433031</v>
      </c>
      <c r="V33" s="212"/>
      <c r="W33" s="213" t="str">
        <f t="shared" si="8"/>
        <v>泉佐野市</v>
      </c>
      <c r="X33" s="214">
        <f t="shared" si="9"/>
        <v>3.9245863793766836E-3</v>
      </c>
      <c r="Y33" s="214">
        <f t="shared" si="10"/>
        <v>3.8999999999999998E-3</v>
      </c>
      <c r="Z33" s="213" t="str">
        <f t="shared" si="11"/>
        <v>阪南市</v>
      </c>
      <c r="AA33" s="214">
        <f t="shared" si="12"/>
        <v>0.43114602587800371</v>
      </c>
      <c r="AB33" s="214">
        <f t="shared" si="13"/>
        <v>0.43109999999999998</v>
      </c>
      <c r="AC33" s="214">
        <f t="shared" si="14"/>
        <v>6.0772550095886911E-3</v>
      </c>
      <c r="AD33" s="214">
        <f t="shared" si="15"/>
        <v>6.1000000000000004E-3</v>
      </c>
      <c r="AE33" s="214">
        <f t="shared" si="16"/>
        <v>0.43535307158729386</v>
      </c>
      <c r="AF33" s="214">
        <f t="shared" si="17"/>
        <v>0.43540000000000001</v>
      </c>
      <c r="AG33" s="112">
        <v>0</v>
      </c>
    </row>
    <row r="34" spans="2:33" s="118" customFormat="1" ht="14.25" customHeight="1">
      <c r="B34" s="59">
        <v>29</v>
      </c>
      <c r="C34" s="51" t="s">
        <v>38</v>
      </c>
      <c r="D34" s="315">
        <v>13522</v>
      </c>
      <c r="E34" s="112">
        <v>855</v>
      </c>
      <c r="F34" s="315">
        <f t="shared" si="0"/>
        <v>12667</v>
      </c>
      <c r="G34" s="342">
        <v>121</v>
      </c>
      <c r="H34" s="211">
        <f t="shared" si="1"/>
        <v>8.9483804170980633E-3</v>
      </c>
      <c r="I34" s="342">
        <v>693</v>
      </c>
      <c r="J34" s="211">
        <f t="shared" si="2"/>
        <v>5.1249815116107086E-2</v>
      </c>
      <c r="K34" s="342">
        <v>41</v>
      </c>
      <c r="L34" s="211">
        <f t="shared" si="3"/>
        <v>3.0320958438100872E-3</v>
      </c>
      <c r="M34" s="342">
        <v>7054</v>
      </c>
      <c r="N34" s="211">
        <f t="shared" si="4"/>
        <v>0.52166839224966721</v>
      </c>
      <c r="O34" s="342">
        <v>5613</v>
      </c>
      <c r="P34" s="211">
        <f t="shared" si="5"/>
        <v>0.41510131637331754</v>
      </c>
      <c r="Q34" s="225"/>
      <c r="R34" s="242" t="s">
        <v>50</v>
      </c>
      <c r="S34" s="227">
        <f t="shared" si="6"/>
        <v>6.6308448610952328E-3</v>
      </c>
      <c r="T34" s="242" t="s">
        <v>50</v>
      </c>
      <c r="U34" s="227">
        <f t="shared" si="7"/>
        <v>0.49514119126557676</v>
      </c>
      <c r="V34" s="212"/>
      <c r="W34" s="213" t="str">
        <f t="shared" si="8"/>
        <v>羽曳野市</v>
      </c>
      <c r="X34" s="214">
        <f t="shared" si="9"/>
        <v>3.9100096246390765E-3</v>
      </c>
      <c r="Y34" s="214">
        <f t="shared" si="10"/>
        <v>3.8999999999999998E-3</v>
      </c>
      <c r="Z34" s="213" t="str">
        <f t="shared" si="11"/>
        <v>堺市</v>
      </c>
      <c r="AA34" s="214">
        <f t="shared" si="12"/>
        <v>0.43047707912152472</v>
      </c>
      <c r="AB34" s="214">
        <f t="shared" si="13"/>
        <v>0.43049999999999999</v>
      </c>
      <c r="AC34" s="214">
        <f t="shared" si="14"/>
        <v>6.0772550095886911E-3</v>
      </c>
      <c r="AD34" s="214">
        <f t="shared" si="15"/>
        <v>6.1000000000000004E-3</v>
      </c>
      <c r="AE34" s="214">
        <f t="shared" si="16"/>
        <v>0.43535307158729386</v>
      </c>
      <c r="AF34" s="214">
        <f t="shared" si="17"/>
        <v>0.43540000000000001</v>
      </c>
      <c r="AG34" s="112">
        <v>0</v>
      </c>
    </row>
    <row r="35" spans="2:33" s="118" customFormat="1" ht="14.25" customHeight="1">
      <c r="B35" s="59">
        <v>30</v>
      </c>
      <c r="C35" s="51" t="s">
        <v>39</v>
      </c>
      <c r="D35" s="315">
        <v>17938</v>
      </c>
      <c r="E35" s="112">
        <v>1342</v>
      </c>
      <c r="F35" s="315">
        <f t="shared" si="0"/>
        <v>16596</v>
      </c>
      <c r="G35" s="342">
        <v>249</v>
      </c>
      <c r="H35" s="211">
        <f t="shared" si="1"/>
        <v>1.3881146170141599E-2</v>
      </c>
      <c r="I35" s="342">
        <v>1047</v>
      </c>
      <c r="J35" s="211">
        <f t="shared" si="2"/>
        <v>5.8367711004571304E-2</v>
      </c>
      <c r="K35" s="342">
        <v>46</v>
      </c>
      <c r="L35" s="211">
        <f t="shared" si="3"/>
        <v>2.5643884491024639E-3</v>
      </c>
      <c r="M35" s="342">
        <v>8703</v>
      </c>
      <c r="N35" s="211">
        <f t="shared" si="4"/>
        <v>0.4851711450551901</v>
      </c>
      <c r="O35" s="342">
        <v>7893</v>
      </c>
      <c r="P35" s="211">
        <f t="shared" si="5"/>
        <v>0.44001560932099454</v>
      </c>
      <c r="Q35" s="225"/>
      <c r="R35" s="242" t="s">
        <v>18</v>
      </c>
      <c r="S35" s="227">
        <f t="shared" si="6"/>
        <v>4.174276024002087E-3</v>
      </c>
      <c r="T35" s="242" t="s">
        <v>18</v>
      </c>
      <c r="U35" s="227">
        <f t="shared" si="7"/>
        <v>0.47978085050873986</v>
      </c>
      <c r="V35" s="212"/>
      <c r="W35" s="213" t="str">
        <f t="shared" si="8"/>
        <v>堺市</v>
      </c>
      <c r="X35" s="214">
        <f t="shared" si="9"/>
        <v>3.7927876557289236E-3</v>
      </c>
      <c r="Y35" s="214">
        <f t="shared" si="10"/>
        <v>3.8E-3</v>
      </c>
      <c r="Z35" s="213" t="str">
        <f t="shared" si="11"/>
        <v>富田林市</v>
      </c>
      <c r="AA35" s="214">
        <f t="shared" si="12"/>
        <v>0.43000242836328317</v>
      </c>
      <c r="AB35" s="214">
        <f t="shared" si="13"/>
        <v>0.43</v>
      </c>
      <c r="AC35" s="214">
        <f t="shared" si="14"/>
        <v>6.0772550095886911E-3</v>
      </c>
      <c r="AD35" s="214">
        <f t="shared" si="15"/>
        <v>6.1000000000000004E-3</v>
      </c>
      <c r="AE35" s="214">
        <f t="shared" si="16"/>
        <v>0.43535307158729386</v>
      </c>
      <c r="AF35" s="214">
        <f t="shared" si="17"/>
        <v>0.43540000000000001</v>
      </c>
      <c r="AG35" s="112">
        <v>0</v>
      </c>
    </row>
    <row r="36" spans="2:33" s="118" customFormat="1" ht="14.25" customHeight="1">
      <c r="B36" s="59">
        <v>31</v>
      </c>
      <c r="C36" s="51" t="s">
        <v>40</v>
      </c>
      <c r="D36" s="315">
        <v>23842</v>
      </c>
      <c r="E36" s="112">
        <v>1829</v>
      </c>
      <c r="F36" s="315">
        <f t="shared" si="0"/>
        <v>22013</v>
      </c>
      <c r="G36" s="342">
        <v>241</v>
      </c>
      <c r="H36" s="211">
        <f t="shared" si="1"/>
        <v>1.0108212398288734E-2</v>
      </c>
      <c r="I36" s="342">
        <v>1480</v>
      </c>
      <c r="J36" s="211">
        <f t="shared" si="2"/>
        <v>6.207532925090177E-2</v>
      </c>
      <c r="K36" s="342">
        <v>108</v>
      </c>
      <c r="L36" s="211">
        <f t="shared" si="3"/>
        <v>4.5298213237144535E-3</v>
      </c>
      <c r="M36" s="342">
        <v>12400</v>
      </c>
      <c r="N36" s="211">
        <f t="shared" si="4"/>
        <v>0.52009059642647426</v>
      </c>
      <c r="O36" s="342">
        <v>9613</v>
      </c>
      <c r="P36" s="211">
        <f t="shared" si="5"/>
        <v>0.40319604060062075</v>
      </c>
      <c r="Q36" s="225"/>
      <c r="R36" s="242" t="s">
        <v>19</v>
      </c>
      <c r="S36" s="227">
        <f t="shared" si="6"/>
        <v>6.5972222222222222E-3</v>
      </c>
      <c r="T36" s="242" t="s">
        <v>19</v>
      </c>
      <c r="U36" s="227">
        <f t="shared" si="7"/>
        <v>0.40190972222222221</v>
      </c>
      <c r="V36" s="212"/>
      <c r="W36" s="213" t="str">
        <f t="shared" si="8"/>
        <v>豊中市</v>
      </c>
      <c r="X36" s="214">
        <f t="shared" si="9"/>
        <v>3.782792078833387E-3</v>
      </c>
      <c r="Y36" s="214">
        <f t="shared" si="10"/>
        <v>3.8E-3</v>
      </c>
      <c r="Z36" s="213" t="str">
        <f t="shared" si="11"/>
        <v>羽曳野市</v>
      </c>
      <c r="AA36" s="214">
        <f t="shared" si="12"/>
        <v>0.42252165543792108</v>
      </c>
      <c r="AB36" s="214">
        <f t="shared" si="13"/>
        <v>0.42249999999999999</v>
      </c>
      <c r="AC36" s="214">
        <f t="shared" si="14"/>
        <v>6.0772550095886911E-3</v>
      </c>
      <c r="AD36" s="214">
        <f t="shared" si="15"/>
        <v>6.1000000000000004E-3</v>
      </c>
      <c r="AE36" s="214">
        <f t="shared" si="16"/>
        <v>0.43535307158729386</v>
      </c>
      <c r="AF36" s="214">
        <f t="shared" si="17"/>
        <v>0.43540000000000001</v>
      </c>
      <c r="AG36" s="112">
        <v>0</v>
      </c>
    </row>
    <row r="37" spans="2:33" s="118" customFormat="1" ht="14.25" customHeight="1">
      <c r="B37" s="59">
        <v>32</v>
      </c>
      <c r="C37" s="51" t="s">
        <v>41</v>
      </c>
      <c r="D37" s="315">
        <v>20290</v>
      </c>
      <c r="E37" s="112">
        <v>1952</v>
      </c>
      <c r="F37" s="315">
        <f t="shared" si="0"/>
        <v>18338</v>
      </c>
      <c r="G37" s="342">
        <v>336</v>
      </c>
      <c r="H37" s="211">
        <f t="shared" si="1"/>
        <v>1.6559881715130606E-2</v>
      </c>
      <c r="I37" s="342">
        <v>1457</v>
      </c>
      <c r="J37" s="211">
        <f t="shared" si="2"/>
        <v>7.1808772794480044E-2</v>
      </c>
      <c r="K37" s="342">
        <v>159</v>
      </c>
      <c r="L37" s="211">
        <f t="shared" si="3"/>
        <v>7.8363725973385912E-3</v>
      </c>
      <c r="M37" s="342">
        <v>9208</v>
      </c>
      <c r="N37" s="211">
        <f t="shared" si="4"/>
        <v>0.4538196155741745</v>
      </c>
      <c r="O37" s="342">
        <v>9130</v>
      </c>
      <c r="P37" s="211">
        <f t="shared" si="5"/>
        <v>0.44997535731887628</v>
      </c>
      <c r="Q37" s="225"/>
      <c r="R37" s="242" t="s">
        <v>30</v>
      </c>
      <c r="S37" s="227">
        <f t="shared" si="6"/>
        <v>8.756147295190116E-3</v>
      </c>
      <c r="T37" s="242" t="s">
        <v>30</v>
      </c>
      <c r="U37" s="227">
        <f t="shared" si="7"/>
        <v>0.39702530886409981</v>
      </c>
      <c r="V37" s="212"/>
      <c r="W37" s="213" t="str">
        <f t="shared" si="8"/>
        <v>門真市</v>
      </c>
      <c r="X37" s="214">
        <f t="shared" si="9"/>
        <v>3.4891037007378596E-3</v>
      </c>
      <c r="Y37" s="214">
        <f t="shared" si="10"/>
        <v>3.5000000000000001E-3</v>
      </c>
      <c r="Z37" s="213" t="str">
        <f t="shared" si="11"/>
        <v>八尾市</v>
      </c>
      <c r="AA37" s="214">
        <f t="shared" si="12"/>
        <v>0.42207191735580862</v>
      </c>
      <c r="AB37" s="214">
        <f t="shared" si="13"/>
        <v>0.42209999999999998</v>
      </c>
      <c r="AC37" s="214">
        <f t="shared" si="14"/>
        <v>6.0772550095886911E-3</v>
      </c>
      <c r="AD37" s="214">
        <f t="shared" si="15"/>
        <v>6.1000000000000004E-3</v>
      </c>
      <c r="AE37" s="214">
        <f t="shared" si="16"/>
        <v>0.43535307158729386</v>
      </c>
      <c r="AF37" s="214">
        <f t="shared" si="17"/>
        <v>0.43540000000000001</v>
      </c>
      <c r="AG37" s="112">
        <v>0</v>
      </c>
    </row>
    <row r="38" spans="2:33" s="118" customFormat="1" ht="14.25" customHeight="1">
      <c r="B38" s="59">
        <v>33</v>
      </c>
      <c r="C38" s="51" t="s">
        <v>42</v>
      </c>
      <c r="D38" s="315">
        <v>5747</v>
      </c>
      <c r="E38" s="112">
        <v>440</v>
      </c>
      <c r="F38" s="315">
        <f t="shared" si="0"/>
        <v>5307</v>
      </c>
      <c r="G38" s="342">
        <v>69</v>
      </c>
      <c r="H38" s="211">
        <f t="shared" si="1"/>
        <v>1.2006264137811033E-2</v>
      </c>
      <c r="I38" s="342">
        <v>356</v>
      </c>
      <c r="J38" s="211">
        <f t="shared" si="2"/>
        <v>6.1945362797981553E-2</v>
      </c>
      <c r="K38" s="342">
        <v>15</v>
      </c>
      <c r="L38" s="211">
        <f t="shared" si="3"/>
        <v>2.6100574212632676E-3</v>
      </c>
      <c r="M38" s="342">
        <v>2691</v>
      </c>
      <c r="N38" s="211">
        <f t="shared" si="4"/>
        <v>0.46824430137463025</v>
      </c>
      <c r="O38" s="342">
        <v>2616</v>
      </c>
      <c r="P38" s="211">
        <f t="shared" si="5"/>
        <v>0.45519401426831391</v>
      </c>
      <c r="Q38" s="225"/>
      <c r="R38" s="242" t="s">
        <v>51</v>
      </c>
      <c r="S38" s="227">
        <f t="shared" si="6"/>
        <v>2.8881700554528652E-3</v>
      </c>
      <c r="T38" s="242" t="s">
        <v>51</v>
      </c>
      <c r="U38" s="227">
        <f t="shared" si="7"/>
        <v>0.43114602587800371</v>
      </c>
      <c r="V38" s="212"/>
      <c r="W38" s="213" t="str">
        <f t="shared" si="8"/>
        <v>大東市</v>
      </c>
      <c r="X38" s="214">
        <f t="shared" si="9"/>
        <v>3.4144259496372174E-3</v>
      </c>
      <c r="Y38" s="214">
        <f t="shared" si="10"/>
        <v>3.3999999999999998E-3</v>
      </c>
      <c r="Z38" s="213" t="str">
        <f t="shared" si="11"/>
        <v>高槻市</v>
      </c>
      <c r="AA38" s="214">
        <f t="shared" si="12"/>
        <v>0.42025810045492529</v>
      </c>
      <c r="AB38" s="214">
        <f t="shared" si="13"/>
        <v>0.42030000000000001</v>
      </c>
      <c r="AC38" s="214">
        <f t="shared" si="14"/>
        <v>6.0772550095886911E-3</v>
      </c>
      <c r="AD38" s="214">
        <f t="shared" si="15"/>
        <v>6.1000000000000004E-3</v>
      </c>
      <c r="AE38" s="214">
        <f t="shared" si="16"/>
        <v>0.43535307158729386</v>
      </c>
      <c r="AF38" s="214">
        <f t="shared" si="17"/>
        <v>0.43540000000000001</v>
      </c>
      <c r="AG38" s="112">
        <v>0</v>
      </c>
    </row>
    <row r="39" spans="2:33" s="118" customFormat="1" ht="14.25" customHeight="1">
      <c r="B39" s="59">
        <v>34</v>
      </c>
      <c r="C39" s="51" t="s">
        <v>44</v>
      </c>
      <c r="D39" s="315">
        <v>25869</v>
      </c>
      <c r="E39" s="112">
        <v>2059</v>
      </c>
      <c r="F39" s="315">
        <f t="shared" si="0"/>
        <v>23810</v>
      </c>
      <c r="G39" s="342">
        <v>278</v>
      </c>
      <c r="H39" s="211">
        <f t="shared" si="1"/>
        <v>1.074645328385326E-2</v>
      </c>
      <c r="I39" s="342">
        <v>1630</v>
      </c>
      <c r="J39" s="211">
        <f t="shared" si="2"/>
        <v>6.3009780045614444E-2</v>
      </c>
      <c r="K39" s="342">
        <v>151</v>
      </c>
      <c r="L39" s="211">
        <f t="shared" si="3"/>
        <v>5.8371023232440368E-3</v>
      </c>
      <c r="M39" s="342">
        <v>11234</v>
      </c>
      <c r="N39" s="211">
        <f t="shared" si="4"/>
        <v>0.4342649503266458</v>
      </c>
      <c r="O39" s="342">
        <v>12576</v>
      </c>
      <c r="P39" s="211">
        <f t="shared" si="5"/>
        <v>0.48614171402064249</v>
      </c>
      <c r="Q39" s="225"/>
      <c r="R39" s="242" t="s">
        <v>11</v>
      </c>
      <c r="S39" s="227">
        <f t="shared" si="6"/>
        <v>3.0113504748668055E-3</v>
      </c>
      <c r="T39" s="242" t="s">
        <v>11</v>
      </c>
      <c r="U39" s="227">
        <f t="shared" si="7"/>
        <v>0.43409775306926107</v>
      </c>
      <c r="V39" s="212"/>
      <c r="W39" s="213" t="str">
        <f t="shared" si="8"/>
        <v>富田林市</v>
      </c>
      <c r="X39" s="214">
        <f t="shared" si="9"/>
        <v>3.2782904322486645E-3</v>
      </c>
      <c r="Y39" s="214">
        <f t="shared" si="10"/>
        <v>3.3E-3</v>
      </c>
      <c r="Z39" s="213" t="str">
        <f t="shared" si="11"/>
        <v>高石市</v>
      </c>
      <c r="AA39" s="214">
        <f t="shared" si="12"/>
        <v>0.40513267721440138</v>
      </c>
      <c r="AB39" s="214">
        <f t="shared" si="13"/>
        <v>0.40510000000000002</v>
      </c>
      <c r="AC39" s="214">
        <f t="shared" si="14"/>
        <v>6.0772550095886911E-3</v>
      </c>
      <c r="AD39" s="214">
        <f t="shared" si="15"/>
        <v>6.1000000000000004E-3</v>
      </c>
      <c r="AE39" s="214">
        <f t="shared" si="16"/>
        <v>0.43535307158729386</v>
      </c>
      <c r="AF39" s="214">
        <f t="shared" si="17"/>
        <v>0.43540000000000001</v>
      </c>
      <c r="AG39" s="112">
        <v>0</v>
      </c>
    </row>
    <row r="40" spans="2:33" s="118" customFormat="1" ht="14.25" customHeight="1">
      <c r="B40" s="59">
        <v>35</v>
      </c>
      <c r="C40" s="51" t="s">
        <v>1</v>
      </c>
      <c r="D40" s="315">
        <v>52871</v>
      </c>
      <c r="E40" s="112">
        <v>5033</v>
      </c>
      <c r="F40" s="315">
        <f t="shared" si="0"/>
        <v>47838</v>
      </c>
      <c r="G40" s="342">
        <v>896</v>
      </c>
      <c r="H40" s="211">
        <f t="shared" si="1"/>
        <v>1.6946908513173573E-2</v>
      </c>
      <c r="I40" s="342">
        <v>3937</v>
      </c>
      <c r="J40" s="211">
        <f t="shared" si="2"/>
        <v>7.4464262071835222E-2</v>
      </c>
      <c r="K40" s="342">
        <v>200</v>
      </c>
      <c r="L40" s="211">
        <f t="shared" si="3"/>
        <v>3.782792078833387E-3</v>
      </c>
      <c r="M40" s="342">
        <v>26602</v>
      </c>
      <c r="N40" s="211">
        <f t="shared" si="4"/>
        <v>0.50314917440562879</v>
      </c>
      <c r="O40" s="342">
        <v>21236</v>
      </c>
      <c r="P40" s="211">
        <f t="shared" si="5"/>
        <v>0.40165686293052905</v>
      </c>
      <c r="Q40" s="225"/>
      <c r="R40" s="242" t="s">
        <v>5</v>
      </c>
      <c r="S40" s="227">
        <f t="shared" si="6"/>
        <v>1.5776425512733828E-3</v>
      </c>
      <c r="T40" s="242" t="s">
        <v>5</v>
      </c>
      <c r="U40" s="227">
        <f t="shared" si="7"/>
        <v>0.36037863421230559</v>
      </c>
      <c r="V40" s="212"/>
      <c r="W40" s="213" t="str">
        <f t="shared" si="8"/>
        <v>島本町</v>
      </c>
      <c r="X40" s="214">
        <f t="shared" si="9"/>
        <v>3.0113504748668055E-3</v>
      </c>
      <c r="Y40" s="214">
        <f t="shared" si="10"/>
        <v>3.0000000000000001E-3</v>
      </c>
      <c r="Z40" s="213" t="str">
        <f t="shared" si="11"/>
        <v>交野市</v>
      </c>
      <c r="AA40" s="214">
        <f t="shared" si="12"/>
        <v>0.40190972222222221</v>
      </c>
      <c r="AB40" s="214">
        <f t="shared" si="13"/>
        <v>0.40189999999999998</v>
      </c>
      <c r="AC40" s="214">
        <f t="shared" si="14"/>
        <v>6.0772550095886911E-3</v>
      </c>
      <c r="AD40" s="214">
        <f t="shared" si="15"/>
        <v>6.1000000000000004E-3</v>
      </c>
      <c r="AE40" s="214">
        <f t="shared" si="16"/>
        <v>0.43535307158729386</v>
      </c>
      <c r="AF40" s="214">
        <f t="shared" si="17"/>
        <v>0.43540000000000001</v>
      </c>
      <c r="AG40" s="112">
        <v>0</v>
      </c>
    </row>
    <row r="41" spans="2:33" s="118" customFormat="1" ht="14.25" customHeight="1">
      <c r="B41" s="59">
        <v>36</v>
      </c>
      <c r="C41" s="51" t="s">
        <v>2</v>
      </c>
      <c r="D41" s="315">
        <v>14726</v>
      </c>
      <c r="E41" s="112">
        <v>1371</v>
      </c>
      <c r="F41" s="315">
        <f t="shared" si="0"/>
        <v>13355</v>
      </c>
      <c r="G41" s="342">
        <v>263</v>
      </c>
      <c r="H41" s="211">
        <f t="shared" si="1"/>
        <v>1.7859568110824391E-2</v>
      </c>
      <c r="I41" s="342">
        <v>1080</v>
      </c>
      <c r="J41" s="211">
        <f t="shared" si="2"/>
        <v>7.3339671329621076E-2</v>
      </c>
      <c r="K41" s="342">
        <v>28</v>
      </c>
      <c r="L41" s="211">
        <f t="shared" si="3"/>
        <v>1.9013988863235095E-3</v>
      </c>
      <c r="M41" s="342">
        <v>7574</v>
      </c>
      <c r="N41" s="211">
        <f t="shared" si="4"/>
        <v>0.51432839875050929</v>
      </c>
      <c r="O41" s="342">
        <v>5781</v>
      </c>
      <c r="P41" s="211">
        <f t="shared" si="5"/>
        <v>0.3925709629227217</v>
      </c>
      <c r="Q41" s="225"/>
      <c r="R41" s="242" t="s">
        <v>6</v>
      </c>
      <c r="S41" s="227">
        <f t="shared" si="6"/>
        <v>6.3157894736842104E-3</v>
      </c>
      <c r="T41" s="242" t="s">
        <v>6</v>
      </c>
      <c r="U41" s="227">
        <f t="shared" si="7"/>
        <v>0.49526315789473685</v>
      </c>
      <c r="V41" s="212"/>
      <c r="W41" s="213" t="str">
        <f t="shared" si="8"/>
        <v>阪南市</v>
      </c>
      <c r="X41" s="214">
        <f t="shared" si="9"/>
        <v>2.8881700554528652E-3</v>
      </c>
      <c r="Y41" s="214">
        <f t="shared" si="10"/>
        <v>2.8999999999999998E-3</v>
      </c>
      <c r="Z41" s="213" t="str">
        <f t="shared" si="11"/>
        <v>豊中市</v>
      </c>
      <c r="AA41" s="214">
        <f t="shared" si="12"/>
        <v>0.40165686293052905</v>
      </c>
      <c r="AB41" s="214">
        <f t="shared" si="13"/>
        <v>0.4017</v>
      </c>
      <c r="AC41" s="214">
        <f t="shared" si="14"/>
        <v>6.0772550095886911E-3</v>
      </c>
      <c r="AD41" s="214">
        <f t="shared" si="15"/>
        <v>6.1000000000000004E-3</v>
      </c>
      <c r="AE41" s="214">
        <f t="shared" si="16"/>
        <v>0.43535307158729386</v>
      </c>
      <c r="AF41" s="214">
        <f t="shared" si="17"/>
        <v>0.43540000000000001</v>
      </c>
      <c r="AG41" s="112">
        <v>0</v>
      </c>
    </row>
    <row r="42" spans="2:33" s="118" customFormat="1" ht="14.25" customHeight="1">
      <c r="B42" s="59">
        <v>37</v>
      </c>
      <c r="C42" s="51" t="s">
        <v>3</v>
      </c>
      <c r="D42" s="315">
        <v>44847</v>
      </c>
      <c r="E42" s="112">
        <v>6630</v>
      </c>
      <c r="F42" s="315">
        <f t="shared" si="0"/>
        <v>38217</v>
      </c>
      <c r="G42" s="342">
        <v>1292</v>
      </c>
      <c r="H42" s="211">
        <f t="shared" si="1"/>
        <v>2.8809061921644702E-2</v>
      </c>
      <c r="I42" s="342">
        <v>4882</v>
      </c>
      <c r="J42" s="211">
        <f t="shared" si="2"/>
        <v>0.10885900952126118</v>
      </c>
      <c r="K42" s="342">
        <v>456</v>
      </c>
      <c r="L42" s="211">
        <f t="shared" si="3"/>
        <v>1.0167904207639307E-2</v>
      </c>
      <c r="M42" s="342">
        <v>21171</v>
      </c>
      <c r="N42" s="211">
        <f t="shared" si="4"/>
        <v>0.47207171048230651</v>
      </c>
      <c r="O42" s="342">
        <v>17046</v>
      </c>
      <c r="P42" s="211">
        <f t="shared" si="5"/>
        <v>0.38009231386714831</v>
      </c>
      <c r="Q42" s="225"/>
      <c r="R42" s="242" t="s">
        <v>52</v>
      </c>
      <c r="S42" s="227">
        <f t="shared" si="6"/>
        <v>6.2524423602969914E-3</v>
      </c>
      <c r="T42" s="242" t="s">
        <v>52</v>
      </c>
      <c r="U42" s="227">
        <f t="shared" si="7"/>
        <v>0.48495506057053539</v>
      </c>
      <c r="V42" s="212"/>
      <c r="W42" s="213" t="str">
        <f t="shared" si="8"/>
        <v>河南町</v>
      </c>
      <c r="X42" s="214">
        <f t="shared" si="9"/>
        <v>2.6415094339622643E-3</v>
      </c>
      <c r="Y42" s="214">
        <f t="shared" si="10"/>
        <v>2.5999999999999999E-3</v>
      </c>
      <c r="Z42" s="213" t="str">
        <f t="shared" si="11"/>
        <v>河内長野市</v>
      </c>
      <c r="AA42" s="214">
        <f t="shared" si="12"/>
        <v>0.39875184759402199</v>
      </c>
      <c r="AB42" s="214">
        <f t="shared" si="13"/>
        <v>0.39879999999999999</v>
      </c>
      <c r="AC42" s="214">
        <f t="shared" si="14"/>
        <v>6.0772550095886911E-3</v>
      </c>
      <c r="AD42" s="214">
        <f t="shared" si="15"/>
        <v>6.1000000000000004E-3</v>
      </c>
      <c r="AE42" s="214">
        <f t="shared" si="16"/>
        <v>0.43535307158729386</v>
      </c>
      <c r="AF42" s="214">
        <f t="shared" si="17"/>
        <v>0.43540000000000001</v>
      </c>
      <c r="AG42" s="112">
        <v>0</v>
      </c>
    </row>
    <row r="43" spans="2:33" s="118" customFormat="1" ht="14.25" customHeight="1">
      <c r="B43" s="59">
        <v>38</v>
      </c>
      <c r="C43" s="63" t="s">
        <v>45</v>
      </c>
      <c r="D43" s="315">
        <v>9354</v>
      </c>
      <c r="E43" s="112">
        <v>1115</v>
      </c>
      <c r="F43" s="315">
        <f t="shared" si="0"/>
        <v>8239</v>
      </c>
      <c r="G43" s="342">
        <v>136</v>
      </c>
      <c r="H43" s="211">
        <f t="shared" si="1"/>
        <v>1.4539234552063289E-2</v>
      </c>
      <c r="I43" s="342">
        <v>888</v>
      </c>
      <c r="J43" s="211">
        <f t="shared" si="2"/>
        <v>9.4932649134060298E-2</v>
      </c>
      <c r="K43" s="342">
        <v>91</v>
      </c>
      <c r="L43" s="211">
        <f t="shared" si="3"/>
        <v>9.7284584135129363E-3</v>
      </c>
      <c r="M43" s="342">
        <v>4016</v>
      </c>
      <c r="N43" s="211">
        <f t="shared" si="4"/>
        <v>0.42933504383151594</v>
      </c>
      <c r="O43" s="342">
        <v>4223</v>
      </c>
      <c r="P43" s="211">
        <f t="shared" si="5"/>
        <v>0.45146461406884753</v>
      </c>
      <c r="Q43" s="225"/>
      <c r="R43" s="242" t="s">
        <v>53</v>
      </c>
      <c r="S43" s="227">
        <f t="shared" si="6"/>
        <v>7.2414954530144833E-3</v>
      </c>
      <c r="T43" s="242" t="s">
        <v>53</v>
      </c>
      <c r="U43" s="227">
        <f t="shared" si="7"/>
        <v>0.48248568541596498</v>
      </c>
      <c r="V43" s="212"/>
      <c r="W43" s="213" t="str">
        <f t="shared" si="8"/>
        <v>松原市</v>
      </c>
      <c r="X43" s="214">
        <f t="shared" si="9"/>
        <v>2.3664820093583605E-3</v>
      </c>
      <c r="Y43" s="214">
        <f t="shared" si="10"/>
        <v>2.3999999999999998E-3</v>
      </c>
      <c r="Z43" s="213" t="str">
        <f t="shared" si="11"/>
        <v>大阪狭山市</v>
      </c>
      <c r="AA43" s="214">
        <f t="shared" si="12"/>
        <v>0.39702530886409981</v>
      </c>
      <c r="AB43" s="214">
        <f t="shared" si="13"/>
        <v>0.39700000000000002</v>
      </c>
      <c r="AC43" s="214">
        <f t="shared" si="14"/>
        <v>6.0772550095886911E-3</v>
      </c>
      <c r="AD43" s="214">
        <f t="shared" si="15"/>
        <v>6.1000000000000004E-3</v>
      </c>
      <c r="AE43" s="214">
        <f t="shared" si="16"/>
        <v>0.43535307158729386</v>
      </c>
      <c r="AF43" s="214">
        <f t="shared" si="17"/>
        <v>0.43540000000000001</v>
      </c>
      <c r="AG43" s="112">
        <v>0</v>
      </c>
    </row>
    <row r="44" spans="2:33" s="118" customFormat="1" ht="14.25" customHeight="1">
      <c r="B44" s="59">
        <v>39</v>
      </c>
      <c r="C44" s="63" t="s">
        <v>8</v>
      </c>
      <c r="D44" s="315">
        <v>53855</v>
      </c>
      <c r="E44" s="112">
        <v>6122</v>
      </c>
      <c r="F44" s="315">
        <f t="shared" si="0"/>
        <v>47733</v>
      </c>
      <c r="G44" s="342">
        <v>1040</v>
      </c>
      <c r="H44" s="211">
        <f t="shared" si="1"/>
        <v>1.9311113174264229E-2</v>
      </c>
      <c r="I44" s="342">
        <v>4701</v>
      </c>
      <c r="J44" s="211">
        <f t="shared" si="2"/>
        <v>8.7289945223284746E-2</v>
      </c>
      <c r="K44" s="342">
        <v>381</v>
      </c>
      <c r="L44" s="211">
        <f t="shared" si="3"/>
        <v>7.0745520378794917E-3</v>
      </c>
      <c r="M44" s="342">
        <v>25100</v>
      </c>
      <c r="N44" s="211">
        <f t="shared" si="4"/>
        <v>0.46606628910964626</v>
      </c>
      <c r="O44" s="342">
        <v>22633</v>
      </c>
      <c r="P44" s="211">
        <f t="shared" si="5"/>
        <v>0.42025810045492529</v>
      </c>
      <c r="Q44" s="225"/>
      <c r="R44" s="242" t="s">
        <v>54</v>
      </c>
      <c r="S44" s="227">
        <f t="shared" si="6"/>
        <v>0</v>
      </c>
      <c r="T44" s="242" t="s">
        <v>54</v>
      </c>
      <c r="U44" s="227">
        <f t="shared" si="7"/>
        <v>0.43503368623676614</v>
      </c>
      <c r="V44" s="212"/>
      <c r="W44" s="213" t="str">
        <f t="shared" si="8"/>
        <v>太子町</v>
      </c>
      <c r="X44" s="214">
        <f t="shared" si="9"/>
        <v>2.0533880903490761E-3</v>
      </c>
      <c r="Y44" s="214">
        <f t="shared" si="10"/>
        <v>2.0999999999999999E-3</v>
      </c>
      <c r="Z44" s="213" t="str">
        <f t="shared" si="11"/>
        <v>茨木市</v>
      </c>
      <c r="AA44" s="214">
        <f t="shared" si="12"/>
        <v>0.39622194587552556</v>
      </c>
      <c r="AB44" s="214">
        <f t="shared" si="13"/>
        <v>0.3962</v>
      </c>
      <c r="AC44" s="214">
        <f t="shared" si="14"/>
        <v>6.0772550095886911E-3</v>
      </c>
      <c r="AD44" s="214">
        <f t="shared" si="15"/>
        <v>6.1000000000000004E-3</v>
      </c>
      <c r="AE44" s="214">
        <f t="shared" si="16"/>
        <v>0.43535307158729386</v>
      </c>
      <c r="AF44" s="214">
        <f t="shared" si="17"/>
        <v>0.43540000000000001</v>
      </c>
      <c r="AG44" s="112">
        <v>0</v>
      </c>
    </row>
    <row r="45" spans="2:33" s="118" customFormat="1" ht="14.25" customHeight="1">
      <c r="B45" s="291">
        <v>40</v>
      </c>
      <c r="C45" s="63" t="s">
        <v>46</v>
      </c>
      <c r="D45" s="157">
        <v>11479</v>
      </c>
      <c r="E45" s="112">
        <v>1352</v>
      </c>
      <c r="F45" s="157">
        <f t="shared" si="0"/>
        <v>10127</v>
      </c>
      <c r="G45" s="343">
        <v>179</v>
      </c>
      <c r="H45" s="302">
        <f t="shared" si="1"/>
        <v>1.5593692830385922E-2</v>
      </c>
      <c r="I45" s="343">
        <v>1071</v>
      </c>
      <c r="J45" s="302">
        <f t="shared" si="2"/>
        <v>9.3300810175102361E-2</v>
      </c>
      <c r="K45" s="343">
        <v>102</v>
      </c>
      <c r="L45" s="302">
        <f t="shared" si="3"/>
        <v>8.8857914452478443E-3</v>
      </c>
      <c r="M45" s="343">
        <v>4472</v>
      </c>
      <c r="N45" s="302">
        <f t="shared" si="4"/>
        <v>0.38958097395243491</v>
      </c>
      <c r="O45" s="343">
        <v>5655</v>
      </c>
      <c r="P45" s="302">
        <f t="shared" si="5"/>
        <v>0.49263873159682897</v>
      </c>
      <c r="Q45" s="225"/>
      <c r="R45" s="242" t="s">
        <v>55</v>
      </c>
      <c r="S45" s="227">
        <f t="shared" si="6"/>
        <v>3.1615554852987672E-4</v>
      </c>
      <c r="T45" s="242" t="s">
        <v>55</v>
      </c>
      <c r="U45" s="227">
        <f t="shared" si="7"/>
        <v>0.47486563389187481</v>
      </c>
      <c r="V45" s="212"/>
      <c r="W45" s="213" t="str">
        <f t="shared" si="8"/>
        <v>池田市</v>
      </c>
      <c r="X45" s="214">
        <f t="shared" si="9"/>
        <v>1.9013988863235095E-3</v>
      </c>
      <c r="Y45" s="214">
        <f t="shared" si="10"/>
        <v>1.9E-3</v>
      </c>
      <c r="Z45" s="213" t="str">
        <f t="shared" si="11"/>
        <v>池田市</v>
      </c>
      <c r="AA45" s="214">
        <f t="shared" si="12"/>
        <v>0.3925709629227217</v>
      </c>
      <c r="AB45" s="214">
        <f t="shared" si="13"/>
        <v>0.3926</v>
      </c>
      <c r="AC45" s="214">
        <f t="shared" si="14"/>
        <v>6.0772550095886911E-3</v>
      </c>
      <c r="AD45" s="214">
        <f t="shared" si="15"/>
        <v>6.1000000000000004E-3</v>
      </c>
      <c r="AE45" s="214">
        <f t="shared" si="16"/>
        <v>0.43535307158729386</v>
      </c>
      <c r="AF45" s="214">
        <f t="shared" si="17"/>
        <v>0.43540000000000001</v>
      </c>
      <c r="AG45" s="112">
        <v>0</v>
      </c>
    </row>
    <row r="46" spans="2:33" s="118" customFormat="1" ht="14.25" customHeight="1">
      <c r="B46" s="59">
        <v>41</v>
      </c>
      <c r="C46" s="63" t="s">
        <v>13</v>
      </c>
      <c r="D46" s="315">
        <v>21177</v>
      </c>
      <c r="E46" s="112">
        <v>2594</v>
      </c>
      <c r="F46" s="315">
        <f t="shared" si="0"/>
        <v>18583</v>
      </c>
      <c r="G46" s="342">
        <v>400</v>
      </c>
      <c r="H46" s="211">
        <f t="shared" si="1"/>
        <v>1.8888416678471926E-2</v>
      </c>
      <c r="I46" s="342">
        <v>2045</v>
      </c>
      <c r="J46" s="211">
        <f t="shared" si="2"/>
        <v>9.6567030268687723E-2</v>
      </c>
      <c r="K46" s="342">
        <v>149</v>
      </c>
      <c r="L46" s="211">
        <f t="shared" si="3"/>
        <v>7.0359352127307932E-3</v>
      </c>
      <c r="M46" s="342">
        <v>8864</v>
      </c>
      <c r="N46" s="211">
        <f t="shared" si="4"/>
        <v>0.41856731359493793</v>
      </c>
      <c r="O46" s="342">
        <v>9719</v>
      </c>
      <c r="P46" s="211">
        <f t="shared" si="5"/>
        <v>0.45894130424517166</v>
      </c>
      <c r="Q46" s="225"/>
      <c r="R46" s="242" t="s">
        <v>31</v>
      </c>
      <c r="S46" s="227">
        <f t="shared" si="6"/>
        <v>2.0533880903490761E-3</v>
      </c>
      <c r="T46" s="242" t="s">
        <v>31</v>
      </c>
      <c r="U46" s="227">
        <f t="shared" si="7"/>
        <v>0.45841889117043122</v>
      </c>
      <c r="V46" s="212"/>
      <c r="W46" s="213" t="str">
        <f t="shared" si="8"/>
        <v>豊能町</v>
      </c>
      <c r="X46" s="214">
        <f t="shared" si="9"/>
        <v>1.5776425512733828E-3</v>
      </c>
      <c r="Y46" s="214">
        <f t="shared" si="10"/>
        <v>1.6000000000000001E-3</v>
      </c>
      <c r="Z46" s="213" t="str">
        <f t="shared" si="11"/>
        <v>吹田市</v>
      </c>
      <c r="AA46" s="214">
        <f t="shared" si="12"/>
        <v>0.38009231386714831</v>
      </c>
      <c r="AB46" s="214">
        <f t="shared" si="13"/>
        <v>0.38009999999999999</v>
      </c>
      <c r="AC46" s="214">
        <f t="shared" si="14"/>
        <v>6.0772550095886911E-3</v>
      </c>
      <c r="AD46" s="214">
        <f t="shared" si="15"/>
        <v>6.1000000000000004E-3</v>
      </c>
      <c r="AE46" s="214">
        <f t="shared" si="16"/>
        <v>0.43535307158729386</v>
      </c>
      <c r="AF46" s="214">
        <f t="shared" si="17"/>
        <v>0.43540000000000001</v>
      </c>
      <c r="AG46" s="112">
        <v>0</v>
      </c>
    </row>
    <row r="47" spans="2:33" s="118" customFormat="1" ht="14.25" customHeight="1">
      <c r="B47" s="59">
        <v>42</v>
      </c>
      <c r="C47" s="63" t="s">
        <v>14</v>
      </c>
      <c r="D47" s="315">
        <v>55872</v>
      </c>
      <c r="E47" s="112">
        <v>3529</v>
      </c>
      <c r="F47" s="315">
        <f t="shared" si="0"/>
        <v>52343</v>
      </c>
      <c r="G47" s="342">
        <v>800</v>
      </c>
      <c r="H47" s="211">
        <f t="shared" si="1"/>
        <v>1.4318442153493699E-2</v>
      </c>
      <c r="I47" s="342">
        <v>2480</v>
      </c>
      <c r="J47" s="211">
        <f t="shared" si="2"/>
        <v>4.4387170675830472E-2</v>
      </c>
      <c r="K47" s="342">
        <v>249</v>
      </c>
      <c r="L47" s="211">
        <f t="shared" si="3"/>
        <v>4.4566151202749139E-3</v>
      </c>
      <c r="M47" s="342">
        <v>27853</v>
      </c>
      <c r="N47" s="211">
        <f t="shared" si="4"/>
        <v>0.49851446162657503</v>
      </c>
      <c r="O47" s="342">
        <v>24490</v>
      </c>
      <c r="P47" s="211">
        <f t="shared" si="5"/>
        <v>0.43832331042382588</v>
      </c>
      <c r="Q47" s="225"/>
      <c r="R47" s="242" t="s">
        <v>32</v>
      </c>
      <c r="S47" s="227">
        <f t="shared" si="6"/>
        <v>2.6415094339622643E-3</v>
      </c>
      <c r="T47" s="242" t="s">
        <v>32</v>
      </c>
      <c r="U47" s="227">
        <f t="shared" si="7"/>
        <v>0.44226415094339622</v>
      </c>
      <c r="V47" s="212"/>
      <c r="W47" s="213" t="str">
        <f>INDEX($R$6:$R$48,MATCH(X47,$S$6:$S$48,0))</f>
        <v>岬町</v>
      </c>
      <c r="X47" s="214">
        <f>LARGE(S$6:S$48,ROW(A42))</f>
        <v>3.1615554852987672E-4</v>
      </c>
      <c r="Y47" s="214">
        <f t="shared" si="10"/>
        <v>2.9999999999999997E-4</v>
      </c>
      <c r="Z47" s="213" t="str">
        <f t="shared" si="11"/>
        <v>箕面市</v>
      </c>
      <c r="AA47" s="214">
        <f t="shared" si="12"/>
        <v>0.36694537346711259</v>
      </c>
      <c r="AB47" s="214">
        <f t="shared" si="13"/>
        <v>0.3669</v>
      </c>
      <c r="AC47" s="214">
        <f t="shared" si="14"/>
        <v>6.0772550095886911E-3</v>
      </c>
      <c r="AD47" s="214">
        <f t="shared" si="15"/>
        <v>6.1000000000000004E-3</v>
      </c>
      <c r="AE47" s="214">
        <f t="shared" si="16"/>
        <v>0.43535307158729386</v>
      </c>
      <c r="AF47" s="214">
        <f t="shared" si="17"/>
        <v>0.43540000000000001</v>
      </c>
      <c r="AG47" s="112">
        <v>0</v>
      </c>
    </row>
    <row r="48" spans="2:33" s="118" customFormat="1" ht="14.25" customHeight="1">
      <c r="B48" s="59">
        <v>43</v>
      </c>
      <c r="C48" s="63" t="s">
        <v>9</v>
      </c>
      <c r="D48" s="315">
        <v>33774</v>
      </c>
      <c r="E48" s="112">
        <v>7029</v>
      </c>
      <c r="F48" s="315">
        <f t="shared" si="0"/>
        <v>26745</v>
      </c>
      <c r="G48" s="342">
        <v>1052</v>
      </c>
      <c r="H48" s="211">
        <f t="shared" si="1"/>
        <v>3.1148220524663942E-2</v>
      </c>
      <c r="I48" s="342">
        <v>5675</v>
      </c>
      <c r="J48" s="211">
        <f t="shared" si="2"/>
        <v>0.16802866110025463</v>
      </c>
      <c r="K48" s="342">
        <v>302</v>
      </c>
      <c r="L48" s="211">
        <f t="shared" si="3"/>
        <v>8.9417895422514368E-3</v>
      </c>
      <c r="M48" s="342">
        <v>13363</v>
      </c>
      <c r="N48" s="211">
        <f t="shared" si="4"/>
        <v>0.39565938295730446</v>
      </c>
      <c r="O48" s="342">
        <v>13382</v>
      </c>
      <c r="P48" s="211">
        <f t="shared" si="5"/>
        <v>0.39622194587552556</v>
      </c>
      <c r="Q48" s="225"/>
      <c r="R48" s="242" t="s">
        <v>33</v>
      </c>
      <c r="S48" s="227">
        <f t="shared" si="6"/>
        <v>1.5820149875104082E-2</v>
      </c>
      <c r="T48" s="242" t="s">
        <v>33</v>
      </c>
      <c r="U48" s="227">
        <f t="shared" si="7"/>
        <v>0.50707743547044126</v>
      </c>
      <c r="V48" s="212"/>
      <c r="W48" s="213" t="str">
        <f>INDEX($R$6:$R$48,MATCH(X48,$S$6:$S$48,0))</f>
        <v>田尻町</v>
      </c>
      <c r="X48" s="214">
        <f t="shared" si="9"/>
        <v>0</v>
      </c>
      <c r="Y48" s="214">
        <f t="shared" si="10"/>
        <v>0</v>
      </c>
      <c r="Z48" s="213" t="str">
        <f t="shared" si="11"/>
        <v>豊能町</v>
      </c>
      <c r="AA48" s="214">
        <f t="shared" si="12"/>
        <v>0.36037863421230559</v>
      </c>
      <c r="AB48" s="214">
        <f t="shared" si="13"/>
        <v>0.3604</v>
      </c>
      <c r="AC48" s="214">
        <f t="shared" si="14"/>
        <v>6.0772550095886911E-3</v>
      </c>
      <c r="AD48" s="214">
        <f t="shared" si="15"/>
        <v>6.1000000000000004E-3</v>
      </c>
      <c r="AE48" s="214">
        <f>$P$80</f>
        <v>0.43535307158729386</v>
      </c>
      <c r="AF48" s="214">
        <f t="shared" si="17"/>
        <v>0.43540000000000001</v>
      </c>
      <c r="AG48" s="112">
        <v>9999</v>
      </c>
    </row>
    <row r="49" spans="2:33" s="118" customFormat="1" ht="14.25" customHeight="1">
      <c r="B49" s="59">
        <v>44</v>
      </c>
      <c r="C49" s="63" t="s">
        <v>21</v>
      </c>
      <c r="D49" s="315">
        <v>37849</v>
      </c>
      <c r="E49" s="112">
        <v>6363</v>
      </c>
      <c r="F49" s="315">
        <f t="shared" si="0"/>
        <v>31486</v>
      </c>
      <c r="G49" s="342">
        <v>1157</v>
      </c>
      <c r="H49" s="211">
        <f t="shared" si="1"/>
        <v>3.0568839335253242E-2</v>
      </c>
      <c r="I49" s="342">
        <v>4874</v>
      </c>
      <c r="J49" s="211">
        <f t="shared" si="2"/>
        <v>0.12877486855663295</v>
      </c>
      <c r="K49" s="342">
        <v>332</v>
      </c>
      <c r="L49" s="211">
        <f t="shared" si="3"/>
        <v>8.7716980633570241E-3</v>
      </c>
      <c r="M49" s="342">
        <v>15511</v>
      </c>
      <c r="N49" s="211">
        <f t="shared" si="4"/>
        <v>0.40981267668894816</v>
      </c>
      <c r="O49" s="342">
        <v>15975</v>
      </c>
      <c r="P49" s="211">
        <f t="shared" si="5"/>
        <v>0.42207191735580862</v>
      </c>
      <c r="Q49" s="225"/>
      <c r="R49" s="225"/>
      <c r="S49" s="225"/>
      <c r="T49" s="225"/>
      <c r="U49" s="225"/>
      <c r="V49" s="212"/>
      <c r="AC49" s="212"/>
      <c r="AD49" s="212"/>
      <c r="AE49" s="212"/>
      <c r="AF49" s="212"/>
      <c r="AG49" s="212"/>
    </row>
    <row r="50" spans="2:33" s="118" customFormat="1" ht="14.25" customHeight="1">
      <c r="B50" s="59">
        <v>45</v>
      </c>
      <c r="C50" s="63" t="s">
        <v>47</v>
      </c>
      <c r="D50" s="315">
        <v>12995</v>
      </c>
      <c r="E50" s="112">
        <v>1685</v>
      </c>
      <c r="F50" s="315">
        <f t="shared" si="0"/>
        <v>11310</v>
      </c>
      <c r="G50" s="342">
        <v>245</v>
      </c>
      <c r="H50" s="211">
        <f t="shared" si="1"/>
        <v>1.8853405155829166E-2</v>
      </c>
      <c r="I50" s="342">
        <v>1389</v>
      </c>
      <c r="J50" s="211">
        <f t="shared" si="2"/>
        <v>0.10688726433243555</v>
      </c>
      <c r="K50" s="342">
        <v>51</v>
      </c>
      <c r="L50" s="211">
        <f t="shared" si="3"/>
        <v>3.9245863793766836E-3</v>
      </c>
      <c r="M50" s="342">
        <v>4929</v>
      </c>
      <c r="N50" s="211">
        <f t="shared" si="4"/>
        <v>0.37929973066564066</v>
      </c>
      <c r="O50" s="342">
        <v>6381</v>
      </c>
      <c r="P50" s="211">
        <f t="shared" si="5"/>
        <v>0.49103501346671796</v>
      </c>
      <c r="Q50" s="225"/>
      <c r="R50" s="225"/>
      <c r="S50" s="225"/>
      <c r="T50" s="225"/>
      <c r="U50" s="225"/>
      <c r="V50" s="212"/>
      <c r="AC50" s="212"/>
      <c r="AD50" s="212"/>
      <c r="AE50" s="212"/>
      <c r="AF50" s="212"/>
      <c r="AG50" s="212"/>
    </row>
    <row r="51" spans="2:33" s="118" customFormat="1" ht="14.25" customHeight="1">
      <c r="B51" s="59">
        <v>46</v>
      </c>
      <c r="C51" s="63" t="s">
        <v>25</v>
      </c>
      <c r="D51" s="315">
        <v>16472</v>
      </c>
      <c r="E51" s="112">
        <v>2188</v>
      </c>
      <c r="F51" s="315">
        <f t="shared" si="0"/>
        <v>14284</v>
      </c>
      <c r="G51" s="342">
        <v>270</v>
      </c>
      <c r="H51" s="211">
        <f t="shared" si="1"/>
        <v>1.6391452161243322E-2</v>
      </c>
      <c r="I51" s="342">
        <v>1864</v>
      </c>
      <c r="J51" s="211">
        <f t="shared" si="2"/>
        <v>0.1131617289946576</v>
      </c>
      <c r="K51" s="342">
        <v>54</v>
      </c>
      <c r="L51" s="211">
        <f t="shared" si="3"/>
        <v>3.2782904322486645E-3</v>
      </c>
      <c r="M51" s="342">
        <v>7201</v>
      </c>
      <c r="N51" s="211">
        <f t="shared" si="4"/>
        <v>0.43716610004856726</v>
      </c>
      <c r="O51" s="342">
        <v>7083</v>
      </c>
      <c r="P51" s="211">
        <f t="shared" si="5"/>
        <v>0.43000242836328317</v>
      </c>
      <c r="Q51" s="225"/>
      <c r="R51" s="225"/>
      <c r="S51" s="225"/>
      <c r="T51" s="225"/>
      <c r="U51" s="225"/>
      <c r="V51" s="212"/>
      <c r="AC51" s="212"/>
      <c r="AD51" s="212"/>
      <c r="AE51" s="212"/>
      <c r="AF51" s="212"/>
      <c r="AG51" s="212"/>
    </row>
    <row r="52" spans="2:33" s="118" customFormat="1" ht="14.25" customHeight="1">
      <c r="B52" s="59">
        <v>47</v>
      </c>
      <c r="C52" s="63" t="s">
        <v>15</v>
      </c>
      <c r="D52" s="315">
        <v>34125</v>
      </c>
      <c r="E52" s="112">
        <v>4426</v>
      </c>
      <c r="F52" s="315">
        <f t="shared" si="0"/>
        <v>29699</v>
      </c>
      <c r="G52" s="342">
        <v>749</v>
      </c>
      <c r="H52" s="211">
        <f t="shared" si="1"/>
        <v>2.1948717948717947E-2</v>
      </c>
      <c r="I52" s="342">
        <v>3496</v>
      </c>
      <c r="J52" s="211">
        <f t="shared" si="2"/>
        <v>0.10244688644688645</v>
      </c>
      <c r="K52" s="342">
        <v>181</v>
      </c>
      <c r="L52" s="211">
        <f t="shared" si="3"/>
        <v>5.3040293040293044E-3</v>
      </c>
      <c r="M52" s="342">
        <v>14646</v>
      </c>
      <c r="N52" s="211">
        <f t="shared" si="4"/>
        <v>0.42918681318681318</v>
      </c>
      <c r="O52" s="342">
        <v>15053</v>
      </c>
      <c r="P52" s="211">
        <f t="shared" si="5"/>
        <v>0.4411135531135531</v>
      </c>
      <c r="Q52" s="225"/>
      <c r="R52" s="225"/>
      <c r="S52" s="225"/>
      <c r="T52" s="225"/>
      <c r="U52" s="225"/>
      <c r="V52" s="212"/>
      <c r="AC52" s="212"/>
      <c r="AD52" s="212"/>
      <c r="AE52" s="212"/>
      <c r="AF52" s="212"/>
      <c r="AG52" s="212"/>
    </row>
    <row r="53" spans="2:33" s="118" customFormat="1" ht="14.25" customHeight="1">
      <c r="B53" s="59">
        <v>48</v>
      </c>
      <c r="C53" s="63" t="s">
        <v>26</v>
      </c>
      <c r="D53" s="315">
        <v>18267</v>
      </c>
      <c r="E53" s="112">
        <v>2836</v>
      </c>
      <c r="F53" s="315">
        <f t="shared" si="0"/>
        <v>15431</v>
      </c>
      <c r="G53" s="342">
        <v>505</v>
      </c>
      <c r="H53" s="211">
        <f t="shared" si="1"/>
        <v>2.7645480921880988E-2</v>
      </c>
      <c r="I53" s="342">
        <v>2014</v>
      </c>
      <c r="J53" s="211">
        <f t="shared" si="2"/>
        <v>0.11025346252805605</v>
      </c>
      <c r="K53" s="342">
        <v>317</v>
      </c>
      <c r="L53" s="211">
        <f t="shared" si="3"/>
        <v>1.7353697925220343E-2</v>
      </c>
      <c r="M53" s="342">
        <v>8147</v>
      </c>
      <c r="N53" s="211">
        <f t="shared" si="4"/>
        <v>0.44599551103082058</v>
      </c>
      <c r="O53" s="342">
        <v>7284</v>
      </c>
      <c r="P53" s="211">
        <f t="shared" si="5"/>
        <v>0.39875184759402199</v>
      </c>
      <c r="Q53" s="225"/>
      <c r="R53" s="225"/>
      <c r="S53" s="225"/>
      <c r="T53" s="225"/>
      <c r="U53" s="225"/>
      <c r="V53" s="212"/>
      <c r="AC53" s="212"/>
      <c r="AD53" s="212"/>
      <c r="AE53" s="212"/>
      <c r="AF53" s="212"/>
      <c r="AG53" s="212"/>
    </row>
    <row r="54" spans="2:33" s="118" customFormat="1" ht="14.25" customHeight="1">
      <c r="B54" s="59">
        <v>49</v>
      </c>
      <c r="C54" s="63" t="s">
        <v>27</v>
      </c>
      <c r="D54" s="315">
        <v>18593</v>
      </c>
      <c r="E54" s="112">
        <v>1498</v>
      </c>
      <c r="F54" s="315">
        <f t="shared" si="0"/>
        <v>17095</v>
      </c>
      <c r="G54" s="342">
        <v>269</v>
      </c>
      <c r="H54" s="211">
        <f t="shared" si="1"/>
        <v>1.4467810466304524E-2</v>
      </c>
      <c r="I54" s="342">
        <v>1185</v>
      </c>
      <c r="J54" s="211">
        <f t="shared" si="2"/>
        <v>6.3733663206583122E-2</v>
      </c>
      <c r="K54" s="342">
        <v>44</v>
      </c>
      <c r="L54" s="211">
        <f t="shared" si="3"/>
        <v>2.3664820093583605E-3</v>
      </c>
      <c r="M54" s="342">
        <v>8901</v>
      </c>
      <c r="N54" s="211">
        <f t="shared" si="4"/>
        <v>0.47872855375679019</v>
      </c>
      <c r="O54" s="342">
        <v>8194</v>
      </c>
      <c r="P54" s="211">
        <f t="shared" si="5"/>
        <v>0.44070349056096381</v>
      </c>
      <c r="Q54" s="225"/>
      <c r="R54" s="225"/>
      <c r="S54" s="225"/>
      <c r="T54" s="225"/>
      <c r="U54" s="225"/>
      <c r="V54" s="212"/>
      <c r="AC54" s="212"/>
      <c r="AD54" s="212"/>
      <c r="AE54" s="212"/>
      <c r="AF54" s="212"/>
      <c r="AG54" s="212"/>
    </row>
    <row r="55" spans="2:33" s="118" customFormat="1" ht="14.25" customHeight="1">
      <c r="B55" s="59">
        <v>50</v>
      </c>
      <c r="C55" s="63" t="s">
        <v>16</v>
      </c>
      <c r="D55" s="315">
        <v>16401</v>
      </c>
      <c r="E55" s="112">
        <v>1965</v>
      </c>
      <c r="F55" s="315">
        <f t="shared" si="0"/>
        <v>14436</v>
      </c>
      <c r="G55" s="342">
        <v>327</v>
      </c>
      <c r="H55" s="211">
        <f t="shared" si="1"/>
        <v>1.9937808670203037E-2</v>
      </c>
      <c r="I55" s="342">
        <v>1582</v>
      </c>
      <c r="J55" s="211">
        <f t="shared" si="2"/>
        <v>9.6457533077251384E-2</v>
      </c>
      <c r="K55" s="342">
        <v>56</v>
      </c>
      <c r="L55" s="211">
        <f t="shared" si="3"/>
        <v>3.4144259496372174E-3</v>
      </c>
      <c r="M55" s="342">
        <v>7049</v>
      </c>
      <c r="N55" s="211">
        <f t="shared" si="4"/>
        <v>0.42979086641058473</v>
      </c>
      <c r="O55" s="342">
        <v>7387</v>
      </c>
      <c r="P55" s="211">
        <f t="shared" si="5"/>
        <v>0.45039936589232366</v>
      </c>
      <c r="Q55" s="225"/>
      <c r="R55" s="225"/>
      <c r="S55" s="225"/>
      <c r="T55" s="225"/>
      <c r="U55" s="225"/>
      <c r="V55" s="212"/>
      <c r="AC55" s="212"/>
      <c r="AD55" s="212"/>
      <c r="AE55" s="212"/>
      <c r="AF55" s="212"/>
      <c r="AG55" s="212"/>
    </row>
    <row r="56" spans="2:33" s="118" customFormat="1" ht="14.25" customHeight="1">
      <c r="B56" s="59">
        <v>51</v>
      </c>
      <c r="C56" s="63" t="s">
        <v>48</v>
      </c>
      <c r="D56" s="315">
        <v>21700</v>
      </c>
      <c r="E56" s="112">
        <v>3972</v>
      </c>
      <c r="F56" s="315">
        <f t="shared" si="0"/>
        <v>17728</v>
      </c>
      <c r="G56" s="342">
        <v>575</v>
      </c>
      <c r="H56" s="211">
        <f t="shared" si="1"/>
        <v>2.6497695852534562E-2</v>
      </c>
      <c r="I56" s="342">
        <v>3277</v>
      </c>
      <c r="J56" s="211">
        <f t="shared" si="2"/>
        <v>0.15101382488479262</v>
      </c>
      <c r="K56" s="342">
        <v>120</v>
      </c>
      <c r="L56" s="211">
        <f t="shared" si="3"/>
        <v>5.5299539170506912E-3</v>
      </c>
      <c r="M56" s="342">
        <v>8222</v>
      </c>
      <c r="N56" s="211">
        <f t="shared" si="4"/>
        <v>0.37889400921658989</v>
      </c>
      <c r="O56" s="342">
        <v>9506</v>
      </c>
      <c r="P56" s="211">
        <f t="shared" si="5"/>
        <v>0.43806451612903224</v>
      </c>
      <c r="Q56" s="225"/>
      <c r="R56" s="225"/>
      <c r="S56" s="225"/>
      <c r="T56" s="225"/>
      <c r="U56" s="225"/>
      <c r="V56" s="212"/>
      <c r="AC56" s="212"/>
      <c r="AD56" s="212"/>
      <c r="AE56" s="212"/>
      <c r="AF56" s="212"/>
      <c r="AG56" s="212"/>
    </row>
    <row r="57" spans="2:33" s="118" customFormat="1" ht="14.25" customHeight="1">
      <c r="B57" s="59">
        <v>52</v>
      </c>
      <c r="C57" s="63" t="s">
        <v>4</v>
      </c>
      <c r="D57" s="315">
        <v>17940</v>
      </c>
      <c r="E57" s="112">
        <v>3343</v>
      </c>
      <c r="F57" s="315">
        <f t="shared" si="0"/>
        <v>14597</v>
      </c>
      <c r="G57" s="342">
        <v>749</v>
      </c>
      <c r="H57" s="211">
        <f t="shared" si="1"/>
        <v>4.1750278706800446E-2</v>
      </c>
      <c r="I57" s="342">
        <v>2514</v>
      </c>
      <c r="J57" s="211">
        <f t="shared" si="2"/>
        <v>0.14013377926421405</v>
      </c>
      <c r="K57" s="342">
        <v>80</v>
      </c>
      <c r="L57" s="211">
        <f t="shared" si="3"/>
        <v>4.459308807134894E-3</v>
      </c>
      <c r="M57" s="342">
        <v>8014</v>
      </c>
      <c r="N57" s="211">
        <f t="shared" si="4"/>
        <v>0.44671125975473802</v>
      </c>
      <c r="O57" s="342">
        <v>6583</v>
      </c>
      <c r="P57" s="211">
        <f t="shared" si="5"/>
        <v>0.36694537346711259</v>
      </c>
      <c r="Q57" s="225"/>
      <c r="R57" s="225"/>
      <c r="S57" s="225"/>
      <c r="T57" s="225"/>
      <c r="U57" s="225"/>
      <c r="V57" s="212"/>
      <c r="AC57" s="212"/>
      <c r="AD57" s="212"/>
      <c r="AE57" s="212"/>
      <c r="AF57" s="212"/>
      <c r="AG57" s="212"/>
    </row>
    <row r="58" spans="2:33" s="118" customFormat="1" ht="14.25" customHeight="1">
      <c r="B58" s="59">
        <v>53</v>
      </c>
      <c r="C58" s="63" t="s">
        <v>22</v>
      </c>
      <c r="D58" s="315">
        <v>10039</v>
      </c>
      <c r="E58" s="112">
        <v>1346</v>
      </c>
      <c r="F58" s="315">
        <f t="shared" si="0"/>
        <v>8693</v>
      </c>
      <c r="G58" s="342">
        <v>187</v>
      </c>
      <c r="H58" s="211">
        <f t="shared" si="1"/>
        <v>1.862735332204403E-2</v>
      </c>
      <c r="I58" s="342">
        <v>990</v>
      </c>
      <c r="J58" s="211">
        <f t="shared" si="2"/>
        <v>9.8615399940233092E-2</v>
      </c>
      <c r="K58" s="342">
        <v>169</v>
      </c>
      <c r="L58" s="211">
        <f t="shared" si="3"/>
        <v>1.6834346050403428E-2</v>
      </c>
      <c r="M58" s="342">
        <v>3962</v>
      </c>
      <c r="N58" s="211">
        <f t="shared" si="4"/>
        <v>0.39466082279111464</v>
      </c>
      <c r="O58" s="342">
        <v>4731</v>
      </c>
      <c r="P58" s="211">
        <f t="shared" si="5"/>
        <v>0.47126207789620478</v>
      </c>
      <c r="Q58" s="225"/>
      <c r="R58" s="225"/>
      <c r="S58" s="225"/>
      <c r="T58" s="225"/>
      <c r="U58" s="225"/>
      <c r="V58" s="212"/>
      <c r="AC58" s="212"/>
      <c r="AD58" s="212"/>
      <c r="AE58" s="212"/>
      <c r="AF58" s="212"/>
      <c r="AG58" s="212"/>
    </row>
    <row r="59" spans="2:33" s="118" customFormat="1" ht="14.25" customHeight="1">
      <c r="B59" s="59">
        <v>54</v>
      </c>
      <c r="C59" s="63" t="s">
        <v>28</v>
      </c>
      <c r="D59" s="315">
        <v>16624</v>
      </c>
      <c r="E59" s="112">
        <v>1927</v>
      </c>
      <c r="F59" s="315">
        <f t="shared" si="0"/>
        <v>14697</v>
      </c>
      <c r="G59" s="342">
        <v>317</v>
      </c>
      <c r="H59" s="211">
        <f t="shared" si="1"/>
        <v>1.9068816169393647E-2</v>
      </c>
      <c r="I59" s="342">
        <v>1545</v>
      </c>
      <c r="J59" s="211">
        <f t="shared" si="2"/>
        <v>9.2937921077959576E-2</v>
      </c>
      <c r="K59" s="342">
        <v>65</v>
      </c>
      <c r="L59" s="211">
        <f t="shared" si="3"/>
        <v>3.9100096246390765E-3</v>
      </c>
      <c r="M59" s="342">
        <v>7673</v>
      </c>
      <c r="N59" s="211">
        <f t="shared" si="4"/>
        <v>0.46156159769008664</v>
      </c>
      <c r="O59" s="342">
        <v>7024</v>
      </c>
      <c r="P59" s="211">
        <f t="shared" si="5"/>
        <v>0.42252165543792108</v>
      </c>
      <c r="Q59" s="225"/>
      <c r="R59" s="225"/>
      <c r="S59" s="225"/>
      <c r="T59" s="225"/>
      <c r="U59" s="225"/>
      <c r="V59" s="212"/>
      <c r="AC59" s="212"/>
      <c r="AD59" s="212"/>
      <c r="AE59" s="212"/>
      <c r="AF59" s="212"/>
      <c r="AG59" s="212"/>
    </row>
    <row r="60" spans="2:33" s="118" customFormat="1" ht="14.25" customHeight="1">
      <c r="B60" s="59">
        <v>55</v>
      </c>
      <c r="C60" s="63" t="s">
        <v>17</v>
      </c>
      <c r="D60" s="315">
        <v>17483</v>
      </c>
      <c r="E60" s="112">
        <v>1787</v>
      </c>
      <c r="F60" s="315">
        <f t="shared" si="0"/>
        <v>15696</v>
      </c>
      <c r="G60" s="342">
        <v>301</v>
      </c>
      <c r="H60" s="211">
        <f t="shared" si="1"/>
        <v>1.7216724818395011E-2</v>
      </c>
      <c r="I60" s="342">
        <v>1425</v>
      </c>
      <c r="J60" s="211">
        <f t="shared" si="2"/>
        <v>8.1507750386089345E-2</v>
      </c>
      <c r="K60" s="342">
        <v>61</v>
      </c>
      <c r="L60" s="211">
        <f t="shared" si="3"/>
        <v>3.4891037007378596E-3</v>
      </c>
      <c r="M60" s="342">
        <v>7467</v>
      </c>
      <c r="N60" s="211">
        <f t="shared" si="4"/>
        <v>0.42710061202310817</v>
      </c>
      <c r="O60" s="342">
        <v>8229</v>
      </c>
      <c r="P60" s="211">
        <f t="shared" si="5"/>
        <v>0.47068580907166963</v>
      </c>
      <c r="Q60" s="225"/>
      <c r="R60" s="225"/>
      <c r="S60" s="225"/>
      <c r="T60" s="225"/>
      <c r="U60" s="225"/>
      <c r="V60" s="212"/>
      <c r="AC60" s="212"/>
      <c r="AD60" s="212"/>
      <c r="AE60" s="212"/>
      <c r="AF60" s="212"/>
      <c r="AG60" s="212"/>
    </row>
    <row r="61" spans="2:33" s="118" customFormat="1" ht="14.25" customHeight="1">
      <c r="B61" s="59">
        <v>56</v>
      </c>
      <c r="C61" s="63" t="s">
        <v>10</v>
      </c>
      <c r="D61" s="315">
        <v>10979</v>
      </c>
      <c r="E61" s="112">
        <v>1271</v>
      </c>
      <c r="F61" s="315">
        <f t="shared" si="0"/>
        <v>9708</v>
      </c>
      <c r="G61" s="342">
        <v>185</v>
      </c>
      <c r="H61" s="211">
        <f t="shared" si="1"/>
        <v>1.6850350669459876E-2</v>
      </c>
      <c r="I61" s="342">
        <v>976</v>
      </c>
      <c r="J61" s="211">
        <f t="shared" si="2"/>
        <v>8.8896985153474814E-2</v>
      </c>
      <c r="K61" s="342">
        <v>110</v>
      </c>
      <c r="L61" s="211">
        <f t="shared" si="3"/>
        <v>1.0019127425084252E-2</v>
      </c>
      <c r="M61" s="342">
        <v>4709</v>
      </c>
      <c r="N61" s="211">
        <f t="shared" si="4"/>
        <v>0.42890973677019767</v>
      </c>
      <c r="O61" s="342">
        <v>4999</v>
      </c>
      <c r="P61" s="211">
        <f t="shared" si="5"/>
        <v>0.45532379998178341</v>
      </c>
      <c r="Q61" s="225"/>
      <c r="R61" s="225"/>
      <c r="S61" s="225"/>
      <c r="T61" s="225"/>
      <c r="U61" s="225"/>
      <c r="V61" s="212"/>
      <c r="AC61" s="212"/>
      <c r="AD61" s="212"/>
      <c r="AE61" s="212"/>
      <c r="AF61" s="212"/>
      <c r="AG61" s="212"/>
    </row>
    <row r="62" spans="2:33" s="118" customFormat="1" ht="14.25" customHeight="1">
      <c r="B62" s="59">
        <v>57</v>
      </c>
      <c r="C62" s="63" t="s">
        <v>49</v>
      </c>
      <c r="D62" s="315">
        <v>8027</v>
      </c>
      <c r="E62" s="112">
        <v>1134</v>
      </c>
      <c r="F62" s="315">
        <f t="shared" si="0"/>
        <v>6893</v>
      </c>
      <c r="G62" s="342">
        <v>150</v>
      </c>
      <c r="H62" s="211">
        <f t="shared" si="1"/>
        <v>1.8686931605830324E-2</v>
      </c>
      <c r="I62" s="342">
        <v>925</v>
      </c>
      <c r="J62" s="211">
        <f t="shared" si="2"/>
        <v>0.11523607823595365</v>
      </c>
      <c r="K62" s="342">
        <v>59</v>
      </c>
      <c r="L62" s="211">
        <f t="shared" si="3"/>
        <v>7.3501930982932603E-3</v>
      </c>
      <c r="M62" s="342">
        <v>3641</v>
      </c>
      <c r="N62" s="211">
        <f t="shared" si="4"/>
        <v>0.45359411984552139</v>
      </c>
      <c r="O62" s="342">
        <v>3252</v>
      </c>
      <c r="P62" s="211">
        <f t="shared" si="5"/>
        <v>0.40513267721440138</v>
      </c>
      <c r="Q62" s="225"/>
      <c r="R62" s="225"/>
      <c r="S62" s="225"/>
      <c r="T62" s="225"/>
      <c r="U62" s="225"/>
      <c r="V62" s="212"/>
      <c r="AC62" s="212"/>
      <c r="AD62" s="212"/>
      <c r="AE62" s="212"/>
      <c r="AF62" s="212"/>
      <c r="AG62" s="212"/>
    </row>
    <row r="63" spans="2:33" s="118" customFormat="1" ht="14.25" customHeight="1">
      <c r="B63" s="59">
        <v>58</v>
      </c>
      <c r="C63" s="63" t="s">
        <v>29</v>
      </c>
      <c r="D63" s="315">
        <v>9360</v>
      </c>
      <c r="E63" s="112">
        <v>1365</v>
      </c>
      <c r="F63" s="315">
        <f t="shared" si="0"/>
        <v>7995</v>
      </c>
      <c r="G63" s="342">
        <v>185</v>
      </c>
      <c r="H63" s="211">
        <f t="shared" si="1"/>
        <v>1.9764957264957264E-2</v>
      </c>
      <c r="I63" s="342">
        <v>1067</v>
      </c>
      <c r="J63" s="211">
        <f t="shared" si="2"/>
        <v>0.11399572649572649</v>
      </c>
      <c r="K63" s="342">
        <v>113</v>
      </c>
      <c r="L63" s="211">
        <f t="shared" si="3"/>
        <v>1.2072649572649573E-2</v>
      </c>
      <c r="M63" s="342">
        <v>3818</v>
      </c>
      <c r="N63" s="211">
        <f t="shared" si="4"/>
        <v>0.4079059829059829</v>
      </c>
      <c r="O63" s="342">
        <v>4177</v>
      </c>
      <c r="P63" s="211">
        <f t="shared" si="5"/>
        <v>0.44626068376068379</v>
      </c>
      <c r="Q63" s="225"/>
      <c r="R63" s="225"/>
      <c r="S63" s="225"/>
      <c r="T63" s="225"/>
      <c r="U63" s="225"/>
      <c r="V63" s="212"/>
      <c r="AC63" s="212"/>
      <c r="AD63" s="212"/>
      <c r="AE63" s="212"/>
      <c r="AF63" s="212"/>
      <c r="AG63" s="212"/>
    </row>
    <row r="64" spans="2:33" s="118" customFormat="1" ht="14.25" customHeight="1">
      <c r="B64" s="59">
        <v>59</v>
      </c>
      <c r="C64" s="63" t="s">
        <v>23</v>
      </c>
      <c r="D64" s="315">
        <v>67870</v>
      </c>
      <c r="E64" s="112">
        <v>7987</v>
      </c>
      <c r="F64" s="315">
        <f t="shared" si="0"/>
        <v>59883</v>
      </c>
      <c r="G64" s="342">
        <v>1280</v>
      </c>
      <c r="H64" s="211">
        <f t="shared" si="1"/>
        <v>1.8859584499778988E-2</v>
      </c>
      <c r="I64" s="342">
        <v>6437</v>
      </c>
      <c r="J64" s="211">
        <f t="shared" si="2"/>
        <v>9.4843082363341685E-2</v>
      </c>
      <c r="K64" s="342">
        <v>270</v>
      </c>
      <c r="L64" s="211">
        <f t="shared" si="3"/>
        <v>3.9781936054221305E-3</v>
      </c>
      <c r="M64" s="342">
        <v>30214</v>
      </c>
      <c r="N64" s="211">
        <f t="shared" si="4"/>
        <v>0.44517459849712687</v>
      </c>
      <c r="O64" s="342">
        <v>29669</v>
      </c>
      <c r="P64" s="211">
        <f t="shared" si="5"/>
        <v>0.43714454103433031</v>
      </c>
      <c r="Q64" s="225"/>
      <c r="R64" s="225"/>
      <c r="S64" s="225"/>
      <c r="T64" s="225"/>
      <c r="U64" s="225"/>
      <c r="V64" s="212"/>
      <c r="AC64" s="212"/>
      <c r="AD64" s="212"/>
      <c r="AE64" s="212"/>
      <c r="AF64" s="212"/>
      <c r="AG64" s="212"/>
    </row>
    <row r="65" spans="2:33" s="118" customFormat="1" ht="14.25" customHeight="1">
      <c r="B65" s="59">
        <v>60</v>
      </c>
      <c r="C65" s="63" t="s">
        <v>50</v>
      </c>
      <c r="D65" s="315">
        <v>8747</v>
      </c>
      <c r="E65" s="112">
        <v>856</v>
      </c>
      <c r="F65" s="315">
        <f t="shared" si="0"/>
        <v>7891</v>
      </c>
      <c r="G65" s="342">
        <v>164</v>
      </c>
      <c r="H65" s="211">
        <f t="shared" si="1"/>
        <v>1.874928546930376E-2</v>
      </c>
      <c r="I65" s="342">
        <v>634</v>
      </c>
      <c r="J65" s="211">
        <f t="shared" si="2"/>
        <v>7.2481993826454788E-2</v>
      </c>
      <c r="K65" s="342">
        <v>58</v>
      </c>
      <c r="L65" s="211">
        <f t="shared" si="3"/>
        <v>6.6308448610952328E-3</v>
      </c>
      <c r="M65" s="342">
        <v>3560</v>
      </c>
      <c r="N65" s="211">
        <f t="shared" si="4"/>
        <v>0.40699668457756943</v>
      </c>
      <c r="O65" s="342">
        <v>4331</v>
      </c>
      <c r="P65" s="211">
        <f t="shared" si="5"/>
        <v>0.49514119126557676</v>
      </c>
      <c r="Q65" s="225"/>
      <c r="R65" s="225"/>
      <c r="S65" s="225"/>
      <c r="T65" s="225"/>
      <c r="U65" s="225"/>
      <c r="V65" s="212"/>
      <c r="AC65" s="212"/>
      <c r="AD65" s="212"/>
      <c r="AE65" s="212"/>
      <c r="AF65" s="212"/>
      <c r="AG65" s="212"/>
    </row>
    <row r="66" spans="2:33" s="118" customFormat="1" ht="14.25" customHeight="1">
      <c r="B66" s="59">
        <v>61</v>
      </c>
      <c r="C66" s="63" t="s">
        <v>18</v>
      </c>
      <c r="D66" s="315">
        <v>7666</v>
      </c>
      <c r="E66" s="112">
        <v>816</v>
      </c>
      <c r="F66" s="315">
        <f t="shared" si="0"/>
        <v>6850</v>
      </c>
      <c r="G66" s="342">
        <v>153</v>
      </c>
      <c r="H66" s="211">
        <f t="shared" si="1"/>
        <v>1.9958257239759979E-2</v>
      </c>
      <c r="I66" s="342">
        <v>631</v>
      </c>
      <c r="J66" s="211">
        <f t="shared" si="2"/>
        <v>8.2311505348291153E-2</v>
      </c>
      <c r="K66" s="342">
        <v>32</v>
      </c>
      <c r="L66" s="211">
        <f t="shared" si="3"/>
        <v>4.174276024002087E-3</v>
      </c>
      <c r="M66" s="342">
        <v>3172</v>
      </c>
      <c r="N66" s="211">
        <f t="shared" si="4"/>
        <v>0.41377511087920688</v>
      </c>
      <c r="O66" s="342">
        <v>3678</v>
      </c>
      <c r="P66" s="211">
        <f t="shared" si="5"/>
        <v>0.47978085050873986</v>
      </c>
      <c r="Q66" s="225"/>
      <c r="R66" s="225"/>
      <c r="S66" s="225"/>
      <c r="T66" s="225"/>
      <c r="U66" s="225"/>
      <c r="V66" s="212"/>
      <c r="AC66" s="212"/>
      <c r="AD66" s="212"/>
      <c r="AE66" s="212"/>
      <c r="AF66" s="212"/>
      <c r="AG66" s="212"/>
    </row>
    <row r="67" spans="2:33" s="118" customFormat="1" ht="14.25" customHeight="1">
      <c r="B67" s="59">
        <v>62</v>
      </c>
      <c r="C67" s="63" t="s">
        <v>19</v>
      </c>
      <c r="D67" s="315">
        <v>11520</v>
      </c>
      <c r="E67" s="112">
        <v>963</v>
      </c>
      <c r="F67" s="315">
        <f t="shared" si="0"/>
        <v>10557</v>
      </c>
      <c r="G67" s="342">
        <v>239</v>
      </c>
      <c r="H67" s="211">
        <f t="shared" si="1"/>
        <v>2.0746527777777777E-2</v>
      </c>
      <c r="I67" s="342">
        <v>648</v>
      </c>
      <c r="J67" s="211">
        <f t="shared" si="2"/>
        <v>5.6250000000000001E-2</v>
      </c>
      <c r="K67" s="342">
        <v>76</v>
      </c>
      <c r="L67" s="211">
        <f t="shared" si="3"/>
        <v>6.5972222222222222E-3</v>
      </c>
      <c r="M67" s="342">
        <v>5927</v>
      </c>
      <c r="N67" s="211">
        <f t="shared" si="4"/>
        <v>0.51449652777777777</v>
      </c>
      <c r="O67" s="342">
        <v>4630</v>
      </c>
      <c r="P67" s="211">
        <f t="shared" si="5"/>
        <v>0.40190972222222221</v>
      </c>
      <c r="Q67" s="225"/>
      <c r="R67" s="225"/>
      <c r="S67" s="225"/>
      <c r="T67" s="225"/>
      <c r="U67" s="225"/>
      <c r="V67" s="212"/>
      <c r="AC67" s="212"/>
      <c r="AD67" s="212"/>
      <c r="AE67" s="212"/>
      <c r="AF67" s="212"/>
      <c r="AG67" s="212"/>
    </row>
    <row r="68" spans="2:33" s="118" customFormat="1" ht="14.25" customHeight="1">
      <c r="B68" s="59">
        <v>63</v>
      </c>
      <c r="C68" s="63" t="s">
        <v>30</v>
      </c>
      <c r="D68" s="315">
        <v>8337</v>
      </c>
      <c r="E68" s="112">
        <v>721</v>
      </c>
      <c r="F68" s="315">
        <f t="shared" si="0"/>
        <v>7616</v>
      </c>
      <c r="G68" s="342">
        <v>129</v>
      </c>
      <c r="H68" s="211">
        <f t="shared" si="1"/>
        <v>1.5473191795609931E-2</v>
      </c>
      <c r="I68" s="342">
        <v>519</v>
      </c>
      <c r="J68" s="211">
        <f t="shared" si="2"/>
        <v>6.2252608852105075E-2</v>
      </c>
      <c r="K68" s="342">
        <v>73</v>
      </c>
      <c r="L68" s="211">
        <f t="shared" si="3"/>
        <v>8.756147295190116E-3</v>
      </c>
      <c r="M68" s="342">
        <v>4306</v>
      </c>
      <c r="N68" s="211">
        <f t="shared" si="4"/>
        <v>0.5164927431929951</v>
      </c>
      <c r="O68" s="342">
        <v>3310</v>
      </c>
      <c r="P68" s="211">
        <f t="shared" si="5"/>
        <v>0.39702530886409981</v>
      </c>
      <c r="Q68" s="225"/>
      <c r="R68" s="225"/>
      <c r="S68" s="225"/>
      <c r="T68" s="225"/>
      <c r="U68" s="225"/>
      <c r="V68" s="212"/>
      <c r="AC68" s="212"/>
      <c r="AD68" s="212"/>
      <c r="AE68" s="212"/>
      <c r="AF68" s="212"/>
      <c r="AG68" s="212"/>
    </row>
    <row r="69" spans="2:33" s="118" customFormat="1" ht="14.25" customHeight="1">
      <c r="B69" s="59">
        <v>64</v>
      </c>
      <c r="C69" s="63" t="s">
        <v>51</v>
      </c>
      <c r="D69" s="315">
        <v>8656</v>
      </c>
      <c r="E69" s="112">
        <v>566</v>
      </c>
      <c r="F69" s="315">
        <f t="shared" si="0"/>
        <v>8090</v>
      </c>
      <c r="G69" s="342">
        <v>102</v>
      </c>
      <c r="H69" s="211">
        <f t="shared" si="1"/>
        <v>1.1783733826247689E-2</v>
      </c>
      <c r="I69" s="342">
        <v>439</v>
      </c>
      <c r="J69" s="211">
        <f t="shared" si="2"/>
        <v>5.0716266173752307E-2</v>
      </c>
      <c r="K69" s="342">
        <v>25</v>
      </c>
      <c r="L69" s="211">
        <f t="shared" si="3"/>
        <v>2.8881700554528652E-3</v>
      </c>
      <c r="M69" s="342">
        <v>4358</v>
      </c>
      <c r="N69" s="211">
        <f t="shared" si="4"/>
        <v>0.5034658040665434</v>
      </c>
      <c r="O69" s="342">
        <v>3732</v>
      </c>
      <c r="P69" s="211">
        <f t="shared" si="5"/>
        <v>0.43114602587800371</v>
      </c>
      <c r="Q69" s="225"/>
      <c r="R69" s="225"/>
      <c r="S69" s="225"/>
      <c r="T69" s="225"/>
      <c r="U69" s="225"/>
      <c r="V69" s="212"/>
      <c r="AC69" s="212"/>
      <c r="AD69" s="212"/>
      <c r="AE69" s="212"/>
      <c r="AF69" s="212"/>
      <c r="AG69" s="212"/>
    </row>
    <row r="70" spans="2:33" s="118" customFormat="1" ht="14.25" customHeight="1">
      <c r="B70" s="59">
        <v>65</v>
      </c>
      <c r="C70" s="63" t="s">
        <v>11</v>
      </c>
      <c r="D70" s="315">
        <v>4317</v>
      </c>
      <c r="E70" s="112">
        <v>527</v>
      </c>
      <c r="F70" s="315">
        <f t="shared" ref="F70:F79" si="18">D70-E70</f>
        <v>3790</v>
      </c>
      <c r="G70" s="342">
        <v>129</v>
      </c>
      <c r="H70" s="211">
        <f t="shared" ref="H70:H79" si="19">IFERROR(G70/$D70,"-")</f>
        <v>2.9881862404447533E-2</v>
      </c>
      <c r="I70" s="342">
        <v>385</v>
      </c>
      <c r="J70" s="211">
        <f t="shared" ref="J70:J79" si="20">IFERROR(I70/$D70,"-")</f>
        <v>8.9182302524901558E-2</v>
      </c>
      <c r="K70" s="342">
        <v>13</v>
      </c>
      <c r="L70" s="211">
        <f t="shared" ref="L70:L79" si="21">IFERROR(K70/$D70,"-")</f>
        <v>3.0113504748668055E-3</v>
      </c>
      <c r="M70" s="342">
        <v>1916</v>
      </c>
      <c r="N70" s="211">
        <f t="shared" ref="N70:N79" si="22">IFERROR(M70/$D70,"-")</f>
        <v>0.44382673152652302</v>
      </c>
      <c r="O70" s="342">
        <v>1874</v>
      </c>
      <c r="P70" s="211">
        <f t="shared" ref="P70:P79" si="23">IFERROR(O70/$D70,"-")</f>
        <v>0.43409775306926107</v>
      </c>
      <c r="Q70" s="225"/>
      <c r="R70" s="225"/>
      <c r="S70" s="225"/>
      <c r="T70" s="225"/>
      <c r="U70" s="225"/>
      <c r="V70" s="212"/>
      <c r="AC70" s="212"/>
      <c r="AD70" s="212"/>
      <c r="AE70" s="212"/>
      <c r="AF70" s="212"/>
      <c r="AG70" s="212"/>
    </row>
    <row r="71" spans="2:33" s="118" customFormat="1" ht="14.25" customHeight="1">
      <c r="B71" s="59">
        <v>66</v>
      </c>
      <c r="C71" s="63" t="s">
        <v>5</v>
      </c>
      <c r="D71" s="315">
        <v>4437</v>
      </c>
      <c r="E71" s="112">
        <v>683</v>
      </c>
      <c r="F71" s="315">
        <f t="shared" si="18"/>
        <v>3754</v>
      </c>
      <c r="G71" s="342">
        <v>237</v>
      </c>
      <c r="H71" s="211">
        <f t="shared" si="19"/>
        <v>5.3414469235970249E-2</v>
      </c>
      <c r="I71" s="342">
        <v>439</v>
      </c>
      <c r="J71" s="211">
        <f t="shared" si="20"/>
        <v>9.894072571557358E-2</v>
      </c>
      <c r="K71" s="342">
        <v>7</v>
      </c>
      <c r="L71" s="211">
        <f t="shared" si="21"/>
        <v>1.5776425512733828E-3</v>
      </c>
      <c r="M71" s="342">
        <v>2155</v>
      </c>
      <c r="N71" s="211">
        <f t="shared" si="22"/>
        <v>0.48568852828487719</v>
      </c>
      <c r="O71" s="342">
        <v>1599</v>
      </c>
      <c r="P71" s="211">
        <f t="shared" si="23"/>
        <v>0.36037863421230559</v>
      </c>
      <c r="Q71" s="225"/>
      <c r="R71" s="225"/>
      <c r="S71" s="225"/>
      <c r="T71" s="225"/>
      <c r="U71" s="225"/>
      <c r="V71" s="212"/>
      <c r="AC71" s="212"/>
      <c r="AD71" s="212"/>
      <c r="AE71" s="212"/>
      <c r="AF71" s="212"/>
      <c r="AG71" s="212"/>
    </row>
    <row r="72" spans="2:33" s="118" customFormat="1" ht="14.25" customHeight="1">
      <c r="B72" s="59">
        <v>67</v>
      </c>
      <c r="C72" s="63" t="s">
        <v>6</v>
      </c>
      <c r="D72" s="315">
        <v>1900</v>
      </c>
      <c r="E72" s="112">
        <v>179</v>
      </c>
      <c r="F72" s="315">
        <f t="shared" si="18"/>
        <v>1721</v>
      </c>
      <c r="G72" s="342">
        <v>17</v>
      </c>
      <c r="H72" s="211">
        <f t="shared" si="19"/>
        <v>8.9473684210526309E-3</v>
      </c>
      <c r="I72" s="342">
        <v>150</v>
      </c>
      <c r="J72" s="211">
        <f t="shared" si="20"/>
        <v>7.8947368421052627E-2</v>
      </c>
      <c r="K72" s="342">
        <v>12</v>
      </c>
      <c r="L72" s="211">
        <f t="shared" si="21"/>
        <v>6.3157894736842104E-3</v>
      </c>
      <c r="M72" s="342">
        <v>780</v>
      </c>
      <c r="N72" s="211">
        <f t="shared" si="22"/>
        <v>0.41052631578947368</v>
      </c>
      <c r="O72" s="342">
        <v>941</v>
      </c>
      <c r="P72" s="211">
        <f t="shared" si="23"/>
        <v>0.49526315789473685</v>
      </c>
      <c r="Q72" s="225"/>
      <c r="R72" s="225"/>
      <c r="S72" s="225"/>
      <c r="T72" s="225"/>
      <c r="U72" s="225"/>
      <c r="V72" s="212"/>
      <c r="AC72" s="212"/>
      <c r="AD72" s="212"/>
      <c r="AE72" s="212"/>
      <c r="AF72" s="212"/>
      <c r="AG72" s="212"/>
    </row>
    <row r="73" spans="2:33" s="118" customFormat="1" ht="14.25" customHeight="1">
      <c r="B73" s="59">
        <v>68</v>
      </c>
      <c r="C73" s="63" t="s">
        <v>52</v>
      </c>
      <c r="D73" s="315">
        <v>2559</v>
      </c>
      <c r="E73" s="112">
        <v>269</v>
      </c>
      <c r="F73" s="315">
        <f t="shared" si="18"/>
        <v>2290</v>
      </c>
      <c r="G73" s="342">
        <v>56</v>
      </c>
      <c r="H73" s="211">
        <f t="shared" si="19"/>
        <v>2.1883548261039467E-2</v>
      </c>
      <c r="I73" s="342">
        <v>197</v>
      </c>
      <c r="J73" s="211">
        <f t="shared" si="20"/>
        <v>7.6983196561156708E-2</v>
      </c>
      <c r="K73" s="342">
        <v>16</v>
      </c>
      <c r="L73" s="211">
        <f t="shared" si="21"/>
        <v>6.2524423602969914E-3</v>
      </c>
      <c r="M73" s="342">
        <v>1049</v>
      </c>
      <c r="N73" s="211">
        <f t="shared" si="22"/>
        <v>0.40992575224697148</v>
      </c>
      <c r="O73" s="342">
        <v>1241</v>
      </c>
      <c r="P73" s="211">
        <f t="shared" si="23"/>
        <v>0.48495506057053539</v>
      </c>
      <c r="Q73" s="225"/>
      <c r="R73" s="225"/>
      <c r="S73" s="225"/>
      <c r="T73" s="225"/>
      <c r="U73" s="225"/>
      <c r="V73" s="212"/>
      <c r="AC73" s="212"/>
      <c r="AD73" s="212"/>
      <c r="AE73" s="212"/>
      <c r="AF73" s="212"/>
      <c r="AG73" s="212"/>
    </row>
    <row r="74" spans="2:33" s="118" customFormat="1" ht="14.25" customHeight="1">
      <c r="B74" s="59">
        <v>69</v>
      </c>
      <c r="C74" s="63" t="s">
        <v>53</v>
      </c>
      <c r="D74" s="315">
        <v>5938</v>
      </c>
      <c r="E74" s="112">
        <v>684</v>
      </c>
      <c r="F74" s="315">
        <f t="shared" si="18"/>
        <v>5254</v>
      </c>
      <c r="G74" s="342">
        <v>115</v>
      </c>
      <c r="H74" s="211">
        <f t="shared" si="19"/>
        <v>1.9366790165038734E-2</v>
      </c>
      <c r="I74" s="342">
        <v>526</v>
      </c>
      <c r="J74" s="211">
        <f t="shared" si="20"/>
        <v>8.8582014146177168E-2</v>
      </c>
      <c r="K74" s="342">
        <v>43</v>
      </c>
      <c r="L74" s="211">
        <f t="shared" si="21"/>
        <v>7.2414954530144833E-3</v>
      </c>
      <c r="M74" s="342">
        <v>2389</v>
      </c>
      <c r="N74" s="211">
        <f t="shared" si="22"/>
        <v>0.40232401481980462</v>
      </c>
      <c r="O74" s="342">
        <v>2865</v>
      </c>
      <c r="P74" s="211">
        <f t="shared" si="23"/>
        <v>0.48248568541596498</v>
      </c>
      <c r="Q74" s="225"/>
      <c r="R74" s="225"/>
      <c r="S74" s="225"/>
      <c r="T74" s="225"/>
      <c r="U74" s="225"/>
      <c r="V74" s="212"/>
      <c r="AC74" s="212"/>
      <c r="AD74" s="212"/>
      <c r="AE74" s="212"/>
      <c r="AF74" s="212"/>
      <c r="AG74" s="212"/>
    </row>
    <row r="75" spans="2:33" s="118" customFormat="1" ht="14.25" customHeight="1">
      <c r="B75" s="59">
        <v>70</v>
      </c>
      <c r="C75" s="63" t="s">
        <v>54</v>
      </c>
      <c r="D75" s="315">
        <v>1039</v>
      </c>
      <c r="E75" s="112">
        <v>150</v>
      </c>
      <c r="F75" s="315">
        <f t="shared" si="18"/>
        <v>889</v>
      </c>
      <c r="G75" s="342">
        <v>28</v>
      </c>
      <c r="H75" s="211">
        <f t="shared" si="19"/>
        <v>2.6948989412897015E-2</v>
      </c>
      <c r="I75" s="342">
        <v>122</v>
      </c>
      <c r="J75" s="211">
        <f t="shared" si="20"/>
        <v>0.11742059672762271</v>
      </c>
      <c r="K75" s="342">
        <v>0</v>
      </c>
      <c r="L75" s="211">
        <f t="shared" si="21"/>
        <v>0</v>
      </c>
      <c r="M75" s="342">
        <v>437</v>
      </c>
      <c r="N75" s="211">
        <f t="shared" si="22"/>
        <v>0.42059672762271416</v>
      </c>
      <c r="O75" s="342">
        <v>452</v>
      </c>
      <c r="P75" s="211">
        <f t="shared" si="23"/>
        <v>0.43503368623676614</v>
      </c>
      <c r="Q75" s="225"/>
      <c r="R75" s="225"/>
      <c r="S75" s="225"/>
      <c r="T75" s="225"/>
      <c r="U75" s="225"/>
      <c r="V75" s="212"/>
      <c r="AC75" s="212"/>
      <c r="AD75" s="212"/>
      <c r="AE75" s="212"/>
      <c r="AF75" s="212"/>
      <c r="AG75" s="212"/>
    </row>
    <row r="76" spans="2:33" s="118" customFormat="1" ht="14.25" customHeight="1">
      <c r="B76" s="59">
        <v>71</v>
      </c>
      <c r="C76" s="63" t="s">
        <v>55</v>
      </c>
      <c r="D76" s="315">
        <v>3163</v>
      </c>
      <c r="E76" s="112">
        <v>113</v>
      </c>
      <c r="F76" s="315">
        <f t="shared" si="18"/>
        <v>3050</v>
      </c>
      <c r="G76" s="342">
        <v>30</v>
      </c>
      <c r="H76" s="211">
        <f t="shared" si="19"/>
        <v>9.4846664558963008E-3</v>
      </c>
      <c r="I76" s="342">
        <v>82</v>
      </c>
      <c r="J76" s="211">
        <f t="shared" si="20"/>
        <v>2.592475497944989E-2</v>
      </c>
      <c r="K76" s="342">
        <v>1</v>
      </c>
      <c r="L76" s="211">
        <f t="shared" si="21"/>
        <v>3.1615554852987672E-4</v>
      </c>
      <c r="M76" s="342">
        <v>1548</v>
      </c>
      <c r="N76" s="211">
        <f t="shared" si="22"/>
        <v>0.48940878912424912</v>
      </c>
      <c r="O76" s="342">
        <v>1502</v>
      </c>
      <c r="P76" s="211">
        <f t="shared" si="23"/>
        <v>0.47486563389187481</v>
      </c>
      <c r="Q76" s="225"/>
      <c r="R76" s="225"/>
      <c r="S76" s="225"/>
      <c r="T76" s="225"/>
      <c r="U76" s="225"/>
      <c r="V76" s="212"/>
      <c r="AC76" s="212"/>
      <c r="AD76" s="212"/>
      <c r="AE76" s="212"/>
      <c r="AF76" s="212"/>
      <c r="AG76" s="212"/>
    </row>
    <row r="77" spans="2:33" s="118" customFormat="1" ht="14.25" customHeight="1">
      <c r="B77" s="59">
        <v>72</v>
      </c>
      <c r="C77" s="63" t="s">
        <v>31</v>
      </c>
      <c r="D77" s="315">
        <v>1948</v>
      </c>
      <c r="E77" s="112">
        <v>129</v>
      </c>
      <c r="F77" s="315">
        <f t="shared" si="18"/>
        <v>1819</v>
      </c>
      <c r="G77" s="342">
        <v>26</v>
      </c>
      <c r="H77" s="211">
        <f t="shared" si="19"/>
        <v>1.3347022587268994E-2</v>
      </c>
      <c r="I77" s="342">
        <v>99</v>
      </c>
      <c r="J77" s="211">
        <f t="shared" si="20"/>
        <v>5.0821355236139627E-2</v>
      </c>
      <c r="K77" s="342">
        <v>4</v>
      </c>
      <c r="L77" s="211">
        <f t="shared" si="21"/>
        <v>2.0533880903490761E-3</v>
      </c>
      <c r="M77" s="342">
        <v>926</v>
      </c>
      <c r="N77" s="211">
        <f t="shared" si="22"/>
        <v>0.47535934291581111</v>
      </c>
      <c r="O77" s="342">
        <v>893</v>
      </c>
      <c r="P77" s="211">
        <f t="shared" si="23"/>
        <v>0.45841889117043122</v>
      </c>
      <c r="Q77" s="225"/>
      <c r="R77" s="225"/>
      <c r="S77" s="225"/>
      <c r="T77" s="225"/>
      <c r="U77" s="225"/>
      <c r="V77" s="212"/>
      <c r="AC77" s="212"/>
      <c r="AD77" s="212"/>
      <c r="AE77" s="212"/>
      <c r="AF77" s="212"/>
      <c r="AG77" s="212"/>
    </row>
    <row r="78" spans="2:33" s="118" customFormat="1" ht="14.25" customHeight="1">
      <c r="B78" s="59">
        <v>73</v>
      </c>
      <c r="C78" s="63" t="s">
        <v>32</v>
      </c>
      <c r="D78" s="315">
        <v>2650</v>
      </c>
      <c r="E78" s="112">
        <v>252</v>
      </c>
      <c r="F78" s="315">
        <f t="shared" si="18"/>
        <v>2398</v>
      </c>
      <c r="G78" s="342">
        <v>35</v>
      </c>
      <c r="H78" s="211">
        <f t="shared" si="19"/>
        <v>1.3207547169811321E-2</v>
      </c>
      <c r="I78" s="342">
        <v>210</v>
      </c>
      <c r="J78" s="211">
        <f t="shared" si="20"/>
        <v>7.9245283018867921E-2</v>
      </c>
      <c r="K78" s="342">
        <v>7</v>
      </c>
      <c r="L78" s="211">
        <f t="shared" si="21"/>
        <v>2.6415094339622643E-3</v>
      </c>
      <c r="M78" s="342">
        <v>1226</v>
      </c>
      <c r="N78" s="211">
        <f t="shared" si="22"/>
        <v>0.46264150943396226</v>
      </c>
      <c r="O78" s="342">
        <v>1172</v>
      </c>
      <c r="P78" s="211">
        <f t="shared" si="23"/>
        <v>0.44226415094339622</v>
      </c>
      <c r="Q78" s="225"/>
      <c r="R78" s="225"/>
      <c r="S78" s="225"/>
      <c r="T78" s="225"/>
      <c r="U78" s="225"/>
      <c r="V78" s="212"/>
      <c r="AC78" s="212"/>
      <c r="AD78" s="212"/>
      <c r="AE78" s="212"/>
      <c r="AF78" s="212"/>
      <c r="AG78" s="212"/>
    </row>
    <row r="79" spans="2:33" s="118" customFormat="1" ht="14.25" customHeight="1" thickBot="1">
      <c r="B79" s="59">
        <v>74</v>
      </c>
      <c r="C79" s="63" t="s">
        <v>33</v>
      </c>
      <c r="D79" s="315">
        <v>1201</v>
      </c>
      <c r="E79" s="112">
        <v>128</v>
      </c>
      <c r="F79" s="315">
        <f t="shared" si="18"/>
        <v>1073</v>
      </c>
      <c r="G79" s="342">
        <v>12</v>
      </c>
      <c r="H79" s="211">
        <f t="shared" si="19"/>
        <v>9.9916736053288924E-3</v>
      </c>
      <c r="I79" s="342">
        <v>97</v>
      </c>
      <c r="J79" s="211">
        <f t="shared" si="20"/>
        <v>8.0766028309741889E-2</v>
      </c>
      <c r="K79" s="342">
        <v>19</v>
      </c>
      <c r="L79" s="211">
        <f t="shared" si="21"/>
        <v>1.5820149875104082E-2</v>
      </c>
      <c r="M79" s="342">
        <v>464</v>
      </c>
      <c r="N79" s="211">
        <f t="shared" si="22"/>
        <v>0.38634471273938387</v>
      </c>
      <c r="O79" s="342">
        <v>609</v>
      </c>
      <c r="P79" s="211">
        <f t="shared" si="23"/>
        <v>0.50707743547044126</v>
      </c>
      <c r="Q79" s="225"/>
      <c r="R79" s="225"/>
      <c r="S79" s="225"/>
      <c r="T79" s="225"/>
      <c r="U79" s="225"/>
      <c r="V79" s="212"/>
      <c r="AC79" s="212"/>
      <c r="AD79" s="212"/>
      <c r="AE79" s="212"/>
      <c r="AF79" s="212"/>
      <c r="AG79" s="212"/>
    </row>
    <row r="80" spans="2:33" s="118" customFormat="1" ht="14.25" customHeight="1" thickTop="1">
      <c r="B80" s="385" t="s">
        <v>0</v>
      </c>
      <c r="C80" s="386"/>
      <c r="D80" s="215">
        <f>地区別_指導対象者群分析!D14</f>
        <v>1169607</v>
      </c>
      <c r="E80" s="215">
        <f>地区別_指導対象者群分析!E14</f>
        <v>129821</v>
      </c>
      <c r="F80" s="215">
        <f>地区別_指導対象者群分析!F14</f>
        <v>1039786</v>
      </c>
      <c r="G80" s="163">
        <f>地区別_指導対象者群分析!G14</f>
        <v>21499</v>
      </c>
      <c r="H80" s="220">
        <f>地区別_指導対象者群分析!H14</f>
        <v>1.8381387936289711E-2</v>
      </c>
      <c r="I80" s="163">
        <f>地区別_指導対象者群分析!I14</f>
        <v>101214</v>
      </c>
      <c r="J80" s="220">
        <f>地区別_指導対象者群分析!J14</f>
        <v>8.6536759783414435E-2</v>
      </c>
      <c r="K80" s="163">
        <f>地区別_指導対象者群分析!K14</f>
        <v>7108</v>
      </c>
      <c r="L80" s="220">
        <f>地区別_指導対象者群分析!L14</f>
        <v>6.0772550095886911E-3</v>
      </c>
      <c r="M80" s="163">
        <f>地区別_指導対象者群分析!M14</f>
        <v>530594</v>
      </c>
      <c r="N80" s="220">
        <f>地区別_指導対象者群分析!N14</f>
        <v>0.45365152568341333</v>
      </c>
      <c r="O80" s="163">
        <f>地区別_指導対象者群分析!O14</f>
        <v>509192</v>
      </c>
      <c r="P80" s="220">
        <f>地区別_指導対象者群分析!P14</f>
        <v>0.43535307158729386</v>
      </c>
      <c r="Q80" s="225"/>
      <c r="R80" s="225"/>
      <c r="S80" s="225"/>
      <c r="T80" s="225"/>
      <c r="U80" s="225"/>
      <c r="V80" s="212"/>
      <c r="AC80" s="212"/>
      <c r="AD80" s="212"/>
      <c r="AE80" s="212"/>
      <c r="AF80" s="212"/>
      <c r="AG80" s="212"/>
    </row>
    <row r="81" spans="1:34" s="222" customFormat="1">
      <c r="A81" s="118"/>
      <c r="B81" s="218"/>
      <c r="C81" s="118"/>
      <c r="D81" s="221"/>
      <c r="E81" s="221"/>
      <c r="F81" s="221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212"/>
      <c r="W81" s="118"/>
      <c r="X81" s="118"/>
      <c r="Y81" s="118"/>
      <c r="Z81" s="118"/>
      <c r="AA81" s="118"/>
      <c r="AB81" s="118"/>
      <c r="AC81" s="212"/>
      <c r="AD81" s="212"/>
      <c r="AE81" s="212"/>
      <c r="AF81" s="212"/>
      <c r="AG81" s="212"/>
      <c r="AH81" s="118"/>
    </row>
    <row r="82" spans="1:34">
      <c r="A82" s="118"/>
      <c r="B82" s="118"/>
      <c r="C82" s="118"/>
      <c r="D82" s="221"/>
      <c r="E82" s="221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212"/>
      <c r="W82" s="118"/>
      <c r="X82" s="118"/>
      <c r="Y82" s="118"/>
      <c r="Z82" s="118"/>
      <c r="AA82" s="118"/>
      <c r="AB82" s="118"/>
      <c r="AC82" s="212"/>
      <c r="AD82" s="212"/>
      <c r="AE82" s="212"/>
      <c r="AF82" s="212"/>
      <c r="AG82" s="212"/>
      <c r="AH82" s="118"/>
    </row>
  </sheetData>
  <mergeCells count="17">
    <mergeCell ref="B80:C80"/>
    <mergeCell ref="I3:J4"/>
    <mergeCell ref="K3:L4"/>
    <mergeCell ref="M3:N4"/>
    <mergeCell ref="O3:P4"/>
    <mergeCell ref="B3:B5"/>
    <mergeCell ref="C3:C5"/>
    <mergeCell ref="D3:D5"/>
    <mergeCell ref="E3:E5"/>
    <mergeCell ref="F3:F5"/>
    <mergeCell ref="G3:H4"/>
    <mergeCell ref="AE5:AF5"/>
    <mergeCell ref="T5:U5"/>
    <mergeCell ref="R5:S5"/>
    <mergeCell ref="W5:Y5"/>
    <mergeCell ref="Z5:AB5"/>
    <mergeCell ref="AC5:AD5"/>
  </mergeCells>
  <phoneticPr fontId="3"/>
  <pageMargins left="0.70866141732283472" right="0.70866141732283472" top="0.74803149606299213" bottom="0.74803149606299213" header="0.31496062992125984" footer="0.31496062992125984"/>
  <pageSetup paperSize="8" scale="75" orientation="landscape" r:id="rId1"/>
  <headerFooter>
    <oddHeader>&amp;R&amp;"ＭＳ 明朝,標準"&amp;12 2-8.歯科健診分析</oddHeader>
  </headerFooter>
  <rowBreaks count="1" manualBreakCount="1">
    <brk id="45" max="15" man="1"/>
  </rowBreaks>
  <ignoredErrors>
    <ignoredError sqref="AC6:AC48 AE6:AE48" formula="1"/>
    <ignoredError sqref="X8:X48 AA8:AA48" emptyCellReferenc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5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2" customWidth="1"/>
    <col min="14" max="16384" width="9" style="2"/>
  </cols>
  <sheetData>
    <row r="1" spans="1:1" ht="16.5" customHeight="1">
      <c r="A1" s="118" t="s">
        <v>365</v>
      </c>
    </row>
    <row r="2" spans="1:1" ht="16.5" customHeight="1">
      <c r="A2" s="118" t="s">
        <v>347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6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2" customWidth="1"/>
    <col min="14" max="16384" width="9" style="2"/>
  </cols>
  <sheetData>
    <row r="1" spans="1:1" ht="16.5" customHeight="1">
      <c r="A1" s="118" t="s">
        <v>371</v>
      </c>
    </row>
    <row r="2" spans="1:1" ht="16.5" customHeight="1">
      <c r="A2" s="118" t="s">
        <v>347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7"/>
  <dimension ref="A1:N51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3.625" style="26" customWidth="1"/>
    <col min="3" max="3" width="19.875" style="26" customWidth="1"/>
    <col min="4" max="7" width="16.625" style="26" customWidth="1"/>
    <col min="8" max="12" width="9" style="26"/>
    <col min="13" max="13" width="23.875" style="26" bestFit="1" customWidth="1"/>
    <col min="14" max="16384" width="9" style="26"/>
  </cols>
  <sheetData>
    <row r="1" spans="1:14" ht="16.5" customHeight="1">
      <c r="A1" s="118" t="s">
        <v>378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4" ht="16.5" customHeight="1">
      <c r="A2" s="118" t="s">
        <v>206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344" t="s">
        <v>226</v>
      </c>
      <c r="N2" s="58"/>
    </row>
    <row r="3" spans="1:14" ht="42" customHeight="1">
      <c r="A3" s="58"/>
      <c r="B3" s="416"/>
      <c r="C3" s="417"/>
      <c r="D3" s="32" t="s">
        <v>396</v>
      </c>
      <c r="E3" s="255" t="s">
        <v>375</v>
      </c>
      <c r="F3" s="33" t="s">
        <v>374</v>
      </c>
      <c r="G3" s="231" t="s">
        <v>376</v>
      </c>
      <c r="H3" s="58"/>
      <c r="I3" s="58"/>
      <c r="J3" s="58"/>
      <c r="K3" s="58"/>
      <c r="L3" s="58"/>
      <c r="M3" s="232" t="s">
        <v>458</v>
      </c>
      <c r="N3" s="58"/>
    </row>
    <row r="4" spans="1:14" ht="27" customHeight="1">
      <c r="A4" s="58"/>
      <c r="B4" s="420" t="s">
        <v>393</v>
      </c>
      <c r="C4" s="421"/>
      <c r="D4" s="258">
        <f>地区別_指導対象者群分析!D14</f>
        <v>1169607</v>
      </c>
      <c r="E4" s="259">
        <f>地区別_指導対象者群別歯科医療費!E14</f>
        <v>651603</v>
      </c>
      <c r="F4" s="260">
        <f>地区別_指導対象者群別歯科医療費!F14</f>
        <v>50855782300</v>
      </c>
      <c r="G4" s="285">
        <f>地区別_指導対象者群別歯科医療費!G14</f>
        <v>78047.188702323343</v>
      </c>
      <c r="H4" s="58"/>
      <c r="I4" s="58"/>
      <c r="J4" s="58"/>
      <c r="K4" s="58"/>
      <c r="L4" s="58"/>
      <c r="M4" s="263" t="s">
        <v>393</v>
      </c>
      <c r="N4" s="58"/>
    </row>
    <row r="5" spans="1:14" ht="27" customHeight="1">
      <c r="A5" s="58"/>
      <c r="B5" s="420" t="s">
        <v>395</v>
      </c>
      <c r="C5" s="421"/>
      <c r="D5" s="258">
        <f>地区別_指導対象者群分析!E14</f>
        <v>129821</v>
      </c>
      <c r="E5" s="259">
        <f>地区別_指導対象者群別歯科医療費!I14</f>
        <v>121009</v>
      </c>
      <c r="F5" s="260">
        <f>地区別_指導対象者群別歯科医療費!J14</f>
        <v>9392066890</v>
      </c>
      <c r="G5" s="285">
        <f>地区別_指導対象者群別歯科医療費!K14</f>
        <v>77614.614532803345</v>
      </c>
      <c r="H5" s="58"/>
      <c r="I5" s="58"/>
      <c r="J5" s="58"/>
      <c r="K5" s="58"/>
      <c r="L5" s="58"/>
      <c r="M5" s="263" t="s">
        <v>395</v>
      </c>
      <c r="N5" s="58"/>
    </row>
    <row r="6" spans="1:14" ht="27" customHeight="1">
      <c r="A6" s="58"/>
      <c r="B6" s="422" t="s">
        <v>394</v>
      </c>
      <c r="C6" s="421"/>
      <c r="D6" s="258">
        <f>地区別_指導対象者群分析!F14</f>
        <v>1039786</v>
      </c>
      <c r="E6" s="259">
        <f>地区別_指導対象者群別歯科医療費!M14</f>
        <v>530594</v>
      </c>
      <c r="F6" s="260">
        <f>地区別_指導対象者群別歯科医療費!N14</f>
        <v>41463715410</v>
      </c>
      <c r="G6" s="285">
        <f>地区別_指導対象者群別歯科医療費!O14</f>
        <v>78145.842979754772</v>
      </c>
      <c r="H6" s="58"/>
      <c r="I6" s="58"/>
      <c r="J6" s="58"/>
      <c r="K6" s="58"/>
      <c r="L6" s="58"/>
      <c r="M6" s="263" t="s">
        <v>394</v>
      </c>
      <c r="N6" s="58"/>
    </row>
    <row r="7" spans="1:14" ht="27" customHeight="1">
      <c r="A7" s="58"/>
      <c r="B7" s="418" t="s">
        <v>372</v>
      </c>
      <c r="C7" s="419"/>
      <c r="D7" s="167">
        <f>地区別_指導対象者群分析!G14</f>
        <v>21499</v>
      </c>
      <c r="E7" s="256">
        <f>地区別_指導対象者群別歯科医療費!Q14</f>
        <v>19795</v>
      </c>
      <c r="F7" s="168">
        <f>地区別_指導対象者群別歯科医療費!R14</f>
        <v>1282278390</v>
      </c>
      <c r="G7" s="238">
        <f>地区別_指導対象者群別歯科医療費!S14</f>
        <v>64777.892902248044</v>
      </c>
      <c r="H7" s="58"/>
      <c r="I7" s="58"/>
      <c r="J7" s="58"/>
      <c r="K7" s="58"/>
      <c r="L7" s="58"/>
      <c r="M7" s="345" t="s">
        <v>372</v>
      </c>
      <c r="N7" s="223"/>
    </row>
    <row r="8" spans="1:14" ht="27" customHeight="1">
      <c r="A8" s="58"/>
      <c r="B8" s="418" t="s">
        <v>288</v>
      </c>
      <c r="C8" s="419"/>
      <c r="D8" s="167">
        <f>地区別_指導対象者群分析!I14</f>
        <v>101214</v>
      </c>
      <c r="E8" s="256">
        <f>地区別_指導対象者群別歯科医療費!U14</f>
        <v>101214</v>
      </c>
      <c r="F8" s="168">
        <f>地区別_指導対象者群別歯科医療費!V14</f>
        <v>8109788500</v>
      </c>
      <c r="G8" s="238">
        <f>地区別_指導対象者群別歯科医療費!W14</f>
        <v>80125.165490939995</v>
      </c>
      <c r="H8" s="58"/>
      <c r="I8" s="58"/>
      <c r="J8" s="58"/>
      <c r="K8" s="58"/>
      <c r="L8" s="58"/>
      <c r="M8" s="345" t="s">
        <v>288</v>
      </c>
      <c r="N8" s="58"/>
    </row>
    <row r="9" spans="1:14" ht="27" customHeight="1">
      <c r="A9" s="58"/>
      <c r="B9" s="418" t="s">
        <v>363</v>
      </c>
      <c r="C9" s="419"/>
      <c r="D9" s="167">
        <f>地区別_指導対象者群分析!K14</f>
        <v>7108</v>
      </c>
      <c r="E9" s="256">
        <f>地区別_指導対象者群別歯科医療費!Y14</f>
        <v>0</v>
      </c>
      <c r="F9" s="168">
        <f>地区別_指導対象者群別歯科医療費!Z14</f>
        <v>0</v>
      </c>
      <c r="G9" s="238" t="str">
        <f>地区別_指導対象者群別歯科医療費!AA14</f>
        <v>-</v>
      </c>
      <c r="H9" s="58"/>
      <c r="I9" s="58"/>
      <c r="J9" s="58"/>
      <c r="K9" s="58"/>
      <c r="L9" s="58"/>
      <c r="M9" s="345" t="s">
        <v>363</v>
      </c>
      <c r="N9" s="223"/>
    </row>
    <row r="10" spans="1:14" ht="27" customHeight="1">
      <c r="A10" s="58"/>
      <c r="B10" s="418" t="s">
        <v>312</v>
      </c>
      <c r="C10" s="419"/>
      <c r="D10" s="346">
        <f>地区別_指導対象者群分析!M14</f>
        <v>530594</v>
      </c>
      <c r="E10" s="257">
        <f>地区別_指導対象者群別歯科医療費!AC14</f>
        <v>530594</v>
      </c>
      <c r="F10" s="169">
        <f>地区別_指導対象者群別歯科医療費!AD14</f>
        <v>41463715410</v>
      </c>
      <c r="G10" s="239">
        <f>地区別_指導対象者群別歯科医療費!AE14</f>
        <v>78145.842979754772</v>
      </c>
      <c r="H10" s="58"/>
      <c r="I10" s="58"/>
      <c r="J10" s="58"/>
      <c r="K10" s="58"/>
      <c r="L10" s="58"/>
      <c r="M10" s="345" t="s">
        <v>312</v>
      </c>
      <c r="N10" s="58"/>
    </row>
    <row r="11" spans="1:14" s="1" customFormat="1">
      <c r="A11" s="10"/>
      <c r="B11" s="339" t="s">
        <v>356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58"/>
      <c r="N11" s="10"/>
    </row>
    <row r="12" spans="1:14" ht="13.5" customHeight="1">
      <c r="A12" s="58"/>
      <c r="B12" s="339" t="s">
        <v>353</v>
      </c>
      <c r="C12" s="57"/>
      <c r="D12" s="57"/>
      <c r="E12" s="42"/>
      <c r="F12" s="42"/>
      <c r="G12" s="43"/>
      <c r="H12" s="58"/>
      <c r="I12" s="58"/>
      <c r="J12" s="58"/>
      <c r="K12" s="58"/>
      <c r="L12" s="58"/>
      <c r="M12" s="58"/>
      <c r="N12" s="58"/>
    </row>
    <row r="13" spans="1:14" ht="13.5" customHeight="1">
      <c r="A13" s="58"/>
      <c r="B13" s="252" t="s">
        <v>352</v>
      </c>
      <c r="C13" s="57"/>
      <c r="D13" s="57"/>
      <c r="E13" s="42"/>
      <c r="F13" s="42"/>
      <c r="G13" s="43"/>
      <c r="H13" s="58"/>
      <c r="I13" s="58"/>
      <c r="J13" s="58"/>
      <c r="K13" s="58"/>
      <c r="L13" s="58"/>
      <c r="M13" s="58"/>
      <c r="N13" s="58"/>
    </row>
    <row r="14" spans="1:14">
      <c r="A14" s="58"/>
      <c r="B14" s="347"/>
      <c r="C14" s="348"/>
      <c r="D14" s="348"/>
      <c r="E14" s="58"/>
      <c r="F14" s="58"/>
      <c r="G14" s="58"/>
      <c r="H14" s="58"/>
      <c r="I14" s="58"/>
      <c r="J14" s="58"/>
      <c r="K14" s="58"/>
      <c r="L14" s="58"/>
      <c r="M14" s="58"/>
      <c r="N14" s="58"/>
    </row>
    <row r="15" spans="1:14" ht="16.5" customHeight="1">
      <c r="A15" s="118" t="s">
        <v>379</v>
      </c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</row>
    <row r="16" spans="1:14" ht="16.5" customHeight="1">
      <c r="A16" s="118" t="s">
        <v>206</v>
      </c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</row>
    <row r="17" spans="1:14">
      <c r="A17" s="58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</row>
    <row r="18" spans="1:14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</row>
    <row r="19" spans="1:14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</row>
    <row r="20" spans="1:14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</row>
    <row r="21" spans="1:14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</row>
    <row r="22" spans="1:14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</row>
    <row r="23" spans="1:14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</row>
    <row r="24" spans="1:14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</row>
    <row r="25" spans="1:14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</row>
    <row r="26" spans="1:14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</row>
    <row r="27" spans="1:14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</row>
    <row r="28" spans="1:14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</row>
    <row r="29" spans="1:14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</row>
    <row r="30" spans="1:14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</row>
    <row r="31" spans="1:14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</row>
    <row r="32" spans="1:14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</row>
    <row r="33" spans="1:14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</row>
    <row r="34" spans="1:14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4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</row>
    <row r="36" spans="1:14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</row>
    <row r="37" spans="1:14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</row>
    <row r="38" spans="1:14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</row>
    <row r="39" spans="1:14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</row>
    <row r="40" spans="1:14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</row>
    <row r="41" spans="1:14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</row>
    <row r="42" spans="1:14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</row>
    <row r="43" spans="1:14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</row>
    <row r="44" spans="1:14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</row>
    <row r="45" spans="1:14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</row>
    <row r="46" spans="1:14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</row>
    <row r="47" spans="1:14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</row>
    <row r="48" spans="1:14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</row>
    <row r="49" spans="1:14" ht="13.5" customHeight="1">
      <c r="A49" s="58"/>
      <c r="B49" s="339" t="s">
        <v>356</v>
      </c>
      <c r="C49" s="57"/>
      <c r="D49" s="57"/>
      <c r="E49" s="42"/>
      <c r="F49" s="42"/>
      <c r="G49" s="43"/>
      <c r="H49" s="58"/>
      <c r="I49" s="58"/>
      <c r="J49" s="58"/>
      <c r="K49" s="58"/>
      <c r="L49" s="58"/>
      <c r="M49" s="58"/>
      <c r="N49" s="58"/>
    </row>
    <row r="50" spans="1:14" ht="13.5" customHeight="1">
      <c r="A50" s="58"/>
      <c r="B50" s="339" t="s">
        <v>353</v>
      </c>
      <c r="C50" s="57"/>
      <c r="D50" s="57"/>
      <c r="E50" s="42"/>
      <c r="F50" s="42"/>
      <c r="G50" s="43"/>
      <c r="H50" s="58"/>
      <c r="I50" s="58"/>
      <c r="J50" s="58"/>
      <c r="K50" s="58"/>
      <c r="L50" s="58"/>
      <c r="M50" s="58"/>
      <c r="N50" s="58"/>
    </row>
    <row r="51" spans="1:14">
      <c r="A51" s="58"/>
      <c r="B51" s="252" t="s">
        <v>352</v>
      </c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</row>
  </sheetData>
  <mergeCells count="8">
    <mergeCell ref="B3:C3"/>
    <mergeCell ref="B7:C7"/>
    <mergeCell ref="B8:C8"/>
    <mergeCell ref="B9:C9"/>
    <mergeCell ref="B10:C10"/>
    <mergeCell ref="B4:C4"/>
    <mergeCell ref="B6:C6"/>
    <mergeCell ref="B5:C5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8"/>
  <dimension ref="A1:AM22"/>
  <sheetViews>
    <sheetView showGridLines="0" zoomScaleNormal="100" zoomScaleSheetLayoutView="70" workbookViewId="0"/>
  </sheetViews>
  <sheetFormatPr defaultColWidth="9" defaultRowHeight="13.5"/>
  <cols>
    <col min="1" max="1" width="4.625" style="2" customWidth="1"/>
    <col min="2" max="2" width="3.125" style="2" customWidth="1"/>
    <col min="3" max="3" width="21.625" style="2" customWidth="1"/>
    <col min="4" max="31" width="10.625" style="2" customWidth="1"/>
    <col min="32" max="32" width="9" style="208"/>
    <col min="33" max="33" width="13.625" style="2" customWidth="1"/>
    <col min="34" max="34" width="12.25" style="2" bestFit="1" customWidth="1"/>
    <col min="35" max="35" width="14.125" style="2" customWidth="1"/>
    <col min="36" max="36" width="11.125" style="2" customWidth="1"/>
    <col min="37" max="38" width="13.75" style="208" customWidth="1"/>
    <col min="39" max="39" width="13.625" style="208" customWidth="1"/>
    <col min="40" max="16384" width="9" style="2"/>
  </cols>
  <sheetData>
    <row r="1" spans="1:39" ht="16.5" customHeight="1">
      <c r="A1" s="118" t="s">
        <v>378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212"/>
      <c r="AG1" s="118"/>
      <c r="AH1" s="118"/>
      <c r="AI1" s="118"/>
      <c r="AJ1" s="118"/>
      <c r="AK1" s="212"/>
      <c r="AL1" s="212"/>
      <c r="AM1" s="212"/>
    </row>
    <row r="2" spans="1:39" ht="16.5" customHeight="1">
      <c r="A2" s="118" t="s">
        <v>168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212"/>
      <c r="AG2" s="118"/>
      <c r="AH2" s="118"/>
      <c r="AI2" s="118"/>
      <c r="AJ2" s="118"/>
      <c r="AK2" s="212"/>
      <c r="AL2" s="212"/>
      <c r="AM2" s="212"/>
    </row>
    <row r="3" spans="1:39" ht="16.5" customHeight="1">
      <c r="A3" s="118"/>
      <c r="B3" s="390"/>
      <c r="C3" s="392" t="s">
        <v>123</v>
      </c>
      <c r="D3" s="392" t="s">
        <v>393</v>
      </c>
      <c r="E3" s="392"/>
      <c r="F3" s="392"/>
      <c r="G3" s="392"/>
      <c r="H3" s="392" t="s">
        <v>395</v>
      </c>
      <c r="I3" s="392"/>
      <c r="J3" s="392"/>
      <c r="K3" s="392"/>
      <c r="L3" s="415" t="s">
        <v>394</v>
      </c>
      <c r="M3" s="408"/>
      <c r="N3" s="408"/>
      <c r="O3" s="409"/>
      <c r="P3" s="415" t="s">
        <v>361</v>
      </c>
      <c r="Q3" s="408"/>
      <c r="R3" s="408"/>
      <c r="S3" s="409"/>
      <c r="T3" s="415" t="s">
        <v>288</v>
      </c>
      <c r="U3" s="408"/>
      <c r="V3" s="408"/>
      <c r="W3" s="409"/>
      <c r="X3" s="415" t="s">
        <v>362</v>
      </c>
      <c r="Y3" s="408"/>
      <c r="Z3" s="408"/>
      <c r="AA3" s="408"/>
      <c r="AB3" s="423" t="s">
        <v>312</v>
      </c>
      <c r="AC3" s="423"/>
      <c r="AD3" s="423"/>
      <c r="AE3" s="423"/>
      <c r="AF3" s="209"/>
      <c r="AG3" s="210"/>
      <c r="AH3" s="210"/>
      <c r="AI3" s="210"/>
      <c r="AJ3" s="210"/>
      <c r="AK3" s="212"/>
      <c r="AL3" s="212"/>
      <c r="AM3" s="212"/>
    </row>
    <row r="4" spans="1:39" ht="16.5" customHeight="1">
      <c r="A4" s="118"/>
      <c r="B4" s="404"/>
      <c r="C4" s="392"/>
      <c r="D4" s="392"/>
      <c r="E4" s="392"/>
      <c r="F4" s="392"/>
      <c r="G4" s="392"/>
      <c r="H4" s="392"/>
      <c r="I4" s="392"/>
      <c r="J4" s="392"/>
      <c r="K4" s="392"/>
      <c r="L4" s="414"/>
      <c r="M4" s="410"/>
      <c r="N4" s="410"/>
      <c r="O4" s="411"/>
      <c r="P4" s="414"/>
      <c r="Q4" s="410"/>
      <c r="R4" s="410"/>
      <c r="S4" s="411"/>
      <c r="T4" s="414"/>
      <c r="U4" s="410"/>
      <c r="V4" s="410"/>
      <c r="W4" s="411"/>
      <c r="X4" s="414"/>
      <c r="Y4" s="410"/>
      <c r="Z4" s="410"/>
      <c r="AA4" s="410"/>
      <c r="AB4" s="423"/>
      <c r="AC4" s="423"/>
      <c r="AD4" s="423"/>
      <c r="AE4" s="423"/>
      <c r="AF4" s="212"/>
      <c r="AG4" s="78" t="s">
        <v>290</v>
      </c>
      <c r="AH4" s="37"/>
      <c r="AI4" s="24"/>
      <c r="AJ4" s="24"/>
      <c r="AK4" s="212"/>
      <c r="AL4" s="212"/>
      <c r="AM4" s="212"/>
    </row>
    <row r="5" spans="1:39" ht="69.95" customHeight="1">
      <c r="A5" s="118"/>
      <c r="B5" s="391"/>
      <c r="C5" s="392"/>
      <c r="D5" s="261" t="s">
        <v>397</v>
      </c>
      <c r="E5" s="7" t="s">
        <v>377</v>
      </c>
      <c r="F5" s="4" t="s">
        <v>294</v>
      </c>
      <c r="G5" s="5" t="s">
        <v>462</v>
      </c>
      <c r="H5" s="261" t="s">
        <v>397</v>
      </c>
      <c r="I5" s="7" t="s">
        <v>377</v>
      </c>
      <c r="J5" s="4" t="s">
        <v>294</v>
      </c>
      <c r="K5" s="5" t="s">
        <v>462</v>
      </c>
      <c r="L5" s="261" t="s">
        <v>397</v>
      </c>
      <c r="M5" s="7" t="s">
        <v>377</v>
      </c>
      <c r="N5" s="4" t="s">
        <v>294</v>
      </c>
      <c r="O5" s="5" t="s">
        <v>462</v>
      </c>
      <c r="P5" s="261" t="s">
        <v>397</v>
      </c>
      <c r="Q5" s="4" t="s">
        <v>377</v>
      </c>
      <c r="R5" s="4" t="s">
        <v>294</v>
      </c>
      <c r="S5" s="5" t="s">
        <v>462</v>
      </c>
      <c r="T5" s="261" t="s">
        <v>397</v>
      </c>
      <c r="U5" s="4" t="s">
        <v>377</v>
      </c>
      <c r="V5" s="4" t="s">
        <v>294</v>
      </c>
      <c r="W5" s="5" t="s">
        <v>462</v>
      </c>
      <c r="X5" s="261" t="s">
        <v>397</v>
      </c>
      <c r="Y5" s="4" t="s">
        <v>377</v>
      </c>
      <c r="Z5" s="4" t="s">
        <v>294</v>
      </c>
      <c r="AA5" s="5" t="s">
        <v>462</v>
      </c>
      <c r="AB5" s="235" t="s">
        <v>397</v>
      </c>
      <c r="AC5" s="4" t="s">
        <v>377</v>
      </c>
      <c r="AD5" s="4" t="s">
        <v>294</v>
      </c>
      <c r="AE5" s="5" t="s">
        <v>462</v>
      </c>
      <c r="AF5" s="212"/>
      <c r="AG5" s="424" t="s">
        <v>295</v>
      </c>
      <c r="AH5" s="424"/>
      <c r="AI5" s="424" t="s">
        <v>373</v>
      </c>
      <c r="AJ5" s="424"/>
      <c r="AK5" s="312" t="s">
        <v>297</v>
      </c>
      <c r="AL5" s="312" t="s">
        <v>298</v>
      </c>
      <c r="AM5" s="213"/>
    </row>
    <row r="6" spans="1:39" s="118" customFormat="1" ht="27" customHeight="1">
      <c r="B6" s="59">
        <v>1</v>
      </c>
      <c r="C6" s="51" t="s">
        <v>177</v>
      </c>
      <c r="D6" s="264">
        <f>地区別_指導対象者群分析!D6</f>
        <v>136721</v>
      </c>
      <c r="E6" s="342">
        <v>82501</v>
      </c>
      <c r="F6" s="349">
        <v>6214307230</v>
      </c>
      <c r="G6" s="240">
        <f>IFERROR(F6/E6,"-")</f>
        <v>75324.023102750274</v>
      </c>
      <c r="H6" s="264">
        <f>地区別_指導対象者群分析!E6</f>
        <v>17239</v>
      </c>
      <c r="I6" s="342">
        <v>16205</v>
      </c>
      <c r="J6" s="349">
        <v>1188955520</v>
      </c>
      <c r="K6" s="240">
        <f>IFERROR(J6/I6,"-")</f>
        <v>73369.671089170006</v>
      </c>
      <c r="L6" s="264">
        <f>地区別_指導対象者群分析!F6</f>
        <v>119482</v>
      </c>
      <c r="M6" s="342">
        <v>66296</v>
      </c>
      <c r="N6" s="349">
        <v>5025351710</v>
      </c>
      <c r="O6" s="240">
        <f>IFERROR(N6/M6,"-")</f>
        <v>75801.733287076146</v>
      </c>
      <c r="P6" s="264">
        <f>地区別_指導対象者群分析!G6</f>
        <v>3454</v>
      </c>
      <c r="Q6" s="342">
        <v>3203</v>
      </c>
      <c r="R6" s="349">
        <v>189362690</v>
      </c>
      <c r="S6" s="240">
        <f>IFERROR(R6/Q6,"-")</f>
        <v>59120.415235716515</v>
      </c>
      <c r="T6" s="264">
        <f>地区別_指導対象者群分析!I6</f>
        <v>13002</v>
      </c>
      <c r="U6" s="342">
        <v>13002</v>
      </c>
      <c r="V6" s="349">
        <v>999592830</v>
      </c>
      <c r="W6" s="240">
        <f>IFERROR(V6/U6,"-")</f>
        <v>76879.928472542684</v>
      </c>
      <c r="X6" s="264">
        <f>地区別_指導対象者群分析!K6</f>
        <v>783</v>
      </c>
      <c r="Y6" s="342">
        <v>0</v>
      </c>
      <c r="Z6" s="349">
        <v>0</v>
      </c>
      <c r="AA6" s="240" t="str">
        <f>IFERROR(Z6/Y6,"-")</f>
        <v>-</v>
      </c>
      <c r="AB6" s="313">
        <f>地区別_指導対象者群分析!M6</f>
        <v>66296</v>
      </c>
      <c r="AC6" s="162">
        <v>66296</v>
      </c>
      <c r="AD6" s="349">
        <v>5025351710</v>
      </c>
      <c r="AE6" s="240">
        <f>IFERROR(AD6/AC6,"-")</f>
        <v>75801.733287076146</v>
      </c>
      <c r="AF6" s="212"/>
      <c r="AG6" s="213" t="str">
        <f>INDEX($C$6:$C$13,MATCH(AH6,$W$6:$W$13,0))</f>
        <v>堺市医療圏</v>
      </c>
      <c r="AH6" s="112">
        <f>LARGE($W$6:$W$13,ROW(AF1))</f>
        <v>87071.417358490566</v>
      </c>
      <c r="AI6" s="213" t="str">
        <f>INDEX($C$6:$C$13,MATCH(AJ6,$AE$6:$AE$13,0))</f>
        <v>大阪市医療圏</v>
      </c>
      <c r="AJ6" s="112">
        <f>LARGE($AE$6:$AE$13,ROW(AF1))</f>
        <v>83720.993006896271</v>
      </c>
      <c r="AK6" s="112">
        <f>$W$14</f>
        <v>80125.165490939995</v>
      </c>
      <c r="AL6" s="112">
        <f>$AE$14</f>
        <v>78145.842979754772</v>
      </c>
      <c r="AM6" s="112">
        <v>0</v>
      </c>
    </row>
    <row r="7" spans="1:39" s="118" customFormat="1" ht="27" customHeight="1">
      <c r="B7" s="59">
        <v>2</v>
      </c>
      <c r="C7" s="51" t="s">
        <v>7</v>
      </c>
      <c r="D7" s="264">
        <f>地区別_指導対象者群分析!D7</f>
        <v>102925</v>
      </c>
      <c r="E7" s="342">
        <v>59058</v>
      </c>
      <c r="F7" s="349">
        <v>4232291410</v>
      </c>
      <c r="G7" s="240">
        <f t="shared" ref="G7:G14" si="0">IFERROR(F7/E7,"-")</f>
        <v>71663.304040096176</v>
      </c>
      <c r="H7" s="264">
        <f>地区別_指導対象者群分析!E7</f>
        <v>14949</v>
      </c>
      <c r="I7" s="342">
        <v>13970</v>
      </c>
      <c r="J7" s="349">
        <v>1028541180</v>
      </c>
      <c r="K7" s="240">
        <f t="shared" ref="K7:K14" si="1">IFERROR(J7/I7,"-")</f>
        <v>73624.994989262705</v>
      </c>
      <c r="L7" s="264">
        <f>地区別_指導対象者群分析!F7</f>
        <v>87976</v>
      </c>
      <c r="M7" s="342">
        <v>45088</v>
      </c>
      <c r="N7" s="349">
        <v>3203750230</v>
      </c>
      <c r="O7" s="240">
        <f t="shared" ref="O7:O14" si="2">IFERROR(N7/M7,"-")</f>
        <v>71055.496584457069</v>
      </c>
      <c r="P7" s="264">
        <f>地区別_指導対象者群分析!G7</f>
        <v>2406</v>
      </c>
      <c r="Q7" s="342">
        <v>2233</v>
      </c>
      <c r="R7" s="349">
        <v>138929970</v>
      </c>
      <c r="S7" s="240">
        <f t="shared" ref="S7:S14" si="3">IFERROR(R7/Q7,"-")</f>
        <v>62216.735333631885</v>
      </c>
      <c r="T7" s="264">
        <f>地区別_指導対象者群分析!I7</f>
        <v>11737</v>
      </c>
      <c r="U7" s="342">
        <v>11737</v>
      </c>
      <c r="V7" s="349">
        <v>889611210</v>
      </c>
      <c r="W7" s="240">
        <f t="shared" ref="W7:W14" si="4">IFERROR(V7/U7,"-")</f>
        <v>75795.451137428638</v>
      </c>
      <c r="X7" s="264">
        <f>地区別_指導対象者群分析!K7</f>
        <v>806</v>
      </c>
      <c r="Y7" s="342">
        <v>0</v>
      </c>
      <c r="Z7" s="349">
        <v>0</v>
      </c>
      <c r="AA7" s="240" t="str">
        <f t="shared" ref="AA7:AA14" si="5">IFERROR(Z7/Y7,"-")</f>
        <v>-</v>
      </c>
      <c r="AB7" s="313">
        <f>地区別_指導対象者群分析!M7</f>
        <v>45088</v>
      </c>
      <c r="AC7" s="162">
        <v>45088</v>
      </c>
      <c r="AD7" s="349">
        <v>3203750230</v>
      </c>
      <c r="AE7" s="240">
        <f t="shared" ref="AE7:AE14" si="6">IFERROR(AD7/AC7,"-")</f>
        <v>71055.496584457069</v>
      </c>
      <c r="AF7" s="212"/>
      <c r="AG7" s="213" t="str">
        <f t="shared" ref="AG7:AG13" si="7">INDEX($C$6:$C$13,MATCH(AH7,$W$6:$W$13,0))</f>
        <v>大阪市医療圏</v>
      </c>
      <c r="AH7" s="112">
        <f t="shared" ref="AH7:AH13" si="8">LARGE($W$6:$W$13,ROW(AF2))</f>
        <v>85706.735527452678</v>
      </c>
      <c r="AI7" s="213" t="str">
        <f t="shared" ref="AI7:AI13" si="9">INDEX($C$6:$C$13,MATCH(AJ7,$AE$6:$AE$13,0))</f>
        <v>中河内医療圏</v>
      </c>
      <c r="AJ7" s="112">
        <f t="shared" ref="AJ7:AJ13" si="10">LARGE($AE$6:$AE$13,ROW(AF2))</f>
        <v>81828.778553746452</v>
      </c>
      <c r="AK7" s="112">
        <f t="shared" ref="AK7:AK13" si="11">$W$14</f>
        <v>80125.165490939995</v>
      </c>
      <c r="AL7" s="112">
        <f t="shared" ref="AL7:AL13" si="12">$AE$14</f>
        <v>78145.842979754772</v>
      </c>
      <c r="AM7" s="112">
        <v>0</v>
      </c>
    </row>
    <row r="8" spans="1:39" s="118" customFormat="1" ht="27" customHeight="1">
      <c r="B8" s="59">
        <v>3</v>
      </c>
      <c r="C8" s="51" t="s">
        <v>12</v>
      </c>
      <c r="D8" s="264">
        <f>地区別_指導対象者群分析!D8</f>
        <v>164244</v>
      </c>
      <c r="E8" s="342">
        <v>90009</v>
      </c>
      <c r="F8" s="349">
        <v>6558991080</v>
      </c>
      <c r="G8" s="240">
        <f t="shared" si="0"/>
        <v>72870.391627503923</v>
      </c>
      <c r="H8" s="264">
        <f>地区別_指導対象者群分析!E8</f>
        <v>16080</v>
      </c>
      <c r="I8" s="342">
        <v>15031</v>
      </c>
      <c r="J8" s="349">
        <v>1115149780</v>
      </c>
      <c r="K8" s="240">
        <f t="shared" si="1"/>
        <v>74189.992681790958</v>
      </c>
      <c r="L8" s="264">
        <f>地区別_指導対象者群分析!F8</f>
        <v>148164</v>
      </c>
      <c r="M8" s="342">
        <v>74978</v>
      </c>
      <c r="N8" s="349">
        <v>5443841300</v>
      </c>
      <c r="O8" s="240">
        <f t="shared" si="2"/>
        <v>72605.848382192111</v>
      </c>
      <c r="P8" s="264">
        <f>地区別_指導対象者群分析!G8</f>
        <v>2969</v>
      </c>
      <c r="Q8" s="342">
        <v>2724</v>
      </c>
      <c r="R8" s="349">
        <v>168074310</v>
      </c>
      <c r="S8" s="240">
        <f t="shared" si="3"/>
        <v>61701.288546255506</v>
      </c>
      <c r="T8" s="264">
        <f>地区別_指導対象者群分析!I8</f>
        <v>12307</v>
      </c>
      <c r="U8" s="342">
        <v>12307</v>
      </c>
      <c r="V8" s="349">
        <v>947075470</v>
      </c>
      <c r="W8" s="240">
        <f t="shared" si="4"/>
        <v>76954.210611846909</v>
      </c>
      <c r="X8" s="264">
        <f>地区別_指導対象者群分析!K8</f>
        <v>804</v>
      </c>
      <c r="Y8" s="342">
        <v>0</v>
      </c>
      <c r="Z8" s="349">
        <v>0</v>
      </c>
      <c r="AA8" s="240" t="str">
        <f t="shared" si="5"/>
        <v>-</v>
      </c>
      <c r="AB8" s="313">
        <f>地区別_指導対象者群分析!M8</f>
        <v>74978</v>
      </c>
      <c r="AC8" s="162">
        <v>74978</v>
      </c>
      <c r="AD8" s="349">
        <v>5443841300</v>
      </c>
      <c r="AE8" s="240">
        <f t="shared" si="6"/>
        <v>72605.848382192111</v>
      </c>
      <c r="AF8" s="212"/>
      <c r="AG8" s="213" t="str">
        <f t="shared" si="7"/>
        <v>中河内医療圏</v>
      </c>
      <c r="AH8" s="112">
        <f t="shared" si="8"/>
        <v>85145.498739939838</v>
      </c>
      <c r="AI8" s="213" t="str">
        <f t="shared" si="9"/>
        <v>堺市医療圏</v>
      </c>
      <c r="AJ8" s="112">
        <f t="shared" si="10"/>
        <v>81123.348939206713</v>
      </c>
      <c r="AK8" s="112">
        <f t="shared" si="11"/>
        <v>80125.165490939995</v>
      </c>
      <c r="AL8" s="112">
        <f t="shared" si="12"/>
        <v>78145.842979754772</v>
      </c>
      <c r="AM8" s="112">
        <v>0</v>
      </c>
    </row>
    <row r="9" spans="1:39" s="118" customFormat="1" ht="27" customHeight="1">
      <c r="B9" s="59">
        <v>4</v>
      </c>
      <c r="C9" s="51" t="s">
        <v>20</v>
      </c>
      <c r="D9" s="264">
        <f>地区別_指導対象者群分析!D9</f>
        <v>115758</v>
      </c>
      <c r="E9" s="342">
        <v>64447</v>
      </c>
      <c r="F9" s="349">
        <v>5284124000</v>
      </c>
      <c r="G9" s="240">
        <f t="shared" si="0"/>
        <v>81991.776188185642</v>
      </c>
      <c r="H9" s="264">
        <f>地区別_指導対象者群分析!E9</f>
        <v>15696</v>
      </c>
      <c r="I9" s="342">
        <v>14760</v>
      </c>
      <c r="J9" s="349">
        <v>1218297480</v>
      </c>
      <c r="K9" s="240">
        <f t="shared" si="1"/>
        <v>82540.479674796748</v>
      </c>
      <c r="L9" s="264">
        <f>地区別_指導対象者群分析!F9</f>
        <v>100062</v>
      </c>
      <c r="M9" s="342">
        <v>49687</v>
      </c>
      <c r="N9" s="349">
        <v>4065826520</v>
      </c>
      <c r="O9" s="240">
        <f t="shared" si="2"/>
        <v>81828.778553746452</v>
      </c>
      <c r="P9" s="264">
        <f>地区別_指導対象者群分析!G9</f>
        <v>2624</v>
      </c>
      <c r="Q9" s="342">
        <v>2459</v>
      </c>
      <c r="R9" s="349">
        <v>170922700</v>
      </c>
      <c r="S9" s="240">
        <f t="shared" si="3"/>
        <v>69509.028060187062</v>
      </c>
      <c r="T9" s="264">
        <f>地区別_指導対象者群分析!I9</f>
        <v>12301</v>
      </c>
      <c r="U9" s="342">
        <v>12301</v>
      </c>
      <c r="V9" s="349">
        <v>1047374780</v>
      </c>
      <c r="W9" s="240">
        <f t="shared" si="4"/>
        <v>85145.498739939838</v>
      </c>
      <c r="X9" s="264">
        <f>地区別_指導対象者群分析!K9</f>
        <v>771</v>
      </c>
      <c r="Y9" s="342">
        <v>0</v>
      </c>
      <c r="Z9" s="349">
        <v>0</v>
      </c>
      <c r="AA9" s="240" t="str">
        <f t="shared" si="5"/>
        <v>-</v>
      </c>
      <c r="AB9" s="313">
        <f>地区別_指導対象者群分析!M9</f>
        <v>49687</v>
      </c>
      <c r="AC9" s="162">
        <v>49687</v>
      </c>
      <c r="AD9" s="349">
        <v>4065826520</v>
      </c>
      <c r="AE9" s="240">
        <f t="shared" si="6"/>
        <v>81828.778553746452</v>
      </c>
      <c r="AF9" s="212"/>
      <c r="AG9" s="213" t="str">
        <f t="shared" si="7"/>
        <v>北河内医療圏</v>
      </c>
      <c r="AH9" s="112">
        <f t="shared" si="8"/>
        <v>76954.210611846909</v>
      </c>
      <c r="AI9" s="213" t="str">
        <f t="shared" si="9"/>
        <v>南河内医療圏</v>
      </c>
      <c r="AJ9" s="112">
        <f t="shared" si="10"/>
        <v>76392.468004312977</v>
      </c>
      <c r="AK9" s="112">
        <f t="shared" si="11"/>
        <v>80125.165490939995</v>
      </c>
      <c r="AL9" s="112">
        <f t="shared" si="12"/>
        <v>78145.842979754772</v>
      </c>
      <c r="AM9" s="112">
        <v>0</v>
      </c>
    </row>
    <row r="10" spans="1:39" s="118" customFormat="1" ht="27" customHeight="1">
      <c r="B10" s="59">
        <v>5</v>
      </c>
      <c r="C10" s="51" t="s">
        <v>24</v>
      </c>
      <c r="D10" s="264">
        <f>地区別_指導対象者群分析!D10</f>
        <v>93452</v>
      </c>
      <c r="E10" s="342">
        <v>52789</v>
      </c>
      <c r="F10" s="349">
        <v>3968392420</v>
      </c>
      <c r="G10" s="240">
        <f t="shared" si="0"/>
        <v>75174.60872530262</v>
      </c>
      <c r="H10" s="264">
        <f>地区別_指導対象者群分析!E10</f>
        <v>11044</v>
      </c>
      <c r="I10" s="342">
        <v>10127</v>
      </c>
      <c r="J10" s="349">
        <v>709336950</v>
      </c>
      <c r="K10" s="240">
        <f t="shared" si="1"/>
        <v>70044.134491952209</v>
      </c>
      <c r="L10" s="264">
        <f>地区別_指導対象者群分析!F10</f>
        <v>82408</v>
      </c>
      <c r="M10" s="342">
        <v>42662</v>
      </c>
      <c r="N10" s="349">
        <v>3259055470</v>
      </c>
      <c r="O10" s="240">
        <f t="shared" si="2"/>
        <v>76392.468004312977</v>
      </c>
      <c r="P10" s="264">
        <f>地区別_指導対象者群分析!G10</f>
        <v>1748</v>
      </c>
      <c r="Q10" s="342">
        <v>1527</v>
      </c>
      <c r="R10" s="349">
        <v>93134920</v>
      </c>
      <c r="S10" s="240">
        <f t="shared" si="3"/>
        <v>60992.08906352325</v>
      </c>
      <c r="T10" s="264">
        <f>地区別_指導対象者群分析!I10</f>
        <v>8600</v>
      </c>
      <c r="U10" s="342">
        <v>8600</v>
      </c>
      <c r="V10" s="349">
        <v>616202030</v>
      </c>
      <c r="W10" s="240">
        <f t="shared" si="4"/>
        <v>71651.398837209301</v>
      </c>
      <c r="X10" s="264">
        <f>地区別_指導対象者群分析!K10</f>
        <v>696</v>
      </c>
      <c r="Y10" s="342">
        <v>0</v>
      </c>
      <c r="Z10" s="349">
        <v>0</v>
      </c>
      <c r="AA10" s="240" t="str">
        <f t="shared" si="5"/>
        <v>-</v>
      </c>
      <c r="AB10" s="313">
        <f>地区別_指導対象者群分析!M10</f>
        <v>42662</v>
      </c>
      <c r="AC10" s="162">
        <v>42662</v>
      </c>
      <c r="AD10" s="349">
        <v>3259055470</v>
      </c>
      <c r="AE10" s="240">
        <f t="shared" si="6"/>
        <v>76392.468004312977</v>
      </c>
      <c r="AF10" s="212"/>
      <c r="AG10" s="213" t="str">
        <f t="shared" si="7"/>
        <v>豊能医療圏</v>
      </c>
      <c r="AH10" s="112">
        <f t="shared" si="8"/>
        <v>76879.928472542684</v>
      </c>
      <c r="AI10" s="213" t="str">
        <f t="shared" si="9"/>
        <v>豊能医療圏</v>
      </c>
      <c r="AJ10" s="112">
        <f t="shared" si="10"/>
        <v>75801.733287076146</v>
      </c>
      <c r="AK10" s="112">
        <f t="shared" si="11"/>
        <v>80125.165490939995</v>
      </c>
      <c r="AL10" s="112">
        <f t="shared" si="12"/>
        <v>78145.842979754772</v>
      </c>
      <c r="AM10" s="112">
        <v>0</v>
      </c>
    </row>
    <row r="11" spans="1:39" s="118" customFormat="1" ht="27" customHeight="1">
      <c r="B11" s="59">
        <v>6</v>
      </c>
      <c r="C11" s="51" t="s">
        <v>34</v>
      </c>
      <c r="D11" s="264">
        <f>地区別_指導対象者群分析!D11</f>
        <v>115746</v>
      </c>
      <c r="E11" s="342">
        <v>65388</v>
      </c>
      <c r="F11" s="349">
        <v>5326239240</v>
      </c>
      <c r="G11" s="240">
        <f t="shared" si="0"/>
        <v>81455.913011561759</v>
      </c>
      <c r="H11" s="264">
        <f>地区別_指導対象者群分析!E11</f>
        <v>8463</v>
      </c>
      <c r="I11" s="342">
        <v>7931</v>
      </c>
      <c r="J11" s="349">
        <v>665134980</v>
      </c>
      <c r="K11" s="240">
        <f t="shared" si="1"/>
        <v>83865.209935695369</v>
      </c>
      <c r="L11" s="264">
        <f>地区別_指導対象者群分析!F11</f>
        <v>107283</v>
      </c>
      <c r="M11" s="342">
        <v>57457</v>
      </c>
      <c r="N11" s="349">
        <v>4661104260</v>
      </c>
      <c r="O11" s="240">
        <f t="shared" si="2"/>
        <v>81123.348939206713</v>
      </c>
      <c r="P11" s="264">
        <f>地区別_指導対象者群分析!G11</f>
        <v>1399</v>
      </c>
      <c r="Q11" s="342">
        <v>1306</v>
      </c>
      <c r="R11" s="349">
        <v>88286840</v>
      </c>
      <c r="S11" s="240">
        <f t="shared" si="3"/>
        <v>67600.949464012258</v>
      </c>
      <c r="T11" s="264">
        <f>地区別_指導対象者群分析!I11</f>
        <v>6625</v>
      </c>
      <c r="U11" s="342">
        <v>6625</v>
      </c>
      <c r="V11" s="349">
        <v>576848140</v>
      </c>
      <c r="W11" s="240">
        <f t="shared" si="4"/>
        <v>87071.417358490566</v>
      </c>
      <c r="X11" s="264">
        <f>地区別_指導対象者群分析!K11</f>
        <v>439</v>
      </c>
      <c r="Y11" s="342">
        <v>0</v>
      </c>
      <c r="Z11" s="349">
        <v>0</v>
      </c>
      <c r="AA11" s="240" t="str">
        <f t="shared" si="5"/>
        <v>-</v>
      </c>
      <c r="AB11" s="313">
        <f>地区別_指導対象者群分析!M11</f>
        <v>57457</v>
      </c>
      <c r="AC11" s="162">
        <v>57457</v>
      </c>
      <c r="AD11" s="349">
        <v>4661104260</v>
      </c>
      <c r="AE11" s="240">
        <f t="shared" si="6"/>
        <v>81123.348939206713</v>
      </c>
      <c r="AF11" s="212"/>
      <c r="AG11" s="213" t="str">
        <f t="shared" si="7"/>
        <v>泉州医療圏</v>
      </c>
      <c r="AH11" s="112">
        <f t="shared" si="8"/>
        <v>76101.890876565289</v>
      </c>
      <c r="AI11" s="213" t="str">
        <f t="shared" si="9"/>
        <v>泉州医療圏</v>
      </c>
      <c r="AJ11" s="112">
        <f t="shared" si="10"/>
        <v>74238.456323337683</v>
      </c>
      <c r="AK11" s="112">
        <f t="shared" si="11"/>
        <v>80125.165490939995</v>
      </c>
      <c r="AL11" s="112">
        <f t="shared" si="12"/>
        <v>78145.842979754772</v>
      </c>
      <c r="AM11" s="112">
        <v>0</v>
      </c>
    </row>
    <row r="12" spans="1:39" s="118" customFormat="1" ht="27" customHeight="1">
      <c r="B12" s="59">
        <v>7</v>
      </c>
      <c r="C12" s="51" t="s">
        <v>43</v>
      </c>
      <c r="D12" s="264">
        <f>地区別_指導対象者群分析!D12</f>
        <v>119526</v>
      </c>
      <c r="E12" s="342">
        <v>62916</v>
      </c>
      <c r="F12" s="349">
        <v>4667832440</v>
      </c>
      <c r="G12" s="240">
        <f t="shared" si="0"/>
        <v>74191.500413249407</v>
      </c>
      <c r="H12" s="264">
        <f>地区別_指導対象者群分析!E12</f>
        <v>13955</v>
      </c>
      <c r="I12" s="342">
        <v>13061</v>
      </c>
      <c r="J12" s="349">
        <v>966674200</v>
      </c>
      <c r="K12" s="240">
        <f t="shared" si="1"/>
        <v>74012.265523313676</v>
      </c>
      <c r="L12" s="264">
        <f>地区別_指導対象者群分析!F12</f>
        <v>105571</v>
      </c>
      <c r="M12" s="342">
        <v>49855</v>
      </c>
      <c r="N12" s="349">
        <v>3701158240</v>
      </c>
      <c r="O12" s="240">
        <f t="shared" si="2"/>
        <v>74238.456323337683</v>
      </c>
      <c r="P12" s="264">
        <f>地区別_指導対象者群分析!G12</f>
        <v>2058</v>
      </c>
      <c r="Q12" s="342">
        <v>1881</v>
      </c>
      <c r="R12" s="349">
        <v>115855060</v>
      </c>
      <c r="S12" s="240">
        <f t="shared" si="3"/>
        <v>61592.270069112172</v>
      </c>
      <c r="T12" s="264">
        <f>地区別_指導対象者群分析!I12</f>
        <v>11180</v>
      </c>
      <c r="U12" s="342">
        <v>11180</v>
      </c>
      <c r="V12" s="349">
        <v>850819140</v>
      </c>
      <c r="W12" s="240">
        <f t="shared" si="4"/>
        <v>76101.890876565289</v>
      </c>
      <c r="X12" s="264">
        <f>地区別_指導対象者群分析!K12</f>
        <v>717</v>
      </c>
      <c r="Y12" s="342">
        <v>0</v>
      </c>
      <c r="Z12" s="349">
        <v>0</v>
      </c>
      <c r="AA12" s="240" t="str">
        <f t="shared" si="5"/>
        <v>-</v>
      </c>
      <c r="AB12" s="313">
        <f>地区別_指導対象者群分析!M12</f>
        <v>49855</v>
      </c>
      <c r="AC12" s="162">
        <v>49855</v>
      </c>
      <c r="AD12" s="349">
        <v>3701158240</v>
      </c>
      <c r="AE12" s="240">
        <f t="shared" si="6"/>
        <v>74238.456323337683</v>
      </c>
      <c r="AF12" s="212"/>
      <c r="AG12" s="213" t="str">
        <f t="shared" si="7"/>
        <v>三島医療圏</v>
      </c>
      <c r="AH12" s="112">
        <f t="shared" si="8"/>
        <v>75795.451137428638</v>
      </c>
      <c r="AI12" s="213" t="str">
        <f t="shared" si="9"/>
        <v>北河内医療圏</v>
      </c>
      <c r="AJ12" s="112">
        <f t="shared" si="10"/>
        <v>72605.848382192111</v>
      </c>
      <c r="AK12" s="112">
        <f t="shared" si="11"/>
        <v>80125.165490939995</v>
      </c>
      <c r="AL12" s="112">
        <f t="shared" si="12"/>
        <v>78145.842979754772</v>
      </c>
      <c r="AM12" s="112">
        <v>0</v>
      </c>
    </row>
    <row r="13" spans="1:39" s="118" customFormat="1" ht="27" customHeight="1" thickBot="1">
      <c r="B13" s="59">
        <v>8</v>
      </c>
      <c r="C13" s="51" t="s">
        <v>56</v>
      </c>
      <c r="D13" s="264">
        <f>地区別_指導対象者群分析!D13</f>
        <v>321235</v>
      </c>
      <c r="E13" s="342">
        <v>174495</v>
      </c>
      <c r="F13" s="349">
        <v>14603604480</v>
      </c>
      <c r="G13" s="240">
        <f t="shared" si="0"/>
        <v>83690.675835983842</v>
      </c>
      <c r="H13" s="264">
        <f>地区別_指導対象者群分析!E13</f>
        <v>32395</v>
      </c>
      <c r="I13" s="342">
        <v>29924</v>
      </c>
      <c r="J13" s="349">
        <v>2499976800</v>
      </c>
      <c r="K13" s="240">
        <f t="shared" si="1"/>
        <v>83544.205320144363</v>
      </c>
      <c r="L13" s="264">
        <f>地区別_指導対象者群分析!F13</f>
        <v>288840</v>
      </c>
      <c r="M13" s="342">
        <v>144571</v>
      </c>
      <c r="N13" s="349">
        <v>12103627680</v>
      </c>
      <c r="O13" s="240">
        <f t="shared" si="2"/>
        <v>83720.993006896271</v>
      </c>
      <c r="P13" s="264">
        <f>地区別_指導対象者群分析!G13</f>
        <v>4841</v>
      </c>
      <c r="Q13" s="342">
        <v>4462</v>
      </c>
      <c r="R13" s="349">
        <v>317711900</v>
      </c>
      <c r="S13" s="240">
        <f t="shared" si="3"/>
        <v>71203.922008068126</v>
      </c>
      <c r="T13" s="264">
        <f>地区別_指導対象者群分析!I13</f>
        <v>25462</v>
      </c>
      <c r="U13" s="342">
        <v>25462</v>
      </c>
      <c r="V13" s="349">
        <v>2182264900</v>
      </c>
      <c r="W13" s="240">
        <f t="shared" si="4"/>
        <v>85706.735527452678</v>
      </c>
      <c r="X13" s="264">
        <f>地区別_指導対象者群分析!K13</f>
        <v>2092</v>
      </c>
      <c r="Y13" s="342">
        <v>0</v>
      </c>
      <c r="Z13" s="349">
        <v>0</v>
      </c>
      <c r="AA13" s="240" t="str">
        <f t="shared" si="5"/>
        <v>-</v>
      </c>
      <c r="AB13" s="313">
        <f>地区別_指導対象者群分析!M13</f>
        <v>144571</v>
      </c>
      <c r="AC13" s="162">
        <v>144571</v>
      </c>
      <c r="AD13" s="349">
        <v>12103627680</v>
      </c>
      <c r="AE13" s="240">
        <f t="shared" si="6"/>
        <v>83720.993006896271</v>
      </c>
      <c r="AF13" s="212"/>
      <c r="AG13" s="213" t="str">
        <f t="shared" si="7"/>
        <v>南河内医療圏</v>
      </c>
      <c r="AH13" s="112">
        <f t="shared" si="8"/>
        <v>71651.398837209301</v>
      </c>
      <c r="AI13" s="213" t="str">
        <f t="shared" si="9"/>
        <v>三島医療圏</v>
      </c>
      <c r="AJ13" s="112">
        <f t="shared" si="10"/>
        <v>71055.496584457069</v>
      </c>
      <c r="AK13" s="112">
        <f t="shared" si="11"/>
        <v>80125.165490939995</v>
      </c>
      <c r="AL13" s="112">
        <f t="shared" si="12"/>
        <v>78145.842979754772</v>
      </c>
      <c r="AM13" s="112">
        <v>999</v>
      </c>
    </row>
    <row r="14" spans="1:39" s="118" customFormat="1" ht="27" customHeight="1" thickTop="1">
      <c r="B14" s="385" t="s">
        <v>0</v>
      </c>
      <c r="C14" s="386"/>
      <c r="D14" s="163">
        <f>地区別_指導対象者群分析!D14</f>
        <v>1169607</v>
      </c>
      <c r="E14" s="216">
        <f>SUM(E6:E13)</f>
        <v>651603</v>
      </c>
      <c r="F14" s="224">
        <f>SUM(F6:F13)</f>
        <v>50855782300</v>
      </c>
      <c r="G14" s="241">
        <f t="shared" si="0"/>
        <v>78047.188702323343</v>
      </c>
      <c r="H14" s="163">
        <f>地区別_指導対象者群分析!E14</f>
        <v>129821</v>
      </c>
      <c r="I14" s="216">
        <f>SUM(I6:I13)</f>
        <v>121009</v>
      </c>
      <c r="J14" s="224">
        <f>SUM(J6:J13)</f>
        <v>9392066890</v>
      </c>
      <c r="K14" s="241">
        <f t="shared" si="1"/>
        <v>77614.614532803345</v>
      </c>
      <c r="L14" s="163">
        <f>地区別_指導対象者群分析!F14</f>
        <v>1039786</v>
      </c>
      <c r="M14" s="216">
        <f>SUM(M6:M13)</f>
        <v>530594</v>
      </c>
      <c r="N14" s="224">
        <f>SUM(N6:N13)</f>
        <v>41463715410</v>
      </c>
      <c r="O14" s="241">
        <f t="shared" si="2"/>
        <v>78145.842979754772</v>
      </c>
      <c r="P14" s="163">
        <f>地区別_指導対象者群分析!G14</f>
        <v>21499</v>
      </c>
      <c r="Q14" s="216">
        <f>SUM(Q6:Q13)</f>
        <v>19795</v>
      </c>
      <c r="R14" s="224">
        <f>SUM(R6:R13)</f>
        <v>1282278390</v>
      </c>
      <c r="S14" s="241">
        <f t="shared" si="3"/>
        <v>64777.892902248044</v>
      </c>
      <c r="T14" s="163">
        <f>地区別_指導対象者群分析!I14</f>
        <v>101214</v>
      </c>
      <c r="U14" s="216">
        <f>SUM(U6:U13)</f>
        <v>101214</v>
      </c>
      <c r="V14" s="224">
        <f>SUM(V6:V13)</f>
        <v>8109788500</v>
      </c>
      <c r="W14" s="241">
        <f t="shared" si="4"/>
        <v>80125.165490939995</v>
      </c>
      <c r="X14" s="163">
        <f>地区別_指導対象者群分析!K14</f>
        <v>7108</v>
      </c>
      <c r="Y14" s="216">
        <f>SUM(Y6:Y13)</f>
        <v>0</v>
      </c>
      <c r="Z14" s="224">
        <f>SUM(Z6:Z13)</f>
        <v>0</v>
      </c>
      <c r="AA14" s="241" t="str">
        <f t="shared" si="5"/>
        <v>-</v>
      </c>
      <c r="AB14" s="163">
        <f>地区別_指導対象者群分析!M14</f>
        <v>530594</v>
      </c>
      <c r="AC14" s="164">
        <f>SUM(AC6:AC13)</f>
        <v>530594</v>
      </c>
      <c r="AD14" s="224">
        <f>SUM(AD6:AD13)</f>
        <v>41463715410</v>
      </c>
      <c r="AE14" s="241">
        <f t="shared" si="6"/>
        <v>78145.842979754772</v>
      </c>
      <c r="AF14" s="212"/>
      <c r="AK14" s="212"/>
      <c r="AL14" s="212"/>
      <c r="AM14" s="212"/>
    </row>
    <row r="15" spans="1:39" s="118" customFormat="1">
      <c r="B15" s="218"/>
      <c r="AF15" s="212"/>
      <c r="AK15" s="212"/>
      <c r="AL15" s="212"/>
      <c r="AM15" s="212"/>
    </row>
    <row r="16" spans="1:39" s="118" customFormat="1">
      <c r="AF16" s="212"/>
      <c r="AK16" s="212"/>
      <c r="AL16" s="212"/>
      <c r="AM16" s="212"/>
    </row>
    <row r="17" spans="32:39" s="118" customFormat="1">
      <c r="AF17" s="212"/>
      <c r="AK17" s="212"/>
      <c r="AL17" s="212"/>
      <c r="AM17" s="212"/>
    </row>
    <row r="18" spans="32:39" s="118" customFormat="1">
      <c r="AF18" s="212"/>
      <c r="AK18" s="212"/>
      <c r="AL18" s="212"/>
      <c r="AM18" s="212"/>
    </row>
    <row r="19" spans="32:39" s="118" customFormat="1">
      <c r="AF19" s="212"/>
      <c r="AK19" s="212"/>
      <c r="AL19" s="212"/>
      <c r="AM19" s="212"/>
    </row>
    <row r="20" spans="32:39" s="118" customFormat="1">
      <c r="AF20" s="212"/>
      <c r="AK20" s="212"/>
      <c r="AL20" s="212"/>
      <c r="AM20" s="212"/>
    </row>
    <row r="21" spans="32:39" s="118" customFormat="1">
      <c r="AF21" s="212"/>
      <c r="AK21" s="212"/>
      <c r="AL21" s="212"/>
      <c r="AM21" s="212"/>
    </row>
    <row r="22" spans="32:39" s="118" customFormat="1">
      <c r="AF22" s="212"/>
      <c r="AK22" s="212"/>
      <c r="AL22" s="212"/>
      <c r="AM22" s="212"/>
    </row>
  </sheetData>
  <mergeCells count="12">
    <mergeCell ref="AB3:AE4"/>
    <mergeCell ref="AG5:AH5"/>
    <mergeCell ref="AI5:AJ5"/>
    <mergeCell ref="P3:S4"/>
    <mergeCell ref="T3:W4"/>
    <mergeCell ref="X3:AA4"/>
    <mergeCell ref="B14:C14"/>
    <mergeCell ref="B3:B5"/>
    <mergeCell ref="C3:C5"/>
    <mergeCell ref="D3:G4"/>
    <mergeCell ref="L3:O4"/>
    <mergeCell ref="H3:K4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pageOrder="overThenDown" orientation="landscape" r:id="rId1"/>
  <headerFooter>
    <oddHeader>&amp;R&amp;"ＭＳ 明朝,標準"&amp;12 2-8.歯科健診分析</oddHeader>
  </headerFooter>
  <colBreaks count="1" manualBreakCount="1">
    <brk id="19" max="13" man="1"/>
  </colBreaks>
  <ignoredErrors>
    <ignoredError sqref="AH6:AH13 AJ6:AJ13" emptyCellReferenc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9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2" customWidth="1"/>
    <col min="14" max="16384" width="9" style="2"/>
  </cols>
  <sheetData>
    <row r="1" spans="1:1" ht="16.5" customHeight="1">
      <c r="A1" s="118" t="s">
        <v>299</v>
      </c>
    </row>
    <row r="2" spans="1:1" ht="16.5" customHeight="1">
      <c r="A2" s="118" t="s">
        <v>168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0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2" customWidth="1"/>
    <col min="14" max="16384" width="9" style="2"/>
  </cols>
  <sheetData>
    <row r="1" spans="1:1" ht="16.5" customHeight="1">
      <c r="A1" s="118" t="s">
        <v>300</v>
      </c>
    </row>
    <row r="2" spans="1:1" ht="16.5" customHeight="1">
      <c r="A2" s="118" t="s">
        <v>168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2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5" width="14.875" style="1" customWidth="1"/>
    <col min="6" max="7" width="9" style="1"/>
    <col min="8" max="8" width="14.875" style="1" customWidth="1"/>
    <col min="9" max="9" width="17" style="1" customWidth="1"/>
    <col min="10" max="10" width="8.25" style="1" customWidth="1"/>
    <col min="11" max="16384" width="9" style="1"/>
  </cols>
  <sheetData>
    <row r="1" spans="1:4" ht="16.5" customHeight="1">
      <c r="A1" s="118" t="s">
        <v>167</v>
      </c>
      <c r="B1" s="10"/>
      <c r="C1" s="10"/>
      <c r="D1" s="10"/>
    </row>
    <row r="2" spans="1:4" ht="16.5" customHeight="1">
      <c r="A2" s="118" t="s">
        <v>206</v>
      </c>
      <c r="B2" s="10"/>
      <c r="C2" s="10"/>
      <c r="D2" s="10"/>
    </row>
    <row r="3" spans="1:4">
      <c r="A3" s="10"/>
      <c r="B3" s="118"/>
      <c r="C3" s="10"/>
      <c r="D3" s="10"/>
    </row>
    <row r="4" spans="1:4">
      <c r="A4" s="10"/>
      <c r="B4" s="10"/>
      <c r="C4" s="10"/>
      <c r="D4" s="10"/>
    </row>
    <row r="5" spans="1:4">
      <c r="A5" s="10"/>
      <c r="B5" s="10"/>
      <c r="C5" s="10"/>
      <c r="D5" s="10"/>
    </row>
    <row r="6" spans="1:4">
      <c r="A6" s="10"/>
      <c r="B6" s="10"/>
      <c r="C6" s="10"/>
      <c r="D6" s="10"/>
    </row>
    <row r="7" spans="1:4">
      <c r="A7" s="10"/>
      <c r="B7" s="10"/>
      <c r="C7" s="10"/>
      <c r="D7" s="10"/>
    </row>
    <row r="8" spans="1:4">
      <c r="A8" s="10"/>
      <c r="B8" s="10"/>
      <c r="C8" s="10"/>
      <c r="D8" s="10"/>
    </row>
    <row r="9" spans="1:4">
      <c r="A9" s="10"/>
      <c r="B9" s="10"/>
      <c r="C9" s="10"/>
      <c r="D9" s="10"/>
    </row>
    <row r="10" spans="1:4">
      <c r="A10" s="10"/>
      <c r="B10" s="10"/>
      <c r="C10" s="10"/>
      <c r="D10" s="10"/>
    </row>
    <row r="11" spans="1:4">
      <c r="A11" s="10"/>
      <c r="B11" s="10"/>
      <c r="C11" s="10"/>
      <c r="D11" s="10"/>
    </row>
    <row r="12" spans="1:4">
      <c r="A12" s="10"/>
      <c r="B12" s="10"/>
      <c r="C12" s="10"/>
      <c r="D12" s="10"/>
    </row>
    <row r="13" spans="1:4">
      <c r="A13" s="10"/>
      <c r="B13" s="10"/>
      <c r="C13" s="10"/>
      <c r="D13" s="10"/>
    </row>
    <row r="14" spans="1:4">
      <c r="A14" s="10"/>
      <c r="B14" s="10"/>
      <c r="C14" s="10"/>
      <c r="D14" s="10"/>
    </row>
    <row r="15" spans="1:4">
      <c r="A15" s="10"/>
      <c r="B15" s="10"/>
      <c r="C15" s="10"/>
      <c r="D15" s="10"/>
    </row>
    <row r="16" spans="1:4">
      <c r="A16" s="10"/>
      <c r="B16" s="10"/>
      <c r="C16" s="10"/>
      <c r="D16" s="10"/>
    </row>
    <row r="17" spans="1:4">
      <c r="A17" s="10"/>
      <c r="B17" s="10"/>
      <c r="C17" s="10"/>
      <c r="D17" s="10"/>
    </row>
    <row r="18" spans="1:4">
      <c r="A18" s="10"/>
      <c r="B18" s="10"/>
      <c r="C18" s="10"/>
      <c r="D18" s="10"/>
    </row>
    <row r="19" spans="1:4">
      <c r="A19" s="10"/>
      <c r="B19" s="10"/>
      <c r="C19" s="10"/>
      <c r="D19" s="10"/>
    </row>
    <row r="20" spans="1:4">
      <c r="A20" s="10"/>
      <c r="B20" s="10"/>
      <c r="C20" s="10"/>
      <c r="D20" s="10"/>
    </row>
    <row r="21" spans="1:4">
      <c r="A21" s="10"/>
      <c r="B21" s="10"/>
      <c r="C21" s="10"/>
      <c r="D21" s="10"/>
    </row>
    <row r="22" spans="1:4">
      <c r="A22" s="10"/>
      <c r="B22" s="10"/>
      <c r="C22" s="10"/>
      <c r="D22" s="10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1"/>
  <dimension ref="A1:AR8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125" style="2" customWidth="1"/>
    <col min="3" max="3" width="21.625" style="2" customWidth="1"/>
    <col min="4" max="31" width="10.625" style="2" customWidth="1"/>
    <col min="32" max="32" width="9" style="208"/>
    <col min="33" max="33" width="10.25" style="208" bestFit="1" customWidth="1"/>
    <col min="34" max="34" width="9" style="208"/>
    <col min="35" max="35" width="10.25" style="208" bestFit="1" customWidth="1"/>
    <col min="36" max="37" width="9" style="208"/>
    <col min="38" max="38" width="13.625" style="2" customWidth="1"/>
    <col min="39" max="39" width="12.25" style="2" bestFit="1" customWidth="1"/>
    <col min="40" max="40" width="14.125" style="2" customWidth="1"/>
    <col min="41" max="41" width="11.125" style="2" customWidth="1"/>
    <col min="42" max="43" width="13.75" style="208" customWidth="1"/>
    <col min="44" max="44" width="13.625" style="208" customWidth="1"/>
    <col min="45" max="16384" width="9" style="2"/>
  </cols>
  <sheetData>
    <row r="1" spans="1:44" ht="16.5" customHeight="1">
      <c r="A1" s="118" t="s">
        <v>378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212"/>
      <c r="AG1" s="212"/>
      <c r="AH1" s="212"/>
      <c r="AI1" s="212"/>
      <c r="AJ1" s="212"/>
      <c r="AK1" s="212"/>
      <c r="AL1" s="118"/>
      <c r="AM1" s="118"/>
      <c r="AN1" s="118"/>
      <c r="AO1" s="118"/>
      <c r="AP1" s="212"/>
      <c r="AQ1" s="212"/>
      <c r="AR1" s="212"/>
    </row>
    <row r="2" spans="1:44" ht="16.5" customHeight="1">
      <c r="A2" s="118" t="s">
        <v>201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212"/>
      <c r="AG2" s="212"/>
      <c r="AH2" s="212"/>
      <c r="AI2" s="212"/>
      <c r="AJ2" s="212"/>
      <c r="AK2" s="212"/>
      <c r="AL2" s="118"/>
      <c r="AM2" s="118"/>
      <c r="AN2" s="118"/>
      <c r="AO2" s="118"/>
      <c r="AP2" s="212"/>
      <c r="AQ2" s="212"/>
      <c r="AR2" s="212"/>
    </row>
    <row r="3" spans="1:44" ht="16.5" customHeight="1">
      <c r="A3" s="118"/>
      <c r="B3" s="390"/>
      <c r="C3" s="392" t="s">
        <v>169</v>
      </c>
      <c r="D3" s="415" t="s">
        <v>393</v>
      </c>
      <c r="E3" s="408"/>
      <c r="F3" s="408"/>
      <c r="G3" s="409"/>
      <c r="H3" s="415" t="s">
        <v>395</v>
      </c>
      <c r="I3" s="408"/>
      <c r="J3" s="408"/>
      <c r="K3" s="409"/>
      <c r="L3" s="415" t="s">
        <v>394</v>
      </c>
      <c r="M3" s="408"/>
      <c r="N3" s="408"/>
      <c r="O3" s="409"/>
      <c r="P3" s="415" t="s">
        <v>399</v>
      </c>
      <c r="Q3" s="408"/>
      <c r="R3" s="408"/>
      <c r="S3" s="409"/>
      <c r="T3" s="392" t="s">
        <v>288</v>
      </c>
      <c r="U3" s="392"/>
      <c r="V3" s="392"/>
      <c r="W3" s="392"/>
      <c r="X3" s="392" t="s">
        <v>363</v>
      </c>
      <c r="Y3" s="392"/>
      <c r="Z3" s="392"/>
      <c r="AA3" s="392"/>
      <c r="AB3" s="392" t="s">
        <v>293</v>
      </c>
      <c r="AC3" s="392"/>
      <c r="AD3" s="392"/>
      <c r="AE3" s="392"/>
      <c r="AF3" s="209"/>
      <c r="AG3" s="209"/>
      <c r="AH3" s="209"/>
      <c r="AI3" s="209"/>
      <c r="AJ3" s="209"/>
      <c r="AK3" s="209"/>
      <c r="AL3" s="210"/>
      <c r="AM3" s="210"/>
      <c r="AN3" s="210"/>
      <c r="AO3" s="210"/>
      <c r="AP3" s="212"/>
      <c r="AQ3" s="212"/>
      <c r="AR3" s="212"/>
    </row>
    <row r="4" spans="1:44" ht="16.5" customHeight="1">
      <c r="A4" s="118"/>
      <c r="B4" s="404"/>
      <c r="C4" s="392"/>
      <c r="D4" s="414"/>
      <c r="E4" s="410"/>
      <c r="F4" s="410"/>
      <c r="G4" s="411"/>
      <c r="H4" s="414"/>
      <c r="I4" s="410"/>
      <c r="J4" s="410"/>
      <c r="K4" s="411"/>
      <c r="L4" s="414"/>
      <c r="M4" s="410"/>
      <c r="N4" s="410"/>
      <c r="O4" s="411"/>
      <c r="P4" s="414"/>
      <c r="Q4" s="410"/>
      <c r="R4" s="410"/>
      <c r="S4" s="411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212"/>
      <c r="AG4" s="212" t="s">
        <v>290</v>
      </c>
      <c r="AH4" s="212"/>
      <c r="AI4" s="212"/>
      <c r="AJ4" s="212"/>
      <c r="AK4" s="212"/>
      <c r="AL4" s="78"/>
      <c r="AM4" s="37"/>
      <c r="AN4" s="24"/>
      <c r="AO4" s="24"/>
      <c r="AP4" s="212"/>
      <c r="AQ4" s="212"/>
      <c r="AR4" s="212"/>
    </row>
    <row r="5" spans="1:44" ht="69.95" customHeight="1">
      <c r="A5" s="118"/>
      <c r="B5" s="391"/>
      <c r="C5" s="392"/>
      <c r="D5" s="261" t="s">
        <v>398</v>
      </c>
      <c r="E5" s="7" t="s">
        <v>377</v>
      </c>
      <c r="F5" s="4" t="s">
        <v>294</v>
      </c>
      <c r="G5" s="5" t="s">
        <v>462</v>
      </c>
      <c r="H5" s="261" t="s">
        <v>398</v>
      </c>
      <c r="I5" s="7" t="s">
        <v>377</v>
      </c>
      <c r="J5" s="4" t="s">
        <v>294</v>
      </c>
      <c r="K5" s="5" t="s">
        <v>462</v>
      </c>
      <c r="L5" s="261" t="s">
        <v>398</v>
      </c>
      <c r="M5" s="7" t="s">
        <v>377</v>
      </c>
      <c r="N5" s="4" t="s">
        <v>294</v>
      </c>
      <c r="O5" s="5" t="s">
        <v>462</v>
      </c>
      <c r="P5" s="261" t="s">
        <v>398</v>
      </c>
      <c r="Q5" s="7" t="s">
        <v>377</v>
      </c>
      <c r="R5" s="4" t="s">
        <v>294</v>
      </c>
      <c r="S5" s="5" t="s">
        <v>462</v>
      </c>
      <c r="T5" s="261" t="s">
        <v>398</v>
      </c>
      <c r="U5" s="4" t="s">
        <v>377</v>
      </c>
      <c r="V5" s="4" t="s">
        <v>294</v>
      </c>
      <c r="W5" s="5" t="s">
        <v>462</v>
      </c>
      <c r="X5" s="261" t="s">
        <v>398</v>
      </c>
      <c r="Y5" s="4" t="s">
        <v>377</v>
      </c>
      <c r="Z5" s="4" t="s">
        <v>294</v>
      </c>
      <c r="AA5" s="5" t="s">
        <v>462</v>
      </c>
      <c r="AB5" s="261" t="s">
        <v>398</v>
      </c>
      <c r="AC5" s="4" t="s">
        <v>377</v>
      </c>
      <c r="AD5" s="4" t="s">
        <v>294</v>
      </c>
      <c r="AE5" s="5" t="s">
        <v>462</v>
      </c>
      <c r="AF5" s="212"/>
      <c r="AG5" s="424" t="s">
        <v>313</v>
      </c>
      <c r="AH5" s="424"/>
      <c r="AI5" s="424" t="s">
        <v>314</v>
      </c>
      <c r="AJ5" s="424"/>
      <c r="AK5" s="212"/>
      <c r="AL5" s="424" t="s">
        <v>295</v>
      </c>
      <c r="AM5" s="424"/>
      <c r="AN5" s="424" t="s">
        <v>296</v>
      </c>
      <c r="AO5" s="424"/>
      <c r="AP5" s="312" t="s">
        <v>297</v>
      </c>
      <c r="AQ5" s="312" t="s">
        <v>298</v>
      </c>
      <c r="AR5" s="213"/>
    </row>
    <row r="6" spans="1:44" s="118" customFormat="1" ht="27" customHeight="1">
      <c r="B6" s="59">
        <v>1</v>
      </c>
      <c r="C6" s="51" t="s">
        <v>57</v>
      </c>
      <c r="D6" s="262">
        <f>市区町村別_指導対象者群分析!D6</f>
        <v>321235</v>
      </c>
      <c r="E6" s="342">
        <v>174495</v>
      </c>
      <c r="F6" s="349">
        <v>14603604480</v>
      </c>
      <c r="G6" s="240">
        <f>IFERROR(F6/E6,"-")</f>
        <v>83690.675835983842</v>
      </c>
      <c r="H6" s="262">
        <f>市区町村別_指導対象者群分析!E6</f>
        <v>32395</v>
      </c>
      <c r="I6" s="342">
        <v>29924</v>
      </c>
      <c r="J6" s="349">
        <v>2499976800</v>
      </c>
      <c r="K6" s="240">
        <f>IFERROR(J6/I6,"-")</f>
        <v>83544.205320144363</v>
      </c>
      <c r="L6" s="262">
        <f>市区町村別_指導対象者群分析!F6</f>
        <v>288840</v>
      </c>
      <c r="M6" s="342">
        <v>144571</v>
      </c>
      <c r="N6" s="349">
        <v>12103627680</v>
      </c>
      <c r="O6" s="240">
        <f>IFERROR(N6/M6,"-")</f>
        <v>83720.993006896271</v>
      </c>
      <c r="P6" s="262">
        <f>市区町村別_指導対象者群分析!G6</f>
        <v>4841</v>
      </c>
      <c r="Q6" s="342">
        <v>4462</v>
      </c>
      <c r="R6" s="349">
        <v>317711900</v>
      </c>
      <c r="S6" s="240">
        <f>IFERROR(R6/Q6,"-")</f>
        <v>71203.922008068126</v>
      </c>
      <c r="T6" s="262">
        <f>市区町村別_指導対象者群分析!I6</f>
        <v>25462</v>
      </c>
      <c r="U6" s="342">
        <v>25462</v>
      </c>
      <c r="V6" s="349">
        <v>2182264900</v>
      </c>
      <c r="W6" s="240">
        <f>IFERROR(V6/U6,"-")</f>
        <v>85706.735527452678</v>
      </c>
      <c r="X6" s="262">
        <f>市区町村別_指導対象者群分析!K6</f>
        <v>2092</v>
      </c>
      <c r="Y6" s="342">
        <v>0</v>
      </c>
      <c r="Z6" s="349">
        <v>0</v>
      </c>
      <c r="AA6" s="240" t="str">
        <f>IFERROR(Z6/Y6,"-")</f>
        <v>-</v>
      </c>
      <c r="AB6" s="262">
        <f>市区町村別_指導対象者群分析!M6</f>
        <v>144571</v>
      </c>
      <c r="AC6" s="162">
        <v>144571</v>
      </c>
      <c r="AD6" s="349">
        <v>12103627680</v>
      </c>
      <c r="AE6" s="240">
        <f>IFERROR(AD6/AC6,"-")</f>
        <v>83720.993006896271</v>
      </c>
      <c r="AF6" s="212"/>
      <c r="AG6" s="213" t="s">
        <v>57</v>
      </c>
      <c r="AH6" s="112">
        <f>VLOOKUP(AG6,$C$6:$AE$79,21,0)</f>
        <v>85706.735527452678</v>
      </c>
      <c r="AI6" s="213" t="s">
        <v>57</v>
      </c>
      <c r="AJ6" s="112">
        <f>VLOOKUP(AI6,$C$6:$AE$79,29,0)</f>
        <v>83720.993006896271</v>
      </c>
      <c r="AK6" s="212"/>
      <c r="AL6" s="213" t="str">
        <f>INDEX($AG$6:$AG$48,MATCH(AM6,$AH$6:$AH$48,0))</f>
        <v>八尾市</v>
      </c>
      <c r="AM6" s="112">
        <f t="shared" ref="AM6:AM48" si="0">LARGE($AH$6:$AH$48,ROW(A1))</f>
        <v>90690.656544932295</v>
      </c>
      <c r="AN6" s="213" t="str">
        <f>INDEX($AI$6:$AI$48,MATCH(AO6,$AJ$6:$AJ$48,0))</f>
        <v>八尾市</v>
      </c>
      <c r="AO6" s="112">
        <f t="shared" ref="AO6:AO48" si="1">LARGE($AJ$6:$AJ$48,ROW(A1))</f>
        <v>84244.912642640702</v>
      </c>
      <c r="AP6" s="112">
        <f>$W$80</f>
        <v>80125.165490939995</v>
      </c>
      <c r="AQ6" s="112">
        <f>$AE$80</f>
        <v>78145.842979754772</v>
      </c>
      <c r="AR6" s="112">
        <v>0</v>
      </c>
    </row>
    <row r="7" spans="1:44" s="118" customFormat="1" ht="27" customHeight="1">
      <c r="B7" s="59">
        <v>2</v>
      </c>
      <c r="C7" s="51" t="s">
        <v>124</v>
      </c>
      <c r="D7" s="262">
        <f>市区町村別_指導対象者群分析!D7</f>
        <v>11612</v>
      </c>
      <c r="E7" s="342">
        <v>6699</v>
      </c>
      <c r="F7" s="349">
        <v>591284430</v>
      </c>
      <c r="G7" s="240">
        <f t="shared" ref="G7:G79" si="2">IFERROR(F7/E7,"-")</f>
        <v>88264.581280788174</v>
      </c>
      <c r="H7" s="262">
        <f>市区町村別_指導対象者群分析!E7</f>
        <v>1474</v>
      </c>
      <c r="I7" s="342">
        <v>1418</v>
      </c>
      <c r="J7" s="349">
        <v>126482370</v>
      </c>
      <c r="K7" s="240">
        <f t="shared" ref="K7:K79" si="3">IFERROR(J7/I7,"-")</f>
        <v>89197.722143864594</v>
      </c>
      <c r="L7" s="262">
        <f>市区町村別_指導対象者群分析!F7</f>
        <v>10138</v>
      </c>
      <c r="M7" s="342">
        <v>5281</v>
      </c>
      <c r="N7" s="349">
        <v>464802060</v>
      </c>
      <c r="O7" s="240">
        <f t="shared" ref="O7:O79" si="4">IFERROR(N7/M7,"-")</f>
        <v>88014.023859117588</v>
      </c>
      <c r="P7" s="262">
        <f>市区町村別_指導対象者群分析!G7</f>
        <v>216</v>
      </c>
      <c r="Q7" s="342">
        <v>212</v>
      </c>
      <c r="R7" s="349">
        <v>15998430</v>
      </c>
      <c r="S7" s="240">
        <f t="shared" ref="S7:S79" si="5">IFERROR(R7/Q7,"-")</f>
        <v>75464.292452830196</v>
      </c>
      <c r="T7" s="262">
        <f>市区町村別_指導対象者群分析!I7</f>
        <v>1206</v>
      </c>
      <c r="U7" s="342">
        <v>1206</v>
      </c>
      <c r="V7" s="349">
        <v>110483940</v>
      </c>
      <c r="W7" s="240">
        <f t="shared" ref="W7:W79" si="6">IFERROR(V7/U7,"-")</f>
        <v>91611.890547263683</v>
      </c>
      <c r="X7" s="262">
        <f>市区町村別_指導対象者群分析!K7</f>
        <v>52</v>
      </c>
      <c r="Y7" s="342">
        <v>0</v>
      </c>
      <c r="Z7" s="349">
        <v>0</v>
      </c>
      <c r="AA7" s="240" t="str">
        <f t="shared" ref="AA7:AA79" si="7">IFERROR(Z7/Y7,"-")</f>
        <v>-</v>
      </c>
      <c r="AB7" s="262">
        <f>市区町村別_指導対象者群分析!M7</f>
        <v>5281</v>
      </c>
      <c r="AC7" s="162">
        <v>5281</v>
      </c>
      <c r="AD7" s="349">
        <v>464802060</v>
      </c>
      <c r="AE7" s="240">
        <f t="shared" ref="AE7:AE79" si="8">IFERROR(AD7/AC7,"-")</f>
        <v>88014.023859117588</v>
      </c>
      <c r="AF7" s="212"/>
      <c r="AG7" s="213" t="s">
        <v>35</v>
      </c>
      <c r="AH7" s="112">
        <f t="shared" ref="AH7:AH48" si="9">VLOOKUP(AG7,$C$6:$AE$79,21,0)</f>
        <v>87071.417358490566</v>
      </c>
      <c r="AI7" s="213" t="s">
        <v>35</v>
      </c>
      <c r="AJ7" s="112">
        <f t="shared" ref="AJ7:AJ48" si="10">VLOOKUP(AI7,$C$6:$AE$79,29,0)</f>
        <v>81123.348939206713</v>
      </c>
      <c r="AK7" s="212"/>
      <c r="AL7" s="213" t="str">
        <f t="shared" ref="AL7:AL48" si="11">INDEX($AG$6:$AG$48,MATCH(AM7,$AH$6:$AH$48,0))</f>
        <v>守口市</v>
      </c>
      <c r="AM7" s="112">
        <f t="shared" si="0"/>
        <v>88407.677261613688</v>
      </c>
      <c r="AN7" s="213" t="str">
        <f t="shared" ref="AN7:AN48" si="12">INDEX($AI$6:$AI$48,MATCH(AO7,$AJ$6:$AJ$48,0))</f>
        <v>藤井寺市</v>
      </c>
      <c r="AO7" s="112">
        <f t="shared" si="1"/>
        <v>83818.247773703508</v>
      </c>
      <c r="AP7" s="112">
        <f t="shared" ref="AP7:AP48" si="13">$W$80</f>
        <v>80125.165490939995</v>
      </c>
      <c r="AQ7" s="112">
        <f t="shared" ref="AQ7:AQ48" si="14">$AE$80</f>
        <v>78145.842979754772</v>
      </c>
      <c r="AR7" s="112">
        <v>0</v>
      </c>
    </row>
    <row r="8" spans="1:44" s="118" customFormat="1" ht="27" customHeight="1">
      <c r="B8" s="59">
        <v>3</v>
      </c>
      <c r="C8" s="51" t="s">
        <v>125</v>
      </c>
      <c r="D8" s="262">
        <f>市区町村別_指導対象者群分析!D8</f>
        <v>7446</v>
      </c>
      <c r="E8" s="342">
        <v>4422</v>
      </c>
      <c r="F8" s="349">
        <v>383347240</v>
      </c>
      <c r="G8" s="240">
        <f t="shared" si="2"/>
        <v>86690.918136589782</v>
      </c>
      <c r="H8" s="262">
        <f>市区町村別_指導対象者群分析!E8</f>
        <v>532</v>
      </c>
      <c r="I8" s="342">
        <v>472</v>
      </c>
      <c r="J8" s="349">
        <v>40151320</v>
      </c>
      <c r="K8" s="240">
        <f t="shared" si="3"/>
        <v>85066.355932203383</v>
      </c>
      <c r="L8" s="262">
        <f>市区町村別_指導対象者群分析!F8</f>
        <v>6914</v>
      </c>
      <c r="M8" s="342">
        <v>3950</v>
      </c>
      <c r="N8" s="349">
        <v>343195920</v>
      </c>
      <c r="O8" s="240">
        <f t="shared" si="4"/>
        <v>86885.043037974683</v>
      </c>
      <c r="P8" s="262">
        <f>市区町村別_指導対象者群分析!G8</f>
        <v>76</v>
      </c>
      <c r="Q8" s="342">
        <v>73</v>
      </c>
      <c r="R8" s="349">
        <v>5404130</v>
      </c>
      <c r="S8" s="240">
        <f t="shared" si="5"/>
        <v>74029.178082191778</v>
      </c>
      <c r="T8" s="262">
        <f>市区町村別_指導対象者群分析!I8</f>
        <v>399</v>
      </c>
      <c r="U8" s="342">
        <v>399</v>
      </c>
      <c r="V8" s="349">
        <v>34747190</v>
      </c>
      <c r="W8" s="240">
        <f t="shared" si="6"/>
        <v>87085.689223057649</v>
      </c>
      <c r="X8" s="262">
        <f>市区町村別_指導対象者群分析!K8</f>
        <v>57</v>
      </c>
      <c r="Y8" s="342">
        <v>0</v>
      </c>
      <c r="Z8" s="349">
        <v>0</v>
      </c>
      <c r="AA8" s="240" t="str">
        <f t="shared" si="7"/>
        <v>-</v>
      </c>
      <c r="AB8" s="262">
        <f>市区町村別_指導対象者群分析!M8</f>
        <v>3950</v>
      </c>
      <c r="AC8" s="162">
        <v>3950</v>
      </c>
      <c r="AD8" s="349">
        <v>343195920</v>
      </c>
      <c r="AE8" s="240">
        <f t="shared" si="8"/>
        <v>86885.043037974683</v>
      </c>
      <c r="AF8" s="212"/>
      <c r="AG8" s="213" t="s">
        <v>44</v>
      </c>
      <c r="AH8" s="112">
        <f t="shared" si="9"/>
        <v>72182.26380368098</v>
      </c>
      <c r="AI8" s="213" t="s">
        <v>44</v>
      </c>
      <c r="AJ8" s="112">
        <f t="shared" si="10"/>
        <v>73937.828022075846</v>
      </c>
      <c r="AK8" s="212"/>
      <c r="AL8" s="213" t="str">
        <f t="shared" si="11"/>
        <v>田尻町</v>
      </c>
      <c r="AM8" s="112">
        <f t="shared" si="0"/>
        <v>88145.409836065577</v>
      </c>
      <c r="AN8" s="213" t="str">
        <f t="shared" si="12"/>
        <v>大阪市</v>
      </c>
      <c r="AO8" s="112">
        <f t="shared" si="1"/>
        <v>83720.993006896271</v>
      </c>
      <c r="AP8" s="112">
        <f t="shared" si="13"/>
        <v>80125.165490939995</v>
      </c>
      <c r="AQ8" s="112">
        <f t="shared" si="14"/>
        <v>78145.842979754772</v>
      </c>
      <c r="AR8" s="112">
        <v>0</v>
      </c>
    </row>
    <row r="9" spans="1:44" s="118" customFormat="1" ht="27" customHeight="1">
      <c r="B9" s="59">
        <v>4</v>
      </c>
      <c r="C9" s="51" t="s">
        <v>126</v>
      </c>
      <c r="D9" s="262">
        <f>市区町村別_指導対象者群分析!D9</f>
        <v>8559</v>
      </c>
      <c r="E9" s="342">
        <v>4455</v>
      </c>
      <c r="F9" s="349">
        <v>404631440</v>
      </c>
      <c r="G9" s="240">
        <f t="shared" si="2"/>
        <v>90826.361391694722</v>
      </c>
      <c r="H9" s="262">
        <f>市区町村別_指導対象者群分析!E9</f>
        <v>586</v>
      </c>
      <c r="I9" s="342">
        <v>518</v>
      </c>
      <c r="J9" s="349">
        <v>42309100</v>
      </c>
      <c r="K9" s="240">
        <f t="shared" si="3"/>
        <v>81677.799227799231</v>
      </c>
      <c r="L9" s="262">
        <f>市区町村別_指導対象者群分析!F9</f>
        <v>7973</v>
      </c>
      <c r="M9" s="342">
        <v>3937</v>
      </c>
      <c r="N9" s="349">
        <v>362322340</v>
      </c>
      <c r="O9" s="240">
        <f t="shared" si="4"/>
        <v>92030.058420116839</v>
      </c>
      <c r="P9" s="262">
        <f>市区町村別_指導対象者群分析!G9</f>
        <v>109</v>
      </c>
      <c r="Q9" s="342">
        <v>104</v>
      </c>
      <c r="R9" s="349">
        <v>7014980</v>
      </c>
      <c r="S9" s="240">
        <f t="shared" si="5"/>
        <v>67451.730769230766</v>
      </c>
      <c r="T9" s="262">
        <f>市区町村別_指導対象者群分析!I9</f>
        <v>414</v>
      </c>
      <c r="U9" s="342">
        <v>414</v>
      </c>
      <c r="V9" s="349">
        <v>35294120</v>
      </c>
      <c r="W9" s="240">
        <f t="shared" si="6"/>
        <v>85251.497584541066</v>
      </c>
      <c r="X9" s="262">
        <f>市区町村別_指導対象者群分析!K9</f>
        <v>63</v>
      </c>
      <c r="Y9" s="342">
        <v>0</v>
      </c>
      <c r="Z9" s="349">
        <v>0</v>
      </c>
      <c r="AA9" s="240" t="str">
        <f t="shared" si="7"/>
        <v>-</v>
      </c>
      <c r="AB9" s="262">
        <f>市区町村別_指導対象者群分析!M9</f>
        <v>3937</v>
      </c>
      <c r="AC9" s="162">
        <v>3937</v>
      </c>
      <c r="AD9" s="349">
        <v>362322340</v>
      </c>
      <c r="AE9" s="240">
        <f t="shared" si="8"/>
        <v>92030.058420116839</v>
      </c>
      <c r="AF9" s="212"/>
      <c r="AG9" s="213" t="s">
        <v>1</v>
      </c>
      <c r="AH9" s="112">
        <f t="shared" si="9"/>
        <v>85268.83413766828</v>
      </c>
      <c r="AI9" s="213" t="s">
        <v>1</v>
      </c>
      <c r="AJ9" s="112">
        <f t="shared" si="10"/>
        <v>76711.319825577026</v>
      </c>
      <c r="AK9" s="212"/>
      <c r="AL9" s="213" t="str">
        <f t="shared" si="11"/>
        <v>堺市</v>
      </c>
      <c r="AM9" s="112">
        <f t="shared" si="0"/>
        <v>87071.417358490566</v>
      </c>
      <c r="AN9" s="213" t="str">
        <f t="shared" si="12"/>
        <v>太子町</v>
      </c>
      <c r="AO9" s="112">
        <f t="shared" si="1"/>
        <v>83292.451403887695</v>
      </c>
      <c r="AP9" s="112">
        <f t="shared" si="13"/>
        <v>80125.165490939995</v>
      </c>
      <c r="AQ9" s="112">
        <f t="shared" si="14"/>
        <v>78145.842979754772</v>
      </c>
      <c r="AR9" s="112">
        <v>0</v>
      </c>
    </row>
    <row r="10" spans="1:44" s="118" customFormat="1" ht="27" customHeight="1">
      <c r="B10" s="59">
        <v>5</v>
      </c>
      <c r="C10" s="51" t="s">
        <v>127</v>
      </c>
      <c r="D10" s="262">
        <f>市区町村別_指導対象者群分析!D10</f>
        <v>7223</v>
      </c>
      <c r="E10" s="342">
        <v>3942</v>
      </c>
      <c r="F10" s="349">
        <v>320757060</v>
      </c>
      <c r="G10" s="240">
        <f t="shared" si="2"/>
        <v>81369.11719939117</v>
      </c>
      <c r="H10" s="262">
        <f>市区町村別_指導対象者群分析!E10</f>
        <v>861</v>
      </c>
      <c r="I10" s="342">
        <v>795</v>
      </c>
      <c r="J10" s="349">
        <v>61652860</v>
      </c>
      <c r="K10" s="240">
        <f t="shared" si="3"/>
        <v>77550.767295597485</v>
      </c>
      <c r="L10" s="262">
        <f>市区町村別_指導対象者群分析!F10</f>
        <v>6362</v>
      </c>
      <c r="M10" s="342">
        <v>3147</v>
      </c>
      <c r="N10" s="349">
        <v>259104200</v>
      </c>
      <c r="O10" s="240">
        <f t="shared" si="4"/>
        <v>82333.714648871945</v>
      </c>
      <c r="P10" s="262">
        <f>市区町村別_指導対象者群分析!G10</f>
        <v>195</v>
      </c>
      <c r="Q10" s="342">
        <v>179</v>
      </c>
      <c r="R10" s="349">
        <v>11995910</v>
      </c>
      <c r="S10" s="240">
        <f t="shared" si="5"/>
        <v>67016.256983240222</v>
      </c>
      <c r="T10" s="262">
        <f>市区町村別_指導対象者群分析!I10</f>
        <v>616</v>
      </c>
      <c r="U10" s="342">
        <v>616</v>
      </c>
      <c r="V10" s="349">
        <v>49656950</v>
      </c>
      <c r="W10" s="240">
        <f t="shared" si="6"/>
        <v>80611.931818181823</v>
      </c>
      <c r="X10" s="262">
        <f>市区町村別_指導対象者群分析!K10</f>
        <v>50</v>
      </c>
      <c r="Y10" s="342">
        <v>0</v>
      </c>
      <c r="Z10" s="349">
        <v>0</v>
      </c>
      <c r="AA10" s="240" t="str">
        <f t="shared" si="7"/>
        <v>-</v>
      </c>
      <c r="AB10" s="262">
        <f>市区町村別_指導対象者群分析!M10</f>
        <v>3147</v>
      </c>
      <c r="AC10" s="162">
        <v>3147</v>
      </c>
      <c r="AD10" s="349">
        <v>259104200</v>
      </c>
      <c r="AE10" s="240">
        <f t="shared" si="8"/>
        <v>82333.714648871945</v>
      </c>
      <c r="AF10" s="212"/>
      <c r="AG10" s="213" t="s">
        <v>2</v>
      </c>
      <c r="AH10" s="112">
        <f t="shared" si="9"/>
        <v>68632.138888888891</v>
      </c>
      <c r="AI10" s="213" t="s">
        <v>2</v>
      </c>
      <c r="AJ10" s="112">
        <f t="shared" si="10"/>
        <v>72073.930551888043</v>
      </c>
      <c r="AK10" s="212"/>
      <c r="AL10" s="213" t="str">
        <f t="shared" si="11"/>
        <v>大阪市</v>
      </c>
      <c r="AM10" s="112">
        <f t="shared" si="0"/>
        <v>85706.735527452678</v>
      </c>
      <c r="AN10" s="213" t="str">
        <f t="shared" si="12"/>
        <v>忠岡町</v>
      </c>
      <c r="AO10" s="112">
        <f t="shared" si="1"/>
        <v>83223.422306959008</v>
      </c>
      <c r="AP10" s="112">
        <f t="shared" si="13"/>
        <v>80125.165490939995</v>
      </c>
      <c r="AQ10" s="112">
        <f t="shared" si="14"/>
        <v>78145.842979754772</v>
      </c>
      <c r="AR10" s="112">
        <v>0</v>
      </c>
    </row>
    <row r="11" spans="1:44" s="118" customFormat="1" ht="27" customHeight="1">
      <c r="B11" s="59">
        <v>6</v>
      </c>
      <c r="C11" s="51" t="s">
        <v>128</v>
      </c>
      <c r="D11" s="262">
        <f>市区町村別_指導対象者群分析!D11</f>
        <v>10567</v>
      </c>
      <c r="E11" s="342">
        <v>5529</v>
      </c>
      <c r="F11" s="349">
        <v>437853550</v>
      </c>
      <c r="G11" s="240">
        <f t="shared" si="2"/>
        <v>79192.177608970887</v>
      </c>
      <c r="H11" s="262">
        <f>市区町村別_指導対象者群分析!E11</f>
        <v>1574</v>
      </c>
      <c r="I11" s="342">
        <v>1515</v>
      </c>
      <c r="J11" s="349">
        <v>109135250</v>
      </c>
      <c r="K11" s="240">
        <f t="shared" si="3"/>
        <v>72036.468646864683</v>
      </c>
      <c r="L11" s="262">
        <f>市区町村別_指導対象者群分析!F11</f>
        <v>8993</v>
      </c>
      <c r="M11" s="342">
        <v>4014</v>
      </c>
      <c r="N11" s="349">
        <v>328718300</v>
      </c>
      <c r="O11" s="240">
        <f t="shared" si="4"/>
        <v>81892.949676133532</v>
      </c>
      <c r="P11" s="262">
        <f>市区町村別_指導対象者群分析!G11</f>
        <v>233</v>
      </c>
      <c r="Q11" s="342">
        <v>218</v>
      </c>
      <c r="R11" s="349">
        <v>11953370</v>
      </c>
      <c r="S11" s="240">
        <f t="shared" si="5"/>
        <v>54831.972477064221</v>
      </c>
      <c r="T11" s="262">
        <f>市区町村別_指導対象者群分析!I11</f>
        <v>1297</v>
      </c>
      <c r="U11" s="342">
        <v>1297</v>
      </c>
      <c r="V11" s="349">
        <v>97181880</v>
      </c>
      <c r="W11" s="240">
        <f t="shared" si="6"/>
        <v>74928.203546646109</v>
      </c>
      <c r="X11" s="262">
        <f>市区町村別_指導対象者群分析!K11</f>
        <v>44</v>
      </c>
      <c r="Y11" s="342">
        <v>0</v>
      </c>
      <c r="Z11" s="349">
        <v>0</v>
      </c>
      <c r="AA11" s="240" t="str">
        <f t="shared" si="7"/>
        <v>-</v>
      </c>
      <c r="AB11" s="262">
        <f>市区町村別_指導対象者群分析!M11</f>
        <v>4014</v>
      </c>
      <c r="AC11" s="162">
        <v>4014</v>
      </c>
      <c r="AD11" s="349">
        <v>328718300</v>
      </c>
      <c r="AE11" s="240">
        <f t="shared" si="8"/>
        <v>81892.949676133532</v>
      </c>
      <c r="AF11" s="212"/>
      <c r="AG11" s="213" t="s">
        <v>3</v>
      </c>
      <c r="AH11" s="112">
        <f t="shared" si="9"/>
        <v>73073.359278984019</v>
      </c>
      <c r="AI11" s="213" t="s">
        <v>3</v>
      </c>
      <c r="AJ11" s="112">
        <f t="shared" si="10"/>
        <v>77872.39856407349</v>
      </c>
      <c r="AK11" s="212"/>
      <c r="AL11" s="213" t="str">
        <f t="shared" si="11"/>
        <v>泉大津市</v>
      </c>
      <c r="AM11" s="112">
        <f t="shared" si="0"/>
        <v>85666.047297297293</v>
      </c>
      <c r="AN11" s="213" t="str">
        <f t="shared" si="12"/>
        <v>東大阪市</v>
      </c>
      <c r="AO11" s="112">
        <f t="shared" si="1"/>
        <v>81884.348977295289</v>
      </c>
      <c r="AP11" s="112">
        <f t="shared" si="13"/>
        <v>80125.165490939995</v>
      </c>
      <c r="AQ11" s="112">
        <f t="shared" si="14"/>
        <v>78145.842979754772</v>
      </c>
      <c r="AR11" s="112">
        <v>0</v>
      </c>
    </row>
    <row r="12" spans="1:44" s="118" customFormat="1" ht="27" customHeight="1">
      <c r="B12" s="59">
        <v>7</v>
      </c>
      <c r="C12" s="51" t="s">
        <v>129</v>
      </c>
      <c r="D12" s="262">
        <f>市区町村別_指導対象者群分析!D12</f>
        <v>9428</v>
      </c>
      <c r="E12" s="342">
        <v>4960</v>
      </c>
      <c r="F12" s="349">
        <v>372613180</v>
      </c>
      <c r="G12" s="240">
        <f t="shared" si="2"/>
        <v>75123.625</v>
      </c>
      <c r="H12" s="262">
        <f>市区町村別_指導対象者群分析!E12</f>
        <v>1196</v>
      </c>
      <c r="I12" s="342">
        <v>1179</v>
      </c>
      <c r="J12" s="349">
        <v>94024260</v>
      </c>
      <c r="K12" s="240">
        <f t="shared" si="3"/>
        <v>79749.16030534351</v>
      </c>
      <c r="L12" s="262">
        <f>市区町村別_指導対象者群分析!F12</f>
        <v>8232</v>
      </c>
      <c r="M12" s="342">
        <v>3781</v>
      </c>
      <c r="N12" s="349">
        <v>278588920</v>
      </c>
      <c r="O12" s="240">
        <f t="shared" si="4"/>
        <v>73681.28008463369</v>
      </c>
      <c r="P12" s="262">
        <f>市区町村別_指導対象者群分析!G12</f>
        <v>150</v>
      </c>
      <c r="Q12" s="342">
        <v>146</v>
      </c>
      <c r="R12" s="349">
        <v>10160850</v>
      </c>
      <c r="S12" s="240">
        <f t="shared" si="5"/>
        <v>69594.863013698632</v>
      </c>
      <c r="T12" s="262">
        <f>市区町村別_指導対象者群分析!I12</f>
        <v>1033</v>
      </c>
      <c r="U12" s="342">
        <v>1033</v>
      </c>
      <c r="V12" s="349">
        <v>83863410</v>
      </c>
      <c r="W12" s="240">
        <f t="shared" si="6"/>
        <v>81184.327202323329</v>
      </c>
      <c r="X12" s="262">
        <f>市区町村別_指導対象者群分析!K12</f>
        <v>13</v>
      </c>
      <c r="Y12" s="342">
        <v>0</v>
      </c>
      <c r="Z12" s="349">
        <v>0</v>
      </c>
      <c r="AA12" s="240" t="str">
        <f t="shared" si="7"/>
        <v>-</v>
      </c>
      <c r="AB12" s="262">
        <f>市区町村別_指導対象者群分析!M12</f>
        <v>3781</v>
      </c>
      <c r="AC12" s="162">
        <v>3781</v>
      </c>
      <c r="AD12" s="349">
        <v>278588920</v>
      </c>
      <c r="AE12" s="240">
        <f t="shared" si="8"/>
        <v>73681.28008463369</v>
      </c>
      <c r="AF12" s="212"/>
      <c r="AG12" s="213" t="s">
        <v>45</v>
      </c>
      <c r="AH12" s="112">
        <f t="shared" si="9"/>
        <v>85666.047297297293</v>
      </c>
      <c r="AI12" s="213" t="s">
        <v>45</v>
      </c>
      <c r="AJ12" s="112">
        <f t="shared" si="10"/>
        <v>80129.619023904379</v>
      </c>
      <c r="AK12" s="212"/>
      <c r="AL12" s="213" t="str">
        <f t="shared" si="11"/>
        <v>豊中市</v>
      </c>
      <c r="AM12" s="112">
        <f t="shared" si="0"/>
        <v>85268.83413766828</v>
      </c>
      <c r="AN12" s="213" t="str">
        <f t="shared" si="12"/>
        <v>堺市</v>
      </c>
      <c r="AO12" s="112">
        <f t="shared" si="1"/>
        <v>81123.348939206713</v>
      </c>
      <c r="AP12" s="112">
        <f t="shared" si="13"/>
        <v>80125.165490939995</v>
      </c>
      <c r="AQ12" s="112">
        <f t="shared" si="14"/>
        <v>78145.842979754772</v>
      </c>
      <c r="AR12" s="112">
        <v>0</v>
      </c>
    </row>
    <row r="13" spans="1:44" s="118" customFormat="1" ht="27" customHeight="1">
      <c r="B13" s="59">
        <v>8</v>
      </c>
      <c r="C13" s="51" t="s">
        <v>58</v>
      </c>
      <c r="D13" s="262">
        <f>市区町村別_指導対象者群分析!D13</f>
        <v>7244</v>
      </c>
      <c r="E13" s="342">
        <v>4418</v>
      </c>
      <c r="F13" s="349">
        <v>341714830</v>
      </c>
      <c r="G13" s="240">
        <f t="shared" si="2"/>
        <v>77346.045722046169</v>
      </c>
      <c r="H13" s="262">
        <f>市区町村別_指導対象者群分析!E13</f>
        <v>444</v>
      </c>
      <c r="I13" s="342">
        <v>415</v>
      </c>
      <c r="J13" s="349">
        <v>29100550</v>
      </c>
      <c r="K13" s="240">
        <f t="shared" si="3"/>
        <v>70121.80722891567</v>
      </c>
      <c r="L13" s="262">
        <f>市区町村別_指導対象者群分析!F13</f>
        <v>6800</v>
      </c>
      <c r="M13" s="342">
        <v>4003</v>
      </c>
      <c r="N13" s="349">
        <v>312614280</v>
      </c>
      <c r="O13" s="240">
        <f t="shared" si="4"/>
        <v>78094.998750936793</v>
      </c>
      <c r="P13" s="262">
        <f>市区町村別_指導対象者群分析!G13</f>
        <v>93</v>
      </c>
      <c r="Q13" s="342">
        <v>88</v>
      </c>
      <c r="R13" s="349">
        <v>6051350</v>
      </c>
      <c r="S13" s="240">
        <f t="shared" si="5"/>
        <v>68765.340909090912</v>
      </c>
      <c r="T13" s="262">
        <f>市区町村別_指導対象者群分析!I13</f>
        <v>327</v>
      </c>
      <c r="U13" s="342">
        <v>327</v>
      </c>
      <c r="V13" s="349">
        <v>23049200</v>
      </c>
      <c r="W13" s="240">
        <f t="shared" si="6"/>
        <v>70486.850152905201</v>
      </c>
      <c r="X13" s="262">
        <f>市区町村別_指導対象者群分析!K13</f>
        <v>24</v>
      </c>
      <c r="Y13" s="342">
        <v>0</v>
      </c>
      <c r="Z13" s="349">
        <v>0</v>
      </c>
      <c r="AA13" s="240" t="str">
        <f t="shared" si="7"/>
        <v>-</v>
      </c>
      <c r="AB13" s="262">
        <f>市区町村別_指導対象者群分析!M13</f>
        <v>4003</v>
      </c>
      <c r="AC13" s="162">
        <v>4003</v>
      </c>
      <c r="AD13" s="349">
        <v>312614280</v>
      </c>
      <c r="AE13" s="240">
        <f t="shared" si="8"/>
        <v>78094.998750936793</v>
      </c>
      <c r="AF13" s="212"/>
      <c r="AG13" s="213" t="s">
        <v>8</v>
      </c>
      <c r="AH13" s="112">
        <f t="shared" si="9"/>
        <v>70010.657306955967</v>
      </c>
      <c r="AI13" s="213" t="s">
        <v>8</v>
      </c>
      <c r="AJ13" s="112">
        <f t="shared" si="10"/>
        <v>68787.890438247006</v>
      </c>
      <c r="AK13" s="212"/>
      <c r="AL13" s="213" t="str">
        <f t="shared" si="11"/>
        <v>門真市</v>
      </c>
      <c r="AM13" s="112">
        <f t="shared" si="0"/>
        <v>84857.985964912281</v>
      </c>
      <c r="AN13" s="213" t="str">
        <f t="shared" si="12"/>
        <v>門真市</v>
      </c>
      <c r="AO13" s="112">
        <f t="shared" si="1"/>
        <v>80300.86246149725</v>
      </c>
      <c r="AP13" s="112">
        <f t="shared" si="13"/>
        <v>80125.165490939995</v>
      </c>
      <c r="AQ13" s="112">
        <f t="shared" si="14"/>
        <v>78145.842979754772</v>
      </c>
      <c r="AR13" s="112">
        <v>0</v>
      </c>
    </row>
    <row r="14" spans="1:44" s="118" customFormat="1" ht="27" customHeight="1">
      <c r="B14" s="59">
        <v>9</v>
      </c>
      <c r="C14" s="51" t="s">
        <v>130</v>
      </c>
      <c r="D14" s="262">
        <f>市区町村別_指導対象者群分析!D14</f>
        <v>4599</v>
      </c>
      <c r="E14" s="342">
        <v>2289</v>
      </c>
      <c r="F14" s="349">
        <v>183472560</v>
      </c>
      <c r="G14" s="240">
        <f t="shared" si="2"/>
        <v>80154.023591087811</v>
      </c>
      <c r="H14" s="262">
        <f>市区町村別_指導対象者群分析!E14</f>
        <v>455</v>
      </c>
      <c r="I14" s="342">
        <v>388</v>
      </c>
      <c r="J14" s="349">
        <v>31130690</v>
      </c>
      <c r="K14" s="240">
        <f t="shared" si="3"/>
        <v>80233.737113402065</v>
      </c>
      <c r="L14" s="262">
        <f>市区町村別_指導対象者群分析!F14</f>
        <v>4144</v>
      </c>
      <c r="M14" s="342">
        <v>1901</v>
      </c>
      <c r="N14" s="349">
        <v>152341870</v>
      </c>
      <c r="O14" s="240">
        <f t="shared" si="4"/>
        <v>80137.753813782227</v>
      </c>
      <c r="P14" s="262">
        <f>市区町村別_指導対象者群分析!G14</f>
        <v>68</v>
      </c>
      <c r="Q14" s="342">
        <v>57</v>
      </c>
      <c r="R14" s="349">
        <v>3688350</v>
      </c>
      <c r="S14" s="240">
        <f t="shared" si="5"/>
        <v>64707.894736842107</v>
      </c>
      <c r="T14" s="262">
        <f>市区町村別_指導対象者群分析!I14</f>
        <v>331</v>
      </c>
      <c r="U14" s="342">
        <v>331</v>
      </c>
      <c r="V14" s="349">
        <v>27442340</v>
      </c>
      <c r="W14" s="240">
        <f t="shared" si="6"/>
        <v>82907.371601208462</v>
      </c>
      <c r="X14" s="262">
        <f>市区町村別_指導対象者群分析!K14</f>
        <v>56</v>
      </c>
      <c r="Y14" s="342">
        <v>0</v>
      </c>
      <c r="Z14" s="349">
        <v>0</v>
      </c>
      <c r="AA14" s="240" t="str">
        <f t="shared" si="7"/>
        <v>-</v>
      </c>
      <c r="AB14" s="262">
        <f>市区町村別_指導対象者群分析!M14</f>
        <v>1901</v>
      </c>
      <c r="AC14" s="162">
        <v>1901</v>
      </c>
      <c r="AD14" s="349">
        <v>152341870</v>
      </c>
      <c r="AE14" s="240">
        <f t="shared" si="8"/>
        <v>80137.753813782227</v>
      </c>
      <c r="AF14" s="212"/>
      <c r="AG14" s="213" t="s">
        <v>46</v>
      </c>
      <c r="AH14" s="112">
        <f t="shared" si="9"/>
        <v>76001.783380018678</v>
      </c>
      <c r="AI14" s="213" t="s">
        <v>46</v>
      </c>
      <c r="AJ14" s="112">
        <f t="shared" si="10"/>
        <v>69589.635509839005</v>
      </c>
      <c r="AK14" s="212"/>
      <c r="AL14" s="213" t="str">
        <f t="shared" si="11"/>
        <v>大阪狭山市</v>
      </c>
      <c r="AM14" s="112">
        <f t="shared" si="0"/>
        <v>84007.726396917147</v>
      </c>
      <c r="AN14" s="213" t="str">
        <f t="shared" si="12"/>
        <v>泉大津市</v>
      </c>
      <c r="AO14" s="112">
        <f t="shared" si="1"/>
        <v>80129.619023904379</v>
      </c>
      <c r="AP14" s="112">
        <f t="shared" si="13"/>
        <v>80125.165490939995</v>
      </c>
      <c r="AQ14" s="112">
        <f t="shared" si="14"/>
        <v>78145.842979754772</v>
      </c>
      <c r="AR14" s="112">
        <v>0</v>
      </c>
    </row>
    <row r="15" spans="1:44" s="118" customFormat="1" ht="27" customHeight="1">
      <c r="B15" s="59">
        <v>10</v>
      </c>
      <c r="C15" s="51" t="s">
        <v>59</v>
      </c>
      <c r="D15" s="262">
        <f>市区町村別_指導対象者群分析!D15</f>
        <v>11592</v>
      </c>
      <c r="E15" s="342">
        <v>6334</v>
      </c>
      <c r="F15" s="349">
        <v>490851070</v>
      </c>
      <c r="G15" s="240">
        <f t="shared" si="2"/>
        <v>77494.643195453114</v>
      </c>
      <c r="H15" s="262">
        <f>市区町村別_指導対象者群分析!E15</f>
        <v>1387</v>
      </c>
      <c r="I15" s="342">
        <v>1329</v>
      </c>
      <c r="J15" s="349">
        <v>98627840</v>
      </c>
      <c r="K15" s="240">
        <f t="shared" si="3"/>
        <v>74212.069224981184</v>
      </c>
      <c r="L15" s="262">
        <f>市区町村別_指導対象者群分析!F15</f>
        <v>10205</v>
      </c>
      <c r="M15" s="342">
        <v>5005</v>
      </c>
      <c r="N15" s="349">
        <v>392223230</v>
      </c>
      <c r="O15" s="240">
        <f t="shared" si="4"/>
        <v>78366.279720279723</v>
      </c>
      <c r="P15" s="262">
        <f>市区町村別_指導対象者群分析!G15</f>
        <v>165</v>
      </c>
      <c r="Q15" s="342">
        <v>161</v>
      </c>
      <c r="R15" s="349">
        <v>10832110</v>
      </c>
      <c r="S15" s="240">
        <f t="shared" si="5"/>
        <v>67280.18633540372</v>
      </c>
      <c r="T15" s="262">
        <f>市区町村別_指導対象者群分析!I15</f>
        <v>1168</v>
      </c>
      <c r="U15" s="342">
        <v>1168</v>
      </c>
      <c r="V15" s="349">
        <v>87795730</v>
      </c>
      <c r="W15" s="240">
        <f t="shared" si="6"/>
        <v>75167.577054794514</v>
      </c>
      <c r="X15" s="262">
        <f>市区町村別_指導対象者群分析!K15</f>
        <v>54</v>
      </c>
      <c r="Y15" s="342">
        <v>0</v>
      </c>
      <c r="Z15" s="349">
        <v>0</v>
      </c>
      <c r="AA15" s="240" t="str">
        <f t="shared" si="7"/>
        <v>-</v>
      </c>
      <c r="AB15" s="262">
        <f>市区町村別_指導対象者群分析!M15</f>
        <v>5005</v>
      </c>
      <c r="AC15" s="162">
        <v>5005</v>
      </c>
      <c r="AD15" s="349">
        <v>392223230</v>
      </c>
      <c r="AE15" s="240">
        <f t="shared" si="8"/>
        <v>78366.279720279723</v>
      </c>
      <c r="AF15" s="212"/>
      <c r="AG15" s="213" t="s">
        <v>13</v>
      </c>
      <c r="AH15" s="112">
        <f t="shared" si="9"/>
        <v>88407.677261613688</v>
      </c>
      <c r="AI15" s="213" t="s">
        <v>13</v>
      </c>
      <c r="AJ15" s="112">
        <f t="shared" si="10"/>
        <v>79015.63402527076</v>
      </c>
      <c r="AK15" s="212"/>
      <c r="AL15" s="213" t="str">
        <f t="shared" si="11"/>
        <v>柏原市</v>
      </c>
      <c r="AM15" s="112">
        <f t="shared" si="0"/>
        <v>82664.020202020198</v>
      </c>
      <c r="AN15" s="213" t="str">
        <f t="shared" si="12"/>
        <v>守口市</v>
      </c>
      <c r="AO15" s="112">
        <f t="shared" si="1"/>
        <v>79015.63402527076</v>
      </c>
      <c r="AP15" s="112">
        <f t="shared" si="13"/>
        <v>80125.165490939995</v>
      </c>
      <c r="AQ15" s="112">
        <f t="shared" si="14"/>
        <v>78145.842979754772</v>
      </c>
      <c r="AR15" s="112">
        <v>0</v>
      </c>
    </row>
    <row r="16" spans="1:44" s="118" customFormat="1" ht="27" customHeight="1">
      <c r="B16" s="59">
        <v>11</v>
      </c>
      <c r="C16" s="51" t="s">
        <v>60</v>
      </c>
      <c r="D16" s="262">
        <f>市区町村別_指導対象者群分析!D16</f>
        <v>19799</v>
      </c>
      <c r="E16" s="342">
        <v>10604</v>
      </c>
      <c r="F16" s="349">
        <v>855610430</v>
      </c>
      <c r="G16" s="240">
        <f t="shared" si="2"/>
        <v>80687.516974726517</v>
      </c>
      <c r="H16" s="262">
        <f>市区町村別_指導対象者群分析!E16</f>
        <v>2086</v>
      </c>
      <c r="I16" s="342">
        <v>1861</v>
      </c>
      <c r="J16" s="349">
        <v>157053820</v>
      </c>
      <c r="K16" s="240">
        <f t="shared" si="3"/>
        <v>84392.165502418051</v>
      </c>
      <c r="L16" s="262">
        <f>市区町村別_指導対象者群分析!F16</f>
        <v>17713</v>
      </c>
      <c r="M16" s="342">
        <v>8743</v>
      </c>
      <c r="N16" s="349">
        <v>698556610</v>
      </c>
      <c r="O16" s="240">
        <f t="shared" si="4"/>
        <v>79898.960311106028</v>
      </c>
      <c r="P16" s="262">
        <f>市区町村別_指導対象者群分析!G16</f>
        <v>333</v>
      </c>
      <c r="Q16" s="342">
        <v>306</v>
      </c>
      <c r="R16" s="349">
        <v>23910580</v>
      </c>
      <c r="S16" s="240">
        <f t="shared" si="5"/>
        <v>78139.150326797389</v>
      </c>
      <c r="T16" s="262">
        <f>市区町村別_指導対象者群分析!I16</f>
        <v>1555</v>
      </c>
      <c r="U16" s="342">
        <v>1555</v>
      </c>
      <c r="V16" s="349">
        <v>133143240</v>
      </c>
      <c r="W16" s="240">
        <f t="shared" si="6"/>
        <v>85622.662379421221</v>
      </c>
      <c r="X16" s="262">
        <f>市区町村別_指導対象者群分析!K16</f>
        <v>198</v>
      </c>
      <c r="Y16" s="342">
        <v>0</v>
      </c>
      <c r="Z16" s="349">
        <v>0</v>
      </c>
      <c r="AA16" s="240" t="str">
        <f t="shared" si="7"/>
        <v>-</v>
      </c>
      <c r="AB16" s="262">
        <f>市区町村別_指導対象者群分析!M16</f>
        <v>8743</v>
      </c>
      <c r="AC16" s="162">
        <v>8743</v>
      </c>
      <c r="AD16" s="349">
        <v>698556610</v>
      </c>
      <c r="AE16" s="240">
        <f t="shared" si="8"/>
        <v>79898.960311106028</v>
      </c>
      <c r="AF16" s="212"/>
      <c r="AG16" s="213" t="s">
        <v>14</v>
      </c>
      <c r="AH16" s="112">
        <f t="shared" si="9"/>
        <v>72255.201612903227</v>
      </c>
      <c r="AI16" s="213" t="s">
        <v>14</v>
      </c>
      <c r="AJ16" s="112">
        <f t="shared" si="10"/>
        <v>67674.012135138051</v>
      </c>
      <c r="AK16" s="212"/>
      <c r="AL16" s="213" t="str">
        <f t="shared" si="11"/>
        <v>忠岡町</v>
      </c>
      <c r="AM16" s="112">
        <f t="shared" si="0"/>
        <v>82392.690355329949</v>
      </c>
      <c r="AN16" s="213" t="str">
        <f t="shared" si="12"/>
        <v>羽曳野市</v>
      </c>
      <c r="AO16" s="112">
        <f t="shared" si="1"/>
        <v>78945.15443763847</v>
      </c>
      <c r="AP16" s="112">
        <f t="shared" si="13"/>
        <v>80125.165490939995</v>
      </c>
      <c r="AQ16" s="112">
        <f t="shared" si="14"/>
        <v>78145.842979754772</v>
      </c>
      <c r="AR16" s="112">
        <v>0</v>
      </c>
    </row>
    <row r="17" spans="2:44" s="118" customFormat="1" ht="27" customHeight="1">
      <c r="B17" s="59">
        <v>12</v>
      </c>
      <c r="C17" s="51" t="s">
        <v>131</v>
      </c>
      <c r="D17" s="262">
        <f>市区町村別_指導対象者群分析!D17</f>
        <v>10166</v>
      </c>
      <c r="E17" s="342">
        <v>5503</v>
      </c>
      <c r="F17" s="349">
        <v>473110450</v>
      </c>
      <c r="G17" s="240">
        <f t="shared" si="2"/>
        <v>85973.187352353256</v>
      </c>
      <c r="H17" s="262">
        <f>市区町村別_指導対象者群分析!E17</f>
        <v>1417</v>
      </c>
      <c r="I17" s="342">
        <v>1314</v>
      </c>
      <c r="J17" s="349">
        <v>113203450</v>
      </c>
      <c r="K17" s="240">
        <f t="shared" si="3"/>
        <v>86151.788432267887</v>
      </c>
      <c r="L17" s="262">
        <f>市区町村別_指導対象者群分析!F17</f>
        <v>8749</v>
      </c>
      <c r="M17" s="342">
        <v>4189</v>
      </c>
      <c r="N17" s="349">
        <v>359907000</v>
      </c>
      <c r="O17" s="240">
        <f t="shared" si="4"/>
        <v>85917.164000954886</v>
      </c>
      <c r="P17" s="262">
        <f>市区町村別_指導対象者群分析!G17</f>
        <v>175</v>
      </c>
      <c r="Q17" s="342">
        <v>154</v>
      </c>
      <c r="R17" s="349">
        <v>12255830</v>
      </c>
      <c r="S17" s="240">
        <f t="shared" si="5"/>
        <v>79583.311688311689</v>
      </c>
      <c r="T17" s="262">
        <f>市区町村別_指導対象者群分析!I17</f>
        <v>1160</v>
      </c>
      <c r="U17" s="342">
        <v>1160</v>
      </c>
      <c r="V17" s="349">
        <v>100947620</v>
      </c>
      <c r="W17" s="240">
        <f t="shared" si="6"/>
        <v>87023.81034482758</v>
      </c>
      <c r="X17" s="262">
        <f>市区町村別_指導対象者群分析!K17</f>
        <v>82</v>
      </c>
      <c r="Y17" s="342">
        <v>0</v>
      </c>
      <c r="Z17" s="349">
        <v>0</v>
      </c>
      <c r="AA17" s="240" t="str">
        <f t="shared" si="7"/>
        <v>-</v>
      </c>
      <c r="AB17" s="262">
        <f>市区町村別_指導対象者群分析!M17</f>
        <v>4189</v>
      </c>
      <c r="AC17" s="162">
        <v>4189</v>
      </c>
      <c r="AD17" s="349">
        <v>359907000</v>
      </c>
      <c r="AE17" s="240">
        <f t="shared" si="8"/>
        <v>85917.164000954886</v>
      </c>
      <c r="AF17" s="212"/>
      <c r="AG17" s="213" t="s">
        <v>9</v>
      </c>
      <c r="AH17" s="112">
        <f t="shared" si="9"/>
        <v>82266.021145374456</v>
      </c>
      <c r="AI17" s="213" t="s">
        <v>9</v>
      </c>
      <c r="AJ17" s="112">
        <f t="shared" si="10"/>
        <v>74236.64147272319</v>
      </c>
      <c r="AK17" s="212"/>
      <c r="AL17" s="213" t="str">
        <f t="shared" si="11"/>
        <v>茨木市</v>
      </c>
      <c r="AM17" s="112">
        <f t="shared" si="0"/>
        <v>82266.021145374456</v>
      </c>
      <c r="AN17" s="213" t="str">
        <f t="shared" si="12"/>
        <v>大東市</v>
      </c>
      <c r="AO17" s="112">
        <f t="shared" si="1"/>
        <v>78727.202440062421</v>
      </c>
      <c r="AP17" s="112">
        <f t="shared" si="13"/>
        <v>80125.165490939995</v>
      </c>
      <c r="AQ17" s="112">
        <f t="shared" si="14"/>
        <v>78145.842979754772</v>
      </c>
      <c r="AR17" s="112">
        <v>0</v>
      </c>
    </row>
    <row r="18" spans="2:44" s="118" customFormat="1" ht="27" customHeight="1">
      <c r="B18" s="59">
        <v>13</v>
      </c>
      <c r="C18" s="51" t="s">
        <v>132</v>
      </c>
      <c r="D18" s="262">
        <f>市区町村別_指導対象者群分析!D18</f>
        <v>17424</v>
      </c>
      <c r="E18" s="342">
        <v>9421</v>
      </c>
      <c r="F18" s="349">
        <v>827578100</v>
      </c>
      <c r="G18" s="240">
        <f t="shared" si="2"/>
        <v>87843.976223330857</v>
      </c>
      <c r="H18" s="262">
        <f>市区町村別_指導対象者群分析!E18</f>
        <v>1519</v>
      </c>
      <c r="I18" s="342">
        <v>1391</v>
      </c>
      <c r="J18" s="349">
        <v>114930980</v>
      </c>
      <c r="K18" s="240">
        <f t="shared" si="3"/>
        <v>82624.71603163192</v>
      </c>
      <c r="L18" s="262">
        <f>市区町村別_指導対象者群分析!F18</f>
        <v>15905</v>
      </c>
      <c r="M18" s="342">
        <v>8030</v>
      </c>
      <c r="N18" s="349">
        <v>712647120</v>
      </c>
      <c r="O18" s="240">
        <f t="shared" si="4"/>
        <v>88748.084682440851</v>
      </c>
      <c r="P18" s="262">
        <f>市区町村別_指導対象者群分析!G18</f>
        <v>269</v>
      </c>
      <c r="Q18" s="342">
        <v>244</v>
      </c>
      <c r="R18" s="349">
        <v>13950490</v>
      </c>
      <c r="S18" s="240">
        <f t="shared" si="5"/>
        <v>57174.139344262294</v>
      </c>
      <c r="T18" s="262">
        <f>市区町村別_指導対象者群分析!I18</f>
        <v>1147</v>
      </c>
      <c r="U18" s="342">
        <v>1147</v>
      </c>
      <c r="V18" s="349">
        <v>100980490</v>
      </c>
      <c r="W18" s="240">
        <f t="shared" si="6"/>
        <v>88038.788142981692</v>
      </c>
      <c r="X18" s="262">
        <f>市区町村別_指導対象者群分析!K18</f>
        <v>103</v>
      </c>
      <c r="Y18" s="342">
        <v>0</v>
      </c>
      <c r="Z18" s="349">
        <v>0</v>
      </c>
      <c r="AA18" s="240" t="str">
        <f t="shared" si="7"/>
        <v>-</v>
      </c>
      <c r="AB18" s="262">
        <f>市区町村別_指導対象者群分析!M18</f>
        <v>8030</v>
      </c>
      <c r="AC18" s="162">
        <v>8030</v>
      </c>
      <c r="AD18" s="349">
        <v>712647120</v>
      </c>
      <c r="AE18" s="240">
        <f t="shared" si="8"/>
        <v>88748.084682440851</v>
      </c>
      <c r="AF18" s="212"/>
      <c r="AG18" s="213" t="s">
        <v>21</v>
      </c>
      <c r="AH18" s="112">
        <f t="shared" si="9"/>
        <v>90690.656544932295</v>
      </c>
      <c r="AI18" s="213" t="s">
        <v>21</v>
      </c>
      <c r="AJ18" s="112">
        <f t="shared" si="10"/>
        <v>84244.912642640702</v>
      </c>
      <c r="AK18" s="212"/>
      <c r="AL18" s="213" t="str">
        <f t="shared" si="11"/>
        <v>東大阪市</v>
      </c>
      <c r="AM18" s="112">
        <f t="shared" si="0"/>
        <v>81328.435606649058</v>
      </c>
      <c r="AN18" s="213" t="str">
        <f t="shared" si="12"/>
        <v>吹田市</v>
      </c>
      <c r="AO18" s="112">
        <f t="shared" si="1"/>
        <v>77872.39856407349</v>
      </c>
      <c r="AP18" s="112">
        <f t="shared" si="13"/>
        <v>80125.165490939995</v>
      </c>
      <c r="AQ18" s="112">
        <f t="shared" si="14"/>
        <v>78145.842979754772</v>
      </c>
      <c r="AR18" s="112">
        <v>0</v>
      </c>
    </row>
    <row r="19" spans="2:44" s="118" customFormat="1" ht="27" customHeight="1">
      <c r="B19" s="59">
        <v>14</v>
      </c>
      <c r="C19" s="51" t="s">
        <v>133</v>
      </c>
      <c r="D19" s="262">
        <f>市区町村別_指導対象者群分析!D19</f>
        <v>13382</v>
      </c>
      <c r="E19" s="342">
        <v>7047</v>
      </c>
      <c r="F19" s="349">
        <v>586387050</v>
      </c>
      <c r="G19" s="240">
        <f t="shared" si="2"/>
        <v>83210.876968922952</v>
      </c>
      <c r="H19" s="262">
        <f>市区町村別_指導対象者群分析!E19</f>
        <v>1407</v>
      </c>
      <c r="I19" s="342">
        <v>1236</v>
      </c>
      <c r="J19" s="349">
        <v>103842500</v>
      </c>
      <c r="K19" s="240">
        <f t="shared" si="3"/>
        <v>84014.967637540452</v>
      </c>
      <c r="L19" s="262">
        <f>市区町村別_指導対象者群分析!F19</f>
        <v>11975</v>
      </c>
      <c r="M19" s="342">
        <v>5811</v>
      </c>
      <c r="N19" s="349">
        <v>482544550</v>
      </c>
      <c r="O19" s="240">
        <f t="shared" si="4"/>
        <v>83039.846842195839</v>
      </c>
      <c r="P19" s="262">
        <f>市区町村別_指導対象者群分析!G19</f>
        <v>193</v>
      </c>
      <c r="Q19" s="342">
        <v>155</v>
      </c>
      <c r="R19" s="349">
        <v>10152280</v>
      </c>
      <c r="S19" s="240">
        <f t="shared" si="5"/>
        <v>65498.580645161288</v>
      </c>
      <c r="T19" s="262">
        <f>市区町村別_指導対象者群分析!I19</f>
        <v>1081</v>
      </c>
      <c r="U19" s="342">
        <v>1081</v>
      </c>
      <c r="V19" s="349">
        <v>93690220</v>
      </c>
      <c r="W19" s="240">
        <f t="shared" si="6"/>
        <v>86669.953746530984</v>
      </c>
      <c r="X19" s="262">
        <f>市区町村別_指導対象者群分析!K19</f>
        <v>133</v>
      </c>
      <c r="Y19" s="342">
        <v>0</v>
      </c>
      <c r="Z19" s="349">
        <v>0</v>
      </c>
      <c r="AA19" s="240" t="str">
        <f t="shared" si="7"/>
        <v>-</v>
      </c>
      <c r="AB19" s="262">
        <f>市区町村別_指導対象者群分析!M19</f>
        <v>5811</v>
      </c>
      <c r="AC19" s="162">
        <v>5811</v>
      </c>
      <c r="AD19" s="349">
        <v>482544550</v>
      </c>
      <c r="AE19" s="240">
        <f t="shared" si="8"/>
        <v>83039.846842195839</v>
      </c>
      <c r="AF19" s="212"/>
      <c r="AG19" s="213" t="s">
        <v>47</v>
      </c>
      <c r="AH19" s="112">
        <f t="shared" si="9"/>
        <v>76126.961843052559</v>
      </c>
      <c r="AI19" s="213" t="s">
        <v>47</v>
      </c>
      <c r="AJ19" s="112">
        <f t="shared" si="10"/>
        <v>72476.254818421585</v>
      </c>
      <c r="AK19" s="212"/>
      <c r="AL19" s="213" t="str">
        <f t="shared" si="11"/>
        <v>和泉市</v>
      </c>
      <c r="AM19" s="112">
        <f t="shared" si="0"/>
        <v>80242.297833384189</v>
      </c>
      <c r="AN19" s="213" t="str">
        <f t="shared" si="12"/>
        <v>和泉市</v>
      </c>
      <c r="AO19" s="112">
        <f t="shared" si="1"/>
        <v>77367.709802967642</v>
      </c>
      <c r="AP19" s="112">
        <f t="shared" si="13"/>
        <v>80125.165490939995</v>
      </c>
      <c r="AQ19" s="112">
        <f t="shared" si="14"/>
        <v>78145.842979754772</v>
      </c>
      <c r="AR19" s="112">
        <v>0</v>
      </c>
    </row>
    <row r="20" spans="2:44" s="118" customFormat="1" ht="27" customHeight="1">
      <c r="B20" s="59">
        <v>15</v>
      </c>
      <c r="C20" s="51" t="s">
        <v>134</v>
      </c>
      <c r="D20" s="262">
        <f>市区町村別_指導対象者群分析!D20</f>
        <v>21468</v>
      </c>
      <c r="E20" s="342">
        <v>11790</v>
      </c>
      <c r="F20" s="349">
        <v>943687950</v>
      </c>
      <c r="G20" s="240">
        <f t="shared" si="2"/>
        <v>80041.386768447832</v>
      </c>
      <c r="H20" s="262">
        <f>市区町村別_指導対象者群分析!E20</f>
        <v>1844</v>
      </c>
      <c r="I20" s="342">
        <v>1659</v>
      </c>
      <c r="J20" s="349">
        <v>144266590</v>
      </c>
      <c r="K20" s="240">
        <f t="shared" si="3"/>
        <v>86959.96986136226</v>
      </c>
      <c r="L20" s="262">
        <f>市区町村別_指導対象者群分析!F20</f>
        <v>19624</v>
      </c>
      <c r="M20" s="342">
        <v>10131</v>
      </c>
      <c r="N20" s="349">
        <v>799421360</v>
      </c>
      <c r="O20" s="240">
        <f t="shared" si="4"/>
        <v>78908.435495015307</v>
      </c>
      <c r="P20" s="262">
        <f>市区町村別_指導対象者群分析!G20</f>
        <v>241</v>
      </c>
      <c r="Q20" s="342">
        <v>213</v>
      </c>
      <c r="R20" s="349">
        <v>16026770</v>
      </c>
      <c r="S20" s="240">
        <f t="shared" si="5"/>
        <v>75243.051643192492</v>
      </c>
      <c r="T20" s="262">
        <f>市区町村別_指導対象者群分析!I20</f>
        <v>1446</v>
      </c>
      <c r="U20" s="342">
        <v>1446</v>
      </c>
      <c r="V20" s="349">
        <v>128239820</v>
      </c>
      <c r="W20" s="240">
        <f t="shared" si="6"/>
        <v>88685.905947441221</v>
      </c>
      <c r="X20" s="262">
        <f>市区町村別_指導対象者群分析!K20</f>
        <v>157</v>
      </c>
      <c r="Y20" s="342">
        <v>0</v>
      </c>
      <c r="Z20" s="349">
        <v>0</v>
      </c>
      <c r="AA20" s="240" t="str">
        <f t="shared" si="7"/>
        <v>-</v>
      </c>
      <c r="AB20" s="262">
        <f>市区町村別_指導対象者群分析!M20</f>
        <v>10131</v>
      </c>
      <c r="AC20" s="162">
        <v>10131</v>
      </c>
      <c r="AD20" s="349">
        <v>799421360</v>
      </c>
      <c r="AE20" s="240">
        <f t="shared" si="8"/>
        <v>78908.435495015307</v>
      </c>
      <c r="AF20" s="212"/>
      <c r="AG20" s="213" t="s">
        <v>25</v>
      </c>
      <c r="AH20" s="112">
        <f t="shared" si="9"/>
        <v>68647.655579399143</v>
      </c>
      <c r="AI20" s="213" t="s">
        <v>25</v>
      </c>
      <c r="AJ20" s="112">
        <f t="shared" si="10"/>
        <v>73294.657686432445</v>
      </c>
      <c r="AK20" s="212"/>
      <c r="AL20" s="213" t="str">
        <f t="shared" si="11"/>
        <v>能勢町</v>
      </c>
      <c r="AM20" s="112">
        <f t="shared" si="0"/>
        <v>78876.133333333331</v>
      </c>
      <c r="AN20" s="213" t="str">
        <f t="shared" si="12"/>
        <v>豊中市</v>
      </c>
      <c r="AO20" s="112">
        <f t="shared" si="1"/>
        <v>76711.319825577026</v>
      </c>
      <c r="AP20" s="112">
        <f t="shared" si="13"/>
        <v>80125.165490939995</v>
      </c>
      <c r="AQ20" s="112">
        <f t="shared" si="14"/>
        <v>78145.842979754772</v>
      </c>
      <c r="AR20" s="112">
        <v>0</v>
      </c>
    </row>
    <row r="21" spans="2:44" s="118" customFormat="1" ht="27" customHeight="1">
      <c r="B21" s="59">
        <v>16</v>
      </c>
      <c r="C21" s="51" t="s">
        <v>61</v>
      </c>
      <c r="D21" s="262">
        <f>市区町村別_指導対象者群分析!D21</f>
        <v>14128</v>
      </c>
      <c r="E21" s="342">
        <v>7933</v>
      </c>
      <c r="F21" s="349">
        <v>664218490</v>
      </c>
      <c r="G21" s="240">
        <f t="shared" si="2"/>
        <v>83728.537753687124</v>
      </c>
      <c r="H21" s="262">
        <f>市区町村別_指導対象者群分析!E21</f>
        <v>1377</v>
      </c>
      <c r="I21" s="342">
        <v>1279</v>
      </c>
      <c r="J21" s="349">
        <v>105880370</v>
      </c>
      <c r="K21" s="240">
        <f t="shared" si="3"/>
        <v>82783.713838936674</v>
      </c>
      <c r="L21" s="262">
        <f>市区町村別_指導対象者群分析!F21</f>
        <v>12751</v>
      </c>
      <c r="M21" s="342">
        <v>6654</v>
      </c>
      <c r="N21" s="349">
        <v>558338120</v>
      </c>
      <c r="O21" s="240">
        <f t="shared" si="4"/>
        <v>83910.147279831683</v>
      </c>
      <c r="P21" s="262">
        <f>市区町村別_指導対象者群分析!G21</f>
        <v>204</v>
      </c>
      <c r="Q21" s="342">
        <v>182</v>
      </c>
      <c r="R21" s="349">
        <v>14285260</v>
      </c>
      <c r="S21" s="240">
        <f t="shared" si="5"/>
        <v>78490.439560439554</v>
      </c>
      <c r="T21" s="262">
        <f>市区町村別_指導対象者群分析!I21</f>
        <v>1097</v>
      </c>
      <c r="U21" s="342">
        <v>1097</v>
      </c>
      <c r="V21" s="349">
        <v>91595110</v>
      </c>
      <c r="W21" s="240">
        <f t="shared" si="6"/>
        <v>83495.99817684594</v>
      </c>
      <c r="X21" s="262">
        <f>市区町村別_指導対象者群分析!K21</f>
        <v>76</v>
      </c>
      <c r="Y21" s="342">
        <v>0</v>
      </c>
      <c r="Z21" s="349">
        <v>0</v>
      </c>
      <c r="AA21" s="240" t="str">
        <f t="shared" si="7"/>
        <v>-</v>
      </c>
      <c r="AB21" s="262">
        <f>市区町村別_指導対象者群分析!M21</f>
        <v>6654</v>
      </c>
      <c r="AC21" s="162">
        <v>6654</v>
      </c>
      <c r="AD21" s="349">
        <v>558338120</v>
      </c>
      <c r="AE21" s="240">
        <f t="shared" si="8"/>
        <v>83910.147279831683</v>
      </c>
      <c r="AF21" s="212"/>
      <c r="AG21" s="213" t="s">
        <v>15</v>
      </c>
      <c r="AH21" s="112">
        <f t="shared" si="9"/>
        <v>70387.840389016012</v>
      </c>
      <c r="AI21" s="213" t="s">
        <v>15</v>
      </c>
      <c r="AJ21" s="112">
        <f t="shared" si="10"/>
        <v>71938.422777550179</v>
      </c>
      <c r="AK21" s="212"/>
      <c r="AL21" s="213" t="str">
        <f t="shared" si="11"/>
        <v>大東市</v>
      </c>
      <c r="AM21" s="112">
        <f t="shared" si="0"/>
        <v>78476.719342604294</v>
      </c>
      <c r="AN21" s="213" t="str">
        <f t="shared" si="12"/>
        <v>摂津市</v>
      </c>
      <c r="AO21" s="112">
        <f t="shared" si="1"/>
        <v>76520.823954130392</v>
      </c>
      <c r="AP21" s="112">
        <f t="shared" si="13"/>
        <v>80125.165490939995</v>
      </c>
      <c r="AQ21" s="112">
        <f t="shared" si="14"/>
        <v>78145.842979754772</v>
      </c>
      <c r="AR21" s="112">
        <v>0</v>
      </c>
    </row>
    <row r="22" spans="2:44" s="118" customFormat="1" ht="27" customHeight="1">
      <c r="B22" s="59">
        <v>17</v>
      </c>
      <c r="C22" s="51" t="s">
        <v>135</v>
      </c>
      <c r="D22" s="262">
        <f>市区町村別_指導対象者群分析!D22</f>
        <v>20154</v>
      </c>
      <c r="E22" s="342">
        <v>10806</v>
      </c>
      <c r="F22" s="349">
        <v>910819190</v>
      </c>
      <c r="G22" s="240">
        <f t="shared" si="2"/>
        <v>84288.283361095688</v>
      </c>
      <c r="H22" s="262">
        <f>市区町村別_指導対象者群分析!E22</f>
        <v>2039</v>
      </c>
      <c r="I22" s="342">
        <v>1771</v>
      </c>
      <c r="J22" s="349">
        <v>142082280</v>
      </c>
      <c r="K22" s="240">
        <f t="shared" si="3"/>
        <v>80227.148503670236</v>
      </c>
      <c r="L22" s="262">
        <f>市区町村別_指導対象者群分析!F22</f>
        <v>18115</v>
      </c>
      <c r="M22" s="342">
        <v>9035</v>
      </c>
      <c r="N22" s="349">
        <v>768736910</v>
      </c>
      <c r="O22" s="240">
        <f t="shared" si="4"/>
        <v>85084.32872163807</v>
      </c>
      <c r="P22" s="262">
        <f>市区町村別_指導対象者群分析!G22</f>
        <v>294</v>
      </c>
      <c r="Q22" s="342">
        <v>262</v>
      </c>
      <c r="R22" s="349">
        <v>18851140</v>
      </c>
      <c r="S22" s="240">
        <f t="shared" si="5"/>
        <v>71950.916030534354</v>
      </c>
      <c r="T22" s="262">
        <f>市区町村別_指導対象者群分析!I22</f>
        <v>1509</v>
      </c>
      <c r="U22" s="342">
        <v>1509</v>
      </c>
      <c r="V22" s="349">
        <v>123231140</v>
      </c>
      <c r="W22" s="240">
        <f t="shared" si="6"/>
        <v>81664.108681245852</v>
      </c>
      <c r="X22" s="262">
        <f>市区町村別_指導対象者群分析!K22</f>
        <v>236</v>
      </c>
      <c r="Y22" s="342">
        <v>0</v>
      </c>
      <c r="Z22" s="349">
        <v>0</v>
      </c>
      <c r="AA22" s="240" t="str">
        <f t="shared" si="7"/>
        <v>-</v>
      </c>
      <c r="AB22" s="262">
        <f>市区町村別_指導対象者群分析!M22</f>
        <v>9035</v>
      </c>
      <c r="AC22" s="162">
        <v>9035</v>
      </c>
      <c r="AD22" s="349">
        <v>768736910</v>
      </c>
      <c r="AE22" s="240">
        <f t="shared" si="8"/>
        <v>85084.32872163807</v>
      </c>
      <c r="AF22" s="212"/>
      <c r="AG22" s="213" t="s">
        <v>26</v>
      </c>
      <c r="AH22" s="112">
        <f t="shared" si="9"/>
        <v>71583.540218470705</v>
      </c>
      <c r="AI22" s="213" t="s">
        <v>26</v>
      </c>
      <c r="AJ22" s="112">
        <f t="shared" si="10"/>
        <v>74883.42089112557</v>
      </c>
      <c r="AK22" s="212"/>
      <c r="AL22" s="213" t="str">
        <f t="shared" si="11"/>
        <v>四條畷市</v>
      </c>
      <c r="AM22" s="112">
        <f t="shared" si="0"/>
        <v>78283.438985736924</v>
      </c>
      <c r="AN22" s="213" t="str">
        <f t="shared" si="12"/>
        <v>大阪狭山市</v>
      </c>
      <c r="AO22" s="112">
        <f t="shared" si="1"/>
        <v>76050.455178820252</v>
      </c>
      <c r="AP22" s="112">
        <f t="shared" si="13"/>
        <v>80125.165490939995</v>
      </c>
      <c r="AQ22" s="112">
        <f t="shared" si="14"/>
        <v>78145.842979754772</v>
      </c>
      <c r="AR22" s="112">
        <v>0</v>
      </c>
    </row>
    <row r="23" spans="2:44" s="118" customFormat="1" ht="27" customHeight="1">
      <c r="B23" s="59">
        <v>18</v>
      </c>
      <c r="C23" s="51" t="s">
        <v>62</v>
      </c>
      <c r="D23" s="262">
        <f>市区町村別_指導対象者群分析!D23</f>
        <v>18407</v>
      </c>
      <c r="E23" s="342">
        <v>10402</v>
      </c>
      <c r="F23" s="349">
        <v>942100800</v>
      </c>
      <c r="G23" s="240">
        <f t="shared" si="2"/>
        <v>90569.198231109403</v>
      </c>
      <c r="H23" s="262">
        <f>市区町村別_指導対象者群分析!E23</f>
        <v>2162</v>
      </c>
      <c r="I23" s="342">
        <v>2049</v>
      </c>
      <c r="J23" s="349">
        <v>185880950</v>
      </c>
      <c r="K23" s="240">
        <f t="shared" si="3"/>
        <v>90717.886774036117</v>
      </c>
      <c r="L23" s="262">
        <f>市区町村別_指導対象者群分析!F23</f>
        <v>16245</v>
      </c>
      <c r="M23" s="342">
        <v>8353</v>
      </c>
      <c r="N23" s="349">
        <v>756219850</v>
      </c>
      <c r="O23" s="240">
        <f t="shared" si="4"/>
        <v>90532.724769543871</v>
      </c>
      <c r="P23" s="262">
        <f>市区町村別_指導対象者群分析!G23</f>
        <v>278</v>
      </c>
      <c r="Q23" s="342">
        <v>267</v>
      </c>
      <c r="R23" s="349">
        <v>19454090</v>
      </c>
      <c r="S23" s="240">
        <f t="shared" si="5"/>
        <v>72861.760299625472</v>
      </c>
      <c r="T23" s="262">
        <f>市区町村別_指導対象者群分析!I23</f>
        <v>1782</v>
      </c>
      <c r="U23" s="342">
        <v>1782</v>
      </c>
      <c r="V23" s="349">
        <v>166426860</v>
      </c>
      <c r="W23" s="240">
        <f t="shared" si="6"/>
        <v>93393.299663299666</v>
      </c>
      <c r="X23" s="262">
        <f>市区町村別_指導対象者群分析!K23</f>
        <v>102</v>
      </c>
      <c r="Y23" s="342">
        <v>0</v>
      </c>
      <c r="Z23" s="349">
        <v>0</v>
      </c>
      <c r="AA23" s="240" t="str">
        <f t="shared" si="7"/>
        <v>-</v>
      </c>
      <c r="AB23" s="262">
        <f>市区町村別_指導対象者群分析!M23</f>
        <v>8353</v>
      </c>
      <c r="AC23" s="162">
        <v>8353</v>
      </c>
      <c r="AD23" s="349">
        <v>756219850</v>
      </c>
      <c r="AE23" s="240">
        <f t="shared" si="8"/>
        <v>90532.724769543871</v>
      </c>
      <c r="AF23" s="212"/>
      <c r="AG23" s="213" t="s">
        <v>27</v>
      </c>
      <c r="AH23" s="112">
        <f t="shared" si="9"/>
        <v>69576.286919831226</v>
      </c>
      <c r="AI23" s="213" t="s">
        <v>27</v>
      </c>
      <c r="AJ23" s="112">
        <f t="shared" si="10"/>
        <v>75461.261655993701</v>
      </c>
      <c r="AK23" s="212"/>
      <c r="AL23" s="213" t="str">
        <f t="shared" si="11"/>
        <v>岬町</v>
      </c>
      <c r="AM23" s="112">
        <f t="shared" si="0"/>
        <v>78053.780487804877</v>
      </c>
      <c r="AN23" s="213" t="str">
        <f t="shared" si="12"/>
        <v>高石市</v>
      </c>
      <c r="AO23" s="112">
        <f t="shared" si="1"/>
        <v>75652.241142543251</v>
      </c>
      <c r="AP23" s="112">
        <f t="shared" si="13"/>
        <v>80125.165490939995</v>
      </c>
      <c r="AQ23" s="112">
        <f t="shared" si="14"/>
        <v>78145.842979754772</v>
      </c>
      <c r="AR23" s="112">
        <v>0</v>
      </c>
    </row>
    <row r="24" spans="2:44" s="118" customFormat="1" ht="27" customHeight="1">
      <c r="B24" s="59">
        <v>19</v>
      </c>
      <c r="C24" s="51" t="s">
        <v>136</v>
      </c>
      <c r="D24" s="262">
        <f>市区町村別_指導対象者群分析!D24</f>
        <v>12394</v>
      </c>
      <c r="E24" s="342">
        <v>5443</v>
      </c>
      <c r="F24" s="349">
        <v>491181860</v>
      </c>
      <c r="G24" s="240">
        <f t="shared" si="2"/>
        <v>90241.017821054571</v>
      </c>
      <c r="H24" s="262">
        <f>市区町村別_指導対象者群分析!E24</f>
        <v>712</v>
      </c>
      <c r="I24" s="342">
        <v>652</v>
      </c>
      <c r="J24" s="349">
        <v>68106460</v>
      </c>
      <c r="K24" s="240">
        <f t="shared" si="3"/>
        <v>104457.76073619632</v>
      </c>
      <c r="L24" s="262">
        <f>市区町村別_指導対象者群分析!F24</f>
        <v>11682</v>
      </c>
      <c r="M24" s="342">
        <v>4791</v>
      </c>
      <c r="N24" s="349">
        <v>423075400</v>
      </c>
      <c r="O24" s="240">
        <f t="shared" si="4"/>
        <v>88306.282613233139</v>
      </c>
      <c r="P24" s="262">
        <f>市区町村別_指導対象者群分析!G24</f>
        <v>76</v>
      </c>
      <c r="Q24" s="342">
        <v>58</v>
      </c>
      <c r="R24" s="349">
        <v>5021960</v>
      </c>
      <c r="S24" s="240">
        <f t="shared" si="5"/>
        <v>86585.517241379304</v>
      </c>
      <c r="T24" s="262">
        <f>市区町村別_指導対象者群分析!I24</f>
        <v>594</v>
      </c>
      <c r="U24" s="342">
        <v>594</v>
      </c>
      <c r="V24" s="349">
        <v>63084500</v>
      </c>
      <c r="W24" s="240">
        <f t="shared" si="6"/>
        <v>106202.86195286195</v>
      </c>
      <c r="X24" s="262">
        <f>市区町村別_指導対象者群分析!K24</f>
        <v>42</v>
      </c>
      <c r="Y24" s="342">
        <v>0</v>
      </c>
      <c r="Z24" s="349">
        <v>0</v>
      </c>
      <c r="AA24" s="240" t="str">
        <f t="shared" si="7"/>
        <v>-</v>
      </c>
      <c r="AB24" s="262">
        <f>市区町村別_指導対象者群分析!M24</f>
        <v>4791</v>
      </c>
      <c r="AC24" s="162">
        <v>4791</v>
      </c>
      <c r="AD24" s="349">
        <v>423075400</v>
      </c>
      <c r="AE24" s="240">
        <f t="shared" si="8"/>
        <v>88306.282613233139</v>
      </c>
      <c r="AF24" s="212"/>
      <c r="AG24" s="213" t="s">
        <v>16</v>
      </c>
      <c r="AH24" s="112">
        <f t="shared" si="9"/>
        <v>78476.719342604294</v>
      </c>
      <c r="AI24" s="213" t="s">
        <v>16</v>
      </c>
      <c r="AJ24" s="112">
        <f t="shared" si="10"/>
        <v>78727.202440062421</v>
      </c>
      <c r="AK24" s="212"/>
      <c r="AL24" s="213" t="str">
        <f t="shared" si="11"/>
        <v>藤井寺市</v>
      </c>
      <c r="AM24" s="112">
        <f t="shared" si="0"/>
        <v>77585.042174320522</v>
      </c>
      <c r="AN24" s="213" t="str">
        <f t="shared" si="12"/>
        <v>松原市</v>
      </c>
      <c r="AO24" s="112">
        <f t="shared" si="1"/>
        <v>75461.261655993701</v>
      </c>
      <c r="AP24" s="112">
        <f t="shared" si="13"/>
        <v>80125.165490939995</v>
      </c>
      <c r="AQ24" s="112">
        <f t="shared" si="14"/>
        <v>78145.842979754772</v>
      </c>
      <c r="AR24" s="112">
        <v>0</v>
      </c>
    </row>
    <row r="25" spans="2:44" s="118" customFormat="1" ht="27" customHeight="1">
      <c r="B25" s="59">
        <v>20</v>
      </c>
      <c r="C25" s="51" t="s">
        <v>137</v>
      </c>
      <c r="D25" s="262">
        <f>市区町村別_指導対象者群分析!D25</f>
        <v>19468</v>
      </c>
      <c r="E25" s="342">
        <v>10707</v>
      </c>
      <c r="F25" s="349">
        <v>879818220</v>
      </c>
      <c r="G25" s="240">
        <f t="shared" si="2"/>
        <v>82172.244326141779</v>
      </c>
      <c r="H25" s="262">
        <f>市区町村別_指導対象者群分析!E25</f>
        <v>1862</v>
      </c>
      <c r="I25" s="342">
        <v>1668</v>
      </c>
      <c r="J25" s="349">
        <v>138180410</v>
      </c>
      <c r="K25" s="240">
        <f t="shared" si="3"/>
        <v>82841.972422062347</v>
      </c>
      <c r="L25" s="262">
        <f>市区町村別_指導対象者群分析!F25</f>
        <v>17606</v>
      </c>
      <c r="M25" s="342">
        <v>9039</v>
      </c>
      <c r="N25" s="349">
        <v>741637810</v>
      </c>
      <c r="O25" s="240">
        <f t="shared" si="4"/>
        <v>82048.656931076446</v>
      </c>
      <c r="P25" s="262">
        <f>市区町村別_指導対象者群分析!G25</f>
        <v>341</v>
      </c>
      <c r="Q25" s="342">
        <v>318</v>
      </c>
      <c r="R25" s="349">
        <v>22883590</v>
      </c>
      <c r="S25" s="240">
        <f t="shared" si="5"/>
        <v>71960.974842767289</v>
      </c>
      <c r="T25" s="262">
        <f>市区町村別_指導対象者群分析!I25</f>
        <v>1350</v>
      </c>
      <c r="U25" s="342">
        <v>1350</v>
      </c>
      <c r="V25" s="349">
        <v>115296820</v>
      </c>
      <c r="W25" s="240">
        <f t="shared" si="6"/>
        <v>85405.051851851851</v>
      </c>
      <c r="X25" s="262">
        <f>市区町村別_指導対象者群分析!K25</f>
        <v>171</v>
      </c>
      <c r="Y25" s="342">
        <v>0</v>
      </c>
      <c r="Z25" s="349">
        <v>0</v>
      </c>
      <c r="AA25" s="240" t="str">
        <f t="shared" si="7"/>
        <v>-</v>
      </c>
      <c r="AB25" s="262">
        <f>市区町村別_指導対象者群分析!M25</f>
        <v>9039</v>
      </c>
      <c r="AC25" s="162">
        <v>9039</v>
      </c>
      <c r="AD25" s="349">
        <v>741637810</v>
      </c>
      <c r="AE25" s="240">
        <f t="shared" si="8"/>
        <v>82048.656931076446</v>
      </c>
      <c r="AF25" s="212"/>
      <c r="AG25" s="213" t="s">
        <v>48</v>
      </c>
      <c r="AH25" s="112">
        <f t="shared" si="9"/>
        <v>80242.297833384189</v>
      </c>
      <c r="AI25" s="213" t="s">
        <v>48</v>
      </c>
      <c r="AJ25" s="112">
        <f t="shared" si="10"/>
        <v>77367.709802967642</v>
      </c>
      <c r="AK25" s="212"/>
      <c r="AL25" s="213" t="str">
        <f t="shared" si="11"/>
        <v>河南町</v>
      </c>
      <c r="AM25" s="112">
        <f t="shared" si="0"/>
        <v>77440.571428571435</v>
      </c>
      <c r="AN25" s="213" t="str">
        <f t="shared" si="12"/>
        <v>豊能町</v>
      </c>
      <c r="AO25" s="112">
        <f t="shared" si="1"/>
        <v>74929.150812064967</v>
      </c>
      <c r="AP25" s="112">
        <f t="shared" si="13"/>
        <v>80125.165490939995</v>
      </c>
      <c r="AQ25" s="112">
        <f t="shared" si="14"/>
        <v>78145.842979754772</v>
      </c>
      <c r="AR25" s="112">
        <v>0</v>
      </c>
    </row>
    <row r="26" spans="2:44" s="118" customFormat="1" ht="27" customHeight="1">
      <c r="B26" s="59">
        <v>21</v>
      </c>
      <c r="C26" s="51" t="s">
        <v>138</v>
      </c>
      <c r="D26" s="262">
        <f>市区町村別_指導対象者群分析!D26</f>
        <v>12909</v>
      </c>
      <c r="E26" s="342">
        <v>7263</v>
      </c>
      <c r="F26" s="349">
        <v>600458280</v>
      </c>
      <c r="G26" s="240">
        <f t="shared" si="2"/>
        <v>82673.589425857077</v>
      </c>
      <c r="H26" s="262">
        <f>市区町村別_指導対象者群分析!E26</f>
        <v>1151</v>
      </c>
      <c r="I26" s="342">
        <v>1050</v>
      </c>
      <c r="J26" s="349">
        <v>100120430</v>
      </c>
      <c r="K26" s="240">
        <f t="shared" si="3"/>
        <v>95352.790476190479</v>
      </c>
      <c r="L26" s="262">
        <f>市区町村別_指導対象者群分析!F26</f>
        <v>11758</v>
      </c>
      <c r="M26" s="342">
        <v>6213</v>
      </c>
      <c r="N26" s="349">
        <v>500337850</v>
      </c>
      <c r="O26" s="240">
        <f t="shared" si="4"/>
        <v>80530.798326090458</v>
      </c>
      <c r="P26" s="262">
        <f>市区町村別_指導対象者群分析!G26</f>
        <v>118</v>
      </c>
      <c r="Q26" s="342">
        <v>98</v>
      </c>
      <c r="R26" s="349">
        <v>5298750</v>
      </c>
      <c r="S26" s="240">
        <f t="shared" si="5"/>
        <v>54068.877551020407</v>
      </c>
      <c r="T26" s="262">
        <f>市区町村別_指導対象者群分析!I26</f>
        <v>952</v>
      </c>
      <c r="U26" s="342">
        <v>952</v>
      </c>
      <c r="V26" s="349">
        <v>94821680</v>
      </c>
      <c r="W26" s="240">
        <f t="shared" si="6"/>
        <v>99602.605042016803</v>
      </c>
      <c r="X26" s="262">
        <f>市区町村別_指導対象者群分析!K26</f>
        <v>81</v>
      </c>
      <c r="Y26" s="342">
        <v>0</v>
      </c>
      <c r="Z26" s="349">
        <v>0</v>
      </c>
      <c r="AA26" s="240" t="str">
        <f t="shared" si="7"/>
        <v>-</v>
      </c>
      <c r="AB26" s="262">
        <f>市区町村別_指導対象者群分析!M26</f>
        <v>6213</v>
      </c>
      <c r="AC26" s="162">
        <v>6213</v>
      </c>
      <c r="AD26" s="349">
        <v>500337850</v>
      </c>
      <c r="AE26" s="240">
        <f t="shared" si="8"/>
        <v>80530.798326090458</v>
      </c>
      <c r="AF26" s="212"/>
      <c r="AG26" s="213" t="s">
        <v>4</v>
      </c>
      <c r="AH26" s="112">
        <f t="shared" si="9"/>
        <v>75166.702466189337</v>
      </c>
      <c r="AI26" s="213" t="s">
        <v>4</v>
      </c>
      <c r="AJ26" s="112">
        <f t="shared" si="10"/>
        <v>72112.959820314456</v>
      </c>
      <c r="AK26" s="212"/>
      <c r="AL26" s="213" t="str">
        <f t="shared" si="11"/>
        <v>泉佐野市</v>
      </c>
      <c r="AM26" s="112">
        <f t="shared" si="0"/>
        <v>76126.961843052559</v>
      </c>
      <c r="AN26" s="213" t="str">
        <f t="shared" si="12"/>
        <v>河内長野市</v>
      </c>
      <c r="AO26" s="112">
        <f t="shared" si="1"/>
        <v>74883.42089112557</v>
      </c>
      <c r="AP26" s="112">
        <f t="shared" si="13"/>
        <v>80125.165490939995</v>
      </c>
      <c r="AQ26" s="112">
        <f t="shared" si="14"/>
        <v>78145.842979754772</v>
      </c>
      <c r="AR26" s="112">
        <v>0</v>
      </c>
    </row>
    <row r="27" spans="2:44" s="118" customFormat="1" ht="27" customHeight="1">
      <c r="B27" s="59">
        <v>22</v>
      </c>
      <c r="C27" s="51" t="s">
        <v>63</v>
      </c>
      <c r="D27" s="262">
        <f>市区町村別_指導対象者群分析!D27</f>
        <v>16308</v>
      </c>
      <c r="E27" s="342">
        <v>8555</v>
      </c>
      <c r="F27" s="349">
        <v>719021000</v>
      </c>
      <c r="G27" s="240">
        <f t="shared" si="2"/>
        <v>84046.873173582702</v>
      </c>
      <c r="H27" s="262">
        <f>市区町村別_指導対象者群分析!E27</f>
        <v>1829</v>
      </c>
      <c r="I27" s="342">
        <v>1684</v>
      </c>
      <c r="J27" s="349">
        <v>128482800</v>
      </c>
      <c r="K27" s="240">
        <f t="shared" si="3"/>
        <v>76296.199524940617</v>
      </c>
      <c r="L27" s="262">
        <f>市区町村別_指導対象者群分析!F27</f>
        <v>14479</v>
      </c>
      <c r="M27" s="342">
        <v>6871</v>
      </c>
      <c r="N27" s="349">
        <v>590538200</v>
      </c>
      <c r="O27" s="240">
        <f t="shared" si="4"/>
        <v>85946.470673846605</v>
      </c>
      <c r="P27" s="262">
        <f>市区町村別_指導対象者群分析!G27</f>
        <v>247</v>
      </c>
      <c r="Q27" s="342">
        <v>230</v>
      </c>
      <c r="R27" s="349">
        <v>16245010</v>
      </c>
      <c r="S27" s="240">
        <f t="shared" si="5"/>
        <v>70630.478260869568</v>
      </c>
      <c r="T27" s="262">
        <f>市区町村別_指導対象者群分析!I27</f>
        <v>1454</v>
      </c>
      <c r="U27" s="342">
        <v>1454</v>
      </c>
      <c r="V27" s="349">
        <v>112237790</v>
      </c>
      <c r="W27" s="240">
        <f t="shared" si="6"/>
        <v>77192.427785419539</v>
      </c>
      <c r="X27" s="262">
        <f>市区町村別_指導対象者群分析!K27</f>
        <v>128</v>
      </c>
      <c r="Y27" s="342">
        <v>0</v>
      </c>
      <c r="Z27" s="349">
        <v>0</v>
      </c>
      <c r="AA27" s="240" t="str">
        <f t="shared" si="7"/>
        <v>-</v>
      </c>
      <c r="AB27" s="262">
        <f>市区町村別_指導対象者群分析!M27</f>
        <v>6871</v>
      </c>
      <c r="AC27" s="162">
        <v>6871</v>
      </c>
      <c r="AD27" s="349">
        <v>590538200</v>
      </c>
      <c r="AE27" s="240">
        <f t="shared" si="8"/>
        <v>85946.470673846605</v>
      </c>
      <c r="AF27" s="212"/>
      <c r="AG27" s="213" t="s">
        <v>22</v>
      </c>
      <c r="AH27" s="112">
        <f t="shared" si="9"/>
        <v>82664.020202020198</v>
      </c>
      <c r="AI27" s="213" t="s">
        <v>22</v>
      </c>
      <c r="AJ27" s="112">
        <f t="shared" si="10"/>
        <v>71945.976779404344</v>
      </c>
      <c r="AK27" s="212"/>
      <c r="AL27" s="213" t="str">
        <f t="shared" si="11"/>
        <v>貝塚市</v>
      </c>
      <c r="AM27" s="112">
        <f t="shared" si="0"/>
        <v>76001.783380018678</v>
      </c>
      <c r="AN27" s="213" t="str">
        <f t="shared" si="12"/>
        <v>阪南市</v>
      </c>
      <c r="AO27" s="112">
        <f t="shared" si="1"/>
        <v>74764.878384580079</v>
      </c>
      <c r="AP27" s="112">
        <f t="shared" si="13"/>
        <v>80125.165490939995</v>
      </c>
      <c r="AQ27" s="112">
        <f t="shared" si="14"/>
        <v>78145.842979754772</v>
      </c>
      <c r="AR27" s="112">
        <v>0</v>
      </c>
    </row>
    <row r="28" spans="2:44" s="118" customFormat="1" ht="27" customHeight="1">
      <c r="B28" s="59">
        <v>23</v>
      </c>
      <c r="C28" s="51" t="s">
        <v>139</v>
      </c>
      <c r="D28" s="262">
        <f>市区町村別_指導対象者群分析!D28</f>
        <v>27323</v>
      </c>
      <c r="E28" s="342">
        <v>14618</v>
      </c>
      <c r="F28" s="349">
        <v>1250406990</v>
      </c>
      <c r="G28" s="240">
        <f t="shared" si="2"/>
        <v>85538.855520591052</v>
      </c>
      <c r="H28" s="262">
        <f>市区町村別_指導対象者群分析!E28</f>
        <v>2557</v>
      </c>
      <c r="I28" s="342">
        <v>2433</v>
      </c>
      <c r="J28" s="349">
        <v>211295760</v>
      </c>
      <c r="K28" s="240">
        <f t="shared" si="3"/>
        <v>86845.770653514177</v>
      </c>
      <c r="L28" s="262">
        <f>市区町村別_指導対象者群分析!F28</f>
        <v>24766</v>
      </c>
      <c r="M28" s="342">
        <v>12185</v>
      </c>
      <c r="N28" s="349">
        <v>1039111230</v>
      </c>
      <c r="O28" s="240">
        <f t="shared" si="4"/>
        <v>85277.901518260158</v>
      </c>
      <c r="P28" s="262">
        <f>市区町村別_指導対象者群分析!G28</f>
        <v>419</v>
      </c>
      <c r="Q28" s="342">
        <v>402</v>
      </c>
      <c r="R28" s="349">
        <v>30602040</v>
      </c>
      <c r="S28" s="240">
        <f t="shared" si="5"/>
        <v>76124.477611940296</v>
      </c>
      <c r="T28" s="262">
        <f>市区町村別_指導対象者群分析!I28</f>
        <v>2031</v>
      </c>
      <c r="U28" s="342">
        <v>2031</v>
      </c>
      <c r="V28" s="349">
        <v>180693720</v>
      </c>
      <c r="W28" s="240">
        <f t="shared" si="6"/>
        <v>88967.858197932059</v>
      </c>
      <c r="X28" s="262">
        <f>市区町村別_指導対象者群分析!K28</f>
        <v>107</v>
      </c>
      <c r="Y28" s="342">
        <v>0</v>
      </c>
      <c r="Z28" s="349">
        <v>0</v>
      </c>
      <c r="AA28" s="240" t="str">
        <f t="shared" si="7"/>
        <v>-</v>
      </c>
      <c r="AB28" s="262">
        <f>市区町村別_指導対象者群分析!M28</f>
        <v>12185</v>
      </c>
      <c r="AC28" s="162">
        <v>12185</v>
      </c>
      <c r="AD28" s="349">
        <v>1039111230</v>
      </c>
      <c r="AE28" s="240">
        <f t="shared" si="8"/>
        <v>85277.901518260158</v>
      </c>
      <c r="AF28" s="212"/>
      <c r="AG28" s="213" t="s">
        <v>28</v>
      </c>
      <c r="AH28" s="112">
        <f t="shared" si="9"/>
        <v>67844.446601941745</v>
      </c>
      <c r="AI28" s="213" t="s">
        <v>28</v>
      </c>
      <c r="AJ28" s="112">
        <f t="shared" si="10"/>
        <v>78945.15443763847</v>
      </c>
      <c r="AK28" s="212"/>
      <c r="AL28" s="213" t="str">
        <f t="shared" si="11"/>
        <v>箕面市</v>
      </c>
      <c r="AM28" s="112">
        <f t="shared" si="0"/>
        <v>75166.702466189337</v>
      </c>
      <c r="AN28" s="213" t="str">
        <f t="shared" si="12"/>
        <v>茨木市</v>
      </c>
      <c r="AO28" s="112">
        <f t="shared" si="1"/>
        <v>74236.64147272319</v>
      </c>
      <c r="AP28" s="112">
        <f t="shared" si="13"/>
        <v>80125.165490939995</v>
      </c>
      <c r="AQ28" s="112">
        <f t="shared" si="14"/>
        <v>78145.842979754772</v>
      </c>
      <c r="AR28" s="112">
        <v>0</v>
      </c>
    </row>
    <row r="29" spans="2:44" s="118" customFormat="1" ht="27" customHeight="1">
      <c r="B29" s="59">
        <v>24</v>
      </c>
      <c r="C29" s="51" t="s">
        <v>140</v>
      </c>
      <c r="D29" s="262">
        <f>市区町村別_指導対象者群分析!D29</f>
        <v>11625</v>
      </c>
      <c r="E29" s="342">
        <v>6877</v>
      </c>
      <c r="F29" s="349">
        <v>587443440</v>
      </c>
      <c r="G29" s="240">
        <f t="shared" si="2"/>
        <v>85421.468663661479</v>
      </c>
      <c r="H29" s="262">
        <f>市区町村別_指導対象者群分析!E29</f>
        <v>1299</v>
      </c>
      <c r="I29" s="342">
        <v>1271</v>
      </c>
      <c r="J29" s="349">
        <v>110014720</v>
      </c>
      <c r="K29" s="240">
        <f t="shared" si="3"/>
        <v>86557.60818253344</v>
      </c>
      <c r="L29" s="262">
        <f>市区町村別_指導対象者群分析!F29</f>
        <v>10326</v>
      </c>
      <c r="M29" s="342">
        <v>5606</v>
      </c>
      <c r="N29" s="349">
        <v>477428720</v>
      </c>
      <c r="O29" s="240">
        <f t="shared" si="4"/>
        <v>85163.88155547627</v>
      </c>
      <c r="P29" s="262">
        <f>市区町村別_指導対象者群分析!G29</f>
        <v>227</v>
      </c>
      <c r="Q29" s="342">
        <v>225</v>
      </c>
      <c r="R29" s="349">
        <v>18117200</v>
      </c>
      <c r="S29" s="240">
        <f t="shared" si="5"/>
        <v>80520.888888888891</v>
      </c>
      <c r="T29" s="262">
        <f>市区町村別_指導対象者群分析!I29</f>
        <v>1046</v>
      </c>
      <c r="U29" s="342">
        <v>1046</v>
      </c>
      <c r="V29" s="349">
        <v>91897520</v>
      </c>
      <c r="W29" s="240">
        <f t="shared" si="6"/>
        <v>87856.137667304021</v>
      </c>
      <c r="X29" s="262">
        <f>市区町村別_指導対象者群分析!K29</f>
        <v>26</v>
      </c>
      <c r="Y29" s="342">
        <v>0</v>
      </c>
      <c r="Z29" s="349">
        <v>0</v>
      </c>
      <c r="AA29" s="240" t="str">
        <f t="shared" si="7"/>
        <v>-</v>
      </c>
      <c r="AB29" s="262">
        <f>市区町村別_指導対象者群分析!M29</f>
        <v>5606</v>
      </c>
      <c r="AC29" s="162">
        <v>5606</v>
      </c>
      <c r="AD29" s="349">
        <v>477428720</v>
      </c>
      <c r="AE29" s="240">
        <f t="shared" si="8"/>
        <v>85163.88155547627</v>
      </c>
      <c r="AF29" s="212"/>
      <c r="AG29" s="213" t="s">
        <v>17</v>
      </c>
      <c r="AH29" s="112">
        <f t="shared" si="9"/>
        <v>84857.985964912281</v>
      </c>
      <c r="AI29" s="213" t="s">
        <v>17</v>
      </c>
      <c r="AJ29" s="112">
        <f t="shared" si="10"/>
        <v>80300.86246149725</v>
      </c>
      <c r="AK29" s="212"/>
      <c r="AL29" s="213" t="str">
        <f t="shared" si="11"/>
        <v>高石市</v>
      </c>
      <c r="AM29" s="112">
        <f t="shared" si="0"/>
        <v>73428.627027027032</v>
      </c>
      <c r="AN29" s="213" t="str">
        <f t="shared" si="12"/>
        <v>岸和田市</v>
      </c>
      <c r="AO29" s="112">
        <f t="shared" si="1"/>
        <v>73937.828022075846</v>
      </c>
      <c r="AP29" s="112">
        <f t="shared" si="13"/>
        <v>80125.165490939995</v>
      </c>
      <c r="AQ29" s="112">
        <f t="shared" si="14"/>
        <v>78145.842979754772</v>
      </c>
      <c r="AR29" s="112">
        <v>0</v>
      </c>
    </row>
    <row r="30" spans="2:44" s="118" customFormat="1" ht="27" customHeight="1">
      <c r="B30" s="59">
        <v>25</v>
      </c>
      <c r="C30" s="51" t="s">
        <v>141</v>
      </c>
      <c r="D30" s="262">
        <f>市区町村別_指導対象者群分析!D30</f>
        <v>8010</v>
      </c>
      <c r="E30" s="342">
        <v>4478</v>
      </c>
      <c r="F30" s="349">
        <v>345236870</v>
      </c>
      <c r="G30" s="240">
        <f t="shared" si="2"/>
        <v>77096.219294327821</v>
      </c>
      <c r="H30" s="262">
        <f>市区町村別_指導対象者群分析!E30</f>
        <v>625</v>
      </c>
      <c r="I30" s="342">
        <v>577</v>
      </c>
      <c r="J30" s="349">
        <v>44021040</v>
      </c>
      <c r="K30" s="240">
        <f t="shared" si="3"/>
        <v>76292.963604852688</v>
      </c>
      <c r="L30" s="262">
        <f>市区町村別_指導対象者群分析!F30</f>
        <v>7385</v>
      </c>
      <c r="M30" s="342">
        <v>3901</v>
      </c>
      <c r="N30" s="349">
        <v>301215830</v>
      </c>
      <c r="O30" s="240">
        <f t="shared" si="4"/>
        <v>77215.029479620614</v>
      </c>
      <c r="P30" s="262">
        <f>市区町村別_指導対象者群分析!G30</f>
        <v>121</v>
      </c>
      <c r="Q30" s="342">
        <v>110</v>
      </c>
      <c r="R30" s="349">
        <v>7557430</v>
      </c>
      <c r="S30" s="240">
        <f t="shared" si="5"/>
        <v>68703.909090909088</v>
      </c>
      <c r="T30" s="262">
        <f>市区町村別_指導対象者群分析!I30</f>
        <v>467</v>
      </c>
      <c r="U30" s="342">
        <v>467</v>
      </c>
      <c r="V30" s="349">
        <v>36463610</v>
      </c>
      <c r="W30" s="240">
        <f t="shared" si="6"/>
        <v>78080.535331905776</v>
      </c>
      <c r="X30" s="262">
        <f>市区町村別_指導対象者群分析!K30</f>
        <v>37</v>
      </c>
      <c r="Y30" s="342">
        <v>0</v>
      </c>
      <c r="Z30" s="349">
        <v>0</v>
      </c>
      <c r="AA30" s="240" t="str">
        <f t="shared" si="7"/>
        <v>-</v>
      </c>
      <c r="AB30" s="262">
        <f>市区町村別_指導対象者群分析!M30</f>
        <v>3901</v>
      </c>
      <c r="AC30" s="162">
        <v>3901</v>
      </c>
      <c r="AD30" s="349">
        <v>301215830</v>
      </c>
      <c r="AE30" s="240">
        <f t="shared" si="8"/>
        <v>77215.029479620614</v>
      </c>
      <c r="AF30" s="212"/>
      <c r="AG30" s="213" t="s">
        <v>10</v>
      </c>
      <c r="AH30" s="112">
        <f t="shared" si="9"/>
        <v>69121.823770491799</v>
      </c>
      <c r="AI30" s="213" t="s">
        <v>10</v>
      </c>
      <c r="AJ30" s="112">
        <f t="shared" si="10"/>
        <v>76520.823954130392</v>
      </c>
      <c r="AK30" s="212"/>
      <c r="AL30" s="213" t="str">
        <f t="shared" si="11"/>
        <v>豊能町</v>
      </c>
      <c r="AM30" s="112">
        <f t="shared" si="0"/>
        <v>73398.792710706155</v>
      </c>
      <c r="AN30" s="213" t="str">
        <f t="shared" si="12"/>
        <v>四條畷市</v>
      </c>
      <c r="AO30" s="112">
        <f t="shared" si="1"/>
        <v>73474.060529634298</v>
      </c>
      <c r="AP30" s="112">
        <f t="shared" si="13"/>
        <v>80125.165490939995</v>
      </c>
      <c r="AQ30" s="112">
        <f t="shared" si="14"/>
        <v>78145.842979754772</v>
      </c>
      <c r="AR30" s="112">
        <v>0</v>
      </c>
    </row>
    <row r="31" spans="2:44" s="118" customFormat="1" ht="27" customHeight="1">
      <c r="B31" s="59">
        <v>26</v>
      </c>
      <c r="C31" s="51" t="s">
        <v>35</v>
      </c>
      <c r="D31" s="262">
        <f>市区町村別_指導対象者群分析!D31</f>
        <v>115746</v>
      </c>
      <c r="E31" s="342">
        <v>65388</v>
      </c>
      <c r="F31" s="349">
        <v>5326239240</v>
      </c>
      <c r="G31" s="240">
        <f t="shared" si="2"/>
        <v>81455.913011561759</v>
      </c>
      <c r="H31" s="262">
        <f>市区町村別_指導対象者群分析!E31</f>
        <v>8463</v>
      </c>
      <c r="I31" s="342">
        <v>7931</v>
      </c>
      <c r="J31" s="349">
        <v>665134980</v>
      </c>
      <c r="K31" s="240">
        <f t="shared" si="3"/>
        <v>83865.209935695369</v>
      </c>
      <c r="L31" s="262">
        <f>市区町村別_指導対象者群分析!F31</f>
        <v>107283</v>
      </c>
      <c r="M31" s="342">
        <v>57457</v>
      </c>
      <c r="N31" s="349">
        <v>4661104260</v>
      </c>
      <c r="O31" s="240">
        <f t="shared" si="4"/>
        <v>81123.348939206713</v>
      </c>
      <c r="P31" s="262">
        <f>市区町村別_指導対象者群分析!G31</f>
        <v>1399</v>
      </c>
      <c r="Q31" s="342">
        <v>1306</v>
      </c>
      <c r="R31" s="349">
        <v>88286840</v>
      </c>
      <c r="S31" s="240">
        <f t="shared" si="5"/>
        <v>67600.949464012258</v>
      </c>
      <c r="T31" s="262">
        <f>市区町村別_指導対象者群分析!I31</f>
        <v>6625</v>
      </c>
      <c r="U31" s="342">
        <v>6625</v>
      </c>
      <c r="V31" s="349">
        <v>576848140</v>
      </c>
      <c r="W31" s="240">
        <f t="shared" si="6"/>
        <v>87071.417358490566</v>
      </c>
      <c r="X31" s="262">
        <f>市区町村別_指導対象者群分析!K31</f>
        <v>439</v>
      </c>
      <c r="Y31" s="342">
        <v>0</v>
      </c>
      <c r="Z31" s="349">
        <v>0</v>
      </c>
      <c r="AA31" s="240" t="str">
        <f t="shared" si="7"/>
        <v>-</v>
      </c>
      <c r="AB31" s="262">
        <f>市区町村別_指導対象者群分析!M31</f>
        <v>57457</v>
      </c>
      <c r="AC31" s="162">
        <v>57457</v>
      </c>
      <c r="AD31" s="349">
        <v>4661104260</v>
      </c>
      <c r="AE31" s="240">
        <f t="shared" si="8"/>
        <v>81123.348939206713</v>
      </c>
      <c r="AF31" s="212"/>
      <c r="AG31" s="213" t="s">
        <v>49</v>
      </c>
      <c r="AH31" s="112">
        <f t="shared" si="9"/>
        <v>73428.627027027032</v>
      </c>
      <c r="AI31" s="213" t="s">
        <v>49</v>
      </c>
      <c r="AJ31" s="112">
        <f t="shared" si="10"/>
        <v>75652.241142543251</v>
      </c>
      <c r="AK31" s="212"/>
      <c r="AL31" s="213" t="str">
        <f t="shared" si="11"/>
        <v>吹田市</v>
      </c>
      <c r="AM31" s="112">
        <f t="shared" si="0"/>
        <v>73073.359278984019</v>
      </c>
      <c r="AN31" s="213" t="str">
        <f t="shared" si="12"/>
        <v>富田林市</v>
      </c>
      <c r="AO31" s="112">
        <f t="shared" si="1"/>
        <v>73294.657686432445</v>
      </c>
      <c r="AP31" s="112">
        <f t="shared" si="13"/>
        <v>80125.165490939995</v>
      </c>
      <c r="AQ31" s="112">
        <f t="shared" si="14"/>
        <v>78145.842979754772</v>
      </c>
      <c r="AR31" s="112">
        <v>0</v>
      </c>
    </row>
    <row r="32" spans="2:44" s="118" customFormat="1" ht="27" customHeight="1">
      <c r="B32" s="59">
        <v>27</v>
      </c>
      <c r="C32" s="51" t="s">
        <v>36</v>
      </c>
      <c r="D32" s="262">
        <f>市区町村別_指導対象者群分析!D32</f>
        <v>18944</v>
      </c>
      <c r="E32" s="342">
        <v>10843</v>
      </c>
      <c r="F32" s="349">
        <v>912599030</v>
      </c>
      <c r="G32" s="240">
        <f t="shared" si="2"/>
        <v>84164.809554551321</v>
      </c>
      <c r="H32" s="262">
        <f>市区町村別_指導対象者群分析!E32</f>
        <v>1288</v>
      </c>
      <c r="I32" s="342">
        <v>1243</v>
      </c>
      <c r="J32" s="349">
        <v>106308210</v>
      </c>
      <c r="K32" s="240">
        <f t="shared" si="3"/>
        <v>85525.510860820592</v>
      </c>
      <c r="L32" s="262">
        <f>市区町村別_指導対象者群分析!F32</f>
        <v>17656</v>
      </c>
      <c r="M32" s="342">
        <v>9600</v>
      </c>
      <c r="N32" s="349">
        <v>806290820</v>
      </c>
      <c r="O32" s="240">
        <f t="shared" si="4"/>
        <v>83988.62708333334</v>
      </c>
      <c r="P32" s="262">
        <f>市区町村別_指導対象者群分析!G32</f>
        <v>270</v>
      </c>
      <c r="Q32" s="342">
        <v>265</v>
      </c>
      <c r="R32" s="349">
        <v>19410960</v>
      </c>
      <c r="S32" s="240">
        <f t="shared" si="5"/>
        <v>73248.905660377364</v>
      </c>
      <c r="T32" s="262">
        <f>市区町村別_指導対象者群分析!I32</f>
        <v>978</v>
      </c>
      <c r="U32" s="342">
        <v>978</v>
      </c>
      <c r="V32" s="349">
        <v>86897250</v>
      </c>
      <c r="W32" s="240">
        <f t="shared" si="6"/>
        <v>88851.993865030672</v>
      </c>
      <c r="X32" s="262">
        <f>市区町村別_指導対象者群分析!K32</f>
        <v>40</v>
      </c>
      <c r="Y32" s="342">
        <v>0</v>
      </c>
      <c r="Z32" s="349">
        <v>0</v>
      </c>
      <c r="AA32" s="240" t="str">
        <f t="shared" si="7"/>
        <v>-</v>
      </c>
      <c r="AB32" s="262">
        <f>市区町村別_指導対象者群分析!M32</f>
        <v>9600</v>
      </c>
      <c r="AC32" s="162">
        <v>9600</v>
      </c>
      <c r="AD32" s="349">
        <v>806290820</v>
      </c>
      <c r="AE32" s="240">
        <f t="shared" si="8"/>
        <v>83988.62708333334</v>
      </c>
      <c r="AF32" s="212"/>
      <c r="AG32" s="213" t="s">
        <v>29</v>
      </c>
      <c r="AH32" s="112">
        <f t="shared" si="9"/>
        <v>77585.042174320522</v>
      </c>
      <c r="AI32" s="213" t="s">
        <v>29</v>
      </c>
      <c r="AJ32" s="112">
        <f t="shared" si="10"/>
        <v>83818.247773703508</v>
      </c>
      <c r="AK32" s="212"/>
      <c r="AL32" s="213" t="str">
        <f t="shared" si="11"/>
        <v>千早赤阪村</v>
      </c>
      <c r="AM32" s="112">
        <f t="shared" si="0"/>
        <v>72559.793814432996</v>
      </c>
      <c r="AN32" s="213" t="str">
        <f t="shared" si="12"/>
        <v>泉佐野市</v>
      </c>
      <c r="AO32" s="112">
        <f t="shared" si="1"/>
        <v>72476.254818421585</v>
      </c>
      <c r="AP32" s="112">
        <f t="shared" si="13"/>
        <v>80125.165490939995</v>
      </c>
      <c r="AQ32" s="112">
        <f t="shared" si="14"/>
        <v>78145.842979754772</v>
      </c>
      <c r="AR32" s="112">
        <v>0</v>
      </c>
    </row>
    <row r="33" spans="2:44" s="118" customFormat="1" ht="27" customHeight="1">
      <c r="B33" s="59">
        <v>28</v>
      </c>
      <c r="C33" s="51" t="s">
        <v>37</v>
      </c>
      <c r="D33" s="262">
        <f>市区町村別_指導対象者群分析!D33</f>
        <v>15463</v>
      </c>
      <c r="E33" s="342">
        <v>8516</v>
      </c>
      <c r="F33" s="349">
        <v>692223870</v>
      </c>
      <c r="G33" s="240">
        <f t="shared" si="2"/>
        <v>81285.095115077507</v>
      </c>
      <c r="H33" s="262">
        <f>市区町村別_指導対象者群分析!E33</f>
        <v>757</v>
      </c>
      <c r="I33" s="342">
        <v>715</v>
      </c>
      <c r="J33" s="349">
        <v>57204870</v>
      </c>
      <c r="K33" s="240">
        <f t="shared" si="3"/>
        <v>80006.811188811189</v>
      </c>
      <c r="L33" s="262">
        <f>市区町村別_指導対象者群分析!F33</f>
        <v>14706</v>
      </c>
      <c r="M33" s="342">
        <v>7801</v>
      </c>
      <c r="N33" s="349">
        <v>635019000</v>
      </c>
      <c r="O33" s="240">
        <f t="shared" si="4"/>
        <v>81402.256121010127</v>
      </c>
      <c r="P33" s="262">
        <f>市区町村別_指導対象者群分析!G33</f>
        <v>113</v>
      </c>
      <c r="Q33" s="342">
        <v>101</v>
      </c>
      <c r="R33" s="349">
        <v>5586450</v>
      </c>
      <c r="S33" s="240">
        <f t="shared" si="5"/>
        <v>55311.38613861386</v>
      </c>
      <c r="T33" s="262">
        <f>市区町村別_指導対象者群分析!I33</f>
        <v>614</v>
      </c>
      <c r="U33" s="342">
        <v>614</v>
      </c>
      <c r="V33" s="349">
        <v>51618420</v>
      </c>
      <c r="W33" s="240">
        <f t="shared" si="6"/>
        <v>84069.087947882741</v>
      </c>
      <c r="X33" s="262">
        <f>市区町村別_指導対象者群分析!K33</f>
        <v>30</v>
      </c>
      <c r="Y33" s="342">
        <v>0</v>
      </c>
      <c r="Z33" s="349">
        <v>0</v>
      </c>
      <c r="AA33" s="240" t="str">
        <f t="shared" si="7"/>
        <v>-</v>
      </c>
      <c r="AB33" s="262">
        <f>市区町村別_指導対象者群分析!M33</f>
        <v>7801</v>
      </c>
      <c r="AC33" s="162">
        <v>7801</v>
      </c>
      <c r="AD33" s="349">
        <v>635019000</v>
      </c>
      <c r="AE33" s="240">
        <f t="shared" si="8"/>
        <v>81402.256121010127</v>
      </c>
      <c r="AF33" s="212"/>
      <c r="AG33" s="213" t="s">
        <v>23</v>
      </c>
      <c r="AH33" s="112">
        <f t="shared" si="9"/>
        <v>81328.435606649058</v>
      </c>
      <c r="AI33" s="213" t="s">
        <v>23</v>
      </c>
      <c r="AJ33" s="112">
        <f t="shared" si="10"/>
        <v>81884.348977295289</v>
      </c>
      <c r="AK33" s="212"/>
      <c r="AL33" s="213" t="str">
        <f t="shared" si="11"/>
        <v>枚方市</v>
      </c>
      <c r="AM33" s="112">
        <f t="shared" si="0"/>
        <v>72255.201612903227</v>
      </c>
      <c r="AN33" s="213" t="str">
        <f t="shared" si="12"/>
        <v>箕面市</v>
      </c>
      <c r="AO33" s="112">
        <f t="shared" si="1"/>
        <v>72112.959820314456</v>
      </c>
      <c r="AP33" s="112">
        <f t="shared" si="13"/>
        <v>80125.165490939995</v>
      </c>
      <c r="AQ33" s="112">
        <f t="shared" si="14"/>
        <v>78145.842979754772</v>
      </c>
      <c r="AR33" s="112">
        <v>0</v>
      </c>
    </row>
    <row r="34" spans="2:44" s="118" customFormat="1" ht="27" customHeight="1">
      <c r="B34" s="59">
        <v>29</v>
      </c>
      <c r="C34" s="51" t="s">
        <v>38</v>
      </c>
      <c r="D34" s="262">
        <f>市区町村別_指導対象者群分析!D34</f>
        <v>13522</v>
      </c>
      <c r="E34" s="342">
        <v>7862</v>
      </c>
      <c r="F34" s="349">
        <v>647049550</v>
      </c>
      <c r="G34" s="240">
        <f t="shared" si="2"/>
        <v>82300.883998982448</v>
      </c>
      <c r="H34" s="262">
        <f>市区町村別_指導対象者群分析!E34</f>
        <v>855</v>
      </c>
      <c r="I34" s="342">
        <v>808</v>
      </c>
      <c r="J34" s="349">
        <v>66918760</v>
      </c>
      <c r="K34" s="240">
        <f t="shared" si="3"/>
        <v>82820.247524752471</v>
      </c>
      <c r="L34" s="262">
        <f>市区町村別_指導対象者群分析!F34</f>
        <v>12667</v>
      </c>
      <c r="M34" s="342">
        <v>7054</v>
      </c>
      <c r="N34" s="349">
        <v>580130790</v>
      </c>
      <c r="O34" s="240">
        <f t="shared" si="4"/>
        <v>82241.393535582654</v>
      </c>
      <c r="P34" s="262">
        <f>市区町村別_指導対象者群分析!G34</f>
        <v>121</v>
      </c>
      <c r="Q34" s="342">
        <v>115</v>
      </c>
      <c r="R34" s="349">
        <v>7061510</v>
      </c>
      <c r="S34" s="240">
        <f t="shared" si="5"/>
        <v>61404.434782608696</v>
      </c>
      <c r="T34" s="262">
        <f>市区町村別_指導対象者群分析!I34</f>
        <v>693</v>
      </c>
      <c r="U34" s="342">
        <v>693</v>
      </c>
      <c r="V34" s="349">
        <v>59857250</v>
      </c>
      <c r="W34" s="240">
        <f t="shared" si="6"/>
        <v>86374.09812409812</v>
      </c>
      <c r="X34" s="262">
        <f>市区町村別_指導対象者群分析!K34</f>
        <v>41</v>
      </c>
      <c r="Y34" s="342">
        <v>0</v>
      </c>
      <c r="Z34" s="349">
        <v>0</v>
      </c>
      <c r="AA34" s="240" t="str">
        <f t="shared" si="7"/>
        <v>-</v>
      </c>
      <c r="AB34" s="262">
        <f>市区町村別_指導対象者群分析!M34</f>
        <v>7054</v>
      </c>
      <c r="AC34" s="162">
        <v>7054</v>
      </c>
      <c r="AD34" s="349">
        <v>580130790</v>
      </c>
      <c r="AE34" s="240">
        <f t="shared" si="8"/>
        <v>82241.393535582654</v>
      </c>
      <c r="AF34" s="212"/>
      <c r="AG34" s="213" t="s">
        <v>50</v>
      </c>
      <c r="AH34" s="112">
        <f t="shared" si="9"/>
        <v>66909.400630914824</v>
      </c>
      <c r="AI34" s="213" t="s">
        <v>50</v>
      </c>
      <c r="AJ34" s="112">
        <f t="shared" si="10"/>
        <v>71074.429775280892</v>
      </c>
      <c r="AK34" s="212"/>
      <c r="AL34" s="213" t="str">
        <f t="shared" si="11"/>
        <v>岸和田市</v>
      </c>
      <c r="AM34" s="112">
        <f t="shared" si="0"/>
        <v>72182.26380368098</v>
      </c>
      <c r="AN34" s="213" t="str">
        <f t="shared" si="12"/>
        <v>池田市</v>
      </c>
      <c r="AO34" s="112">
        <f t="shared" si="1"/>
        <v>72073.930551888043</v>
      </c>
      <c r="AP34" s="112">
        <f t="shared" si="13"/>
        <v>80125.165490939995</v>
      </c>
      <c r="AQ34" s="112">
        <f t="shared" si="14"/>
        <v>78145.842979754772</v>
      </c>
      <c r="AR34" s="112">
        <v>0</v>
      </c>
    </row>
    <row r="35" spans="2:44" s="118" customFormat="1" ht="27" customHeight="1">
      <c r="B35" s="291">
        <v>30</v>
      </c>
      <c r="C35" s="51" t="s">
        <v>39</v>
      </c>
      <c r="D35" s="303">
        <f>市区町村別_指導対象者群分析!D35</f>
        <v>17938</v>
      </c>
      <c r="E35" s="343">
        <v>9971</v>
      </c>
      <c r="F35" s="350">
        <v>853943020</v>
      </c>
      <c r="G35" s="304">
        <f t="shared" si="2"/>
        <v>85642.665730618799</v>
      </c>
      <c r="H35" s="303">
        <f>市区町村別_指導対象者群分析!E35</f>
        <v>1342</v>
      </c>
      <c r="I35" s="343">
        <v>1268</v>
      </c>
      <c r="J35" s="350">
        <v>108183270</v>
      </c>
      <c r="K35" s="304">
        <f t="shared" si="3"/>
        <v>85318.036277602529</v>
      </c>
      <c r="L35" s="303">
        <f>市区町村別_指導対象者群分析!F35</f>
        <v>16596</v>
      </c>
      <c r="M35" s="343">
        <v>8703</v>
      </c>
      <c r="N35" s="350">
        <v>745759750</v>
      </c>
      <c r="O35" s="304">
        <f t="shared" si="4"/>
        <v>85689.963231069749</v>
      </c>
      <c r="P35" s="303">
        <f>市区町村別_指導対象者群分析!G35</f>
        <v>249</v>
      </c>
      <c r="Q35" s="343">
        <v>221</v>
      </c>
      <c r="R35" s="350">
        <v>16147620</v>
      </c>
      <c r="S35" s="304">
        <f t="shared" si="5"/>
        <v>73066.153846153844</v>
      </c>
      <c r="T35" s="303">
        <f>市区町村別_指導対象者群分析!I35</f>
        <v>1047</v>
      </c>
      <c r="U35" s="343">
        <v>1047</v>
      </c>
      <c r="V35" s="350">
        <v>92035650</v>
      </c>
      <c r="W35" s="304">
        <f t="shared" si="6"/>
        <v>87904.154727793692</v>
      </c>
      <c r="X35" s="303">
        <f>市区町村別_指導対象者群分析!K35</f>
        <v>46</v>
      </c>
      <c r="Y35" s="343">
        <v>0</v>
      </c>
      <c r="Z35" s="350">
        <v>0</v>
      </c>
      <c r="AA35" s="304" t="str">
        <f t="shared" si="7"/>
        <v>-</v>
      </c>
      <c r="AB35" s="303">
        <f>市区町村別_指導対象者群分析!M35</f>
        <v>8703</v>
      </c>
      <c r="AC35" s="300">
        <v>8703</v>
      </c>
      <c r="AD35" s="350">
        <v>745759750</v>
      </c>
      <c r="AE35" s="304">
        <f t="shared" si="8"/>
        <v>85689.963231069749</v>
      </c>
      <c r="AF35" s="212"/>
      <c r="AG35" s="213" t="s">
        <v>18</v>
      </c>
      <c r="AH35" s="112">
        <f t="shared" si="9"/>
        <v>78283.438985736924</v>
      </c>
      <c r="AI35" s="213" t="s">
        <v>18</v>
      </c>
      <c r="AJ35" s="112">
        <f t="shared" si="10"/>
        <v>73474.060529634298</v>
      </c>
      <c r="AK35" s="212"/>
      <c r="AL35" s="213" t="str">
        <f t="shared" si="11"/>
        <v>太子町</v>
      </c>
      <c r="AM35" s="112">
        <f t="shared" si="0"/>
        <v>71938.484848484848</v>
      </c>
      <c r="AN35" s="213" t="str">
        <f t="shared" si="12"/>
        <v>柏原市</v>
      </c>
      <c r="AO35" s="112">
        <f t="shared" si="1"/>
        <v>71945.976779404344</v>
      </c>
      <c r="AP35" s="112">
        <f t="shared" si="13"/>
        <v>80125.165490939995</v>
      </c>
      <c r="AQ35" s="112">
        <f t="shared" si="14"/>
        <v>78145.842979754772</v>
      </c>
      <c r="AR35" s="112">
        <v>0</v>
      </c>
    </row>
    <row r="36" spans="2:44" s="118" customFormat="1" ht="27" customHeight="1">
      <c r="B36" s="59">
        <v>31</v>
      </c>
      <c r="C36" s="51" t="s">
        <v>40</v>
      </c>
      <c r="D36" s="262">
        <f>市区町村別_指導対象者群分析!D36</f>
        <v>23842</v>
      </c>
      <c r="E36" s="342">
        <v>14107</v>
      </c>
      <c r="F36" s="349">
        <v>1100222500</v>
      </c>
      <c r="G36" s="240">
        <f t="shared" si="2"/>
        <v>77991.2454809669</v>
      </c>
      <c r="H36" s="262">
        <f>市区町村別_指導対象者群分析!E36</f>
        <v>1829</v>
      </c>
      <c r="I36" s="342">
        <v>1707</v>
      </c>
      <c r="J36" s="349">
        <v>139125000</v>
      </c>
      <c r="K36" s="240">
        <f t="shared" si="3"/>
        <v>81502.636203866437</v>
      </c>
      <c r="L36" s="262">
        <f>市区町村別_指導対象者群分析!F36</f>
        <v>22013</v>
      </c>
      <c r="M36" s="342">
        <v>12400</v>
      </c>
      <c r="N36" s="349">
        <v>961097500</v>
      </c>
      <c r="O36" s="240">
        <f t="shared" si="4"/>
        <v>77507.862903225803</v>
      </c>
      <c r="P36" s="262">
        <f>市区町村別_指導対象者群分析!G36</f>
        <v>241</v>
      </c>
      <c r="Q36" s="342">
        <v>227</v>
      </c>
      <c r="R36" s="349">
        <v>13652150</v>
      </c>
      <c r="S36" s="240">
        <f t="shared" si="5"/>
        <v>60141.629955947137</v>
      </c>
      <c r="T36" s="262">
        <f>市区町村別_指導対象者群分析!I36</f>
        <v>1480</v>
      </c>
      <c r="U36" s="342">
        <v>1480</v>
      </c>
      <c r="V36" s="349">
        <v>125472850</v>
      </c>
      <c r="W36" s="240">
        <f t="shared" si="6"/>
        <v>84778.952702702707</v>
      </c>
      <c r="X36" s="262">
        <f>市区町村別_指導対象者群分析!K36</f>
        <v>108</v>
      </c>
      <c r="Y36" s="342">
        <v>0</v>
      </c>
      <c r="Z36" s="349">
        <v>0</v>
      </c>
      <c r="AA36" s="240" t="str">
        <f t="shared" si="7"/>
        <v>-</v>
      </c>
      <c r="AB36" s="262">
        <f>市区町村別_指導対象者群分析!M36</f>
        <v>12400</v>
      </c>
      <c r="AC36" s="162">
        <v>12400</v>
      </c>
      <c r="AD36" s="349">
        <v>961097500</v>
      </c>
      <c r="AE36" s="240">
        <f t="shared" si="8"/>
        <v>77507.862903225803</v>
      </c>
      <c r="AF36" s="212"/>
      <c r="AG36" s="213" t="s">
        <v>19</v>
      </c>
      <c r="AH36" s="112">
        <f t="shared" si="9"/>
        <v>71826.126543209873</v>
      </c>
      <c r="AI36" s="213" t="s">
        <v>19</v>
      </c>
      <c r="AJ36" s="112">
        <f t="shared" si="10"/>
        <v>70406.278049603512</v>
      </c>
      <c r="AK36" s="212"/>
      <c r="AL36" s="213" t="str">
        <f t="shared" si="11"/>
        <v>交野市</v>
      </c>
      <c r="AM36" s="112">
        <f t="shared" si="0"/>
        <v>71826.126543209873</v>
      </c>
      <c r="AN36" s="213" t="str">
        <f t="shared" si="12"/>
        <v>寝屋川市</v>
      </c>
      <c r="AO36" s="112">
        <f t="shared" si="1"/>
        <v>71938.422777550179</v>
      </c>
      <c r="AP36" s="112">
        <f t="shared" si="13"/>
        <v>80125.165490939995</v>
      </c>
      <c r="AQ36" s="112">
        <f t="shared" si="14"/>
        <v>78145.842979754772</v>
      </c>
      <c r="AR36" s="112">
        <v>0</v>
      </c>
    </row>
    <row r="37" spans="2:44" s="118" customFormat="1" ht="27" customHeight="1">
      <c r="B37" s="59">
        <v>32</v>
      </c>
      <c r="C37" s="51" t="s">
        <v>41</v>
      </c>
      <c r="D37" s="262">
        <f>市区町村別_指導対象者群分析!D37</f>
        <v>20290</v>
      </c>
      <c r="E37" s="342">
        <v>10975</v>
      </c>
      <c r="F37" s="349">
        <v>886199940</v>
      </c>
      <c r="G37" s="240">
        <f t="shared" si="2"/>
        <v>80747.147152619596</v>
      </c>
      <c r="H37" s="262">
        <f>市区町村別_指導対象者群分析!E37</f>
        <v>1952</v>
      </c>
      <c r="I37" s="342">
        <v>1767</v>
      </c>
      <c r="J37" s="349">
        <v>154936570</v>
      </c>
      <c r="K37" s="240">
        <f t="shared" si="3"/>
        <v>87683.40124504811</v>
      </c>
      <c r="L37" s="262">
        <f>市区町村別_指導対象者群分析!F37</f>
        <v>18338</v>
      </c>
      <c r="M37" s="342">
        <v>9208</v>
      </c>
      <c r="N37" s="349">
        <v>731263370</v>
      </c>
      <c r="O37" s="240">
        <f t="shared" si="4"/>
        <v>79416.091442224148</v>
      </c>
      <c r="P37" s="262">
        <f>市区町村別_指導対象者群分析!G37</f>
        <v>336</v>
      </c>
      <c r="Q37" s="342">
        <v>310</v>
      </c>
      <c r="R37" s="349">
        <v>21429570</v>
      </c>
      <c r="S37" s="240">
        <f t="shared" si="5"/>
        <v>69127.645161290318</v>
      </c>
      <c r="T37" s="262">
        <f>市区町村別_指導対象者群分析!I37</f>
        <v>1457</v>
      </c>
      <c r="U37" s="342">
        <v>1457</v>
      </c>
      <c r="V37" s="349">
        <v>133507000</v>
      </c>
      <c r="W37" s="240">
        <f t="shared" si="6"/>
        <v>91631.43445435827</v>
      </c>
      <c r="X37" s="262">
        <f>市区町村別_指導対象者群分析!K37</f>
        <v>159</v>
      </c>
      <c r="Y37" s="342">
        <v>0</v>
      </c>
      <c r="Z37" s="349">
        <v>0</v>
      </c>
      <c r="AA37" s="240" t="str">
        <f t="shared" si="7"/>
        <v>-</v>
      </c>
      <c r="AB37" s="262">
        <f>市区町村別_指導対象者群分析!M37</f>
        <v>9208</v>
      </c>
      <c r="AC37" s="162">
        <v>9208</v>
      </c>
      <c r="AD37" s="349">
        <v>731263370</v>
      </c>
      <c r="AE37" s="240">
        <f t="shared" si="8"/>
        <v>79416.091442224148</v>
      </c>
      <c r="AF37" s="212"/>
      <c r="AG37" s="213" t="s">
        <v>30</v>
      </c>
      <c r="AH37" s="112">
        <f t="shared" si="9"/>
        <v>84007.726396917147</v>
      </c>
      <c r="AI37" s="213" t="s">
        <v>30</v>
      </c>
      <c r="AJ37" s="112">
        <f t="shared" si="10"/>
        <v>76050.455178820252</v>
      </c>
      <c r="AK37" s="212"/>
      <c r="AL37" s="213" t="str">
        <f t="shared" si="11"/>
        <v>河内長野市</v>
      </c>
      <c r="AM37" s="112">
        <f t="shared" si="0"/>
        <v>71583.540218470705</v>
      </c>
      <c r="AN37" s="213" t="str">
        <f t="shared" si="12"/>
        <v>千早赤阪村</v>
      </c>
      <c r="AO37" s="112">
        <f t="shared" si="1"/>
        <v>71767.543103448275</v>
      </c>
      <c r="AP37" s="112">
        <f t="shared" si="13"/>
        <v>80125.165490939995</v>
      </c>
      <c r="AQ37" s="112">
        <f t="shared" si="14"/>
        <v>78145.842979754772</v>
      </c>
      <c r="AR37" s="112">
        <v>0</v>
      </c>
    </row>
    <row r="38" spans="2:44" s="118" customFormat="1" ht="27" customHeight="1">
      <c r="B38" s="59">
        <v>33</v>
      </c>
      <c r="C38" s="51" t="s">
        <v>42</v>
      </c>
      <c r="D38" s="262">
        <f>市区町村別_指導対象者群分析!D38</f>
        <v>5747</v>
      </c>
      <c r="E38" s="342">
        <v>3114</v>
      </c>
      <c r="F38" s="349">
        <v>234001330</v>
      </c>
      <c r="G38" s="240">
        <f t="shared" si="2"/>
        <v>75144.935773924211</v>
      </c>
      <c r="H38" s="262">
        <f>市区町村別_指導対象者群分析!E38</f>
        <v>440</v>
      </c>
      <c r="I38" s="342">
        <v>423</v>
      </c>
      <c r="J38" s="349">
        <v>32458300</v>
      </c>
      <c r="K38" s="240">
        <f t="shared" si="3"/>
        <v>76733.569739952713</v>
      </c>
      <c r="L38" s="262">
        <f>市区町村別_指導対象者群分析!F38</f>
        <v>5307</v>
      </c>
      <c r="M38" s="342">
        <v>2691</v>
      </c>
      <c r="N38" s="349">
        <v>201543030</v>
      </c>
      <c r="O38" s="240">
        <f t="shared" si="4"/>
        <v>74895.217391304352</v>
      </c>
      <c r="P38" s="262">
        <f>市区町村別_指導対象者群分析!G38</f>
        <v>69</v>
      </c>
      <c r="Q38" s="342">
        <v>67</v>
      </c>
      <c r="R38" s="349">
        <v>4998580</v>
      </c>
      <c r="S38" s="240">
        <f t="shared" si="5"/>
        <v>74605.67164179105</v>
      </c>
      <c r="T38" s="262">
        <f>市区町村別_指導対象者群分析!I38</f>
        <v>356</v>
      </c>
      <c r="U38" s="342">
        <v>356</v>
      </c>
      <c r="V38" s="349">
        <v>27459720</v>
      </c>
      <c r="W38" s="240">
        <f t="shared" si="6"/>
        <v>77134.044943820219</v>
      </c>
      <c r="X38" s="262">
        <f>市区町村別_指導対象者群分析!K38</f>
        <v>15</v>
      </c>
      <c r="Y38" s="342">
        <v>0</v>
      </c>
      <c r="Z38" s="349">
        <v>0</v>
      </c>
      <c r="AA38" s="240" t="str">
        <f t="shared" si="7"/>
        <v>-</v>
      </c>
      <c r="AB38" s="262">
        <f>市区町村別_指導対象者群分析!M38</f>
        <v>2691</v>
      </c>
      <c r="AC38" s="162">
        <v>2691</v>
      </c>
      <c r="AD38" s="349">
        <v>201543030</v>
      </c>
      <c r="AE38" s="240">
        <f t="shared" si="8"/>
        <v>74895.217391304352</v>
      </c>
      <c r="AF38" s="212"/>
      <c r="AG38" s="213" t="s">
        <v>51</v>
      </c>
      <c r="AH38" s="112">
        <f t="shared" si="9"/>
        <v>69581.207289293845</v>
      </c>
      <c r="AI38" s="213" t="s">
        <v>51</v>
      </c>
      <c r="AJ38" s="112">
        <f t="shared" si="10"/>
        <v>74764.878384580079</v>
      </c>
      <c r="AK38" s="212"/>
      <c r="AL38" s="213" t="str">
        <f t="shared" si="11"/>
        <v>寝屋川市</v>
      </c>
      <c r="AM38" s="112">
        <f t="shared" si="0"/>
        <v>70387.840389016012</v>
      </c>
      <c r="AN38" s="213" t="str">
        <f t="shared" si="12"/>
        <v>泉南市</v>
      </c>
      <c r="AO38" s="112">
        <f t="shared" si="1"/>
        <v>71074.429775280892</v>
      </c>
      <c r="AP38" s="112">
        <f t="shared" si="13"/>
        <v>80125.165490939995</v>
      </c>
      <c r="AQ38" s="112">
        <f t="shared" si="14"/>
        <v>78145.842979754772</v>
      </c>
      <c r="AR38" s="112">
        <v>0</v>
      </c>
    </row>
    <row r="39" spans="2:44" s="118" customFormat="1" ht="27" customHeight="1">
      <c r="B39" s="59">
        <v>34</v>
      </c>
      <c r="C39" s="51" t="s">
        <v>44</v>
      </c>
      <c r="D39" s="262">
        <f>市区町村別_指導対象者群分析!D39</f>
        <v>25869</v>
      </c>
      <c r="E39" s="342">
        <v>13109</v>
      </c>
      <c r="F39" s="349">
        <v>962257290</v>
      </c>
      <c r="G39" s="240">
        <f t="shared" si="2"/>
        <v>73404.324509878716</v>
      </c>
      <c r="H39" s="262">
        <f>市区町村別_指導対象者群分析!E39</f>
        <v>2059</v>
      </c>
      <c r="I39" s="342">
        <v>1875</v>
      </c>
      <c r="J39" s="349">
        <v>131639730</v>
      </c>
      <c r="K39" s="240">
        <f t="shared" si="3"/>
        <v>70207.856</v>
      </c>
      <c r="L39" s="262">
        <f>市区町村別_指導対象者群分析!F39</f>
        <v>23810</v>
      </c>
      <c r="M39" s="342">
        <v>11234</v>
      </c>
      <c r="N39" s="349">
        <v>830617560</v>
      </c>
      <c r="O39" s="240">
        <f t="shared" si="4"/>
        <v>73937.828022075846</v>
      </c>
      <c r="P39" s="262">
        <f>市区町村別_指導対象者群分析!G39</f>
        <v>278</v>
      </c>
      <c r="Q39" s="342">
        <v>245</v>
      </c>
      <c r="R39" s="349">
        <v>13982640</v>
      </c>
      <c r="S39" s="240">
        <f t="shared" si="5"/>
        <v>57072</v>
      </c>
      <c r="T39" s="262">
        <f>市区町村別_指導対象者群分析!I39</f>
        <v>1630</v>
      </c>
      <c r="U39" s="342">
        <v>1630</v>
      </c>
      <c r="V39" s="349">
        <v>117657090</v>
      </c>
      <c r="W39" s="240">
        <f t="shared" si="6"/>
        <v>72182.26380368098</v>
      </c>
      <c r="X39" s="262">
        <f>市区町村別_指導対象者群分析!K39</f>
        <v>151</v>
      </c>
      <c r="Y39" s="342">
        <v>0</v>
      </c>
      <c r="Z39" s="349">
        <v>0</v>
      </c>
      <c r="AA39" s="240" t="str">
        <f t="shared" si="7"/>
        <v>-</v>
      </c>
      <c r="AB39" s="262">
        <f>市区町村別_指導対象者群分析!M39</f>
        <v>11234</v>
      </c>
      <c r="AC39" s="162">
        <v>11234</v>
      </c>
      <c r="AD39" s="349">
        <v>830617560</v>
      </c>
      <c r="AE39" s="240">
        <f t="shared" si="8"/>
        <v>73937.828022075846</v>
      </c>
      <c r="AF39" s="212"/>
      <c r="AG39" s="213" t="s">
        <v>11</v>
      </c>
      <c r="AH39" s="112">
        <f t="shared" si="9"/>
        <v>67970.233766233767</v>
      </c>
      <c r="AI39" s="213" t="s">
        <v>11</v>
      </c>
      <c r="AJ39" s="112">
        <f t="shared" si="10"/>
        <v>65142.682672233823</v>
      </c>
      <c r="AK39" s="212"/>
      <c r="AL39" s="213" t="str">
        <f t="shared" si="11"/>
        <v>高槻市</v>
      </c>
      <c r="AM39" s="112">
        <f t="shared" si="0"/>
        <v>70010.657306955967</v>
      </c>
      <c r="AN39" s="213" t="str">
        <f t="shared" si="12"/>
        <v>交野市</v>
      </c>
      <c r="AO39" s="112">
        <f t="shared" si="1"/>
        <v>70406.278049603512</v>
      </c>
      <c r="AP39" s="112">
        <f t="shared" si="13"/>
        <v>80125.165490939995</v>
      </c>
      <c r="AQ39" s="112">
        <f t="shared" si="14"/>
        <v>78145.842979754772</v>
      </c>
      <c r="AR39" s="112">
        <v>0</v>
      </c>
    </row>
    <row r="40" spans="2:44" s="118" customFormat="1" ht="27" customHeight="1">
      <c r="B40" s="59">
        <v>35</v>
      </c>
      <c r="C40" s="51" t="s">
        <v>1</v>
      </c>
      <c r="D40" s="262">
        <f>市区町村別_指導対象者群分析!D40</f>
        <v>52871</v>
      </c>
      <c r="E40" s="342">
        <v>31393</v>
      </c>
      <c r="F40" s="349">
        <v>2437761810</v>
      </c>
      <c r="G40" s="240">
        <f t="shared" si="2"/>
        <v>77653.037619851559</v>
      </c>
      <c r="H40" s="262">
        <f>市区町村別_指導対象者群分析!E40</f>
        <v>5033</v>
      </c>
      <c r="I40" s="342">
        <v>4791</v>
      </c>
      <c r="J40" s="349">
        <v>397087280</v>
      </c>
      <c r="K40" s="240">
        <f t="shared" si="3"/>
        <v>82881.920267167603</v>
      </c>
      <c r="L40" s="262">
        <f>市区町村別_指導対象者群分析!F40</f>
        <v>47838</v>
      </c>
      <c r="M40" s="342">
        <v>26602</v>
      </c>
      <c r="N40" s="349">
        <v>2040674530</v>
      </c>
      <c r="O40" s="240">
        <f t="shared" si="4"/>
        <v>76711.319825577026</v>
      </c>
      <c r="P40" s="262">
        <f>市区町村別_指導対象者群分析!G40</f>
        <v>896</v>
      </c>
      <c r="Q40" s="342">
        <v>854</v>
      </c>
      <c r="R40" s="349">
        <v>61383880</v>
      </c>
      <c r="S40" s="240">
        <f t="shared" si="5"/>
        <v>71878.079625292739</v>
      </c>
      <c r="T40" s="262">
        <f>市区町村別_指導対象者群分析!I40</f>
        <v>3937</v>
      </c>
      <c r="U40" s="342">
        <v>3937</v>
      </c>
      <c r="V40" s="349">
        <v>335703400</v>
      </c>
      <c r="W40" s="240">
        <f t="shared" si="6"/>
        <v>85268.83413766828</v>
      </c>
      <c r="X40" s="262">
        <f>市区町村別_指導対象者群分析!K40</f>
        <v>200</v>
      </c>
      <c r="Y40" s="342">
        <v>0</v>
      </c>
      <c r="Z40" s="349">
        <v>0</v>
      </c>
      <c r="AA40" s="240" t="str">
        <f t="shared" si="7"/>
        <v>-</v>
      </c>
      <c r="AB40" s="262">
        <f>市区町村別_指導対象者群分析!M40</f>
        <v>26602</v>
      </c>
      <c r="AC40" s="162">
        <v>26602</v>
      </c>
      <c r="AD40" s="349">
        <v>2040674530</v>
      </c>
      <c r="AE40" s="240">
        <f t="shared" si="8"/>
        <v>76711.319825577026</v>
      </c>
      <c r="AF40" s="212"/>
      <c r="AG40" s="213" t="s">
        <v>5</v>
      </c>
      <c r="AH40" s="112">
        <f t="shared" si="9"/>
        <v>73398.792710706155</v>
      </c>
      <c r="AI40" s="213" t="s">
        <v>5</v>
      </c>
      <c r="AJ40" s="112">
        <f t="shared" si="10"/>
        <v>74929.150812064967</v>
      </c>
      <c r="AK40" s="212"/>
      <c r="AL40" s="213" t="str">
        <f t="shared" si="11"/>
        <v>阪南市</v>
      </c>
      <c r="AM40" s="112">
        <f t="shared" si="0"/>
        <v>69581.207289293845</v>
      </c>
      <c r="AN40" s="213" t="str">
        <f t="shared" si="12"/>
        <v>河南町</v>
      </c>
      <c r="AO40" s="112">
        <f t="shared" si="1"/>
        <v>70014.902120717787</v>
      </c>
      <c r="AP40" s="112">
        <f t="shared" si="13"/>
        <v>80125.165490939995</v>
      </c>
      <c r="AQ40" s="112">
        <f t="shared" si="14"/>
        <v>78145.842979754772</v>
      </c>
      <c r="AR40" s="112">
        <v>0</v>
      </c>
    </row>
    <row r="41" spans="2:44" s="118" customFormat="1" ht="27" customHeight="1">
      <c r="B41" s="59">
        <v>36</v>
      </c>
      <c r="C41" s="51" t="s">
        <v>2</v>
      </c>
      <c r="D41" s="262">
        <f>市区町村別_指導対象者群分析!D41</f>
        <v>14726</v>
      </c>
      <c r="E41" s="342">
        <v>8906</v>
      </c>
      <c r="F41" s="349">
        <v>634280590</v>
      </c>
      <c r="G41" s="240">
        <f t="shared" si="2"/>
        <v>71219.468897372557</v>
      </c>
      <c r="H41" s="262">
        <f>市区町村別_指導対象者群分析!E41</f>
        <v>1371</v>
      </c>
      <c r="I41" s="342">
        <v>1332</v>
      </c>
      <c r="J41" s="349">
        <v>88392640</v>
      </c>
      <c r="K41" s="240">
        <f t="shared" si="3"/>
        <v>66360.840840840843</v>
      </c>
      <c r="L41" s="262">
        <f>市区町村別_指導対象者群分析!F41</f>
        <v>13355</v>
      </c>
      <c r="M41" s="342">
        <v>7574</v>
      </c>
      <c r="N41" s="349">
        <v>545887950</v>
      </c>
      <c r="O41" s="240">
        <f t="shared" si="4"/>
        <v>72073.930551888043</v>
      </c>
      <c r="P41" s="262">
        <f>市区町村別_指導対象者群分析!G41</f>
        <v>263</v>
      </c>
      <c r="Q41" s="342">
        <v>252</v>
      </c>
      <c r="R41" s="349">
        <v>14269930</v>
      </c>
      <c r="S41" s="240">
        <f t="shared" si="5"/>
        <v>56626.706349206346</v>
      </c>
      <c r="T41" s="262">
        <f>市区町村別_指導対象者群分析!I41</f>
        <v>1080</v>
      </c>
      <c r="U41" s="342">
        <v>1080</v>
      </c>
      <c r="V41" s="349">
        <v>74122710</v>
      </c>
      <c r="W41" s="240">
        <f t="shared" si="6"/>
        <v>68632.138888888891</v>
      </c>
      <c r="X41" s="262">
        <f>市区町村別_指導対象者群分析!K41</f>
        <v>28</v>
      </c>
      <c r="Y41" s="342">
        <v>0</v>
      </c>
      <c r="Z41" s="349">
        <v>0</v>
      </c>
      <c r="AA41" s="240" t="str">
        <f t="shared" si="7"/>
        <v>-</v>
      </c>
      <c r="AB41" s="262">
        <f>市区町村別_指導対象者群分析!M41</f>
        <v>7574</v>
      </c>
      <c r="AC41" s="162">
        <v>7574</v>
      </c>
      <c r="AD41" s="349">
        <v>545887950</v>
      </c>
      <c r="AE41" s="240">
        <f t="shared" si="8"/>
        <v>72073.930551888043</v>
      </c>
      <c r="AF41" s="212"/>
      <c r="AG41" s="213" t="s">
        <v>6</v>
      </c>
      <c r="AH41" s="112">
        <f t="shared" si="9"/>
        <v>78876.133333333331</v>
      </c>
      <c r="AI41" s="213" t="s">
        <v>6</v>
      </c>
      <c r="AJ41" s="112">
        <f t="shared" si="10"/>
        <v>65086.025641025641</v>
      </c>
      <c r="AK41" s="212"/>
      <c r="AL41" s="213" t="str">
        <f t="shared" si="11"/>
        <v>松原市</v>
      </c>
      <c r="AM41" s="112">
        <f t="shared" si="0"/>
        <v>69576.286919831226</v>
      </c>
      <c r="AN41" s="213" t="str">
        <f t="shared" si="12"/>
        <v>熊取町</v>
      </c>
      <c r="AO41" s="112">
        <f t="shared" si="1"/>
        <v>69680.3223105902</v>
      </c>
      <c r="AP41" s="112">
        <f t="shared" si="13"/>
        <v>80125.165490939995</v>
      </c>
      <c r="AQ41" s="112">
        <f t="shared" si="14"/>
        <v>78145.842979754772</v>
      </c>
      <c r="AR41" s="112">
        <v>0</v>
      </c>
    </row>
    <row r="42" spans="2:44" s="118" customFormat="1" ht="27" customHeight="1">
      <c r="B42" s="59">
        <v>37</v>
      </c>
      <c r="C42" s="51" t="s">
        <v>3</v>
      </c>
      <c r="D42" s="262">
        <f>市区町村別_指導対象者群分析!D42</f>
        <v>44847</v>
      </c>
      <c r="E42" s="342">
        <v>27166</v>
      </c>
      <c r="F42" s="349">
        <v>2065116800</v>
      </c>
      <c r="G42" s="240">
        <f t="shared" si="2"/>
        <v>76018.43480821616</v>
      </c>
      <c r="H42" s="262">
        <f>市区町村別_指導対象者群分析!E42</f>
        <v>6630</v>
      </c>
      <c r="I42" s="342">
        <v>5995</v>
      </c>
      <c r="J42" s="349">
        <v>416480250</v>
      </c>
      <c r="K42" s="240">
        <f t="shared" si="3"/>
        <v>69471.267723102588</v>
      </c>
      <c r="L42" s="262">
        <f>市区町村別_指導対象者群分析!F42</f>
        <v>38217</v>
      </c>
      <c r="M42" s="342">
        <v>21171</v>
      </c>
      <c r="N42" s="349">
        <v>1648636550</v>
      </c>
      <c r="O42" s="240">
        <f t="shared" si="4"/>
        <v>77872.39856407349</v>
      </c>
      <c r="P42" s="262">
        <f>市区町村別_指導対象者群分析!G42</f>
        <v>1292</v>
      </c>
      <c r="Q42" s="342">
        <v>1113</v>
      </c>
      <c r="R42" s="349">
        <v>59736110</v>
      </c>
      <c r="S42" s="240">
        <f t="shared" si="5"/>
        <v>53671.257861635218</v>
      </c>
      <c r="T42" s="262">
        <f>市区町村別_指導対象者群分析!I42</f>
        <v>4882</v>
      </c>
      <c r="U42" s="342">
        <v>4882</v>
      </c>
      <c r="V42" s="349">
        <v>356744140</v>
      </c>
      <c r="W42" s="240">
        <f t="shared" si="6"/>
        <v>73073.359278984019</v>
      </c>
      <c r="X42" s="262">
        <f>市区町村別_指導対象者群分析!K42</f>
        <v>456</v>
      </c>
      <c r="Y42" s="342">
        <v>0</v>
      </c>
      <c r="Z42" s="349">
        <v>0</v>
      </c>
      <c r="AA42" s="240" t="str">
        <f t="shared" si="7"/>
        <v>-</v>
      </c>
      <c r="AB42" s="262">
        <f>市区町村別_指導対象者群分析!M42</f>
        <v>21171</v>
      </c>
      <c r="AC42" s="162">
        <v>21171</v>
      </c>
      <c r="AD42" s="349">
        <v>1648636550</v>
      </c>
      <c r="AE42" s="240">
        <f t="shared" si="8"/>
        <v>77872.39856407349</v>
      </c>
      <c r="AF42" s="212"/>
      <c r="AG42" s="213" t="s">
        <v>52</v>
      </c>
      <c r="AH42" s="112">
        <f t="shared" si="9"/>
        <v>82392.690355329949</v>
      </c>
      <c r="AI42" s="213" t="s">
        <v>52</v>
      </c>
      <c r="AJ42" s="112">
        <f t="shared" si="10"/>
        <v>83223.422306959008</v>
      </c>
      <c r="AK42" s="212"/>
      <c r="AL42" s="213" t="str">
        <f t="shared" si="11"/>
        <v>摂津市</v>
      </c>
      <c r="AM42" s="112">
        <f t="shared" si="0"/>
        <v>69121.823770491799</v>
      </c>
      <c r="AN42" s="213" t="str">
        <f t="shared" si="12"/>
        <v>貝塚市</v>
      </c>
      <c r="AO42" s="112">
        <f t="shared" si="1"/>
        <v>69589.635509839005</v>
      </c>
      <c r="AP42" s="112">
        <f t="shared" si="13"/>
        <v>80125.165490939995</v>
      </c>
      <c r="AQ42" s="112">
        <f t="shared" si="14"/>
        <v>78145.842979754772</v>
      </c>
      <c r="AR42" s="112">
        <v>0</v>
      </c>
    </row>
    <row r="43" spans="2:44" s="118" customFormat="1" ht="27" customHeight="1">
      <c r="B43" s="59">
        <v>38</v>
      </c>
      <c r="C43" s="63" t="s">
        <v>45</v>
      </c>
      <c r="D43" s="265">
        <f>市区町村別_指導対象者群分析!D43</f>
        <v>9354</v>
      </c>
      <c r="E43" s="342">
        <v>5026</v>
      </c>
      <c r="F43" s="349">
        <v>408059290</v>
      </c>
      <c r="G43" s="240">
        <f t="shared" si="2"/>
        <v>81189.671707122965</v>
      </c>
      <c r="H43" s="265">
        <f>市区町村別_指導対象者群分析!E43</f>
        <v>1115</v>
      </c>
      <c r="I43" s="342">
        <v>1010</v>
      </c>
      <c r="J43" s="349">
        <v>86258740</v>
      </c>
      <c r="K43" s="240">
        <f t="shared" si="3"/>
        <v>85404.69306930693</v>
      </c>
      <c r="L43" s="265">
        <f>市区町村別_指導対象者群分析!F43</f>
        <v>8239</v>
      </c>
      <c r="M43" s="342">
        <v>4016</v>
      </c>
      <c r="N43" s="349">
        <v>321800550</v>
      </c>
      <c r="O43" s="240">
        <f t="shared" si="4"/>
        <v>80129.619023904379</v>
      </c>
      <c r="P43" s="265">
        <f>市区町村別_指導対象者群分析!G43</f>
        <v>136</v>
      </c>
      <c r="Q43" s="342">
        <v>122</v>
      </c>
      <c r="R43" s="349">
        <v>10187290</v>
      </c>
      <c r="S43" s="240">
        <f t="shared" si="5"/>
        <v>83502.37704918033</v>
      </c>
      <c r="T43" s="265">
        <f>市区町村別_指導対象者群分析!I43</f>
        <v>888</v>
      </c>
      <c r="U43" s="342">
        <v>888</v>
      </c>
      <c r="V43" s="349">
        <v>76071450</v>
      </c>
      <c r="W43" s="240">
        <f t="shared" si="6"/>
        <v>85666.047297297293</v>
      </c>
      <c r="X43" s="265">
        <f>市区町村別_指導対象者群分析!K43</f>
        <v>91</v>
      </c>
      <c r="Y43" s="342">
        <v>0</v>
      </c>
      <c r="Z43" s="349">
        <v>0</v>
      </c>
      <c r="AA43" s="240" t="str">
        <f t="shared" si="7"/>
        <v>-</v>
      </c>
      <c r="AB43" s="265">
        <f>市区町村別_指導対象者群分析!M43</f>
        <v>4016</v>
      </c>
      <c r="AC43" s="162">
        <v>4016</v>
      </c>
      <c r="AD43" s="349">
        <v>321800550</v>
      </c>
      <c r="AE43" s="240">
        <f t="shared" si="8"/>
        <v>80129.619023904379</v>
      </c>
      <c r="AF43" s="212"/>
      <c r="AG43" s="213" t="s">
        <v>53</v>
      </c>
      <c r="AH43" s="112">
        <f t="shared" si="9"/>
        <v>62214.125475285175</v>
      </c>
      <c r="AI43" s="213" t="s">
        <v>53</v>
      </c>
      <c r="AJ43" s="112">
        <f t="shared" si="10"/>
        <v>69680.3223105902</v>
      </c>
      <c r="AK43" s="212"/>
      <c r="AL43" s="213" t="str">
        <f t="shared" si="11"/>
        <v>富田林市</v>
      </c>
      <c r="AM43" s="112">
        <f t="shared" si="0"/>
        <v>68647.655579399143</v>
      </c>
      <c r="AN43" s="213" t="str">
        <f t="shared" si="12"/>
        <v>高槻市</v>
      </c>
      <c r="AO43" s="112">
        <f t="shared" si="1"/>
        <v>68787.890438247006</v>
      </c>
      <c r="AP43" s="112">
        <f t="shared" si="13"/>
        <v>80125.165490939995</v>
      </c>
      <c r="AQ43" s="112">
        <f t="shared" si="14"/>
        <v>78145.842979754772</v>
      </c>
      <c r="AR43" s="112">
        <v>0</v>
      </c>
    </row>
    <row r="44" spans="2:44" s="118" customFormat="1" ht="27" customHeight="1">
      <c r="B44" s="59">
        <v>39</v>
      </c>
      <c r="C44" s="63" t="s">
        <v>8</v>
      </c>
      <c r="D44" s="265">
        <f>市区町村別_指導対象者群分析!D44</f>
        <v>53855</v>
      </c>
      <c r="E44" s="342">
        <v>30737</v>
      </c>
      <c r="F44" s="349">
        <v>2116896170</v>
      </c>
      <c r="G44" s="240">
        <f t="shared" si="2"/>
        <v>68871.268178416896</v>
      </c>
      <c r="H44" s="265">
        <f>市区町村別_指導対象者群分析!E44</f>
        <v>6122</v>
      </c>
      <c r="I44" s="342">
        <v>5637</v>
      </c>
      <c r="J44" s="349">
        <v>390320120</v>
      </c>
      <c r="K44" s="240">
        <f t="shared" si="3"/>
        <v>69242.526166400567</v>
      </c>
      <c r="L44" s="265">
        <f>市区町村別_指導対象者群分析!F44</f>
        <v>47733</v>
      </c>
      <c r="M44" s="342">
        <v>25100</v>
      </c>
      <c r="N44" s="349">
        <v>1726576050</v>
      </c>
      <c r="O44" s="240">
        <f t="shared" si="4"/>
        <v>68787.890438247006</v>
      </c>
      <c r="P44" s="265">
        <f>市区町村別_指導対象者群分析!G44</f>
        <v>1040</v>
      </c>
      <c r="Q44" s="342">
        <v>936</v>
      </c>
      <c r="R44" s="349">
        <v>61200020</v>
      </c>
      <c r="S44" s="240">
        <f t="shared" si="5"/>
        <v>65384.63675213675</v>
      </c>
      <c r="T44" s="265">
        <f>市区町村別_指導対象者群分析!I44</f>
        <v>4701</v>
      </c>
      <c r="U44" s="342">
        <v>4701</v>
      </c>
      <c r="V44" s="349">
        <v>329120100</v>
      </c>
      <c r="W44" s="240">
        <f t="shared" si="6"/>
        <v>70010.657306955967</v>
      </c>
      <c r="X44" s="265">
        <f>市区町村別_指導対象者群分析!K44</f>
        <v>381</v>
      </c>
      <c r="Y44" s="342">
        <v>0</v>
      </c>
      <c r="Z44" s="349">
        <v>0</v>
      </c>
      <c r="AA44" s="240" t="str">
        <f t="shared" si="7"/>
        <v>-</v>
      </c>
      <c r="AB44" s="265">
        <f>市区町村別_指導対象者群分析!M44</f>
        <v>25100</v>
      </c>
      <c r="AC44" s="162">
        <v>25100</v>
      </c>
      <c r="AD44" s="349">
        <v>1726576050</v>
      </c>
      <c r="AE44" s="240">
        <f t="shared" si="8"/>
        <v>68787.890438247006</v>
      </c>
      <c r="AF44" s="212"/>
      <c r="AG44" s="213" t="s">
        <v>54</v>
      </c>
      <c r="AH44" s="112">
        <f t="shared" si="9"/>
        <v>88145.409836065577</v>
      </c>
      <c r="AI44" s="213" t="s">
        <v>54</v>
      </c>
      <c r="AJ44" s="112">
        <f t="shared" si="10"/>
        <v>68039.70251716247</v>
      </c>
      <c r="AK44" s="212"/>
      <c r="AL44" s="213" t="str">
        <f t="shared" si="11"/>
        <v>池田市</v>
      </c>
      <c r="AM44" s="112">
        <f t="shared" si="0"/>
        <v>68632.138888888891</v>
      </c>
      <c r="AN44" s="213" t="str">
        <f t="shared" si="12"/>
        <v>岬町</v>
      </c>
      <c r="AO44" s="112">
        <f t="shared" si="1"/>
        <v>68721.821705426351</v>
      </c>
      <c r="AP44" s="112">
        <f t="shared" si="13"/>
        <v>80125.165490939995</v>
      </c>
      <c r="AQ44" s="112">
        <f t="shared" si="14"/>
        <v>78145.842979754772</v>
      </c>
      <c r="AR44" s="112">
        <v>0</v>
      </c>
    </row>
    <row r="45" spans="2:44" s="118" customFormat="1" ht="27" customHeight="1">
      <c r="B45" s="59">
        <v>40</v>
      </c>
      <c r="C45" s="63" t="s">
        <v>46</v>
      </c>
      <c r="D45" s="265">
        <f>市区町村別_指導対象者群分析!D45</f>
        <v>11479</v>
      </c>
      <c r="E45" s="342">
        <v>5714</v>
      </c>
      <c r="F45" s="349">
        <v>402367720</v>
      </c>
      <c r="G45" s="240">
        <f t="shared" si="2"/>
        <v>70417.871893594682</v>
      </c>
      <c r="H45" s="265">
        <f>市区町村別_指導対象者群分析!E45</f>
        <v>1352</v>
      </c>
      <c r="I45" s="342">
        <v>1242</v>
      </c>
      <c r="J45" s="349">
        <v>91162870</v>
      </c>
      <c r="K45" s="240">
        <f t="shared" si="3"/>
        <v>73400.056360708535</v>
      </c>
      <c r="L45" s="265">
        <f>市区町村別_指導対象者群分析!F45</f>
        <v>10127</v>
      </c>
      <c r="M45" s="342">
        <v>4472</v>
      </c>
      <c r="N45" s="349">
        <v>311204850</v>
      </c>
      <c r="O45" s="240">
        <f t="shared" si="4"/>
        <v>69589.635509839005</v>
      </c>
      <c r="P45" s="265">
        <f>市区町村別_指導対象者群分析!G45</f>
        <v>179</v>
      </c>
      <c r="Q45" s="342">
        <v>171</v>
      </c>
      <c r="R45" s="349">
        <v>9764960</v>
      </c>
      <c r="S45" s="240">
        <f t="shared" si="5"/>
        <v>57105.029239766081</v>
      </c>
      <c r="T45" s="265">
        <f>市区町村別_指導対象者群分析!I45</f>
        <v>1071</v>
      </c>
      <c r="U45" s="342">
        <v>1071</v>
      </c>
      <c r="V45" s="349">
        <v>81397910</v>
      </c>
      <c r="W45" s="240">
        <f t="shared" si="6"/>
        <v>76001.783380018678</v>
      </c>
      <c r="X45" s="265">
        <f>市区町村別_指導対象者群分析!K45</f>
        <v>102</v>
      </c>
      <c r="Y45" s="342">
        <v>0</v>
      </c>
      <c r="Z45" s="349">
        <v>0</v>
      </c>
      <c r="AA45" s="240" t="str">
        <f t="shared" si="7"/>
        <v>-</v>
      </c>
      <c r="AB45" s="265">
        <f>市区町村別_指導対象者群分析!M45</f>
        <v>4472</v>
      </c>
      <c r="AC45" s="162">
        <v>4472</v>
      </c>
      <c r="AD45" s="349">
        <v>311204850</v>
      </c>
      <c r="AE45" s="240">
        <f t="shared" si="8"/>
        <v>69589.635509839005</v>
      </c>
      <c r="AF45" s="212"/>
      <c r="AG45" s="213" t="s">
        <v>55</v>
      </c>
      <c r="AH45" s="112">
        <f t="shared" si="9"/>
        <v>78053.780487804877</v>
      </c>
      <c r="AI45" s="213" t="s">
        <v>55</v>
      </c>
      <c r="AJ45" s="112">
        <f t="shared" si="10"/>
        <v>68721.821705426351</v>
      </c>
      <c r="AK45" s="212"/>
      <c r="AL45" s="213" t="str">
        <f t="shared" si="11"/>
        <v>島本町</v>
      </c>
      <c r="AM45" s="112">
        <f t="shared" si="0"/>
        <v>67970.233766233767</v>
      </c>
      <c r="AN45" s="213" t="str">
        <f t="shared" si="12"/>
        <v>田尻町</v>
      </c>
      <c r="AO45" s="112">
        <f t="shared" si="1"/>
        <v>68039.70251716247</v>
      </c>
      <c r="AP45" s="112">
        <f t="shared" si="13"/>
        <v>80125.165490939995</v>
      </c>
      <c r="AQ45" s="112">
        <f t="shared" si="14"/>
        <v>78145.842979754772</v>
      </c>
      <c r="AR45" s="112">
        <v>0</v>
      </c>
    </row>
    <row r="46" spans="2:44" s="118" customFormat="1" ht="27" customHeight="1">
      <c r="B46" s="59">
        <v>41</v>
      </c>
      <c r="C46" s="63" t="s">
        <v>13</v>
      </c>
      <c r="D46" s="265">
        <f>市区町村別_指導対象者群分析!D46</f>
        <v>21177</v>
      </c>
      <c r="E46" s="342">
        <v>11266</v>
      </c>
      <c r="F46" s="349">
        <v>905365670</v>
      </c>
      <c r="G46" s="240">
        <f t="shared" si="2"/>
        <v>80362.654890821941</v>
      </c>
      <c r="H46" s="265">
        <f>市区町村別_指導対象者群分析!E46</f>
        <v>2594</v>
      </c>
      <c r="I46" s="342">
        <v>2402</v>
      </c>
      <c r="J46" s="349">
        <v>204971090</v>
      </c>
      <c r="K46" s="240">
        <f t="shared" si="3"/>
        <v>85333.509575353877</v>
      </c>
      <c r="L46" s="265">
        <f>市区町村別_指導対象者群分析!F46</f>
        <v>18583</v>
      </c>
      <c r="M46" s="342">
        <v>8864</v>
      </c>
      <c r="N46" s="349">
        <v>700394580</v>
      </c>
      <c r="O46" s="240">
        <f t="shared" si="4"/>
        <v>79015.63402527076</v>
      </c>
      <c r="P46" s="265">
        <f>市区町村別_指導対象者群分析!G46</f>
        <v>400</v>
      </c>
      <c r="Q46" s="342">
        <v>357</v>
      </c>
      <c r="R46" s="349">
        <v>24177390</v>
      </c>
      <c r="S46" s="240">
        <f t="shared" si="5"/>
        <v>67723.781512605041</v>
      </c>
      <c r="T46" s="265">
        <f>市区町村別_指導対象者群分析!I46</f>
        <v>2045</v>
      </c>
      <c r="U46" s="342">
        <v>2045</v>
      </c>
      <c r="V46" s="349">
        <v>180793700</v>
      </c>
      <c r="W46" s="240">
        <f t="shared" si="6"/>
        <v>88407.677261613688</v>
      </c>
      <c r="X46" s="265">
        <f>市区町村別_指導対象者群分析!K46</f>
        <v>149</v>
      </c>
      <c r="Y46" s="342">
        <v>0</v>
      </c>
      <c r="Z46" s="349">
        <v>0</v>
      </c>
      <c r="AA46" s="240" t="str">
        <f t="shared" si="7"/>
        <v>-</v>
      </c>
      <c r="AB46" s="265">
        <f>市区町村別_指導対象者群分析!M46</f>
        <v>8864</v>
      </c>
      <c r="AC46" s="162">
        <v>8864</v>
      </c>
      <c r="AD46" s="349">
        <v>700394580</v>
      </c>
      <c r="AE46" s="240">
        <f t="shared" si="8"/>
        <v>79015.63402527076</v>
      </c>
      <c r="AF46" s="212"/>
      <c r="AG46" s="213" t="s">
        <v>31</v>
      </c>
      <c r="AH46" s="112">
        <f t="shared" si="9"/>
        <v>71938.484848484848</v>
      </c>
      <c r="AI46" s="213" t="s">
        <v>31</v>
      </c>
      <c r="AJ46" s="112">
        <f t="shared" si="10"/>
        <v>83292.451403887695</v>
      </c>
      <c r="AK46" s="212"/>
      <c r="AL46" s="213" t="str">
        <f t="shared" si="11"/>
        <v>羽曳野市</v>
      </c>
      <c r="AM46" s="112">
        <f t="shared" si="0"/>
        <v>67844.446601941745</v>
      </c>
      <c r="AN46" s="213" t="str">
        <f t="shared" si="12"/>
        <v>枚方市</v>
      </c>
      <c r="AO46" s="112">
        <f t="shared" si="1"/>
        <v>67674.012135138051</v>
      </c>
      <c r="AP46" s="112">
        <f t="shared" si="13"/>
        <v>80125.165490939995</v>
      </c>
      <c r="AQ46" s="112">
        <f t="shared" si="14"/>
        <v>78145.842979754772</v>
      </c>
      <c r="AR46" s="112">
        <v>0</v>
      </c>
    </row>
    <row r="47" spans="2:44" s="118" customFormat="1" ht="27" customHeight="1">
      <c r="B47" s="59">
        <v>42</v>
      </c>
      <c r="C47" s="63" t="s">
        <v>14</v>
      </c>
      <c r="D47" s="265">
        <f>市区町村別_指導対象者群分析!D47</f>
        <v>55872</v>
      </c>
      <c r="E47" s="342">
        <v>31063</v>
      </c>
      <c r="F47" s="349">
        <v>2106384740</v>
      </c>
      <c r="G47" s="240">
        <f t="shared" si="2"/>
        <v>67810.08724205647</v>
      </c>
      <c r="H47" s="265">
        <f>市区町村別_指導対象者群分析!E47</f>
        <v>3529</v>
      </c>
      <c r="I47" s="342">
        <v>3210</v>
      </c>
      <c r="J47" s="349">
        <v>221460480</v>
      </c>
      <c r="K47" s="240">
        <f t="shared" si="3"/>
        <v>68990.803738317758</v>
      </c>
      <c r="L47" s="265">
        <f>市区町村別_指導対象者群分析!F47</f>
        <v>52343</v>
      </c>
      <c r="M47" s="342">
        <v>27853</v>
      </c>
      <c r="N47" s="349">
        <v>1884924260</v>
      </c>
      <c r="O47" s="240">
        <f t="shared" si="4"/>
        <v>67674.012135138051</v>
      </c>
      <c r="P47" s="265">
        <f>市区町村別_指導対象者群分析!G47</f>
        <v>800</v>
      </c>
      <c r="Q47" s="342">
        <v>730</v>
      </c>
      <c r="R47" s="349">
        <v>42267580</v>
      </c>
      <c r="S47" s="240">
        <f t="shared" si="5"/>
        <v>57900.794520547948</v>
      </c>
      <c r="T47" s="265">
        <f>市区町村別_指導対象者群分析!I47</f>
        <v>2480</v>
      </c>
      <c r="U47" s="342">
        <v>2480</v>
      </c>
      <c r="V47" s="349">
        <v>179192900</v>
      </c>
      <c r="W47" s="240">
        <f t="shared" si="6"/>
        <v>72255.201612903227</v>
      </c>
      <c r="X47" s="265">
        <f>市区町村別_指導対象者群分析!K47</f>
        <v>249</v>
      </c>
      <c r="Y47" s="342">
        <v>0</v>
      </c>
      <c r="Z47" s="349">
        <v>0</v>
      </c>
      <c r="AA47" s="240" t="str">
        <f t="shared" si="7"/>
        <v>-</v>
      </c>
      <c r="AB47" s="265">
        <f>市区町村別_指導対象者群分析!M47</f>
        <v>27853</v>
      </c>
      <c r="AC47" s="162">
        <v>27853</v>
      </c>
      <c r="AD47" s="349">
        <v>1884924260</v>
      </c>
      <c r="AE47" s="240">
        <f t="shared" si="8"/>
        <v>67674.012135138051</v>
      </c>
      <c r="AF47" s="212"/>
      <c r="AG47" s="213" t="s">
        <v>32</v>
      </c>
      <c r="AH47" s="112">
        <f t="shared" si="9"/>
        <v>77440.571428571435</v>
      </c>
      <c r="AI47" s="213" t="s">
        <v>32</v>
      </c>
      <c r="AJ47" s="112">
        <f t="shared" si="10"/>
        <v>70014.902120717787</v>
      </c>
      <c r="AK47" s="212"/>
      <c r="AL47" s="213" t="str">
        <f t="shared" si="11"/>
        <v>泉南市</v>
      </c>
      <c r="AM47" s="112">
        <f t="shared" si="0"/>
        <v>66909.400630914824</v>
      </c>
      <c r="AN47" s="213" t="str">
        <f t="shared" si="12"/>
        <v>島本町</v>
      </c>
      <c r="AO47" s="112">
        <f t="shared" si="1"/>
        <v>65142.682672233823</v>
      </c>
      <c r="AP47" s="112">
        <f t="shared" si="13"/>
        <v>80125.165490939995</v>
      </c>
      <c r="AQ47" s="112">
        <f t="shared" si="14"/>
        <v>78145.842979754772</v>
      </c>
      <c r="AR47" s="112">
        <v>0</v>
      </c>
    </row>
    <row r="48" spans="2:44" s="118" customFormat="1" ht="27" customHeight="1">
      <c r="B48" s="59">
        <v>43</v>
      </c>
      <c r="C48" s="63" t="s">
        <v>9</v>
      </c>
      <c r="D48" s="265">
        <f>市区町村別_指導対象者群分析!D48</f>
        <v>33774</v>
      </c>
      <c r="E48" s="342">
        <v>20048</v>
      </c>
      <c r="F48" s="349">
        <v>1521648670</v>
      </c>
      <c r="G48" s="240">
        <f t="shared" si="2"/>
        <v>75900.272845171581</v>
      </c>
      <c r="H48" s="265">
        <f>市区町村別_指導対象者群分析!E48</f>
        <v>7029</v>
      </c>
      <c r="I48" s="342">
        <v>6685</v>
      </c>
      <c r="J48" s="349">
        <v>529624430</v>
      </c>
      <c r="K48" s="240">
        <f t="shared" si="3"/>
        <v>79225.793567688859</v>
      </c>
      <c r="L48" s="265">
        <f>市区町村別_指導対象者群分析!F48</f>
        <v>26745</v>
      </c>
      <c r="M48" s="342">
        <v>13363</v>
      </c>
      <c r="N48" s="349">
        <v>992024240</v>
      </c>
      <c r="O48" s="240">
        <f t="shared" si="4"/>
        <v>74236.64147272319</v>
      </c>
      <c r="P48" s="265">
        <f>市区町村別_指導対象者群分析!G48</f>
        <v>1052</v>
      </c>
      <c r="Q48" s="342">
        <v>1010</v>
      </c>
      <c r="R48" s="349">
        <v>62764760</v>
      </c>
      <c r="S48" s="240">
        <f t="shared" si="5"/>
        <v>62143.326732673268</v>
      </c>
      <c r="T48" s="265">
        <f>市区町村別_指導対象者群分析!I48</f>
        <v>5675</v>
      </c>
      <c r="U48" s="342">
        <v>5675</v>
      </c>
      <c r="V48" s="349">
        <v>466859670</v>
      </c>
      <c r="W48" s="240">
        <f t="shared" si="6"/>
        <v>82266.021145374456</v>
      </c>
      <c r="X48" s="265">
        <f>市区町村別_指導対象者群分析!K48</f>
        <v>302</v>
      </c>
      <c r="Y48" s="342">
        <v>0</v>
      </c>
      <c r="Z48" s="349">
        <v>0</v>
      </c>
      <c r="AA48" s="240" t="str">
        <f t="shared" si="7"/>
        <v>-</v>
      </c>
      <c r="AB48" s="265">
        <f>市区町村別_指導対象者群分析!M48</f>
        <v>13363</v>
      </c>
      <c r="AC48" s="162">
        <v>13363</v>
      </c>
      <c r="AD48" s="349">
        <v>992024240</v>
      </c>
      <c r="AE48" s="240">
        <f t="shared" si="8"/>
        <v>74236.64147272319</v>
      </c>
      <c r="AF48" s="212"/>
      <c r="AG48" s="213" t="s">
        <v>33</v>
      </c>
      <c r="AH48" s="112">
        <f t="shared" si="9"/>
        <v>72559.793814432996</v>
      </c>
      <c r="AI48" s="213" t="s">
        <v>33</v>
      </c>
      <c r="AJ48" s="112">
        <f t="shared" si="10"/>
        <v>71767.543103448275</v>
      </c>
      <c r="AK48" s="212"/>
      <c r="AL48" s="213" t="str">
        <f t="shared" si="11"/>
        <v>熊取町</v>
      </c>
      <c r="AM48" s="112">
        <f t="shared" si="0"/>
        <v>62214.125475285175</v>
      </c>
      <c r="AN48" s="213" t="str">
        <f t="shared" si="12"/>
        <v>能勢町</v>
      </c>
      <c r="AO48" s="112">
        <f t="shared" si="1"/>
        <v>65086.025641025641</v>
      </c>
      <c r="AP48" s="112">
        <f t="shared" si="13"/>
        <v>80125.165490939995</v>
      </c>
      <c r="AQ48" s="112">
        <f t="shared" si="14"/>
        <v>78145.842979754772</v>
      </c>
      <c r="AR48" s="112">
        <v>999</v>
      </c>
    </row>
    <row r="49" spans="2:44" s="118" customFormat="1" ht="27" customHeight="1">
      <c r="B49" s="59">
        <v>44</v>
      </c>
      <c r="C49" s="63" t="s">
        <v>21</v>
      </c>
      <c r="D49" s="265">
        <f>市区町村別_指導対象者群分析!D49</f>
        <v>37849</v>
      </c>
      <c r="E49" s="342">
        <v>21470</v>
      </c>
      <c r="F49" s="349">
        <v>1829384240</v>
      </c>
      <c r="G49" s="240">
        <f t="shared" si="2"/>
        <v>85206.531904983698</v>
      </c>
      <c r="H49" s="265">
        <f>市区町村別_指導対象者群分析!E49</f>
        <v>6363</v>
      </c>
      <c r="I49" s="342">
        <v>5959</v>
      </c>
      <c r="J49" s="349">
        <v>522661400</v>
      </c>
      <c r="K49" s="240">
        <f t="shared" si="3"/>
        <v>87709.582144655142</v>
      </c>
      <c r="L49" s="265">
        <f>市区町村別_指導対象者群分析!F49</f>
        <v>31486</v>
      </c>
      <c r="M49" s="342">
        <v>15511</v>
      </c>
      <c r="N49" s="349">
        <v>1306722840</v>
      </c>
      <c r="O49" s="240">
        <f t="shared" si="4"/>
        <v>84244.912642640702</v>
      </c>
      <c r="P49" s="265">
        <f>市区町村別_指導対象者群分析!G49</f>
        <v>1157</v>
      </c>
      <c r="Q49" s="342">
        <v>1085</v>
      </c>
      <c r="R49" s="349">
        <v>80635140</v>
      </c>
      <c r="S49" s="240">
        <f t="shared" si="5"/>
        <v>74318.101382488472</v>
      </c>
      <c r="T49" s="265">
        <f>市区町村別_指導対象者群分析!I49</f>
        <v>4874</v>
      </c>
      <c r="U49" s="342">
        <v>4874</v>
      </c>
      <c r="V49" s="349">
        <v>442026260</v>
      </c>
      <c r="W49" s="240">
        <f t="shared" si="6"/>
        <v>90690.656544932295</v>
      </c>
      <c r="X49" s="265">
        <f>市区町村別_指導対象者群分析!K49</f>
        <v>332</v>
      </c>
      <c r="Y49" s="342">
        <v>0</v>
      </c>
      <c r="Z49" s="349">
        <v>0</v>
      </c>
      <c r="AA49" s="240" t="str">
        <f t="shared" si="7"/>
        <v>-</v>
      </c>
      <c r="AB49" s="265">
        <f>市区町村別_指導対象者群分析!M49</f>
        <v>15511</v>
      </c>
      <c r="AC49" s="162">
        <v>15511</v>
      </c>
      <c r="AD49" s="349">
        <v>1306722840</v>
      </c>
      <c r="AE49" s="240">
        <f t="shared" si="8"/>
        <v>84244.912642640702</v>
      </c>
      <c r="AF49" s="212"/>
      <c r="AG49" s="212"/>
      <c r="AH49" s="212"/>
      <c r="AI49" s="212"/>
      <c r="AJ49" s="212"/>
      <c r="AK49" s="212"/>
      <c r="AP49" s="212"/>
      <c r="AQ49" s="212"/>
      <c r="AR49" s="212"/>
    </row>
    <row r="50" spans="2:44" s="118" customFormat="1" ht="27" customHeight="1">
      <c r="B50" s="59">
        <v>45</v>
      </c>
      <c r="C50" s="63" t="s">
        <v>47</v>
      </c>
      <c r="D50" s="265">
        <f>市区町村別_指導対象者群分析!D50</f>
        <v>12995</v>
      </c>
      <c r="E50" s="342">
        <v>6555</v>
      </c>
      <c r="F50" s="349">
        <v>477252010</v>
      </c>
      <c r="G50" s="240">
        <f t="shared" si="2"/>
        <v>72807.324180015261</v>
      </c>
      <c r="H50" s="265">
        <f>市区町村別_指導対象者群分析!E50</f>
        <v>1685</v>
      </c>
      <c r="I50" s="342">
        <v>1626</v>
      </c>
      <c r="J50" s="349">
        <v>120016550</v>
      </c>
      <c r="K50" s="240">
        <f t="shared" si="3"/>
        <v>73810.916359163588</v>
      </c>
      <c r="L50" s="265">
        <f>市区町村別_指導対象者群分析!F50</f>
        <v>11310</v>
      </c>
      <c r="M50" s="342">
        <v>4929</v>
      </c>
      <c r="N50" s="349">
        <v>357235460</v>
      </c>
      <c r="O50" s="240">
        <f t="shared" si="4"/>
        <v>72476.254818421585</v>
      </c>
      <c r="P50" s="265">
        <f>市区町村別_指導対象者群分析!G50</f>
        <v>245</v>
      </c>
      <c r="Q50" s="342">
        <v>237</v>
      </c>
      <c r="R50" s="349">
        <v>14276200</v>
      </c>
      <c r="S50" s="240">
        <f t="shared" si="5"/>
        <v>60237.130801687767</v>
      </c>
      <c r="T50" s="265">
        <f>市区町村別_指導対象者群分析!I50</f>
        <v>1389</v>
      </c>
      <c r="U50" s="342">
        <v>1389</v>
      </c>
      <c r="V50" s="349">
        <v>105740350</v>
      </c>
      <c r="W50" s="240">
        <f t="shared" si="6"/>
        <v>76126.961843052559</v>
      </c>
      <c r="X50" s="265">
        <f>市区町村別_指導対象者群分析!K50</f>
        <v>51</v>
      </c>
      <c r="Y50" s="342">
        <v>0</v>
      </c>
      <c r="Z50" s="349">
        <v>0</v>
      </c>
      <c r="AA50" s="240" t="str">
        <f t="shared" si="7"/>
        <v>-</v>
      </c>
      <c r="AB50" s="265">
        <f>市区町村別_指導対象者群分析!M50</f>
        <v>4929</v>
      </c>
      <c r="AC50" s="162">
        <v>4929</v>
      </c>
      <c r="AD50" s="349">
        <v>357235460</v>
      </c>
      <c r="AE50" s="240">
        <f t="shared" si="8"/>
        <v>72476.254818421585</v>
      </c>
      <c r="AF50" s="212"/>
      <c r="AG50" s="212"/>
      <c r="AH50" s="212"/>
      <c r="AI50" s="212"/>
      <c r="AJ50" s="212"/>
      <c r="AK50" s="212"/>
      <c r="AP50" s="212"/>
      <c r="AQ50" s="212"/>
      <c r="AR50" s="212"/>
    </row>
    <row r="51" spans="2:44" s="118" customFormat="1" ht="27" customHeight="1">
      <c r="B51" s="59">
        <v>46</v>
      </c>
      <c r="C51" s="63" t="s">
        <v>25</v>
      </c>
      <c r="D51" s="265">
        <f>市区町村別_指導対象者群分析!D51</f>
        <v>16472</v>
      </c>
      <c r="E51" s="342">
        <v>9331</v>
      </c>
      <c r="F51" s="349">
        <v>671449290</v>
      </c>
      <c r="G51" s="240">
        <f t="shared" si="2"/>
        <v>71958.985103418716</v>
      </c>
      <c r="H51" s="265">
        <f>市区町村別_指導対象者群分析!E51</f>
        <v>2188</v>
      </c>
      <c r="I51" s="342">
        <v>2130</v>
      </c>
      <c r="J51" s="349">
        <v>143654460</v>
      </c>
      <c r="K51" s="240">
        <f t="shared" si="3"/>
        <v>67443.408450704228</v>
      </c>
      <c r="L51" s="265">
        <f>市区町村別_指導対象者群分析!F51</f>
        <v>14284</v>
      </c>
      <c r="M51" s="342">
        <v>7201</v>
      </c>
      <c r="N51" s="349">
        <v>527794830</v>
      </c>
      <c r="O51" s="240">
        <f t="shared" si="4"/>
        <v>73294.657686432445</v>
      </c>
      <c r="P51" s="265">
        <f>市区町村別_指導対象者群分析!G51</f>
        <v>270</v>
      </c>
      <c r="Q51" s="342">
        <v>266</v>
      </c>
      <c r="R51" s="349">
        <v>15695230</v>
      </c>
      <c r="S51" s="240">
        <f t="shared" si="5"/>
        <v>59004.624060150374</v>
      </c>
      <c r="T51" s="265">
        <f>市区町村別_指導対象者群分析!I51</f>
        <v>1864</v>
      </c>
      <c r="U51" s="342">
        <v>1864</v>
      </c>
      <c r="V51" s="349">
        <v>127959230</v>
      </c>
      <c r="W51" s="240">
        <f t="shared" si="6"/>
        <v>68647.655579399143</v>
      </c>
      <c r="X51" s="265">
        <f>市区町村別_指導対象者群分析!K51</f>
        <v>54</v>
      </c>
      <c r="Y51" s="342">
        <v>0</v>
      </c>
      <c r="Z51" s="349">
        <v>0</v>
      </c>
      <c r="AA51" s="240" t="str">
        <f t="shared" si="7"/>
        <v>-</v>
      </c>
      <c r="AB51" s="265">
        <f>市区町村別_指導対象者群分析!M51</f>
        <v>7201</v>
      </c>
      <c r="AC51" s="162">
        <v>7201</v>
      </c>
      <c r="AD51" s="349">
        <v>527794830</v>
      </c>
      <c r="AE51" s="240">
        <f t="shared" si="8"/>
        <v>73294.657686432445</v>
      </c>
      <c r="AF51" s="212"/>
      <c r="AG51" s="212"/>
      <c r="AH51" s="212"/>
      <c r="AI51" s="212"/>
      <c r="AJ51" s="212"/>
      <c r="AK51" s="212"/>
      <c r="AP51" s="212"/>
      <c r="AQ51" s="212"/>
      <c r="AR51" s="212"/>
    </row>
    <row r="52" spans="2:44" s="118" customFormat="1" ht="27" customHeight="1">
      <c r="B52" s="59">
        <v>47</v>
      </c>
      <c r="C52" s="63" t="s">
        <v>15</v>
      </c>
      <c r="D52" s="265">
        <f>市区町村別_指導対象者群分析!D52</f>
        <v>34125</v>
      </c>
      <c r="E52" s="342">
        <v>18823</v>
      </c>
      <c r="F52" s="349">
        <v>1336187830</v>
      </c>
      <c r="G52" s="240">
        <f t="shared" si="2"/>
        <v>70986.97497742124</v>
      </c>
      <c r="H52" s="265">
        <f>市区町村別_指導対象者群分析!E52</f>
        <v>4426</v>
      </c>
      <c r="I52" s="342">
        <v>4177</v>
      </c>
      <c r="J52" s="349">
        <v>282577690</v>
      </c>
      <c r="K52" s="240">
        <f t="shared" si="3"/>
        <v>67650.871438831702</v>
      </c>
      <c r="L52" s="265">
        <f>市区町村別_指導対象者群分析!F52</f>
        <v>29699</v>
      </c>
      <c r="M52" s="342">
        <v>14646</v>
      </c>
      <c r="N52" s="349">
        <v>1053610140</v>
      </c>
      <c r="O52" s="240">
        <f t="shared" si="4"/>
        <v>71938.422777550179</v>
      </c>
      <c r="P52" s="265">
        <f>市区町村別_指導対象者群分析!G52</f>
        <v>749</v>
      </c>
      <c r="Q52" s="342">
        <v>681</v>
      </c>
      <c r="R52" s="349">
        <v>36501800</v>
      </c>
      <c r="S52" s="240">
        <f t="shared" si="5"/>
        <v>53600.293685756238</v>
      </c>
      <c r="T52" s="265">
        <f>市区町村別_指導対象者群分析!I52</f>
        <v>3496</v>
      </c>
      <c r="U52" s="342">
        <v>3496</v>
      </c>
      <c r="V52" s="349">
        <v>246075890</v>
      </c>
      <c r="W52" s="240">
        <f t="shared" si="6"/>
        <v>70387.840389016012</v>
      </c>
      <c r="X52" s="265">
        <f>市区町村別_指導対象者群分析!K52</f>
        <v>181</v>
      </c>
      <c r="Y52" s="342">
        <v>0</v>
      </c>
      <c r="Z52" s="349">
        <v>0</v>
      </c>
      <c r="AA52" s="240" t="str">
        <f t="shared" si="7"/>
        <v>-</v>
      </c>
      <c r="AB52" s="265">
        <f>市区町村別_指導対象者群分析!M52</f>
        <v>14646</v>
      </c>
      <c r="AC52" s="162">
        <v>14646</v>
      </c>
      <c r="AD52" s="349">
        <v>1053610140</v>
      </c>
      <c r="AE52" s="240">
        <f t="shared" si="8"/>
        <v>71938.422777550179</v>
      </c>
      <c r="AF52" s="212"/>
      <c r="AG52" s="212"/>
      <c r="AH52" s="212"/>
      <c r="AI52" s="212"/>
      <c r="AJ52" s="212"/>
      <c r="AK52" s="212"/>
      <c r="AP52" s="212"/>
      <c r="AQ52" s="212"/>
      <c r="AR52" s="212"/>
    </row>
    <row r="53" spans="2:44" s="118" customFormat="1" ht="27" customHeight="1">
      <c r="B53" s="59">
        <v>48</v>
      </c>
      <c r="C53" s="63" t="s">
        <v>26</v>
      </c>
      <c r="D53" s="265">
        <f>市区町村別_指導対象者群分析!D53</f>
        <v>18267</v>
      </c>
      <c r="E53" s="342">
        <v>10556</v>
      </c>
      <c r="F53" s="349">
        <v>779326350</v>
      </c>
      <c r="G53" s="240">
        <f t="shared" si="2"/>
        <v>73827.808829101938</v>
      </c>
      <c r="H53" s="265">
        <f>市区町村別_指導対象者群分析!E53</f>
        <v>2836</v>
      </c>
      <c r="I53" s="342">
        <v>2409</v>
      </c>
      <c r="J53" s="349">
        <v>169251120</v>
      </c>
      <c r="K53" s="240">
        <f t="shared" si="3"/>
        <v>70257.833125778328</v>
      </c>
      <c r="L53" s="265">
        <f>市区町村別_指導対象者群分析!F53</f>
        <v>15431</v>
      </c>
      <c r="M53" s="342">
        <v>8147</v>
      </c>
      <c r="N53" s="349">
        <v>610075230</v>
      </c>
      <c r="O53" s="240">
        <f t="shared" si="4"/>
        <v>74883.42089112557</v>
      </c>
      <c r="P53" s="265">
        <f>市区町村別_指導対象者群分析!G53</f>
        <v>505</v>
      </c>
      <c r="Q53" s="342">
        <v>395</v>
      </c>
      <c r="R53" s="349">
        <v>25081870</v>
      </c>
      <c r="S53" s="240">
        <f t="shared" si="5"/>
        <v>63498.405063291139</v>
      </c>
      <c r="T53" s="265">
        <f>市区町村別_指導対象者群分析!I53</f>
        <v>2014</v>
      </c>
      <c r="U53" s="342">
        <v>2014</v>
      </c>
      <c r="V53" s="349">
        <v>144169250</v>
      </c>
      <c r="W53" s="240">
        <f t="shared" si="6"/>
        <v>71583.540218470705</v>
      </c>
      <c r="X53" s="265">
        <f>市区町村別_指導対象者群分析!K53</f>
        <v>317</v>
      </c>
      <c r="Y53" s="342">
        <v>0</v>
      </c>
      <c r="Z53" s="349">
        <v>0</v>
      </c>
      <c r="AA53" s="240" t="str">
        <f t="shared" si="7"/>
        <v>-</v>
      </c>
      <c r="AB53" s="265">
        <f>市区町村別_指導対象者群分析!M53</f>
        <v>8147</v>
      </c>
      <c r="AC53" s="162">
        <v>8147</v>
      </c>
      <c r="AD53" s="349">
        <v>610075230</v>
      </c>
      <c r="AE53" s="240">
        <f t="shared" si="8"/>
        <v>74883.42089112557</v>
      </c>
      <c r="AF53" s="212"/>
      <c r="AG53" s="212"/>
      <c r="AH53" s="212"/>
      <c r="AI53" s="212"/>
      <c r="AJ53" s="212"/>
      <c r="AK53" s="212"/>
      <c r="AP53" s="212"/>
      <c r="AQ53" s="212"/>
      <c r="AR53" s="212"/>
    </row>
    <row r="54" spans="2:44" s="118" customFormat="1" ht="27" customHeight="1">
      <c r="B54" s="59">
        <v>49</v>
      </c>
      <c r="C54" s="63" t="s">
        <v>27</v>
      </c>
      <c r="D54" s="265">
        <f>市区町村別_指導対象者群分析!D54</f>
        <v>18593</v>
      </c>
      <c r="E54" s="342">
        <v>10333</v>
      </c>
      <c r="F54" s="349">
        <v>766915360</v>
      </c>
      <c r="G54" s="240">
        <f t="shared" si="2"/>
        <v>74220.009677731534</v>
      </c>
      <c r="H54" s="265">
        <f>市区町村別_指導対象者群分析!E54</f>
        <v>1498</v>
      </c>
      <c r="I54" s="342">
        <v>1432</v>
      </c>
      <c r="J54" s="349">
        <v>95234670</v>
      </c>
      <c r="K54" s="240">
        <f t="shared" si="3"/>
        <v>66504.657821229048</v>
      </c>
      <c r="L54" s="265">
        <f>市区町村別_指導対象者群分析!F54</f>
        <v>17095</v>
      </c>
      <c r="M54" s="342">
        <v>8901</v>
      </c>
      <c r="N54" s="349">
        <v>671680690</v>
      </c>
      <c r="O54" s="240">
        <f t="shared" si="4"/>
        <v>75461.261655993701</v>
      </c>
      <c r="P54" s="265">
        <f>市区町村別_指導対象者群分析!G54</f>
        <v>269</v>
      </c>
      <c r="Q54" s="342">
        <v>247</v>
      </c>
      <c r="R54" s="349">
        <v>12786770</v>
      </c>
      <c r="S54" s="240">
        <f t="shared" si="5"/>
        <v>51768.299595141703</v>
      </c>
      <c r="T54" s="265">
        <f>市区町村別_指導対象者群分析!I54</f>
        <v>1185</v>
      </c>
      <c r="U54" s="342">
        <v>1185</v>
      </c>
      <c r="V54" s="349">
        <v>82447900</v>
      </c>
      <c r="W54" s="240">
        <f t="shared" si="6"/>
        <v>69576.286919831226</v>
      </c>
      <c r="X54" s="265">
        <f>市区町村別_指導対象者群分析!K54</f>
        <v>44</v>
      </c>
      <c r="Y54" s="342">
        <v>0</v>
      </c>
      <c r="Z54" s="349">
        <v>0</v>
      </c>
      <c r="AA54" s="240" t="str">
        <f t="shared" si="7"/>
        <v>-</v>
      </c>
      <c r="AB54" s="265">
        <f>市区町村別_指導対象者群分析!M54</f>
        <v>8901</v>
      </c>
      <c r="AC54" s="162">
        <v>8901</v>
      </c>
      <c r="AD54" s="349">
        <v>671680690</v>
      </c>
      <c r="AE54" s="240">
        <f t="shared" si="8"/>
        <v>75461.261655993701</v>
      </c>
      <c r="AF54" s="212"/>
      <c r="AG54" s="212"/>
      <c r="AH54" s="212"/>
      <c r="AI54" s="212"/>
      <c r="AJ54" s="212"/>
      <c r="AK54" s="212"/>
      <c r="AP54" s="212"/>
      <c r="AQ54" s="212"/>
      <c r="AR54" s="212"/>
    </row>
    <row r="55" spans="2:44" s="118" customFormat="1" ht="27" customHeight="1">
      <c r="B55" s="59">
        <v>50</v>
      </c>
      <c r="C55" s="63" t="s">
        <v>16</v>
      </c>
      <c r="D55" s="265">
        <f>市区町村別_指導対象者群分析!D55</f>
        <v>16401</v>
      </c>
      <c r="E55" s="342">
        <v>8938</v>
      </c>
      <c r="F55" s="349">
        <v>702892490</v>
      </c>
      <c r="G55" s="240">
        <f t="shared" si="2"/>
        <v>78640.914074737084</v>
      </c>
      <c r="H55" s="265">
        <f>市区町村別_指導対象者群分析!E55</f>
        <v>1965</v>
      </c>
      <c r="I55" s="342">
        <v>1889</v>
      </c>
      <c r="J55" s="349">
        <v>147944440</v>
      </c>
      <c r="K55" s="240">
        <f t="shared" si="3"/>
        <v>78318.920063525671</v>
      </c>
      <c r="L55" s="265">
        <f>市区町村別_指導対象者群分析!F55</f>
        <v>14436</v>
      </c>
      <c r="M55" s="342">
        <v>7049</v>
      </c>
      <c r="N55" s="349">
        <v>554948050</v>
      </c>
      <c r="O55" s="240">
        <f t="shared" si="4"/>
        <v>78727.202440062421</v>
      </c>
      <c r="P55" s="265">
        <f>市区町村別_指導対象者群分析!G55</f>
        <v>327</v>
      </c>
      <c r="Q55" s="342">
        <v>307</v>
      </c>
      <c r="R55" s="349">
        <v>23794270</v>
      </c>
      <c r="S55" s="240">
        <f t="shared" si="5"/>
        <v>77505.765472312705</v>
      </c>
      <c r="T55" s="265">
        <f>市区町村別_指導対象者群分析!I55</f>
        <v>1582</v>
      </c>
      <c r="U55" s="342">
        <v>1582</v>
      </c>
      <c r="V55" s="349">
        <v>124150170</v>
      </c>
      <c r="W55" s="240">
        <f t="shared" si="6"/>
        <v>78476.719342604294</v>
      </c>
      <c r="X55" s="265">
        <f>市区町村別_指導対象者群分析!K55</f>
        <v>56</v>
      </c>
      <c r="Y55" s="342">
        <v>0</v>
      </c>
      <c r="Z55" s="349">
        <v>0</v>
      </c>
      <c r="AA55" s="240" t="str">
        <f t="shared" si="7"/>
        <v>-</v>
      </c>
      <c r="AB55" s="265">
        <f>市区町村別_指導対象者群分析!M55</f>
        <v>7049</v>
      </c>
      <c r="AC55" s="162">
        <v>7049</v>
      </c>
      <c r="AD55" s="349">
        <v>554948050</v>
      </c>
      <c r="AE55" s="240">
        <f t="shared" si="8"/>
        <v>78727.202440062421</v>
      </c>
      <c r="AF55" s="212"/>
      <c r="AG55" s="212"/>
      <c r="AH55" s="212"/>
      <c r="AI55" s="212"/>
      <c r="AJ55" s="212"/>
      <c r="AK55" s="212"/>
      <c r="AP55" s="212"/>
      <c r="AQ55" s="212"/>
      <c r="AR55" s="212"/>
    </row>
    <row r="56" spans="2:44" s="118" customFormat="1" ht="27" customHeight="1">
      <c r="B56" s="59">
        <v>51</v>
      </c>
      <c r="C56" s="63" t="s">
        <v>48</v>
      </c>
      <c r="D56" s="265">
        <f>市区町村別_指導対象者群分析!D56</f>
        <v>21700</v>
      </c>
      <c r="E56" s="342">
        <v>12052</v>
      </c>
      <c r="F56" s="349">
        <v>932248810</v>
      </c>
      <c r="G56" s="240">
        <f t="shared" si="2"/>
        <v>77352.207932293401</v>
      </c>
      <c r="H56" s="265">
        <f>市区町村別_指導対象者群分析!E56</f>
        <v>3972</v>
      </c>
      <c r="I56" s="342">
        <v>3830</v>
      </c>
      <c r="J56" s="349">
        <v>296131500</v>
      </c>
      <c r="K56" s="240">
        <f t="shared" si="3"/>
        <v>77318.929503916443</v>
      </c>
      <c r="L56" s="265">
        <f>市区町村別_指導対象者群分析!F56</f>
        <v>17728</v>
      </c>
      <c r="M56" s="342">
        <v>8222</v>
      </c>
      <c r="N56" s="349">
        <v>636117310</v>
      </c>
      <c r="O56" s="240">
        <f t="shared" si="4"/>
        <v>77367.709802967642</v>
      </c>
      <c r="P56" s="265">
        <f>市区町村別_指導対象者群分析!G56</f>
        <v>575</v>
      </c>
      <c r="Q56" s="342">
        <v>553</v>
      </c>
      <c r="R56" s="349">
        <v>33177490</v>
      </c>
      <c r="S56" s="240">
        <f t="shared" si="5"/>
        <v>59995.461121157321</v>
      </c>
      <c r="T56" s="265">
        <f>市区町村別_指導対象者群分析!I56</f>
        <v>3277</v>
      </c>
      <c r="U56" s="342">
        <v>3277</v>
      </c>
      <c r="V56" s="349">
        <v>262954010</v>
      </c>
      <c r="W56" s="240">
        <f t="shared" si="6"/>
        <v>80242.297833384189</v>
      </c>
      <c r="X56" s="265">
        <f>市区町村別_指導対象者群分析!K56</f>
        <v>120</v>
      </c>
      <c r="Y56" s="342">
        <v>0</v>
      </c>
      <c r="Z56" s="349">
        <v>0</v>
      </c>
      <c r="AA56" s="240" t="str">
        <f t="shared" si="7"/>
        <v>-</v>
      </c>
      <c r="AB56" s="265">
        <f>市区町村別_指導対象者群分析!M56</f>
        <v>8222</v>
      </c>
      <c r="AC56" s="162">
        <v>8222</v>
      </c>
      <c r="AD56" s="349">
        <v>636117310</v>
      </c>
      <c r="AE56" s="240">
        <f t="shared" si="8"/>
        <v>77367.709802967642</v>
      </c>
      <c r="AF56" s="212"/>
      <c r="AG56" s="212"/>
      <c r="AH56" s="212"/>
      <c r="AI56" s="212"/>
      <c r="AJ56" s="212"/>
      <c r="AK56" s="212"/>
      <c r="AP56" s="212"/>
      <c r="AQ56" s="212"/>
      <c r="AR56" s="212"/>
    </row>
    <row r="57" spans="2:44" s="118" customFormat="1" ht="27" customHeight="1">
      <c r="B57" s="59">
        <v>52</v>
      </c>
      <c r="C57" s="63" t="s">
        <v>4</v>
      </c>
      <c r="D57" s="265">
        <f>市区町村別_指導対象者群分析!D57</f>
        <v>17940</v>
      </c>
      <c r="E57" s="342">
        <v>11264</v>
      </c>
      <c r="F57" s="349">
        <v>807030990</v>
      </c>
      <c r="G57" s="240">
        <f t="shared" si="2"/>
        <v>71646.927379261368</v>
      </c>
      <c r="H57" s="265">
        <f>市区町村別_指導対象者群分析!E57</f>
        <v>3343</v>
      </c>
      <c r="I57" s="342">
        <v>3250</v>
      </c>
      <c r="J57" s="349">
        <v>229117730</v>
      </c>
      <c r="K57" s="240">
        <f t="shared" si="3"/>
        <v>70497.763076923075</v>
      </c>
      <c r="L57" s="265">
        <f>市区町村別_指導対象者群分析!F57</f>
        <v>14597</v>
      </c>
      <c r="M57" s="342">
        <v>8014</v>
      </c>
      <c r="N57" s="349">
        <v>577913260</v>
      </c>
      <c r="O57" s="240">
        <f t="shared" si="4"/>
        <v>72112.959820314456</v>
      </c>
      <c r="P57" s="265">
        <f>市区町村別_指導対象者群分析!G57</f>
        <v>749</v>
      </c>
      <c r="Q57" s="342">
        <v>736</v>
      </c>
      <c r="R57" s="349">
        <v>40148640</v>
      </c>
      <c r="S57" s="240">
        <f t="shared" si="5"/>
        <v>54549.782608695656</v>
      </c>
      <c r="T57" s="265">
        <f>市区町村別_指導対象者群分析!I57</f>
        <v>2514</v>
      </c>
      <c r="U57" s="342">
        <v>2514</v>
      </c>
      <c r="V57" s="349">
        <v>188969090</v>
      </c>
      <c r="W57" s="240">
        <f t="shared" si="6"/>
        <v>75166.702466189337</v>
      </c>
      <c r="X57" s="265">
        <f>市区町村別_指導対象者群分析!K57</f>
        <v>80</v>
      </c>
      <c r="Y57" s="342">
        <v>0</v>
      </c>
      <c r="Z57" s="349">
        <v>0</v>
      </c>
      <c r="AA57" s="240" t="str">
        <f t="shared" si="7"/>
        <v>-</v>
      </c>
      <c r="AB57" s="265">
        <f>市区町村別_指導対象者群分析!M57</f>
        <v>8014</v>
      </c>
      <c r="AC57" s="162">
        <v>8014</v>
      </c>
      <c r="AD57" s="349">
        <v>577913260</v>
      </c>
      <c r="AE57" s="240">
        <f t="shared" si="8"/>
        <v>72112.959820314456</v>
      </c>
      <c r="AF57" s="212"/>
      <c r="AG57" s="212"/>
      <c r="AH57" s="212"/>
      <c r="AI57" s="212"/>
      <c r="AJ57" s="212"/>
      <c r="AK57" s="212"/>
      <c r="AP57" s="212"/>
      <c r="AQ57" s="212"/>
      <c r="AR57" s="212"/>
    </row>
    <row r="58" spans="2:44" s="118" customFormat="1" ht="27" customHeight="1">
      <c r="B58" s="59">
        <v>53</v>
      </c>
      <c r="C58" s="63" t="s">
        <v>22</v>
      </c>
      <c r="D58" s="265">
        <f>市区町村別_指導対象者群分析!D58</f>
        <v>10039</v>
      </c>
      <c r="E58" s="342">
        <v>5118</v>
      </c>
      <c r="F58" s="349">
        <v>375825360</v>
      </c>
      <c r="G58" s="240">
        <f t="shared" si="2"/>
        <v>73432.075029308326</v>
      </c>
      <c r="H58" s="265">
        <f>市区町村別_指導対象者群分析!E58</f>
        <v>1346</v>
      </c>
      <c r="I58" s="342">
        <v>1156</v>
      </c>
      <c r="J58" s="349">
        <v>90775400</v>
      </c>
      <c r="K58" s="240">
        <f t="shared" si="3"/>
        <v>78525.432525951561</v>
      </c>
      <c r="L58" s="265">
        <f>市区町村別_指導対象者群分析!F58</f>
        <v>8693</v>
      </c>
      <c r="M58" s="342">
        <v>3962</v>
      </c>
      <c r="N58" s="349">
        <v>285049960</v>
      </c>
      <c r="O58" s="240">
        <f t="shared" si="4"/>
        <v>71945.976779404344</v>
      </c>
      <c r="P58" s="265">
        <f>市区町村別_指導対象者群分析!G58</f>
        <v>187</v>
      </c>
      <c r="Q58" s="342">
        <v>166</v>
      </c>
      <c r="R58" s="349">
        <v>8938020</v>
      </c>
      <c r="S58" s="240">
        <f t="shared" si="5"/>
        <v>53843.493975903613</v>
      </c>
      <c r="T58" s="265">
        <f>市区町村別_指導対象者群分析!I58</f>
        <v>990</v>
      </c>
      <c r="U58" s="342">
        <v>990</v>
      </c>
      <c r="V58" s="349">
        <v>81837380</v>
      </c>
      <c r="W58" s="240">
        <f t="shared" si="6"/>
        <v>82664.020202020198</v>
      </c>
      <c r="X58" s="265">
        <f>市区町村別_指導対象者群分析!K58</f>
        <v>169</v>
      </c>
      <c r="Y58" s="342">
        <v>0</v>
      </c>
      <c r="Z58" s="349">
        <v>0</v>
      </c>
      <c r="AA58" s="240" t="str">
        <f t="shared" si="7"/>
        <v>-</v>
      </c>
      <c r="AB58" s="265">
        <f>市区町村別_指導対象者群分析!M58</f>
        <v>3962</v>
      </c>
      <c r="AC58" s="162">
        <v>3962</v>
      </c>
      <c r="AD58" s="349">
        <v>285049960</v>
      </c>
      <c r="AE58" s="240">
        <f t="shared" si="8"/>
        <v>71945.976779404344</v>
      </c>
      <c r="AF58" s="212"/>
      <c r="AG58" s="212"/>
      <c r="AH58" s="212"/>
      <c r="AI58" s="212"/>
      <c r="AJ58" s="212"/>
      <c r="AK58" s="212"/>
      <c r="AP58" s="212"/>
      <c r="AQ58" s="212"/>
      <c r="AR58" s="212"/>
    </row>
    <row r="59" spans="2:44" s="118" customFormat="1" ht="27" customHeight="1">
      <c r="B59" s="59">
        <v>54</v>
      </c>
      <c r="C59" s="63" t="s">
        <v>28</v>
      </c>
      <c r="D59" s="265">
        <f>市区町村別_指導対象者群分析!D59</f>
        <v>16624</v>
      </c>
      <c r="E59" s="342">
        <v>9516</v>
      </c>
      <c r="F59" s="349">
        <v>726408770</v>
      </c>
      <c r="G59" s="240">
        <f t="shared" si="2"/>
        <v>76335.515973097936</v>
      </c>
      <c r="H59" s="265">
        <f>市区町村別_指導対象者群分析!E59</f>
        <v>1927</v>
      </c>
      <c r="I59" s="342">
        <v>1843</v>
      </c>
      <c r="J59" s="349">
        <v>120662600</v>
      </c>
      <c r="K59" s="240">
        <f t="shared" si="3"/>
        <v>65470.754205100377</v>
      </c>
      <c r="L59" s="265">
        <f>市区町村別_指導対象者群分析!F59</f>
        <v>14697</v>
      </c>
      <c r="M59" s="342">
        <v>7673</v>
      </c>
      <c r="N59" s="349">
        <v>605746170</v>
      </c>
      <c r="O59" s="240">
        <f t="shared" si="4"/>
        <v>78945.15443763847</v>
      </c>
      <c r="P59" s="265">
        <f>市区町村別_指導対象者群分析!G59</f>
        <v>317</v>
      </c>
      <c r="Q59" s="342">
        <v>298</v>
      </c>
      <c r="R59" s="349">
        <v>15842930</v>
      </c>
      <c r="S59" s="240">
        <f t="shared" si="5"/>
        <v>53164.19463087248</v>
      </c>
      <c r="T59" s="265">
        <f>市区町村別_指導対象者群分析!I59</f>
        <v>1545</v>
      </c>
      <c r="U59" s="342">
        <v>1545</v>
      </c>
      <c r="V59" s="349">
        <v>104819670</v>
      </c>
      <c r="W59" s="240">
        <f t="shared" si="6"/>
        <v>67844.446601941745</v>
      </c>
      <c r="X59" s="265">
        <f>市区町村別_指導対象者群分析!K59</f>
        <v>65</v>
      </c>
      <c r="Y59" s="342">
        <v>0</v>
      </c>
      <c r="Z59" s="349">
        <v>0</v>
      </c>
      <c r="AA59" s="240" t="str">
        <f t="shared" si="7"/>
        <v>-</v>
      </c>
      <c r="AB59" s="265">
        <f>市区町村別_指導対象者群分析!M59</f>
        <v>7673</v>
      </c>
      <c r="AC59" s="162">
        <v>7673</v>
      </c>
      <c r="AD59" s="349">
        <v>605746170</v>
      </c>
      <c r="AE59" s="240">
        <f t="shared" si="8"/>
        <v>78945.15443763847</v>
      </c>
      <c r="AF59" s="212"/>
      <c r="AG59" s="212"/>
      <c r="AH59" s="212"/>
      <c r="AI59" s="212"/>
      <c r="AJ59" s="212"/>
      <c r="AK59" s="212"/>
      <c r="AP59" s="212"/>
      <c r="AQ59" s="212"/>
      <c r="AR59" s="212"/>
    </row>
    <row r="60" spans="2:44" s="118" customFormat="1" ht="27" customHeight="1">
      <c r="B60" s="59">
        <v>55</v>
      </c>
      <c r="C60" s="63" t="s">
        <v>17</v>
      </c>
      <c r="D60" s="265">
        <f>市区町村別_指導対象者群分析!D60</f>
        <v>17483</v>
      </c>
      <c r="E60" s="342">
        <v>9177</v>
      </c>
      <c r="F60" s="349">
        <v>743195280</v>
      </c>
      <c r="G60" s="240">
        <f t="shared" si="2"/>
        <v>80984.557044785877</v>
      </c>
      <c r="H60" s="265">
        <f>市区町村別_指導対象者群分析!E60</f>
        <v>1787</v>
      </c>
      <c r="I60" s="342">
        <v>1710</v>
      </c>
      <c r="J60" s="349">
        <v>143588740</v>
      </c>
      <c r="K60" s="240">
        <f t="shared" si="3"/>
        <v>83970.023391812865</v>
      </c>
      <c r="L60" s="265">
        <f>市区町村別_指導対象者群分析!F60</f>
        <v>15696</v>
      </c>
      <c r="M60" s="342">
        <v>7467</v>
      </c>
      <c r="N60" s="349">
        <v>599606540</v>
      </c>
      <c r="O60" s="240">
        <f t="shared" si="4"/>
        <v>80300.86246149725</v>
      </c>
      <c r="P60" s="265">
        <f>市区町村別_指導対象者群分析!G60</f>
        <v>301</v>
      </c>
      <c r="Q60" s="342">
        <v>285</v>
      </c>
      <c r="R60" s="349">
        <v>22666110</v>
      </c>
      <c r="S60" s="240">
        <f t="shared" si="5"/>
        <v>79530.210526315786</v>
      </c>
      <c r="T60" s="265">
        <f>市区町村別_指導対象者群分析!I60</f>
        <v>1425</v>
      </c>
      <c r="U60" s="342">
        <v>1425</v>
      </c>
      <c r="V60" s="349">
        <v>120922630</v>
      </c>
      <c r="W60" s="240">
        <f t="shared" si="6"/>
        <v>84857.985964912281</v>
      </c>
      <c r="X60" s="265">
        <f>市区町村別_指導対象者群分析!K60</f>
        <v>61</v>
      </c>
      <c r="Y60" s="342">
        <v>0</v>
      </c>
      <c r="Z60" s="349">
        <v>0</v>
      </c>
      <c r="AA60" s="240" t="str">
        <f t="shared" si="7"/>
        <v>-</v>
      </c>
      <c r="AB60" s="265">
        <f>市区町村別_指導対象者群分析!M60</f>
        <v>7467</v>
      </c>
      <c r="AC60" s="162">
        <v>7467</v>
      </c>
      <c r="AD60" s="349">
        <v>599606540</v>
      </c>
      <c r="AE60" s="240">
        <f t="shared" si="8"/>
        <v>80300.86246149725</v>
      </c>
      <c r="AF60" s="212"/>
      <c r="AG60" s="212"/>
      <c r="AH60" s="212"/>
      <c r="AI60" s="212"/>
      <c r="AJ60" s="212"/>
      <c r="AK60" s="212"/>
      <c r="AP60" s="212"/>
      <c r="AQ60" s="212"/>
      <c r="AR60" s="212"/>
    </row>
    <row r="61" spans="2:44" s="118" customFormat="1" ht="27" customHeight="1">
      <c r="B61" s="59">
        <v>56</v>
      </c>
      <c r="C61" s="63" t="s">
        <v>10</v>
      </c>
      <c r="D61" s="265">
        <f>市区町村別_指導対象者群分析!D61</f>
        <v>10979</v>
      </c>
      <c r="E61" s="342">
        <v>5847</v>
      </c>
      <c r="F61" s="349">
        <v>435795930</v>
      </c>
      <c r="G61" s="240">
        <f t="shared" si="2"/>
        <v>74533.25295023089</v>
      </c>
      <c r="H61" s="265">
        <f>市区町村別_指導対象者群分析!E61</f>
        <v>1271</v>
      </c>
      <c r="I61" s="342">
        <v>1138</v>
      </c>
      <c r="J61" s="349">
        <v>75459370</v>
      </c>
      <c r="K61" s="240">
        <f t="shared" si="3"/>
        <v>66308.76098418278</v>
      </c>
      <c r="L61" s="265">
        <f>市区町村別_指導対象者群分析!F61</f>
        <v>9708</v>
      </c>
      <c r="M61" s="342">
        <v>4709</v>
      </c>
      <c r="N61" s="349">
        <v>360336560</v>
      </c>
      <c r="O61" s="240">
        <f t="shared" si="4"/>
        <v>76520.823954130392</v>
      </c>
      <c r="P61" s="265">
        <f>市区町村別_指導対象者群分析!G61</f>
        <v>185</v>
      </c>
      <c r="Q61" s="342">
        <v>162</v>
      </c>
      <c r="R61" s="349">
        <v>7996470</v>
      </c>
      <c r="S61" s="240">
        <f t="shared" si="5"/>
        <v>49360.925925925927</v>
      </c>
      <c r="T61" s="265">
        <f>市区町村別_指導対象者群分析!I61</f>
        <v>976</v>
      </c>
      <c r="U61" s="342">
        <v>976</v>
      </c>
      <c r="V61" s="349">
        <v>67462900</v>
      </c>
      <c r="W61" s="240">
        <f t="shared" si="6"/>
        <v>69121.823770491799</v>
      </c>
      <c r="X61" s="265">
        <f>市区町村別_指導対象者群分析!K61</f>
        <v>110</v>
      </c>
      <c r="Y61" s="342">
        <v>0</v>
      </c>
      <c r="Z61" s="349">
        <v>0</v>
      </c>
      <c r="AA61" s="240" t="str">
        <f t="shared" si="7"/>
        <v>-</v>
      </c>
      <c r="AB61" s="265">
        <f>市区町村別_指導対象者群分析!M61</f>
        <v>4709</v>
      </c>
      <c r="AC61" s="162">
        <v>4709</v>
      </c>
      <c r="AD61" s="349">
        <v>360336560</v>
      </c>
      <c r="AE61" s="240">
        <f t="shared" si="8"/>
        <v>76520.823954130392</v>
      </c>
      <c r="AF61" s="212"/>
      <c r="AG61" s="212"/>
      <c r="AH61" s="212"/>
      <c r="AI61" s="212"/>
      <c r="AJ61" s="212"/>
      <c r="AK61" s="212"/>
      <c r="AP61" s="212"/>
      <c r="AQ61" s="212"/>
      <c r="AR61" s="212"/>
    </row>
    <row r="62" spans="2:44" s="118" customFormat="1" ht="27" customHeight="1">
      <c r="B62" s="59">
        <v>57</v>
      </c>
      <c r="C62" s="63" t="s">
        <v>49</v>
      </c>
      <c r="D62" s="265">
        <f>市区町村別_指導対象者群分析!D62</f>
        <v>8027</v>
      </c>
      <c r="E62" s="342">
        <v>4664</v>
      </c>
      <c r="F62" s="349">
        <v>351500500</v>
      </c>
      <c r="G62" s="240">
        <f t="shared" si="2"/>
        <v>75364.601200686113</v>
      </c>
      <c r="H62" s="265">
        <f>市区町村別_指導対象者群分析!E62</f>
        <v>1134</v>
      </c>
      <c r="I62" s="342">
        <v>1023</v>
      </c>
      <c r="J62" s="349">
        <v>76050690</v>
      </c>
      <c r="K62" s="240">
        <f t="shared" si="3"/>
        <v>74340.850439882692</v>
      </c>
      <c r="L62" s="265">
        <f>市区町村別_指導対象者群分析!F62</f>
        <v>6893</v>
      </c>
      <c r="M62" s="342">
        <v>3641</v>
      </c>
      <c r="N62" s="349">
        <v>275449810</v>
      </c>
      <c r="O62" s="240">
        <f t="shared" si="4"/>
        <v>75652.241142543251</v>
      </c>
      <c r="P62" s="265">
        <f>市区町村別_指導対象者群分析!G62</f>
        <v>150</v>
      </c>
      <c r="Q62" s="342">
        <v>98</v>
      </c>
      <c r="R62" s="349">
        <v>8129210</v>
      </c>
      <c r="S62" s="240">
        <f t="shared" si="5"/>
        <v>82951.122448979586</v>
      </c>
      <c r="T62" s="265">
        <f>市区町村別_指導対象者群分析!I62</f>
        <v>925</v>
      </c>
      <c r="U62" s="342">
        <v>925</v>
      </c>
      <c r="V62" s="349">
        <v>67921480</v>
      </c>
      <c r="W62" s="240">
        <f t="shared" si="6"/>
        <v>73428.627027027032</v>
      </c>
      <c r="X62" s="265">
        <f>市区町村別_指導対象者群分析!K62</f>
        <v>59</v>
      </c>
      <c r="Y62" s="342">
        <v>0</v>
      </c>
      <c r="Z62" s="349">
        <v>0</v>
      </c>
      <c r="AA62" s="240" t="str">
        <f t="shared" si="7"/>
        <v>-</v>
      </c>
      <c r="AB62" s="265">
        <f>市区町村別_指導対象者群分析!M62</f>
        <v>3641</v>
      </c>
      <c r="AC62" s="162">
        <v>3641</v>
      </c>
      <c r="AD62" s="349">
        <v>275449810</v>
      </c>
      <c r="AE62" s="240">
        <f t="shared" si="8"/>
        <v>75652.241142543251</v>
      </c>
      <c r="AF62" s="212"/>
      <c r="AG62" s="212"/>
      <c r="AH62" s="212"/>
      <c r="AI62" s="212"/>
      <c r="AJ62" s="212"/>
      <c r="AK62" s="212"/>
      <c r="AP62" s="212"/>
      <c r="AQ62" s="212"/>
      <c r="AR62" s="212"/>
    </row>
    <row r="63" spans="2:44" s="118" customFormat="1" ht="27" customHeight="1">
      <c r="B63" s="59">
        <v>58</v>
      </c>
      <c r="C63" s="63" t="s">
        <v>29</v>
      </c>
      <c r="D63" s="265">
        <f>市区町村別_指導対象者群分析!D63</f>
        <v>9360</v>
      </c>
      <c r="E63" s="342">
        <v>5032</v>
      </c>
      <c r="F63" s="349">
        <v>413414890</v>
      </c>
      <c r="G63" s="240">
        <f t="shared" si="2"/>
        <v>82157.172098569165</v>
      </c>
      <c r="H63" s="265">
        <f>市区町村別_指導対象者群分析!E63</f>
        <v>1365</v>
      </c>
      <c r="I63" s="342">
        <v>1214</v>
      </c>
      <c r="J63" s="349">
        <v>93396820</v>
      </c>
      <c r="K63" s="240">
        <f t="shared" si="3"/>
        <v>76933.130148270182</v>
      </c>
      <c r="L63" s="265">
        <f>市区町村別_指導対象者群分析!F63</f>
        <v>7995</v>
      </c>
      <c r="M63" s="342">
        <v>3818</v>
      </c>
      <c r="N63" s="349">
        <v>320018070</v>
      </c>
      <c r="O63" s="240">
        <f t="shared" si="4"/>
        <v>83818.247773703508</v>
      </c>
      <c r="P63" s="265">
        <f>市区町村別_指導対象者群分析!G63</f>
        <v>185</v>
      </c>
      <c r="Q63" s="342">
        <v>147</v>
      </c>
      <c r="R63" s="349">
        <v>10613580</v>
      </c>
      <c r="S63" s="240">
        <f t="shared" si="5"/>
        <v>72201.224489795917</v>
      </c>
      <c r="T63" s="265">
        <f>市区町村別_指導対象者群分析!I63</f>
        <v>1067</v>
      </c>
      <c r="U63" s="342">
        <v>1067</v>
      </c>
      <c r="V63" s="349">
        <v>82783240</v>
      </c>
      <c r="W63" s="240">
        <f t="shared" si="6"/>
        <v>77585.042174320522</v>
      </c>
      <c r="X63" s="265">
        <f>市区町村別_指導対象者群分析!K63</f>
        <v>113</v>
      </c>
      <c r="Y63" s="342">
        <v>0</v>
      </c>
      <c r="Z63" s="349">
        <v>0</v>
      </c>
      <c r="AA63" s="240" t="str">
        <f t="shared" si="7"/>
        <v>-</v>
      </c>
      <c r="AB63" s="265">
        <f>市区町村別_指導対象者群分析!M63</f>
        <v>3818</v>
      </c>
      <c r="AC63" s="162">
        <v>3818</v>
      </c>
      <c r="AD63" s="349">
        <v>320018070</v>
      </c>
      <c r="AE63" s="240">
        <f t="shared" si="8"/>
        <v>83818.247773703508</v>
      </c>
      <c r="AF63" s="212"/>
      <c r="AG63" s="212"/>
      <c r="AH63" s="212"/>
      <c r="AI63" s="212"/>
      <c r="AJ63" s="212"/>
      <c r="AK63" s="212"/>
      <c r="AP63" s="212"/>
      <c r="AQ63" s="212"/>
      <c r="AR63" s="212"/>
    </row>
    <row r="64" spans="2:44" s="118" customFormat="1" ht="27" customHeight="1">
      <c r="B64" s="59">
        <v>59</v>
      </c>
      <c r="C64" s="63" t="s">
        <v>23</v>
      </c>
      <c r="D64" s="265">
        <f>市区町村別_指導対象者群分析!D64</f>
        <v>67870</v>
      </c>
      <c r="E64" s="342">
        <v>37859</v>
      </c>
      <c r="F64" s="349">
        <v>3078914400</v>
      </c>
      <c r="G64" s="240">
        <f t="shared" si="2"/>
        <v>81325.824770860301</v>
      </c>
      <c r="H64" s="265">
        <f>市区町村別_指導対象者群分析!E64</f>
        <v>7987</v>
      </c>
      <c r="I64" s="342">
        <v>7645</v>
      </c>
      <c r="J64" s="349">
        <v>604860680</v>
      </c>
      <c r="K64" s="240">
        <f t="shared" si="3"/>
        <v>79118.466971877046</v>
      </c>
      <c r="L64" s="265">
        <f>市区町村別_指導対象者群分析!F64</f>
        <v>59883</v>
      </c>
      <c r="M64" s="342">
        <v>30214</v>
      </c>
      <c r="N64" s="349">
        <v>2474053720</v>
      </c>
      <c r="O64" s="240">
        <f t="shared" si="4"/>
        <v>81884.348977295289</v>
      </c>
      <c r="P64" s="265">
        <f>市区町村別_指導対象者群分析!G64</f>
        <v>1280</v>
      </c>
      <c r="Q64" s="342">
        <v>1208</v>
      </c>
      <c r="R64" s="349">
        <v>81349540</v>
      </c>
      <c r="S64" s="240">
        <f t="shared" si="5"/>
        <v>67342.334437086087</v>
      </c>
      <c r="T64" s="265">
        <f>市区町村別_指導対象者群分析!I64</f>
        <v>6437</v>
      </c>
      <c r="U64" s="342">
        <v>6437</v>
      </c>
      <c r="V64" s="349">
        <v>523511140</v>
      </c>
      <c r="W64" s="240">
        <f t="shared" si="6"/>
        <v>81328.435606649058</v>
      </c>
      <c r="X64" s="265">
        <f>市区町村別_指導対象者群分析!K64</f>
        <v>270</v>
      </c>
      <c r="Y64" s="342">
        <v>0</v>
      </c>
      <c r="Z64" s="349">
        <v>0</v>
      </c>
      <c r="AA64" s="240" t="str">
        <f t="shared" si="7"/>
        <v>-</v>
      </c>
      <c r="AB64" s="265">
        <f>市区町村別_指導対象者群分析!M64</f>
        <v>30214</v>
      </c>
      <c r="AC64" s="162">
        <v>30214</v>
      </c>
      <c r="AD64" s="349">
        <v>2474053720</v>
      </c>
      <c r="AE64" s="240">
        <f t="shared" si="8"/>
        <v>81884.348977295289</v>
      </c>
      <c r="AF64" s="212"/>
      <c r="AG64" s="212"/>
      <c r="AH64" s="212"/>
      <c r="AI64" s="212"/>
      <c r="AJ64" s="212"/>
      <c r="AK64" s="212"/>
      <c r="AP64" s="212"/>
      <c r="AQ64" s="212"/>
      <c r="AR64" s="212"/>
    </row>
    <row r="65" spans="2:44" s="118" customFormat="1" ht="27" customHeight="1">
      <c r="B65" s="291">
        <v>60</v>
      </c>
      <c r="C65" s="63" t="s">
        <v>50</v>
      </c>
      <c r="D65" s="305">
        <f>市区町村別_指導対象者群分析!D65</f>
        <v>8747</v>
      </c>
      <c r="E65" s="343">
        <v>4340</v>
      </c>
      <c r="F65" s="350">
        <v>304161020</v>
      </c>
      <c r="G65" s="304">
        <f t="shared" si="2"/>
        <v>70083.184331797238</v>
      </c>
      <c r="H65" s="305">
        <f>市区町村別_指導対象者群分析!E65</f>
        <v>856</v>
      </c>
      <c r="I65" s="343">
        <v>780</v>
      </c>
      <c r="J65" s="350">
        <v>51136050</v>
      </c>
      <c r="K65" s="304">
        <f t="shared" si="3"/>
        <v>65559.038461538468</v>
      </c>
      <c r="L65" s="305">
        <f>市区町村別_指導対象者群分析!F65</f>
        <v>7891</v>
      </c>
      <c r="M65" s="343">
        <v>3560</v>
      </c>
      <c r="N65" s="350">
        <v>253024970</v>
      </c>
      <c r="O65" s="304">
        <f t="shared" si="4"/>
        <v>71074.429775280892</v>
      </c>
      <c r="P65" s="305">
        <f>市区町村別_指導対象者群分析!G65</f>
        <v>164</v>
      </c>
      <c r="Q65" s="343">
        <v>146</v>
      </c>
      <c r="R65" s="350">
        <v>8715490</v>
      </c>
      <c r="S65" s="304">
        <f t="shared" si="5"/>
        <v>59695.136986301368</v>
      </c>
      <c r="T65" s="305">
        <f>市区町村別_指導対象者群分析!I65</f>
        <v>634</v>
      </c>
      <c r="U65" s="343">
        <v>634</v>
      </c>
      <c r="V65" s="350">
        <v>42420560</v>
      </c>
      <c r="W65" s="304">
        <f t="shared" si="6"/>
        <v>66909.400630914824</v>
      </c>
      <c r="X65" s="305">
        <f>市区町村別_指導対象者群分析!K65</f>
        <v>58</v>
      </c>
      <c r="Y65" s="343">
        <v>0</v>
      </c>
      <c r="Z65" s="350">
        <v>0</v>
      </c>
      <c r="AA65" s="304" t="str">
        <f t="shared" si="7"/>
        <v>-</v>
      </c>
      <c r="AB65" s="305">
        <f>市区町村別_指導対象者群分析!M65</f>
        <v>3560</v>
      </c>
      <c r="AC65" s="300">
        <v>3560</v>
      </c>
      <c r="AD65" s="350">
        <v>253024970</v>
      </c>
      <c r="AE65" s="304">
        <f t="shared" si="8"/>
        <v>71074.429775280892</v>
      </c>
      <c r="AF65" s="212"/>
      <c r="AG65" s="212"/>
      <c r="AH65" s="212"/>
      <c r="AI65" s="212"/>
      <c r="AJ65" s="212"/>
      <c r="AK65" s="212"/>
      <c r="AP65" s="212"/>
      <c r="AQ65" s="212"/>
      <c r="AR65" s="212"/>
    </row>
    <row r="66" spans="2:44" s="118" customFormat="1" ht="27" customHeight="1">
      <c r="B66" s="59">
        <v>61</v>
      </c>
      <c r="C66" s="63" t="s">
        <v>18</v>
      </c>
      <c r="D66" s="265">
        <f>市区町村別_指導対象者群分析!D66</f>
        <v>7666</v>
      </c>
      <c r="E66" s="342">
        <v>3951</v>
      </c>
      <c r="F66" s="349">
        <v>290157310</v>
      </c>
      <c r="G66" s="240">
        <f t="shared" si="2"/>
        <v>73438.954695013919</v>
      </c>
      <c r="H66" s="265">
        <f>市区町村別_指導対象者群分析!E66</f>
        <v>816</v>
      </c>
      <c r="I66" s="342">
        <v>779</v>
      </c>
      <c r="J66" s="349">
        <v>57097590</v>
      </c>
      <c r="K66" s="240">
        <f t="shared" si="3"/>
        <v>73296.00770218228</v>
      </c>
      <c r="L66" s="265">
        <f>市区町村別_指導対象者群分析!F66</f>
        <v>6850</v>
      </c>
      <c r="M66" s="342">
        <v>3172</v>
      </c>
      <c r="N66" s="349">
        <v>233059720</v>
      </c>
      <c r="O66" s="240">
        <f t="shared" si="4"/>
        <v>73474.060529634298</v>
      </c>
      <c r="P66" s="265">
        <f>市区町村別_指導対象者群分析!G66</f>
        <v>153</v>
      </c>
      <c r="Q66" s="342">
        <v>148</v>
      </c>
      <c r="R66" s="349">
        <v>7700740</v>
      </c>
      <c r="S66" s="240">
        <f t="shared" si="5"/>
        <v>52032.027027027027</v>
      </c>
      <c r="T66" s="265">
        <f>市区町村別_指導対象者群分析!I66</f>
        <v>631</v>
      </c>
      <c r="U66" s="342">
        <v>631</v>
      </c>
      <c r="V66" s="349">
        <v>49396850</v>
      </c>
      <c r="W66" s="240">
        <f t="shared" si="6"/>
        <v>78283.438985736924</v>
      </c>
      <c r="X66" s="265">
        <f>市区町村別_指導対象者群分析!K66</f>
        <v>32</v>
      </c>
      <c r="Y66" s="342">
        <v>0</v>
      </c>
      <c r="Z66" s="349">
        <v>0</v>
      </c>
      <c r="AA66" s="240" t="str">
        <f t="shared" si="7"/>
        <v>-</v>
      </c>
      <c r="AB66" s="265">
        <f>市区町村別_指導対象者群分析!M66</f>
        <v>3172</v>
      </c>
      <c r="AC66" s="162">
        <v>3172</v>
      </c>
      <c r="AD66" s="349">
        <v>233059720</v>
      </c>
      <c r="AE66" s="240">
        <f t="shared" si="8"/>
        <v>73474.060529634298</v>
      </c>
      <c r="AF66" s="212"/>
      <c r="AG66" s="212"/>
      <c r="AH66" s="212"/>
      <c r="AI66" s="212"/>
      <c r="AJ66" s="212"/>
      <c r="AK66" s="212"/>
      <c r="AP66" s="212"/>
      <c r="AQ66" s="212"/>
      <c r="AR66" s="212"/>
    </row>
    <row r="67" spans="2:44" s="118" customFormat="1" ht="27" customHeight="1">
      <c r="B67" s="59">
        <v>62</v>
      </c>
      <c r="C67" s="63" t="s">
        <v>19</v>
      </c>
      <c r="D67" s="265">
        <f>市区町村別_指導対象者群分析!D67</f>
        <v>11520</v>
      </c>
      <c r="E67" s="342">
        <v>6791</v>
      </c>
      <c r="F67" s="349">
        <v>474807760</v>
      </c>
      <c r="G67" s="240">
        <f t="shared" si="2"/>
        <v>69917.208069503758</v>
      </c>
      <c r="H67" s="265">
        <f>市区町村別_指導対象者群分析!E67</f>
        <v>963</v>
      </c>
      <c r="I67" s="342">
        <v>864</v>
      </c>
      <c r="J67" s="349">
        <v>57509750</v>
      </c>
      <c r="K67" s="240">
        <f t="shared" si="3"/>
        <v>66562.210648148146</v>
      </c>
      <c r="L67" s="265">
        <f>市区町村別_指導対象者群分析!F67</f>
        <v>10557</v>
      </c>
      <c r="M67" s="342">
        <v>5927</v>
      </c>
      <c r="N67" s="349">
        <v>417298010</v>
      </c>
      <c r="O67" s="240">
        <f t="shared" si="4"/>
        <v>70406.278049603512</v>
      </c>
      <c r="P67" s="265">
        <f>市区町村別_指導対象者群分析!G67</f>
        <v>239</v>
      </c>
      <c r="Q67" s="342">
        <v>216</v>
      </c>
      <c r="R67" s="349">
        <v>10966420</v>
      </c>
      <c r="S67" s="240">
        <f t="shared" si="5"/>
        <v>50770.462962962964</v>
      </c>
      <c r="T67" s="265">
        <f>市区町村別_指導対象者群分析!I67</f>
        <v>648</v>
      </c>
      <c r="U67" s="342">
        <v>648</v>
      </c>
      <c r="V67" s="349">
        <v>46543330</v>
      </c>
      <c r="W67" s="240">
        <f t="shared" si="6"/>
        <v>71826.126543209873</v>
      </c>
      <c r="X67" s="265">
        <f>市区町村別_指導対象者群分析!K67</f>
        <v>76</v>
      </c>
      <c r="Y67" s="342">
        <v>0</v>
      </c>
      <c r="Z67" s="349">
        <v>0</v>
      </c>
      <c r="AA67" s="240" t="str">
        <f t="shared" si="7"/>
        <v>-</v>
      </c>
      <c r="AB67" s="265">
        <f>市区町村別_指導対象者群分析!M67</f>
        <v>5927</v>
      </c>
      <c r="AC67" s="162">
        <v>5927</v>
      </c>
      <c r="AD67" s="349">
        <v>417298010</v>
      </c>
      <c r="AE67" s="240">
        <f t="shared" si="8"/>
        <v>70406.278049603512</v>
      </c>
      <c r="AF67" s="212"/>
      <c r="AG67" s="212"/>
      <c r="AH67" s="212"/>
      <c r="AI67" s="212"/>
      <c r="AJ67" s="212"/>
      <c r="AK67" s="212"/>
      <c r="AP67" s="212"/>
      <c r="AQ67" s="212"/>
      <c r="AR67" s="212"/>
    </row>
    <row r="68" spans="2:44" s="118" customFormat="1" ht="27" customHeight="1">
      <c r="B68" s="59">
        <v>63</v>
      </c>
      <c r="C68" s="63" t="s">
        <v>30</v>
      </c>
      <c r="D68" s="265">
        <f>市区町村別_指導対象者群分析!D68</f>
        <v>8337</v>
      </c>
      <c r="E68" s="342">
        <v>4927</v>
      </c>
      <c r="F68" s="349">
        <v>379459180</v>
      </c>
      <c r="G68" s="240">
        <f t="shared" si="2"/>
        <v>77016.273594479397</v>
      </c>
      <c r="H68" s="265">
        <f>市区町村別_指導対象者群分析!E68</f>
        <v>721</v>
      </c>
      <c r="I68" s="342">
        <v>621</v>
      </c>
      <c r="J68" s="349">
        <v>51985920</v>
      </c>
      <c r="K68" s="240">
        <f t="shared" si="3"/>
        <v>83713.23671497585</v>
      </c>
      <c r="L68" s="265">
        <f>市区町村別_指導対象者群分析!F68</f>
        <v>7616</v>
      </c>
      <c r="M68" s="342">
        <v>4306</v>
      </c>
      <c r="N68" s="349">
        <v>327473260</v>
      </c>
      <c r="O68" s="240">
        <f t="shared" si="4"/>
        <v>76050.455178820252</v>
      </c>
      <c r="P68" s="265">
        <f>市区町村別_指導対象者群分析!G68</f>
        <v>129</v>
      </c>
      <c r="Q68" s="342">
        <v>102</v>
      </c>
      <c r="R68" s="349">
        <v>8385910</v>
      </c>
      <c r="S68" s="240">
        <f t="shared" si="5"/>
        <v>82214.803921568629</v>
      </c>
      <c r="T68" s="265">
        <f>市区町村別_指導対象者群分析!I68</f>
        <v>519</v>
      </c>
      <c r="U68" s="342">
        <v>519</v>
      </c>
      <c r="V68" s="349">
        <v>43600010</v>
      </c>
      <c r="W68" s="240">
        <f t="shared" si="6"/>
        <v>84007.726396917147</v>
      </c>
      <c r="X68" s="265">
        <f>市区町村別_指導対象者群分析!K68</f>
        <v>73</v>
      </c>
      <c r="Y68" s="342">
        <v>0</v>
      </c>
      <c r="Z68" s="349">
        <v>0</v>
      </c>
      <c r="AA68" s="240" t="str">
        <f t="shared" si="7"/>
        <v>-</v>
      </c>
      <c r="AB68" s="265">
        <f>市区町村別_指導対象者群分析!M68</f>
        <v>4306</v>
      </c>
      <c r="AC68" s="162">
        <v>4306</v>
      </c>
      <c r="AD68" s="349">
        <v>327473260</v>
      </c>
      <c r="AE68" s="240">
        <f t="shared" si="8"/>
        <v>76050.455178820252</v>
      </c>
      <c r="AF68" s="212"/>
      <c r="AG68" s="212"/>
      <c r="AH68" s="212"/>
      <c r="AI68" s="212"/>
      <c r="AJ68" s="212"/>
      <c r="AK68" s="212"/>
      <c r="AP68" s="212"/>
      <c r="AQ68" s="212"/>
      <c r="AR68" s="212"/>
    </row>
    <row r="69" spans="2:44" s="118" customFormat="1" ht="27" customHeight="1">
      <c r="B69" s="59">
        <v>64</v>
      </c>
      <c r="C69" s="63" t="s">
        <v>51</v>
      </c>
      <c r="D69" s="265">
        <f>市区町村別_指導対象者群分析!D69</f>
        <v>8656</v>
      </c>
      <c r="E69" s="342">
        <v>4893</v>
      </c>
      <c r="F69" s="349">
        <v>362000610</v>
      </c>
      <c r="G69" s="240">
        <f t="shared" si="2"/>
        <v>73983.366033108527</v>
      </c>
      <c r="H69" s="265">
        <f>市区町村別_指導対象者群分析!E69</f>
        <v>566</v>
      </c>
      <c r="I69" s="342">
        <v>535</v>
      </c>
      <c r="J69" s="349">
        <v>36175270</v>
      </c>
      <c r="K69" s="240">
        <f t="shared" si="3"/>
        <v>67617.327102803742</v>
      </c>
      <c r="L69" s="265">
        <f>市区町村別_指導対象者群分析!F69</f>
        <v>8090</v>
      </c>
      <c r="M69" s="342">
        <v>4358</v>
      </c>
      <c r="N69" s="349">
        <v>325825340</v>
      </c>
      <c r="O69" s="240">
        <f t="shared" si="4"/>
        <v>74764.878384580079</v>
      </c>
      <c r="P69" s="265">
        <f>市区町村別_指導対象者群分析!G69</f>
        <v>102</v>
      </c>
      <c r="Q69" s="342">
        <v>96</v>
      </c>
      <c r="R69" s="349">
        <v>5629120</v>
      </c>
      <c r="S69" s="240">
        <f t="shared" si="5"/>
        <v>58636.666666666664</v>
      </c>
      <c r="T69" s="265">
        <f>市区町村別_指導対象者群分析!I69</f>
        <v>439</v>
      </c>
      <c r="U69" s="342">
        <v>439</v>
      </c>
      <c r="V69" s="349">
        <v>30546150</v>
      </c>
      <c r="W69" s="240">
        <f t="shared" si="6"/>
        <v>69581.207289293845</v>
      </c>
      <c r="X69" s="265">
        <f>市区町村別_指導対象者群分析!K69</f>
        <v>25</v>
      </c>
      <c r="Y69" s="342">
        <v>0</v>
      </c>
      <c r="Z69" s="349">
        <v>0</v>
      </c>
      <c r="AA69" s="240" t="str">
        <f t="shared" si="7"/>
        <v>-</v>
      </c>
      <c r="AB69" s="265">
        <f>市区町村別_指導対象者群分析!M69</f>
        <v>4358</v>
      </c>
      <c r="AC69" s="162">
        <v>4358</v>
      </c>
      <c r="AD69" s="349">
        <v>325825340</v>
      </c>
      <c r="AE69" s="240">
        <f t="shared" si="8"/>
        <v>74764.878384580079</v>
      </c>
      <c r="AF69" s="212"/>
      <c r="AG69" s="212"/>
      <c r="AH69" s="212"/>
      <c r="AI69" s="212"/>
      <c r="AJ69" s="212"/>
      <c r="AK69" s="212"/>
      <c r="AP69" s="212"/>
      <c r="AQ69" s="212"/>
      <c r="AR69" s="212"/>
    </row>
    <row r="70" spans="2:44" s="118" customFormat="1" ht="27" customHeight="1">
      <c r="B70" s="59">
        <v>65</v>
      </c>
      <c r="C70" s="63" t="s">
        <v>11</v>
      </c>
      <c r="D70" s="265">
        <f>市区町村別_指導対象者群分析!D70</f>
        <v>4317</v>
      </c>
      <c r="E70" s="342">
        <v>2426</v>
      </c>
      <c r="F70" s="349">
        <v>157950640</v>
      </c>
      <c r="G70" s="240">
        <f t="shared" si="2"/>
        <v>65107.436108821108</v>
      </c>
      <c r="H70" s="265">
        <f>市区町村別_指導対象者群分析!E70</f>
        <v>527</v>
      </c>
      <c r="I70" s="342">
        <v>510</v>
      </c>
      <c r="J70" s="349">
        <v>33137260</v>
      </c>
      <c r="K70" s="240">
        <f t="shared" si="3"/>
        <v>64975.01960784314</v>
      </c>
      <c r="L70" s="265">
        <f>市区町村別_指導対象者群分析!F70</f>
        <v>3790</v>
      </c>
      <c r="M70" s="342">
        <v>1916</v>
      </c>
      <c r="N70" s="349">
        <v>124813380</v>
      </c>
      <c r="O70" s="240">
        <f t="shared" si="4"/>
        <v>65142.682672233823</v>
      </c>
      <c r="P70" s="265">
        <f>市区町村別_指導対象者群分析!G70</f>
        <v>129</v>
      </c>
      <c r="Q70" s="342">
        <v>125</v>
      </c>
      <c r="R70" s="349">
        <v>6968720</v>
      </c>
      <c r="S70" s="240">
        <f t="shared" si="5"/>
        <v>55749.760000000002</v>
      </c>
      <c r="T70" s="265">
        <f>市区町村別_指導対象者群分析!I70</f>
        <v>385</v>
      </c>
      <c r="U70" s="342">
        <v>385</v>
      </c>
      <c r="V70" s="349">
        <v>26168540</v>
      </c>
      <c r="W70" s="240">
        <f t="shared" si="6"/>
        <v>67970.233766233767</v>
      </c>
      <c r="X70" s="265">
        <f>市区町村別_指導対象者群分析!K70</f>
        <v>13</v>
      </c>
      <c r="Y70" s="342">
        <v>0</v>
      </c>
      <c r="Z70" s="349">
        <v>0</v>
      </c>
      <c r="AA70" s="240" t="str">
        <f t="shared" si="7"/>
        <v>-</v>
      </c>
      <c r="AB70" s="265">
        <f>市区町村別_指導対象者群分析!M70</f>
        <v>1916</v>
      </c>
      <c r="AC70" s="162">
        <v>1916</v>
      </c>
      <c r="AD70" s="349">
        <v>124813380</v>
      </c>
      <c r="AE70" s="240">
        <f t="shared" si="8"/>
        <v>65142.682672233823</v>
      </c>
      <c r="AF70" s="212"/>
      <c r="AG70" s="212"/>
      <c r="AH70" s="212"/>
      <c r="AI70" s="212"/>
      <c r="AJ70" s="212"/>
      <c r="AK70" s="212"/>
      <c r="AP70" s="212"/>
      <c r="AQ70" s="212"/>
      <c r="AR70" s="212"/>
    </row>
    <row r="71" spans="2:44" s="118" customFormat="1" ht="27" customHeight="1">
      <c r="B71" s="59">
        <v>66</v>
      </c>
      <c r="C71" s="63" t="s">
        <v>5</v>
      </c>
      <c r="D71" s="265">
        <f>市区町村別_指導対象者群分析!D71</f>
        <v>4437</v>
      </c>
      <c r="E71" s="342">
        <v>2825</v>
      </c>
      <c r="F71" s="349">
        <v>206618240</v>
      </c>
      <c r="G71" s="240">
        <f t="shared" si="2"/>
        <v>73139.199999999997</v>
      </c>
      <c r="H71" s="265">
        <f>市区町村別_指導対象者群分析!E71</f>
        <v>683</v>
      </c>
      <c r="I71" s="342">
        <v>670</v>
      </c>
      <c r="J71" s="349">
        <v>45145920</v>
      </c>
      <c r="K71" s="240">
        <f t="shared" si="3"/>
        <v>67381.970149253728</v>
      </c>
      <c r="L71" s="265">
        <f>市区町村別_指導対象者群分析!F71</f>
        <v>3754</v>
      </c>
      <c r="M71" s="342">
        <v>2155</v>
      </c>
      <c r="N71" s="349">
        <v>161472320</v>
      </c>
      <c r="O71" s="240">
        <f t="shared" si="4"/>
        <v>74929.150812064967</v>
      </c>
      <c r="P71" s="265">
        <f>市区町村別_指導対象者群分析!G71</f>
        <v>237</v>
      </c>
      <c r="Q71" s="342">
        <v>231</v>
      </c>
      <c r="R71" s="349">
        <v>12923850</v>
      </c>
      <c r="S71" s="240">
        <f t="shared" si="5"/>
        <v>55947.402597402601</v>
      </c>
      <c r="T71" s="265">
        <f>市区町村別_指導対象者群分析!I71</f>
        <v>439</v>
      </c>
      <c r="U71" s="342">
        <v>439</v>
      </c>
      <c r="V71" s="349">
        <v>32222070</v>
      </c>
      <c r="W71" s="240">
        <f t="shared" si="6"/>
        <v>73398.792710706155</v>
      </c>
      <c r="X71" s="265">
        <f>市区町村別_指導対象者群分析!K71</f>
        <v>7</v>
      </c>
      <c r="Y71" s="342">
        <v>0</v>
      </c>
      <c r="Z71" s="349">
        <v>0</v>
      </c>
      <c r="AA71" s="240" t="str">
        <f t="shared" si="7"/>
        <v>-</v>
      </c>
      <c r="AB71" s="265">
        <f>市区町村別_指導対象者群分析!M71</f>
        <v>2155</v>
      </c>
      <c r="AC71" s="162">
        <v>2155</v>
      </c>
      <c r="AD71" s="349">
        <v>161472320</v>
      </c>
      <c r="AE71" s="240">
        <f t="shared" si="8"/>
        <v>74929.150812064967</v>
      </c>
      <c r="AF71" s="212"/>
      <c r="AG71" s="212"/>
      <c r="AH71" s="212"/>
      <c r="AI71" s="212"/>
      <c r="AJ71" s="212"/>
      <c r="AK71" s="212"/>
      <c r="AP71" s="212"/>
      <c r="AQ71" s="212"/>
      <c r="AR71" s="212"/>
    </row>
    <row r="72" spans="2:44" s="118" customFormat="1" ht="27" customHeight="1">
      <c r="B72" s="59">
        <v>67</v>
      </c>
      <c r="C72" s="63" t="s">
        <v>6</v>
      </c>
      <c r="D72" s="265">
        <f>市区町村別_指導対象者群分析!D72</f>
        <v>1900</v>
      </c>
      <c r="E72" s="342">
        <v>947</v>
      </c>
      <c r="F72" s="349">
        <v>63498800</v>
      </c>
      <c r="G72" s="240">
        <f t="shared" si="2"/>
        <v>67052.587117212242</v>
      </c>
      <c r="H72" s="265">
        <f>市区町村別_指導対象者群分析!E72</f>
        <v>179</v>
      </c>
      <c r="I72" s="342">
        <v>167</v>
      </c>
      <c r="J72" s="349">
        <v>12731700</v>
      </c>
      <c r="K72" s="240">
        <f t="shared" si="3"/>
        <v>76237.724550898201</v>
      </c>
      <c r="L72" s="265">
        <f>市区町村別_指導対象者群分析!F72</f>
        <v>1721</v>
      </c>
      <c r="M72" s="342">
        <v>780</v>
      </c>
      <c r="N72" s="349">
        <v>50767100</v>
      </c>
      <c r="O72" s="240">
        <f t="shared" si="4"/>
        <v>65086.025641025641</v>
      </c>
      <c r="P72" s="265">
        <f>市区町村別_指導対象者群分析!G72</f>
        <v>17</v>
      </c>
      <c r="Q72" s="342">
        <v>17</v>
      </c>
      <c r="R72" s="349">
        <v>900280</v>
      </c>
      <c r="S72" s="240">
        <f t="shared" si="5"/>
        <v>52957.647058823532</v>
      </c>
      <c r="T72" s="265">
        <f>市区町村別_指導対象者群分析!I72</f>
        <v>150</v>
      </c>
      <c r="U72" s="342">
        <v>150</v>
      </c>
      <c r="V72" s="349">
        <v>11831420</v>
      </c>
      <c r="W72" s="240">
        <f t="shared" si="6"/>
        <v>78876.133333333331</v>
      </c>
      <c r="X72" s="265">
        <f>市区町村別_指導対象者群分析!K72</f>
        <v>12</v>
      </c>
      <c r="Y72" s="342">
        <v>0</v>
      </c>
      <c r="Z72" s="349">
        <v>0</v>
      </c>
      <c r="AA72" s="240" t="str">
        <f t="shared" si="7"/>
        <v>-</v>
      </c>
      <c r="AB72" s="265">
        <f>市区町村別_指導対象者群分析!M72</f>
        <v>780</v>
      </c>
      <c r="AC72" s="162">
        <v>780</v>
      </c>
      <c r="AD72" s="349">
        <v>50767100</v>
      </c>
      <c r="AE72" s="240">
        <f t="shared" si="8"/>
        <v>65086.025641025641</v>
      </c>
      <c r="AF72" s="212"/>
      <c r="AG72" s="212"/>
      <c r="AH72" s="212"/>
      <c r="AI72" s="212"/>
      <c r="AJ72" s="212"/>
      <c r="AK72" s="212"/>
      <c r="AP72" s="212"/>
      <c r="AQ72" s="212"/>
      <c r="AR72" s="212"/>
    </row>
    <row r="73" spans="2:44" s="118" customFormat="1" ht="27" customHeight="1">
      <c r="B73" s="59">
        <v>68</v>
      </c>
      <c r="C73" s="63" t="s">
        <v>52</v>
      </c>
      <c r="D73" s="265">
        <f>市区町村別_指導対象者群分析!D73</f>
        <v>2559</v>
      </c>
      <c r="E73" s="342">
        <v>1296</v>
      </c>
      <c r="F73" s="349">
        <v>106047850</v>
      </c>
      <c r="G73" s="240">
        <f t="shared" si="2"/>
        <v>81827.044753086418</v>
      </c>
      <c r="H73" s="265">
        <f>市区町村別_指導対象者群分析!E73</f>
        <v>269</v>
      </c>
      <c r="I73" s="342">
        <v>247</v>
      </c>
      <c r="J73" s="349">
        <v>18746480</v>
      </c>
      <c r="K73" s="240">
        <f t="shared" si="3"/>
        <v>75896.680161943324</v>
      </c>
      <c r="L73" s="265">
        <f>市区町村別_指導対象者群分析!F73</f>
        <v>2290</v>
      </c>
      <c r="M73" s="342">
        <v>1049</v>
      </c>
      <c r="N73" s="349">
        <v>87301370</v>
      </c>
      <c r="O73" s="240">
        <f t="shared" si="4"/>
        <v>83223.422306959008</v>
      </c>
      <c r="P73" s="265">
        <f>市区町村別_指導対象者群分析!G73</f>
        <v>56</v>
      </c>
      <c r="Q73" s="342">
        <v>50</v>
      </c>
      <c r="R73" s="349">
        <v>2515120</v>
      </c>
      <c r="S73" s="240">
        <f t="shared" si="5"/>
        <v>50302.400000000001</v>
      </c>
      <c r="T73" s="265">
        <f>市区町村別_指導対象者群分析!I73</f>
        <v>197</v>
      </c>
      <c r="U73" s="342">
        <v>197</v>
      </c>
      <c r="V73" s="349">
        <v>16231360</v>
      </c>
      <c r="W73" s="240">
        <f t="shared" si="6"/>
        <v>82392.690355329949</v>
      </c>
      <c r="X73" s="265">
        <f>市区町村別_指導対象者群分析!K73</f>
        <v>16</v>
      </c>
      <c r="Y73" s="342">
        <v>0</v>
      </c>
      <c r="Z73" s="349">
        <v>0</v>
      </c>
      <c r="AA73" s="240" t="str">
        <f t="shared" si="7"/>
        <v>-</v>
      </c>
      <c r="AB73" s="265">
        <f>市区町村別_指導対象者群分析!M73</f>
        <v>1049</v>
      </c>
      <c r="AC73" s="162">
        <v>1049</v>
      </c>
      <c r="AD73" s="349">
        <v>87301370</v>
      </c>
      <c r="AE73" s="240">
        <f t="shared" si="8"/>
        <v>83223.422306959008</v>
      </c>
      <c r="AF73" s="212"/>
      <c r="AG73" s="212"/>
      <c r="AH73" s="212"/>
      <c r="AI73" s="212"/>
      <c r="AJ73" s="212"/>
      <c r="AK73" s="212"/>
      <c r="AP73" s="212"/>
      <c r="AQ73" s="212"/>
      <c r="AR73" s="212"/>
    </row>
    <row r="74" spans="2:44" s="118" customFormat="1" ht="27" customHeight="1">
      <c r="B74" s="59">
        <v>69</v>
      </c>
      <c r="C74" s="63" t="s">
        <v>53</v>
      </c>
      <c r="D74" s="265">
        <f>市区町村別_指導対象者群分析!D74</f>
        <v>5938</v>
      </c>
      <c r="E74" s="342">
        <v>3021</v>
      </c>
      <c r="F74" s="349">
        <v>204507550</v>
      </c>
      <c r="G74" s="240">
        <f t="shared" si="2"/>
        <v>67695.316120489908</v>
      </c>
      <c r="H74" s="265">
        <f>市区町村別_指導対象者群分析!E74</f>
        <v>684</v>
      </c>
      <c r="I74" s="342">
        <v>632</v>
      </c>
      <c r="J74" s="349">
        <v>38041260</v>
      </c>
      <c r="K74" s="240">
        <f t="shared" si="3"/>
        <v>60191.867088607592</v>
      </c>
      <c r="L74" s="265">
        <f>市区町村別_指導対象者群分析!F74</f>
        <v>5254</v>
      </c>
      <c r="M74" s="342">
        <v>2389</v>
      </c>
      <c r="N74" s="349">
        <v>166466290</v>
      </c>
      <c r="O74" s="240">
        <f t="shared" si="4"/>
        <v>69680.3223105902</v>
      </c>
      <c r="P74" s="265">
        <f>市区町村別_指導対象者群分析!G74</f>
        <v>115</v>
      </c>
      <c r="Q74" s="342">
        <v>106</v>
      </c>
      <c r="R74" s="349">
        <v>5316630</v>
      </c>
      <c r="S74" s="240">
        <f t="shared" si="5"/>
        <v>50156.886792452831</v>
      </c>
      <c r="T74" s="265">
        <f>市区町村別_指導対象者群分析!I74</f>
        <v>526</v>
      </c>
      <c r="U74" s="342">
        <v>526</v>
      </c>
      <c r="V74" s="349">
        <v>32724630</v>
      </c>
      <c r="W74" s="240">
        <f t="shared" si="6"/>
        <v>62214.125475285175</v>
      </c>
      <c r="X74" s="265">
        <f>市区町村別_指導対象者群分析!K74</f>
        <v>43</v>
      </c>
      <c r="Y74" s="342">
        <v>0</v>
      </c>
      <c r="Z74" s="349">
        <v>0</v>
      </c>
      <c r="AA74" s="240" t="str">
        <f t="shared" si="7"/>
        <v>-</v>
      </c>
      <c r="AB74" s="265">
        <f>市区町村別_指導対象者群分析!M74</f>
        <v>2389</v>
      </c>
      <c r="AC74" s="162">
        <v>2389</v>
      </c>
      <c r="AD74" s="349">
        <v>166466290</v>
      </c>
      <c r="AE74" s="240">
        <f t="shared" si="8"/>
        <v>69680.3223105902</v>
      </c>
      <c r="AF74" s="212"/>
      <c r="AG74" s="212"/>
      <c r="AH74" s="212"/>
      <c r="AI74" s="212"/>
      <c r="AJ74" s="212"/>
      <c r="AK74" s="212"/>
      <c r="AP74" s="212"/>
      <c r="AQ74" s="212"/>
      <c r="AR74" s="212"/>
    </row>
    <row r="75" spans="2:44" s="118" customFormat="1" ht="27" customHeight="1">
      <c r="B75" s="59">
        <v>70</v>
      </c>
      <c r="C75" s="63" t="s">
        <v>54</v>
      </c>
      <c r="D75" s="265">
        <f>市区町村別_指導対象者群分析!D75</f>
        <v>1039</v>
      </c>
      <c r="E75" s="342">
        <v>586</v>
      </c>
      <c r="F75" s="349">
        <v>42415690</v>
      </c>
      <c r="G75" s="240">
        <f t="shared" si="2"/>
        <v>72381.723549488059</v>
      </c>
      <c r="H75" s="265">
        <f>市区町村別_指導対象者群分析!E75</f>
        <v>150</v>
      </c>
      <c r="I75" s="342">
        <v>149</v>
      </c>
      <c r="J75" s="349">
        <v>12682340</v>
      </c>
      <c r="K75" s="240">
        <f t="shared" si="3"/>
        <v>85116.375838926178</v>
      </c>
      <c r="L75" s="265">
        <f>市区町村別_指導対象者群分析!F75</f>
        <v>889</v>
      </c>
      <c r="M75" s="342">
        <v>437</v>
      </c>
      <c r="N75" s="349">
        <v>29733350</v>
      </c>
      <c r="O75" s="240">
        <f t="shared" si="4"/>
        <v>68039.70251716247</v>
      </c>
      <c r="P75" s="265">
        <f>市区町村別_指導対象者群分析!G75</f>
        <v>28</v>
      </c>
      <c r="Q75" s="342">
        <v>27</v>
      </c>
      <c r="R75" s="349">
        <v>1928600</v>
      </c>
      <c r="S75" s="240">
        <f t="shared" si="5"/>
        <v>71429.629629629635</v>
      </c>
      <c r="T75" s="265">
        <f>市区町村別_指導対象者群分析!I75</f>
        <v>122</v>
      </c>
      <c r="U75" s="342">
        <v>122</v>
      </c>
      <c r="V75" s="349">
        <v>10753740</v>
      </c>
      <c r="W75" s="240">
        <f t="shared" si="6"/>
        <v>88145.409836065577</v>
      </c>
      <c r="X75" s="265">
        <f>市区町村別_指導対象者群分析!K75</f>
        <v>0</v>
      </c>
      <c r="Y75" s="342">
        <v>0</v>
      </c>
      <c r="Z75" s="349">
        <v>0</v>
      </c>
      <c r="AA75" s="240" t="str">
        <f t="shared" si="7"/>
        <v>-</v>
      </c>
      <c r="AB75" s="265">
        <f>市区町村別_指導対象者群分析!M75</f>
        <v>437</v>
      </c>
      <c r="AC75" s="162">
        <v>437</v>
      </c>
      <c r="AD75" s="349">
        <v>29733350</v>
      </c>
      <c r="AE75" s="240">
        <f t="shared" si="8"/>
        <v>68039.70251716247</v>
      </c>
      <c r="AF75" s="212"/>
      <c r="AG75" s="212"/>
      <c r="AH75" s="212"/>
      <c r="AI75" s="212"/>
      <c r="AJ75" s="212"/>
      <c r="AK75" s="212"/>
      <c r="AP75" s="212"/>
      <c r="AQ75" s="212"/>
      <c r="AR75" s="212"/>
    </row>
    <row r="76" spans="2:44" s="118" customFormat="1" ht="27" customHeight="1">
      <c r="B76" s="59">
        <v>71</v>
      </c>
      <c r="C76" s="63" t="s">
        <v>55</v>
      </c>
      <c r="D76" s="265">
        <f>市区町村別_指導対象者群分析!D76</f>
        <v>3163</v>
      </c>
      <c r="E76" s="342">
        <v>1660</v>
      </c>
      <c r="F76" s="349">
        <v>115014100</v>
      </c>
      <c r="G76" s="240">
        <f t="shared" si="2"/>
        <v>69285.602409638552</v>
      </c>
      <c r="H76" s="265">
        <f>市区町村別_指導対象者群分析!E76</f>
        <v>113</v>
      </c>
      <c r="I76" s="342">
        <v>112</v>
      </c>
      <c r="J76" s="349">
        <v>8632720</v>
      </c>
      <c r="K76" s="240">
        <f t="shared" si="3"/>
        <v>77077.857142857145</v>
      </c>
      <c r="L76" s="265">
        <f>市区町村別_指導対象者群分析!F76</f>
        <v>3050</v>
      </c>
      <c r="M76" s="342">
        <v>1548</v>
      </c>
      <c r="N76" s="349">
        <v>106381380</v>
      </c>
      <c r="O76" s="240">
        <f t="shared" si="4"/>
        <v>68721.821705426351</v>
      </c>
      <c r="P76" s="265">
        <f>市区町村別_指導対象者群分析!G76</f>
        <v>30</v>
      </c>
      <c r="Q76" s="342">
        <v>30</v>
      </c>
      <c r="R76" s="349">
        <v>2232310</v>
      </c>
      <c r="S76" s="240">
        <f t="shared" si="5"/>
        <v>74410.333333333328</v>
      </c>
      <c r="T76" s="265">
        <f>市区町村別_指導対象者群分析!I76</f>
        <v>82</v>
      </c>
      <c r="U76" s="342">
        <v>82</v>
      </c>
      <c r="V76" s="349">
        <v>6400410</v>
      </c>
      <c r="W76" s="240">
        <f t="shared" si="6"/>
        <v>78053.780487804877</v>
      </c>
      <c r="X76" s="265">
        <f>市区町村別_指導対象者群分析!K76</f>
        <v>1</v>
      </c>
      <c r="Y76" s="342">
        <v>0</v>
      </c>
      <c r="Z76" s="349">
        <v>0</v>
      </c>
      <c r="AA76" s="240" t="str">
        <f t="shared" si="7"/>
        <v>-</v>
      </c>
      <c r="AB76" s="265">
        <f>市区町村別_指導対象者群分析!M76</f>
        <v>1548</v>
      </c>
      <c r="AC76" s="162">
        <v>1548</v>
      </c>
      <c r="AD76" s="349">
        <v>106381380</v>
      </c>
      <c r="AE76" s="240">
        <f t="shared" si="8"/>
        <v>68721.821705426351</v>
      </c>
      <c r="AF76" s="212"/>
      <c r="AG76" s="212"/>
      <c r="AH76" s="212"/>
      <c r="AI76" s="212"/>
      <c r="AJ76" s="212"/>
      <c r="AK76" s="212"/>
      <c r="AP76" s="212"/>
      <c r="AQ76" s="212"/>
      <c r="AR76" s="212"/>
    </row>
    <row r="77" spans="2:44" s="118" customFormat="1" ht="27" customHeight="1">
      <c r="B77" s="59">
        <v>72</v>
      </c>
      <c r="C77" s="63" t="s">
        <v>31</v>
      </c>
      <c r="D77" s="265">
        <f>市区町村別_指導対象者群分析!D77</f>
        <v>1948</v>
      </c>
      <c r="E77" s="342">
        <v>1051</v>
      </c>
      <c r="F77" s="349">
        <v>85939920</v>
      </c>
      <c r="G77" s="240">
        <f t="shared" si="2"/>
        <v>81769.666983824922</v>
      </c>
      <c r="H77" s="265">
        <f>市区町村別_指導対象者群分析!E77</f>
        <v>129</v>
      </c>
      <c r="I77" s="342">
        <v>125</v>
      </c>
      <c r="J77" s="349">
        <v>8811110</v>
      </c>
      <c r="K77" s="240">
        <f t="shared" si="3"/>
        <v>70488.88</v>
      </c>
      <c r="L77" s="265">
        <f>市区町村別_指導対象者群分析!F77</f>
        <v>1819</v>
      </c>
      <c r="M77" s="342">
        <v>926</v>
      </c>
      <c r="N77" s="349">
        <v>77128810</v>
      </c>
      <c r="O77" s="240">
        <f t="shared" si="4"/>
        <v>83292.451403887695</v>
      </c>
      <c r="P77" s="265">
        <f>市区町村別_指導対象者群分析!G77</f>
        <v>26</v>
      </c>
      <c r="Q77" s="342">
        <v>26</v>
      </c>
      <c r="R77" s="349">
        <v>1689200</v>
      </c>
      <c r="S77" s="240">
        <f t="shared" si="5"/>
        <v>64969.230769230766</v>
      </c>
      <c r="T77" s="265">
        <f>市区町村別_指導対象者群分析!I77</f>
        <v>99</v>
      </c>
      <c r="U77" s="342">
        <v>99</v>
      </c>
      <c r="V77" s="349">
        <v>7121910</v>
      </c>
      <c r="W77" s="240">
        <f t="shared" si="6"/>
        <v>71938.484848484848</v>
      </c>
      <c r="X77" s="265">
        <f>市区町村別_指導対象者群分析!K77</f>
        <v>4</v>
      </c>
      <c r="Y77" s="342">
        <v>0</v>
      </c>
      <c r="Z77" s="349">
        <v>0</v>
      </c>
      <c r="AA77" s="240" t="str">
        <f t="shared" si="7"/>
        <v>-</v>
      </c>
      <c r="AB77" s="265">
        <f>市区町村別_指導対象者群分析!M77</f>
        <v>926</v>
      </c>
      <c r="AC77" s="162">
        <v>926</v>
      </c>
      <c r="AD77" s="349">
        <v>77128810</v>
      </c>
      <c r="AE77" s="240">
        <f t="shared" si="8"/>
        <v>83292.451403887695</v>
      </c>
      <c r="AF77" s="212"/>
      <c r="AG77" s="212"/>
      <c r="AH77" s="212"/>
      <c r="AI77" s="212"/>
      <c r="AJ77" s="212"/>
      <c r="AK77" s="212"/>
      <c r="AP77" s="212"/>
      <c r="AQ77" s="212"/>
      <c r="AR77" s="212"/>
    </row>
    <row r="78" spans="2:44" s="118" customFormat="1" ht="27" customHeight="1">
      <c r="B78" s="59">
        <v>73</v>
      </c>
      <c r="C78" s="63" t="s">
        <v>32</v>
      </c>
      <c r="D78" s="265">
        <f>市区町村別_指導対象者群分析!D78</f>
        <v>2650</v>
      </c>
      <c r="E78" s="342">
        <v>1471</v>
      </c>
      <c r="F78" s="349">
        <v>104248200</v>
      </c>
      <c r="G78" s="240">
        <f t="shared" si="2"/>
        <v>70868.932698844321</v>
      </c>
      <c r="H78" s="265">
        <f>市区町村別_指導対象者群分析!E78</f>
        <v>252</v>
      </c>
      <c r="I78" s="342">
        <v>245</v>
      </c>
      <c r="J78" s="349">
        <v>18409930</v>
      </c>
      <c r="K78" s="240">
        <f t="shared" si="3"/>
        <v>75142.571428571435</v>
      </c>
      <c r="L78" s="265">
        <f>市区町村別_指導対象者群分析!F78</f>
        <v>2398</v>
      </c>
      <c r="M78" s="342">
        <v>1226</v>
      </c>
      <c r="N78" s="349">
        <v>85838270</v>
      </c>
      <c r="O78" s="240">
        <f t="shared" si="4"/>
        <v>70014.902120717787</v>
      </c>
      <c r="P78" s="265">
        <f>市区町村別_指導対象者群分析!G78</f>
        <v>35</v>
      </c>
      <c r="Q78" s="342">
        <v>35</v>
      </c>
      <c r="R78" s="349">
        <v>2147410</v>
      </c>
      <c r="S78" s="240">
        <f t="shared" si="5"/>
        <v>61354.571428571428</v>
      </c>
      <c r="T78" s="265">
        <f>市区町村別_指導対象者群分析!I78</f>
        <v>210</v>
      </c>
      <c r="U78" s="342">
        <v>210</v>
      </c>
      <c r="V78" s="349">
        <v>16262520</v>
      </c>
      <c r="W78" s="240">
        <f t="shared" si="6"/>
        <v>77440.571428571435</v>
      </c>
      <c r="X78" s="265">
        <f>市区町村別_指導対象者群分析!K78</f>
        <v>7</v>
      </c>
      <c r="Y78" s="342">
        <v>0</v>
      </c>
      <c r="Z78" s="349">
        <v>0</v>
      </c>
      <c r="AA78" s="240" t="str">
        <f t="shared" si="7"/>
        <v>-</v>
      </c>
      <c r="AB78" s="265">
        <f>市区町村別_指導対象者群分析!M78</f>
        <v>1226</v>
      </c>
      <c r="AC78" s="162">
        <v>1226</v>
      </c>
      <c r="AD78" s="349">
        <v>85838270</v>
      </c>
      <c r="AE78" s="240">
        <f t="shared" si="8"/>
        <v>70014.902120717787</v>
      </c>
      <c r="AF78" s="212"/>
      <c r="AG78" s="212"/>
      <c r="AH78" s="212"/>
      <c r="AI78" s="212"/>
      <c r="AJ78" s="212"/>
      <c r="AK78" s="212"/>
      <c r="AP78" s="212"/>
      <c r="AQ78" s="212"/>
      <c r="AR78" s="212"/>
    </row>
    <row r="79" spans="2:44" s="118" customFormat="1" ht="27" customHeight="1" thickBot="1">
      <c r="B79" s="59">
        <v>74</v>
      </c>
      <c r="C79" s="63" t="s">
        <v>33</v>
      </c>
      <c r="D79" s="265">
        <f>市区町村別_指導対象者群分析!D79</f>
        <v>1201</v>
      </c>
      <c r="E79" s="342">
        <v>572</v>
      </c>
      <c r="F79" s="349">
        <v>41230460</v>
      </c>
      <c r="G79" s="240">
        <f t="shared" si="2"/>
        <v>72081.223776223778</v>
      </c>
      <c r="H79" s="265">
        <f>市区町村別_指導対象者群分析!E79</f>
        <v>128</v>
      </c>
      <c r="I79" s="342">
        <v>108</v>
      </c>
      <c r="J79" s="349">
        <v>7930320</v>
      </c>
      <c r="K79" s="240">
        <f t="shared" si="3"/>
        <v>73428.888888888891</v>
      </c>
      <c r="L79" s="265">
        <f>市区町村別_指導対象者群分析!F79</f>
        <v>1073</v>
      </c>
      <c r="M79" s="342">
        <v>464</v>
      </c>
      <c r="N79" s="349">
        <v>33300140</v>
      </c>
      <c r="O79" s="240">
        <f t="shared" si="4"/>
        <v>71767.543103448275</v>
      </c>
      <c r="P79" s="265">
        <f>市区町村別_指導対象者群分析!G79</f>
        <v>12</v>
      </c>
      <c r="Q79" s="342">
        <v>11</v>
      </c>
      <c r="R79" s="349">
        <v>892020</v>
      </c>
      <c r="S79" s="240">
        <f t="shared" si="5"/>
        <v>81092.727272727279</v>
      </c>
      <c r="T79" s="265">
        <f>市区町村別_指導対象者群分析!I79</f>
        <v>97</v>
      </c>
      <c r="U79" s="342">
        <v>97</v>
      </c>
      <c r="V79" s="349">
        <v>7038300</v>
      </c>
      <c r="W79" s="240">
        <f t="shared" si="6"/>
        <v>72559.793814432996</v>
      </c>
      <c r="X79" s="265">
        <f>市区町村別_指導対象者群分析!K79</f>
        <v>19</v>
      </c>
      <c r="Y79" s="342">
        <v>0</v>
      </c>
      <c r="Z79" s="349">
        <v>0</v>
      </c>
      <c r="AA79" s="240" t="str">
        <f t="shared" si="7"/>
        <v>-</v>
      </c>
      <c r="AB79" s="265">
        <f>市区町村別_指導対象者群分析!M79</f>
        <v>464</v>
      </c>
      <c r="AC79" s="162">
        <v>464</v>
      </c>
      <c r="AD79" s="349">
        <v>33300140</v>
      </c>
      <c r="AE79" s="240">
        <f t="shared" si="8"/>
        <v>71767.543103448275</v>
      </c>
      <c r="AF79" s="212"/>
      <c r="AG79" s="212"/>
      <c r="AH79" s="212"/>
      <c r="AI79" s="212"/>
      <c r="AJ79" s="212"/>
      <c r="AK79" s="212"/>
      <c r="AP79" s="212"/>
      <c r="AQ79" s="212"/>
      <c r="AR79" s="212"/>
    </row>
    <row r="80" spans="2:44" s="118" customFormat="1" ht="27" customHeight="1" thickTop="1">
      <c r="B80" s="385" t="s">
        <v>0</v>
      </c>
      <c r="C80" s="386"/>
      <c r="D80" s="163">
        <f>地区別_指導対象者群分析!D14</f>
        <v>1169607</v>
      </c>
      <c r="E80" s="216">
        <f>地区別_指導対象者群別歯科医療費!E14</f>
        <v>651603</v>
      </c>
      <c r="F80" s="224">
        <f>地区別_指導対象者群別歯科医療費!F14</f>
        <v>50855782300</v>
      </c>
      <c r="G80" s="241">
        <f>地区別_指導対象者群別歯科医療費!G14</f>
        <v>78047.188702323343</v>
      </c>
      <c r="H80" s="163">
        <f>地区別_指導対象者群分析!E14</f>
        <v>129821</v>
      </c>
      <c r="I80" s="216">
        <f>地区別_指導対象者群別歯科医療費!I14</f>
        <v>121009</v>
      </c>
      <c r="J80" s="224">
        <f>地区別_指導対象者群別歯科医療費!J14</f>
        <v>9392066890</v>
      </c>
      <c r="K80" s="241">
        <f>地区別_指導対象者群別歯科医療費!K14</f>
        <v>77614.614532803345</v>
      </c>
      <c r="L80" s="163">
        <f>地区別_指導対象者群分析!F14</f>
        <v>1039786</v>
      </c>
      <c r="M80" s="216">
        <f>地区別_指導対象者群別歯科医療費!M14</f>
        <v>530594</v>
      </c>
      <c r="N80" s="224">
        <f>地区別_指導対象者群別歯科医療費!N14</f>
        <v>41463715410</v>
      </c>
      <c r="O80" s="241">
        <f>地区別_指導対象者群別歯科医療費!O14</f>
        <v>78145.842979754772</v>
      </c>
      <c r="P80" s="163">
        <f>地区別_指導対象者群分析!G14</f>
        <v>21499</v>
      </c>
      <c r="Q80" s="216">
        <f>地区別_指導対象者群別歯科医療費!Q14</f>
        <v>19795</v>
      </c>
      <c r="R80" s="224">
        <f>地区別_指導対象者群別歯科医療費!R14</f>
        <v>1282278390</v>
      </c>
      <c r="S80" s="241">
        <f>地区別_指導対象者群別歯科医療費!S14</f>
        <v>64777.892902248044</v>
      </c>
      <c r="T80" s="163">
        <f>地区別_指導対象者群分析!I14</f>
        <v>101214</v>
      </c>
      <c r="U80" s="216">
        <f>地区別_指導対象者群別歯科医療費!U14</f>
        <v>101214</v>
      </c>
      <c r="V80" s="224">
        <f>地区別_指導対象者群別歯科医療費!V14</f>
        <v>8109788500</v>
      </c>
      <c r="W80" s="241">
        <f>地区別_指導対象者群別歯科医療費!W14</f>
        <v>80125.165490939995</v>
      </c>
      <c r="X80" s="163">
        <f>地区別_指導対象者群分析!K14</f>
        <v>7108</v>
      </c>
      <c r="Y80" s="216">
        <f>地区別_指導対象者群別歯科医療費!Y14</f>
        <v>0</v>
      </c>
      <c r="Z80" s="224">
        <f>地区別_指導対象者群別歯科医療費!Z14</f>
        <v>0</v>
      </c>
      <c r="AA80" s="241" t="str">
        <f>地区別_指導対象者群別歯科医療費!AA14</f>
        <v>-</v>
      </c>
      <c r="AB80" s="163">
        <f>地区別_指導対象者群分析!M14</f>
        <v>530594</v>
      </c>
      <c r="AC80" s="164">
        <f>地区別_指導対象者群別歯科医療費!AC14</f>
        <v>530594</v>
      </c>
      <c r="AD80" s="224">
        <f>地区別_指導対象者群別歯科医療費!AD14</f>
        <v>41463715410</v>
      </c>
      <c r="AE80" s="241">
        <f>地区別_指導対象者群別歯科医療費!AE14</f>
        <v>78145.842979754772</v>
      </c>
      <c r="AF80" s="212"/>
      <c r="AG80" s="212"/>
      <c r="AH80" s="212"/>
      <c r="AI80" s="212"/>
      <c r="AJ80" s="212"/>
      <c r="AK80" s="212"/>
      <c r="AP80" s="212"/>
      <c r="AQ80" s="212"/>
      <c r="AR80" s="212"/>
    </row>
    <row r="81" spans="2:44" s="118" customFormat="1">
      <c r="B81" s="218"/>
      <c r="AF81" s="212"/>
      <c r="AG81" s="212"/>
      <c r="AH81" s="212"/>
      <c r="AI81" s="212"/>
      <c r="AJ81" s="212"/>
      <c r="AK81" s="212"/>
      <c r="AP81" s="212"/>
      <c r="AQ81" s="212"/>
      <c r="AR81" s="212"/>
    </row>
    <row r="82" spans="2:44" s="118" customFormat="1">
      <c r="AF82" s="212"/>
      <c r="AG82" s="212"/>
      <c r="AH82" s="212"/>
      <c r="AI82" s="212"/>
      <c r="AJ82" s="212"/>
      <c r="AK82" s="212"/>
      <c r="AP82" s="212"/>
      <c r="AQ82" s="212"/>
      <c r="AR82" s="212"/>
    </row>
    <row r="83" spans="2:44" s="118" customFormat="1">
      <c r="AF83" s="212"/>
      <c r="AG83" s="212"/>
      <c r="AH83" s="212"/>
      <c r="AI83" s="212"/>
      <c r="AJ83" s="212"/>
      <c r="AK83" s="212"/>
      <c r="AP83" s="212"/>
      <c r="AQ83" s="212"/>
      <c r="AR83" s="212"/>
    </row>
    <row r="84" spans="2:44" s="118" customFormat="1">
      <c r="AF84" s="212"/>
      <c r="AG84" s="212"/>
      <c r="AH84" s="212"/>
      <c r="AI84" s="212"/>
      <c r="AJ84" s="212"/>
      <c r="AK84" s="212"/>
      <c r="AP84" s="212"/>
      <c r="AQ84" s="212"/>
      <c r="AR84" s="212"/>
    </row>
    <row r="85" spans="2:44" s="118" customFormat="1">
      <c r="AF85" s="212"/>
      <c r="AG85" s="212"/>
      <c r="AH85" s="212"/>
      <c r="AI85" s="212"/>
      <c r="AJ85" s="212"/>
      <c r="AK85" s="212"/>
      <c r="AP85" s="212"/>
      <c r="AQ85" s="212"/>
      <c r="AR85" s="212"/>
    </row>
    <row r="86" spans="2:44" s="118" customFormat="1">
      <c r="AF86" s="212"/>
      <c r="AG86" s="212"/>
      <c r="AH86" s="212"/>
      <c r="AI86" s="212"/>
      <c r="AJ86" s="212"/>
      <c r="AK86" s="212"/>
      <c r="AP86" s="212"/>
      <c r="AQ86" s="212"/>
      <c r="AR86" s="212"/>
    </row>
    <row r="87" spans="2:44" s="118" customFormat="1">
      <c r="AF87" s="212"/>
      <c r="AG87" s="212"/>
      <c r="AH87" s="212"/>
      <c r="AI87" s="212"/>
      <c r="AJ87" s="212"/>
      <c r="AK87" s="212"/>
      <c r="AP87" s="212"/>
      <c r="AQ87" s="212"/>
      <c r="AR87" s="212"/>
    </row>
    <row r="88" spans="2:44" s="118" customFormat="1">
      <c r="AF88" s="212"/>
      <c r="AG88" s="212"/>
      <c r="AH88" s="212"/>
      <c r="AI88" s="212"/>
      <c r="AJ88" s="212"/>
      <c r="AK88" s="212"/>
      <c r="AP88" s="212"/>
      <c r="AQ88" s="212"/>
      <c r="AR88" s="212"/>
    </row>
  </sheetData>
  <mergeCells count="14">
    <mergeCell ref="AL5:AM5"/>
    <mergeCell ref="AN5:AO5"/>
    <mergeCell ref="B80:C80"/>
    <mergeCell ref="B3:B5"/>
    <mergeCell ref="C3:C5"/>
    <mergeCell ref="AI5:AJ5"/>
    <mergeCell ref="AG5:AH5"/>
    <mergeCell ref="P3:S4"/>
    <mergeCell ref="L3:O4"/>
    <mergeCell ref="H3:K4"/>
    <mergeCell ref="D3:G4"/>
    <mergeCell ref="AB3:AE4"/>
    <mergeCell ref="X3:AA4"/>
    <mergeCell ref="T3:W4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pageOrder="overThenDown" orientation="landscape" r:id="rId1"/>
  <headerFooter>
    <oddHeader>&amp;R&amp;"ＭＳ 明朝,標準"&amp;12 2-8.歯科健診分析</oddHeader>
  </headerFooter>
  <rowBreaks count="2" manualBreakCount="2">
    <brk id="35" max="30" man="1"/>
    <brk id="65" max="30" man="1"/>
  </rowBreaks>
  <colBreaks count="1" manualBreakCount="1">
    <brk id="19" max="79" man="1"/>
  </colBreaks>
  <ignoredErrors>
    <ignoredError sqref="D43:D80 H80:AE80 H43 K43:L43 O43:P43 S43:T43 W43:X43 AA43:AB43 AE43 H44 K44:L44 O44:P44 S44:T44 W44:X44 AA44:AB44 AE44 H45 K45:L45 O45:P45 S45:T45 W45:X45 AA45:AB45 AE45 H46 K46:L46 O46:P46 S46:T46 W46:X46 AA46:AB46 AE46 H47 K47:L47 O47:P47 S47:T47 W47:X47 AA47:AB47 AE47 H48 K48:L48 O48:P48 S48:T48 W48:X48 AA48:AB48 AE48 H49 K49:L49 O49:P49 S49:T49 W49:X49 AA49:AB49 AE49 H50 K50:L50 O50:P50 S50:T50 W50:X50 AA50:AB50 AE50 H51 K51:L51 O51:P51 S51:T51 W51:X51 AA51:AB51 AE51 H52 K52:L52 O52:P52 S52:T52 W52:X52 AA52:AB52 AE52 H53 K53:L53 O53:P53 S53:T53 W53:X53 AA53:AB53 AE53 H54 K54:L54 O54:P54 S54:T54 W54:X54 AA54:AB54 AE54 H55 K55:L55 O55:P55 S55:T55 W55:X55 AA55:AB55 AE55 H56 K56:L56 O56:P56 S56:T56 W56:X56 AA56:AB56 AE56 H57 K57:L57 O57:P57 S57:T57 W57:X57 AA57:AB57 AE57 H58 K58:L58 O58:P58 S58:T58 W58:X58 AA58:AB58 AE58 H59 K59:L59 O59:P59 S59:T59 W59:X59 AA59:AB59 AE59 H60 K60:L60 O60:P60 S60:T60 W60:X60 AA60:AB60 AE60 H61 K61:L61 O61:P61 S61:T61 W61:X61 AA61:AB61 AE61 H62 K62:L62 O62:P62 S62:T62 W62:X62 AA62:AB62 AE62 H63 K63:L63 O63:P63 S63:T63 W63:X63 AA63:AB63 AE63 H64 K64:L64 O64:P64 S64:T64 W64:X64 AA64:AB64 AE64 H65 K65:L65 O65:P65 S65:T65 W65:X65 AA65:AB65 AE65 H66 K66:L66 O66:P66 S66:T66 W66:X66 AA66:AB66 AE66 H67 K67:L67 O67:P67 S67:T67 W67:X67 AA67:AB67 AE67 H68 K68:L68 O68:P68 S68:T68 W68:X68 AA68:AB68 AE68 H69 K69:L69 O69:P69 S69:T69 W69:X69 AA69:AB69 AE69 H70 K70:L70 O70:P70 S70:T70 W70:X70 AA70:AB70 AE70 H71 K71:L71 O71:P71 S71:T71 W71:X71 AA71:AB71 AE71 H72 K72:L72 O72:P72 S72:T72 W72:X72 AA72:AB72 AE72 H73 K73:L73 O73:P73 S73:T73 W73:X73 AA73:AB73 AE73 H74 K74:L74 O74:P74 S74:T74 W74:X74 AA74:AB74 AE74 H75 K75:L75 O75:P75 S75:T75 W75:X75 AA75:AB75 AE75 H76 K76:L76 O76:P76 S76:T76 W76:X76 AA76:AB76 AE76 H77 K77:L77 O77:P77 S77:T77 W77:X77 AA77:AB77 AE77 H78 K78:L78 O78:P78 S78:T78 W78:X78 AA78:AB78 AE78 H79 K79:L79 O79:P79 S79:T79 W79:X79 AA79:AB79 AE79" unlockedFormula="1"/>
    <ignoredError sqref="AM8:AM48 AO8:AO48" emptyCellReferenc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2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2" customWidth="1"/>
    <col min="14" max="16384" width="9" style="2"/>
  </cols>
  <sheetData>
    <row r="1" spans="1:1" ht="16.5" customHeight="1">
      <c r="A1" s="118" t="s">
        <v>299</v>
      </c>
    </row>
    <row r="2" spans="1:1" ht="16.5" customHeight="1">
      <c r="A2" s="118" t="s">
        <v>348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3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2" customWidth="1"/>
    <col min="14" max="16384" width="9" style="2"/>
  </cols>
  <sheetData>
    <row r="1" spans="1:1" ht="16.5" customHeight="1">
      <c r="A1" s="118" t="s">
        <v>300</v>
      </c>
    </row>
    <row r="2" spans="1:1" ht="16.5" customHeight="1">
      <c r="A2" s="118" t="s">
        <v>347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5"/>
  <dimension ref="A1:P62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12.375" style="26" customWidth="1"/>
    <col min="3" max="3" width="22" style="26" customWidth="1"/>
    <col min="4" max="6" width="16.625" style="26" customWidth="1"/>
    <col min="7" max="10" width="9" style="26"/>
    <col min="11" max="11" width="4.625" style="26" customWidth="1"/>
    <col min="12" max="13" width="9" style="26"/>
    <col min="14" max="14" width="13.125" style="26" customWidth="1"/>
    <col min="15" max="16384" width="9" style="26"/>
  </cols>
  <sheetData>
    <row r="1" spans="1:16" ht="16.5" customHeight="1">
      <c r="A1" s="118" t="s">
        <v>205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</row>
    <row r="2" spans="1:16" ht="16.5" customHeight="1">
      <c r="A2" s="118" t="s">
        <v>206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351"/>
      <c r="O2" s="351"/>
      <c r="P2" s="351"/>
    </row>
    <row r="3" spans="1:16" ht="42" customHeight="1">
      <c r="A3" s="58"/>
      <c r="B3" s="416" t="s">
        <v>175</v>
      </c>
      <c r="C3" s="417"/>
      <c r="D3" s="32" t="s">
        <v>252</v>
      </c>
      <c r="E3" s="33" t="s">
        <v>255</v>
      </c>
      <c r="F3" s="231" t="s">
        <v>454</v>
      </c>
      <c r="G3" s="58"/>
      <c r="H3" s="58"/>
      <c r="I3" s="58"/>
      <c r="J3" s="58"/>
      <c r="K3" s="58"/>
      <c r="L3" s="58"/>
      <c r="M3" s="58"/>
      <c r="N3" s="351"/>
      <c r="O3" s="351"/>
      <c r="P3" s="351"/>
    </row>
    <row r="4" spans="1:16" ht="27" customHeight="1">
      <c r="A4" s="58"/>
      <c r="B4" s="425" t="s">
        <v>327</v>
      </c>
      <c r="C4" s="426"/>
      <c r="D4" s="167">
        <f>地区別_有所見者割合!D15</f>
        <v>129798</v>
      </c>
      <c r="E4" s="168">
        <f>地区別_有所見者割合!E15</f>
        <v>54364</v>
      </c>
      <c r="F4" s="277">
        <f>地区別_有所見者割合!F15</f>
        <v>0.41883542119293055</v>
      </c>
      <c r="G4" s="58"/>
      <c r="H4" s="58"/>
      <c r="I4" s="58"/>
      <c r="J4" s="58"/>
      <c r="K4" s="58"/>
      <c r="L4" s="58"/>
      <c r="M4" s="58"/>
      <c r="N4" s="351"/>
      <c r="O4" s="351"/>
      <c r="P4" s="351"/>
    </row>
    <row r="5" spans="1:16" ht="27" customHeight="1">
      <c r="A5" s="58"/>
      <c r="B5" s="425" t="s">
        <v>387</v>
      </c>
      <c r="C5" s="426"/>
      <c r="D5" s="167">
        <f>地区別_有所見者割合!G15</f>
        <v>129323</v>
      </c>
      <c r="E5" s="168">
        <f>地区別_有所見者割合!H15</f>
        <v>17983</v>
      </c>
      <c r="F5" s="277">
        <f>地区別_有所見者割合!I15</f>
        <v>0.13905492449138979</v>
      </c>
      <c r="G5" s="58"/>
      <c r="H5" s="58"/>
      <c r="I5" s="58"/>
      <c r="J5" s="58"/>
      <c r="K5" s="58"/>
      <c r="L5" s="58"/>
      <c r="M5" s="58"/>
      <c r="N5" s="351"/>
      <c r="O5" s="351"/>
      <c r="P5" s="351"/>
    </row>
    <row r="6" spans="1:16" ht="27" customHeight="1">
      <c r="A6" s="58"/>
      <c r="B6" s="425" t="s">
        <v>276</v>
      </c>
      <c r="C6" s="426"/>
      <c r="D6" s="167">
        <f>地区別_有所見者割合!J15</f>
        <v>129788</v>
      </c>
      <c r="E6" s="168">
        <f>地区別_有所見者割合!K15</f>
        <v>71500</v>
      </c>
      <c r="F6" s="277">
        <f>地区別_有所見者割合!L15</f>
        <v>0.55089838814066017</v>
      </c>
      <c r="G6" s="58"/>
      <c r="H6" s="58"/>
      <c r="I6" s="58"/>
      <c r="J6" s="58"/>
      <c r="K6" s="58"/>
      <c r="L6" s="58"/>
      <c r="M6" s="58"/>
      <c r="N6" s="351"/>
      <c r="O6" s="351"/>
      <c r="P6" s="351"/>
    </row>
    <row r="7" spans="1:16" ht="27" customHeight="1">
      <c r="A7" s="58"/>
      <c r="B7" s="425" t="s">
        <v>383</v>
      </c>
      <c r="C7" s="426"/>
      <c r="D7" s="167">
        <f>地区別_有所見者割合!M15</f>
        <v>129779</v>
      </c>
      <c r="E7" s="168">
        <f>地区別_有所見者割合!N15</f>
        <v>30001</v>
      </c>
      <c r="F7" s="277">
        <f>地区別_有所見者割合!O15</f>
        <v>0.23116991192719932</v>
      </c>
      <c r="G7" s="58"/>
      <c r="H7" s="58"/>
      <c r="I7" s="58"/>
      <c r="J7" s="58"/>
      <c r="K7" s="58"/>
      <c r="L7" s="58"/>
      <c r="M7" s="58"/>
      <c r="N7" s="351"/>
      <c r="O7" s="351"/>
      <c r="P7" s="351"/>
    </row>
    <row r="8" spans="1:16" ht="27" customHeight="1">
      <c r="A8" s="58"/>
      <c r="B8" s="425" t="s">
        <v>277</v>
      </c>
      <c r="C8" s="426"/>
      <c r="D8" s="167">
        <f>地区別_有所見者割合!P15</f>
        <v>129644</v>
      </c>
      <c r="E8" s="168">
        <f>地区別_有所見者割合!Q15</f>
        <v>34308</v>
      </c>
      <c r="F8" s="277">
        <f>地区別_有所見者割合!R15</f>
        <v>0.26463237789639321</v>
      </c>
      <c r="G8" s="58"/>
      <c r="H8" s="58"/>
      <c r="I8" s="58"/>
      <c r="J8" s="58"/>
      <c r="K8" s="58"/>
      <c r="L8" s="58"/>
      <c r="M8" s="58"/>
      <c r="N8" s="351"/>
      <c r="O8" s="351"/>
      <c r="P8" s="351"/>
    </row>
    <row r="9" spans="1:16" ht="27" customHeight="1">
      <c r="A9" s="58"/>
      <c r="B9" s="425" t="s">
        <v>384</v>
      </c>
      <c r="C9" s="426"/>
      <c r="D9" s="167">
        <f>地区別_有所見者割合!S15</f>
        <v>129726</v>
      </c>
      <c r="E9" s="168">
        <f>地区別_有所見者割合!T15</f>
        <v>21416</v>
      </c>
      <c r="F9" s="277">
        <f>地区別_有所見者割合!U15</f>
        <v>0.16508641290103757</v>
      </c>
      <c r="G9" s="58"/>
      <c r="H9" s="58"/>
      <c r="I9" s="58"/>
      <c r="J9" s="58"/>
      <c r="K9" s="58"/>
      <c r="L9" s="58"/>
      <c r="M9" s="58"/>
      <c r="N9" s="352"/>
      <c r="O9" s="352"/>
      <c r="P9" s="352"/>
    </row>
    <row r="10" spans="1:16" ht="27" customHeight="1">
      <c r="A10" s="58"/>
      <c r="B10" s="425" t="s">
        <v>435</v>
      </c>
      <c r="C10" s="426"/>
      <c r="D10" s="167">
        <f>地区別_有所見者割合!V15</f>
        <v>129798</v>
      </c>
      <c r="E10" s="168">
        <f>地区別_有所見者割合!W15</f>
        <v>3255</v>
      </c>
      <c r="F10" s="277">
        <f>地区別_有所見者割合!X15</f>
        <v>2.507742800351315E-2</v>
      </c>
      <c r="G10" s="58"/>
      <c r="H10" s="58"/>
      <c r="I10" s="58"/>
      <c r="J10" s="58"/>
      <c r="K10" s="58"/>
      <c r="L10" s="58"/>
      <c r="M10" s="58"/>
      <c r="N10" s="353"/>
      <c r="O10" s="353"/>
      <c r="P10" s="353"/>
    </row>
    <row r="11" spans="1:16" ht="27" customHeight="1">
      <c r="A11" s="58"/>
      <c r="B11" s="425" t="s">
        <v>385</v>
      </c>
      <c r="C11" s="426"/>
      <c r="D11" s="167">
        <f>地区別_有所見者割合!Y15</f>
        <v>129754</v>
      </c>
      <c r="E11" s="168">
        <f>地区別_有所見者割合!Z15</f>
        <v>7921</v>
      </c>
      <c r="F11" s="277">
        <f>地区別_有所見者割合!AA15</f>
        <v>6.1046287590363305E-2</v>
      </c>
      <c r="G11" s="58"/>
      <c r="H11" s="58"/>
      <c r="I11" s="58"/>
      <c r="J11" s="58"/>
      <c r="K11" s="58"/>
      <c r="L11" s="58"/>
      <c r="M11" s="58"/>
      <c r="N11" s="58"/>
      <c r="O11" s="58"/>
      <c r="P11" s="58"/>
    </row>
    <row r="12" spans="1:16" ht="27" customHeight="1">
      <c r="A12" s="58"/>
      <c r="B12" s="425" t="s">
        <v>317</v>
      </c>
      <c r="C12" s="426"/>
      <c r="D12" s="167">
        <f>地区別_有所見者割合!AB15</f>
        <v>129660</v>
      </c>
      <c r="E12" s="168">
        <f>地区別_有所見者割合!AC15</f>
        <v>29859</v>
      </c>
      <c r="F12" s="277">
        <f>地区別_有所見者割合!AD15</f>
        <v>0.23028690421101342</v>
      </c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6" ht="27" customHeight="1">
      <c r="A13" s="58"/>
      <c r="B13" s="427" t="s">
        <v>309</v>
      </c>
      <c r="C13" s="354" t="s">
        <v>438</v>
      </c>
      <c r="D13" s="167">
        <f>地区別_有所見者割合!AE15</f>
        <v>129652</v>
      </c>
      <c r="E13" s="168">
        <f>地区別_有所見者割合!AF15</f>
        <v>12395</v>
      </c>
      <c r="F13" s="277">
        <f>地区別_有所見者割合!AG15</f>
        <v>9.5602073242217631E-2</v>
      </c>
      <c r="G13" s="58"/>
      <c r="H13" s="58"/>
      <c r="I13" s="58"/>
      <c r="J13" s="58"/>
      <c r="K13" s="58"/>
      <c r="L13" s="58"/>
      <c r="M13" s="58"/>
      <c r="N13" s="58"/>
      <c r="O13" s="58"/>
      <c r="P13" s="58"/>
    </row>
    <row r="14" spans="1:16" ht="27" customHeight="1">
      <c r="A14" s="58"/>
      <c r="B14" s="427"/>
      <c r="C14" s="355" t="s">
        <v>382</v>
      </c>
      <c r="D14" s="253">
        <f>地区別_有所見者割合!AH15</f>
        <v>129186</v>
      </c>
      <c r="E14" s="254">
        <f>地区別_有所見者割合!AI15</f>
        <v>16168</v>
      </c>
      <c r="F14" s="278">
        <f>地区別_有所見者割合!AJ15</f>
        <v>0.12515288034307123</v>
      </c>
      <c r="G14" s="58"/>
      <c r="H14" s="58"/>
      <c r="I14" s="58"/>
      <c r="J14" s="58"/>
      <c r="K14" s="58"/>
      <c r="L14" s="58"/>
      <c r="M14" s="58"/>
      <c r="N14" s="58"/>
      <c r="O14" s="58"/>
      <c r="P14" s="58"/>
    </row>
    <row r="15" spans="1:16" ht="13.5" customHeight="1">
      <c r="A15" s="58"/>
      <c r="B15" s="44" t="s">
        <v>265</v>
      </c>
      <c r="C15" s="57"/>
      <c r="D15" s="42"/>
      <c r="E15" s="42"/>
      <c r="F15" s="43"/>
      <c r="G15" s="58"/>
      <c r="H15" s="58"/>
      <c r="I15" s="58"/>
      <c r="J15" s="58"/>
      <c r="K15" s="58"/>
      <c r="L15" s="58"/>
      <c r="M15" s="58"/>
      <c r="N15" s="58"/>
      <c r="O15" s="58"/>
      <c r="P15" s="58"/>
    </row>
    <row r="16" spans="1:16" ht="13.5" customHeight="1">
      <c r="A16" s="58"/>
      <c r="B16" s="252" t="s">
        <v>352</v>
      </c>
      <c r="C16" s="57"/>
      <c r="D16" s="42"/>
      <c r="E16" s="42"/>
      <c r="F16" s="43"/>
      <c r="G16" s="58"/>
      <c r="H16" s="58"/>
      <c r="I16" s="58"/>
      <c r="J16" s="58"/>
      <c r="K16" s="58"/>
      <c r="L16" s="58"/>
      <c r="M16" s="58"/>
      <c r="N16" s="58"/>
      <c r="O16" s="58"/>
      <c r="P16" s="58"/>
    </row>
    <row r="17" spans="1:16" ht="13.5" customHeight="1">
      <c r="A17" s="58"/>
      <c r="B17" s="347" t="s">
        <v>253</v>
      </c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</row>
    <row r="18" spans="1:16" ht="13.5" customHeight="1">
      <c r="A18" s="58"/>
      <c r="B18" s="347" t="s">
        <v>254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</row>
    <row r="19" spans="1:16" ht="13.5" customHeight="1">
      <c r="A19" s="58"/>
      <c r="B19" s="356" t="s">
        <v>380</v>
      </c>
      <c r="C19" s="58"/>
      <c r="D19" s="58"/>
      <c r="E19" s="356" t="s">
        <v>406</v>
      </c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</row>
    <row r="20" spans="1:16" ht="13.5" customHeight="1">
      <c r="A20" s="58"/>
      <c r="B20" s="356" t="s">
        <v>388</v>
      </c>
      <c r="C20" s="58"/>
      <c r="D20" s="58"/>
      <c r="E20" s="356" t="s">
        <v>461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</row>
    <row r="21" spans="1:16" ht="13.5" customHeight="1">
      <c r="A21" s="58"/>
      <c r="B21" s="41" t="s">
        <v>403</v>
      </c>
      <c r="C21" s="357"/>
      <c r="D21" s="58"/>
      <c r="E21" s="40" t="s">
        <v>256</v>
      </c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</row>
    <row r="22" spans="1:16">
      <c r="A22" s="58"/>
      <c r="B22" s="41" t="s">
        <v>404</v>
      </c>
      <c r="C22" s="357"/>
      <c r="D22" s="58"/>
      <c r="E22" s="40" t="s">
        <v>328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</row>
    <row r="23" spans="1:16">
      <c r="A23" s="58"/>
      <c r="B23" s="41" t="s">
        <v>405</v>
      </c>
      <c r="C23" s="358"/>
      <c r="D23" s="58"/>
      <c r="E23" s="40" t="s">
        <v>349</v>
      </c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</row>
    <row r="24" spans="1:16">
      <c r="A24" s="58"/>
      <c r="B24" s="41"/>
      <c r="C24" s="358"/>
      <c r="D24" s="58"/>
      <c r="E24" s="40" t="s">
        <v>343</v>
      </c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</row>
    <row r="25" spans="1:16">
      <c r="A25" s="58"/>
      <c r="B25" s="359"/>
      <c r="C25" s="34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</row>
    <row r="26" spans="1:16" ht="16.5" customHeight="1">
      <c r="A26" s="118" t="s">
        <v>205</v>
      </c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</row>
    <row r="27" spans="1:16" ht="16.5" customHeight="1">
      <c r="A27" s="118" t="s">
        <v>206</v>
      </c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</row>
    <row r="28" spans="1:16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 t="s">
        <v>386</v>
      </c>
      <c r="O28" s="58"/>
      <c r="P28" s="58"/>
    </row>
    <row r="29" spans="1:16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 t="s">
        <v>327</v>
      </c>
      <c r="P29" s="58"/>
    </row>
    <row r="30" spans="1:16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 t="s">
        <v>387</v>
      </c>
      <c r="P30" s="58"/>
    </row>
    <row r="31" spans="1:16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 t="s">
        <v>276</v>
      </c>
      <c r="P31" s="58"/>
    </row>
    <row r="32" spans="1:16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 t="s">
        <v>383</v>
      </c>
      <c r="P32" s="58"/>
    </row>
    <row r="33" spans="1:16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 t="s">
        <v>277</v>
      </c>
      <c r="P33" s="58"/>
    </row>
    <row r="34" spans="1:16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 t="s">
        <v>384</v>
      </c>
      <c r="P34" s="58"/>
    </row>
    <row r="35" spans="1:16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 t="s">
        <v>350</v>
      </c>
      <c r="P35" s="58"/>
    </row>
    <row r="36" spans="1:16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 t="s">
        <v>385</v>
      </c>
      <c r="P36" s="58"/>
    </row>
    <row r="37" spans="1:16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 t="s">
        <v>317</v>
      </c>
      <c r="P37" s="40"/>
    </row>
    <row r="38" spans="1:16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 t="s">
        <v>326</v>
      </c>
      <c r="O38" s="58" t="s">
        <v>439</v>
      </c>
      <c r="P38" s="41"/>
    </row>
    <row r="39" spans="1:16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 t="s">
        <v>381</v>
      </c>
      <c r="P39" s="347"/>
    </row>
    <row r="40" spans="1:16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</row>
    <row r="41" spans="1:16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 t="s">
        <v>459</v>
      </c>
      <c r="O41" s="58"/>
      <c r="P41" s="58"/>
    </row>
    <row r="42" spans="1:16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1:16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</row>
    <row r="44" spans="1:16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  <row r="45" spans="1:16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</row>
    <row r="46" spans="1:16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</row>
    <row r="47" spans="1:16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</row>
    <row r="48" spans="1:16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</row>
    <row r="49" spans="1:16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</row>
    <row r="50" spans="1:16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</row>
    <row r="51" spans="1:16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</row>
    <row r="52" spans="1:16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</row>
    <row r="53" spans="1:16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</row>
    <row r="54" spans="1:16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</row>
    <row r="55" spans="1:16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</row>
    <row r="56" spans="1:16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</row>
    <row r="57" spans="1:16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</row>
    <row r="58" spans="1:16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</row>
    <row r="59" spans="1:16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</row>
    <row r="60" spans="1:16" ht="13.5" customHeight="1">
      <c r="A60" s="58"/>
      <c r="B60" s="44" t="s">
        <v>265</v>
      </c>
      <c r="C60" s="57"/>
      <c r="D60" s="42"/>
      <c r="E60" s="58"/>
      <c r="F60" s="43"/>
      <c r="G60" s="58"/>
      <c r="H60" s="58"/>
      <c r="I60" s="58"/>
      <c r="J60" s="58"/>
      <c r="K60" s="58"/>
      <c r="L60" s="58"/>
      <c r="M60" s="58"/>
      <c r="N60" s="58"/>
      <c r="O60" s="58"/>
      <c r="P60" s="58"/>
    </row>
    <row r="61" spans="1:16" ht="13.5" customHeight="1">
      <c r="A61" s="58"/>
      <c r="B61" s="252" t="s">
        <v>352</v>
      </c>
      <c r="C61" s="57"/>
      <c r="D61" s="42"/>
      <c r="E61" s="42"/>
      <c r="F61" s="43"/>
      <c r="G61" s="58"/>
      <c r="H61" s="58"/>
      <c r="I61" s="58"/>
      <c r="J61" s="58"/>
      <c r="K61" s="58"/>
      <c r="L61" s="58"/>
      <c r="M61" s="58"/>
      <c r="N61" s="58"/>
      <c r="O61" s="58"/>
      <c r="P61" s="58"/>
    </row>
    <row r="62" spans="1:16">
      <c r="A62" s="58"/>
      <c r="B62" s="58"/>
      <c r="C62" s="58"/>
      <c r="D62" s="58"/>
      <c r="E62" s="42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</row>
  </sheetData>
  <mergeCells count="11">
    <mergeCell ref="B8:C8"/>
    <mergeCell ref="B13:B14"/>
    <mergeCell ref="B10:C10"/>
    <mergeCell ref="B11:C11"/>
    <mergeCell ref="B12:C12"/>
    <mergeCell ref="B9:C9"/>
    <mergeCell ref="B3:C3"/>
    <mergeCell ref="B4:C4"/>
    <mergeCell ref="B5:C5"/>
    <mergeCell ref="B6:C6"/>
    <mergeCell ref="B7:C7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6"/>
  <dimension ref="A1:CP35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7.375" style="1" customWidth="1"/>
    <col min="4" max="36" width="10.625" style="1" customWidth="1"/>
    <col min="37" max="37" width="9" style="1"/>
    <col min="38" max="38" width="12.125" style="1" customWidth="1"/>
    <col min="39" max="40" width="9.25" style="1" customWidth="1"/>
    <col min="41" max="41" width="12.125" style="1" customWidth="1"/>
    <col min="42" max="43" width="9.25" style="1" customWidth="1"/>
    <col min="44" max="44" width="12.125" style="1" customWidth="1"/>
    <col min="45" max="46" width="9.25" style="1" customWidth="1"/>
    <col min="47" max="47" width="12.125" style="1" customWidth="1"/>
    <col min="48" max="49" width="9.25" style="1" customWidth="1"/>
    <col min="50" max="50" width="12.125" style="1" customWidth="1"/>
    <col min="51" max="52" width="9.25" style="1" customWidth="1"/>
    <col min="53" max="53" width="12.125" style="1" customWidth="1"/>
    <col min="54" max="55" width="9.25" style="1" customWidth="1"/>
    <col min="56" max="56" width="12.125" style="1" customWidth="1"/>
    <col min="57" max="58" width="9.25" style="1" customWidth="1"/>
    <col min="59" max="59" width="12.125" style="1" customWidth="1"/>
    <col min="60" max="61" width="9.25" style="1" customWidth="1"/>
    <col min="62" max="62" width="12.125" style="1" customWidth="1"/>
    <col min="63" max="64" width="9.25" style="1" customWidth="1"/>
    <col min="65" max="65" width="12.125" style="1" customWidth="1"/>
    <col min="66" max="67" width="9.25" style="1" customWidth="1"/>
    <col min="68" max="68" width="12.125" style="1" customWidth="1"/>
    <col min="69" max="70" width="9.25" style="1" customWidth="1"/>
    <col min="71" max="71" width="9" style="1"/>
    <col min="72" max="94" width="10.75" style="1" customWidth="1"/>
    <col min="95" max="16384" width="9" style="1"/>
  </cols>
  <sheetData>
    <row r="1" spans="1:94" ht="16.5" customHeight="1">
      <c r="A1" s="118" t="s">
        <v>205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</row>
    <row r="2" spans="1:94" ht="16.5" customHeight="1">
      <c r="A2" s="118" t="s">
        <v>168</v>
      </c>
      <c r="B2" s="10"/>
      <c r="C2" s="10"/>
      <c r="D2" s="134" t="s">
        <v>268</v>
      </c>
      <c r="E2" s="10"/>
      <c r="F2" s="10"/>
      <c r="G2" s="134"/>
      <c r="H2" s="10"/>
      <c r="I2" s="10"/>
      <c r="J2" s="134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</row>
    <row r="3" spans="1:94" ht="16.5" customHeight="1">
      <c r="A3" s="10"/>
      <c r="B3" s="442"/>
      <c r="C3" s="443" t="s">
        <v>123</v>
      </c>
      <c r="D3" s="390" t="s">
        <v>327</v>
      </c>
      <c r="E3" s="434"/>
      <c r="F3" s="435"/>
      <c r="G3" s="390" t="s">
        <v>301</v>
      </c>
      <c r="H3" s="434"/>
      <c r="I3" s="435"/>
      <c r="J3" s="390" t="s">
        <v>276</v>
      </c>
      <c r="K3" s="434"/>
      <c r="L3" s="435"/>
      <c r="M3" s="390" t="s">
        <v>302</v>
      </c>
      <c r="N3" s="434"/>
      <c r="O3" s="435"/>
      <c r="P3" s="390" t="s">
        <v>277</v>
      </c>
      <c r="Q3" s="434"/>
      <c r="R3" s="435"/>
      <c r="S3" s="390" t="s">
        <v>303</v>
      </c>
      <c r="T3" s="434"/>
      <c r="U3" s="435"/>
      <c r="V3" s="390" t="s">
        <v>351</v>
      </c>
      <c r="W3" s="434"/>
      <c r="X3" s="435"/>
      <c r="Y3" s="390" t="s">
        <v>76</v>
      </c>
      <c r="Z3" s="434"/>
      <c r="AA3" s="435"/>
      <c r="AB3" s="390" t="s">
        <v>318</v>
      </c>
      <c r="AC3" s="434"/>
      <c r="AD3" s="435"/>
      <c r="AE3" s="390" t="s">
        <v>332</v>
      </c>
      <c r="AF3" s="434"/>
      <c r="AG3" s="434"/>
      <c r="AH3" s="434"/>
      <c r="AI3" s="434"/>
      <c r="AJ3" s="435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</row>
    <row r="4" spans="1:94" ht="16.5" customHeight="1">
      <c r="A4" s="10"/>
      <c r="B4" s="406"/>
      <c r="C4" s="444"/>
      <c r="D4" s="404"/>
      <c r="E4" s="440"/>
      <c r="F4" s="441"/>
      <c r="G4" s="404"/>
      <c r="H4" s="440"/>
      <c r="I4" s="441"/>
      <c r="J4" s="404"/>
      <c r="K4" s="440"/>
      <c r="L4" s="441"/>
      <c r="M4" s="404"/>
      <c r="N4" s="440"/>
      <c r="O4" s="441"/>
      <c r="P4" s="404"/>
      <c r="Q4" s="440"/>
      <c r="R4" s="441"/>
      <c r="S4" s="404"/>
      <c r="T4" s="440"/>
      <c r="U4" s="441"/>
      <c r="V4" s="404"/>
      <c r="W4" s="440"/>
      <c r="X4" s="441"/>
      <c r="Y4" s="404"/>
      <c r="Z4" s="440"/>
      <c r="AA4" s="441"/>
      <c r="AB4" s="404"/>
      <c r="AC4" s="440"/>
      <c r="AD4" s="441"/>
      <c r="AE4" s="391"/>
      <c r="AF4" s="436"/>
      <c r="AG4" s="436"/>
      <c r="AH4" s="436"/>
      <c r="AI4" s="436"/>
      <c r="AJ4" s="437"/>
      <c r="AK4" s="10"/>
      <c r="AL4" s="78" t="s">
        <v>226</v>
      </c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</row>
    <row r="5" spans="1:94" s="30" customFormat="1" ht="16.5" customHeight="1">
      <c r="A5" s="31"/>
      <c r="B5" s="406"/>
      <c r="C5" s="444"/>
      <c r="D5" s="391"/>
      <c r="E5" s="436"/>
      <c r="F5" s="437"/>
      <c r="G5" s="391"/>
      <c r="H5" s="436"/>
      <c r="I5" s="437"/>
      <c r="J5" s="391"/>
      <c r="K5" s="436"/>
      <c r="L5" s="437"/>
      <c r="M5" s="391"/>
      <c r="N5" s="436"/>
      <c r="O5" s="437"/>
      <c r="P5" s="391"/>
      <c r="Q5" s="436"/>
      <c r="R5" s="437"/>
      <c r="S5" s="391"/>
      <c r="T5" s="436"/>
      <c r="U5" s="437"/>
      <c r="V5" s="391"/>
      <c r="W5" s="436"/>
      <c r="X5" s="437"/>
      <c r="Y5" s="391"/>
      <c r="Z5" s="436"/>
      <c r="AA5" s="437"/>
      <c r="AB5" s="391"/>
      <c r="AC5" s="436"/>
      <c r="AD5" s="437"/>
      <c r="AE5" s="387" t="s">
        <v>344</v>
      </c>
      <c r="AF5" s="388"/>
      <c r="AG5" s="389"/>
      <c r="AH5" s="387" t="s">
        <v>333</v>
      </c>
      <c r="AI5" s="388"/>
      <c r="AJ5" s="389"/>
      <c r="AK5" s="31"/>
      <c r="AL5" s="428" t="s">
        <v>467</v>
      </c>
      <c r="AM5" s="438"/>
      <c r="AN5" s="429"/>
      <c r="AO5" s="428" t="s">
        <v>468</v>
      </c>
      <c r="AP5" s="438"/>
      <c r="AQ5" s="429"/>
      <c r="AR5" s="428" t="s">
        <v>469</v>
      </c>
      <c r="AS5" s="438"/>
      <c r="AT5" s="429"/>
      <c r="AU5" s="428" t="s">
        <v>207</v>
      </c>
      <c r="AV5" s="438"/>
      <c r="AW5" s="429"/>
      <c r="AX5" s="428" t="s">
        <v>470</v>
      </c>
      <c r="AY5" s="438"/>
      <c r="AZ5" s="429"/>
      <c r="BA5" s="428" t="s">
        <v>208</v>
      </c>
      <c r="BB5" s="438"/>
      <c r="BC5" s="429"/>
      <c r="BD5" s="428" t="s">
        <v>471</v>
      </c>
      <c r="BE5" s="438"/>
      <c r="BF5" s="429"/>
      <c r="BG5" s="428" t="s">
        <v>472</v>
      </c>
      <c r="BH5" s="438"/>
      <c r="BI5" s="429"/>
      <c r="BJ5" s="428" t="s">
        <v>473</v>
      </c>
      <c r="BK5" s="438"/>
      <c r="BL5" s="429"/>
      <c r="BM5" s="383" t="s">
        <v>474</v>
      </c>
      <c r="BN5" s="412"/>
      <c r="BO5" s="412"/>
      <c r="BP5" s="412"/>
      <c r="BQ5" s="412"/>
      <c r="BR5" s="384"/>
      <c r="BS5" s="31"/>
      <c r="BT5" s="428" t="s">
        <v>329</v>
      </c>
      <c r="BU5" s="429"/>
      <c r="BV5" s="428" t="s">
        <v>493</v>
      </c>
      <c r="BW5" s="429"/>
      <c r="BX5" s="428" t="s">
        <v>304</v>
      </c>
      <c r="BY5" s="429"/>
      <c r="BZ5" s="428" t="s">
        <v>305</v>
      </c>
      <c r="CA5" s="429"/>
      <c r="CB5" s="428" t="s">
        <v>306</v>
      </c>
      <c r="CC5" s="429"/>
      <c r="CD5" s="428" t="s">
        <v>307</v>
      </c>
      <c r="CE5" s="429"/>
      <c r="CF5" s="428" t="s">
        <v>308</v>
      </c>
      <c r="CG5" s="429"/>
      <c r="CH5" s="428" t="s">
        <v>440</v>
      </c>
      <c r="CI5" s="429"/>
      <c r="CJ5" s="428" t="s">
        <v>316</v>
      </c>
      <c r="CK5" s="429"/>
      <c r="CL5" s="383" t="s">
        <v>309</v>
      </c>
      <c r="CM5" s="412"/>
      <c r="CN5" s="412"/>
      <c r="CO5" s="384"/>
      <c r="CP5" s="432"/>
    </row>
    <row r="6" spans="1:94" s="30" customFormat="1" ht="45" customHeight="1">
      <c r="A6" s="31"/>
      <c r="B6" s="407"/>
      <c r="C6" s="445"/>
      <c r="D6" s="229" t="s">
        <v>74</v>
      </c>
      <c r="E6" s="230" t="s">
        <v>73</v>
      </c>
      <c r="F6" s="306" t="s">
        <v>234</v>
      </c>
      <c r="G6" s="229" t="s">
        <v>74</v>
      </c>
      <c r="H6" s="230" t="s">
        <v>73</v>
      </c>
      <c r="I6" s="306" t="s">
        <v>234</v>
      </c>
      <c r="J6" s="229" t="s">
        <v>74</v>
      </c>
      <c r="K6" s="230" t="s">
        <v>73</v>
      </c>
      <c r="L6" s="306" t="s">
        <v>234</v>
      </c>
      <c r="M6" s="229" t="s">
        <v>74</v>
      </c>
      <c r="N6" s="230" t="s">
        <v>73</v>
      </c>
      <c r="O6" s="306" t="s">
        <v>234</v>
      </c>
      <c r="P6" s="229" t="s">
        <v>74</v>
      </c>
      <c r="Q6" s="230" t="s">
        <v>73</v>
      </c>
      <c r="R6" s="306" t="s">
        <v>234</v>
      </c>
      <c r="S6" s="229" t="s">
        <v>74</v>
      </c>
      <c r="T6" s="230" t="s">
        <v>73</v>
      </c>
      <c r="U6" s="306" t="s">
        <v>234</v>
      </c>
      <c r="V6" s="229" t="s">
        <v>74</v>
      </c>
      <c r="W6" s="230" t="s">
        <v>73</v>
      </c>
      <c r="X6" s="306" t="s">
        <v>234</v>
      </c>
      <c r="Y6" s="229" t="s">
        <v>74</v>
      </c>
      <c r="Z6" s="230" t="s">
        <v>73</v>
      </c>
      <c r="AA6" s="306" t="s">
        <v>234</v>
      </c>
      <c r="AB6" s="229" t="s">
        <v>74</v>
      </c>
      <c r="AC6" s="230" t="s">
        <v>73</v>
      </c>
      <c r="AD6" s="306" t="s">
        <v>234</v>
      </c>
      <c r="AE6" s="228" t="s">
        <v>74</v>
      </c>
      <c r="AF6" s="23" t="s">
        <v>73</v>
      </c>
      <c r="AG6" s="307" t="s">
        <v>234</v>
      </c>
      <c r="AH6" s="228" t="s">
        <v>74</v>
      </c>
      <c r="AI6" s="23" t="s">
        <v>73</v>
      </c>
      <c r="AJ6" s="307" t="s">
        <v>234</v>
      </c>
      <c r="AK6" s="31"/>
      <c r="AL6" s="430"/>
      <c r="AM6" s="439"/>
      <c r="AN6" s="431"/>
      <c r="AO6" s="430"/>
      <c r="AP6" s="439"/>
      <c r="AQ6" s="431"/>
      <c r="AR6" s="430"/>
      <c r="AS6" s="439"/>
      <c r="AT6" s="431"/>
      <c r="AU6" s="430"/>
      <c r="AV6" s="439"/>
      <c r="AW6" s="431"/>
      <c r="AX6" s="430"/>
      <c r="AY6" s="439"/>
      <c r="AZ6" s="431"/>
      <c r="BA6" s="430"/>
      <c r="BB6" s="439"/>
      <c r="BC6" s="431"/>
      <c r="BD6" s="430"/>
      <c r="BE6" s="439"/>
      <c r="BF6" s="431"/>
      <c r="BG6" s="430"/>
      <c r="BH6" s="439"/>
      <c r="BI6" s="431"/>
      <c r="BJ6" s="430"/>
      <c r="BK6" s="439"/>
      <c r="BL6" s="431"/>
      <c r="BM6" s="383" t="s">
        <v>334</v>
      </c>
      <c r="BN6" s="412"/>
      <c r="BO6" s="384"/>
      <c r="BP6" s="383" t="s">
        <v>335</v>
      </c>
      <c r="BQ6" s="412"/>
      <c r="BR6" s="384"/>
      <c r="BS6" s="31"/>
      <c r="BT6" s="430"/>
      <c r="BU6" s="431"/>
      <c r="BV6" s="430"/>
      <c r="BW6" s="431"/>
      <c r="BX6" s="430"/>
      <c r="BY6" s="431"/>
      <c r="BZ6" s="430"/>
      <c r="CA6" s="431"/>
      <c r="CB6" s="430"/>
      <c r="CC6" s="431"/>
      <c r="CD6" s="430"/>
      <c r="CE6" s="431"/>
      <c r="CF6" s="430"/>
      <c r="CG6" s="431"/>
      <c r="CH6" s="430"/>
      <c r="CI6" s="431"/>
      <c r="CJ6" s="430"/>
      <c r="CK6" s="431"/>
      <c r="CL6" s="383" t="s">
        <v>336</v>
      </c>
      <c r="CM6" s="384"/>
      <c r="CN6" s="383" t="s">
        <v>337</v>
      </c>
      <c r="CO6" s="384"/>
      <c r="CP6" s="433"/>
    </row>
    <row r="7" spans="1:94" s="31" customFormat="1" ht="27" customHeight="1">
      <c r="B7" s="314">
        <v>1</v>
      </c>
      <c r="C7" s="233" t="s">
        <v>179</v>
      </c>
      <c r="D7" s="313">
        <v>17236</v>
      </c>
      <c r="E7" s="162">
        <v>6072</v>
      </c>
      <c r="F7" s="211">
        <f>IFERROR(E7/D7,"-")</f>
        <v>0.35228591320491992</v>
      </c>
      <c r="G7" s="313">
        <v>17174</v>
      </c>
      <c r="H7" s="162">
        <v>1965</v>
      </c>
      <c r="I7" s="211">
        <f>IFERROR(H7/G7,"-")</f>
        <v>0.11441714219168511</v>
      </c>
      <c r="J7" s="313">
        <v>17235</v>
      </c>
      <c r="K7" s="162">
        <v>9218</v>
      </c>
      <c r="L7" s="211">
        <f>IFERROR(K7/J7,"-")</f>
        <v>0.53484189149985495</v>
      </c>
      <c r="M7" s="313">
        <v>17230</v>
      </c>
      <c r="N7" s="162">
        <v>3316</v>
      </c>
      <c r="O7" s="211">
        <f>IFERROR(N7/M7,"-")</f>
        <v>0.19245502031340686</v>
      </c>
      <c r="P7" s="313">
        <v>17222</v>
      </c>
      <c r="Q7" s="162">
        <v>4003</v>
      </c>
      <c r="R7" s="211">
        <f>IFERROR(Q7/P7,"-")</f>
        <v>0.23243525722912553</v>
      </c>
      <c r="S7" s="313">
        <v>17228</v>
      </c>
      <c r="T7" s="162">
        <v>2143</v>
      </c>
      <c r="U7" s="211">
        <f>IFERROR(T7/S7,"-")</f>
        <v>0.12439052704899002</v>
      </c>
      <c r="V7" s="313">
        <v>17235</v>
      </c>
      <c r="W7" s="162">
        <v>410</v>
      </c>
      <c r="X7" s="211">
        <f>IFERROR(W7/V7,"-")</f>
        <v>2.3788801856686973E-2</v>
      </c>
      <c r="Y7" s="313">
        <v>17227</v>
      </c>
      <c r="Z7" s="162">
        <v>860</v>
      </c>
      <c r="AA7" s="211">
        <f>IFERROR(Z7/Y7,"-")</f>
        <v>4.9921634643292509E-2</v>
      </c>
      <c r="AB7" s="313">
        <v>17215</v>
      </c>
      <c r="AC7" s="162">
        <v>3886</v>
      </c>
      <c r="AD7" s="211">
        <f>IFERROR(AC7/AB7,"-")</f>
        <v>0.22573337205925065</v>
      </c>
      <c r="AE7" s="313">
        <v>17209</v>
      </c>
      <c r="AF7" s="162">
        <v>1618</v>
      </c>
      <c r="AG7" s="211">
        <f>IFERROR(AF7/AE7,"-")</f>
        <v>9.4020570631646233E-2</v>
      </c>
      <c r="AH7" s="313">
        <v>17171</v>
      </c>
      <c r="AI7" s="162">
        <v>2088</v>
      </c>
      <c r="AJ7" s="211">
        <f>IFERROR(AI7/AH7,"-")</f>
        <v>0.12160037272144895</v>
      </c>
      <c r="AL7" s="36" t="str">
        <f>INDEX($C$7:$C$14,MATCH(AM7,F$7:F$14,0))</f>
        <v>泉州医療圏</v>
      </c>
      <c r="AM7" s="121">
        <f>LARGE(F$7:F$14,ROW(A1))</f>
        <v>0.45535330371219723</v>
      </c>
      <c r="AN7" s="279">
        <f>ROUND(AM7,4)</f>
        <v>0.45540000000000003</v>
      </c>
      <c r="AO7" s="36" t="str">
        <f t="shared" ref="AO7:AO14" si="0">INDEX($C$7:$C$14,MATCH(AP7,I$7:I$14,0))</f>
        <v>泉州医療圏</v>
      </c>
      <c r="AP7" s="121">
        <f>LARGE(I$7:I$14,ROW(A1))</f>
        <v>0.16172564783576196</v>
      </c>
      <c r="AQ7" s="279">
        <f>ROUND(AP7,4)</f>
        <v>0.16170000000000001</v>
      </c>
      <c r="AR7" s="36" t="str">
        <f t="shared" ref="AR7:AR14" si="1">INDEX($C$7:$C$14,MATCH(AS7,L$7:L$14,0))</f>
        <v>三島医療圏</v>
      </c>
      <c r="AS7" s="121">
        <f>LARGE(L$7:L$14,ROW(A1))</f>
        <v>0.57172487622106249</v>
      </c>
      <c r="AT7" s="279">
        <f>ROUND(AS7,4)</f>
        <v>0.57169999999999999</v>
      </c>
      <c r="AU7" s="36" t="str">
        <f t="shared" ref="AU7:AU14" si="2">INDEX($C$7:$C$14,MATCH(AV7,O$7:O$14,0))</f>
        <v>大阪市医療圏</v>
      </c>
      <c r="AV7" s="121">
        <f>LARGE(O$7:O$14,ROW(A1))</f>
        <v>0.25562725785037205</v>
      </c>
      <c r="AW7" s="279">
        <f>ROUND(AV7,4)</f>
        <v>0.25559999999999999</v>
      </c>
      <c r="AX7" s="36" t="str">
        <f t="shared" ref="AX7:AX14" si="3">INDEX($C$7:$C$14,MATCH(AY7,R$7:R$14,0))</f>
        <v>南河内医療圏</v>
      </c>
      <c r="AY7" s="121">
        <f>LARGE(R$7:R$14,ROW(A1))</f>
        <v>0.30384336475707036</v>
      </c>
      <c r="AZ7" s="279">
        <f>ROUND(AY7,4)</f>
        <v>0.30380000000000001</v>
      </c>
      <c r="BA7" s="36" t="str">
        <f t="shared" ref="BA7:BA14" si="4">INDEX($C$7:$C$14,MATCH(BB7,U$7:U$14,0))</f>
        <v>泉州医療圏</v>
      </c>
      <c r="BB7" s="121">
        <f>LARGE(U$7:U$14,ROW(A1))</f>
        <v>0.18707873225297578</v>
      </c>
      <c r="BC7" s="279">
        <f>ROUND(BB7,4)</f>
        <v>0.18709999999999999</v>
      </c>
      <c r="BD7" s="36" t="str">
        <f t="shared" ref="BD7:BD14" si="5">INDEX($C$7:$C$14,MATCH(BE7,X$7:X$14,0))</f>
        <v>大阪市医療圏</v>
      </c>
      <c r="BE7" s="121">
        <f>LARGE(X$7:X$14,ROW(A1))</f>
        <v>2.8619944427292373E-2</v>
      </c>
      <c r="BF7" s="279">
        <f>ROUND(BE7,4)</f>
        <v>2.86E-2</v>
      </c>
      <c r="BG7" s="36" t="str">
        <f t="shared" ref="BG7:BG14" si="6">INDEX($C$7:$C$14,MATCH(BH7,AA$7:AA$14,0))</f>
        <v>中河内医療圏</v>
      </c>
      <c r="BH7" s="121">
        <f>LARGE(AA$7:AA$14,ROW(A1))</f>
        <v>7.4177925057354072E-2</v>
      </c>
      <c r="BI7" s="279">
        <f>ROUND(BH7,4)</f>
        <v>7.4200000000000002E-2</v>
      </c>
      <c r="BJ7" s="36" t="str">
        <f t="shared" ref="BJ7:BJ14" si="7">INDEX($C$7:$C$14,MATCH(BK7,AD$7:AD$14,0))</f>
        <v>中河内医療圏</v>
      </c>
      <c r="BK7" s="121">
        <f>LARGE(AD$7:AD$14,ROW(A1))</f>
        <v>0.25743269108077071</v>
      </c>
      <c r="BL7" s="279">
        <f>ROUND(BK7,4)</f>
        <v>0.25740000000000002</v>
      </c>
      <c r="BM7" s="36" t="str">
        <f t="shared" ref="BM7:BM14" si="8">INDEX($C$7:$C$14,MATCH(BN7,AG$7:AG$14,0))</f>
        <v>中河内医療圏</v>
      </c>
      <c r="BN7" s="121">
        <f>LARGE(AG$7:AG$14,ROW(A1))</f>
        <v>0.11958184599694034</v>
      </c>
      <c r="BO7" s="279">
        <f>ROUND(BN7,4)</f>
        <v>0.1196</v>
      </c>
      <c r="BP7" s="36" t="str">
        <f>INDEX($C$7:$C$14,MATCH(BQ7,AJ$7:AJ$14,0))</f>
        <v>中河内医療圏</v>
      </c>
      <c r="BQ7" s="121">
        <f>LARGE(AJ$7:AJ$14,ROW(C1))</f>
        <v>0.15782417161463322</v>
      </c>
      <c r="BR7" s="214">
        <f>ROUND(BQ7,4)</f>
        <v>0.1578</v>
      </c>
      <c r="BT7" s="280">
        <f t="shared" ref="BT7:BT14" si="9">$F$15</f>
        <v>0.41883542119293055</v>
      </c>
      <c r="BU7" s="280">
        <f>ROUND(BT7,4)</f>
        <v>0.41880000000000001</v>
      </c>
      <c r="BV7" s="280">
        <f t="shared" ref="BV7:BV14" si="10">$I$15</f>
        <v>0.13905492449138979</v>
      </c>
      <c r="BW7" s="280">
        <f>ROUND(BV7,4)</f>
        <v>0.1391</v>
      </c>
      <c r="BX7" s="280">
        <f t="shared" ref="BX7:BX14" si="11">$L$15</f>
        <v>0.55089838814066017</v>
      </c>
      <c r="BY7" s="280">
        <f>ROUND(BX7,4)</f>
        <v>0.55089999999999995</v>
      </c>
      <c r="BZ7" s="280">
        <f t="shared" ref="BZ7:BZ14" si="12">$O$15</f>
        <v>0.23116991192719932</v>
      </c>
      <c r="CA7" s="280">
        <f>ROUND(BZ7,4)</f>
        <v>0.23119999999999999</v>
      </c>
      <c r="CB7" s="280">
        <f t="shared" ref="CB7:CB14" si="13">$R$15</f>
        <v>0.26463237789639321</v>
      </c>
      <c r="CC7" s="280">
        <f>ROUND(CB7,4)</f>
        <v>0.2646</v>
      </c>
      <c r="CD7" s="280">
        <f t="shared" ref="CD7:CD14" si="14">$U$15</f>
        <v>0.16508641290103757</v>
      </c>
      <c r="CE7" s="280">
        <f>ROUND(CD7,4)</f>
        <v>0.1651</v>
      </c>
      <c r="CF7" s="280">
        <f t="shared" ref="CF7:CF14" si="15">$X$15</f>
        <v>2.507742800351315E-2</v>
      </c>
      <c r="CG7" s="280">
        <f>ROUND(CF7,4)</f>
        <v>2.5100000000000001E-2</v>
      </c>
      <c r="CH7" s="280">
        <f t="shared" ref="CH7:CH14" si="16">$AA$15</f>
        <v>6.1046287590363305E-2</v>
      </c>
      <c r="CI7" s="280">
        <f>ROUND(CH7,4)</f>
        <v>6.0999999999999999E-2</v>
      </c>
      <c r="CJ7" s="280">
        <f t="shared" ref="CJ7:CJ14" si="17">$AD$15</f>
        <v>0.23028690421101342</v>
      </c>
      <c r="CK7" s="280">
        <f>ROUND(CJ7,4)</f>
        <v>0.2303</v>
      </c>
      <c r="CL7" s="280">
        <f>$AG$15</f>
        <v>9.5602073242217631E-2</v>
      </c>
      <c r="CM7" s="280">
        <f>ROUND(CL7,4)</f>
        <v>9.5600000000000004E-2</v>
      </c>
      <c r="CN7" s="280">
        <f>$AJ$15</f>
        <v>0.12515288034307123</v>
      </c>
      <c r="CO7" s="280">
        <f>ROUND(CN7,4)</f>
        <v>0.12520000000000001</v>
      </c>
      <c r="CP7" s="112">
        <v>0</v>
      </c>
    </row>
    <row r="8" spans="1:94" s="10" customFormat="1" ht="27" customHeight="1">
      <c r="B8" s="59">
        <v>2</v>
      </c>
      <c r="C8" s="84" t="s">
        <v>7</v>
      </c>
      <c r="D8" s="313">
        <v>14947</v>
      </c>
      <c r="E8" s="162">
        <v>6000</v>
      </c>
      <c r="F8" s="211">
        <f t="shared" ref="F8:F15" si="18">IFERROR(E8/D8,"-")</f>
        <v>0.4014183448183582</v>
      </c>
      <c r="G8" s="313">
        <v>14892</v>
      </c>
      <c r="H8" s="162">
        <v>2187</v>
      </c>
      <c r="I8" s="211">
        <f t="shared" ref="I8:I15" si="19">IFERROR(H8/G8,"-")</f>
        <v>0.14685737308622079</v>
      </c>
      <c r="J8" s="313">
        <v>14946</v>
      </c>
      <c r="K8" s="162">
        <v>8545</v>
      </c>
      <c r="L8" s="211">
        <f t="shared" ref="L8:L15" si="20">IFERROR(K8/J8,"-")</f>
        <v>0.57172487622106249</v>
      </c>
      <c r="M8" s="313">
        <v>14940</v>
      </c>
      <c r="N8" s="162">
        <v>3396</v>
      </c>
      <c r="O8" s="211">
        <f t="shared" ref="O8:O15" si="21">IFERROR(N8/M8,"-")</f>
        <v>0.22730923694779118</v>
      </c>
      <c r="P8" s="313">
        <v>14919</v>
      </c>
      <c r="Q8" s="162">
        <v>3663</v>
      </c>
      <c r="R8" s="211">
        <f t="shared" ref="R8:R15" si="22">IFERROR(Q8/P8,"-")</f>
        <v>0.24552583953348078</v>
      </c>
      <c r="S8" s="313">
        <v>14933</v>
      </c>
      <c r="T8" s="162">
        <v>2434</v>
      </c>
      <c r="U8" s="211">
        <f t="shared" ref="U8:U15" si="23">IFERROR(T8/S8,"-")</f>
        <v>0.16299470970334159</v>
      </c>
      <c r="V8" s="313">
        <v>14943</v>
      </c>
      <c r="W8" s="162">
        <v>309</v>
      </c>
      <c r="X8" s="211">
        <f t="shared" ref="X8:X14" si="24">IFERROR(W8/V8,"-")</f>
        <v>2.0678578598674963E-2</v>
      </c>
      <c r="Y8" s="313">
        <v>14938</v>
      </c>
      <c r="Z8" s="162">
        <v>783</v>
      </c>
      <c r="AA8" s="211">
        <f t="shared" ref="AA8:AA15" si="25">IFERROR(Z8/Y8,"-")</f>
        <v>5.2416655509439011E-2</v>
      </c>
      <c r="AB8" s="313">
        <v>14935</v>
      </c>
      <c r="AC8" s="162">
        <v>3450</v>
      </c>
      <c r="AD8" s="211">
        <f t="shared" ref="AD8:AD15" si="26">IFERROR(AC8/AB8,"-")</f>
        <v>0.23100100435219284</v>
      </c>
      <c r="AE8" s="313">
        <v>14929</v>
      </c>
      <c r="AF8" s="162">
        <v>1182</v>
      </c>
      <c r="AG8" s="211">
        <f t="shared" ref="AG8:AG14" si="27">IFERROR(AF8/AE8,"-")</f>
        <v>7.9174760533190433E-2</v>
      </c>
      <c r="AH8" s="313">
        <v>14867</v>
      </c>
      <c r="AI8" s="162">
        <v>1640</v>
      </c>
      <c r="AJ8" s="211">
        <f t="shared" ref="AJ8:AJ14" si="28">IFERROR(AI8/AH8,"-")</f>
        <v>0.11031142799488801</v>
      </c>
      <c r="AK8" s="31"/>
      <c r="AL8" s="36" t="str">
        <f t="shared" ref="AL8:AL14" si="29">INDEX($C$7:$C$14,MATCH(AM8,F$7:F$14,0))</f>
        <v>大阪市医療圏</v>
      </c>
      <c r="AM8" s="121">
        <f t="shared" ref="AM8:AM14" si="30">LARGE(F$7:F$14,ROW(A2))</f>
        <v>0.45377917747313817</v>
      </c>
      <c r="AN8" s="279">
        <f t="shared" ref="AN8:AN14" si="31">ROUND(AM8,4)</f>
        <v>0.45379999999999998</v>
      </c>
      <c r="AO8" s="36" t="str">
        <f t="shared" si="0"/>
        <v>大阪市医療圏</v>
      </c>
      <c r="AP8" s="121">
        <f t="shared" ref="AP8:AP14" si="32">LARGE(I$7:I$14,ROW(A2))</f>
        <v>0.15146908256026806</v>
      </c>
      <c r="AQ8" s="279">
        <f t="shared" ref="AQ8:AQ14" si="33">ROUND(AP8,4)</f>
        <v>0.1515</v>
      </c>
      <c r="AR8" s="36" t="str">
        <f t="shared" si="1"/>
        <v>大阪市医療圏</v>
      </c>
      <c r="AS8" s="121">
        <f t="shared" ref="AS8:AS14" si="34">LARGE(L$7:L$14,ROW(A2))</f>
        <v>0.5642696143514373</v>
      </c>
      <c r="AT8" s="279">
        <f t="shared" ref="AT8:AT14" si="35">ROUND(AS8,4)</f>
        <v>0.56430000000000002</v>
      </c>
      <c r="AU8" s="36" t="str">
        <f t="shared" si="2"/>
        <v>泉州医療圏</v>
      </c>
      <c r="AV8" s="121">
        <f t="shared" ref="AV8:AV14" si="36">LARGE(O$7:O$14,ROW(A2))</f>
        <v>0.2453776694854522</v>
      </c>
      <c r="AW8" s="279">
        <f t="shared" ref="AW8:AW14" si="37">ROUND(AV8,4)</f>
        <v>0.24540000000000001</v>
      </c>
      <c r="AX8" s="36" t="str">
        <f t="shared" si="3"/>
        <v>大阪市医療圏</v>
      </c>
      <c r="AY8" s="121">
        <f t="shared" ref="AY8:AY14" si="38">LARGE(R$7:R$14,ROW(A2))</f>
        <v>0.28449981451712625</v>
      </c>
      <c r="AZ8" s="279">
        <f t="shared" ref="AZ8:AZ14" si="39">ROUND(AY8,4)</f>
        <v>0.28449999999999998</v>
      </c>
      <c r="BA8" s="36" t="str">
        <f t="shared" si="4"/>
        <v>大阪市医療圏</v>
      </c>
      <c r="BB8" s="121">
        <f t="shared" ref="BB8:BB14" si="40">LARGE(U$7:U$14,ROW(A2))</f>
        <v>0.18155699721964783</v>
      </c>
      <c r="BC8" s="279">
        <f t="shared" ref="BC8:BC14" si="41">ROUND(BB8,4)</f>
        <v>0.18160000000000001</v>
      </c>
      <c r="BD8" s="36" t="str">
        <f t="shared" si="5"/>
        <v>中河内医療圏</v>
      </c>
      <c r="BE8" s="121">
        <f t="shared" ref="BE8:BE14" si="42">LARGE(X$7:X$14,ROW(A2))</f>
        <v>2.7331804281345566E-2</v>
      </c>
      <c r="BF8" s="279">
        <f t="shared" ref="BF8:BF14" si="43">ROUND(BE8,4)</f>
        <v>2.7300000000000001E-2</v>
      </c>
      <c r="BG8" s="36" t="str">
        <f t="shared" si="6"/>
        <v>堺市医療圏</v>
      </c>
      <c r="BH8" s="121">
        <f t="shared" ref="BH8:BH14" si="44">LARGE(AA$7:AA$14,ROW(A2))</f>
        <v>7.1301880099326004E-2</v>
      </c>
      <c r="BI8" s="279">
        <f t="shared" ref="BI8:BI14" si="45">ROUND(BH8,4)</f>
        <v>7.1300000000000002E-2</v>
      </c>
      <c r="BJ8" s="36" t="str">
        <f t="shared" si="7"/>
        <v>南河内医療圏</v>
      </c>
      <c r="BK8" s="121">
        <f t="shared" ref="BK8:BK14" si="46">LARGE(AD$7:AD$14,ROW(A2))</f>
        <v>0.24655547498187091</v>
      </c>
      <c r="BL8" s="279">
        <f t="shared" ref="BL8:BL14" si="47">ROUND(BK8,4)</f>
        <v>0.24660000000000001</v>
      </c>
      <c r="BM8" s="36" t="str">
        <f t="shared" si="8"/>
        <v>大阪市医療圏</v>
      </c>
      <c r="BN8" s="121">
        <f t="shared" ref="BN8:BN14" si="48">LARGE(AG$7:AG$14,ROW(A2))</f>
        <v>0.10037094281298301</v>
      </c>
      <c r="BO8" s="279">
        <f t="shared" ref="BO8:BO14" si="49">ROUND(BN8,4)</f>
        <v>0.1004</v>
      </c>
      <c r="BP8" s="36" t="str">
        <f t="shared" ref="BP8:BP14" si="50">INDEX($C$7:$C$14,MATCH(BQ8,AJ$7:AJ$14,0))</f>
        <v>堺市医療圏</v>
      </c>
      <c r="BQ8" s="121">
        <f t="shared" ref="BQ8:BQ14" si="51">LARGE(AJ$7:AJ$14,ROW(C2))</f>
        <v>0.1341288782816229</v>
      </c>
      <c r="BR8" s="214">
        <f>ROUND(BQ8,4)</f>
        <v>0.1341</v>
      </c>
      <c r="BT8" s="280">
        <f t="shared" si="9"/>
        <v>0.41883542119293055</v>
      </c>
      <c r="BU8" s="280">
        <f t="shared" ref="BU8:BU14" si="52">ROUND(BT8,4)</f>
        <v>0.41880000000000001</v>
      </c>
      <c r="BV8" s="280">
        <f t="shared" si="10"/>
        <v>0.13905492449138979</v>
      </c>
      <c r="BW8" s="280">
        <f t="shared" ref="BW8:BW14" si="53">ROUND(BV8,4)</f>
        <v>0.1391</v>
      </c>
      <c r="BX8" s="280">
        <f t="shared" si="11"/>
        <v>0.55089838814066017</v>
      </c>
      <c r="BY8" s="280">
        <f t="shared" ref="BY8:BY14" si="54">ROUND(BX8,4)</f>
        <v>0.55089999999999995</v>
      </c>
      <c r="BZ8" s="280">
        <f t="shared" si="12"/>
        <v>0.23116991192719932</v>
      </c>
      <c r="CA8" s="280">
        <f t="shared" ref="CA8:CA14" si="55">ROUND(BZ8,4)</f>
        <v>0.23119999999999999</v>
      </c>
      <c r="CB8" s="280">
        <f t="shared" si="13"/>
        <v>0.26463237789639321</v>
      </c>
      <c r="CC8" s="280">
        <f t="shared" ref="CC8:CC14" si="56">ROUND(CB8,4)</f>
        <v>0.2646</v>
      </c>
      <c r="CD8" s="280">
        <f t="shared" si="14"/>
        <v>0.16508641290103757</v>
      </c>
      <c r="CE8" s="280">
        <f t="shared" ref="CE8:CE14" si="57">ROUND(CD8,4)</f>
        <v>0.1651</v>
      </c>
      <c r="CF8" s="280">
        <f t="shared" si="15"/>
        <v>2.507742800351315E-2</v>
      </c>
      <c r="CG8" s="280">
        <f t="shared" ref="CG8:CG14" si="58">ROUND(CF8,4)</f>
        <v>2.5100000000000001E-2</v>
      </c>
      <c r="CH8" s="280">
        <f t="shared" si="16"/>
        <v>6.1046287590363305E-2</v>
      </c>
      <c r="CI8" s="280">
        <f t="shared" ref="CI8:CI14" si="59">ROUND(CH8,4)</f>
        <v>6.0999999999999999E-2</v>
      </c>
      <c r="CJ8" s="280">
        <f t="shared" si="17"/>
        <v>0.23028690421101342</v>
      </c>
      <c r="CK8" s="280">
        <f t="shared" ref="CK8:CK14" si="60">ROUND(CJ8,4)</f>
        <v>0.2303</v>
      </c>
      <c r="CL8" s="280">
        <f t="shared" ref="CL8:CL14" si="61">$AG$15</f>
        <v>9.5602073242217631E-2</v>
      </c>
      <c r="CM8" s="280">
        <f t="shared" ref="CM8:CM14" si="62">ROUND(CL8,4)</f>
        <v>9.5600000000000004E-2</v>
      </c>
      <c r="CN8" s="280">
        <f t="shared" ref="CN8:CN14" si="63">$AJ$15</f>
        <v>0.12515288034307123</v>
      </c>
      <c r="CO8" s="280">
        <f t="shared" ref="CO8:CO14" si="64">ROUND(CN8,4)</f>
        <v>0.12520000000000001</v>
      </c>
      <c r="CP8" s="112">
        <v>0</v>
      </c>
    </row>
    <row r="9" spans="1:94" s="10" customFormat="1" ht="27" customHeight="1">
      <c r="B9" s="59">
        <v>3</v>
      </c>
      <c r="C9" s="84" t="s">
        <v>12</v>
      </c>
      <c r="D9" s="313">
        <v>16075</v>
      </c>
      <c r="E9" s="162">
        <v>6462</v>
      </c>
      <c r="F9" s="211">
        <f t="shared" si="18"/>
        <v>0.40199066874027994</v>
      </c>
      <c r="G9" s="313">
        <v>15997</v>
      </c>
      <c r="H9" s="162">
        <v>2095</v>
      </c>
      <c r="I9" s="211">
        <f t="shared" si="19"/>
        <v>0.13096205538538475</v>
      </c>
      <c r="J9" s="313">
        <v>16073</v>
      </c>
      <c r="K9" s="162">
        <v>8619</v>
      </c>
      <c r="L9" s="211">
        <f t="shared" si="20"/>
        <v>0.53624090088969079</v>
      </c>
      <c r="M9" s="313">
        <v>16075</v>
      </c>
      <c r="N9" s="162">
        <v>3726</v>
      </c>
      <c r="O9" s="211">
        <f t="shared" si="21"/>
        <v>0.23178849144634525</v>
      </c>
      <c r="P9" s="313">
        <v>16053</v>
      </c>
      <c r="Q9" s="162">
        <v>3890</v>
      </c>
      <c r="R9" s="211">
        <f t="shared" si="22"/>
        <v>0.24232230735688035</v>
      </c>
      <c r="S9" s="313">
        <v>16067</v>
      </c>
      <c r="T9" s="162">
        <v>2726</v>
      </c>
      <c r="U9" s="211">
        <f t="shared" si="23"/>
        <v>0.16966452978153981</v>
      </c>
      <c r="V9" s="313">
        <v>16076</v>
      </c>
      <c r="W9" s="162">
        <v>361</v>
      </c>
      <c r="X9" s="211">
        <f t="shared" si="24"/>
        <v>2.2455834784772331E-2</v>
      </c>
      <c r="Y9" s="313">
        <v>16066</v>
      </c>
      <c r="Z9" s="162">
        <v>770</v>
      </c>
      <c r="AA9" s="211">
        <f t="shared" si="25"/>
        <v>4.7927299887962155E-2</v>
      </c>
      <c r="AB9" s="313">
        <v>16053</v>
      </c>
      <c r="AC9" s="162">
        <v>3243</v>
      </c>
      <c r="AD9" s="211">
        <f t="shared" si="26"/>
        <v>0.20201831433376938</v>
      </c>
      <c r="AE9" s="313">
        <v>16051</v>
      </c>
      <c r="AF9" s="162">
        <v>1510</v>
      </c>
      <c r="AG9" s="211">
        <f t="shared" si="27"/>
        <v>9.4075135505575974E-2</v>
      </c>
      <c r="AH9" s="313">
        <v>15951</v>
      </c>
      <c r="AI9" s="162">
        <v>1942</v>
      </c>
      <c r="AJ9" s="211">
        <f t="shared" si="28"/>
        <v>0.12174785279919755</v>
      </c>
      <c r="AK9" s="31"/>
      <c r="AL9" s="36" t="str">
        <f t="shared" si="29"/>
        <v>中河内医療圏</v>
      </c>
      <c r="AM9" s="121">
        <f t="shared" si="30"/>
        <v>0.44475595769083726</v>
      </c>
      <c r="AN9" s="279">
        <f t="shared" si="31"/>
        <v>0.44479999999999997</v>
      </c>
      <c r="AO9" s="36" t="str">
        <f t="shared" si="0"/>
        <v>三島医療圏</v>
      </c>
      <c r="AP9" s="121">
        <f t="shared" si="32"/>
        <v>0.14685737308622079</v>
      </c>
      <c r="AQ9" s="279">
        <f t="shared" si="33"/>
        <v>0.1469</v>
      </c>
      <c r="AR9" s="36" t="str">
        <f t="shared" si="1"/>
        <v>南河内医療圏</v>
      </c>
      <c r="AS9" s="121">
        <f t="shared" si="34"/>
        <v>0.56362648310841412</v>
      </c>
      <c r="AT9" s="279">
        <f t="shared" si="35"/>
        <v>0.56359999999999999</v>
      </c>
      <c r="AU9" s="36" t="str">
        <f t="shared" si="2"/>
        <v>堺市医療圏</v>
      </c>
      <c r="AV9" s="121">
        <f t="shared" si="36"/>
        <v>0.23587804301583551</v>
      </c>
      <c r="AW9" s="279">
        <f t="shared" si="37"/>
        <v>0.2359</v>
      </c>
      <c r="AX9" s="36" t="str">
        <f t="shared" si="3"/>
        <v>堺市医療圏</v>
      </c>
      <c r="AY9" s="121">
        <f t="shared" si="38"/>
        <v>0.27925689267542303</v>
      </c>
      <c r="AZ9" s="279">
        <f t="shared" si="39"/>
        <v>0.27929999999999999</v>
      </c>
      <c r="BA9" s="36" t="str">
        <f t="shared" si="4"/>
        <v>堺市医療圏</v>
      </c>
      <c r="BB9" s="121">
        <f t="shared" si="40"/>
        <v>0.17695765318192572</v>
      </c>
      <c r="BC9" s="279">
        <f t="shared" si="41"/>
        <v>0.17699999999999999</v>
      </c>
      <c r="BD9" s="36" t="str">
        <f t="shared" si="5"/>
        <v>堺市医療圏</v>
      </c>
      <c r="BE9" s="121">
        <f t="shared" si="42"/>
        <v>2.599858189553297E-2</v>
      </c>
      <c r="BF9" s="279">
        <f t="shared" si="43"/>
        <v>2.5999999999999999E-2</v>
      </c>
      <c r="BG9" s="36" t="str">
        <f t="shared" si="6"/>
        <v>大阪市医療圏</v>
      </c>
      <c r="BH9" s="121">
        <f t="shared" si="44"/>
        <v>6.8397974308300399E-2</v>
      </c>
      <c r="BI9" s="279">
        <f t="shared" si="45"/>
        <v>6.8400000000000002E-2</v>
      </c>
      <c r="BJ9" s="36" t="str">
        <f t="shared" si="7"/>
        <v>大阪市医療圏</v>
      </c>
      <c r="BK9" s="121">
        <f t="shared" si="46"/>
        <v>0.24405847266433847</v>
      </c>
      <c r="BL9" s="279">
        <f t="shared" si="47"/>
        <v>0.24410000000000001</v>
      </c>
      <c r="BM9" s="36" t="str">
        <f t="shared" si="8"/>
        <v>堺市医療圏</v>
      </c>
      <c r="BN9" s="121">
        <f t="shared" si="48"/>
        <v>9.7786196282703922E-2</v>
      </c>
      <c r="BO9" s="279">
        <f t="shared" si="49"/>
        <v>9.7799999999999998E-2</v>
      </c>
      <c r="BP9" s="36" t="str">
        <f t="shared" si="50"/>
        <v>大阪市医療圏</v>
      </c>
      <c r="BQ9" s="121">
        <f t="shared" si="51"/>
        <v>0.12845886586425115</v>
      </c>
      <c r="BR9" s="214">
        <f>ROUND(BQ9,4)</f>
        <v>0.1285</v>
      </c>
      <c r="BT9" s="280">
        <f t="shared" si="9"/>
        <v>0.41883542119293055</v>
      </c>
      <c r="BU9" s="280">
        <f t="shared" si="52"/>
        <v>0.41880000000000001</v>
      </c>
      <c r="BV9" s="280">
        <f t="shared" si="10"/>
        <v>0.13905492449138979</v>
      </c>
      <c r="BW9" s="280">
        <f t="shared" si="53"/>
        <v>0.1391</v>
      </c>
      <c r="BX9" s="280">
        <f t="shared" si="11"/>
        <v>0.55089838814066017</v>
      </c>
      <c r="BY9" s="280">
        <f t="shared" si="54"/>
        <v>0.55089999999999995</v>
      </c>
      <c r="BZ9" s="280">
        <f t="shared" si="12"/>
        <v>0.23116991192719932</v>
      </c>
      <c r="CA9" s="280">
        <f t="shared" si="55"/>
        <v>0.23119999999999999</v>
      </c>
      <c r="CB9" s="280">
        <f t="shared" si="13"/>
        <v>0.26463237789639321</v>
      </c>
      <c r="CC9" s="280">
        <f t="shared" si="56"/>
        <v>0.2646</v>
      </c>
      <c r="CD9" s="280">
        <f t="shared" si="14"/>
        <v>0.16508641290103757</v>
      </c>
      <c r="CE9" s="280">
        <f t="shared" si="57"/>
        <v>0.1651</v>
      </c>
      <c r="CF9" s="280">
        <f t="shared" si="15"/>
        <v>2.507742800351315E-2</v>
      </c>
      <c r="CG9" s="280">
        <f t="shared" si="58"/>
        <v>2.5100000000000001E-2</v>
      </c>
      <c r="CH9" s="280">
        <f t="shared" si="16"/>
        <v>6.1046287590363305E-2</v>
      </c>
      <c r="CI9" s="280">
        <f t="shared" si="59"/>
        <v>6.0999999999999999E-2</v>
      </c>
      <c r="CJ9" s="280">
        <f t="shared" si="17"/>
        <v>0.23028690421101342</v>
      </c>
      <c r="CK9" s="280">
        <f t="shared" si="60"/>
        <v>0.2303</v>
      </c>
      <c r="CL9" s="280">
        <f t="shared" si="61"/>
        <v>9.5602073242217631E-2</v>
      </c>
      <c r="CM9" s="280">
        <f t="shared" si="62"/>
        <v>9.5600000000000004E-2</v>
      </c>
      <c r="CN9" s="280">
        <f t="shared" si="63"/>
        <v>0.12515288034307123</v>
      </c>
      <c r="CO9" s="280">
        <f t="shared" si="64"/>
        <v>0.12520000000000001</v>
      </c>
      <c r="CP9" s="112">
        <v>0</v>
      </c>
    </row>
    <row r="10" spans="1:94" s="10" customFormat="1" ht="27" customHeight="1">
      <c r="B10" s="59">
        <v>4</v>
      </c>
      <c r="C10" s="84" t="s">
        <v>20</v>
      </c>
      <c r="D10" s="313">
        <v>15694</v>
      </c>
      <c r="E10" s="162">
        <v>6980</v>
      </c>
      <c r="F10" s="211">
        <f t="shared" si="18"/>
        <v>0.44475595769083726</v>
      </c>
      <c r="G10" s="313">
        <v>15669</v>
      </c>
      <c r="H10" s="162">
        <v>2046</v>
      </c>
      <c r="I10" s="211">
        <f t="shared" si="19"/>
        <v>0.1305762971472334</v>
      </c>
      <c r="J10" s="313">
        <v>15691</v>
      </c>
      <c r="K10" s="162">
        <v>8143</v>
      </c>
      <c r="L10" s="211">
        <f t="shared" si="20"/>
        <v>0.51895991332611047</v>
      </c>
      <c r="M10" s="313">
        <v>15692</v>
      </c>
      <c r="N10" s="162">
        <v>3280</v>
      </c>
      <c r="O10" s="211">
        <f t="shared" si="21"/>
        <v>0.20902370634718329</v>
      </c>
      <c r="P10" s="313">
        <v>15677</v>
      </c>
      <c r="Q10" s="162">
        <v>4031</v>
      </c>
      <c r="R10" s="211">
        <f t="shared" si="22"/>
        <v>0.25712827709383174</v>
      </c>
      <c r="S10" s="313">
        <v>15691</v>
      </c>
      <c r="T10" s="162">
        <v>2257</v>
      </c>
      <c r="U10" s="211">
        <f t="shared" si="23"/>
        <v>0.1438404180740552</v>
      </c>
      <c r="V10" s="313">
        <v>15696</v>
      </c>
      <c r="W10" s="162">
        <v>429</v>
      </c>
      <c r="X10" s="211">
        <f t="shared" si="24"/>
        <v>2.7331804281345566E-2</v>
      </c>
      <c r="Y10" s="313">
        <v>15692</v>
      </c>
      <c r="Z10" s="162">
        <v>1164</v>
      </c>
      <c r="AA10" s="211">
        <f t="shared" si="25"/>
        <v>7.4177925057354072E-2</v>
      </c>
      <c r="AB10" s="313">
        <v>15674</v>
      </c>
      <c r="AC10" s="162">
        <v>4035</v>
      </c>
      <c r="AD10" s="211">
        <f t="shared" si="26"/>
        <v>0.25743269108077071</v>
      </c>
      <c r="AE10" s="313">
        <v>15688</v>
      </c>
      <c r="AF10" s="162">
        <v>1876</v>
      </c>
      <c r="AG10" s="211">
        <f t="shared" si="27"/>
        <v>0.11958184599694034</v>
      </c>
      <c r="AH10" s="313">
        <v>15663</v>
      </c>
      <c r="AI10" s="162">
        <v>2472</v>
      </c>
      <c r="AJ10" s="211">
        <f t="shared" si="28"/>
        <v>0.15782417161463322</v>
      </c>
      <c r="AK10" s="31"/>
      <c r="AL10" s="36" t="str">
        <f>INDEX($C$7:$C$14,MATCH(AM10,F$7:F$14,0))</f>
        <v>堺市医療圏</v>
      </c>
      <c r="AM10" s="121">
        <f t="shared" si="30"/>
        <v>0.40326202576527598</v>
      </c>
      <c r="AN10" s="279">
        <f t="shared" si="31"/>
        <v>0.40329999999999999</v>
      </c>
      <c r="AO10" s="36" t="str">
        <f t="shared" si="0"/>
        <v>堺市医療圏</v>
      </c>
      <c r="AP10" s="121">
        <f t="shared" si="32"/>
        <v>0.14250059424768244</v>
      </c>
      <c r="AQ10" s="279">
        <f t="shared" si="33"/>
        <v>0.14249999999999999</v>
      </c>
      <c r="AR10" s="36" t="str">
        <f t="shared" si="1"/>
        <v>泉州医療圏</v>
      </c>
      <c r="AS10" s="121">
        <f t="shared" si="34"/>
        <v>0.55919449620180595</v>
      </c>
      <c r="AT10" s="279">
        <f t="shared" si="35"/>
        <v>0.55920000000000003</v>
      </c>
      <c r="AU10" s="36" t="str">
        <f t="shared" si="2"/>
        <v>南河内医療圏</v>
      </c>
      <c r="AV10" s="121">
        <f t="shared" si="36"/>
        <v>0.23407917383820998</v>
      </c>
      <c r="AW10" s="279">
        <f t="shared" si="37"/>
        <v>0.2341</v>
      </c>
      <c r="AX10" s="36" t="str">
        <f t="shared" si="3"/>
        <v>泉州医療圏</v>
      </c>
      <c r="AY10" s="121">
        <f t="shared" si="38"/>
        <v>0.27298809353033998</v>
      </c>
      <c r="AZ10" s="279">
        <f t="shared" si="39"/>
        <v>0.27300000000000002</v>
      </c>
      <c r="BA10" s="36" t="str">
        <f t="shared" si="4"/>
        <v>南河内医療圏</v>
      </c>
      <c r="BB10" s="121">
        <f t="shared" si="40"/>
        <v>0.16979251608226872</v>
      </c>
      <c r="BC10" s="279">
        <f t="shared" si="41"/>
        <v>0.16980000000000001</v>
      </c>
      <c r="BD10" s="36" t="str">
        <f t="shared" si="5"/>
        <v>泉州医療圏</v>
      </c>
      <c r="BE10" s="121">
        <f t="shared" si="42"/>
        <v>2.5659403669724769E-2</v>
      </c>
      <c r="BF10" s="279">
        <f t="shared" si="43"/>
        <v>2.5700000000000001E-2</v>
      </c>
      <c r="BG10" s="36" t="str">
        <f t="shared" si="6"/>
        <v>泉州医療圏</v>
      </c>
      <c r="BH10" s="121">
        <f t="shared" si="44"/>
        <v>6.7240143369175623E-2</v>
      </c>
      <c r="BI10" s="279">
        <f t="shared" si="45"/>
        <v>6.7199999999999996E-2</v>
      </c>
      <c r="BJ10" s="36" t="str">
        <f t="shared" si="7"/>
        <v>三島医療圏</v>
      </c>
      <c r="BK10" s="121">
        <f t="shared" si="46"/>
        <v>0.23100100435219284</v>
      </c>
      <c r="BL10" s="279">
        <f t="shared" si="47"/>
        <v>0.23100000000000001</v>
      </c>
      <c r="BM10" s="36" t="str">
        <f t="shared" si="8"/>
        <v>北河内医療圏</v>
      </c>
      <c r="BN10" s="121">
        <f t="shared" si="48"/>
        <v>9.4075135505575974E-2</v>
      </c>
      <c r="BO10" s="279">
        <f t="shared" si="49"/>
        <v>9.4100000000000003E-2</v>
      </c>
      <c r="BP10" s="36" t="str">
        <f t="shared" si="50"/>
        <v>北河内医療圏</v>
      </c>
      <c r="BQ10" s="121">
        <f t="shared" si="51"/>
        <v>0.12174785279919755</v>
      </c>
      <c r="BR10" s="214">
        <f t="shared" ref="BR10:BR14" si="65">ROUND(BQ10,4)</f>
        <v>0.1217</v>
      </c>
      <c r="BT10" s="280">
        <f t="shared" si="9"/>
        <v>0.41883542119293055</v>
      </c>
      <c r="BU10" s="280">
        <f t="shared" si="52"/>
        <v>0.41880000000000001</v>
      </c>
      <c r="BV10" s="280">
        <f t="shared" si="10"/>
        <v>0.13905492449138979</v>
      </c>
      <c r="BW10" s="280">
        <f t="shared" si="53"/>
        <v>0.1391</v>
      </c>
      <c r="BX10" s="280">
        <f t="shared" si="11"/>
        <v>0.55089838814066017</v>
      </c>
      <c r="BY10" s="280">
        <f t="shared" si="54"/>
        <v>0.55089999999999995</v>
      </c>
      <c r="BZ10" s="280">
        <f t="shared" si="12"/>
        <v>0.23116991192719932</v>
      </c>
      <c r="CA10" s="280">
        <f t="shared" si="55"/>
        <v>0.23119999999999999</v>
      </c>
      <c r="CB10" s="280">
        <f t="shared" si="13"/>
        <v>0.26463237789639321</v>
      </c>
      <c r="CC10" s="280">
        <f t="shared" si="56"/>
        <v>0.2646</v>
      </c>
      <c r="CD10" s="280">
        <f t="shared" si="14"/>
        <v>0.16508641290103757</v>
      </c>
      <c r="CE10" s="280">
        <f t="shared" si="57"/>
        <v>0.1651</v>
      </c>
      <c r="CF10" s="280">
        <f t="shared" si="15"/>
        <v>2.507742800351315E-2</v>
      </c>
      <c r="CG10" s="280">
        <f t="shared" si="58"/>
        <v>2.5100000000000001E-2</v>
      </c>
      <c r="CH10" s="280">
        <f t="shared" si="16"/>
        <v>6.1046287590363305E-2</v>
      </c>
      <c r="CI10" s="280">
        <f t="shared" si="59"/>
        <v>6.0999999999999999E-2</v>
      </c>
      <c r="CJ10" s="280">
        <f t="shared" si="17"/>
        <v>0.23028690421101342</v>
      </c>
      <c r="CK10" s="280">
        <f t="shared" si="60"/>
        <v>0.2303</v>
      </c>
      <c r="CL10" s="280">
        <f t="shared" si="61"/>
        <v>9.5602073242217631E-2</v>
      </c>
      <c r="CM10" s="280">
        <f t="shared" si="62"/>
        <v>9.5600000000000004E-2</v>
      </c>
      <c r="CN10" s="280">
        <f t="shared" si="63"/>
        <v>0.12515288034307123</v>
      </c>
      <c r="CO10" s="280">
        <f t="shared" si="64"/>
        <v>0.12520000000000001</v>
      </c>
      <c r="CP10" s="112">
        <v>0</v>
      </c>
    </row>
    <row r="11" spans="1:94" s="10" customFormat="1" ht="27" customHeight="1">
      <c r="B11" s="59">
        <v>5</v>
      </c>
      <c r="C11" s="84" t="s">
        <v>24</v>
      </c>
      <c r="D11" s="313">
        <v>11043</v>
      </c>
      <c r="E11" s="162">
        <v>4387</v>
      </c>
      <c r="F11" s="211">
        <f t="shared" si="18"/>
        <v>0.39726523589604273</v>
      </c>
      <c r="G11" s="313">
        <v>11015</v>
      </c>
      <c r="H11" s="162">
        <v>1356</v>
      </c>
      <c r="I11" s="211">
        <f t="shared" si="19"/>
        <v>0.12310485701316387</v>
      </c>
      <c r="J11" s="313">
        <v>11041</v>
      </c>
      <c r="K11" s="162">
        <v>6223</v>
      </c>
      <c r="L11" s="211">
        <f t="shared" si="20"/>
        <v>0.56362648310841412</v>
      </c>
      <c r="M11" s="313">
        <v>11039</v>
      </c>
      <c r="N11" s="162">
        <v>2584</v>
      </c>
      <c r="O11" s="211">
        <f t="shared" si="21"/>
        <v>0.23407917383820998</v>
      </c>
      <c r="P11" s="313">
        <v>11032</v>
      </c>
      <c r="Q11" s="162">
        <v>3352</v>
      </c>
      <c r="R11" s="211">
        <f t="shared" si="22"/>
        <v>0.30384336475707036</v>
      </c>
      <c r="S11" s="313">
        <v>11037</v>
      </c>
      <c r="T11" s="162">
        <v>1874</v>
      </c>
      <c r="U11" s="211">
        <f t="shared" si="23"/>
        <v>0.16979251608226872</v>
      </c>
      <c r="V11" s="313">
        <v>11044</v>
      </c>
      <c r="W11" s="162">
        <v>241</v>
      </c>
      <c r="X11" s="211">
        <f t="shared" si="24"/>
        <v>2.1821803694313656E-2</v>
      </c>
      <c r="Y11" s="313">
        <v>11040</v>
      </c>
      <c r="Z11" s="162">
        <v>588</v>
      </c>
      <c r="AA11" s="211">
        <f t="shared" si="25"/>
        <v>5.3260869565217389E-2</v>
      </c>
      <c r="AB11" s="313">
        <v>11032</v>
      </c>
      <c r="AC11" s="162">
        <v>2720</v>
      </c>
      <c r="AD11" s="211">
        <f t="shared" si="26"/>
        <v>0.24655547498187091</v>
      </c>
      <c r="AE11" s="313">
        <v>11037</v>
      </c>
      <c r="AF11" s="162">
        <v>1016</v>
      </c>
      <c r="AG11" s="211">
        <f t="shared" si="27"/>
        <v>9.2054000181208656E-2</v>
      </c>
      <c r="AH11" s="313">
        <v>11011</v>
      </c>
      <c r="AI11" s="162">
        <v>1241</v>
      </c>
      <c r="AJ11" s="211">
        <f t="shared" si="28"/>
        <v>0.11270547634183997</v>
      </c>
      <c r="AK11" s="31"/>
      <c r="AL11" s="36" t="str">
        <f t="shared" si="29"/>
        <v>北河内医療圏</v>
      </c>
      <c r="AM11" s="121">
        <f t="shared" si="30"/>
        <v>0.40199066874027994</v>
      </c>
      <c r="AN11" s="279">
        <f t="shared" si="31"/>
        <v>0.40200000000000002</v>
      </c>
      <c r="AO11" s="36" t="str">
        <f t="shared" si="0"/>
        <v>北河内医療圏</v>
      </c>
      <c r="AP11" s="121">
        <f t="shared" si="32"/>
        <v>0.13096205538538475</v>
      </c>
      <c r="AQ11" s="279">
        <f t="shared" si="33"/>
        <v>0.13100000000000001</v>
      </c>
      <c r="AR11" s="36" t="str">
        <f t="shared" si="1"/>
        <v>堺市医療圏</v>
      </c>
      <c r="AS11" s="121">
        <f t="shared" si="34"/>
        <v>0.55241697198912654</v>
      </c>
      <c r="AT11" s="279">
        <f t="shared" si="35"/>
        <v>0.5524</v>
      </c>
      <c r="AU11" s="36" t="str">
        <f t="shared" si="2"/>
        <v>北河内医療圏</v>
      </c>
      <c r="AV11" s="121">
        <f t="shared" si="36"/>
        <v>0.23178849144634525</v>
      </c>
      <c r="AW11" s="279">
        <f t="shared" si="37"/>
        <v>0.23180000000000001</v>
      </c>
      <c r="AX11" s="36" t="str">
        <f t="shared" si="3"/>
        <v>中河内医療圏</v>
      </c>
      <c r="AY11" s="121">
        <f t="shared" si="38"/>
        <v>0.25712827709383174</v>
      </c>
      <c r="AZ11" s="279">
        <f t="shared" si="39"/>
        <v>0.2571</v>
      </c>
      <c r="BA11" s="36" t="str">
        <f t="shared" si="4"/>
        <v>北河内医療圏</v>
      </c>
      <c r="BB11" s="121">
        <f t="shared" si="40"/>
        <v>0.16966452978153981</v>
      </c>
      <c r="BC11" s="279">
        <f t="shared" si="41"/>
        <v>0.16969999999999999</v>
      </c>
      <c r="BD11" s="36" t="str">
        <f t="shared" si="5"/>
        <v>豊能医療圏</v>
      </c>
      <c r="BE11" s="121">
        <f t="shared" si="42"/>
        <v>2.3788801856686973E-2</v>
      </c>
      <c r="BF11" s="279">
        <f t="shared" si="43"/>
        <v>2.3800000000000002E-2</v>
      </c>
      <c r="BG11" s="36" t="str">
        <f t="shared" si="6"/>
        <v>南河内医療圏</v>
      </c>
      <c r="BH11" s="121">
        <f t="shared" si="44"/>
        <v>5.3260869565217389E-2</v>
      </c>
      <c r="BI11" s="279">
        <f t="shared" si="45"/>
        <v>5.33E-2</v>
      </c>
      <c r="BJ11" s="36" t="str">
        <f t="shared" si="7"/>
        <v>堺市医療圏</v>
      </c>
      <c r="BK11" s="121">
        <f t="shared" si="46"/>
        <v>0.22821969696969696</v>
      </c>
      <c r="BL11" s="279">
        <f t="shared" si="47"/>
        <v>0.22819999999999999</v>
      </c>
      <c r="BM11" s="36" t="str">
        <f t="shared" si="8"/>
        <v>豊能医療圏</v>
      </c>
      <c r="BN11" s="121">
        <f t="shared" si="48"/>
        <v>9.4020570631646233E-2</v>
      </c>
      <c r="BO11" s="279">
        <f t="shared" si="49"/>
        <v>9.4E-2</v>
      </c>
      <c r="BP11" s="36" t="str">
        <f t="shared" si="50"/>
        <v>豊能医療圏</v>
      </c>
      <c r="BQ11" s="121">
        <f t="shared" si="51"/>
        <v>0.12160037272144895</v>
      </c>
      <c r="BR11" s="214">
        <f>ROUND(BQ11,4)</f>
        <v>0.1216</v>
      </c>
      <c r="BT11" s="280">
        <f t="shared" si="9"/>
        <v>0.41883542119293055</v>
      </c>
      <c r="BU11" s="280">
        <f t="shared" si="52"/>
        <v>0.41880000000000001</v>
      </c>
      <c r="BV11" s="280">
        <f t="shared" si="10"/>
        <v>0.13905492449138979</v>
      </c>
      <c r="BW11" s="280">
        <f t="shared" si="53"/>
        <v>0.1391</v>
      </c>
      <c r="BX11" s="280">
        <f t="shared" si="11"/>
        <v>0.55089838814066017</v>
      </c>
      <c r="BY11" s="280">
        <f t="shared" si="54"/>
        <v>0.55089999999999995</v>
      </c>
      <c r="BZ11" s="280">
        <f t="shared" si="12"/>
        <v>0.23116991192719932</v>
      </c>
      <c r="CA11" s="280">
        <f t="shared" si="55"/>
        <v>0.23119999999999999</v>
      </c>
      <c r="CB11" s="280">
        <f t="shared" si="13"/>
        <v>0.26463237789639321</v>
      </c>
      <c r="CC11" s="280">
        <f t="shared" si="56"/>
        <v>0.2646</v>
      </c>
      <c r="CD11" s="280">
        <f t="shared" si="14"/>
        <v>0.16508641290103757</v>
      </c>
      <c r="CE11" s="280">
        <f t="shared" si="57"/>
        <v>0.1651</v>
      </c>
      <c r="CF11" s="280">
        <f t="shared" si="15"/>
        <v>2.507742800351315E-2</v>
      </c>
      <c r="CG11" s="280">
        <f t="shared" si="58"/>
        <v>2.5100000000000001E-2</v>
      </c>
      <c r="CH11" s="280">
        <f t="shared" si="16"/>
        <v>6.1046287590363305E-2</v>
      </c>
      <c r="CI11" s="280">
        <f t="shared" si="59"/>
        <v>6.0999999999999999E-2</v>
      </c>
      <c r="CJ11" s="280">
        <f t="shared" si="17"/>
        <v>0.23028690421101342</v>
      </c>
      <c r="CK11" s="280">
        <f t="shared" si="60"/>
        <v>0.2303</v>
      </c>
      <c r="CL11" s="280">
        <f t="shared" si="61"/>
        <v>9.5602073242217631E-2</v>
      </c>
      <c r="CM11" s="280">
        <f t="shared" si="62"/>
        <v>9.5600000000000004E-2</v>
      </c>
      <c r="CN11" s="280">
        <f t="shared" si="63"/>
        <v>0.12515288034307123</v>
      </c>
      <c r="CO11" s="280">
        <f t="shared" si="64"/>
        <v>0.12520000000000001</v>
      </c>
      <c r="CP11" s="112">
        <v>0</v>
      </c>
    </row>
    <row r="12" spans="1:94" s="10" customFormat="1" ht="27" customHeight="1">
      <c r="B12" s="59">
        <v>6</v>
      </c>
      <c r="C12" s="84" t="s">
        <v>34</v>
      </c>
      <c r="D12" s="313">
        <v>8461</v>
      </c>
      <c r="E12" s="162">
        <v>3412</v>
      </c>
      <c r="F12" s="211">
        <f t="shared" si="18"/>
        <v>0.40326202576527598</v>
      </c>
      <c r="G12" s="313">
        <v>8414</v>
      </c>
      <c r="H12" s="162">
        <v>1199</v>
      </c>
      <c r="I12" s="211">
        <f t="shared" si="19"/>
        <v>0.14250059424768244</v>
      </c>
      <c r="J12" s="313">
        <v>8461</v>
      </c>
      <c r="K12" s="162">
        <v>4674</v>
      </c>
      <c r="L12" s="211">
        <f t="shared" si="20"/>
        <v>0.55241697198912654</v>
      </c>
      <c r="M12" s="313">
        <v>8462</v>
      </c>
      <c r="N12" s="162">
        <v>1996</v>
      </c>
      <c r="O12" s="211">
        <f t="shared" si="21"/>
        <v>0.23587804301583551</v>
      </c>
      <c r="P12" s="313">
        <v>8451</v>
      </c>
      <c r="Q12" s="162">
        <v>2360</v>
      </c>
      <c r="R12" s="211">
        <f t="shared" si="22"/>
        <v>0.27925689267542303</v>
      </c>
      <c r="S12" s="313">
        <v>8454</v>
      </c>
      <c r="T12" s="162">
        <v>1496</v>
      </c>
      <c r="U12" s="211">
        <f t="shared" si="23"/>
        <v>0.17695765318192572</v>
      </c>
      <c r="V12" s="313">
        <v>8462</v>
      </c>
      <c r="W12" s="162">
        <v>220</v>
      </c>
      <c r="X12" s="211">
        <f t="shared" si="24"/>
        <v>2.599858189553297E-2</v>
      </c>
      <c r="Y12" s="313">
        <v>8457</v>
      </c>
      <c r="Z12" s="162">
        <v>603</v>
      </c>
      <c r="AA12" s="211">
        <f t="shared" si="25"/>
        <v>7.1301880099326004E-2</v>
      </c>
      <c r="AB12" s="313">
        <v>8448</v>
      </c>
      <c r="AC12" s="162">
        <v>1928</v>
      </c>
      <c r="AD12" s="211">
        <f t="shared" si="26"/>
        <v>0.22821969696969696</v>
      </c>
      <c r="AE12" s="313">
        <v>8447</v>
      </c>
      <c r="AF12" s="162">
        <v>826</v>
      </c>
      <c r="AG12" s="211">
        <f t="shared" si="27"/>
        <v>9.7786196282703922E-2</v>
      </c>
      <c r="AH12" s="313">
        <v>8380</v>
      </c>
      <c r="AI12" s="162">
        <v>1124</v>
      </c>
      <c r="AJ12" s="211">
        <f t="shared" si="28"/>
        <v>0.1341288782816229</v>
      </c>
      <c r="AK12" s="31"/>
      <c r="AL12" s="36" t="str">
        <f t="shared" si="29"/>
        <v>三島医療圏</v>
      </c>
      <c r="AM12" s="121">
        <f t="shared" si="30"/>
        <v>0.4014183448183582</v>
      </c>
      <c r="AN12" s="279">
        <f t="shared" si="31"/>
        <v>0.40139999999999998</v>
      </c>
      <c r="AO12" s="36" t="str">
        <f t="shared" si="0"/>
        <v>中河内医療圏</v>
      </c>
      <c r="AP12" s="121">
        <f t="shared" si="32"/>
        <v>0.1305762971472334</v>
      </c>
      <c r="AQ12" s="279">
        <f t="shared" si="33"/>
        <v>0.13059999999999999</v>
      </c>
      <c r="AR12" s="36" t="str">
        <f t="shared" si="1"/>
        <v>北河内医療圏</v>
      </c>
      <c r="AS12" s="121">
        <f t="shared" si="34"/>
        <v>0.53624090088969079</v>
      </c>
      <c r="AT12" s="279">
        <f t="shared" si="35"/>
        <v>0.53620000000000001</v>
      </c>
      <c r="AU12" s="36" t="str">
        <f t="shared" si="2"/>
        <v>三島医療圏</v>
      </c>
      <c r="AV12" s="121">
        <f t="shared" si="36"/>
        <v>0.22730923694779118</v>
      </c>
      <c r="AW12" s="279">
        <f t="shared" si="37"/>
        <v>0.2273</v>
      </c>
      <c r="AX12" s="36" t="str">
        <f t="shared" si="3"/>
        <v>三島医療圏</v>
      </c>
      <c r="AY12" s="121">
        <f t="shared" si="38"/>
        <v>0.24552583953348078</v>
      </c>
      <c r="AZ12" s="279">
        <f t="shared" si="39"/>
        <v>0.2455</v>
      </c>
      <c r="BA12" s="36" t="str">
        <f t="shared" si="4"/>
        <v>三島医療圏</v>
      </c>
      <c r="BB12" s="121">
        <f t="shared" si="40"/>
        <v>0.16299470970334159</v>
      </c>
      <c r="BC12" s="279">
        <f t="shared" si="41"/>
        <v>0.16300000000000001</v>
      </c>
      <c r="BD12" s="36" t="str">
        <f t="shared" si="5"/>
        <v>北河内医療圏</v>
      </c>
      <c r="BE12" s="121">
        <f t="shared" si="42"/>
        <v>2.2455834784772331E-2</v>
      </c>
      <c r="BF12" s="279">
        <f t="shared" si="43"/>
        <v>2.2499999999999999E-2</v>
      </c>
      <c r="BG12" s="36" t="str">
        <f t="shared" si="6"/>
        <v>三島医療圏</v>
      </c>
      <c r="BH12" s="121">
        <f t="shared" si="44"/>
        <v>5.2416655509439011E-2</v>
      </c>
      <c r="BI12" s="279">
        <f t="shared" si="45"/>
        <v>5.2400000000000002E-2</v>
      </c>
      <c r="BJ12" s="36" t="str">
        <f t="shared" si="7"/>
        <v>豊能医療圏</v>
      </c>
      <c r="BK12" s="121">
        <f t="shared" si="46"/>
        <v>0.22573337205925065</v>
      </c>
      <c r="BL12" s="279">
        <f t="shared" si="47"/>
        <v>0.22570000000000001</v>
      </c>
      <c r="BM12" s="36" t="str">
        <f t="shared" si="8"/>
        <v>南河内医療圏</v>
      </c>
      <c r="BN12" s="121">
        <f t="shared" si="48"/>
        <v>9.2054000181208656E-2</v>
      </c>
      <c r="BO12" s="279">
        <f t="shared" si="49"/>
        <v>9.2100000000000001E-2</v>
      </c>
      <c r="BP12" s="36" t="str">
        <f t="shared" si="50"/>
        <v>南河内医療圏</v>
      </c>
      <c r="BQ12" s="121">
        <f t="shared" si="51"/>
        <v>0.11270547634183997</v>
      </c>
      <c r="BR12" s="214">
        <f t="shared" si="65"/>
        <v>0.11269999999999999</v>
      </c>
      <c r="BT12" s="280">
        <f t="shared" si="9"/>
        <v>0.41883542119293055</v>
      </c>
      <c r="BU12" s="280">
        <f t="shared" si="52"/>
        <v>0.41880000000000001</v>
      </c>
      <c r="BV12" s="280">
        <f t="shared" si="10"/>
        <v>0.13905492449138979</v>
      </c>
      <c r="BW12" s="280">
        <f t="shared" si="53"/>
        <v>0.1391</v>
      </c>
      <c r="BX12" s="280">
        <f t="shared" si="11"/>
        <v>0.55089838814066017</v>
      </c>
      <c r="BY12" s="280">
        <f t="shared" si="54"/>
        <v>0.55089999999999995</v>
      </c>
      <c r="BZ12" s="280">
        <f t="shared" si="12"/>
        <v>0.23116991192719932</v>
      </c>
      <c r="CA12" s="280">
        <f t="shared" si="55"/>
        <v>0.23119999999999999</v>
      </c>
      <c r="CB12" s="280">
        <f t="shared" si="13"/>
        <v>0.26463237789639321</v>
      </c>
      <c r="CC12" s="280">
        <f t="shared" si="56"/>
        <v>0.2646</v>
      </c>
      <c r="CD12" s="280">
        <f t="shared" si="14"/>
        <v>0.16508641290103757</v>
      </c>
      <c r="CE12" s="280">
        <f t="shared" si="57"/>
        <v>0.1651</v>
      </c>
      <c r="CF12" s="280">
        <f t="shared" si="15"/>
        <v>2.507742800351315E-2</v>
      </c>
      <c r="CG12" s="280">
        <f t="shared" si="58"/>
        <v>2.5100000000000001E-2</v>
      </c>
      <c r="CH12" s="280">
        <f t="shared" si="16"/>
        <v>6.1046287590363305E-2</v>
      </c>
      <c r="CI12" s="280">
        <f t="shared" si="59"/>
        <v>6.0999999999999999E-2</v>
      </c>
      <c r="CJ12" s="280">
        <f t="shared" si="17"/>
        <v>0.23028690421101342</v>
      </c>
      <c r="CK12" s="280">
        <f t="shared" si="60"/>
        <v>0.2303</v>
      </c>
      <c r="CL12" s="280">
        <f t="shared" si="61"/>
        <v>9.5602073242217631E-2</v>
      </c>
      <c r="CM12" s="280">
        <f t="shared" si="62"/>
        <v>9.5600000000000004E-2</v>
      </c>
      <c r="CN12" s="280">
        <f t="shared" si="63"/>
        <v>0.12515288034307123</v>
      </c>
      <c r="CO12" s="280">
        <f t="shared" si="64"/>
        <v>0.12520000000000001</v>
      </c>
      <c r="CP12" s="112">
        <v>0</v>
      </c>
    </row>
    <row r="13" spans="1:94" s="10" customFormat="1" ht="27" customHeight="1">
      <c r="B13" s="59">
        <v>7</v>
      </c>
      <c r="C13" s="84" t="s">
        <v>43</v>
      </c>
      <c r="D13" s="313">
        <v>13954</v>
      </c>
      <c r="E13" s="162">
        <v>6354</v>
      </c>
      <c r="F13" s="211">
        <f t="shared" si="18"/>
        <v>0.45535330371219723</v>
      </c>
      <c r="G13" s="313">
        <v>13931</v>
      </c>
      <c r="H13" s="162">
        <v>2253</v>
      </c>
      <c r="I13" s="211">
        <f t="shared" si="19"/>
        <v>0.16172564783576196</v>
      </c>
      <c r="J13" s="313">
        <v>13954</v>
      </c>
      <c r="K13" s="162">
        <v>7803</v>
      </c>
      <c r="L13" s="211">
        <f t="shared" si="20"/>
        <v>0.55919449620180595</v>
      </c>
      <c r="M13" s="313">
        <v>13954</v>
      </c>
      <c r="N13" s="162">
        <v>3424</v>
      </c>
      <c r="O13" s="211">
        <f t="shared" si="21"/>
        <v>0.2453776694854522</v>
      </c>
      <c r="P13" s="313">
        <v>13942</v>
      </c>
      <c r="Q13" s="162">
        <v>3806</v>
      </c>
      <c r="R13" s="211">
        <f t="shared" si="22"/>
        <v>0.27298809353033998</v>
      </c>
      <c r="S13" s="313">
        <v>13946</v>
      </c>
      <c r="T13" s="162">
        <v>2609</v>
      </c>
      <c r="U13" s="211">
        <f t="shared" si="23"/>
        <v>0.18707873225297578</v>
      </c>
      <c r="V13" s="313">
        <v>13952</v>
      </c>
      <c r="W13" s="162">
        <v>358</v>
      </c>
      <c r="X13" s="211">
        <f t="shared" si="24"/>
        <v>2.5659403669724769E-2</v>
      </c>
      <c r="Y13" s="313">
        <v>13950</v>
      </c>
      <c r="Z13" s="162">
        <v>938</v>
      </c>
      <c r="AA13" s="211">
        <f t="shared" si="25"/>
        <v>6.7240143369175623E-2</v>
      </c>
      <c r="AB13" s="313">
        <v>13946</v>
      </c>
      <c r="AC13" s="162">
        <v>2700</v>
      </c>
      <c r="AD13" s="211">
        <f t="shared" si="26"/>
        <v>0.19360390076007458</v>
      </c>
      <c r="AE13" s="313">
        <v>13941</v>
      </c>
      <c r="AF13" s="162">
        <v>1120</v>
      </c>
      <c r="AG13" s="211">
        <f t="shared" si="27"/>
        <v>8.0338569686536118E-2</v>
      </c>
      <c r="AH13" s="313">
        <v>13907</v>
      </c>
      <c r="AI13" s="162">
        <v>1520</v>
      </c>
      <c r="AJ13" s="211">
        <f t="shared" si="28"/>
        <v>0.1092974760911771</v>
      </c>
      <c r="AK13" s="31"/>
      <c r="AL13" s="36" t="str">
        <f t="shared" si="29"/>
        <v>南河内医療圏</v>
      </c>
      <c r="AM13" s="121">
        <f t="shared" si="30"/>
        <v>0.39726523589604273</v>
      </c>
      <c r="AN13" s="279">
        <f t="shared" si="31"/>
        <v>0.39729999999999999</v>
      </c>
      <c r="AO13" s="36" t="str">
        <f t="shared" si="0"/>
        <v>南河内医療圏</v>
      </c>
      <c r="AP13" s="121">
        <f t="shared" si="32"/>
        <v>0.12310485701316387</v>
      </c>
      <c r="AQ13" s="279">
        <f t="shared" si="33"/>
        <v>0.1231</v>
      </c>
      <c r="AR13" s="36" t="str">
        <f t="shared" si="1"/>
        <v>豊能医療圏</v>
      </c>
      <c r="AS13" s="121">
        <f t="shared" si="34"/>
        <v>0.53484189149985495</v>
      </c>
      <c r="AT13" s="279">
        <f t="shared" si="35"/>
        <v>0.53480000000000005</v>
      </c>
      <c r="AU13" s="36" t="str">
        <f t="shared" si="2"/>
        <v>中河内医療圏</v>
      </c>
      <c r="AV13" s="121">
        <f t="shared" si="36"/>
        <v>0.20902370634718329</v>
      </c>
      <c r="AW13" s="279">
        <f t="shared" si="37"/>
        <v>0.20899999999999999</v>
      </c>
      <c r="AX13" s="36" t="str">
        <f t="shared" si="3"/>
        <v>北河内医療圏</v>
      </c>
      <c r="AY13" s="121">
        <f t="shared" si="38"/>
        <v>0.24232230735688035</v>
      </c>
      <c r="AZ13" s="279">
        <f t="shared" si="39"/>
        <v>0.24229999999999999</v>
      </c>
      <c r="BA13" s="36" t="str">
        <f t="shared" si="4"/>
        <v>中河内医療圏</v>
      </c>
      <c r="BB13" s="121">
        <f t="shared" si="40"/>
        <v>0.1438404180740552</v>
      </c>
      <c r="BC13" s="279">
        <f t="shared" si="41"/>
        <v>0.14380000000000001</v>
      </c>
      <c r="BD13" s="36" t="str">
        <f t="shared" si="5"/>
        <v>南河内医療圏</v>
      </c>
      <c r="BE13" s="121">
        <f t="shared" si="42"/>
        <v>2.1821803694313656E-2</v>
      </c>
      <c r="BF13" s="279">
        <f t="shared" si="43"/>
        <v>2.18E-2</v>
      </c>
      <c r="BG13" s="36" t="str">
        <f t="shared" si="6"/>
        <v>豊能医療圏</v>
      </c>
      <c r="BH13" s="121">
        <f t="shared" si="44"/>
        <v>4.9921634643292509E-2</v>
      </c>
      <c r="BI13" s="279">
        <f t="shared" si="45"/>
        <v>4.99E-2</v>
      </c>
      <c r="BJ13" s="36" t="str">
        <f t="shared" si="7"/>
        <v>北河内医療圏</v>
      </c>
      <c r="BK13" s="121">
        <f t="shared" si="46"/>
        <v>0.20201831433376938</v>
      </c>
      <c r="BL13" s="279">
        <f t="shared" si="47"/>
        <v>0.20200000000000001</v>
      </c>
      <c r="BM13" s="36" t="str">
        <f t="shared" si="8"/>
        <v>泉州医療圏</v>
      </c>
      <c r="BN13" s="121">
        <f t="shared" si="48"/>
        <v>8.0338569686536118E-2</v>
      </c>
      <c r="BO13" s="279">
        <f t="shared" si="49"/>
        <v>8.0299999999999996E-2</v>
      </c>
      <c r="BP13" s="36" t="str">
        <f t="shared" si="50"/>
        <v>三島医療圏</v>
      </c>
      <c r="BQ13" s="121">
        <f t="shared" si="51"/>
        <v>0.11031142799488801</v>
      </c>
      <c r="BR13" s="214">
        <f>ROUND(BQ13,4)</f>
        <v>0.1103</v>
      </c>
      <c r="BT13" s="280">
        <f t="shared" si="9"/>
        <v>0.41883542119293055</v>
      </c>
      <c r="BU13" s="280">
        <f t="shared" si="52"/>
        <v>0.41880000000000001</v>
      </c>
      <c r="BV13" s="280">
        <f t="shared" si="10"/>
        <v>0.13905492449138979</v>
      </c>
      <c r="BW13" s="280">
        <f t="shared" si="53"/>
        <v>0.1391</v>
      </c>
      <c r="BX13" s="280">
        <f t="shared" si="11"/>
        <v>0.55089838814066017</v>
      </c>
      <c r="BY13" s="280">
        <f t="shared" si="54"/>
        <v>0.55089999999999995</v>
      </c>
      <c r="BZ13" s="280">
        <f t="shared" si="12"/>
        <v>0.23116991192719932</v>
      </c>
      <c r="CA13" s="280">
        <f t="shared" si="55"/>
        <v>0.23119999999999999</v>
      </c>
      <c r="CB13" s="280">
        <f t="shared" si="13"/>
        <v>0.26463237789639321</v>
      </c>
      <c r="CC13" s="280">
        <f t="shared" si="56"/>
        <v>0.2646</v>
      </c>
      <c r="CD13" s="280">
        <f t="shared" si="14"/>
        <v>0.16508641290103757</v>
      </c>
      <c r="CE13" s="280">
        <f t="shared" si="57"/>
        <v>0.1651</v>
      </c>
      <c r="CF13" s="280">
        <f t="shared" si="15"/>
        <v>2.507742800351315E-2</v>
      </c>
      <c r="CG13" s="280">
        <f t="shared" si="58"/>
        <v>2.5100000000000001E-2</v>
      </c>
      <c r="CH13" s="280">
        <f t="shared" si="16"/>
        <v>6.1046287590363305E-2</v>
      </c>
      <c r="CI13" s="280">
        <f t="shared" si="59"/>
        <v>6.0999999999999999E-2</v>
      </c>
      <c r="CJ13" s="280">
        <f t="shared" si="17"/>
        <v>0.23028690421101342</v>
      </c>
      <c r="CK13" s="280">
        <f t="shared" si="60"/>
        <v>0.2303</v>
      </c>
      <c r="CL13" s="280">
        <f t="shared" si="61"/>
        <v>9.5602073242217631E-2</v>
      </c>
      <c r="CM13" s="280">
        <f t="shared" si="62"/>
        <v>9.5600000000000004E-2</v>
      </c>
      <c r="CN13" s="280">
        <f t="shared" si="63"/>
        <v>0.12515288034307123</v>
      </c>
      <c r="CO13" s="280">
        <f t="shared" si="64"/>
        <v>0.12520000000000001</v>
      </c>
      <c r="CP13" s="112">
        <v>0</v>
      </c>
    </row>
    <row r="14" spans="1:94" s="10" customFormat="1" ht="27" customHeight="1" thickBot="1">
      <c r="B14" s="59">
        <v>8</v>
      </c>
      <c r="C14" s="84" t="s">
        <v>56</v>
      </c>
      <c r="D14" s="313">
        <v>32388</v>
      </c>
      <c r="E14" s="162">
        <v>14697</v>
      </c>
      <c r="F14" s="211">
        <f t="shared" si="18"/>
        <v>0.45377917747313817</v>
      </c>
      <c r="G14" s="313">
        <v>32231</v>
      </c>
      <c r="H14" s="162">
        <v>4882</v>
      </c>
      <c r="I14" s="211">
        <f t="shared" si="19"/>
        <v>0.15146908256026806</v>
      </c>
      <c r="J14" s="313">
        <v>32387</v>
      </c>
      <c r="K14" s="162">
        <v>18275</v>
      </c>
      <c r="L14" s="211">
        <f t="shared" si="20"/>
        <v>0.5642696143514373</v>
      </c>
      <c r="M14" s="313">
        <v>32387</v>
      </c>
      <c r="N14" s="162">
        <v>8279</v>
      </c>
      <c r="O14" s="211">
        <f t="shared" si="21"/>
        <v>0.25562725785037205</v>
      </c>
      <c r="P14" s="313">
        <v>32348</v>
      </c>
      <c r="Q14" s="162">
        <v>9203</v>
      </c>
      <c r="R14" s="211">
        <f t="shared" si="22"/>
        <v>0.28449981451712625</v>
      </c>
      <c r="S14" s="313">
        <v>32370</v>
      </c>
      <c r="T14" s="162">
        <v>5877</v>
      </c>
      <c r="U14" s="211">
        <f t="shared" si="23"/>
        <v>0.18155699721964783</v>
      </c>
      <c r="V14" s="313">
        <v>32390</v>
      </c>
      <c r="W14" s="162">
        <v>927</v>
      </c>
      <c r="X14" s="211">
        <f t="shared" si="24"/>
        <v>2.8619944427292373E-2</v>
      </c>
      <c r="Y14" s="313">
        <v>32384</v>
      </c>
      <c r="Z14" s="162">
        <v>2215</v>
      </c>
      <c r="AA14" s="211">
        <f t="shared" si="25"/>
        <v>6.8397974308300399E-2</v>
      </c>
      <c r="AB14" s="313">
        <v>32357</v>
      </c>
      <c r="AC14" s="162">
        <v>7897</v>
      </c>
      <c r="AD14" s="211">
        <f t="shared" si="26"/>
        <v>0.24405847266433847</v>
      </c>
      <c r="AE14" s="313">
        <v>32350</v>
      </c>
      <c r="AF14" s="162">
        <v>3247</v>
      </c>
      <c r="AG14" s="211">
        <f t="shared" si="27"/>
        <v>0.10037094281298301</v>
      </c>
      <c r="AH14" s="313">
        <v>32236</v>
      </c>
      <c r="AI14" s="162">
        <v>4141</v>
      </c>
      <c r="AJ14" s="211">
        <f t="shared" si="28"/>
        <v>0.12845886586425115</v>
      </c>
      <c r="AK14" s="31"/>
      <c r="AL14" s="36" t="str">
        <f t="shared" si="29"/>
        <v>豊能医療圏</v>
      </c>
      <c r="AM14" s="121">
        <f t="shared" si="30"/>
        <v>0.35228591320491992</v>
      </c>
      <c r="AN14" s="279">
        <f t="shared" si="31"/>
        <v>0.3523</v>
      </c>
      <c r="AO14" s="36" t="str">
        <f t="shared" si="0"/>
        <v>豊能医療圏</v>
      </c>
      <c r="AP14" s="121">
        <f t="shared" si="32"/>
        <v>0.11441714219168511</v>
      </c>
      <c r="AQ14" s="279">
        <f t="shared" si="33"/>
        <v>0.1144</v>
      </c>
      <c r="AR14" s="36" t="str">
        <f t="shared" si="1"/>
        <v>中河内医療圏</v>
      </c>
      <c r="AS14" s="121">
        <f t="shared" si="34"/>
        <v>0.51895991332611047</v>
      </c>
      <c r="AT14" s="279">
        <f t="shared" si="35"/>
        <v>0.51900000000000002</v>
      </c>
      <c r="AU14" s="36" t="str">
        <f t="shared" si="2"/>
        <v>豊能医療圏</v>
      </c>
      <c r="AV14" s="121">
        <f t="shared" si="36"/>
        <v>0.19245502031340686</v>
      </c>
      <c r="AW14" s="279">
        <f t="shared" si="37"/>
        <v>0.1925</v>
      </c>
      <c r="AX14" s="36" t="str">
        <f t="shared" si="3"/>
        <v>豊能医療圏</v>
      </c>
      <c r="AY14" s="121">
        <f t="shared" si="38"/>
        <v>0.23243525722912553</v>
      </c>
      <c r="AZ14" s="279">
        <f t="shared" si="39"/>
        <v>0.2324</v>
      </c>
      <c r="BA14" s="36" t="str">
        <f t="shared" si="4"/>
        <v>豊能医療圏</v>
      </c>
      <c r="BB14" s="121">
        <f t="shared" si="40"/>
        <v>0.12439052704899002</v>
      </c>
      <c r="BC14" s="279">
        <f t="shared" si="41"/>
        <v>0.1244</v>
      </c>
      <c r="BD14" s="36" t="str">
        <f t="shared" si="5"/>
        <v>三島医療圏</v>
      </c>
      <c r="BE14" s="121">
        <f t="shared" si="42"/>
        <v>2.0678578598674963E-2</v>
      </c>
      <c r="BF14" s="279">
        <f t="shared" si="43"/>
        <v>2.07E-2</v>
      </c>
      <c r="BG14" s="36" t="str">
        <f t="shared" si="6"/>
        <v>北河内医療圏</v>
      </c>
      <c r="BH14" s="121">
        <f t="shared" si="44"/>
        <v>4.7927299887962155E-2</v>
      </c>
      <c r="BI14" s="279">
        <f t="shared" si="45"/>
        <v>4.7899999999999998E-2</v>
      </c>
      <c r="BJ14" s="36" t="str">
        <f t="shared" si="7"/>
        <v>泉州医療圏</v>
      </c>
      <c r="BK14" s="121">
        <f t="shared" si="46"/>
        <v>0.19360390076007458</v>
      </c>
      <c r="BL14" s="279">
        <f t="shared" si="47"/>
        <v>0.19359999999999999</v>
      </c>
      <c r="BM14" s="36" t="str">
        <f t="shared" si="8"/>
        <v>三島医療圏</v>
      </c>
      <c r="BN14" s="121">
        <f t="shared" si="48"/>
        <v>7.9174760533190433E-2</v>
      </c>
      <c r="BO14" s="279">
        <f t="shared" si="49"/>
        <v>7.9200000000000007E-2</v>
      </c>
      <c r="BP14" s="36" t="str">
        <f t="shared" si="50"/>
        <v>泉州医療圏</v>
      </c>
      <c r="BQ14" s="121">
        <f t="shared" si="51"/>
        <v>0.1092974760911771</v>
      </c>
      <c r="BR14" s="214">
        <f t="shared" si="65"/>
        <v>0.10929999999999999</v>
      </c>
      <c r="BT14" s="280">
        <f t="shared" si="9"/>
        <v>0.41883542119293055</v>
      </c>
      <c r="BU14" s="280">
        <f t="shared" si="52"/>
        <v>0.41880000000000001</v>
      </c>
      <c r="BV14" s="280">
        <f t="shared" si="10"/>
        <v>0.13905492449138979</v>
      </c>
      <c r="BW14" s="280">
        <f t="shared" si="53"/>
        <v>0.1391</v>
      </c>
      <c r="BX14" s="280">
        <f t="shared" si="11"/>
        <v>0.55089838814066017</v>
      </c>
      <c r="BY14" s="280">
        <f t="shared" si="54"/>
        <v>0.55089999999999995</v>
      </c>
      <c r="BZ14" s="280">
        <f t="shared" si="12"/>
        <v>0.23116991192719932</v>
      </c>
      <c r="CA14" s="280">
        <f t="shared" si="55"/>
        <v>0.23119999999999999</v>
      </c>
      <c r="CB14" s="280">
        <f t="shared" si="13"/>
        <v>0.26463237789639321</v>
      </c>
      <c r="CC14" s="280">
        <f t="shared" si="56"/>
        <v>0.2646</v>
      </c>
      <c r="CD14" s="280">
        <f t="shared" si="14"/>
        <v>0.16508641290103757</v>
      </c>
      <c r="CE14" s="280">
        <f t="shared" si="57"/>
        <v>0.1651</v>
      </c>
      <c r="CF14" s="280">
        <f t="shared" si="15"/>
        <v>2.507742800351315E-2</v>
      </c>
      <c r="CG14" s="280">
        <f t="shared" si="58"/>
        <v>2.5100000000000001E-2</v>
      </c>
      <c r="CH14" s="280">
        <f t="shared" si="16"/>
        <v>6.1046287590363305E-2</v>
      </c>
      <c r="CI14" s="280">
        <f t="shared" si="59"/>
        <v>6.0999999999999999E-2</v>
      </c>
      <c r="CJ14" s="280">
        <f t="shared" si="17"/>
        <v>0.23028690421101342</v>
      </c>
      <c r="CK14" s="280">
        <f t="shared" si="60"/>
        <v>0.2303</v>
      </c>
      <c r="CL14" s="280">
        <f t="shared" si="61"/>
        <v>9.5602073242217631E-2</v>
      </c>
      <c r="CM14" s="280">
        <f t="shared" si="62"/>
        <v>9.5600000000000004E-2</v>
      </c>
      <c r="CN14" s="280">
        <f t="shared" si="63"/>
        <v>0.12515288034307123</v>
      </c>
      <c r="CO14" s="280">
        <f t="shared" si="64"/>
        <v>0.12520000000000001</v>
      </c>
      <c r="CP14" s="112">
        <v>999</v>
      </c>
    </row>
    <row r="15" spans="1:94" s="10" customFormat="1" ht="27" customHeight="1" thickTop="1">
      <c r="B15" s="385" t="s">
        <v>0</v>
      </c>
      <c r="C15" s="386"/>
      <c r="D15" s="163">
        <f>SUM(D7:D14)</f>
        <v>129798</v>
      </c>
      <c r="E15" s="164">
        <f>SUM(E7:E14)</f>
        <v>54364</v>
      </c>
      <c r="F15" s="217">
        <f t="shared" si="18"/>
        <v>0.41883542119293055</v>
      </c>
      <c r="G15" s="163">
        <f>SUM(G7:G14)</f>
        <v>129323</v>
      </c>
      <c r="H15" s="164">
        <f>SUM(H7:H14)</f>
        <v>17983</v>
      </c>
      <c r="I15" s="217">
        <f t="shared" si="19"/>
        <v>0.13905492449138979</v>
      </c>
      <c r="J15" s="163">
        <f>SUM(J7:J14)</f>
        <v>129788</v>
      </c>
      <c r="K15" s="164">
        <f>SUM(K7:K14)</f>
        <v>71500</v>
      </c>
      <c r="L15" s="217">
        <f t="shared" si="20"/>
        <v>0.55089838814066017</v>
      </c>
      <c r="M15" s="163">
        <f>SUM(M7:M14)</f>
        <v>129779</v>
      </c>
      <c r="N15" s="164">
        <f>SUM(N7:N14)</f>
        <v>30001</v>
      </c>
      <c r="O15" s="217">
        <f t="shared" si="21"/>
        <v>0.23116991192719932</v>
      </c>
      <c r="P15" s="163">
        <f>SUM(P7:P14)</f>
        <v>129644</v>
      </c>
      <c r="Q15" s="164">
        <f>SUM(Q7:Q14)</f>
        <v>34308</v>
      </c>
      <c r="R15" s="217">
        <f t="shared" si="22"/>
        <v>0.26463237789639321</v>
      </c>
      <c r="S15" s="163">
        <f>SUM(S7:S14)</f>
        <v>129726</v>
      </c>
      <c r="T15" s="164">
        <f>SUM(T7:T14)</f>
        <v>21416</v>
      </c>
      <c r="U15" s="217">
        <f t="shared" si="23"/>
        <v>0.16508641290103757</v>
      </c>
      <c r="V15" s="163">
        <f>SUM(V7:V14)</f>
        <v>129798</v>
      </c>
      <c r="W15" s="164">
        <f>SUM(W7:W14)</f>
        <v>3255</v>
      </c>
      <c r="X15" s="217">
        <f>IFERROR(W15/V15,"-")</f>
        <v>2.507742800351315E-2</v>
      </c>
      <c r="Y15" s="163">
        <f>SUM(Y7:Y14)</f>
        <v>129754</v>
      </c>
      <c r="Z15" s="164">
        <f>SUM(Z7:Z14)</f>
        <v>7921</v>
      </c>
      <c r="AA15" s="217">
        <f t="shared" si="25"/>
        <v>6.1046287590363305E-2</v>
      </c>
      <c r="AB15" s="163">
        <f>SUM(AB7:AB14)</f>
        <v>129660</v>
      </c>
      <c r="AC15" s="164">
        <f>SUM(AC7:AC14)</f>
        <v>29859</v>
      </c>
      <c r="AD15" s="217">
        <f t="shared" si="26"/>
        <v>0.23028690421101342</v>
      </c>
      <c r="AE15" s="163">
        <f>SUM(AE7:AE14)</f>
        <v>129652</v>
      </c>
      <c r="AF15" s="164">
        <f>SUM(AF7:AF14)</f>
        <v>12395</v>
      </c>
      <c r="AG15" s="217">
        <f>IFERROR(AF15/AE15,"-")</f>
        <v>9.5602073242217631E-2</v>
      </c>
      <c r="AH15" s="163">
        <f>SUM(AH7:AH14)</f>
        <v>129186</v>
      </c>
      <c r="AI15" s="164">
        <f>SUM(AI7:AI14)</f>
        <v>16168</v>
      </c>
      <c r="AJ15" s="217">
        <f>IFERROR(AI15/AH15,"-")</f>
        <v>0.12515288034307123</v>
      </c>
      <c r="AK15" s="31"/>
    </row>
    <row r="16" spans="1:94" s="10" customFormat="1">
      <c r="B16" s="117"/>
    </row>
    <row r="17" spans="1:94" s="10" customFormat="1"/>
    <row r="18" spans="1:94" s="10" customFormat="1">
      <c r="AL18" s="134" t="s">
        <v>342</v>
      </c>
      <c r="AY18" s="120"/>
      <c r="AZ18" s="120"/>
      <c r="BB18" s="120"/>
      <c r="BC18" s="120"/>
    </row>
    <row r="19" spans="1:94" s="10" customFormat="1">
      <c r="AL19" s="209" t="s">
        <v>475</v>
      </c>
      <c r="AM19" s="209"/>
      <c r="AN19" s="209"/>
      <c r="AO19" s="209"/>
      <c r="AP19" s="209"/>
      <c r="AQ19" s="209"/>
      <c r="AY19" s="64"/>
      <c r="AZ19" s="64"/>
      <c r="BB19" s="64"/>
      <c r="BC19" s="64"/>
    </row>
    <row r="20" spans="1:94" s="10" customFormat="1">
      <c r="AL20" s="209" t="s">
        <v>476</v>
      </c>
      <c r="AM20" s="209"/>
      <c r="AN20" s="209"/>
      <c r="AO20" s="209"/>
      <c r="AP20" s="209"/>
      <c r="AQ20" s="209"/>
      <c r="AY20" s="120"/>
      <c r="AZ20" s="120"/>
      <c r="BB20" s="120"/>
      <c r="BC20" s="120"/>
    </row>
    <row r="21" spans="1:94" s="10" customFormat="1">
      <c r="AY21" s="120"/>
      <c r="AZ21" s="120"/>
      <c r="BB21" s="120"/>
      <c r="BC21" s="120"/>
    </row>
    <row r="22" spans="1:94" s="10" customFormat="1">
      <c r="AY22" s="120"/>
      <c r="AZ22" s="120"/>
      <c r="BB22" s="120"/>
      <c r="BC22" s="120"/>
    </row>
    <row r="23" spans="1:94" s="10" customFormat="1">
      <c r="AY23" s="120"/>
      <c r="AZ23" s="120"/>
      <c r="BB23" s="120"/>
      <c r="BC23" s="120"/>
    </row>
    <row r="24" spans="1:94" s="10" customFormat="1">
      <c r="AY24" s="120"/>
      <c r="AZ24" s="120"/>
      <c r="BB24" s="120"/>
      <c r="BC24" s="120"/>
    </row>
    <row r="25" spans="1:94" s="10" customFormat="1">
      <c r="AY25" s="120"/>
      <c r="AZ25" s="120"/>
      <c r="BB25" s="120"/>
      <c r="BC25" s="120"/>
    </row>
    <row r="26" spans="1:94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20"/>
      <c r="AZ26" s="120"/>
      <c r="BA26" s="10"/>
      <c r="BB26" s="120"/>
      <c r="BC26" s="12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</row>
    <row r="27" spans="1:94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20"/>
      <c r="AZ27" s="120"/>
      <c r="BA27" s="10"/>
      <c r="BB27" s="120"/>
      <c r="BC27" s="12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</row>
    <row r="28" spans="1:94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</row>
    <row r="29" spans="1:94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</row>
    <row r="30" spans="1:94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</row>
    <row r="31" spans="1:94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</row>
    <row r="32" spans="1:94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</row>
    <row r="33" spans="1:94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</row>
    <row r="34" spans="1:94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</row>
    <row r="35" spans="1:94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36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</row>
  </sheetData>
  <mergeCells count="40">
    <mergeCell ref="Y3:AA5"/>
    <mergeCell ref="V3:X5"/>
    <mergeCell ref="S3:U5"/>
    <mergeCell ref="AB3:AD5"/>
    <mergeCell ref="B3:B6"/>
    <mergeCell ref="M3:O5"/>
    <mergeCell ref="J3:L5"/>
    <mergeCell ref="C3:C6"/>
    <mergeCell ref="G3:I5"/>
    <mergeCell ref="D3:F5"/>
    <mergeCell ref="P3:R5"/>
    <mergeCell ref="B15:C15"/>
    <mergeCell ref="CP5:CP6"/>
    <mergeCell ref="AE3:AJ4"/>
    <mergeCell ref="AE5:AG5"/>
    <mergeCell ref="AH5:AJ5"/>
    <mergeCell ref="AL5:AN6"/>
    <mergeCell ref="AO5:AQ6"/>
    <mergeCell ref="AR5:AT6"/>
    <mergeCell ref="AU5:AW6"/>
    <mergeCell ref="AX5:AZ6"/>
    <mergeCell ref="BA5:BC6"/>
    <mergeCell ref="BD5:BF6"/>
    <mergeCell ref="BG5:BI6"/>
    <mergeCell ref="BJ5:BL6"/>
    <mergeCell ref="BM5:BR5"/>
    <mergeCell ref="BM6:BO6"/>
    <mergeCell ref="BP6:BR6"/>
    <mergeCell ref="BT5:BU6"/>
    <mergeCell ref="BV5:BW6"/>
    <mergeCell ref="BX5:BY6"/>
    <mergeCell ref="BZ5:CA6"/>
    <mergeCell ref="CL5:CO5"/>
    <mergeCell ref="CL6:CM6"/>
    <mergeCell ref="CN6:CO6"/>
    <mergeCell ref="CB5:CC6"/>
    <mergeCell ref="CD5:CE6"/>
    <mergeCell ref="CF5:CG6"/>
    <mergeCell ref="CH5:CI6"/>
    <mergeCell ref="CJ5:CK6"/>
  </mergeCells>
  <phoneticPr fontId="3"/>
  <pageMargins left="0.70866141732283472" right="0.70866141732283472" top="0.74803149606299213" bottom="0.74803149606299213" header="0.31496062992125984" footer="0.31496062992125984"/>
  <pageSetup paperSize="8" scale="75" fitToWidth="0" fitToHeight="0" orientation="landscape" r:id="rId1"/>
  <headerFooter>
    <oddHeader>&amp;R&amp;"ＭＳ 明朝,標準"&amp;12 2-8.歯科健診分析</oddHeader>
  </headerFooter>
  <colBreaks count="1" manualBreakCount="1">
    <brk id="24" max="14" man="1"/>
  </colBreaks>
  <ignoredErrors>
    <ignoredError sqref="BQ7:BQ8 AM9:AM14 AP9:AP14 AS9:AS14 AV9:AV14 AY9:AY14 BB9:BB14 BE9:BE14 BH9:BH14 BK9:BK14 BN9:BN14 BQ10:BQ12" emptyCellReference="1"/>
    <ignoredError sqref="BV7:BV14 BX7:BX14 BZ7:BZ14 CB7:CB14 CD7:CD14 CF7:CF14 CH7:CH14 CJ7:CJ14 CL7:CL14 CN7:CN14 F15 I15 L15 O15 R15 U15 X15 AA15 AD15 AG15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7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330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168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8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331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0.43470000000000003</v>
      </c>
      <c r="E5" s="198" t="s">
        <v>249</v>
      </c>
      <c r="F5" s="362">
        <v>0.45540000000000003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0.41410000000000002</v>
      </c>
      <c r="E7" s="198" t="s">
        <v>249</v>
      </c>
      <c r="F7" s="362">
        <v>0.43470000000000003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0.39350000000000002</v>
      </c>
      <c r="E9" s="198" t="s">
        <v>249</v>
      </c>
      <c r="F9" s="362">
        <v>0.41410000000000002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0.37290000000000001</v>
      </c>
      <c r="E11" s="198" t="s">
        <v>249</v>
      </c>
      <c r="F11" s="362">
        <v>0.39350000000000002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0.3523</v>
      </c>
      <c r="E13" s="198" t="s">
        <v>249</v>
      </c>
      <c r="F13" s="362">
        <v>0.37290000000000001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9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389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168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0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390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0.15240000000000001</v>
      </c>
      <c r="E5" s="198" t="s">
        <v>249</v>
      </c>
      <c r="F5" s="362">
        <v>0.16170000000000001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0.1429</v>
      </c>
      <c r="E7" s="198" t="s">
        <v>249</v>
      </c>
      <c r="F7" s="362">
        <v>0.15240000000000001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0.13339999999999999</v>
      </c>
      <c r="E9" s="198" t="s">
        <v>249</v>
      </c>
      <c r="F9" s="362">
        <v>0.1429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0.1239</v>
      </c>
      <c r="E11" s="198" t="s">
        <v>249</v>
      </c>
      <c r="F11" s="362">
        <v>0.13339999999999999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0.1144</v>
      </c>
      <c r="E13" s="198" t="s">
        <v>249</v>
      </c>
      <c r="F13" s="362">
        <v>0.1239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209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168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13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2.625" style="1" customWidth="1"/>
    <col min="4" max="27" width="9.625" style="1" customWidth="1"/>
    <col min="28" max="28" width="9" style="1"/>
    <col min="29" max="29" width="12.25" style="1" customWidth="1"/>
    <col min="30" max="30" width="9" style="1" customWidth="1"/>
    <col min="31" max="16384" width="9" style="1"/>
  </cols>
  <sheetData>
    <row r="1" spans="1:33" ht="16.5" customHeight="1">
      <c r="A1" s="118" t="s">
        <v>167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</row>
    <row r="2" spans="1:33" ht="16.5" customHeight="1">
      <c r="A2" s="118" t="s">
        <v>168</v>
      </c>
      <c r="B2" s="10"/>
      <c r="C2" s="10"/>
      <c r="D2" s="134" t="s">
        <v>267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ht="16.5" customHeight="1">
      <c r="A3" s="10"/>
      <c r="B3" s="390"/>
      <c r="C3" s="392" t="s">
        <v>123</v>
      </c>
      <c r="D3" s="387" t="s">
        <v>65</v>
      </c>
      <c r="E3" s="388"/>
      <c r="F3" s="389"/>
      <c r="G3" s="387" t="s">
        <v>66</v>
      </c>
      <c r="H3" s="388"/>
      <c r="I3" s="389"/>
      <c r="J3" s="387" t="s">
        <v>67</v>
      </c>
      <c r="K3" s="388"/>
      <c r="L3" s="389"/>
      <c r="M3" s="387" t="s">
        <v>68</v>
      </c>
      <c r="N3" s="388"/>
      <c r="O3" s="389"/>
      <c r="P3" s="387" t="s">
        <v>69</v>
      </c>
      <c r="Q3" s="388"/>
      <c r="R3" s="389"/>
      <c r="S3" s="387" t="s">
        <v>70</v>
      </c>
      <c r="T3" s="388"/>
      <c r="U3" s="389"/>
      <c r="V3" s="387" t="s">
        <v>71</v>
      </c>
      <c r="W3" s="388"/>
      <c r="X3" s="389"/>
      <c r="Y3" s="387" t="s">
        <v>64</v>
      </c>
      <c r="Z3" s="388"/>
      <c r="AA3" s="389"/>
      <c r="AB3" s="10"/>
      <c r="AC3" s="78" t="s">
        <v>226</v>
      </c>
      <c r="AD3" s="37"/>
      <c r="AE3" s="10"/>
      <c r="AF3" s="10"/>
      <c r="AG3" s="10"/>
    </row>
    <row r="4" spans="1:33" ht="30.75" customHeight="1">
      <c r="A4" s="10"/>
      <c r="B4" s="391"/>
      <c r="C4" s="392"/>
      <c r="D4" s="3" t="s">
        <v>75</v>
      </c>
      <c r="E4" s="4" t="s">
        <v>72</v>
      </c>
      <c r="F4" s="5" t="s">
        <v>233</v>
      </c>
      <c r="G4" s="3" t="s">
        <v>75</v>
      </c>
      <c r="H4" s="4" t="s">
        <v>72</v>
      </c>
      <c r="I4" s="5" t="s">
        <v>233</v>
      </c>
      <c r="J4" s="3" t="s">
        <v>75</v>
      </c>
      <c r="K4" s="4" t="s">
        <v>72</v>
      </c>
      <c r="L4" s="5" t="s">
        <v>233</v>
      </c>
      <c r="M4" s="3" t="s">
        <v>75</v>
      </c>
      <c r="N4" s="4" t="s">
        <v>72</v>
      </c>
      <c r="O4" s="5" t="s">
        <v>233</v>
      </c>
      <c r="P4" s="3" t="s">
        <v>75</v>
      </c>
      <c r="Q4" s="4" t="s">
        <v>72</v>
      </c>
      <c r="R4" s="5" t="s">
        <v>233</v>
      </c>
      <c r="S4" s="3" t="s">
        <v>75</v>
      </c>
      <c r="T4" s="4" t="s">
        <v>72</v>
      </c>
      <c r="U4" s="5" t="s">
        <v>233</v>
      </c>
      <c r="V4" s="3" t="s">
        <v>75</v>
      </c>
      <c r="W4" s="4" t="s">
        <v>72</v>
      </c>
      <c r="X4" s="5" t="s">
        <v>233</v>
      </c>
      <c r="Y4" s="3" t="s">
        <v>75</v>
      </c>
      <c r="Z4" s="4" t="s">
        <v>72</v>
      </c>
      <c r="AA4" s="5" t="s">
        <v>233</v>
      </c>
      <c r="AB4" s="10"/>
      <c r="AC4" s="383" t="s">
        <v>204</v>
      </c>
      <c r="AD4" s="384"/>
      <c r="AE4" s="10"/>
      <c r="AF4" s="383" t="s">
        <v>203</v>
      </c>
      <c r="AG4" s="384"/>
    </row>
    <row r="5" spans="1:33" s="10" customFormat="1" ht="14.25" customHeight="1">
      <c r="B5" s="59">
        <v>1</v>
      </c>
      <c r="C5" s="38" t="s">
        <v>177</v>
      </c>
      <c r="D5" s="313">
        <v>99</v>
      </c>
      <c r="E5" s="162">
        <v>12</v>
      </c>
      <c r="F5" s="60">
        <f>IFERROR(E5/D5,"-")</f>
        <v>0.12121212121212122</v>
      </c>
      <c r="G5" s="313">
        <v>264</v>
      </c>
      <c r="H5" s="162">
        <v>29</v>
      </c>
      <c r="I5" s="60">
        <f>IFERROR(H5/G5,"-")</f>
        <v>0.10984848484848485</v>
      </c>
      <c r="J5" s="313">
        <v>52337</v>
      </c>
      <c r="K5" s="162">
        <v>8008</v>
      </c>
      <c r="L5" s="60">
        <f>IFERROR(K5/J5,"-")</f>
        <v>0.15300838794734126</v>
      </c>
      <c r="M5" s="313">
        <v>41452</v>
      </c>
      <c r="N5" s="162">
        <v>5684</v>
      </c>
      <c r="O5" s="60">
        <f>IFERROR(N5/M5,"-")</f>
        <v>0.13712245488758082</v>
      </c>
      <c r="P5" s="313">
        <v>26994</v>
      </c>
      <c r="Q5" s="162">
        <v>2729</v>
      </c>
      <c r="R5" s="60">
        <f>IFERROR(Q5/P5,"-")</f>
        <v>0.10109653997184559</v>
      </c>
      <c r="S5" s="313">
        <v>11697</v>
      </c>
      <c r="T5" s="162">
        <v>690</v>
      </c>
      <c r="U5" s="60">
        <f>IFERROR(T5/S5,"-")</f>
        <v>5.8989484483200821E-2</v>
      </c>
      <c r="V5" s="313">
        <v>3878</v>
      </c>
      <c r="W5" s="162">
        <v>87</v>
      </c>
      <c r="X5" s="60">
        <f>IFERROR(W5/V5,"-")</f>
        <v>2.2434244455905104E-2</v>
      </c>
      <c r="Y5" s="313">
        <f t="shared" ref="Y5:Y13" si="0">SUM(D5,G5,J5,M5,P5,S5,V5)</f>
        <v>136721</v>
      </c>
      <c r="Z5" s="162">
        <f t="shared" ref="Z5:Z13" si="1">SUM(E5,H5,K5,N5,Q5,T5,W5)</f>
        <v>17239</v>
      </c>
      <c r="AA5" s="60">
        <f>IFERROR(Z5/Y5,"-")</f>
        <v>0.12608889636559123</v>
      </c>
      <c r="AC5" s="36" t="str">
        <f t="shared" ref="AC5:AC12" si="2">INDEX($C$5:$C$12,MATCH(AD5,AA$5:AA$12,0))</f>
        <v>三島医療圏</v>
      </c>
      <c r="AD5" s="110">
        <f>LARGE(AA$5:AA$12,ROW(A1))</f>
        <v>0.14524168083555988</v>
      </c>
      <c r="AF5" s="111">
        <f t="shared" ref="AF5:AF12" si="3">$AA$13</f>
        <v>0.11099540272929283</v>
      </c>
      <c r="AG5" s="112">
        <v>0</v>
      </c>
    </row>
    <row r="6" spans="1:33" s="10" customFormat="1" ht="14.25" customHeight="1">
      <c r="B6" s="59">
        <v>2</v>
      </c>
      <c r="C6" s="38" t="s">
        <v>7</v>
      </c>
      <c r="D6" s="313">
        <v>141</v>
      </c>
      <c r="E6" s="162">
        <v>12</v>
      </c>
      <c r="F6" s="60">
        <f t="shared" ref="F6:F13" si="4">IFERROR(E6/D6,"-")</f>
        <v>8.5106382978723402E-2</v>
      </c>
      <c r="G6" s="313">
        <v>396</v>
      </c>
      <c r="H6" s="162">
        <v>37</v>
      </c>
      <c r="I6" s="60">
        <f t="shared" ref="I6:I13" si="5">IFERROR(H6/G6,"-")</f>
        <v>9.3434343434343439E-2</v>
      </c>
      <c r="J6" s="313">
        <v>42069</v>
      </c>
      <c r="K6" s="162">
        <v>7039</v>
      </c>
      <c r="L6" s="60">
        <f t="shared" ref="L6:L13" si="6">IFERROR(K6/J6,"-")</f>
        <v>0.16732035465544701</v>
      </c>
      <c r="M6" s="313">
        <v>31263</v>
      </c>
      <c r="N6" s="162">
        <v>4872</v>
      </c>
      <c r="O6" s="60">
        <f t="shared" ref="O6:O13" si="7">IFERROR(N6/M6,"-")</f>
        <v>0.15583917090490357</v>
      </c>
      <c r="P6" s="313">
        <v>18537</v>
      </c>
      <c r="Q6" s="162">
        <v>2313</v>
      </c>
      <c r="R6" s="60">
        <f t="shared" ref="R6:R13" si="8">IFERROR(Q6/P6,"-")</f>
        <v>0.1247774720828613</v>
      </c>
      <c r="S6" s="313">
        <v>7986</v>
      </c>
      <c r="T6" s="162">
        <v>600</v>
      </c>
      <c r="U6" s="60">
        <f t="shared" ref="U6:U13" si="9">IFERROR(T6/S6,"-")</f>
        <v>7.5131480090157771E-2</v>
      </c>
      <c r="V6" s="313">
        <v>2533</v>
      </c>
      <c r="W6" s="162">
        <v>76</v>
      </c>
      <c r="X6" s="60">
        <f t="shared" ref="X6:X13" si="10">IFERROR(W6/V6,"-")</f>
        <v>3.0003947887879984E-2</v>
      </c>
      <c r="Y6" s="313">
        <f t="shared" si="0"/>
        <v>102925</v>
      </c>
      <c r="Z6" s="162">
        <f t="shared" si="1"/>
        <v>14949</v>
      </c>
      <c r="AA6" s="60">
        <f t="shared" ref="AA6:AA13" si="11">IFERROR(Z6/Y6,"-")</f>
        <v>0.14524168083555988</v>
      </c>
      <c r="AC6" s="36" t="str">
        <f t="shared" si="2"/>
        <v>中河内医療圏</v>
      </c>
      <c r="AD6" s="110">
        <f t="shared" ref="AD6:AD12" si="12">LARGE(AA$5:AA$12,ROW(A2))</f>
        <v>0.13559322033898305</v>
      </c>
      <c r="AF6" s="111">
        <f t="shared" si="3"/>
        <v>0.11099540272929283</v>
      </c>
      <c r="AG6" s="112">
        <v>0</v>
      </c>
    </row>
    <row r="7" spans="1:33" s="10" customFormat="1" ht="14.25" customHeight="1">
      <c r="B7" s="59">
        <v>3</v>
      </c>
      <c r="C7" s="38" t="s">
        <v>12</v>
      </c>
      <c r="D7" s="313">
        <v>283</v>
      </c>
      <c r="E7" s="162">
        <v>23</v>
      </c>
      <c r="F7" s="60">
        <f t="shared" si="4"/>
        <v>8.1272084805653705E-2</v>
      </c>
      <c r="G7" s="313">
        <v>961</v>
      </c>
      <c r="H7" s="162">
        <v>61</v>
      </c>
      <c r="I7" s="60">
        <f t="shared" si="5"/>
        <v>6.3475546305931316E-2</v>
      </c>
      <c r="J7" s="313">
        <v>68448</v>
      </c>
      <c r="K7" s="162">
        <v>7743</v>
      </c>
      <c r="L7" s="60">
        <f t="shared" si="6"/>
        <v>0.11312237026647966</v>
      </c>
      <c r="M7" s="313">
        <v>51112</v>
      </c>
      <c r="N7" s="162">
        <v>5400</v>
      </c>
      <c r="O7" s="60">
        <f t="shared" si="7"/>
        <v>0.10565033651588668</v>
      </c>
      <c r="P7" s="313">
        <v>28675</v>
      </c>
      <c r="Q7" s="162">
        <v>2281</v>
      </c>
      <c r="R7" s="60">
        <f t="shared" si="8"/>
        <v>7.9546643417611154E-2</v>
      </c>
      <c r="S7" s="313">
        <v>11213</v>
      </c>
      <c r="T7" s="162">
        <v>492</v>
      </c>
      <c r="U7" s="60">
        <f t="shared" si="9"/>
        <v>4.3877642022652277E-2</v>
      </c>
      <c r="V7" s="313">
        <v>3552</v>
      </c>
      <c r="W7" s="162">
        <v>80</v>
      </c>
      <c r="X7" s="60">
        <f t="shared" si="10"/>
        <v>2.2522522522522521E-2</v>
      </c>
      <c r="Y7" s="313">
        <f t="shared" si="0"/>
        <v>164244</v>
      </c>
      <c r="Z7" s="162">
        <f t="shared" si="1"/>
        <v>16080</v>
      </c>
      <c r="AA7" s="60">
        <f t="shared" si="11"/>
        <v>9.7903119748666612E-2</v>
      </c>
      <c r="AC7" s="36" t="str">
        <f t="shared" si="2"/>
        <v>豊能医療圏</v>
      </c>
      <c r="AD7" s="110">
        <f t="shared" si="12"/>
        <v>0.12608889636559123</v>
      </c>
      <c r="AF7" s="111">
        <f t="shared" si="3"/>
        <v>0.11099540272929283</v>
      </c>
      <c r="AG7" s="112">
        <v>0</v>
      </c>
    </row>
    <row r="8" spans="1:33" s="10" customFormat="1" ht="14.25" customHeight="1">
      <c r="B8" s="59">
        <v>4</v>
      </c>
      <c r="C8" s="38" t="s">
        <v>20</v>
      </c>
      <c r="D8" s="313">
        <v>109</v>
      </c>
      <c r="E8" s="162">
        <v>11</v>
      </c>
      <c r="F8" s="60">
        <f t="shared" si="4"/>
        <v>0.10091743119266056</v>
      </c>
      <c r="G8" s="313">
        <v>301</v>
      </c>
      <c r="H8" s="162">
        <v>28</v>
      </c>
      <c r="I8" s="60">
        <f t="shared" si="5"/>
        <v>9.3023255813953487E-2</v>
      </c>
      <c r="J8" s="313">
        <v>46532</v>
      </c>
      <c r="K8" s="162">
        <v>7317</v>
      </c>
      <c r="L8" s="60">
        <f t="shared" si="6"/>
        <v>0.15724662597782171</v>
      </c>
      <c r="M8" s="313">
        <v>36473</v>
      </c>
      <c r="N8" s="162">
        <v>5430</v>
      </c>
      <c r="O8" s="60">
        <f t="shared" si="7"/>
        <v>0.14887725166561566</v>
      </c>
      <c r="P8" s="313">
        <v>21439</v>
      </c>
      <c r="Q8" s="162">
        <v>2315</v>
      </c>
      <c r="R8" s="60">
        <f t="shared" si="8"/>
        <v>0.1079807826857596</v>
      </c>
      <c r="S8" s="313">
        <v>8287</v>
      </c>
      <c r="T8" s="162">
        <v>530</v>
      </c>
      <c r="U8" s="60">
        <f t="shared" si="9"/>
        <v>6.3955593097622776E-2</v>
      </c>
      <c r="V8" s="313">
        <v>2617</v>
      </c>
      <c r="W8" s="162">
        <v>65</v>
      </c>
      <c r="X8" s="60">
        <f t="shared" si="10"/>
        <v>2.4837600305693541E-2</v>
      </c>
      <c r="Y8" s="313">
        <f t="shared" si="0"/>
        <v>115758</v>
      </c>
      <c r="Z8" s="162">
        <f t="shared" si="1"/>
        <v>15696</v>
      </c>
      <c r="AA8" s="60">
        <f t="shared" si="11"/>
        <v>0.13559322033898305</v>
      </c>
      <c r="AC8" s="36" t="str">
        <f t="shared" si="2"/>
        <v>南河内医療圏</v>
      </c>
      <c r="AD8" s="110">
        <f t="shared" si="12"/>
        <v>0.11817831614090656</v>
      </c>
      <c r="AF8" s="111">
        <f t="shared" si="3"/>
        <v>0.11099540272929283</v>
      </c>
      <c r="AG8" s="112">
        <v>0</v>
      </c>
    </row>
    <row r="9" spans="1:33" s="10" customFormat="1" ht="14.25" customHeight="1">
      <c r="B9" s="59">
        <v>5</v>
      </c>
      <c r="C9" s="38" t="s">
        <v>24</v>
      </c>
      <c r="D9" s="313">
        <v>158</v>
      </c>
      <c r="E9" s="162">
        <v>19</v>
      </c>
      <c r="F9" s="60">
        <f t="shared" si="4"/>
        <v>0.12025316455696203</v>
      </c>
      <c r="G9" s="313">
        <v>491</v>
      </c>
      <c r="H9" s="162">
        <v>51</v>
      </c>
      <c r="I9" s="60">
        <f t="shared" si="5"/>
        <v>0.10386965376782077</v>
      </c>
      <c r="J9" s="313">
        <v>37295</v>
      </c>
      <c r="K9" s="162">
        <v>5314</v>
      </c>
      <c r="L9" s="60">
        <f t="shared" si="6"/>
        <v>0.14248558788041293</v>
      </c>
      <c r="M9" s="313">
        <v>28332</v>
      </c>
      <c r="N9" s="162">
        <v>3601</v>
      </c>
      <c r="O9" s="60">
        <f t="shared" si="7"/>
        <v>0.12710009882818016</v>
      </c>
      <c r="P9" s="313">
        <v>17171</v>
      </c>
      <c r="Q9" s="162">
        <v>1566</v>
      </c>
      <c r="R9" s="60">
        <f t="shared" si="8"/>
        <v>9.1200279541086712E-2</v>
      </c>
      <c r="S9" s="313">
        <v>7593</v>
      </c>
      <c r="T9" s="162">
        <v>424</v>
      </c>
      <c r="U9" s="60">
        <f t="shared" si="9"/>
        <v>5.5840906097721583E-2</v>
      </c>
      <c r="V9" s="313">
        <v>2412</v>
      </c>
      <c r="W9" s="162">
        <v>69</v>
      </c>
      <c r="X9" s="60">
        <f t="shared" si="10"/>
        <v>2.8606965174129355E-2</v>
      </c>
      <c r="Y9" s="313">
        <f t="shared" si="0"/>
        <v>93452</v>
      </c>
      <c r="Z9" s="162">
        <f t="shared" si="1"/>
        <v>11044</v>
      </c>
      <c r="AA9" s="60">
        <f t="shared" si="11"/>
        <v>0.11817831614090656</v>
      </c>
      <c r="AC9" s="36" t="str">
        <f t="shared" si="2"/>
        <v>泉州医療圏</v>
      </c>
      <c r="AD9" s="110">
        <f>LARGE(AA$5:AA$12,ROW(A5))</f>
        <v>0.11675284038619213</v>
      </c>
      <c r="AF9" s="111">
        <f t="shared" si="3"/>
        <v>0.11099540272929283</v>
      </c>
      <c r="AG9" s="112">
        <v>0</v>
      </c>
    </row>
    <row r="10" spans="1:33" s="10" customFormat="1" ht="14.25" customHeight="1">
      <c r="B10" s="59">
        <v>6</v>
      </c>
      <c r="C10" s="38" t="s">
        <v>34</v>
      </c>
      <c r="D10" s="313">
        <v>459</v>
      </c>
      <c r="E10" s="162">
        <v>26</v>
      </c>
      <c r="F10" s="60">
        <f t="shared" si="4"/>
        <v>5.6644880174291937E-2</v>
      </c>
      <c r="G10" s="313">
        <v>1039</v>
      </c>
      <c r="H10" s="162">
        <v>54</v>
      </c>
      <c r="I10" s="60">
        <f t="shared" si="5"/>
        <v>5.19730510105871E-2</v>
      </c>
      <c r="J10" s="313">
        <v>46510</v>
      </c>
      <c r="K10" s="162">
        <v>4069</v>
      </c>
      <c r="L10" s="60">
        <f t="shared" si="6"/>
        <v>8.7486562029671033E-2</v>
      </c>
      <c r="M10" s="313">
        <v>34901</v>
      </c>
      <c r="N10" s="162">
        <v>2753</v>
      </c>
      <c r="O10" s="60">
        <f t="shared" si="7"/>
        <v>7.8880261310564165E-2</v>
      </c>
      <c r="P10" s="313">
        <v>20886</v>
      </c>
      <c r="Q10" s="162">
        <v>1224</v>
      </c>
      <c r="R10" s="60">
        <f t="shared" si="8"/>
        <v>5.8603849468543523E-2</v>
      </c>
      <c r="S10" s="313">
        <v>9021</v>
      </c>
      <c r="T10" s="162">
        <v>293</v>
      </c>
      <c r="U10" s="60">
        <f t="shared" si="9"/>
        <v>3.2479769426892804E-2</v>
      </c>
      <c r="V10" s="313">
        <v>2930</v>
      </c>
      <c r="W10" s="162">
        <v>44</v>
      </c>
      <c r="X10" s="60">
        <f t="shared" si="10"/>
        <v>1.5017064846416382E-2</v>
      </c>
      <c r="Y10" s="313">
        <f t="shared" si="0"/>
        <v>115746</v>
      </c>
      <c r="Z10" s="162">
        <f t="shared" si="1"/>
        <v>8463</v>
      </c>
      <c r="AA10" s="60">
        <f t="shared" si="11"/>
        <v>7.3116997563630715E-2</v>
      </c>
      <c r="AC10" s="36" t="str">
        <f t="shared" si="2"/>
        <v>大阪市医療圏</v>
      </c>
      <c r="AD10" s="110">
        <f t="shared" si="12"/>
        <v>0.10084517565022491</v>
      </c>
      <c r="AF10" s="111">
        <f t="shared" si="3"/>
        <v>0.11099540272929283</v>
      </c>
      <c r="AG10" s="112">
        <v>0</v>
      </c>
    </row>
    <row r="11" spans="1:33" s="10" customFormat="1" ht="14.25" customHeight="1">
      <c r="B11" s="59">
        <v>7</v>
      </c>
      <c r="C11" s="38" t="s">
        <v>43</v>
      </c>
      <c r="D11" s="313">
        <v>467</v>
      </c>
      <c r="E11" s="162">
        <v>30</v>
      </c>
      <c r="F11" s="60">
        <f t="shared" si="4"/>
        <v>6.4239828693790149E-2</v>
      </c>
      <c r="G11" s="313">
        <v>1090</v>
      </c>
      <c r="H11" s="162">
        <v>78</v>
      </c>
      <c r="I11" s="60">
        <f t="shared" si="5"/>
        <v>7.155963302752294E-2</v>
      </c>
      <c r="J11" s="313">
        <v>47685</v>
      </c>
      <c r="K11" s="162">
        <v>6532</v>
      </c>
      <c r="L11" s="60">
        <f t="shared" si="6"/>
        <v>0.13698227954283318</v>
      </c>
      <c r="M11" s="313">
        <v>35905</v>
      </c>
      <c r="N11" s="162">
        <v>4739</v>
      </c>
      <c r="O11" s="60">
        <f t="shared" si="7"/>
        <v>0.13198718841386994</v>
      </c>
      <c r="P11" s="313">
        <v>21938</v>
      </c>
      <c r="Q11" s="162">
        <v>2026</v>
      </c>
      <c r="R11" s="60">
        <f t="shared" si="8"/>
        <v>9.235117148327103E-2</v>
      </c>
      <c r="S11" s="313">
        <v>9527</v>
      </c>
      <c r="T11" s="162">
        <v>473</v>
      </c>
      <c r="U11" s="60">
        <f t="shared" si="9"/>
        <v>4.9648367796788079E-2</v>
      </c>
      <c r="V11" s="313">
        <v>2914</v>
      </c>
      <c r="W11" s="162">
        <v>77</v>
      </c>
      <c r="X11" s="60">
        <f t="shared" si="10"/>
        <v>2.6424159231297185E-2</v>
      </c>
      <c r="Y11" s="313">
        <f t="shared" si="0"/>
        <v>119526</v>
      </c>
      <c r="Z11" s="162">
        <f t="shared" si="1"/>
        <v>13955</v>
      </c>
      <c r="AA11" s="60">
        <f t="shared" si="11"/>
        <v>0.11675284038619213</v>
      </c>
      <c r="AC11" s="36" t="str">
        <f t="shared" si="2"/>
        <v>北河内医療圏</v>
      </c>
      <c r="AD11" s="110">
        <f t="shared" si="12"/>
        <v>9.7903119748666612E-2</v>
      </c>
      <c r="AF11" s="111">
        <f t="shared" si="3"/>
        <v>0.11099540272929283</v>
      </c>
      <c r="AG11" s="112">
        <v>0</v>
      </c>
    </row>
    <row r="12" spans="1:33" s="10" customFormat="1" ht="14.25" customHeight="1" thickBot="1">
      <c r="B12" s="59">
        <v>8</v>
      </c>
      <c r="C12" s="38" t="s">
        <v>56</v>
      </c>
      <c r="D12" s="313">
        <v>1027</v>
      </c>
      <c r="E12" s="162">
        <v>54</v>
      </c>
      <c r="F12" s="60">
        <f t="shared" si="4"/>
        <v>5.2580331061343723E-2</v>
      </c>
      <c r="G12" s="313">
        <v>2747</v>
      </c>
      <c r="H12" s="162">
        <v>184</v>
      </c>
      <c r="I12" s="60">
        <f t="shared" si="5"/>
        <v>6.6982162358937017E-2</v>
      </c>
      <c r="J12" s="313">
        <v>117129</v>
      </c>
      <c r="K12" s="162">
        <v>13645</v>
      </c>
      <c r="L12" s="60">
        <f t="shared" si="6"/>
        <v>0.11649548788088347</v>
      </c>
      <c r="M12" s="313">
        <v>96789</v>
      </c>
      <c r="N12" s="162">
        <v>10896</v>
      </c>
      <c r="O12" s="60">
        <f t="shared" si="7"/>
        <v>0.11257477605926293</v>
      </c>
      <c r="P12" s="313">
        <v>65603</v>
      </c>
      <c r="Q12" s="162">
        <v>5835</v>
      </c>
      <c r="R12" s="60">
        <f t="shared" si="8"/>
        <v>8.8944103166013755E-2</v>
      </c>
      <c r="S12" s="313">
        <v>28678</v>
      </c>
      <c r="T12" s="162">
        <v>1559</v>
      </c>
      <c r="U12" s="60">
        <f t="shared" si="9"/>
        <v>5.436222888625427E-2</v>
      </c>
      <c r="V12" s="313">
        <v>9262</v>
      </c>
      <c r="W12" s="162">
        <v>222</v>
      </c>
      <c r="X12" s="60">
        <f t="shared" si="10"/>
        <v>2.3968905204059598E-2</v>
      </c>
      <c r="Y12" s="313">
        <f t="shared" si="0"/>
        <v>321235</v>
      </c>
      <c r="Z12" s="162">
        <f t="shared" si="1"/>
        <v>32395</v>
      </c>
      <c r="AA12" s="60">
        <f t="shared" si="11"/>
        <v>0.10084517565022491</v>
      </c>
      <c r="AC12" s="36" t="str">
        <f t="shared" si="2"/>
        <v>堺市医療圏</v>
      </c>
      <c r="AD12" s="110">
        <f t="shared" si="12"/>
        <v>7.3116997563630715E-2</v>
      </c>
      <c r="AF12" s="111">
        <f t="shared" si="3"/>
        <v>0.11099540272929283</v>
      </c>
      <c r="AG12" s="112">
        <v>999</v>
      </c>
    </row>
    <row r="13" spans="1:33" s="10" customFormat="1" ht="14.25" customHeight="1" thickTop="1">
      <c r="B13" s="385" t="s">
        <v>0</v>
      </c>
      <c r="C13" s="386"/>
      <c r="D13" s="163">
        <f>SUM(D5:D12)</f>
        <v>2743</v>
      </c>
      <c r="E13" s="164">
        <f>SUM(E5:E12)</f>
        <v>187</v>
      </c>
      <c r="F13" s="61">
        <f t="shared" si="4"/>
        <v>6.8173532628508934E-2</v>
      </c>
      <c r="G13" s="163">
        <f>SUM(G5:G12)</f>
        <v>7289</v>
      </c>
      <c r="H13" s="164">
        <f>SUM(H5:H12)</f>
        <v>522</v>
      </c>
      <c r="I13" s="61">
        <f t="shared" si="5"/>
        <v>7.1614761970091922E-2</v>
      </c>
      <c r="J13" s="163">
        <f>SUM(J5:J12)</f>
        <v>458005</v>
      </c>
      <c r="K13" s="164">
        <f>SUM(K5:K12)</f>
        <v>59667</v>
      </c>
      <c r="L13" s="61">
        <f t="shared" si="6"/>
        <v>0.13027587035076035</v>
      </c>
      <c r="M13" s="163">
        <f>SUM(M5:M12)</f>
        <v>356227</v>
      </c>
      <c r="N13" s="164">
        <f>SUM(N5:N12)</f>
        <v>43375</v>
      </c>
      <c r="O13" s="61">
        <f t="shared" si="7"/>
        <v>0.12176224710647986</v>
      </c>
      <c r="P13" s="163">
        <f>SUM(P5:P12)</f>
        <v>221243</v>
      </c>
      <c r="Q13" s="164">
        <f>SUM(Q5:Q12)</f>
        <v>20289</v>
      </c>
      <c r="R13" s="61">
        <f t="shared" si="8"/>
        <v>9.1704596303611871E-2</v>
      </c>
      <c r="S13" s="163">
        <f>SUM(S5:S12)</f>
        <v>94002</v>
      </c>
      <c r="T13" s="164">
        <f>SUM(T5:T12)</f>
        <v>5061</v>
      </c>
      <c r="U13" s="61">
        <f t="shared" si="9"/>
        <v>5.3839280015318826E-2</v>
      </c>
      <c r="V13" s="163">
        <f>SUM(V5:V12)</f>
        <v>30098</v>
      </c>
      <c r="W13" s="164">
        <f>SUM(W5:W12)</f>
        <v>720</v>
      </c>
      <c r="X13" s="61">
        <f t="shared" si="10"/>
        <v>2.39218552727756E-2</v>
      </c>
      <c r="Y13" s="163">
        <f t="shared" si="0"/>
        <v>1169607</v>
      </c>
      <c r="Z13" s="164">
        <f t="shared" si="1"/>
        <v>129821</v>
      </c>
      <c r="AA13" s="61">
        <f t="shared" si="11"/>
        <v>0.11099540272929283</v>
      </c>
    </row>
  </sheetData>
  <mergeCells count="13">
    <mergeCell ref="AF4:AG4"/>
    <mergeCell ref="B13:C13"/>
    <mergeCell ref="M3:O3"/>
    <mergeCell ref="P3:R3"/>
    <mergeCell ref="S3:U3"/>
    <mergeCell ref="V3:X3"/>
    <mergeCell ref="AC4:AD4"/>
    <mergeCell ref="Y3:AA3"/>
    <mergeCell ref="B3:B4"/>
    <mergeCell ref="C3:C4"/>
    <mergeCell ref="D3:F3"/>
    <mergeCell ref="G3:I3"/>
    <mergeCell ref="J3:L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2-8.歯科健診分析</oddHeader>
  </headerFooter>
  <ignoredErrors>
    <ignoredError sqref="F13:X13 AA13" formula="1"/>
    <ignoredError sqref="AD7:AD12" emptyCellReferenc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2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222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73"/>
      <c r="C4" s="374"/>
      <c r="D4" s="374"/>
      <c r="E4" s="374"/>
      <c r="F4" s="374"/>
      <c r="G4" s="375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76"/>
      <c r="C5" s="72"/>
      <c r="D5" s="377">
        <v>0.56099999999999983</v>
      </c>
      <c r="E5" s="73" t="s">
        <v>249</v>
      </c>
      <c r="F5" s="378">
        <v>0.57169999999999999</v>
      </c>
      <c r="G5" s="379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76"/>
      <c r="D6" s="377"/>
      <c r="E6" s="73"/>
      <c r="F6" s="378"/>
      <c r="G6" s="379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76"/>
      <c r="C7" s="74"/>
      <c r="D7" s="377">
        <v>0.55049999999999988</v>
      </c>
      <c r="E7" s="73" t="s">
        <v>249</v>
      </c>
      <c r="F7" s="378">
        <v>0.56099999999999983</v>
      </c>
      <c r="G7" s="379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76"/>
      <c r="D8" s="377"/>
      <c r="E8" s="73"/>
      <c r="F8" s="378"/>
      <c r="G8" s="379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76"/>
      <c r="C9" s="75"/>
      <c r="D9" s="377">
        <v>0.53999999999999992</v>
      </c>
      <c r="E9" s="73" t="s">
        <v>249</v>
      </c>
      <c r="F9" s="378">
        <v>0.55049999999999988</v>
      </c>
      <c r="G9" s="379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76"/>
      <c r="D10" s="377"/>
      <c r="E10" s="73"/>
      <c r="F10" s="378"/>
      <c r="G10" s="379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76"/>
      <c r="C11" s="76"/>
      <c r="D11" s="377">
        <v>0.52949999999999997</v>
      </c>
      <c r="E11" s="73" t="s">
        <v>249</v>
      </c>
      <c r="F11" s="378">
        <v>0.53999999999999992</v>
      </c>
      <c r="G11" s="379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76"/>
      <c r="D12" s="377"/>
      <c r="E12" s="73"/>
      <c r="F12" s="378"/>
      <c r="G12" s="379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76"/>
      <c r="C13" s="77"/>
      <c r="D13" s="377">
        <v>0.51900000000000002</v>
      </c>
      <c r="E13" s="73" t="s">
        <v>249</v>
      </c>
      <c r="F13" s="378">
        <v>0.52949999999999997</v>
      </c>
      <c r="G13" s="379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80"/>
      <c r="C14" s="381"/>
      <c r="D14" s="381"/>
      <c r="E14" s="381"/>
      <c r="F14" s="381"/>
      <c r="G14" s="382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3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212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168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4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223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73"/>
      <c r="C4" s="374"/>
      <c r="D4" s="374"/>
      <c r="E4" s="374"/>
      <c r="F4" s="374"/>
      <c r="G4" s="375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76"/>
      <c r="C5" s="72"/>
      <c r="D5" s="377">
        <v>0.2429</v>
      </c>
      <c r="E5" s="73" t="s">
        <v>249</v>
      </c>
      <c r="F5" s="378">
        <v>0.25559999999999999</v>
      </c>
      <c r="G5" s="379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76"/>
      <c r="D6" s="377"/>
      <c r="E6" s="73"/>
      <c r="F6" s="378"/>
      <c r="G6" s="379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76"/>
      <c r="C7" s="74"/>
      <c r="D7" s="377">
        <v>0.2303</v>
      </c>
      <c r="E7" s="73" t="s">
        <v>249</v>
      </c>
      <c r="F7" s="378">
        <v>0.2429</v>
      </c>
      <c r="G7" s="379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76"/>
      <c r="D8" s="377"/>
      <c r="E8" s="73"/>
      <c r="F8" s="378"/>
      <c r="G8" s="379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76"/>
      <c r="C9" s="75"/>
      <c r="D9" s="377">
        <v>0.2177</v>
      </c>
      <c r="E9" s="73" t="s">
        <v>249</v>
      </c>
      <c r="F9" s="378">
        <v>0.2303</v>
      </c>
      <c r="G9" s="379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76"/>
      <c r="D10" s="377"/>
      <c r="E10" s="73"/>
      <c r="F10" s="378"/>
      <c r="G10" s="379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76"/>
      <c r="C11" s="76"/>
      <c r="D11" s="377">
        <v>0.2051</v>
      </c>
      <c r="E11" s="73" t="s">
        <v>249</v>
      </c>
      <c r="F11" s="378">
        <v>0.2177</v>
      </c>
      <c r="G11" s="379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76"/>
      <c r="D12" s="377"/>
      <c r="E12" s="73"/>
      <c r="F12" s="378"/>
      <c r="G12" s="379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76"/>
      <c r="C13" s="77"/>
      <c r="D13" s="377">
        <v>0.1925</v>
      </c>
      <c r="E13" s="73" t="s">
        <v>249</v>
      </c>
      <c r="F13" s="378">
        <v>0.2051</v>
      </c>
      <c r="G13" s="379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80"/>
      <c r="C14" s="381"/>
      <c r="D14" s="381"/>
      <c r="E14" s="381"/>
      <c r="F14" s="381"/>
      <c r="G14" s="382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71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321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168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72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320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0.28959999999999997</v>
      </c>
      <c r="E5" s="198" t="s">
        <v>249</v>
      </c>
      <c r="F5" s="362">
        <v>0.30380000000000001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0.27529999999999999</v>
      </c>
      <c r="E7" s="198" t="s">
        <v>249</v>
      </c>
      <c r="F7" s="362">
        <v>0.28959999999999997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0.26100000000000001</v>
      </c>
      <c r="E9" s="198" t="s">
        <v>249</v>
      </c>
      <c r="F9" s="362">
        <v>0.27529999999999999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0.2467</v>
      </c>
      <c r="E11" s="198" t="s">
        <v>249</v>
      </c>
      <c r="F11" s="362">
        <v>0.26100000000000001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0.2324</v>
      </c>
      <c r="E13" s="198" t="s">
        <v>249</v>
      </c>
      <c r="F13" s="362">
        <v>0.2467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5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211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456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6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224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0.17440000000000003</v>
      </c>
      <c r="E5" s="198" t="s">
        <v>249</v>
      </c>
      <c r="F5" s="362">
        <v>0.18709999999999999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0.16190000000000002</v>
      </c>
      <c r="E7" s="198" t="s">
        <v>249</v>
      </c>
      <c r="F7" s="362">
        <v>0.17440000000000003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0.14940000000000001</v>
      </c>
      <c r="E9" s="198" t="s">
        <v>249</v>
      </c>
      <c r="F9" s="362">
        <v>0.16190000000000002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0.13689999999999999</v>
      </c>
      <c r="E11" s="198" t="s">
        <v>249</v>
      </c>
      <c r="F11" s="362">
        <v>0.14940000000000001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0.1244</v>
      </c>
      <c r="E13" s="198" t="s">
        <v>249</v>
      </c>
      <c r="F13" s="362">
        <v>0.13689999999999999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7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210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456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8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225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2.7100000000000003E-2</v>
      </c>
      <c r="E5" s="198" t="s">
        <v>249</v>
      </c>
      <c r="F5" s="362">
        <v>2.86E-2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2.5500000000000002E-2</v>
      </c>
      <c r="E7" s="198" t="s">
        <v>249</v>
      </c>
      <c r="F7" s="362">
        <v>2.7100000000000003E-2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2.3900000000000001E-2</v>
      </c>
      <c r="E9" s="198" t="s">
        <v>249</v>
      </c>
      <c r="F9" s="362">
        <v>2.5500000000000002E-2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2.23E-2</v>
      </c>
      <c r="E11" s="198" t="s">
        <v>249</v>
      </c>
      <c r="F11" s="362">
        <v>2.3900000000000001E-2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2.07E-2</v>
      </c>
      <c r="E13" s="198" t="s">
        <v>249</v>
      </c>
      <c r="F13" s="362">
        <v>2.23E-2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9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237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456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customWidth="1"/>
    <col min="14" max="16384" width="9" style="1"/>
  </cols>
  <sheetData>
    <row r="1" spans="1:13" ht="16.5" customHeight="1">
      <c r="A1" s="118" t="s">
        <v>167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222"/>
    </row>
    <row r="2" spans="1:13" ht="16.5" customHeight="1">
      <c r="A2" s="118" t="s">
        <v>455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222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0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238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6.9099999999999995E-2</v>
      </c>
      <c r="E5" s="198" t="s">
        <v>249</v>
      </c>
      <c r="F5" s="362">
        <v>7.4200000000000002E-2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6.3799999999999996E-2</v>
      </c>
      <c r="E7" s="198" t="s">
        <v>249</v>
      </c>
      <c r="F7" s="362">
        <v>6.9099999999999995E-2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5.8499999999999996E-2</v>
      </c>
      <c r="E9" s="198" t="s">
        <v>249</v>
      </c>
      <c r="F9" s="362">
        <v>6.3799999999999996E-2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5.3199999999999997E-2</v>
      </c>
      <c r="E11" s="198" t="s">
        <v>249</v>
      </c>
      <c r="F11" s="362">
        <v>5.8499999999999996E-2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4.7899999999999998E-2</v>
      </c>
      <c r="E13" s="198" t="s">
        <v>249</v>
      </c>
      <c r="F13" s="362">
        <v>5.3199999999999997E-2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1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315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456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2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319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0.24480000000000002</v>
      </c>
      <c r="E5" s="198" t="s">
        <v>249</v>
      </c>
      <c r="F5" s="362">
        <v>0.25740000000000002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0.23200000000000001</v>
      </c>
      <c r="E7" s="198" t="s">
        <v>249</v>
      </c>
      <c r="F7" s="362">
        <v>0.24480000000000002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0.21920000000000001</v>
      </c>
      <c r="E9" s="198" t="s">
        <v>249</v>
      </c>
      <c r="F9" s="362">
        <v>0.23200000000000001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0.2064</v>
      </c>
      <c r="E11" s="198" t="s">
        <v>249</v>
      </c>
      <c r="F11" s="362">
        <v>0.21920000000000001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0.19359999999999999</v>
      </c>
      <c r="E13" s="198" t="s">
        <v>249</v>
      </c>
      <c r="F13" s="362">
        <v>0.2064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3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338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456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4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339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0.11159999999999999</v>
      </c>
      <c r="E5" s="198" t="s">
        <v>249</v>
      </c>
      <c r="F5" s="362">
        <v>0.1196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0.10349999999999999</v>
      </c>
      <c r="E7" s="198" t="s">
        <v>249</v>
      </c>
      <c r="F7" s="362">
        <v>0.11159999999999999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9.5399999999999999E-2</v>
      </c>
      <c r="E9" s="198" t="s">
        <v>249</v>
      </c>
      <c r="F9" s="362">
        <v>0.10349999999999999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8.7300000000000003E-2</v>
      </c>
      <c r="E11" s="198" t="s">
        <v>249</v>
      </c>
      <c r="F11" s="362">
        <v>9.5399999999999999E-2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7.9200000000000007E-2</v>
      </c>
      <c r="E13" s="198" t="s">
        <v>249</v>
      </c>
      <c r="F13" s="362">
        <v>8.7300000000000003E-2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73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340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456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74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341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0.14809999999999995</v>
      </c>
      <c r="E5" s="198" t="s">
        <v>249</v>
      </c>
      <c r="F5" s="362">
        <v>0.1578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0.13839999999999997</v>
      </c>
      <c r="E7" s="198" t="s">
        <v>249</v>
      </c>
      <c r="F7" s="362">
        <v>0.14809999999999995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0.12869999999999998</v>
      </c>
      <c r="E9" s="198" t="s">
        <v>249</v>
      </c>
      <c r="F9" s="362">
        <v>0.13839999999999997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0.11899999999999999</v>
      </c>
      <c r="E11" s="198" t="s">
        <v>249</v>
      </c>
      <c r="F11" s="362">
        <v>0.12869999999999998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0.10929999999999999</v>
      </c>
      <c r="E13" s="198" t="s">
        <v>249</v>
      </c>
      <c r="F13" s="362">
        <v>0.11899999999999999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5"/>
  <dimension ref="A1:DP8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7.375" style="1" customWidth="1"/>
    <col min="4" max="36" width="10.625" style="1" customWidth="1"/>
    <col min="37" max="37" width="9" style="1" customWidth="1"/>
    <col min="38" max="38" width="9.625" style="1" customWidth="1"/>
    <col min="39" max="39" width="9" style="1" customWidth="1"/>
    <col min="40" max="40" width="9.625" style="1" customWidth="1"/>
    <col min="41" max="41" width="9" style="1" customWidth="1"/>
    <col min="42" max="42" width="9.625" style="1" customWidth="1"/>
    <col min="43" max="43" width="9" style="1" customWidth="1"/>
    <col min="44" max="44" width="9.625" style="1" customWidth="1"/>
    <col min="45" max="45" width="9" style="1" customWidth="1"/>
    <col min="46" max="46" width="9.625" style="1" customWidth="1"/>
    <col min="47" max="47" width="9" style="1" customWidth="1"/>
    <col min="48" max="48" width="9.625" style="1" customWidth="1"/>
    <col min="49" max="49" width="9" style="1" customWidth="1"/>
    <col min="50" max="50" width="9.625" style="1" customWidth="1"/>
    <col min="51" max="51" width="9" style="1" customWidth="1"/>
    <col min="52" max="52" width="9.625" style="1" customWidth="1"/>
    <col min="53" max="53" width="9" style="1" customWidth="1"/>
    <col min="54" max="54" width="9.625" style="1" customWidth="1"/>
    <col min="55" max="55" width="9" style="1" customWidth="1"/>
    <col min="56" max="56" width="9.625" style="1" customWidth="1"/>
    <col min="57" max="57" width="9" style="1" customWidth="1"/>
    <col min="58" max="58" width="9.625" style="1" customWidth="1"/>
    <col min="59" max="59" width="9" style="1" customWidth="1"/>
    <col min="60" max="60" width="9" style="1"/>
    <col min="61" max="61" width="12.875" style="1" customWidth="1"/>
    <col min="62" max="63" width="9" style="1"/>
    <col min="64" max="64" width="12.875" style="1" customWidth="1"/>
    <col min="65" max="66" width="9" style="1"/>
    <col min="67" max="67" width="12.875" style="1" customWidth="1"/>
    <col min="68" max="69" width="9" style="1"/>
    <col min="70" max="70" width="12.875" style="1" customWidth="1"/>
    <col min="71" max="72" width="9" style="1"/>
    <col min="73" max="73" width="12.875" style="1" customWidth="1"/>
    <col min="74" max="75" width="9" style="1"/>
    <col min="76" max="76" width="12.875" style="1" customWidth="1"/>
    <col min="77" max="78" width="9" style="1"/>
    <col min="79" max="79" width="12.875" style="1" customWidth="1"/>
    <col min="80" max="81" width="9" style="1"/>
    <col min="82" max="82" width="12.875" style="1" customWidth="1"/>
    <col min="83" max="84" width="9" style="1"/>
    <col min="85" max="85" width="12.875" style="1" customWidth="1"/>
    <col min="86" max="87" width="9" style="1"/>
    <col min="88" max="88" width="12.875" style="1" customWidth="1"/>
    <col min="89" max="90" width="9" style="1"/>
    <col min="91" max="91" width="12.875" style="1" customWidth="1"/>
    <col min="92" max="94" width="9" style="1"/>
    <col min="95" max="96" width="12.375" style="1" customWidth="1"/>
    <col min="97" max="116" width="10.75" style="1" customWidth="1"/>
    <col min="117" max="119" width="9" style="1"/>
    <col min="120" max="120" width="15.75" style="1" customWidth="1"/>
    <col min="121" max="16384" width="9" style="1"/>
  </cols>
  <sheetData>
    <row r="1" spans="1:120" ht="16.5" customHeight="1">
      <c r="A1" s="118" t="s">
        <v>205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</row>
    <row r="2" spans="1:120" ht="16.5" customHeight="1">
      <c r="A2" s="118" t="s">
        <v>201</v>
      </c>
      <c r="B2" s="10"/>
      <c r="C2" s="10"/>
      <c r="D2" s="134" t="s">
        <v>268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212"/>
    </row>
    <row r="3" spans="1:120" ht="16.5" customHeight="1">
      <c r="A3" s="10"/>
      <c r="B3" s="442"/>
      <c r="C3" s="443" t="s">
        <v>170</v>
      </c>
      <c r="D3" s="390" t="s">
        <v>327</v>
      </c>
      <c r="E3" s="434"/>
      <c r="F3" s="435"/>
      <c r="G3" s="390" t="s">
        <v>301</v>
      </c>
      <c r="H3" s="434"/>
      <c r="I3" s="435"/>
      <c r="J3" s="390" t="s">
        <v>276</v>
      </c>
      <c r="K3" s="434"/>
      <c r="L3" s="435"/>
      <c r="M3" s="390" t="s">
        <v>302</v>
      </c>
      <c r="N3" s="434"/>
      <c r="O3" s="435"/>
      <c r="P3" s="390" t="s">
        <v>277</v>
      </c>
      <c r="Q3" s="434"/>
      <c r="R3" s="435"/>
      <c r="S3" s="390" t="s">
        <v>303</v>
      </c>
      <c r="T3" s="434"/>
      <c r="U3" s="435"/>
      <c r="V3" s="390" t="s">
        <v>351</v>
      </c>
      <c r="W3" s="434"/>
      <c r="X3" s="435"/>
      <c r="Y3" s="390" t="s">
        <v>76</v>
      </c>
      <c r="Z3" s="434"/>
      <c r="AA3" s="435"/>
      <c r="AB3" s="390" t="s">
        <v>318</v>
      </c>
      <c r="AC3" s="434"/>
      <c r="AD3" s="435"/>
      <c r="AE3" s="390" t="s">
        <v>332</v>
      </c>
      <c r="AF3" s="434"/>
      <c r="AG3" s="434"/>
      <c r="AH3" s="434"/>
      <c r="AI3" s="434"/>
      <c r="AJ3" s="435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64"/>
      <c r="CR3" s="64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212"/>
    </row>
    <row r="4" spans="1:120" ht="16.5" customHeight="1">
      <c r="A4" s="10"/>
      <c r="B4" s="406"/>
      <c r="C4" s="444"/>
      <c r="D4" s="404"/>
      <c r="E4" s="440"/>
      <c r="F4" s="441"/>
      <c r="G4" s="404"/>
      <c r="H4" s="440"/>
      <c r="I4" s="441"/>
      <c r="J4" s="404"/>
      <c r="K4" s="440"/>
      <c r="L4" s="441"/>
      <c r="M4" s="404"/>
      <c r="N4" s="440"/>
      <c r="O4" s="441"/>
      <c r="P4" s="404"/>
      <c r="Q4" s="440"/>
      <c r="R4" s="441"/>
      <c r="S4" s="404"/>
      <c r="T4" s="440"/>
      <c r="U4" s="441"/>
      <c r="V4" s="404"/>
      <c r="W4" s="440"/>
      <c r="X4" s="441"/>
      <c r="Y4" s="404"/>
      <c r="Z4" s="440"/>
      <c r="AA4" s="441"/>
      <c r="AB4" s="404"/>
      <c r="AC4" s="440"/>
      <c r="AD4" s="441"/>
      <c r="AE4" s="391"/>
      <c r="AF4" s="436"/>
      <c r="AG4" s="436"/>
      <c r="AH4" s="436"/>
      <c r="AI4" s="436"/>
      <c r="AJ4" s="437"/>
      <c r="AK4" s="268"/>
      <c r="AL4" s="78" t="s">
        <v>226</v>
      </c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212"/>
    </row>
    <row r="5" spans="1:120" ht="16.5" customHeight="1">
      <c r="A5" s="10"/>
      <c r="B5" s="406"/>
      <c r="C5" s="444"/>
      <c r="D5" s="391"/>
      <c r="E5" s="436"/>
      <c r="F5" s="437"/>
      <c r="G5" s="391"/>
      <c r="H5" s="436"/>
      <c r="I5" s="437"/>
      <c r="J5" s="391"/>
      <c r="K5" s="436"/>
      <c r="L5" s="437"/>
      <c r="M5" s="391"/>
      <c r="N5" s="436"/>
      <c r="O5" s="437"/>
      <c r="P5" s="391"/>
      <c r="Q5" s="436"/>
      <c r="R5" s="437"/>
      <c r="S5" s="391"/>
      <c r="T5" s="436"/>
      <c r="U5" s="437"/>
      <c r="V5" s="391"/>
      <c r="W5" s="436"/>
      <c r="X5" s="437"/>
      <c r="Y5" s="391"/>
      <c r="Z5" s="436"/>
      <c r="AA5" s="437"/>
      <c r="AB5" s="391"/>
      <c r="AC5" s="436"/>
      <c r="AD5" s="437"/>
      <c r="AE5" s="446" t="s">
        <v>344</v>
      </c>
      <c r="AF5" s="447"/>
      <c r="AG5" s="448"/>
      <c r="AH5" s="446" t="s">
        <v>333</v>
      </c>
      <c r="AI5" s="447"/>
      <c r="AJ5" s="448"/>
      <c r="AK5" s="136"/>
      <c r="AL5" s="428" t="s">
        <v>467</v>
      </c>
      <c r="AM5" s="429"/>
      <c r="AN5" s="428" t="s">
        <v>478</v>
      </c>
      <c r="AO5" s="429"/>
      <c r="AP5" s="428" t="s">
        <v>469</v>
      </c>
      <c r="AQ5" s="429"/>
      <c r="AR5" s="428" t="s">
        <v>479</v>
      </c>
      <c r="AS5" s="429"/>
      <c r="AT5" s="428" t="s">
        <v>470</v>
      </c>
      <c r="AU5" s="429"/>
      <c r="AV5" s="428" t="s">
        <v>480</v>
      </c>
      <c r="AW5" s="429"/>
      <c r="AX5" s="428" t="s">
        <v>481</v>
      </c>
      <c r="AY5" s="429"/>
      <c r="AZ5" s="428" t="s">
        <v>482</v>
      </c>
      <c r="BA5" s="429"/>
      <c r="BB5" s="428" t="s">
        <v>473</v>
      </c>
      <c r="BC5" s="429"/>
      <c r="BD5" s="383" t="s">
        <v>483</v>
      </c>
      <c r="BE5" s="412"/>
      <c r="BF5" s="412"/>
      <c r="BG5" s="384"/>
      <c r="BH5" s="10"/>
      <c r="BI5" s="428" t="s">
        <v>467</v>
      </c>
      <c r="BJ5" s="438"/>
      <c r="BK5" s="429"/>
      <c r="BL5" s="428" t="s">
        <v>468</v>
      </c>
      <c r="BM5" s="438"/>
      <c r="BN5" s="429"/>
      <c r="BO5" s="428" t="s">
        <v>469</v>
      </c>
      <c r="BP5" s="438"/>
      <c r="BQ5" s="429"/>
      <c r="BR5" s="428" t="s">
        <v>479</v>
      </c>
      <c r="BS5" s="438"/>
      <c r="BT5" s="429"/>
      <c r="BU5" s="428" t="s">
        <v>470</v>
      </c>
      <c r="BV5" s="438"/>
      <c r="BW5" s="429"/>
      <c r="BX5" s="428" t="s">
        <v>480</v>
      </c>
      <c r="BY5" s="438"/>
      <c r="BZ5" s="429"/>
      <c r="CA5" s="428" t="s">
        <v>481</v>
      </c>
      <c r="CB5" s="438"/>
      <c r="CC5" s="429"/>
      <c r="CD5" s="428" t="s">
        <v>482</v>
      </c>
      <c r="CE5" s="438"/>
      <c r="CF5" s="429"/>
      <c r="CG5" s="428" t="s">
        <v>473</v>
      </c>
      <c r="CH5" s="438"/>
      <c r="CI5" s="429"/>
      <c r="CJ5" s="383" t="s">
        <v>483</v>
      </c>
      <c r="CK5" s="412"/>
      <c r="CL5" s="412"/>
      <c r="CM5" s="412"/>
      <c r="CN5" s="412"/>
      <c r="CO5" s="384"/>
      <c r="CP5" s="31"/>
      <c r="CQ5" s="428" t="s">
        <v>329</v>
      </c>
      <c r="CR5" s="429"/>
      <c r="CS5" s="428" t="s">
        <v>494</v>
      </c>
      <c r="CT5" s="429"/>
      <c r="CU5" s="428" t="s">
        <v>322</v>
      </c>
      <c r="CV5" s="429"/>
      <c r="CW5" s="428" t="s">
        <v>323</v>
      </c>
      <c r="CX5" s="429"/>
      <c r="CY5" s="428" t="s">
        <v>306</v>
      </c>
      <c r="CZ5" s="429"/>
      <c r="DA5" s="428" t="s">
        <v>324</v>
      </c>
      <c r="DB5" s="429"/>
      <c r="DC5" s="428" t="s">
        <v>325</v>
      </c>
      <c r="DD5" s="429"/>
      <c r="DE5" s="428" t="s">
        <v>441</v>
      </c>
      <c r="DF5" s="429"/>
      <c r="DG5" s="428" t="s">
        <v>316</v>
      </c>
      <c r="DH5" s="429"/>
      <c r="DI5" s="428" t="s">
        <v>326</v>
      </c>
      <c r="DJ5" s="438"/>
      <c r="DK5" s="438"/>
      <c r="DL5" s="429"/>
      <c r="DM5" s="432"/>
      <c r="DN5" s="31"/>
      <c r="DO5" s="31"/>
      <c r="DP5" s="212"/>
    </row>
    <row r="6" spans="1:120" ht="45" customHeight="1">
      <c r="A6" s="10"/>
      <c r="B6" s="407"/>
      <c r="C6" s="445"/>
      <c r="D6" s="228" t="s">
        <v>74</v>
      </c>
      <c r="E6" s="23" t="s">
        <v>73</v>
      </c>
      <c r="F6" s="307" t="s">
        <v>234</v>
      </c>
      <c r="G6" s="228" t="s">
        <v>74</v>
      </c>
      <c r="H6" s="23" t="s">
        <v>73</v>
      </c>
      <c r="I6" s="307" t="s">
        <v>234</v>
      </c>
      <c r="J6" s="228" t="s">
        <v>74</v>
      </c>
      <c r="K6" s="23" t="s">
        <v>73</v>
      </c>
      <c r="L6" s="307" t="s">
        <v>234</v>
      </c>
      <c r="M6" s="228" t="s">
        <v>74</v>
      </c>
      <c r="N6" s="23" t="s">
        <v>73</v>
      </c>
      <c r="O6" s="307" t="s">
        <v>234</v>
      </c>
      <c r="P6" s="228" t="s">
        <v>74</v>
      </c>
      <c r="Q6" s="23" t="s">
        <v>73</v>
      </c>
      <c r="R6" s="307" t="s">
        <v>234</v>
      </c>
      <c r="S6" s="228" t="s">
        <v>74</v>
      </c>
      <c r="T6" s="23" t="s">
        <v>73</v>
      </c>
      <c r="U6" s="307" t="s">
        <v>234</v>
      </c>
      <c r="V6" s="228" t="s">
        <v>74</v>
      </c>
      <c r="W6" s="23" t="s">
        <v>73</v>
      </c>
      <c r="X6" s="307" t="s">
        <v>234</v>
      </c>
      <c r="Y6" s="228" t="s">
        <v>74</v>
      </c>
      <c r="Z6" s="23" t="s">
        <v>73</v>
      </c>
      <c r="AA6" s="307" t="s">
        <v>234</v>
      </c>
      <c r="AB6" s="228" t="s">
        <v>74</v>
      </c>
      <c r="AC6" s="23" t="s">
        <v>73</v>
      </c>
      <c r="AD6" s="307" t="s">
        <v>234</v>
      </c>
      <c r="AE6" s="228" t="s">
        <v>74</v>
      </c>
      <c r="AF6" s="23" t="s">
        <v>73</v>
      </c>
      <c r="AG6" s="307" t="s">
        <v>234</v>
      </c>
      <c r="AH6" s="228" t="s">
        <v>74</v>
      </c>
      <c r="AI6" s="23" t="s">
        <v>73</v>
      </c>
      <c r="AJ6" s="307" t="s">
        <v>234</v>
      </c>
      <c r="AK6" s="136"/>
      <c r="AL6" s="430"/>
      <c r="AM6" s="431"/>
      <c r="AN6" s="430"/>
      <c r="AO6" s="431"/>
      <c r="AP6" s="430"/>
      <c r="AQ6" s="431"/>
      <c r="AR6" s="430"/>
      <c r="AS6" s="431"/>
      <c r="AT6" s="430"/>
      <c r="AU6" s="431"/>
      <c r="AV6" s="430"/>
      <c r="AW6" s="431"/>
      <c r="AX6" s="430"/>
      <c r="AY6" s="431"/>
      <c r="AZ6" s="430"/>
      <c r="BA6" s="431"/>
      <c r="BB6" s="430"/>
      <c r="BC6" s="431"/>
      <c r="BD6" s="383" t="s">
        <v>345</v>
      </c>
      <c r="BE6" s="384"/>
      <c r="BF6" s="383" t="s">
        <v>346</v>
      </c>
      <c r="BG6" s="384"/>
      <c r="BH6" s="10"/>
      <c r="BI6" s="430"/>
      <c r="BJ6" s="439"/>
      <c r="BK6" s="431"/>
      <c r="BL6" s="430"/>
      <c r="BM6" s="439"/>
      <c r="BN6" s="431"/>
      <c r="BO6" s="430"/>
      <c r="BP6" s="439"/>
      <c r="BQ6" s="431"/>
      <c r="BR6" s="430"/>
      <c r="BS6" s="439"/>
      <c r="BT6" s="431"/>
      <c r="BU6" s="430"/>
      <c r="BV6" s="439"/>
      <c r="BW6" s="431"/>
      <c r="BX6" s="430"/>
      <c r="BY6" s="439"/>
      <c r="BZ6" s="431"/>
      <c r="CA6" s="430"/>
      <c r="CB6" s="439"/>
      <c r="CC6" s="431"/>
      <c r="CD6" s="430"/>
      <c r="CE6" s="439"/>
      <c r="CF6" s="431"/>
      <c r="CG6" s="430"/>
      <c r="CH6" s="439"/>
      <c r="CI6" s="431"/>
      <c r="CJ6" s="430" t="s">
        <v>345</v>
      </c>
      <c r="CK6" s="439"/>
      <c r="CL6" s="431"/>
      <c r="CM6" s="383" t="s">
        <v>346</v>
      </c>
      <c r="CN6" s="412"/>
      <c r="CO6" s="384"/>
      <c r="CP6" s="31"/>
      <c r="CQ6" s="430"/>
      <c r="CR6" s="431"/>
      <c r="CS6" s="430"/>
      <c r="CT6" s="431"/>
      <c r="CU6" s="430"/>
      <c r="CV6" s="431"/>
      <c r="CW6" s="430"/>
      <c r="CX6" s="431"/>
      <c r="CY6" s="430"/>
      <c r="CZ6" s="431"/>
      <c r="DA6" s="430"/>
      <c r="DB6" s="431"/>
      <c r="DC6" s="430"/>
      <c r="DD6" s="431"/>
      <c r="DE6" s="430"/>
      <c r="DF6" s="431"/>
      <c r="DG6" s="430"/>
      <c r="DH6" s="431"/>
      <c r="DI6" s="383" t="s">
        <v>345</v>
      </c>
      <c r="DJ6" s="384"/>
      <c r="DK6" s="424" t="s">
        <v>346</v>
      </c>
      <c r="DL6" s="424"/>
      <c r="DM6" s="433"/>
      <c r="DN6" s="31"/>
      <c r="DO6" s="31"/>
      <c r="DP6" s="212"/>
    </row>
    <row r="7" spans="1:120" s="10" customFormat="1" ht="27" customHeight="1">
      <c r="B7" s="59">
        <v>1</v>
      </c>
      <c r="C7" s="38" t="s">
        <v>57</v>
      </c>
      <c r="D7" s="313">
        <v>32388</v>
      </c>
      <c r="E7" s="162">
        <v>14697</v>
      </c>
      <c r="F7" s="211">
        <f>IFERROR(E7/D7,"-")</f>
        <v>0.45377917747313817</v>
      </c>
      <c r="G7" s="313">
        <v>32231</v>
      </c>
      <c r="H7" s="162">
        <v>4882</v>
      </c>
      <c r="I7" s="211">
        <f>IFERROR(H7/G7,"-")</f>
        <v>0.15146908256026806</v>
      </c>
      <c r="J7" s="313">
        <v>32387</v>
      </c>
      <c r="K7" s="162">
        <v>18275</v>
      </c>
      <c r="L7" s="211">
        <f>IFERROR(K7/J7,"-")</f>
        <v>0.5642696143514373</v>
      </c>
      <c r="M7" s="313">
        <v>32387</v>
      </c>
      <c r="N7" s="162">
        <v>8279</v>
      </c>
      <c r="O7" s="211">
        <f>IFERROR(N7/M7,"-")</f>
        <v>0.25562725785037205</v>
      </c>
      <c r="P7" s="313">
        <v>32348</v>
      </c>
      <c r="Q7" s="162">
        <v>9203</v>
      </c>
      <c r="R7" s="211">
        <f>IFERROR(Q7/P7,"-")</f>
        <v>0.28449981451712625</v>
      </c>
      <c r="S7" s="313">
        <v>32370</v>
      </c>
      <c r="T7" s="162">
        <v>5877</v>
      </c>
      <c r="U7" s="211">
        <f>IFERROR(T7/S7,"-")</f>
        <v>0.18155699721964783</v>
      </c>
      <c r="V7" s="313">
        <v>32390</v>
      </c>
      <c r="W7" s="162">
        <v>927</v>
      </c>
      <c r="X7" s="211">
        <f>IFERROR(W7/V7,"-")</f>
        <v>2.8619944427292373E-2</v>
      </c>
      <c r="Y7" s="313">
        <v>32384</v>
      </c>
      <c r="Z7" s="162">
        <v>2215</v>
      </c>
      <c r="AA7" s="211">
        <f>IFERROR(Z7/Y7,"-")</f>
        <v>6.8397974308300399E-2</v>
      </c>
      <c r="AB7" s="313">
        <v>32357</v>
      </c>
      <c r="AC7" s="162">
        <v>7897</v>
      </c>
      <c r="AD7" s="211">
        <f>IFERROR(AC7/AB7,"-")</f>
        <v>0.24405847266433847</v>
      </c>
      <c r="AE7" s="313">
        <v>32350</v>
      </c>
      <c r="AF7" s="162">
        <v>3247</v>
      </c>
      <c r="AG7" s="211">
        <f>IFERROR(AF7/AE7,"-")</f>
        <v>0.10037094281298301</v>
      </c>
      <c r="AH7" s="313">
        <v>32236</v>
      </c>
      <c r="AI7" s="162">
        <v>4141</v>
      </c>
      <c r="AJ7" s="211">
        <f>IFERROR(AI7/AH7,"-")</f>
        <v>0.12845886586425115</v>
      </c>
      <c r="AK7" s="62"/>
      <c r="AL7" s="51" t="s">
        <v>477</v>
      </c>
      <c r="AM7" s="227">
        <f>VLOOKUP(AL7,$C$7:$AJ$80,4,0)</f>
        <v>0.45377917747313817</v>
      </c>
      <c r="AN7" s="51" t="s">
        <v>57</v>
      </c>
      <c r="AO7" s="227">
        <f>VLOOKUP(AN7,$C$7:$AJ$80,7,0)</f>
        <v>0.15146908256026806</v>
      </c>
      <c r="AP7" s="51" t="s">
        <v>477</v>
      </c>
      <c r="AQ7" s="227">
        <f>VLOOKUP(AP7,$C$7:$AJ$80,10,0)</f>
        <v>0.5642696143514373</v>
      </c>
      <c r="AR7" s="51" t="s">
        <v>57</v>
      </c>
      <c r="AS7" s="227">
        <f>VLOOKUP(AR7,$C$7:$AJ$80,13,0)</f>
        <v>0.25562725785037205</v>
      </c>
      <c r="AT7" s="51" t="s">
        <v>57</v>
      </c>
      <c r="AU7" s="227">
        <f>VLOOKUP(AT7,$C$7:$AJ$80,16,0)</f>
        <v>0.28449981451712625</v>
      </c>
      <c r="AV7" s="51" t="s">
        <v>57</v>
      </c>
      <c r="AW7" s="227">
        <f>VLOOKUP(AV7,$C$7:$AJ$80,19,0)</f>
        <v>0.18155699721964783</v>
      </c>
      <c r="AX7" s="51" t="s">
        <v>57</v>
      </c>
      <c r="AY7" s="227">
        <f>VLOOKUP(AX7,$C$7:$AJ$80,22,0)</f>
        <v>2.8619944427292373E-2</v>
      </c>
      <c r="AZ7" s="51" t="s">
        <v>57</v>
      </c>
      <c r="BA7" s="227">
        <f>VLOOKUP(AZ7,$C$7:$AJ$80,25,0)</f>
        <v>6.8397974308300399E-2</v>
      </c>
      <c r="BB7" s="51" t="s">
        <v>57</v>
      </c>
      <c r="BC7" s="227">
        <f>VLOOKUP(BB7,$C$7:$AJ$80,28,0)</f>
        <v>0.24405847266433847</v>
      </c>
      <c r="BD7" s="51" t="s">
        <v>57</v>
      </c>
      <c r="BE7" s="227">
        <f>VLOOKUP(BD7,$C$7:$AJ$80,31,0)</f>
        <v>0.10037094281298301</v>
      </c>
      <c r="BF7" s="51" t="s">
        <v>57</v>
      </c>
      <c r="BG7" s="227">
        <f>VLOOKUP(BF7,$C$7:$AJ$80,34,0)</f>
        <v>0.12845886586425115</v>
      </c>
      <c r="BI7" s="36" t="str">
        <f>INDEX($AL$7:$AL$49,MATCH(BJ7,AM$7:AM$49,0))</f>
        <v>田尻町</v>
      </c>
      <c r="BJ7" s="121">
        <f>LARGE(AM$7:AM$49,ROW(A1))</f>
        <v>0.53333333333333333</v>
      </c>
      <c r="BK7" s="279">
        <f>ROUND(BJ7,4)</f>
        <v>0.5333</v>
      </c>
      <c r="BL7" s="36" t="str">
        <f>INDEX($AN$7:$AN$49,MATCH(BM7,AO$7:AO$49,0))</f>
        <v>貝塚市</v>
      </c>
      <c r="BM7" s="121">
        <f>LARGE(AO$7:AO$49,ROW(A1))</f>
        <v>0.19421793921423278</v>
      </c>
      <c r="BN7" s="279">
        <f>ROUND(BM7,4)</f>
        <v>0.19420000000000001</v>
      </c>
      <c r="BO7" s="36" t="str">
        <f>INDEX($AP$7:$AP$49,MATCH(BP7,AQ$7:AQ$49,0))</f>
        <v>能勢町</v>
      </c>
      <c r="BP7" s="121">
        <f>LARGE(AQ$7:AQ$49,ROW(A1))</f>
        <v>0.74860335195530725</v>
      </c>
      <c r="BQ7" s="279">
        <f>ROUND(BP7,4)</f>
        <v>0.74860000000000004</v>
      </c>
      <c r="BR7" s="36" t="str">
        <f>INDEX($AR$7:$AR$49,MATCH(BS7,AS$7:AS$49,0))</f>
        <v>高石市</v>
      </c>
      <c r="BS7" s="121">
        <f>LARGE(AS$7:AS$49,ROW(A1))</f>
        <v>0.33245149911816579</v>
      </c>
      <c r="BT7" s="279">
        <f>ROUND(BS7,4)</f>
        <v>0.33250000000000002</v>
      </c>
      <c r="BU7" s="36" t="str">
        <f>INDEX($AT$7:$AT$49,MATCH(BV7,AU$7:AU$49,0))</f>
        <v>高石市</v>
      </c>
      <c r="BV7" s="121">
        <f>LARGE(AU$7:AU$49,ROW(A1))</f>
        <v>0.40476190476190477</v>
      </c>
      <c r="BW7" s="279">
        <f>ROUND(BV7,4)</f>
        <v>0.40479999999999999</v>
      </c>
      <c r="BX7" s="36" t="str">
        <f>INDEX($AV$7:$AV$49,MATCH(BY7,AW$7:AW$49,0))</f>
        <v>能勢町</v>
      </c>
      <c r="BY7" s="121">
        <f>LARGE(AW$7:AW$49,ROW(A1))</f>
        <v>0.45251396648044695</v>
      </c>
      <c r="BZ7" s="279">
        <f>ROUND(BY7,4)</f>
        <v>0.45250000000000001</v>
      </c>
      <c r="CA7" s="36" t="str">
        <f>INDEX($AX$7:$AX$49,MATCH(CB7,AY$7:AY$49,0))</f>
        <v>能勢町</v>
      </c>
      <c r="CB7" s="121">
        <f>LARGE(AY$7:AY$49,ROW(A1))</f>
        <v>7.8212290502793297E-2</v>
      </c>
      <c r="CC7" s="279">
        <f>ROUND(CB7,4)</f>
        <v>7.8200000000000006E-2</v>
      </c>
      <c r="CD7" s="36" t="str">
        <f>INDEX($AZ$7:$AZ$49,MATCH(CE7,BA$7:BA$49,0))</f>
        <v>泉南市</v>
      </c>
      <c r="CE7" s="121">
        <f>LARGE(BA$7:BA$49,ROW(A1))</f>
        <v>9.8360655737704916E-2</v>
      </c>
      <c r="CF7" s="279">
        <f>ROUND(CE7,4)</f>
        <v>9.8400000000000001E-2</v>
      </c>
      <c r="CG7" s="36" t="str">
        <f>INDEX($BB$7:$BB$49,MATCH(CH7,BC$7:BC$49,0))</f>
        <v>柏原市</v>
      </c>
      <c r="CH7" s="121">
        <f>LARGE(BC$7:BC$49,ROW(A1))</f>
        <v>0.42973977695167287</v>
      </c>
      <c r="CI7" s="279">
        <f>ROUND(CH7,4)</f>
        <v>0.42970000000000003</v>
      </c>
      <c r="CJ7" s="36" t="str">
        <f>INDEX($BD$7:$BD$49,MATCH(CK7,BE$7:BE$49,0))</f>
        <v>能勢町</v>
      </c>
      <c r="CK7" s="121">
        <f>LARGE(BE$7:BE$49,ROW(A1))</f>
        <v>0.16759776536312848</v>
      </c>
      <c r="CL7" s="279">
        <f>ROUND(CK7,4)</f>
        <v>0.1676</v>
      </c>
      <c r="CM7" s="269" t="str">
        <f>INDEX($BF$7:$BF$49,MATCH(CN7,BG$7:BG$49,0))</f>
        <v>能勢町</v>
      </c>
      <c r="CN7" s="282">
        <f>LARGE(BG$7:BG$49,ROW(A1))</f>
        <v>0.31843575418994413</v>
      </c>
      <c r="CO7" s="214">
        <f>ROUND(CN7,4)</f>
        <v>0.31840000000000002</v>
      </c>
      <c r="CP7" s="31"/>
      <c r="CQ7" s="280">
        <f>$F$81</f>
        <v>0.41883542119293055</v>
      </c>
      <c r="CR7" s="280">
        <f>ROUND(CQ7,4)</f>
        <v>0.41880000000000001</v>
      </c>
      <c r="CS7" s="280">
        <f>$I$81</f>
        <v>0.13905492449138979</v>
      </c>
      <c r="CT7" s="280">
        <f>ROUND(CS7,4)</f>
        <v>0.1391</v>
      </c>
      <c r="CU7" s="280">
        <f>$L$81</f>
        <v>0.55089838814066017</v>
      </c>
      <c r="CV7" s="280">
        <f>ROUND(CU7,4)</f>
        <v>0.55089999999999995</v>
      </c>
      <c r="CW7" s="280">
        <f>$O$81</f>
        <v>0.23116991192719932</v>
      </c>
      <c r="CX7" s="280">
        <f>ROUND(CW7,4)</f>
        <v>0.23119999999999999</v>
      </c>
      <c r="CY7" s="280">
        <f>$R$81</f>
        <v>0.26463237789639321</v>
      </c>
      <c r="CZ7" s="280">
        <f>ROUND(CY7,4)</f>
        <v>0.2646</v>
      </c>
      <c r="DA7" s="280">
        <f>$U$81</f>
        <v>0.16508641290103757</v>
      </c>
      <c r="DB7" s="280">
        <f>ROUND(DA7,4)</f>
        <v>0.1651</v>
      </c>
      <c r="DC7" s="280">
        <f>$X$81</f>
        <v>2.507742800351315E-2</v>
      </c>
      <c r="DD7" s="280">
        <f>ROUND(DC7,4)</f>
        <v>2.5100000000000001E-2</v>
      </c>
      <c r="DE7" s="280">
        <f>$AA$81</f>
        <v>6.1046287590363305E-2</v>
      </c>
      <c r="DF7" s="280">
        <f>ROUND(DE7,4)</f>
        <v>6.0999999999999999E-2</v>
      </c>
      <c r="DG7" s="280">
        <f>$AD$81</f>
        <v>0.23028690421101342</v>
      </c>
      <c r="DH7" s="280">
        <f>ROUND(DG7,4)</f>
        <v>0.2303</v>
      </c>
      <c r="DI7" s="280">
        <f>$AG$81</f>
        <v>9.5602073242217631E-2</v>
      </c>
      <c r="DJ7" s="280">
        <f>ROUND(DI7,4)</f>
        <v>9.5600000000000004E-2</v>
      </c>
      <c r="DK7" s="280">
        <f>$AJ$81</f>
        <v>0.12515288034307123</v>
      </c>
      <c r="DL7" s="280">
        <f>ROUND(DK7,4)</f>
        <v>0.12520000000000001</v>
      </c>
      <c r="DM7" s="112">
        <v>0</v>
      </c>
      <c r="DP7" s="212"/>
    </row>
    <row r="8" spans="1:120" s="10" customFormat="1" ht="27" customHeight="1">
      <c r="B8" s="59">
        <v>2</v>
      </c>
      <c r="C8" s="38" t="s">
        <v>178</v>
      </c>
      <c r="D8" s="313">
        <v>1473</v>
      </c>
      <c r="E8" s="162">
        <v>667</v>
      </c>
      <c r="F8" s="211">
        <f t="shared" ref="F8:F71" si="0">IFERROR(E8/D8,"-")</f>
        <v>0.45281737949762391</v>
      </c>
      <c r="G8" s="313">
        <v>1461</v>
      </c>
      <c r="H8" s="162">
        <v>170</v>
      </c>
      <c r="I8" s="211">
        <f t="shared" ref="I8:I71" si="1">IFERROR(H8/G8,"-")</f>
        <v>0.1163586584531143</v>
      </c>
      <c r="J8" s="313">
        <v>1474</v>
      </c>
      <c r="K8" s="162">
        <v>893</v>
      </c>
      <c r="L8" s="211">
        <f t="shared" ref="L8:L71" si="2">IFERROR(K8/J8,"-")</f>
        <v>0.60583446404341923</v>
      </c>
      <c r="M8" s="313">
        <v>1473</v>
      </c>
      <c r="N8" s="162">
        <v>285</v>
      </c>
      <c r="O8" s="211">
        <f t="shared" ref="O8:O71" si="3">IFERROR(N8/M8,"-")</f>
        <v>0.19348268839103869</v>
      </c>
      <c r="P8" s="313">
        <v>1471</v>
      </c>
      <c r="Q8" s="162">
        <v>400</v>
      </c>
      <c r="R8" s="211">
        <f t="shared" ref="R8:R71" si="4">IFERROR(Q8/P8,"-")</f>
        <v>0.27192386131883073</v>
      </c>
      <c r="S8" s="313">
        <v>1474</v>
      </c>
      <c r="T8" s="162">
        <v>202</v>
      </c>
      <c r="U8" s="211">
        <f t="shared" ref="U8:U71" si="5">IFERROR(T8/S8,"-")</f>
        <v>0.13704206241519673</v>
      </c>
      <c r="V8" s="313">
        <v>1474</v>
      </c>
      <c r="W8" s="162">
        <v>60</v>
      </c>
      <c r="X8" s="211">
        <f t="shared" ref="X8:X71" si="6">IFERROR(W8/V8,"-")</f>
        <v>4.0705563093622797E-2</v>
      </c>
      <c r="Y8" s="313">
        <v>1474</v>
      </c>
      <c r="Z8" s="162">
        <v>86</v>
      </c>
      <c r="AA8" s="211">
        <f t="shared" ref="AA8:AA71" si="7">IFERROR(Z8/Y8,"-")</f>
        <v>5.8344640434192671E-2</v>
      </c>
      <c r="AB8" s="313">
        <v>1471</v>
      </c>
      <c r="AC8" s="162">
        <v>435</v>
      </c>
      <c r="AD8" s="211">
        <f t="shared" ref="AD8:AD71" si="8">IFERROR(AC8/AB8,"-")</f>
        <v>0.2957171991842284</v>
      </c>
      <c r="AE8" s="313">
        <v>1474</v>
      </c>
      <c r="AF8" s="162">
        <v>246</v>
      </c>
      <c r="AG8" s="211">
        <f t="shared" ref="AG8:AG71" si="9">IFERROR(AF8/AE8,"-")</f>
        <v>0.16689280868385345</v>
      </c>
      <c r="AH8" s="313">
        <v>1463</v>
      </c>
      <c r="AI8" s="162">
        <v>263</v>
      </c>
      <c r="AJ8" s="211">
        <f t="shared" ref="AJ8:AJ71" si="10">IFERROR(AI8/AH8,"-")</f>
        <v>0.17976760082023241</v>
      </c>
      <c r="AK8" s="62"/>
      <c r="AL8" s="51" t="s">
        <v>35</v>
      </c>
      <c r="AM8" s="227">
        <f t="shared" ref="AM8:AM49" si="11">VLOOKUP(AL8,$C$7:$AJ$80,4,0)</f>
        <v>0.40326202576527598</v>
      </c>
      <c r="AN8" s="51" t="s">
        <v>35</v>
      </c>
      <c r="AO8" s="227">
        <f t="shared" ref="AO8:AO49" si="12">VLOOKUP(AN8,$C$7:$AJ$80,7,0)</f>
        <v>0.14250059424768244</v>
      </c>
      <c r="AP8" s="51" t="s">
        <v>35</v>
      </c>
      <c r="AQ8" s="227">
        <f t="shared" ref="AQ8:AQ49" si="13">VLOOKUP(AP8,$C$7:$AJ$80,10,0)</f>
        <v>0.55241697198912654</v>
      </c>
      <c r="AR8" s="51" t="s">
        <v>35</v>
      </c>
      <c r="AS8" s="227">
        <f t="shared" ref="AS8:AS49" si="14">VLOOKUP(AR8,$C$7:$AJ$80,13,0)</f>
        <v>0.23587804301583551</v>
      </c>
      <c r="AT8" s="51" t="s">
        <v>35</v>
      </c>
      <c r="AU8" s="227">
        <f t="shared" ref="AU8:AU49" si="15">VLOOKUP(AT8,$C$7:$AJ$80,16,0)</f>
        <v>0.27925689267542303</v>
      </c>
      <c r="AV8" s="51" t="s">
        <v>35</v>
      </c>
      <c r="AW8" s="227">
        <f t="shared" ref="AW8:AW49" si="16">VLOOKUP(AV8,$C$7:$AJ$80,19,0)</f>
        <v>0.17695765318192572</v>
      </c>
      <c r="AX8" s="51" t="s">
        <v>35</v>
      </c>
      <c r="AY8" s="227">
        <f t="shared" ref="AY8:AY49" si="17">VLOOKUP(AX8,$C$7:$AJ$80,22,0)</f>
        <v>2.599858189553297E-2</v>
      </c>
      <c r="AZ8" s="51" t="s">
        <v>35</v>
      </c>
      <c r="BA8" s="227">
        <f t="shared" ref="BA8:BA49" si="18">VLOOKUP(AZ8,$C$7:$AJ$80,25,0)</f>
        <v>7.1301880099326004E-2</v>
      </c>
      <c r="BB8" s="51" t="s">
        <v>35</v>
      </c>
      <c r="BC8" s="227">
        <f t="shared" ref="BC8:BC49" si="19">VLOOKUP(BB8,$C$7:$AJ$80,28,0)</f>
        <v>0.22821969696969696</v>
      </c>
      <c r="BD8" s="51" t="s">
        <v>35</v>
      </c>
      <c r="BE8" s="227">
        <f t="shared" ref="BE8:BE49" si="20">VLOOKUP(BD8,$C$7:$AJ$80,31,0)</f>
        <v>9.7786196282703922E-2</v>
      </c>
      <c r="BF8" s="51" t="s">
        <v>35</v>
      </c>
      <c r="BG8" s="227">
        <f t="shared" ref="BG8:BG49" si="21">VLOOKUP(BF8,$C$7:$AJ$80,34,0)</f>
        <v>0.1341288782816229</v>
      </c>
      <c r="BI8" s="36" t="str">
        <f t="shared" ref="BI8:BI49" si="22">INDEX($AL$7:$AL$49,MATCH(BJ8,AM$7:AM$49,0))</f>
        <v>河南町</v>
      </c>
      <c r="BJ8" s="121">
        <f t="shared" ref="BJ8:BJ49" si="23">LARGE(AM$7:AM$49,ROW(A2))</f>
        <v>0.51190476190476186</v>
      </c>
      <c r="BK8" s="279">
        <f t="shared" ref="BK8:BK49" si="24">ROUND(BJ8,4)</f>
        <v>0.51190000000000002</v>
      </c>
      <c r="BL8" s="36" t="str">
        <f t="shared" ref="BL8:BL49" si="25">INDEX($AN$7:$AN$49,MATCH(BM8,AO$7:AO$49,0))</f>
        <v>岸和田市</v>
      </c>
      <c r="BM8" s="121">
        <f t="shared" ref="BM8:BM49" si="26">LARGE(AO$7:AO$49,ROW(A2))</f>
        <v>0.19154107924161401</v>
      </c>
      <c r="BN8" s="279">
        <f t="shared" ref="BN8:BN49" si="27">ROUND(BM8,4)</f>
        <v>0.1915</v>
      </c>
      <c r="BO8" s="36" t="str">
        <f t="shared" ref="BO8:BO49" si="28">INDEX($AP$7:$AP$49,MATCH(BP8,AQ$7:AQ$49,0))</f>
        <v>泉大津市</v>
      </c>
      <c r="BP8" s="121">
        <f t="shared" ref="BP8:BP49" si="29">LARGE(AQ$7:AQ$49,ROW(A2))</f>
        <v>0.62511210762331837</v>
      </c>
      <c r="BQ8" s="279">
        <f t="shared" ref="BQ8:BQ49" si="30">ROUND(BP8,4)</f>
        <v>0.62509999999999999</v>
      </c>
      <c r="BR8" s="36" t="str">
        <f t="shared" ref="BR8:BR49" si="31">INDEX($AR$7:$AR$49,MATCH(BS8,AS$7:AS$49,0))</f>
        <v>藤井寺市</v>
      </c>
      <c r="BS8" s="121">
        <f t="shared" ref="BS8:BS49" si="32">LARGE(AS$7:AS$49,ROW(A2))</f>
        <v>0.31304985337243402</v>
      </c>
      <c r="BT8" s="279">
        <f t="shared" ref="BT8:BT49" si="33">ROUND(BS8,4)</f>
        <v>0.313</v>
      </c>
      <c r="BU8" s="36" t="str">
        <f t="shared" ref="BU8:BU49" si="34">INDEX($AT$7:$AT$49,MATCH(BV8,AU$7:AU$49,0))</f>
        <v>岬町</v>
      </c>
      <c r="BV8" s="121">
        <f t="shared" ref="BV8:BV49" si="35">LARGE(AU$7:AU$49,ROW(A2))</f>
        <v>0.35398230088495575</v>
      </c>
      <c r="BW8" s="279">
        <f t="shared" ref="BW8:BW49" si="36">ROUND(BV8,4)</f>
        <v>0.35399999999999998</v>
      </c>
      <c r="BX8" s="36" t="str">
        <f t="shared" ref="BX8:BX49" si="37">INDEX($AV$7:$AV$49,MATCH(BY8,AW$7:AW$49,0))</f>
        <v>高石市</v>
      </c>
      <c r="BY8" s="121">
        <f t="shared" ref="BY8:BY49" si="38">LARGE(AW$7:AW$49,ROW(A2))</f>
        <v>0.3289241622574956</v>
      </c>
      <c r="BZ8" s="279">
        <f t="shared" ref="BZ8:BZ49" si="39">ROUND(BY8,4)</f>
        <v>0.32890000000000003</v>
      </c>
      <c r="CA8" s="36" t="str">
        <f t="shared" ref="CA8:CA49" si="40">INDEX($AX$7:$AX$49,MATCH(CB8,AY$7:AY$49,0))</f>
        <v>泉南市</v>
      </c>
      <c r="CB8" s="121">
        <f t="shared" ref="CB8:CB49" si="41">LARGE(AY$7:AY$49,ROW(A2))</f>
        <v>6.3157894736842107E-2</v>
      </c>
      <c r="CC8" s="279">
        <f t="shared" ref="CC8:CC49" si="42">ROUND(CB8,4)</f>
        <v>6.3200000000000006E-2</v>
      </c>
      <c r="CD8" s="36" t="str">
        <f t="shared" ref="CD8:CD49" si="43">INDEX($AZ$7:$AZ$49,MATCH(CE8,BA$7:BA$49,0))</f>
        <v>岸和田市</v>
      </c>
      <c r="CE8" s="121">
        <f t="shared" ref="CE8:CE49" si="44">LARGE(BA$7:BA$49,ROW(A2))</f>
        <v>8.6449732880038849E-2</v>
      </c>
      <c r="CF8" s="279">
        <f t="shared" ref="CF8:CF49" si="45">ROUND(CE8,4)</f>
        <v>8.6400000000000005E-2</v>
      </c>
      <c r="CG8" s="36" t="str">
        <f t="shared" ref="CG8:CG49" si="46">INDEX($BB$7:$BB$49,MATCH(CH8,BC$7:BC$49,0))</f>
        <v>摂津市</v>
      </c>
      <c r="CH8" s="121">
        <f t="shared" ref="CH8:CH49" si="47">LARGE(BC$7:BC$49,ROW(A2))</f>
        <v>0.37637795275590552</v>
      </c>
      <c r="CI8" s="279">
        <f t="shared" ref="CI8:CI49" si="48">ROUND(CH8,4)</f>
        <v>0.37640000000000001</v>
      </c>
      <c r="CJ8" s="36" t="str">
        <f t="shared" ref="CJ8:CJ49" si="49">INDEX($BD$7:$BD$49,MATCH(CK8,BE$7:BE$49,0))</f>
        <v>太子町</v>
      </c>
      <c r="CK8" s="121">
        <f t="shared" ref="CK8:CK49" si="50">LARGE(BE$7:BE$49,ROW(A2))</f>
        <v>0.15503875968992248</v>
      </c>
      <c r="CL8" s="279">
        <f t="shared" ref="CL8:CL49" si="51">ROUND(CK8,4)</f>
        <v>0.155</v>
      </c>
      <c r="CM8" s="36" t="str">
        <f t="shared" ref="CM8:CM49" si="52">INDEX($BF$7:$BF$49,MATCH(CN8,BG$7:BG$49,0))</f>
        <v>東大阪市</v>
      </c>
      <c r="CN8" s="121">
        <f t="shared" ref="CN8:CN49" si="53">LARGE(BG$7:BG$49,ROW(A2))</f>
        <v>0.17567398119122257</v>
      </c>
      <c r="CO8" s="214">
        <f t="shared" ref="CO8:CO49" si="54">ROUND(CN8,4)</f>
        <v>0.1757</v>
      </c>
      <c r="CQ8" s="280">
        <f t="shared" ref="CQ8:CQ49" si="55">$F$81</f>
        <v>0.41883542119293055</v>
      </c>
      <c r="CR8" s="280">
        <f t="shared" ref="CR8:CR49" si="56">ROUND(CQ8,4)</f>
        <v>0.41880000000000001</v>
      </c>
      <c r="CS8" s="280">
        <f t="shared" ref="CS8:CS49" si="57">$I$81</f>
        <v>0.13905492449138979</v>
      </c>
      <c r="CT8" s="280">
        <f t="shared" ref="CT8:CT49" si="58">ROUND(CS8,4)</f>
        <v>0.1391</v>
      </c>
      <c r="CU8" s="280">
        <f t="shared" ref="CU8:CU49" si="59">$L$81</f>
        <v>0.55089838814066017</v>
      </c>
      <c r="CV8" s="280">
        <f t="shared" ref="CV8:CV49" si="60">ROUND(CU8,4)</f>
        <v>0.55089999999999995</v>
      </c>
      <c r="CW8" s="280">
        <f t="shared" ref="CW8:CW49" si="61">$O$81</f>
        <v>0.23116991192719932</v>
      </c>
      <c r="CX8" s="280">
        <f t="shared" ref="CX8:CX49" si="62">ROUND(CW8,4)</f>
        <v>0.23119999999999999</v>
      </c>
      <c r="CY8" s="280">
        <f t="shared" ref="CY8:CY49" si="63">$R$81</f>
        <v>0.26463237789639321</v>
      </c>
      <c r="CZ8" s="280">
        <f t="shared" ref="CZ8:CZ49" si="64">ROUND(CY8,4)</f>
        <v>0.2646</v>
      </c>
      <c r="DA8" s="280">
        <f t="shared" ref="DA8:DA49" si="65">$U$81</f>
        <v>0.16508641290103757</v>
      </c>
      <c r="DB8" s="280">
        <f t="shared" ref="DB8:DB49" si="66">ROUND(DA8,4)</f>
        <v>0.1651</v>
      </c>
      <c r="DC8" s="280">
        <f t="shared" ref="DC8:DC49" si="67">$X$81</f>
        <v>2.507742800351315E-2</v>
      </c>
      <c r="DD8" s="280">
        <f t="shared" ref="DD8:DD49" si="68">ROUND(DC8,4)</f>
        <v>2.5100000000000001E-2</v>
      </c>
      <c r="DE8" s="280">
        <f t="shared" ref="DE8:DE49" si="69">$AA$81</f>
        <v>6.1046287590363305E-2</v>
      </c>
      <c r="DF8" s="280">
        <f t="shared" ref="DF8:DF49" si="70">ROUND(DE8,4)</f>
        <v>6.0999999999999999E-2</v>
      </c>
      <c r="DG8" s="280">
        <f t="shared" ref="DG8:DG49" si="71">$AD$81</f>
        <v>0.23028690421101342</v>
      </c>
      <c r="DH8" s="280">
        <f t="shared" ref="DH8:DH49" si="72">ROUND(DG8,4)</f>
        <v>0.2303</v>
      </c>
      <c r="DI8" s="280">
        <f t="shared" ref="DI8:DI49" si="73">$AG$81</f>
        <v>9.5602073242217631E-2</v>
      </c>
      <c r="DJ8" s="280">
        <f t="shared" ref="DJ8:DJ49" si="74">ROUND(DI8,4)</f>
        <v>9.5600000000000004E-2</v>
      </c>
      <c r="DK8" s="280">
        <f t="shared" ref="DK8:DK49" si="75">$AJ$81</f>
        <v>0.12515288034307123</v>
      </c>
      <c r="DL8" s="280">
        <f t="shared" ref="DL8:DL49" si="76">ROUND(DK8,4)</f>
        <v>0.12520000000000001</v>
      </c>
      <c r="DM8" s="112">
        <v>0</v>
      </c>
      <c r="DP8" s="212"/>
    </row>
    <row r="9" spans="1:120" s="10" customFormat="1" ht="27" customHeight="1">
      <c r="B9" s="59">
        <v>3</v>
      </c>
      <c r="C9" s="38" t="s">
        <v>125</v>
      </c>
      <c r="D9" s="313">
        <v>532</v>
      </c>
      <c r="E9" s="162">
        <v>226</v>
      </c>
      <c r="F9" s="211">
        <f t="shared" si="0"/>
        <v>0.42481203007518797</v>
      </c>
      <c r="G9" s="313">
        <v>531</v>
      </c>
      <c r="H9" s="162">
        <v>75</v>
      </c>
      <c r="I9" s="211">
        <f t="shared" si="1"/>
        <v>0.14124293785310735</v>
      </c>
      <c r="J9" s="313">
        <v>532</v>
      </c>
      <c r="K9" s="162">
        <v>336</v>
      </c>
      <c r="L9" s="211">
        <f t="shared" si="2"/>
        <v>0.63157894736842102</v>
      </c>
      <c r="M9" s="313">
        <v>531</v>
      </c>
      <c r="N9" s="162">
        <v>200</v>
      </c>
      <c r="O9" s="211">
        <f t="shared" si="3"/>
        <v>0.37664783427495291</v>
      </c>
      <c r="P9" s="313">
        <v>532</v>
      </c>
      <c r="Q9" s="162">
        <v>185</v>
      </c>
      <c r="R9" s="211">
        <f t="shared" si="4"/>
        <v>0.34774436090225563</v>
      </c>
      <c r="S9" s="313">
        <v>532</v>
      </c>
      <c r="T9" s="162">
        <v>167</v>
      </c>
      <c r="U9" s="211">
        <f t="shared" si="5"/>
        <v>0.31390977443609025</v>
      </c>
      <c r="V9" s="313">
        <v>532</v>
      </c>
      <c r="W9" s="162">
        <v>15</v>
      </c>
      <c r="X9" s="211">
        <f t="shared" si="6"/>
        <v>2.819548872180451E-2</v>
      </c>
      <c r="Y9" s="313">
        <v>532</v>
      </c>
      <c r="Z9" s="162">
        <v>31</v>
      </c>
      <c r="AA9" s="211">
        <f t="shared" si="7"/>
        <v>5.827067669172932E-2</v>
      </c>
      <c r="AB9" s="313">
        <v>532</v>
      </c>
      <c r="AC9" s="162">
        <v>101</v>
      </c>
      <c r="AD9" s="211">
        <f t="shared" si="8"/>
        <v>0.18984962406015038</v>
      </c>
      <c r="AE9" s="313">
        <v>532</v>
      </c>
      <c r="AF9" s="162">
        <v>40</v>
      </c>
      <c r="AG9" s="211">
        <f t="shared" si="9"/>
        <v>7.5187969924812026E-2</v>
      </c>
      <c r="AH9" s="313">
        <v>529</v>
      </c>
      <c r="AI9" s="162">
        <v>52</v>
      </c>
      <c r="AJ9" s="211">
        <f t="shared" si="10"/>
        <v>9.8298676748582225E-2</v>
      </c>
      <c r="AK9" s="62"/>
      <c r="AL9" s="51" t="s">
        <v>44</v>
      </c>
      <c r="AM9" s="227">
        <f t="shared" si="11"/>
        <v>0.46867411364740164</v>
      </c>
      <c r="AN9" s="51" t="s">
        <v>44</v>
      </c>
      <c r="AO9" s="227">
        <f t="shared" si="12"/>
        <v>0.19154107924161401</v>
      </c>
      <c r="AP9" s="51" t="s">
        <v>44</v>
      </c>
      <c r="AQ9" s="227">
        <f t="shared" si="13"/>
        <v>0.56483729966002916</v>
      </c>
      <c r="AR9" s="51" t="s">
        <v>44</v>
      </c>
      <c r="AS9" s="227">
        <f t="shared" si="14"/>
        <v>0.24927113702623907</v>
      </c>
      <c r="AT9" s="51" t="s">
        <v>44</v>
      </c>
      <c r="AU9" s="227">
        <f t="shared" si="15"/>
        <v>0.28745136186770426</v>
      </c>
      <c r="AV9" s="51" t="s">
        <v>44</v>
      </c>
      <c r="AW9" s="227">
        <f t="shared" si="16"/>
        <v>0.15945551774428779</v>
      </c>
      <c r="AX9" s="51" t="s">
        <v>44</v>
      </c>
      <c r="AY9" s="227">
        <f t="shared" si="17"/>
        <v>1.8455560951918408E-2</v>
      </c>
      <c r="AZ9" s="51" t="s">
        <v>44</v>
      </c>
      <c r="BA9" s="227">
        <f t="shared" si="18"/>
        <v>8.6449732880038849E-2</v>
      </c>
      <c r="BB9" s="51" t="s">
        <v>44</v>
      </c>
      <c r="BC9" s="227">
        <f t="shared" si="19"/>
        <v>0.2214667314230209</v>
      </c>
      <c r="BD9" s="51" t="s">
        <v>44</v>
      </c>
      <c r="BE9" s="227">
        <f t="shared" si="20"/>
        <v>8.8964511424404466E-2</v>
      </c>
      <c r="BF9" s="51" t="s">
        <v>44</v>
      </c>
      <c r="BG9" s="227">
        <f t="shared" si="21"/>
        <v>0.14014598540145987</v>
      </c>
      <c r="BI9" s="36" t="str">
        <f t="shared" si="22"/>
        <v>貝塚市</v>
      </c>
      <c r="BJ9" s="121">
        <f t="shared" si="23"/>
        <v>0.49926035502958582</v>
      </c>
      <c r="BK9" s="279">
        <f t="shared" si="24"/>
        <v>0.49930000000000002</v>
      </c>
      <c r="BL9" s="36" t="str">
        <f t="shared" si="25"/>
        <v>和泉市</v>
      </c>
      <c r="BM9" s="121">
        <f t="shared" si="26"/>
        <v>0.17842741935483872</v>
      </c>
      <c r="BN9" s="279">
        <f t="shared" si="27"/>
        <v>0.1784</v>
      </c>
      <c r="BO9" s="36" t="str">
        <f t="shared" si="28"/>
        <v>高石市</v>
      </c>
      <c r="BP9" s="121">
        <f t="shared" si="29"/>
        <v>0.62169312169312174</v>
      </c>
      <c r="BQ9" s="279">
        <f t="shared" si="30"/>
        <v>0.62170000000000003</v>
      </c>
      <c r="BR9" s="36" t="str">
        <f t="shared" si="31"/>
        <v>大東市</v>
      </c>
      <c r="BS9" s="121">
        <f t="shared" si="32"/>
        <v>0.3060081466395112</v>
      </c>
      <c r="BT9" s="279">
        <f t="shared" si="33"/>
        <v>0.30599999999999999</v>
      </c>
      <c r="BU9" s="36" t="str">
        <f t="shared" si="34"/>
        <v>千早赤阪村</v>
      </c>
      <c r="BV9" s="121">
        <f t="shared" si="35"/>
        <v>0.3515625</v>
      </c>
      <c r="BW9" s="279">
        <f t="shared" si="36"/>
        <v>0.35160000000000002</v>
      </c>
      <c r="BX9" s="36" t="str">
        <f t="shared" si="37"/>
        <v>泉大津市</v>
      </c>
      <c r="BY9" s="121">
        <f t="shared" si="38"/>
        <v>0.26905829596412556</v>
      </c>
      <c r="BZ9" s="279">
        <f t="shared" si="39"/>
        <v>0.26910000000000001</v>
      </c>
      <c r="CA9" s="36" t="str">
        <f t="shared" si="40"/>
        <v>大阪狭山市</v>
      </c>
      <c r="CB9" s="121">
        <f t="shared" si="41"/>
        <v>4.0221914008321778E-2</v>
      </c>
      <c r="CC9" s="279">
        <f t="shared" si="42"/>
        <v>4.02E-2</v>
      </c>
      <c r="CD9" s="36" t="str">
        <f t="shared" si="43"/>
        <v>和泉市</v>
      </c>
      <c r="CE9" s="121">
        <f t="shared" si="44"/>
        <v>8.3585095669687817E-2</v>
      </c>
      <c r="CF9" s="279">
        <f t="shared" si="45"/>
        <v>8.3599999999999994E-2</v>
      </c>
      <c r="CG9" s="36" t="str">
        <f t="shared" si="46"/>
        <v>富田林市</v>
      </c>
      <c r="CH9" s="121">
        <f t="shared" si="47"/>
        <v>0.32799634034766695</v>
      </c>
      <c r="CI9" s="279">
        <f t="shared" si="48"/>
        <v>0.32800000000000001</v>
      </c>
      <c r="CJ9" s="36" t="str">
        <f t="shared" si="49"/>
        <v>柏原市</v>
      </c>
      <c r="CK9" s="121">
        <f t="shared" si="50"/>
        <v>0.13744427934621101</v>
      </c>
      <c r="CL9" s="279">
        <f t="shared" si="51"/>
        <v>0.13739999999999999</v>
      </c>
      <c r="CM9" s="36" t="str">
        <f t="shared" si="52"/>
        <v>柏原市</v>
      </c>
      <c r="CN9" s="121">
        <f t="shared" si="53"/>
        <v>0.16790490341753342</v>
      </c>
      <c r="CO9" s="214">
        <f t="shared" si="54"/>
        <v>0.16789999999999999</v>
      </c>
      <c r="CQ9" s="280">
        <f t="shared" si="55"/>
        <v>0.41883542119293055</v>
      </c>
      <c r="CR9" s="280">
        <f t="shared" si="56"/>
        <v>0.41880000000000001</v>
      </c>
      <c r="CS9" s="280">
        <f t="shared" si="57"/>
        <v>0.13905492449138979</v>
      </c>
      <c r="CT9" s="280">
        <f t="shared" si="58"/>
        <v>0.1391</v>
      </c>
      <c r="CU9" s="280">
        <f t="shared" si="59"/>
        <v>0.55089838814066017</v>
      </c>
      <c r="CV9" s="280">
        <f t="shared" si="60"/>
        <v>0.55089999999999995</v>
      </c>
      <c r="CW9" s="280">
        <f t="shared" si="61"/>
        <v>0.23116991192719932</v>
      </c>
      <c r="CX9" s="280">
        <f t="shared" si="62"/>
        <v>0.23119999999999999</v>
      </c>
      <c r="CY9" s="280">
        <f t="shared" si="63"/>
        <v>0.26463237789639321</v>
      </c>
      <c r="CZ9" s="280">
        <f t="shared" si="64"/>
        <v>0.2646</v>
      </c>
      <c r="DA9" s="280">
        <f t="shared" si="65"/>
        <v>0.16508641290103757</v>
      </c>
      <c r="DB9" s="280">
        <f t="shared" si="66"/>
        <v>0.1651</v>
      </c>
      <c r="DC9" s="280">
        <f t="shared" si="67"/>
        <v>2.507742800351315E-2</v>
      </c>
      <c r="DD9" s="280">
        <f t="shared" si="68"/>
        <v>2.5100000000000001E-2</v>
      </c>
      <c r="DE9" s="280">
        <f t="shared" si="69"/>
        <v>6.1046287590363305E-2</v>
      </c>
      <c r="DF9" s="280">
        <f t="shared" si="70"/>
        <v>6.0999999999999999E-2</v>
      </c>
      <c r="DG9" s="280">
        <f t="shared" si="71"/>
        <v>0.23028690421101342</v>
      </c>
      <c r="DH9" s="280">
        <f t="shared" si="72"/>
        <v>0.2303</v>
      </c>
      <c r="DI9" s="280">
        <f t="shared" si="73"/>
        <v>9.5602073242217631E-2</v>
      </c>
      <c r="DJ9" s="280">
        <f t="shared" si="74"/>
        <v>9.5600000000000004E-2</v>
      </c>
      <c r="DK9" s="280">
        <f t="shared" si="75"/>
        <v>0.12515288034307123</v>
      </c>
      <c r="DL9" s="280">
        <f t="shared" si="76"/>
        <v>0.12520000000000001</v>
      </c>
      <c r="DM9" s="112">
        <v>0</v>
      </c>
      <c r="DP9" s="209"/>
    </row>
    <row r="10" spans="1:120" s="10" customFormat="1" ht="27" customHeight="1">
      <c r="B10" s="59">
        <v>4</v>
      </c>
      <c r="C10" s="38" t="s">
        <v>126</v>
      </c>
      <c r="D10" s="313">
        <v>586</v>
      </c>
      <c r="E10" s="162">
        <v>290</v>
      </c>
      <c r="F10" s="211">
        <f t="shared" si="0"/>
        <v>0.4948805460750853</v>
      </c>
      <c r="G10" s="313">
        <v>585</v>
      </c>
      <c r="H10" s="162">
        <v>94</v>
      </c>
      <c r="I10" s="211">
        <f t="shared" si="1"/>
        <v>0.1606837606837607</v>
      </c>
      <c r="J10" s="313">
        <v>586</v>
      </c>
      <c r="K10" s="162">
        <v>303</v>
      </c>
      <c r="L10" s="211">
        <f t="shared" si="2"/>
        <v>0.51706484641638228</v>
      </c>
      <c r="M10" s="313">
        <v>586</v>
      </c>
      <c r="N10" s="162">
        <v>142</v>
      </c>
      <c r="O10" s="211">
        <f t="shared" si="3"/>
        <v>0.24232081911262798</v>
      </c>
      <c r="P10" s="313">
        <v>585</v>
      </c>
      <c r="Q10" s="162">
        <v>148</v>
      </c>
      <c r="R10" s="211">
        <f t="shared" si="4"/>
        <v>0.25299145299145298</v>
      </c>
      <c r="S10" s="313">
        <v>585</v>
      </c>
      <c r="T10" s="162">
        <v>110</v>
      </c>
      <c r="U10" s="211">
        <f t="shared" si="5"/>
        <v>0.18803418803418803</v>
      </c>
      <c r="V10" s="313">
        <v>585</v>
      </c>
      <c r="W10" s="162">
        <v>18</v>
      </c>
      <c r="X10" s="211">
        <f t="shared" si="6"/>
        <v>3.0769230769230771E-2</v>
      </c>
      <c r="Y10" s="313">
        <v>586</v>
      </c>
      <c r="Z10" s="162">
        <v>41</v>
      </c>
      <c r="AA10" s="211">
        <f t="shared" si="7"/>
        <v>6.9965870307167236E-2</v>
      </c>
      <c r="AB10" s="313">
        <v>585</v>
      </c>
      <c r="AC10" s="162">
        <v>37</v>
      </c>
      <c r="AD10" s="211">
        <f t="shared" si="8"/>
        <v>6.3247863247863245E-2</v>
      </c>
      <c r="AE10" s="313">
        <v>584</v>
      </c>
      <c r="AF10" s="162">
        <v>39</v>
      </c>
      <c r="AG10" s="211">
        <f t="shared" si="9"/>
        <v>6.6780821917808222E-2</v>
      </c>
      <c r="AH10" s="313">
        <v>585</v>
      </c>
      <c r="AI10" s="162">
        <v>52</v>
      </c>
      <c r="AJ10" s="211">
        <f t="shared" si="10"/>
        <v>8.8888888888888892E-2</v>
      </c>
      <c r="AK10" s="62"/>
      <c r="AL10" s="51" t="s">
        <v>1</v>
      </c>
      <c r="AM10" s="227">
        <f t="shared" si="11"/>
        <v>0.37281399046104929</v>
      </c>
      <c r="AN10" s="51" t="s">
        <v>1</v>
      </c>
      <c r="AO10" s="227">
        <f t="shared" si="12"/>
        <v>0.14639504693429198</v>
      </c>
      <c r="AP10" s="51" t="s">
        <v>1</v>
      </c>
      <c r="AQ10" s="227">
        <f t="shared" si="13"/>
        <v>0.53846153846153844</v>
      </c>
      <c r="AR10" s="51" t="s">
        <v>1</v>
      </c>
      <c r="AS10" s="227">
        <f t="shared" si="14"/>
        <v>0.20632081097197377</v>
      </c>
      <c r="AT10" s="51" t="s">
        <v>1</v>
      </c>
      <c r="AU10" s="227">
        <f t="shared" si="15"/>
        <v>0.24572224432948667</v>
      </c>
      <c r="AV10" s="51" t="s">
        <v>1</v>
      </c>
      <c r="AW10" s="227">
        <f t="shared" si="16"/>
        <v>0.11354145953469874</v>
      </c>
      <c r="AX10" s="51" t="s">
        <v>1</v>
      </c>
      <c r="AY10" s="227">
        <f t="shared" si="17"/>
        <v>2.3454581594116477E-2</v>
      </c>
      <c r="AZ10" s="51" t="s">
        <v>1</v>
      </c>
      <c r="BA10" s="227">
        <f t="shared" si="18"/>
        <v>6.3258404615078576E-2</v>
      </c>
      <c r="BB10" s="51" t="s">
        <v>1</v>
      </c>
      <c r="BC10" s="227">
        <f t="shared" si="19"/>
        <v>0.29328551504283723</v>
      </c>
      <c r="BD10" s="51" t="s">
        <v>1</v>
      </c>
      <c r="BE10" s="227">
        <f t="shared" si="20"/>
        <v>0.1152468152866242</v>
      </c>
      <c r="BF10" s="51" t="s">
        <v>1</v>
      </c>
      <c r="BG10" s="227">
        <f t="shared" si="21"/>
        <v>0.14502900580116024</v>
      </c>
      <c r="BI10" s="36" t="str">
        <f t="shared" si="22"/>
        <v>泉大津市</v>
      </c>
      <c r="BJ10" s="121">
        <f t="shared" si="23"/>
        <v>0.48251121076233183</v>
      </c>
      <c r="BK10" s="279">
        <f t="shared" si="24"/>
        <v>0.48249999999999998</v>
      </c>
      <c r="BL10" s="36" t="str">
        <f t="shared" si="25"/>
        <v>四條畷市</v>
      </c>
      <c r="BM10" s="121">
        <f t="shared" si="26"/>
        <v>0.17835178351783518</v>
      </c>
      <c r="BN10" s="279">
        <f t="shared" si="27"/>
        <v>0.1784</v>
      </c>
      <c r="BO10" s="36" t="str">
        <f t="shared" si="28"/>
        <v>茨木市</v>
      </c>
      <c r="BP10" s="121">
        <f t="shared" si="29"/>
        <v>0.6089926010244735</v>
      </c>
      <c r="BQ10" s="279">
        <f t="shared" si="30"/>
        <v>0.60899999999999999</v>
      </c>
      <c r="BR10" s="36" t="str">
        <f t="shared" si="31"/>
        <v>四條畷市</v>
      </c>
      <c r="BS10" s="121">
        <f t="shared" si="32"/>
        <v>0.30429447852760738</v>
      </c>
      <c r="BT10" s="279">
        <f t="shared" si="33"/>
        <v>0.30430000000000001</v>
      </c>
      <c r="BU10" s="36" t="str">
        <f t="shared" si="34"/>
        <v>能勢町</v>
      </c>
      <c r="BV10" s="121">
        <f t="shared" si="35"/>
        <v>0.34636871508379891</v>
      </c>
      <c r="BW10" s="279">
        <f t="shared" si="36"/>
        <v>0.34639999999999999</v>
      </c>
      <c r="BX10" s="36" t="str">
        <f t="shared" si="37"/>
        <v>四條畷市</v>
      </c>
      <c r="BY10" s="121">
        <f t="shared" si="38"/>
        <v>0.25184275184275184</v>
      </c>
      <c r="BZ10" s="279">
        <f t="shared" si="39"/>
        <v>0.25180000000000002</v>
      </c>
      <c r="CA10" s="36" t="str">
        <f t="shared" si="40"/>
        <v>泉佐野市</v>
      </c>
      <c r="CB10" s="121">
        <f t="shared" si="41"/>
        <v>3.9169139465875372E-2</v>
      </c>
      <c r="CC10" s="279">
        <f t="shared" si="42"/>
        <v>3.9199999999999999E-2</v>
      </c>
      <c r="CD10" s="36" t="str">
        <f t="shared" si="43"/>
        <v>松原市</v>
      </c>
      <c r="CE10" s="121">
        <f t="shared" si="44"/>
        <v>8.0106809078771699E-2</v>
      </c>
      <c r="CF10" s="279">
        <f t="shared" si="45"/>
        <v>8.0100000000000005E-2</v>
      </c>
      <c r="CG10" s="36" t="str">
        <f t="shared" si="46"/>
        <v>大阪狭山市</v>
      </c>
      <c r="CH10" s="121">
        <f t="shared" si="47"/>
        <v>0.32454923717059642</v>
      </c>
      <c r="CI10" s="279">
        <f t="shared" si="48"/>
        <v>0.32450000000000001</v>
      </c>
      <c r="CJ10" s="36" t="str">
        <f t="shared" si="49"/>
        <v>東大阪市</v>
      </c>
      <c r="CK10" s="121">
        <f t="shared" si="50"/>
        <v>0.13063627254509019</v>
      </c>
      <c r="CL10" s="279">
        <f t="shared" si="51"/>
        <v>0.13059999999999999</v>
      </c>
      <c r="CM10" s="36" t="str">
        <f t="shared" si="52"/>
        <v>太子町</v>
      </c>
      <c r="CN10" s="121">
        <f t="shared" si="53"/>
        <v>0.1640625</v>
      </c>
      <c r="CO10" s="214">
        <f t="shared" si="54"/>
        <v>0.1641</v>
      </c>
      <c r="CQ10" s="280">
        <f t="shared" si="55"/>
        <v>0.41883542119293055</v>
      </c>
      <c r="CR10" s="280">
        <f t="shared" si="56"/>
        <v>0.41880000000000001</v>
      </c>
      <c r="CS10" s="280">
        <f t="shared" si="57"/>
        <v>0.13905492449138979</v>
      </c>
      <c r="CT10" s="280">
        <f t="shared" si="58"/>
        <v>0.1391</v>
      </c>
      <c r="CU10" s="280">
        <f t="shared" si="59"/>
        <v>0.55089838814066017</v>
      </c>
      <c r="CV10" s="280">
        <f t="shared" si="60"/>
        <v>0.55089999999999995</v>
      </c>
      <c r="CW10" s="280">
        <f t="shared" si="61"/>
        <v>0.23116991192719932</v>
      </c>
      <c r="CX10" s="280">
        <f t="shared" si="62"/>
        <v>0.23119999999999999</v>
      </c>
      <c r="CY10" s="280">
        <f t="shared" si="63"/>
        <v>0.26463237789639321</v>
      </c>
      <c r="CZ10" s="280">
        <f t="shared" si="64"/>
        <v>0.2646</v>
      </c>
      <c r="DA10" s="280">
        <f t="shared" si="65"/>
        <v>0.16508641290103757</v>
      </c>
      <c r="DB10" s="280">
        <f t="shared" si="66"/>
        <v>0.1651</v>
      </c>
      <c r="DC10" s="280">
        <f t="shared" si="67"/>
        <v>2.507742800351315E-2</v>
      </c>
      <c r="DD10" s="280">
        <f t="shared" si="68"/>
        <v>2.5100000000000001E-2</v>
      </c>
      <c r="DE10" s="280">
        <f t="shared" si="69"/>
        <v>6.1046287590363305E-2</v>
      </c>
      <c r="DF10" s="280">
        <f t="shared" si="70"/>
        <v>6.0999999999999999E-2</v>
      </c>
      <c r="DG10" s="280">
        <f t="shared" si="71"/>
        <v>0.23028690421101342</v>
      </c>
      <c r="DH10" s="280">
        <f t="shared" si="72"/>
        <v>0.2303</v>
      </c>
      <c r="DI10" s="280">
        <f t="shared" si="73"/>
        <v>9.5602073242217631E-2</v>
      </c>
      <c r="DJ10" s="280">
        <f t="shared" si="74"/>
        <v>9.5600000000000004E-2</v>
      </c>
      <c r="DK10" s="280">
        <f t="shared" si="75"/>
        <v>0.12515288034307123</v>
      </c>
      <c r="DL10" s="280">
        <f t="shared" si="76"/>
        <v>0.12520000000000001</v>
      </c>
      <c r="DM10" s="112">
        <v>0</v>
      </c>
      <c r="DP10" s="66"/>
    </row>
    <row r="11" spans="1:120" s="10" customFormat="1" ht="27" customHeight="1">
      <c r="B11" s="59">
        <v>5</v>
      </c>
      <c r="C11" s="38" t="s">
        <v>127</v>
      </c>
      <c r="D11" s="313">
        <v>861</v>
      </c>
      <c r="E11" s="162">
        <v>363</v>
      </c>
      <c r="F11" s="211">
        <f t="shared" si="0"/>
        <v>0.42160278745644597</v>
      </c>
      <c r="G11" s="313">
        <v>859</v>
      </c>
      <c r="H11" s="162">
        <v>105</v>
      </c>
      <c r="I11" s="211">
        <f t="shared" si="1"/>
        <v>0.12223515715948778</v>
      </c>
      <c r="J11" s="313">
        <v>861</v>
      </c>
      <c r="K11" s="162">
        <v>414</v>
      </c>
      <c r="L11" s="211">
        <f t="shared" si="2"/>
        <v>0.4808362369337979</v>
      </c>
      <c r="M11" s="313">
        <v>861</v>
      </c>
      <c r="N11" s="162">
        <v>201</v>
      </c>
      <c r="O11" s="211">
        <f t="shared" si="3"/>
        <v>0.23344947735191637</v>
      </c>
      <c r="P11" s="313">
        <v>861</v>
      </c>
      <c r="Q11" s="162">
        <v>148</v>
      </c>
      <c r="R11" s="211">
        <f t="shared" si="4"/>
        <v>0.1718931475029036</v>
      </c>
      <c r="S11" s="313">
        <v>861</v>
      </c>
      <c r="T11" s="162">
        <v>124</v>
      </c>
      <c r="U11" s="211">
        <f t="shared" si="5"/>
        <v>0.1440185830429733</v>
      </c>
      <c r="V11" s="313">
        <v>861</v>
      </c>
      <c r="W11" s="162">
        <v>20</v>
      </c>
      <c r="X11" s="211">
        <f t="shared" si="6"/>
        <v>2.3228803716608595E-2</v>
      </c>
      <c r="Y11" s="313">
        <v>861</v>
      </c>
      <c r="Z11" s="162">
        <v>37</v>
      </c>
      <c r="AA11" s="211">
        <f t="shared" si="7"/>
        <v>4.2973286875725901E-2</v>
      </c>
      <c r="AB11" s="313">
        <v>861</v>
      </c>
      <c r="AC11" s="162">
        <v>74</v>
      </c>
      <c r="AD11" s="211">
        <f t="shared" si="8"/>
        <v>8.5946573751451802E-2</v>
      </c>
      <c r="AE11" s="313">
        <v>861</v>
      </c>
      <c r="AF11" s="162">
        <v>68</v>
      </c>
      <c r="AG11" s="211">
        <f t="shared" si="9"/>
        <v>7.8977932636469225E-2</v>
      </c>
      <c r="AH11" s="313">
        <v>860</v>
      </c>
      <c r="AI11" s="162">
        <v>68</v>
      </c>
      <c r="AJ11" s="211">
        <f t="shared" si="10"/>
        <v>7.9069767441860464E-2</v>
      </c>
      <c r="AK11" s="62"/>
      <c r="AL11" s="51" t="s">
        <v>2</v>
      </c>
      <c r="AM11" s="227">
        <f t="shared" si="11"/>
        <v>0.35036496350364965</v>
      </c>
      <c r="AN11" s="51" t="s">
        <v>2</v>
      </c>
      <c r="AO11" s="227">
        <f t="shared" si="12"/>
        <v>9.2307692307692313E-2</v>
      </c>
      <c r="AP11" s="51" t="s">
        <v>2</v>
      </c>
      <c r="AQ11" s="227">
        <f t="shared" si="13"/>
        <v>0.58789204959883301</v>
      </c>
      <c r="AR11" s="51" t="s">
        <v>2</v>
      </c>
      <c r="AS11" s="227">
        <f t="shared" si="14"/>
        <v>0.21532846715328466</v>
      </c>
      <c r="AT11" s="51" t="s">
        <v>2</v>
      </c>
      <c r="AU11" s="227">
        <f t="shared" si="15"/>
        <v>0.23903508771929824</v>
      </c>
      <c r="AV11" s="51" t="s">
        <v>2</v>
      </c>
      <c r="AW11" s="227">
        <f t="shared" si="16"/>
        <v>0.11386861313868613</v>
      </c>
      <c r="AX11" s="51" t="s">
        <v>2</v>
      </c>
      <c r="AY11" s="227">
        <f t="shared" si="17"/>
        <v>2.1152443471918306E-2</v>
      </c>
      <c r="AZ11" s="51" t="s">
        <v>2</v>
      </c>
      <c r="BA11" s="227">
        <f t="shared" si="18"/>
        <v>4.8210372534696858E-2</v>
      </c>
      <c r="BB11" s="51" t="s">
        <v>2</v>
      </c>
      <c r="BC11" s="227">
        <f t="shared" si="19"/>
        <v>0.1500732064421669</v>
      </c>
      <c r="BD11" s="51" t="s">
        <v>2</v>
      </c>
      <c r="BE11" s="227">
        <f t="shared" si="20"/>
        <v>9.6350364963503646E-2</v>
      </c>
      <c r="BF11" s="51" t="s">
        <v>2</v>
      </c>
      <c r="BG11" s="227">
        <f t="shared" si="21"/>
        <v>0.13676470588235295</v>
      </c>
      <c r="BI11" s="36" t="str">
        <f t="shared" si="22"/>
        <v>泉南市</v>
      </c>
      <c r="BJ11" s="121">
        <f t="shared" si="23"/>
        <v>0.48130841121495327</v>
      </c>
      <c r="BK11" s="279">
        <f t="shared" si="24"/>
        <v>0.48130000000000001</v>
      </c>
      <c r="BL11" s="36" t="str">
        <f t="shared" si="25"/>
        <v>大東市</v>
      </c>
      <c r="BM11" s="121">
        <f t="shared" si="26"/>
        <v>0.17586912065439672</v>
      </c>
      <c r="BN11" s="279">
        <f t="shared" si="27"/>
        <v>0.1759</v>
      </c>
      <c r="BO11" s="36" t="str">
        <f t="shared" si="28"/>
        <v>藤井寺市</v>
      </c>
      <c r="BP11" s="121">
        <f t="shared" si="29"/>
        <v>0.60366300366300363</v>
      </c>
      <c r="BQ11" s="279">
        <f t="shared" si="30"/>
        <v>0.60370000000000001</v>
      </c>
      <c r="BR11" s="36" t="str">
        <f t="shared" si="31"/>
        <v>泉大津市</v>
      </c>
      <c r="BS11" s="121">
        <f t="shared" si="32"/>
        <v>0.3040358744394619</v>
      </c>
      <c r="BT11" s="279">
        <f t="shared" si="33"/>
        <v>0.30399999999999999</v>
      </c>
      <c r="BU11" s="36" t="str">
        <f t="shared" si="34"/>
        <v>羽曳野市</v>
      </c>
      <c r="BV11" s="121">
        <f t="shared" si="35"/>
        <v>0.33575505967825636</v>
      </c>
      <c r="BW11" s="279">
        <f t="shared" si="36"/>
        <v>0.33579999999999999</v>
      </c>
      <c r="BX11" s="36" t="str">
        <f t="shared" si="37"/>
        <v>藤井寺市</v>
      </c>
      <c r="BY11" s="121">
        <f t="shared" si="38"/>
        <v>0.23826979472140764</v>
      </c>
      <c r="BZ11" s="279">
        <f t="shared" si="39"/>
        <v>0.23830000000000001</v>
      </c>
      <c r="CA11" s="36" t="str">
        <f t="shared" si="40"/>
        <v>柏原市</v>
      </c>
      <c r="CB11" s="121">
        <f t="shared" si="41"/>
        <v>3.6404160475482915E-2</v>
      </c>
      <c r="CC11" s="279">
        <f t="shared" si="42"/>
        <v>3.6400000000000002E-2</v>
      </c>
      <c r="CD11" s="36" t="str">
        <f t="shared" si="43"/>
        <v>東大阪市</v>
      </c>
      <c r="CE11" s="121">
        <f t="shared" si="44"/>
        <v>7.8897933625547909E-2</v>
      </c>
      <c r="CF11" s="279">
        <f t="shared" si="45"/>
        <v>7.8899999999999998E-2</v>
      </c>
      <c r="CG11" s="36" t="str">
        <f t="shared" si="46"/>
        <v>泉佐野市</v>
      </c>
      <c r="CH11" s="121">
        <f t="shared" si="47"/>
        <v>0.30801186943620179</v>
      </c>
      <c r="CI11" s="279">
        <f t="shared" si="48"/>
        <v>0.308</v>
      </c>
      <c r="CJ11" s="36" t="str">
        <f t="shared" si="49"/>
        <v>大阪狭山市</v>
      </c>
      <c r="CK11" s="121">
        <f t="shared" si="50"/>
        <v>0.13037447988904299</v>
      </c>
      <c r="CL11" s="279">
        <f t="shared" si="51"/>
        <v>0.13039999999999999</v>
      </c>
      <c r="CM11" s="36" t="str">
        <f>BF49</f>
        <v>千早赤阪村</v>
      </c>
      <c r="CN11" s="121">
        <f t="shared" si="53"/>
        <v>0.1640625</v>
      </c>
      <c r="CO11" s="214">
        <f t="shared" si="54"/>
        <v>0.1641</v>
      </c>
      <c r="CQ11" s="280">
        <f t="shared" si="55"/>
        <v>0.41883542119293055</v>
      </c>
      <c r="CR11" s="280">
        <f t="shared" si="56"/>
        <v>0.41880000000000001</v>
      </c>
      <c r="CS11" s="280">
        <f t="shared" si="57"/>
        <v>0.13905492449138979</v>
      </c>
      <c r="CT11" s="280">
        <f t="shared" si="58"/>
        <v>0.1391</v>
      </c>
      <c r="CU11" s="280">
        <f t="shared" si="59"/>
        <v>0.55089838814066017</v>
      </c>
      <c r="CV11" s="280">
        <f t="shared" si="60"/>
        <v>0.55089999999999995</v>
      </c>
      <c r="CW11" s="280">
        <f t="shared" si="61"/>
        <v>0.23116991192719932</v>
      </c>
      <c r="CX11" s="280">
        <f t="shared" si="62"/>
        <v>0.23119999999999999</v>
      </c>
      <c r="CY11" s="280">
        <f t="shared" si="63"/>
        <v>0.26463237789639321</v>
      </c>
      <c r="CZ11" s="280">
        <f t="shared" si="64"/>
        <v>0.2646</v>
      </c>
      <c r="DA11" s="280">
        <f t="shared" si="65"/>
        <v>0.16508641290103757</v>
      </c>
      <c r="DB11" s="280">
        <f t="shared" si="66"/>
        <v>0.1651</v>
      </c>
      <c r="DC11" s="280">
        <f t="shared" si="67"/>
        <v>2.507742800351315E-2</v>
      </c>
      <c r="DD11" s="280">
        <f t="shared" si="68"/>
        <v>2.5100000000000001E-2</v>
      </c>
      <c r="DE11" s="280">
        <f t="shared" si="69"/>
        <v>6.1046287590363305E-2</v>
      </c>
      <c r="DF11" s="280">
        <f t="shared" si="70"/>
        <v>6.0999999999999999E-2</v>
      </c>
      <c r="DG11" s="280">
        <f t="shared" si="71"/>
        <v>0.23028690421101342</v>
      </c>
      <c r="DH11" s="280">
        <f t="shared" si="72"/>
        <v>0.2303</v>
      </c>
      <c r="DI11" s="280">
        <f t="shared" si="73"/>
        <v>9.5602073242217631E-2</v>
      </c>
      <c r="DJ11" s="280">
        <f t="shared" si="74"/>
        <v>9.5600000000000004E-2</v>
      </c>
      <c r="DK11" s="280">
        <f t="shared" si="75"/>
        <v>0.12515288034307123</v>
      </c>
      <c r="DL11" s="280">
        <f t="shared" si="76"/>
        <v>0.12520000000000001</v>
      </c>
      <c r="DM11" s="112">
        <v>0</v>
      </c>
    </row>
    <row r="12" spans="1:120" s="10" customFormat="1" ht="27" customHeight="1">
      <c r="B12" s="59">
        <v>6</v>
      </c>
      <c r="C12" s="38" t="s">
        <v>128</v>
      </c>
      <c r="D12" s="313">
        <v>1574</v>
      </c>
      <c r="E12" s="162">
        <v>787</v>
      </c>
      <c r="F12" s="211">
        <f t="shared" si="0"/>
        <v>0.5</v>
      </c>
      <c r="G12" s="313">
        <v>1566</v>
      </c>
      <c r="H12" s="162">
        <v>245</v>
      </c>
      <c r="I12" s="211">
        <f t="shared" si="1"/>
        <v>0.15644955300127714</v>
      </c>
      <c r="J12" s="313">
        <v>1574</v>
      </c>
      <c r="K12" s="162">
        <v>833</v>
      </c>
      <c r="L12" s="211">
        <f t="shared" si="2"/>
        <v>0.52922490470139771</v>
      </c>
      <c r="M12" s="313">
        <v>1573</v>
      </c>
      <c r="N12" s="162">
        <v>459</v>
      </c>
      <c r="O12" s="211">
        <f t="shared" si="3"/>
        <v>0.29179910998092817</v>
      </c>
      <c r="P12" s="313">
        <v>1569</v>
      </c>
      <c r="Q12" s="162">
        <v>447</v>
      </c>
      <c r="R12" s="211">
        <f t="shared" si="4"/>
        <v>0.28489483747609945</v>
      </c>
      <c r="S12" s="313">
        <v>1572</v>
      </c>
      <c r="T12" s="162">
        <v>322</v>
      </c>
      <c r="U12" s="211">
        <f t="shared" si="5"/>
        <v>0.20483460559796438</v>
      </c>
      <c r="V12" s="313">
        <v>1574</v>
      </c>
      <c r="W12" s="162">
        <v>26</v>
      </c>
      <c r="X12" s="211">
        <f t="shared" si="6"/>
        <v>1.6518424396442185E-2</v>
      </c>
      <c r="Y12" s="313">
        <v>1574</v>
      </c>
      <c r="Z12" s="162">
        <v>116</v>
      </c>
      <c r="AA12" s="211">
        <f t="shared" si="7"/>
        <v>7.3697585768742052E-2</v>
      </c>
      <c r="AB12" s="313">
        <v>1572</v>
      </c>
      <c r="AC12" s="162">
        <v>316</v>
      </c>
      <c r="AD12" s="211">
        <f t="shared" si="8"/>
        <v>0.2010178117048346</v>
      </c>
      <c r="AE12" s="313">
        <v>1574</v>
      </c>
      <c r="AF12" s="162">
        <v>180</v>
      </c>
      <c r="AG12" s="211">
        <f t="shared" si="9"/>
        <v>0.11435832274459974</v>
      </c>
      <c r="AH12" s="313">
        <v>1568</v>
      </c>
      <c r="AI12" s="162">
        <v>231</v>
      </c>
      <c r="AJ12" s="211">
        <f t="shared" si="10"/>
        <v>0.14732142857142858</v>
      </c>
      <c r="AK12" s="62"/>
      <c r="AL12" s="51" t="s">
        <v>3</v>
      </c>
      <c r="AM12" s="227">
        <f t="shared" si="11"/>
        <v>0.34288731332025946</v>
      </c>
      <c r="AN12" s="51" t="s">
        <v>3</v>
      </c>
      <c r="AO12" s="227">
        <f t="shared" si="12"/>
        <v>9.4971220842169038E-2</v>
      </c>
      <c r="AP12" s="51" t="s">
        <v>3</v>
      </c>
      <c r="AQ12" s="227">
        <f t="shared" si="13"/>
        <v>0.54382259767687435</v>
      </c>
      <c r="AR12" s="51" t="s">
        <v>3</v>
      </c>
      <c r="AS12" s="227">
        <f t="shared" si="14"/>
        <v>0.19689197344598672</v>
      </c>
      <c r="AT12" s="51" t="s">
        <v>3</v>
      </c>
      <c r="AU12" s="227">
        <f t="shared" si="15"/>
        <v>0.24109299516908211</v>
      </c>
      <c r="AV12" s="51" t="s">
        <v>3</v>
      </c>
      <c r="AW12" s="227">
        <f t="shared" si="16"/>
        <v>0.14792452830188679</v>
      </c>
      <c r="AX12" s="51" t="s">
        <v>3</v>
      </c>
      <c r="AY12" s="227">
        <f t="shared" si="17"/>
        <v>2.7610138805069403E-2</v>
      </c>
      <c r="AZ12" s="51" t="s">
        <v>3</v>
      </c>
      <c r="BA12" s="227">
        <f t="shared" si="18"/>
        <v>4.11888955944478E-2</v>
      </c>
      <c r="BB12" s="51" t="s">
        <v>3</v>
      </c>
      <c r="BC12" s="227">
        <f t="shared" si="19"/>
        <v>0.21974041654089949</v>
      </c>
      <c r="BD12" s="51" t="s">
        <v>3</v>
      </c>
      <c r="BE12" s="227">
        <f t="shared" si="20"/>
        <v>9.625264430341493E-2</v>
      </c>
      <c r="BF12" s="51" t="s">
        <v>3</v>
      </c>
      <c r="BG12" s="227">
        <f t="shared" si="21"/>
        <v>0.12019957665557908</v>
      </c>
      <c r="BI12" s="36" t="str">
        <f t="shared" si="22"/>
        <v>能勢町</v>
      </c>
      <c r="BJ12" s="121">
        <f t="shared" si="23"/>
        <v>0.48044692737430167</v>
      </c>
      <c r="BK12" s="279">
        <f t="shared" si="24"/>
        <v>0.48039999999999999</v>
      </c>
      <c r="BL12" s="36" t="str">
        <f t="shared" si="25"/>
        <v>藤井寺市</v>
      </c>
      <c r="BM12" s="121">
        <f t="shared" si="26"/>
        <v>0.17525773195876287</v>
      </c>
      <c r="BN12" s="279">
        <f t="shared" si="27"/>
        <v>0.17530000000000001</v>
      </c>
      <c r="BO12" s="36" t="str">
        <f t="shared" si="28"/>
        <v>富田林市</v>
      </c>
      <c r="BP12" s="121">
        <f t="shared" si="29"/>
        <v>0.60036579789666211</v>
      </c>
      <c r="BQ12" s="279">
        <f t="shared" si="30"/>
        <v>0.60040000000000004</v>
      </c>
      <c r="BR12" s="36" t="str">
        <f t="shared" si="31"/>
        <v>太子町</v>
      </c>
      <c r="BS12" s="121">
        <f t="shared" si="32"/>
        <v>0.2868217054263566</v>
      </c>
      <c r="BT12" s="279">
        <f t="shared" si="33"/>
        <v>0.2868</v>
      </c>
      <c r="BU12" s="36" t="str">
        <f t="shared" si="34"/>
        <v>富田林市</v>
      </c>
      <c r="BV12" s="121">
        <f t="shared" si="35"/>
        <v>0.33348581884720951</v>
      </c>
      <c r="BW12" s="279">
        <f t="shared" si="36"/>
        <v>0.33350000000000002</v>
      </c>
      <c r="BX12" s="36" t="str">
        <f t="shared" si="37"/>
        <v>守口市</v>
      </c>
      <c r="BY12" s="121">
        <f t="shared" si="38"/>
        <v>0.21742482652274481</v>
      </c>
      <c r="BZ12" s="279">
        <f t="shared" si="39"/>
        <v>0.21740000000000001</v>
      </c>
      <c r="CA12" s="36" t="str">
        <f t="shared" si="40"/>
        <v>門真市</v>
      </c>
      <c r="CB12" s="121">
        <f t="shared" si="41"/>
        <v>3.1897034135422497E-2</v>
      </c>
      <c r="CC12" s="279">
        <f t="shared" si="42"/>
        <v>3.1899999999999998E-2</v>
      </c>
      <c r="CD12" s="36" t="str">
        <f t="shared" si="43"/>
        <v>堺市</v>
      </c>
      <c r="CE12" s="121">
        <f t="shared" si="44"/>
        <v>7.1301880099326004E-2</v>
      </c>
      <c r="CF12" s="279">
        <f t="shared" si="45"/>
        <v>7.1300000000000002E-2</v>
      </c>
      <c r="CG12" s="36" t="str">
        <f t="shared" si="46"/>
        <v>河南町</v>
      </c>
      <c r="CH12" s="121">
        <f t="shared" si="47"/>
        <v>0.29761904761904762</v>
      </c>
      <c r="CI12" s="279">
        <f t="shared" si="48"/>
        <v>0.29759999999999998</v>
      </c>
      <c r="CJ12" s="36" t="str">
        <f t="shared" si="49"/>
        <v>阪南市</v>
      </c>
      <c r="CK12" s="121">
        <f t="shared" si="50"/>
        <v>0.11837455830388692</v>
      </c>
      <c r="CL12" s="279">
        <f t="shared" si="51"/>
        <v>0.11840000000000001</v>
      </c>
      <c r="CM12" s="36" t="str">
        <f t="shared" si="52"/>
        <v>阪南市</v>
      </c>
      <c r="CN12" s="121">
        <f t="shared" si="53"/>
        <v>0.15836298932384341</v>
      </c>
      <c r="CO12" s="214">
        <f t="shared" si="54"/>
        <v>0.15840000000000001</v>
      </c>
      <c r="CQ12" s="280">
        <f t="shared" si="55"/>
        <v>0.41883542119293055</v>
      </c>
      <c r="CR12" s="280">
        <f t="shared" si="56"/>
        <v>0.41880000000000001</v>
      </c>
      <c r="CS12" s="280">
        <f t="shared" si="57"/>
        <v>0.13905492449138979</v>
      </c>
      <c r="CT12" s="280">
        <f t="shared" si="58"/>
        <v>0.1391</v>
      </c>
      <c r="CU12" s="280">
        <f t="shared" si="59"/>
        <v>0.55089838814066017</v>
      </c>
      <c r="CV12" s="280">
        <f t="shared" si="60"/>
        <v>0.55089999999999995</v>
      </c>
      <c r="CW12" s="280">
        <f t="shared" si="61"/>
        <v>0.23116991192719932</v>
      </c>
      <c r="CX12" s="280">
        <f t="shared" si="62"/>
        <v>0.23119999999999999</v>
      </c>
      <c r="CY12" s="280">
        <f t="shared" si="63"/>
        <v>0.26463237789639321</v>
      </c>
      <c r="CZ12" s="280">
        <f t="shared" si="64"/>
        <v>0.2646</v>
      </c>
      <c r="DA12" s="280">
        <f t="shared" si="65"/>
        <v>0.16508641290103757</v>
      </c>
      <c r="DB12" s="280">
        <f t="shared" si="66"/>
        <v>0.1651</v>
      </c>
      <c r="DC12" s="280">
        <f t="shared" si="67"/>
        <v>2.507742800351315E-2</v>
      </c>
      <c r="DD12" s="280">
        <f t="shared" si="68"/>
        <v>2.5100000000000001E-2</v>
      </c>
      <c r="DE12" s="280">
        <f t="shared" si="69"/>
        <v>6.1046287590363305E-2</v>
      </c>
      <c r="DF12" s="280">
        <f t="shared" si="70"/>
        <v>6.0999999999999999E-2</v>
      </c>
      <c r="DG12" s="280">
        <f t="shared" si="71"/>
        <v>0.23028690421101342</v>
      </c>
      <c r="DH12" s="280">
        <f t="shared" si="72"/>
        <v>0.2303</v>
      </c>
      <c r="DI12" s="280">
        <f t="shared" si="73"/>
        <v>9.5602073242217631E-2</v>
      </c>
      <c r="DJ12" s="280">
        <f t="shared" si="74"/>
        <v>9.5600000000000004E-2</v>
      </c>
      <c r="DK12" s="280">
        <f t="shared" si="75"/>
        <v>0.12515288034307123</v>
      </c>
      <c r="DL12" s="280">
        <f t="shared" si="76"/>
        <v>0.12520000000000001</v>
      </c>
      <c r="DM12" s="112">
        <v>0</v>
      </c>
    </row>
    <row r="13" spans="1:120" s="10" customFormat="1" ht="27" customHeight="1">
      <c r="B13" s="59">
        <v>7</v>
      </c>
      <c r="C13" s="38" t="s">
        <v>129</v>
      </c>
      <c r="D13" s="313">
        <v>1196</v>
      </c>
      <c r="E13" s="162">
        <v>629</v>
      </c>
      <c r="F13" s="211">
        <f t="shared" si="0"/>
        <v>0.52591973244147161</v>
      </c>
      <c r="G13" s="313">
        <v>1190</v>
      </c>
      <c r="H13" s="162">
        <v>249</v>
      </c>
      <c r="I13" s="211">
        <f t="shared" si="1"/>
        <v>0.2092436974789916</v>
      </c>
      <c r="J13" s="313">
        <v>1196</v>
      </c>
      <c r="K13" s="162">
        <v>706</v>
      </c>
      <c r="L13" s="211">
        <f t="shared" si="2"/>
        <v>0.59030100334448166</v>
      </c>
      <c r="M13" s="313">
        <v>1196</v>
      </c>
      <c r="N13" s="162">
        <v>311</v>
      </c>
      <c r="O13" s="211">
        <f t="shared" si="3"/>
        <v>0.26003344481605351</v>
      </c>
      <c r="P13" s="313">
        <v>1196</v>
      </c>
      <c r="Q13" s="162">
        <v>502</v>
      </c>
      <c r="R13" s="211">
        <f t="shared" si="4"/>
        <v>0.4197324414715719</v>
      </c>
      <c r="S13" s="313">
        <v>1195</v>
      </c>
      <c r="T13" s="162">
        <v>283</v>
      </c>
      <c r="U13" s="211">
        <f t="shared" si="5"/>
        <v>0.23682008368200838</v>
      </c>
      <c r="V13" s="313">
        <v>1196</v>
      </c>
      <c r="W13" s="162">
        <v>31</v>
      </c>
      <c r="X13" s="211">
        <f t="shared" si="6"/>
        <v>2.5919732441471572E-2</v>
      </c>
      <c r="Y13" s="313">
        <v>1196</v>
      </c>
      <c r="Z13" s="162">
        <v>103</v>
      </c>
      <c r="AA13" s="211">
        <f t="shared" si="7"/>
        <v>8.612040133779264E-2</v>
      </c>
      <c r="AB13" s="313">
        <v>1196</v>
      </c>
      <c r="AC13" s="162">
        <v>164</v>
      </c>
      <c r="AD13" s="211">
        <f t="shared" si="8"/>
        <v>0.13712374581939799</v>
      </c>
      <c r="AE13" s="313">
        <v>1194</v>
      </c>
      <c r="AF13" s="162">
        <v>132</v>
      </c>
      <c r="AG13" s="211">
        <f t="shared" si="9"/>
        <v>0.11055276381909548</v>
      </c>
      <c r="AH13" s="313">
        <v>1192</v>
      </c>
      <c r="AI13" s="162">
        <v>173</v>
      </c>
      <c r="AJ13" s="211">
        <f t="shared" si="10"/>
        <v>0.14513422818791946</v>
      </c>
      <c r="AK13" s="62"/>
      <c r="AL13" s="63" t="s">
        <v>45</v>
      </c>
      <c r="AM13" s="227">
        <f t="shared" si="11"/>
        <v>0.48251121076233183</v>
      </c>
      <c r="AN13" s="63" t="s">
        <v>45</v>
      </c>
      <c r="AO13" s="227">
        <f t="shared" si="12"/>
        <v>0.15557553956834533</v>
      </c>
      <c r="AP13" s="63" t="s">
        <v>45</v>
      </c>
      <c r="AQ13" s="227">
        <f t="shared" si="13"/>
        <v>0.62511210762331837</v>
      </c>
      <c r="AR13" s="63" t="s">
        <v>45</v>
      </c>
      <c r="AS13" s="227">
        <f t="shared" si="14"/>
        <v>0.3040358744394619</v>
      </c>
      <c r="AT13" s="63" t="s">
        <v>45</v>
      </c>
      <c r="AU13" s="227">
        <f t="shared" si="15"/>
        <v>0.27019748653500897</v>
      </c>
      <c r="AV13" s="63" t="s">
        <v>45</v>
      </c>
      <c r="AW13" s="227">
        <f t="shared" si="16"/>
        <v>0.26905829596412556</v>
      </c>
      <c r="AX13" s="63" t="s">
        <v>45</v>
      </c>
      <c r="AY13" s="227">
        <f t="shared" si="17"/>
        <v>1.883408071748879E-2</v>
      </c>
      <c r="AZ13" s="63" t="s">
        <v>45</v>
      </c>
      <c r="BA13" s="227">
        <f t="shared" si="18"/>
        <v>4.5739910313901344E-2</v>
      </c>
      <c r="BB13" s="63" t="s">
        <v>45</v>
      </c>
      <c r="BC13" s="227">
        <f t="shared" si="19"/>
        <v>0.22262118491921004</v>
      </c>
      <c r="BD13" s="63" t="s">
        <v>45</v>
      </c>
      <c r="BE13" s="227">
        <f t="shared" si="20"/>
        <v>9.33572710951526E-2</v>
      </c>
      <c r="BF13" s="63" t="s">
        <v>45</v>
      </c>
      <c r="BG13" s="227">
        <f t="shared" si="21"/>
        <v>9.4509450945094511E-2</v>
      </c>
      <c r="BI13" s="36" t="str">
        <f t="shared" si="22"/>
        <v>泉佐野市</v>
      </c>
      <c r="BJ13" s="121">
        <f t="shared" si="23"/>
        <v>0.46884272997032639</v>
      </c>
      <c r="BK13" s="279">
        <f t="shared" si="24"/>
        <v>0.46879999999999999</v>
      </c>
      <c r="BL13" s="36" t="str">
        <f t="shared" si="25"/>
        <v>摂津市</v>
      </c>
      <c r="BM13" s="121">
        <f t="shared" si="26"/>
        <v>0.17165354330708663</v>
      </c>
      <c r="BN13" s="279">
        <f t="shared" si="27"/>
        <v>0.17169999999999999</v>
      </c>
      <c r="BO13" s="36" t="str">
        <f t="shared" si="28"/>
        <v>熊取町</v>
      </c>
      <c r="BP13" s="121">
        <f t="shared" si="29"/>
        <v>0.6002928257686676</v>
      </c>
      <c r="BQ13" s="279">
        <f t="shared" si="30"/>
        <v>0.60029999999999994</v>
      </c>
      <c r="BR13" s="36" t="str">
        <f t="shared" si="31"/>
        <v>貝塚市</v>
      </c>
      <c r="BS13" s="121">
        <f t="shared" si="32"/>
        <v>0.27514792899408286</v>
      </c>
      <c r="BT13" s="279">
        <f t="shared" si="33"/>
        <v>0.27510000000000001</v>
      </c>
      <c r="BU13" s="36" t="str">
        <f t="shared" si="34"/>
        <v>藤井寺市</v>
      </c>
      <c r="BV13" s="121">
        <f t="shared" si="35"/>
        <v>0.31176470588235294</v>
      </c>
      <c r="BW13" s="279">
        <f t="shared" si="36"/>
        <v>0.31180000000000002</v>
      </c>
      <c r="BX13" s="36" t="str">
        <f t="shared" si="37"/>
        <v>交野市</v>
      </c>
      <c r="BY13" s="121">
        <f t="shared" si="38"/>
        <v>0.21063607924921793</v>
      </c>
      <c r="BZ13" s="279">
        <f t="shared" si="39"/>
        <v>0.21060000000000001</v>
      </c>
      <c r="CA13" s="36" t="str">
        <f t="shared" si="40"/>
        <v>忠岡町</v>
      </c>
      <c r="CB13" s="121">
        <f t="shared" si="41"/>
        <v>2.9739776951672861E-2</v>
      </c>
      <c r="CC13" s="279">
        <f t="shared" si="42"/>
        <v>2.9700000000000001E-2</v>
      </c>
      <c r="CD13" s="36" t="str">
        <f t="shared" si="43"/>
        <v>忠岡町</v>
      </c>
      <c r="CE13" s="121">
        <f t="shared" si="44"/>
        <v>7.0631970260223054E-2</v>
      </c>
      <c r="CF13" s="279">
        <f t="shared" si="45"/>
        <v>7.0599999999999996E-2</v>
      </c>
      <c r="CG13" s="36" t="str">
        <f t="shared" si="46"/>
        <v>田尻町</v>
      </c>
      <c r="CH13" s="121">
        <f t="shared" si="47"/>
        <v>0.29333333333333333</v>
      </c>
      <c r="CI13" s="279">
        <f t="shared" si="48"/>
        <v>0.29330000000000001</v>
      </c>
      <c r="CJ13" s="36" t="str">
        <f t="shared" si="49"/>
        <v>門真市</v>
      </c>
      <c r="CK13" s="121">
        <f t="shared" si="50"/>
        <v>0.11646136618141098</v>
      </c>
      <c r="CL13" s="279">
        <f t="shared" si="51"/>
        <v>0.11650000000000001</v>
      </c>
      <c r="CM13" s="36" t="str">
        <f t="shared" si="52"/>
        <v>摂津市</v>
      </c>
      <c r="CN13" s="121">
        <f t="shared" si="53"/>
        <v>0.1553627760252366</v>
      </c>
      <c r="CO13" s="214">
        <f t="shared" si="54"/>
        <v>0.15540000000000001</v>
      </c>
      <c r="CQ13" s="280">
        <f t="shared" si="55"/>
        <v>0.41883542119293055</v>
      </c>
      <c r="CR13" s="280">
        <f t="shared" si="56"/>
        <v>0.41880000000000001</v>
      </c>
      <c r="CS13" s="280">
        <f t="shared" si="57"/>
        <v>0.13905492449138979</v>
      </c>
      <c r="CT13" s="280">
        <f t="shared" si="58"/>
        <v>0.1391</v>
      </c>
      <c r="CU13" s="280">
        <f t="shared" si="59"/>
        <v>0.55089838814066017</v>
      </c>
      <c r="CV13" s="280">
        <f t="shared" si="60"/>
        <v>0.55089999999999995</v>
      </c>
      <c r="CW13" s="280">
        <f t="shared" si="61"/>
        <v>0.23116991192719932</v>
      </c>
      <c r="CX13" s="280">
        <f t="shared" si="62"/>
        <v>0.23119999999999999</v>
      </c>
      <c r="CY13" s="280">
        <f t="shared" si="63"/>
        <v>0.26463237789639321</v>
      </c>
      <c r="CZ13" s="280">
        <f t="shared" si="64"/>
        <v>0.2646</v>
      </c>
      <c r="DA13" s="280">
        <f t="shared" si="65"/>
        <v>0.16508641290103757</v>
      </c>
      <c r="DB13" s="280">
        <f t="shared" si="66"/>
        <v>0.1651</v>
      </c>
      <c r="DC13" s="280">
        <f t="shared" si="67"/>
        <v>2.507742800351315E-2</v>
      </c>
      <c r="DD13" s="280">
        <f t="shared" si="68"/>
        <v>2.5100000000000001E-2</v>
      </c>
      <c r="DE13" s="280">
        <f t="shared" si="69"/>
        <v>6.1046287590363305E-2</v>
      </c>
      <c r="DF13" s="280">
        <f t="shared" si="70"/>
        <v>6.0999999999999999E-2</v>
      </c>
      <c r="DG13" s="280">
        <f t="shared" si="71"/>
        <v>0.23028690421101342</v>
      </c>
      <c r="DH13" s="280">
        <f t="shared" si="72"/>
        <v>0.2303</v>
      </c>
      <c r="DI13" s="280">
        <f t="shared" si="73"/>
        <v>9.5602073242217631E-2</v>
      </c>
      <c r="DJ13" s="280">
        <f t="shared" si="74"/>
        <v>9.5600000000000004E-2</v>
      </c>
      <c r="DK13" s="280">
        <f t="shared" si="75"/>
        <v>0.12515288034307123</v>
      </c>
      <c r="DL13" s="280">
        <f t="shared" si="76"/>
        <v>0.12520000000000001</v>
      </c>
      <c r="DM13" s="112">
        <v>0</v>
      </c>
    </row>
    <row r="14" spans="1:120" s="10" customFormat="1" ht="27" customHeight="1">
      <c r="B14" s="59">
        <v>8</v>
      </c>
      <c r="C14" s="38" t="s">
        <v>58</v>
      </c>
      <c r="D14" s="313">
        <v>443</v>
      </c>
      <c r="E14" s="162">
        <v>170</v>
      </c>
      <c r="F14" s="211">
        <f t="shared" si="0"/>
        <v>0.38374717832957111</v>
      </c>
      <c r="G14" s="313">
        <v>441</v>
      </c>
      <c r="H14" s="162">
        <v>50</v>
      </c>
      <c r="I14" s="211">
        <f t="shared" si="1"/>
        <v>0.11337868480725624</v>
      </c>
      <c r="J14" s="313">
        <v>444</v>
      </c>
      <c r="K14" s="162">
        <v>245</v>
      </c>
      <c r="L14" s="211">
        <f t="shared" si="2"/>
        <v>0.55180180180180183</v>
      </c>
      <c r="M14" s="313">
        <v>444</v>
      </c>
      <c r="N14" s="162">
        <v>103</v>
      </c>
      <c r="O14" s="211">
        <f t="shared" si="3"/>
        <v>0.23198198198198197</v>
      </c>
      <c r="P14" s="313">
        <v>444</v>
      </c>
      <c r="Q14" s="162">
        <v>104</v>
      </c>
      <c r="R14" s="211">
        <f t="shared" si="4"/>
        <v>0.23423423423423423</v>
      </c>
      <c r="S14" s="313">
        <v>444</v>
      </c>
      <c r="T14" s="162">
        <v>68</v>
      </c>
      <c r="U14" s="211">
        <f t="shared" si="5"/>
        <v>0.15315315315315314</v>
      </c>
      <c r="V14" s="313">
        <v>444</v>
      </c>
      <c r="W14" s="162">
        <v>22</v>
      </c>
      <c r="X14" s="211">
        <f t="shared" si="6"/>
        <v>4.954954954954955E-2</v>
      </c>
      <c r="Y14" s="313">
        <v>443</v>
      </c>
      <c r="Z14" s="162">
        <v>26</v>
      </c>
      <c r="AA14" s="211">
        <f t="shared" si="7"/>
        <v>5.8690744920993229E-2</v>
      </c>
      <c r="AB14" s="313">
        <v>443</v>
      </c>
      <c r="AC14" s="162">
        <v>107</v>
      </c>
      <c r="AD14" s="211">
        <f t="shared" si="8"/>
        <v>0.24153498871331827</v>
      </c>
      <c r="AE14" s="313">
        <v>442</v>
      </c>
      <c r="AF14" s="162">
        <v>46</v>
      </c>
      <c r="AG14" s="211">
        <f t="shared" si="9"/>
        <v>0.10407239819004525</v>
      </c>
      <c r="AH14" s="313">
        <v>443</v>
      </c>
      <c r="AI14" s="162">
        <v>47</v>
      </c>
      <c r="AJ14" s="211">
        <f t="shared" si="10"/>
        <v>0.10609480812641084</v>
      </c>
      <c r="AK14" s="62"/>
      <c r="AL14" s="63" t="s">
        <v>8</v>
      </c>
      <c r="AM14" s="227">
        <f t="shared" si="11"/>
        <v>0.38369813786344331</v>
      </c>
      <c r="AN14" s="63" t="s">
        <v>8</v>
      </c>
      <c r="AO14" s="227">
        <f t="shared" si="12"/>
        <v>0.12705456936226167</v>
      </c>
      <c r="AP14" s="63" t="s">
        <v>8</v>
      </c>
      <c r="AQ14" s="227">
        <f t="shared" si="13"/>
        <v>0.54411764705882348</v>
      </c>
      <c r="AR14" s="63" t="s">
        <v>8</v>
      </c>
      <c r="AS14" s="227">
        <f t="shared" si="14"/>
        <v>0.20366132723112129</v>
      </c>
      <c r="AT14" s="63" t="s">
        <v>8</v>
      </c>
      <c r="AU14" s="227">
        <f t="shared" si="15"/>
        <v>0.22819672131147542</v>
      </c>
      <c r="AV14" s="63" t="s">
        <v>8</v>
      </c>
      <c r="AW14" s="227">
        <f t="shared" si="16"/>
        <v>0.14348821989528796</v>
      </c>
      <c r="AX14" s="63" t="s">
        <v>8</v>
      </c>
      <c r="AY14" s="227">
        <f t="shared" si="17"/>
        <v>2.6474914201666939E-2</v>
      </c>
      <c r="AZ14" s="63" t="s">
        <v>8</v>
      </c>
      <c r="BA14" s="227">
        <f t="shared" si="18"/>
        <v>3.9404839764551995E-2</v>
      </c>
      <c r="BB14" s="63" t="s">
        <v>8</v>
      </c>
      <c r="BC14" s="227">
        <f t="shared" si="19"/>
        <v>0.21749795584627965</v>
      </c>
      <c r="BD14" s="63" t="s">
        <v>8</v>
      </c>
      <c r="BE14" s="227">
        <f t="shared" si="20"/>
        <v>8.2597317631665029E-2</v>
      </c>
      <c r="BF14" s="63" t="s">
        <v>8</v>
      </c>
      <c r="BG14" s="227">
        <f t="shared" si="21"/>
        <v>0.10065897858319604</v>
      </c>
      <c r="BI14" s="36" t="str">
        <f t="shared" si="22"/>
        <v>岸和田市</v>
      </c>
      <c r="BJ14" s="121">
        <f t="shared" si="23"/>
        <v>0.46867411364740164</v>
      </c>
      <c r="BK14" s="279">
        <f t="shared" si="24"/>
        <v>0.46870000000000001</v>
      </c>
      <c r="BL14" s="36" t="str">
        <f t="shared" si="25"/>
        <v>阪南市</v>
      </c>
      <c r="BM14" s="121">
        <f t="shared" si="26"/>
        <v>0.1663716814159292</v>
      </c>
      <c r="BN14" s="279">
        <f t="shared" si="27"/>
        <v>0.16639999999999999</v>
      </c>
      <c r="BO14" s="36" t="str">
        <f t="shared" si="28"/>
        <v>大東市</v>
      </c>
      <c r="BP14" s="121">
        <f t="shared" si="29"/>
        <v>0.59796437659033075</v>
      </c>
      <c r="BQ14" s="279">
        <f t="shared" si="30"/>
        <v>0.59799999999999998</v>
      </c>
      <c r="BR14" s="36" t="str">
        <f t="shared" si="31"/>
        <v>交野市</v>
      </c>
      <c r="BS14" s="121">
        <f t="shared" si="32"/>
        <v>0.26791277258566976</v>
      </c>
      <c r="BT14" s="279">
        <f t="shared" si="33"/>
        <v>0.26790000000000003</v>
      </c>
      <c r="BU14" s="36" t="str">
        <f t="shared" si="34"/>
        <v>阪南市</v>
      </c>
      <c r="BV14" s="121">
        <f t="shared" si="35"/>
        <v>0.303886925795053</v>
      </c>
      <c r="BW14" s="279">
        <f t="shared" si="36"/>
        <v>0.3039</v>
      </c>
      <c r="BX14" s="36" t="str">
        <f t="shared" si="37"/>
        <v>大東市</v>
      </c>
      <c r="BY14" s="121">
        <f t="shared" si="38"/>
        <v>0.2</v>
      </c>
      <c r="BZ14" s="279">
        <f t="shared" si="39"/>
        <v>0.2</v>
      </c>
      <c r="CA14" s="36" t="str">
        <f t="shared" si="40"/>
        <v>東大阪市</v>
      </c>
      <c r="CB14" s="121">
        <f t="shared" si="41"/>
        <v>2.8921998247151623E-2</v>
      </c>
      <c r="CC14" s="279">
        <f t="shared" si="42"/>
        <v>2.8899999999999999E-2</v>
      </c>
      <c r="CD14" s="36" t="str">
        <f t="shared" si="43"/>
        <v>柏原市</v>
      </c>
      <c r="CE14" s="121">
        <f t="shared" si="44"/>
        <v>6.9836552748885589E-2</v>
      </c>
      <c r="CF14" s="279">
        <f t="shared" si="45"/>
        <v>6.9800000000000001E-2</v>
      </c>
      <c r="CG14" s="36" t="str">
        <f t="shared" si="46"/>
        <v>豊中市</v>
      </c>
      <c r="CH14" s="121">
        <f t="shared" si="47"/>
        <v>0.29328551504283723</v>
      </c>
      <c r="CI14" s="279">
        <f t="shared" si="48"/>
        <v>0.29330000000000001</v>
      </c>
      <c r="CJ14" s="36" t="str">
        <f t="shared" si="49"/>
        <v>豊中市</v>
      </c>
      <c r="CK14" s="121">
        <f t="shared" si="50"/>
        <v>0.1152468152866242</v>
      </c>
      <c r="CL14" s="279">
        <f t="shared" si="51"/>
        <v>0.1152</v>
      </c>
      <c r="CM14" s="36" t="str">
        <f t="shared" si="52"/>
        <v>大阪狭山市</v>
      </c>
      <c r="CN14" s="121">
        <f t="shared" si="53"/>
        <v>0.14603616133518776</v>
      </c>
      <c r="CO14" s="214">
        <f t="shared" si="54"/>
        <v>0.14599999999999999</v>
      </c>
      <c r="CQ14" s="280">
        <f t="shared" si="55"/>
        <v>0.41883542119293055</v>
      </c>
      <c r="CR14" s="280">
        <f t="shared" si="56"/>
        <v>0.41880000000000001</v>
      </c>
      <c r="CS14" s="280">
        <f t="shared" si="57"/>
        <v>0.13905492449138979</v>
      </c>
      <c r="CT14" s="280">
        <f t="shared" si="58"/>
        <v>0.1391</v>
      </c>
      <c r="CU14" s="280">
        <f t="shared" si="59"/>
        <v>0.55089838814066017</v>
      </c>
      <c r="CV14" s="280">
        <f t="shared" si="60"/>
        <v>0.55089999999999995</v>
      </c>
      <c r="CW14" s="280">
        <f t="shared" si="61"/>
        <v>0.23116991192719932</v>
      </c>
      <c r="CX14" s="280">
        <f t="shared" si="62"/>
        <v>0.23119999999999999</v>
      </c>
      <c r="CY14" s="280">
        <f t="shared" si="63"/>
        <v>0.26463237789639321</v>
      </c>
      <c r="CZ14" s="280">
        <f t="shared" si="64"/>
        <v>0.2646</v>
      </c>
      <c r="DA14" s="280">
        <f t="shared" si="65"/>
        <v>0.16508641290103757</v>
      </c>
      <c r="DB14" s="280">
        <f t="shared" si="66"/>
        <v>0.1651</v>
      </c>
      <c r="DC14" s="280">
        <f t="shared" si="67"/>
        <v>2.507742800351315E-2</v>
      </c>
      <c r="DD14" s="280">
        <f t="shared" si="68"/>
        <v>2.5100000000000001E-2</v>
      </c>
      <c r="DE14" s="280">
        <f t="shared" si="69"/>
        <v>6.1046287590363305E-2</v>
      </c>
      <c r="DF14" s="280">
        <f t="shared" si="70"/>
        <v>6.0999999999999999E-2</v>
      </c>
      <c r="DG14" s="280">
        <f t="shared" si="71"/>
        <v>0.23028690421101342</v>
      </c>
      <c r="DH14" s="280">
        <f t="shared" si="72"/>
        <v>0.2303</v>
      </c>
      <c r="DI14" s="280">
        <f t="shared" si="73"/>
        <v>9.5602073242217631E-2</v>
      </c>
      <c r="DJ14" s="280">
        <f t="shared" si="74"/>
        <v>9.5600000000000004E-2</v>
      </c>
      <c r="DK14" s="280">
        <f t="shared" si="75"/>
        <v>0.12515288034307123</v>
      </c>
      <c r="DL14" s="280">
        <f t="shared" si="76"/>
        <v>0.12520000000000001</v>
      </c>
      <c r="DM14" s="112">
        <v>0</v>
      </c>
    </row>
    <row r="15" spans="1:120" s="10" customFormat="1" ht="27" customHeight="1">
      <c r="B15" s="59">
        <v>9</v>
      </c>
      <c r="C15" s="38" t="s">
        <v>130</v>
      </c>
      <c r="D15" s="313">
        <v>454</v>
      </c>
      <c r="E15" s="162">
        <v>216</v>
      </c>
      <c r="F15" s="211">
        <f t="shared" si="0"/>
        <v>0.47577092511013214</v>
      </c>
      <c r="G15" s="313">
        <v>453</v>
      </c>
      <c r="H15" s="162">
        <v>106</v>
      </c>
      <c r="I15" s="211">
        <f t="shared" si="1"/>
        <v>0.23399558498896247</v>
      </c>
      <c r="J15" s="313">
        <v>455</v>
      </c>
      <c r="K15" s="162">
        <v>231</v>
      </c>
      <c r="L15" s="211">
        <f t="shared" si="2"/>
        <v>0.50769230769230766</v>
      </c>
      <c r="M15" s="313">
        <v>455</v>
      </c>
      <c r="N15" s="162">
        <v>102</v>
      </c>
      <c r="O15" s="211">
        <f t="shared" si="3"/>
        <v>0.22417582417582418</v>
      </c>
      <c r="P15" s="313">
        <v>454</v>
      </c>
      <c r="Q15" s="162">
        <v>94</v>
      </c>
      <c r="R15" s="211">
        <f t="shared" si="4"/>
        <v>0.20704845814977973</v>
      </c>
      <c r="S15" s="313">
        <v>455</v>
      </c>
      <c r="T15" s="162">
        <v>81</v>
      </c>
      <c r="U15" s="211">
        <f t="shared" si="5"/>
        <v>0.17802197802197803</v>
      </c>
      <c r="V15" s="313">
        <v>455</v>
      </c>
      <c r="W15" s="162">
        <v>13</v>
      </c>
      <c r="X15" s="211">
        <f t="shared" si="6"/>
        <v>2.8571428571428571E-2</v>
      </c>
      <c r="Y15" s="313">
        <v>455</v>
      </c>
      <c r="Z15" s="162">
        <v>57</v>
      </c>
      <c r="AA15" s="211">
        <f t="shared" si="7"/>
        <v>0.12527472527472527</v>
      </c>
      <c r="AB15" s="313">
        <v>455</v>
      </c>
      <c r="AC15" s="162">
        <v>175</v>
      </c>
      <c r="AD15" s="211">
        <f t="shared" si="8"/>
        <v>0.38461538461538464</v>
      </c>
      <c r="AE15" s="313">
        <v>455</v>
      </c>
      <c r="AF15" s="162">
        <v>32</v>
      </c>
      <c r="AG15" s="211">
        <f t="shared" si="9"/>
        <v>7.032967032967033E-2</v>
      </c>
      <c r="AH15" s="313">
        <v>453</v>
      </c>
      <c r="AI15" s="162">
        <v>78</v>
      </c>
      <c r="AJ15" s="211">
        <f t="shared" si="10"/>
        <v>0.17218543046357615</v>
      </c>
      <c r="AK15" s="62"/>
      <c r="AL15" s="63" t="s">
        <v>46</v>
      </c>
      <c r="AM15" s="227">
        <f t="shared" si="11"/>
        <v>0.49926035502958582</v>
      </c>
      <c r="AN15" s="63" t="s">
        <v>46</v>
      </c>
      <c r="AO15" s="227">
        <f t="shared" si="12"/>
        <v>0.19421793921423278</v>
      </c>
      <c r="AP15" s="63" t="s">
        <v>46</v>
      </c>
      <c r="AQ15" s="227">
        <f t="shared" si="13"/>
        <v>0.58949704142011838</v>
      </c>
      <c r="AR15" s="63" t="s">
        <v>46</v>
      </c>
      <c r="AS15" s="227">
        <f t="shared" si="14"/>
        <v>0.27514792899408286</v>
      </c>
      <c r="AT15" s="63" t="s">
        <v>46</v>
      </c>
      <c r="AU15" s="227">
        <f t="shared" si="15"/>
        <v>0.24814814814814815</v>
      </c>
      <c r="AV15" s="63" t="s">
        <v>46</v>
      </c>
      <c r="AW15" s="227">
        <f t="shared" si="16"/>
        <v>0.16506291635825315</v>
      </c>
      <c r="AX15" s="63" t="s">
        <v>46</v>
      </c>
      <c r="AY15" s="227">
        <f t="shared" si="17"/>
        <v>1.7024426350851222E-2</v>
      </c>
      <c r="AZ15" s="63" t="s">
        <v>46</v>
      </c>
      <c r="BA15" s="227">
        <f t="shared" si="18"/>
        <v>5.0295857988165681E-2</v>
      </c>
      <c r="BB15" s="63" t="s">
        <v>46</v>
      </c>
      <c r="BC15" s="227">
        <f t="shared" si="19"/>
        <v>0.17542561065877127</v>
      </c>
      <c r="BD15" s="63" t="s">
        <v>46</v>
      </c>
      <c r="BE15" s="227">
        <f t="shared" si="20"/>
        <v>6.9681245366938468E-2</v>
      </c>
      <c r="BF15" s="63" t="s">
        <v>46</v>
      </c>
      <c r="BG15" s="227">
        <f t="shared" si="21"/>
        <v>8.9696071163825053E-2</v>
      </c>
      <c r="BI15" s="36" t="str">
        <f t="shared" si="22"/>
        <v>忠岡町</v>
      </c>
      <c r="BJ15" s="121">
        <f t="shared" si="23"/>
        <v>0.46468401486988847</v>
      </c>
      <c r="BK15" s="279">
        <f t="shared" si="24"/>
        <v>0.4647</v>
      </c>
      <c r="BL15" s="36" t="str">
        <f t="shared" si="25"/>
        <v>茨木市</v>
      </c>
      <c r="BM15" s="121">
        <f t="shared" si="26"/>
        <v>0.1630791161796151</v>
      </c>
      <c r="BN15" s="279">
        <f t="shared" si="27"/>
        <v>0.16309999999999999</v>
      </c>
      <c r="BO15" s="36" t="str">
        <f t="shared" si="28"/>
        <v>和泉市</v>
      </c>
      <c r="BP15" s="121">
        <f t="shared" si="29"/>
        <v>0.59566968781470298</v>
      </c>
      <c r="BQ15" s="279">
        <f t="shared" si="30"/>
        <v>0.59570000000000001</v>
      </c>
      <c r="BR15" s="36" t="str">
        <f t="shared" si="31"/>
        <v>熊取町</v>
      </c>
      <c r="BS15" s="121">
        <f t="shared" si="32"/>
        <v>0.26608187134502925</v>
      </c>
      <c r="BT15" s="279">
        <f t="shared" si="33"/>
        <v>0.2661</v>
      </c>
      <c r="BU15" s="36" t="str">
        <f t="shared" si="34"/>
        <v>四條畷市</v>
      </c>
      <c r="BV15" s="121">
        <f t="shared" si="35"/>
        <v>0.30221130221130221</v>
      </c>
      <c r="BW15" s="279">
        <f t="shared" si="36"/>
        <v>0.30220000000000002</v>
      </c>
      <c r="BX15" s="36" t="str">
        <f t="shared" si="37"/>
        <v>太子町</v>
      </c>
      <c r="BY15" s="121">
        <f t="shared" si="38"/>
        <v>0.19379844961240311</v>
      </c>
      <c r="BZ15" s="279">
        <f t="shared" si="39"/>
        <v>0.1938</v>
      </c>
      <c r="CA15" s="36" t="str">
        <f t="shared" si="40"/>
        <v>大阪市</v>
      </c>
      <c r="CB15" s="121">
        <f t="shared" si="41"/>
        <v>2.8619944427292373E-2</v>
      </c>
      <c r="CC15" s="279">
        <f t="shared" si="42"/>
        <v>2.86E-2</v>
      </c>
      <c r="CD15" s="36" t="str">
        <f t="shared" si="43"/>
        <v>八尾市</v>
      </c>
      <c r="CE15" s="121">
        <f t="shared" si="44"/>
        <v>6.9171513912906782E-2</v>
      </c>
      <c r="CF15" s="279">
        <f t="shared" si="45"/>
        <v>6.9199999999999998E-2</v>
      </c>
      <c r="CG15" s="36" t="str">
        <f t="shared" si="46"/>
        <v>千早赤阪村</v>
      </c>
      <c r="CH15" s="121">
        <f t="shared" si="47"/>
        <v>0.2890625</v>
      </c>
      <c r="CI15" s="279">
        <f t="shared" si="48"/>
        <v>0.28910000000000002</v>
      </c>
      <c r="CJ15" s="36" t="str">
        <f t="shared" si="49"/>
        <v>守口市</v>
      </c>
      <c r="CK15" s="121">
        <f t="shared" si="50"/>
        <v>0.11282843894899536</v>
      </c>
      <c r="CL15" s="279">
        <f t="shared" si="51"/>
        <v>0.1128</v>
      </c>
      <c r="CM15" s="36" t="str">
        <f t="shared" si="52"/>
        <v>豊中市</v>
      </c>
      <c r="CN15" s="121">
        <f t="shared" si="53"/>
        <v>0.14502900580116024</v>
      </c>
      <c r="CO15" s="214">
        <f t="shared" si="54"/>
        <v>0.14499999999999999</v>
      </c>
      <c r="CQ15" s="280">
        <f t="shared" si="55"/>
        <v>0.41883542119293055</v>
      </c>
      <c r="CR15" s="280">
        <f t="shared" si="56"/>
        <v>0.41880000000000001</v>
      </c>
      <c r="CS15" s="280">
        <f t="shared" si="57"/>
        <v>0.13905492449138979</v>
      </c>
      <c r="CT15" s="280">
        <f t="shared" si="58"/>
        <v>0.1391</v>
      </c>
      <c r="CU15" s="280">
        <f t="shared" si="59"/>
        <v>0.55089838814066017</v>
      </c>
      <c r="CV15" s="280">
        <f t="shared" si="60"/>
        <v>0.55089999999999995</v>
      </c>
      <c r="CW15" s="280">
        <f t="shared" si="61"/>
        <v>0.23116991192719932</v>
      </c>
      <c r="CX15" s="280">
        <f t="shared" si="62"/>
        <v>0.23119999999999999</v>
      </c>
      <c r="CY15" s="280">
        <f t="shared" si="63"/>
        <v>0.26463237789639321</v>
      </c>
      <c r="CZ15" s="280">
        <f t="shared" si="64"/>
        <v>0.2646</v>
      </c>
      <c r="DA15" s="280">
        <f t="shared" si="65"/>
        <v>0.16508641290103757</v>
      </c>
      <c r="DB15" s="280">
        <f t="shared" si="66"/>
        <v>0.1651</v>
      </c>
      <c r="DC15" s="280">
        <f t="shared" si="67"/>
        <v>2.507742800351315E-2</v>
      </c>
      <c r="DD15" s="280">
        <f t="shared" si="68"/>
        <v>2.5100000000000001E-2</v>
      </c>
      <c r="DE15" s="280">
        <f t="shared" si="69"/>
        <v>6.1046287590363305E-2</v>
      </c>
      <c r="DF15" s="280">
        <f t="shared" si="70"/>
        <v>6.0999999999999999E-2</v>
      </c>
      <c r="DG15" s="280">
        <f t="shared" si="71"/>
        <v>0.23028690421101342</v>
      </c>
      <c r="DH15" s="280">
        <f t="shared" si="72"/>
        <v>0.2303</v>
      </c>
      <c r="DI15" s="280">
        <f t="shared" si="73"/>
        <v>9.5602073242217631E-2</v>
      </c>
      <c r="DJ15" s="280">
        <f t="shared" si="74"/>
        <v>9.5600000000000004E-2</v>
      </c>
      <c r="DK15" s="280">
        <f t="shared" si="75"/>
        <v>0.12515288034307123</v>
      </c>
      <c r="DL15" s="280">
        <f t="shared" si="76"/>
        <v>0.12520000000000001</v>
      </c>
      <c r="DM15" s="112">
        <v>0</v>
      </c>
    </row>
    <row r="16" spans="1:120" s="10" customFormat="1" ht="27" customHeight="1">
      <c r="B16" s="59">
        <v>10</v>
      </c>
      <c r="C16" s="38" t="s">
        <v>59</v>
      </c>
      <c r="D16" s="313">
        <v>1387</v>
      </c>
      <c r="E16" s="162">
        <v>655</v>
      </c>
      <c r="F16" s="211">
        <f t="shared" si="0"/>
        <v>0.47224224945926457</v>
      </c>
      <c r="G16" s="313">
        <v>1381</v>
      </c>
      <c r="H16" s="162">
        <v>236</v>
      </c>
      <c r="I16" s="211">
        <f t="shared" si="1"/>
        <v>0.17089065894279507</v>
      </c>
      <c r="J16" s="313">
        <v>1386</v>
      </c>
      <c r="K16" s="162">
        <v>875</v>
      </c>
      <c r="L16" s="211">
        <f t="shared" si="2"/>
        <v>0.63131313131313127</v>
      </c>
      <c r="M16" s="313">
        <v>1387</v>
      </c>
      <c r="N16" s="162">
        <v>393</v>
      </c>
      <c r="O16" s="211">
        <f t="shared" si="3"/>
        <v>0.28334534967555874</v>
      </c>
      <c r="P16" s="313">
        <v>1387</v>
      </c>
      <c r="Q16" s="162">
        <v>283</v>
      </c>
      <c r="R16" s="211">
        <f t="shared" si="4"/>
        <v>0.20403749098774332</v>
      </c>
      <c r="S16" s="313">
        <v>1387</v>
      </c>
      <c r="T16" s="162">
        <v>150</v>
      </c>
      <c r="U16" s="211">
        <f t="shared" si="5"/>
        <v>0.10814708002883922</v>
      </c>
      <c r="V16" s="313">
        <v>1387</v>
      </c>
      <c r="W16" s="162">
        <v>35</v>
      </c>
      <c r="X16" s="211">
        <f t="shared" si="6"/>
        <v>2.5234318673395817E-2</v>
      </c>
      <c r="Y16" s="313">
        <v>1387</v>
      </c>
      <c r="Z16" s="162">
        <v>103</v>
      </c>
      <c r="AA16" s="211">
        <f t="shared" si="7"/>
        <v>7.4260994953136261E-2</v>
      </c>
      <c r="AB16" s="313">
        <v>1387</v>
      </c>
      <c r="AC16" s="162">
        <v>247</v>
      </c>
      <c r="AD16" s="211">
        <f t="shared" si="8"/>
        <v>0.17808219178082191</v>
      </c>
      <c r="AE16" s="313">
        <v>1386</v>
      </c>
      <c r="AF16" s="162">
        <v>199</v>
      </c>
      <c r="AG16" s="211">
        <f t="shared" si="9"/>
        <v>0.14357864357864358</v>
      </c>
      <c r="AH16" s="313">
        <v>1380</v>
      </c>
      <c r="AI16" s="162">
        <v>269</v>
      </c>
      <c r="AJ16" s="211">
        <f t="shared" si="10"/>
        <v>0.19492753623188405</v>
      </c>
      <c r="AK16" s="62"/>
      <c r="AL16" s="63" t="s">
        <v>13</v>
      </c>
      <c r="AM16" s="227">
        <f t="shared" si="11"/>
        <v>0.44118781334361745</v>
      </c>
      <c r="AN16" s="63" t="s">
        <v>13</v>
      </c>
      <c r="AO16" s="227">
        <f t="shared" si="12"/>
        <v>0.16097750193948798</v>
      </c>
      <c r="AP16" s="63" t="s">
        <v>13</v>
      </c>
      <c r="AQ16" s="227">
        <f t="shared" si="13"/>
        <v>0.52158828064764839</v>
      </c>
      <c r="AR16" s="63" t="s">
        <v>13</v>
      </c>
      <c r="AS16" s="227">
        <f t="shared" si="14"/>
        <v>0.22243639167309176</v>
      </c>
      <c r="AT16" s="63" t="s">
        <v>13</v>
      </c>
      <c r="AU16" s="227">
        <f t="shared" si="15"/>
        <v>0.27662037037037035</v>
      </c>
      <c r="AV16" s="63" t="s">
        <v>13</v>
      </c>
      <c r="AW16" s="227">
        <f t="shared" si="16"/>
        <v>0.21742482652274481</v>
      </c>
      <c r="AX16" s="63" t="s">
        <v>13</v>
      </c>
      <c r="AY16" s="227">
        <f t="shared" si="17"/>
        <v>2.7381411492479753E-2</v>
      </c>
      <c r="AZ16" s="63" t="s">
        <v>13</v>
      </c>
      <c r="BA16" s="227">
        <f t="shared" si="18"/>
        <v>6.0161974546856921E-2</v>
      </c>
      <c r="BB16" s="63" t="s">
        <v>13</v>
      </c>
      <c r="BC16" s="227">
        <f t="shared" si="19"/>
        <v>0.19374758780393669</v>
      </c>
      <c r="BD16" s="63" t="s">
        <v>13</v>
      </c>
      <c r="BE16" s="227">
        <f t="shared" si="20"/>
        <v>0.11282843894899536</v>
      </c>
      <c r="BF16" s="63" t="s">
        <v>13</v>
      </c>
      <c r="BG16" s="227">
        <f t="shared" si="21"/>
        <v>0.13595636930268795</v>
      </c>
      <c r="BI16" s="36" t="str">
        <f t="shared" si="22"/>
        <v>東大阪市</v>
      </c>
      <c r="BJ16" s="121">
        <f t="shared" si="23"/>
        <v>0.458427247683446</v>
      </c>
      <c r="BK16" s="279">
        <f t="shared" si="24"/>
        <v>0.45839999999999997</v>
      </c>
      <c r="BL16" s="36" t="str">
        <f t="shared" si="25"/>
        <v>守口市</v>
      </c>
      <c r="BM16" s="121">
        <f t="shared" si="26"/>
        <v>0.16097750193948798</v>
      </c>
      <c r="BN16" s="279">
        <f t="shared" si="27"/>
        <v>0.161</v>
      </c>
      <c r="BO16" s="36" t="str">
        <f t="shared" si="28"/>
        <v>千早赤阪村</v>
      </c>
      <c r="BP16" s="121">
        <f t="shared" si="29"/>
        <v>0.59375</v>
      </c>
      <c r="BQ16" s="279">
        <f t="shared" si="30"/>
        <v>0.59379999999999999</v>
      </c>
      <c r="BR16" s="36" t="str">
        <f t="shared" si="31"/>
        <v>摂津市</v>
      </c>
      <c r="BS16" s="121">
        <f t="shared" si="32"/>
        <v>0.25649095200629424</v>
      </c>
      <c r="BT16" s="279">
        <f t="shared" si="33"/>
        <v>0.25650000000000001</v>
      </c>
      <c r="BU16" s="36" t="str">
        <f t="shared" si="34"/>
        <v>大阪狭山市</v>
      </c>
      <c r="BV16" s="121">
        <f t="shared" si="35"/>
        <v>0.28848821081830789</v>
      </c>
      <c r="BW16" s="279">
        <f t="shared" si="36"/>
        <v>0.28849999999999998</v>
      </c>
      <c r="BX16" s="36" t="str">
        <f t="shared" si="37"/>
        <v>熊取町</v>
      </c>
      <c r="BY16" s="121">
        <f t="shared" si="38"/>
        <v>0.19326500732064422</v>
      </c>
      <c r="BZ16" s="279">
        <f t="shared" si="39"/>
        <v>0.1933</v>
      </c>
      <c r="CA16" s="36" t="str">
        <f t="shared" si="40"/>
        <v>吹田市</v>
      </c>
      <c r="CB16" s="121">
        <f t="shared" si="41"/>
        <v>2.7610138805069403E-2</v>
      </c>
      <c r="CC16" s="279">
        <f t="shared" si="42"/>
        <v>2.76E-2</v>
      </c>
      <c r="CD16" s="36" t="str">
        <f t="shared" si="43"/>
        <v>大阪市</v>
      </c>
      <c r="CE16" s="121">
        <f t="shared" si="44"/>
        <v>6.8397974308300399E-2</v>
      </c>
      <c r="CF16" s="279">
        <f t="shared" si="45"/>
        <v>6.8400000000000002E-2</v>
      </c>
      <c r="CG16" s="36" t="str">
        <f t="shared" si="46"/>
        <v>東大阪市</v>
      </c>
      <c r="CH16" s="121">
        <f t="shared" si="47"/>
        <v>0.27781954887218047</v>
      </c>
      <c r="CI16" s="279">
        <f t="shared" si="48"/>
        <v>0.27779999999999999</v>
      </c>
      <c r="CJ16" s="36" t="str">
        <f t="shared" si="49"/>
        <v>摂津市</v>
      </c>
      <c r="CK16" s="121">
        <f t="shared" si="50"/>
        <v>0.10551181102362205</v>
      </c>
      <c r="CL16" s="279">
        <f t="shared" si="51"/>
        <v>0.1055</v>
      </c>
      <c r="CM16" s="36" t="str">
        <f t="shared" si="52"/>
        <v>岸和田市</v>
      </c>
      <c r="CN16" s="121">
        <f t="shared" si="53"/>
        <v>0.14014598540145987</v>
      </c>
      <c r="CO16" s="214">
        <f t="shared" si="54"/>
        <v>0.1401</v>
      </c>
      <c r="CQ16" s="280">
        <f t="shared" si="55"/>
        <v>0.41883542119293055</v>
      </c>
      <c r="CR16" s="280">
        <f t="shared" si="56"/>
        <v>0.41880000000000001</v>
      </c>
      <c r="CS16" s="280">
        <f t="shared" si="57"/>
        <v>0.13905492449138979</v>
      </c>
      <c r="CT16" s="280">
        <f t="shared" si="58"/>
        <v>0.1391</v>
      </c>
      <c r="CU16" s="280">
        <f t="shared" si="59"/>
        <v>0.55089838814066017</v>
      </c>
      <c r="CV16" s="280">
        <f t="shared" si="60"/>
        <v>0.55089999999999995</v>
      </c>
      <c r="CW16" s="280">
        <f t="shared" si="61"/>
        <v>0.23116991192719932</v>
      </c>
      <c r="CX16" s="280">
        <f t="shared" si="62"/>
        <v>0.23119999999999999</v>
      </c>
      <c r="CY16" s="280">
        <f t="shared" si="63"/>
        <v>0.26463237789639321</v>
      </c>
      <c r="CZ16" s="280">
        <f t="shared" si="64"/>
        <v>0.2646</v>
      </c>
      <c r="DA16" s="280">
        <f t="shared" si="65"/>
        <v>0.16508641290103757</v>
      </c>
      <c r="DB16" s="280">
        <f t="shared" si="66"/>
        <v>0.1651</v>
      </c>
      <c r="DC16" s="280">
        <f t="shared" si="67"/>
        <v>2.507742800351315E-2</v>
      </c>
      <c r="DD16" s="280">
        <f t="shared" si="68"/>
        <v>2.5100000000000001E-2</v>
      </c>
      <c r="DE16" s="280">
        <f t="shared" si="69"/>
        <v>6.1046287590363305E-2</v>
      </c>
      <c r="DF16" s="280">
        <f t="shared" si="70"/>
        <v>6.0999999999999999E-2</v>
      </c>
      <c r="DG16" s="280">
        <f t="shared" si="71"/>
        <v>0.23028690421101342</v>
      </c>
      <c r="DH16" s="280">
        <f t="shared" si="72"/>
        <v>0.2303</v>
      </c>
      <c r="DI16" s="280">
        <f t="shared" si="73"/>
        <v>9.5602073242217631E-2</v>
      </c>
      <c r="DJ16" s="280">
        <f t="shared" si="74"/>
        <v>9.5600000000000004E-2</v>
      </c>
      <c r="DK16" s="280">
        <f t="shared" si="75"/>
        <v>0.12515288034307123</v>
      </c>
      <c r="DL16" s="280">
        <f t="shared" si="76"/>
        <v>0.12520000000000001</v>
      </c>
      <c r="DM16" s="112">
        <v>0</v>
      </c>
    </row>
    <row r="17" spans="2:117" s="10" customFormat="1" ht="27" customHeight="1">
      <c r="B17" s="59">
        <v>11</v>
      </c>
      <c r="C17" s="38" t="s">
        <v>60</v>
      </c>
      <c r="D17" s="313">
        <v>2084</v>
      </c>
      <c r="E17" s="162">
        <v>955</v>
      </c>
      <c r="F17" s="211">
        <f t="shared" si="0"/>
        <v>0.45825335892514396</v>
      </c>
      <c r="G17" s="313">
        <v>2075</v>
      </c>
      <c r="H17" s="162">
        <v>358</v>
      </c>
      <c r="I17" s="211">
        <f t="shared" si="1"/>
        <v>0.1725301204819277</v>
      </c>
      <c r="J17" s="313">
        <v>2086</v>
      </c>
      <c r="K17" s="162">
        <v>1097</v>
      </c>
      <c r="L17" s="211">
        <f t="shared" si="2"/>
        <v>0.52588686481303926</v>
      </c>
      <c r="M17" s="313">
        <v>2084</v>
      </c>
      <c r="N17" s="162">
        <v>495</v>
      </c>
      <c r="O17" s="211">
        <f t="shared" si="3"/>
        <v>0.2375239923224568</v>
      </c>
      <c r="P17" s="313">
        <v>2077</v>
      </c>
      <c r="Q17" s="162">
        <v>655</v>
      </c>
      <c r="R17" s="211">
        <f t="shared" si="4"/>
        <v>0.31535869041887338</v>
      </c>
      <c r="S17" s="313">
        <v>2082</v>
      </c>
      <c r="T17" s="162">
        <v>390</v>
      </c>
      <c r="U17" s="211">
        <f t="shared" si="5"/>
        <v>0.18731988472622479</v>
      </c>
      <c r="V17" s="313">
        <v>2086</v>
      </c>
      <c r="W17" s="162">
        <v>73</v>
      </c>
      <c r="X17" s="211">
        <f t="shared" si="6"/>
        <v>3.4995206136145734E-2</v>
      </c>
      <c r="Y17" s="313">
        <v>2086</v>
      </c>
      <c r="Z17" s="162">
        <v>112</v>
      </c>
      <c r="AA17" s="211">
        <f t="shared" si="7"/>
        <v>5.3691275167785234E-2</v>
      </c>
      <c r="AB17" s="313">
        <v>2082</v>
      </c>
      <c r="AC17" s="162">
        <v>491</v>
      </c>
      <c r="AD17" s="211">
        <f t="shared" si="8"/>
        <v>0.23583093179634967</v>
      </c>
      <c r="AE17" s="313">
        <v>2080</v>
      </c>
      <c r="AF17" s="162">
        <v>157</v>
      </c>
      <c r="AG17" s="211">
        <f t="shared" si="9"/>
        <v>7.5480769230769226E-2</v>
      </c>
      <c r="AH17" s="313">
        <v>2071</v>
      </c>
      <c r="AI17" s="162">
        <v>263</v>
      </c>
      <c r="AJ17" s="211">
        <f t="shared" si="10"/>
        <v>0.12699179140511829</v>
      </c>
      <c r="AK17" s="62"/>
      <c r="AL17" s="63" t="s">
        <v>14</v>
      </c>
      <c r="AM17" s="227">
        <f t="shared" si="11"/>
        <v>0.34732066912390136</v>
      </c>
      <c r="AN17" s="63" t="s">
        <v>14</v>
      </c>
      <c r="AO17" s="227">
        <f t="shared" si="12"/>
        <v>0.10117176336096027</v>
      </c>
      <c r="AP17" s="63" t="s">
        <v>14</v>
      </c>
      <c r="AQ17" s="227">
        <f t="shared" si="13"/>
        <v>0.49659863945578231</v>
      </c>
      <c r="AR17" s="63" t="s">
        <v>14</v>
      </c>
      <c r="AS17" s="227">
        <f t="shared" si="14"/>
        <v>0.20011337868480725</v>
      </c>
      <c r="AT17" s="63" t="s">
        <v>14</v>
      </c>
      <c r="AU17" s="227">
        <f t="shared" si="15"/>
        <v>0.2159931701764371</v>
      </c>
      <c r="AV17" s="63" t="s">
        <v>14</v>
      </c>
      <c r="AW17" s="227">
        <f t="shared" si="16"/>
        <v>0.13567981833664491</v>
      </c>
      <c r="AX17" s="63" t="s">
        <v>14</v>
      </c>
      <c r="AY17" s="227">
        <f t="shared" si="17"/>
        <v>1.3321995464852607E-2</v>
      </c>
      <c r="AZ17" s="63" t="s">
        <v>14</v>
      </c>
      <c r="BA17" s="227">
        <f t="shared" si="18"/>
        <v>3.7992628296002265E-2</v>
      </c>
      <c r="BB17" s="63" t="s">
        <v>14</v>
      </c>
      <c r="BC17" s="227">
        <f t="shared" si="19"/>
        <v>0.1612169462610179</v>
      </c>
      <c r="BD17" s="63" t="s">
        <v>14</v>
      </c>
      <c r="BE17" s="227">
        <f t="shared" si="20"/>
        <v>7.4210975263008253E-2</v>
      </c>
      <c r="BF17" s="63" t="s">
        <v>14</v>
      </c>
      <c r="BG17" s="227">
        <f t="shared" si="21"/>
        <v>0.11440068985340615</v>
      </c>
      <c r="BI17" s="36" t="str">
        <f t="shared" si="22"/>
        <v>大阪市</v>
      </c>
      <c r="BJ17" s="121">
        <f t="shared" si="23"/>
        <v>0.45377917747313817</v>
      </c>
      <c r="BK17" s="279">
        <f t="shared" si="24"/>
        <v>0.45379999999999998</v>
      </c>
      <c r="BL17" s="36" t="str">
        <f t="shared" si="25"/>
        <v>泉大津市</v>
      </c>
      <c r="BM17" s="121">
        <f t="shared" si="26"/>
        <v>0.15557553956834533</v>
      </c>
      <c r="BN17" s="279">
        <f t="shared" si="27"/>
        <v>0.15559999999999999</v>
      </c>
      <c r="BO17" s="36" t="str">
        <f t="shared" si="28"/>
        <v>貝塚市</v>
      </c>
      <c r="BP17" s="121">
        <f t="shared" si="29"/>
        <v>0.58949704142011838</v>
      </c>
      <c r="BQ17" s="279">
        <f t="shared" si="30"/>
        <v>0.58950000000000002</v>
      </c>
      <c r="BR17" s="36" t="str">
        <f t="shared" si="31"/>
        <v>大阪市</v>
      </c>
      <c r="BS17" s="121">
        <f t="shared" si="32"/>
        <v>0.25562725785037205</v>
      </c>
      <c r="BT17" s="279">
        <f t="shared" si="33"/>
        <v>0.25559999999999999</v>
      </c>
      <c r="BU17" s="36" t="str">
        <f t="shared" si="34"/>
        <v>岸和田市</v>
      </c>
      <c r="BV17" s="121">
        <f t="shared" si="35"/>
        <v>0.28745136186770426</v>
      </c>
      <c r="BW17" s="279">
        <f t="shared" si="36"/>
        <v>0.28749999999999998</v>
      </c>
      <c r="BX17" s="36" t="str">
        <f t="shared" si="37"/>
        <v>泉佐野市</v>
      </c>
      <c r="BY17" s="121">
        <f t="shared" si="38"/>
        <v>0.19036287923854847</v>
      </c>
      <c r="BZ17" s="279">
        <f t="shared" si="39"/>
        <v>0.19040000000000001</v>
      </c>
      <c r="CA17" s="36" t="str">
        <f t="shared" si="40"/>
        <v>守口市</v>
      </c>
      <c r="CB17" s="121">
        <f t="shared" si="41"/>
        <v>2.7381411492479753E-2</v>
      </c>
      <c r="CC17" s="279">
        <f t="shared" si="42"/>
        <v>2.7400000000000001E-2</v>
      </c>
      <c r="CD17" s="36" t="str">
        <f t="shared" si="43"/>
        <v>田尻町</v>
      </c>
      <c r="CE17" s="121">
        <f t="shared" si="44"/>
        <v>6.6666666666666666E-2</v>
      </c>
      <c r="CF17" s="279">
        <f t="shared" si="45"/>
        <v>6.6699999999999995E-2</v>
      </c>
      <c r="CG17" s="36" t="str">
        <f t="shared" si="46"/>
        <v>島本町</v>
      </c>
      <c r="CH17" s="121">
        <f t="shared" si="47"/>
        <v>0.27619047619047621</v>
      </c>
      <c r="CI17" s="279">
        <f t="shared" si="48"/>
        <v>0.2762</v>
      </c>
      <c r="CJ17" s="36" t="str">
        <f t="shared" si="49"/>
        <v>河内長野市</v>
      </c>
      <c r="CK17" s="121">
        <f t="shared" si="50"/>
        <v>0.10201200141193081</v>
      </c>
      <c r="CL17" s="279">
        <f t="shared" si="51"/>
        <v>0.10199999999999999</v>
      </c>
      <c r="CM17" s="36" t="str">
        <f t="shared" si="52"/>
        <v>池田市</v>
      </c>
      <c r="CN17" s="121">
        <f t="shared" si="53"/>
        <v>0.13676470588235295</v>
      </c>
      <c r="CO17" s="214">
        <f t="shared" si="54"/>
        <v>0.1368</v>
      </c>
      <c r="CQ17" s="280">
        <f t="shared" si="55"/>
        <v>0.41883542119293055</v>
      </c>
      <c r="CR17" s="280">
        <f t="shared" si="56"/>
        <v>0.41880000000000001</v>
      </c>
      <c r="CS17" s="280">
        <f t="shared" si="57"/>
        <v>0.13905492449138979</v>
      </c>
      <c r="CT17" s="280">
        <f t="shared" si="58"/>
        <v>0.1391</v>
      </c>
      <c r="CU17" s="280">
        <f t="shared" si="59"/>
        <v>0.55089838814066017</v>
      </c>
      <c r="CV17" s="280">
        <f t="shared" si="60"/>
        <v>0.55089999999999995</v>
      </c>
      <c r="CW17" s="280">
        <f t="shared" si="61"/>
        <v>0.23116991192719932</v>
      </c>
      <c r="CX17" s="280">
        <f t="shared" si="62"/>
        <v>0.23119999999999999</v>
      </c>
      <c r="CY17" s="280">
        <f t="shared" si="63"/>
        <v>0.26463237789639321</v>
      </c>
      <c r="CZ17" s="280">
        <f t="shared" si="64"/>
        <v>0.2646</v>
      </c>
      <c r="DA17" s="280">
        <f t="shared" si="65"/>
        <v>0.16508641290103757</v>
      </c>
      <c r="DB17" s="280">
        <f t="shared" si="66"/>
        <v>0.1651</v>
      </c>
      <c r="DC17" s="280">
        <f t="shared" si="67"/>
        <v>2.507742800351315E-2</v>
      </c>
      <c r="DD17" s="280">
        <f t="shared" si="68"/>
        <v>2.5100000000000001E-2</v>
      </c>
      <c r="DE17" s="280">
        <f t="shared" si="69"/>
        <v>6.1046287590363305E-2</v>
      </c>
      <c r="DF17" s="280">
        <f t="shared" si="70"/>
        <v>6.0999999999999999E-2</v>
      </c>
      <c r="DG17" s="280">
        <f t="shared" si="71"/>
        <v>0.23028690421101342</v>
      </c>
      <c r="DH17" s="280">
        <f t="shared" si="72"/>
        <v>0.2303</v>
      </c>
      <c r="DI17" s="280">
        <f t="shared" si="73"/>
        <v>9.5602073242217631E-2</v>
      </c>
      <c r="DJ17" s="280">
        <f t="shared" si="74"/>
        <v>9.5600000000000004E-2</v>
      </c>
      <c r="DK17" s="280">
        <f t="shared" si="75"/>
        <v>0.12515288034307123</v>
      </c>
      <c r="DL17" s="280">
        <f t="shared" si="76"/>
        <v>0.12520000000000001</v>
      </c>
      <c r="DM17" s="112">
        <v>0</v>
      </c>
    </row>
    <row r="18" spans="2:117" s="10" customFormat="1" ht="27" customHeight="1">
      <c r="B18" s="59">
        <v>12</v>
      </c>
      <c r="C18" s="38" t="s">
        <v>131</v>
      </c>
      <c r="D18" s="313">
        <v>1417</v>
      </c>
      <c r="E18" s="162">
        <v>631</v>
      </c>
      <c r="F18" s="211">
        <f t="shared" si="0"/>
        <v>0.44530698659139029</v>
      </c>
      <c r="G18" s="313">
        <v>1412</v>
      </c>
      <c r="H18" s="162">
        <v>251</v>
      </c>
      <c r="I18" s="211">
        <f t="shared" si="1"/>
        <v>0.17776203966005666</v>
      </c>
      <c r="J18" s="313">
        <v>1417</v>
      </c>
      <c r="K18" s="162">
        <v>914</v>
      </c>
      <c r="L18" s="211">
        <f t="shared" si="2"/>
        <v>0.64502470007057167</v>
      </c>
      <c r="M18" s="313">
        <v>1417</v>
      </c>
      <c r="N18" s="162">
        <v>424</v>
      </c>
      <c r="O18" s="211">
        <f t="shared" si="3"/>
        <v>0.29922371206774878</v>
      </c>
      <c r="P18" s="313">
        <v>1417</v>
      </c>
      <c r="Q18" s="162">
        <v>487</v>
      </c>
      <c r="R18" s="211">
        <f t="shared" si="4"/>
        <v>0.34368383909668315</v>
      </c>
      <c r="S18" s="313">
        <v>1417</v>
      </c>
      <c r="T18" s="162">
        <v>342</v>
      </c>
      <c r="U18" s="211">
        <f t="shared" si="5"/>
        <v>0.24135497529992944</v>
      </c>
      <c r="V18" s="313">
        <v>1417</v>
      </c>
      <c r="W18" s="162">
        <v>38</v>
      </c>
      <c r="X18" s="211">
        <f t="shared" si="6"/>
        <v>2.6817219477769938E-2</v>
      </c>
      <c r="Y18" s="313">
        <v>1417</v>
      </c>
      <c r="Z18" s="162">
        <v>128</v>
      </c>
      <c r="AA18" s="211">
        <f t="shared" si="7"/>
        <v>9.0331686661961896E-2</v>
      </c>
      <c r="AB18" s="313">
        <v>1415</v>
      </c>
      <c r="AC18" s="162">
        <v>423</v>
      </c>
      <c r="AD18" s="211">
        <f t="shared" si="8"/>
        <v>0.2989399293286219</v>
      </c>
      <c r="AE18" s="313">
        <v>1416</v>
      </c>
      <c r="AF18" s="162">
        <v>137</v>
      </c>
      <c r="AG18" s="211">
        <f t="shared" si="9"/>
        <v>9.6751412429378528E-2</v>
      </c>
      <c r="AH18" s="313">
        <v>1414</v>
      </c>
      <c r="AI18" s="162">
        <v>220</v>
      </c>
      <c r="AJ18" s="211">
        <f t="shared" si="10"/>
        <v>0.15558698727015557</v>
      </c>
      <c r="AK18" s="62"/>
      <c r="AL18" s="63" t="s">
        <v>9</v>
      </c>
      <c r="AM18" s="227">
        <f t="shared" si="11"/>
        <v>0.42088787706317587</v>
      </c>
      <c r="AN18" s="63" t="s">
        <v>9</v>
      </c>
      <c r="AO18" s="227">
        <f t="shared" si="12"/>
        <v>0.1630791161796151</v>
      </c>
      <c r="AP18" s="63" t="s">
        <v>9</v>
      </c>
      <c r="AQ18" s="227">
        <f t="shared" si="13"/>
        <v>0.6089926010244735</v>
      </c>
      <c r="AR18" s="63" t="s">
        <v>9</v>
      </c>
      <c r="AS18" s="227">
        <f t="shared" si="14"/>
        <v>0.24526690391459074</v>
      </c>
      <c r="AT18" s="63" t="s">
        <v>9</v>
      </c>
      <c r="AU18" s="227">
        <f t="shared" si="15"/>
        <v>0.2630979498861048</v>
      </c>
      <c r="AV18" s="63" t="s">
        <v>9</v>
      </c>
      <c r="AW18" s="227">
        <f t="shared" si="16"/>
        <v>0.17781890660592256</v>
      </c>
      <c r="AX18" s="63" t="s">
        <v>9</v>
      </c>
      <c r="AY18" s="227">
        <f t="shared" si="17"/>
        <v>1.5940791346427556E-2</v>
      </c>
      <c r="AZ18" s="63" t="s">
        <v>9</v>
      </c>
      <c r="BA18" s="227">
        <f t="shared" si="18"/>
        <v>6.2206405693950181E-2</v>
      </c>
      <c r="BB18" s="63" t="s">
        <v>9</v>
      </c>
      <c r="BC18" s="227">
        <f t="shared" si="19"/>
        <v>0.21309608540925268</v>
      </c>
      <c r="BD18" s="63" t="s">
        <v>9</v>
      </c>
      <c r="BE18" s="227">
        <f t="shared" si="20"/>
        <v>7.2913699800626605E-2</v>
      </c>
      <c r="BF18" s="63" t="s">
        <v>9</v>
      </c>
      <c r="BG18" s="227">
        <f t="shared" si="21"/>
        <v>0.11188811188811189</v>
      </c>
      <c r="BI18" s="36" t="str">
        <f t="shared" si="22"/>
        <v>高石市</v>
      </c>
      <c r="BJ18" s="121">
        <f t="shared" si="23"/>
        <v>0.44571932921447482</v>
      </c>
      <c r="BK18" s="279">
        <f t="shared" si="24"/>
        <v>0.44569999999999999</v>
      </c>
      <c r="BL18" s="36" t="str">
        <f t="shared" si="25"/>
        <v>東大阪市</v>
      </c>
      <c r="BM18" s="121">
        <f t="shared" si="26"/>
        <v>0.15323894248840997</v>
      </c>
      <c r="BN18" s="279">
        <f t="shared" si="27"/>
        <v>0.1532</v>
      </c>
      <c r="BO18" s="36" t="str">
        <f t="shared" si="28"/>
        <v>池田市</v>
      </c>
      <c r="BP18" s="121">
        <f t="shared" si="29"/>
        <v>0.58789204959883301</v>
      </c>
      <c r="BQ18" s="279">
        <f t="shared" si="30"/>
        <v>0.58789999999999998</v>
      </c>
      <c r="BR18" s="36" t="str">
        <f t="shared" si="31"/>
        <v>岸和田市</v>
      </c>
      <c r="BS18" s="121">
        <f t="shared" si="32"/>
        <v>0.24927113702623907</v>
      </c>
      <c r="BT18" s="279">
        <f t="shared" si="33"/>
        <v>0.24929999999999999</v>
      </c>
      <c r="BU18" s="36" t="str">
        <f t="shared" si="34"/>
        <v>河内長野市</v>
      </c>
      <c r="BV18" s="121">
        <f t="shared" si="35"/>
        <v>0.2846045197740113</v>
      </c>
      <c r="BW18" s="279">
        <f t="shared" si="36"/>
        <v>0.28460000000000002</v>
      </c>
      <c r="BX18" s="36" t="str">
        <f t="shared" si="37"/>
        <v>松原市</v>
      </c>
      <c r="BY18" s="121">
        <f t="shared" si="38"/>
        <v>0.19025367156208278</v>
      </c>
      <c r="BZ18" s="279">
        <f t="shared" si="39"/>
        <v>0.1903</v>
      </c>
      <c r="CA18" s="36" t="str">
        <f t="shared" si="40"/>
        <v>松原市</v>
      </c>
      <c r="CB18" s="121">
        <f t="shared" si="41"/>
        <v>2.7369826435246995E-2</v>
      </c>
      <c r="CC18" s="279">
        <f t="shared" si="42"/>
        <v>2.7400000000000001E-2</v>
      </c>
      <c r="CD18" s="36" t="str">
        <f t="shared" si="43"/>
        <v>豊中市</v>
      </c>
      <c r="CE18" s="121">
        <f t="shared" si="44"/>
        <v>6.3258404615078576E-2</v>
      </c>
      <c r="CF18" s="279">
        <f t="shared" si="45"/>
        <v>6.3299999999999995E-2</v>
      </c>
      <c r="CG18" s="36" t="str">
        <f t="shared" si="46"/>
        <v>大東市</v>
      </c>
      <c r="CH18" s="121">
        <f t="shared" si="47"/>
        <v>0.24770642201834864</v>
      </c>
      <c r="CI18" s="279">
        <f t="shared" si="48"/>
        <v>0.2477</v>
      </c>
      <c r="CJ18" s="36" t="str">
        <f t="shared" si="49"/>
        <v>八尾市</v>
      </c>
      <c r="CK18" s="121">
        <f t="shared" si="50"/>
        <v>0.10191884240327147</v>
      </c>
      <c r="CL18" s="279">
        <f t="shared" si="51"/>
        <v>0.1019</v>
      </c>
      <c r="CM18" s="36" t="str">
        <f t="shared" si="52"/>
        <v>門真市</v>
      </c>
      <c r="CN18" s="121">
        <f t="shared" si="53"/>
        <v>0.13636363636363635</v>
      </c>
      <c r="CO18" s="214">
        <f t="shared" si="54"/>
        <v>0.13639999999999999</v>
      </c>
      <c r="CQ18" s="280">
        <f t="shared" si="55"/>
        <v>0.41883542119293055</v>
      </c>
      <c r="CR18" s="280">
        <f t="shared" si="56"/>
        <v>0.41880000000000001</v>
      </c>
      <c r="CS18" s="280">
        <f t="shared" si="57"/>
        <v>0.13905492449138979</v>
      </c>
      <c r="CT18" s="280">
        <f t="shared" si="58"/>
        <v>0.1391</v>
      </c>
      <c r="CU18" s="280">
        <f t="shared" si="59"/>
        <v>0.55089838814066017</v>
      </c>
      <c r="CV18" s="280">
        <f t="shared" si="60"/>
        <v>0.55089999999999995</v>
      </c>
      <c r="CW18" s="280">
        <f t="shared" si="61"/>
        <v>0.23116991192719932</v>
      </c>
      <c r="CX18" s="280">
        <f t="shared" si="62"/>
        <v>0.23119999999999999</v>
      </c>
      <c r="CY18" s="280">
        <f t="shared" si="63"/>
        <v>0.26463237789639321</v>
      </c>
      <c r="CZ18" s="280">
        <f t="shared" si="64"/>
        <v>0.2646</v>
      </c>
      <c r="DA18" s="280">
        <f t="shared" si="65"/>
        <v>0.16508641290103757</v>
      </c>
      <c r="DB18" s="280">
        <f t="shared" si="66"/>
        <v>0.1651</v>
      </c>
      <c r="DC18" s="280">
        <f t="shared" si="67"/>
        <v>2.507742800351315E-2</v>
      </c>
      <c r="DD18" s="280">
        <f t="shared" si="68"/>
        <v>2.5100000000000001E-2</v>
      </c>
      <c r="DE18" s="280">
        <f t="shared" si="69"/>
        <v>6.1046287590363305E-2</v>
      </c>
      <c r="DF18" s="280">
        <f t="shared" si="70"/>
        <v>6.0999999999999999E-2</v>
      </c>
      <c r="DG18" s="280">
        <f t="shared" si="71"/>
        <v>0.23028690421101342</v>
      </c>
      <c r="DH18" s="280">
        <f t="shared" si="72"/>
        <v>0.2303</v>
      </c>
      <c r="DI18" s="280">
        <f t="shared" si="73"/>
        <v>9.5602073242217631E-2</v>
      </c>
      <c r="DJ18" s="280">
        <f t="shared" si="74"/>
        <v>9.5600000000000004E-2</v>
      </c>
      <c r="DK18" s="280">
        <f t="shared" si="75"/>
        <v>0.12515288034307123</v>
      </c>
      <c r="DL18" s="280">
        <f t="shared" si="76"/>
        <v>0.12520000000000001</v>
      </c>
      <c r="DM18" s="112">
        <v>0</v>
      </c>
    </row>
    <row r="19" spans="2:117" s="10" customFormat="1" ht="27" customHeight="1">
      <c r="B19" s="59">
        <v>13</v>
      </c>
      <c r="C19" s="38" t="s">
        <v>132</v>
      </c>
      <c r="D19" s="313">
        <v>1519</v>
      </c>
      <c r="E19" s="162">
        <v>673</v>
      </c>
      <c r="F19" s="211">
        <f t="shared" si="0"/>
        <v>0.44305464121132326</v>
      </c>
      <c r="G19" s="313">
        <v>1518</v>
      </c>
      <c r="H19" s="162">
        <v>232</v>
      </c>
      <c r="I19" s="211">
        <f t="shared" si="1"/>
        <v>0.15283267457180499</v>
      </c>
      <c r="J19" s="313">
        <v>1518</v>
      </c>
      <c r="K19" s="162">
        <v>841</v>
      </c>
      <c r="L19" s="211">
        <f t="shared" si="2"/>
        <v>0.5540184453227931</v>
      </c>
      <c r="M19" s="313">
        <v>1519</v>
      </c>
      <c r="N19" s="162">
        <v>464</v>
      </c>
      <c r="O19" s="211">
        <f t="shared" si="3"/>
        <v>0.30546412113232391</v>
      </c>
      <c r="P19" s="313">
        <v>1518</v>
      </c>
      <c r="Q19" s="162">
        <v>459</v>
      </c>
      <c r="R19" s="211">
        <f t="shared" si="4"/>
        <v>0.30237154150197626</v>
      </c>
      <c r="S19" s="313">
        <v>1518</v>
      </c>
      <c r="T19" s="162">
        <v>347</v>
      </c>
      <c r="U19" s="211">
        <f t="shared" si="5"/>
        <v>0.22859025032938077</v>
      </c>
      <c r="V19" s="313">
        <v>1518</v>
      </c>
      <c r="W19" s="162">
        <v>40</v>
      </c>
      <c r="X19" s="211">
        <f t="shared" si="6"/>
        <v>2.6350461133069828E-2</v>
      </c>
      <c r="Y19" s="313">
        <v>1517</v>
      </c>
      <c r="Z19" s="162">
        <v>76</v>
      </c>
      <c r="AA19" s="211">
        <f t="shared" si="7"/>
        <v>5.0098879367172049E-2</v>
      </c>
      <c r="AB19" s="313">
        <v>1515</v>
      </c>
      <c r="AC19" s="162">
        <v>262</v>
      </c>
      <c r="AD19" s="211">
        <f t="shared" si="8"/>
        <v>0.17293729372937294</v>
      </c>
      <c r="AE19" s="313">
        <v>1518</v>
      </c>
      <c r="AF19" s="162">
        <v>123</v>
      </c>
      <c r="AG19" s="211">
        <f t="shared" si="9"/>
        <v>8.1027667984189727E-2</v>
      </c>
      <c r="AH19" s="313">
        <v>1514</v>
      </c>
      <c r="AI19" s="162">
        <v>160</v>
      </c>
      <c r="AJ19" s="211">
        <f t="shared" si="10"/>
        <v>0.10568031704095113</v>
      </c>
      <c r="AK19" s="62"/>
      <c r="AL19" s="63" t="s">
        <v>21</v>
      </c>
      <c r="AM19" s="227">
        <f t="shared" si="11"/>
        <v>0.43429739075762341</v>
      </c>
      <c r="AN19" s="63" t="s">
        <v>21</v>
      </c>
      <c r="AO19" s="227">
        <f t="shared" si="12"/>
        <v>9.9337748344370855E-2</v>
      </c>
      <c r="AP19" s="63" t="s">
        <v>21</v>
      </c>
      <c r="AQ19" s="227">
        <f t="shared" si="13"/>
        <v>0.51949685534591195</v>
      </c>
      <c r="AR19" s="63" t="s">
        <v>21</v>
      </c>
      <c r="AS19" s="227">
        <f t="shared" si="14"/>
        <v>0.21600377299166798</v>
      </c>
      <c r="AT19" s="63" t="s">
        <v>21</v>
      </c>
      <c r="AU19" s="227">
        <f t="shared" si="15"/>
        <v>0.24637909319899245</v>
      </c>
      <c r="AV19" s="63" t="s">
        <v>21</v>
      </c>
      <c r="AW19" s="227">
        <f t="shared" si="16"/>
        <v>0.13818581983964787</v>
      </c>
      <c r="AX19" s="63" t="s">
        <v>21</v>
      </c>
      <c r="AY19" s="227">
        <f t="shared" si="17"/>
        <v>2.3416627377023418E-2</v>
      </c>
      <c r="AZ19" s="63" t="s">
        <v>21</v>
      </c>
      <c r="BA19" s="227">
        <f t="shared" si="18"/>
        <v>6.9171513912906782E-2</v>
      </c>
      <c r="BB19" s="63" t="s">
        <v>21</v>
      </c>
      <c r="BC19" s="227">
        <f t="shared" si="19"/>
        <v>0.19530634745629233</v>
      </c>
      <c r="BD19" s="63" t="s">
        <v>21</v>
      </c>
      <c r="BE19" s="227">
        <f t="shared" si="20"/>
        <v>0.10191884240327147</v>
      </c>
      <c r="BF19" s="63" t="s">
        <v>21</v>
      </c>
      <c r="BG19" s="227">
        <f t="shared" si="21"/>
        <v>0.13323872595395775</v>
      </c>
      <c r="BI19" s="36" t="str">
        <f t="shared" si="22"/>
        <v>和泉市</v>
      </c>
      <c r="BJ19" s="121">
        <f t="shared" si="23"/>
        <v>0.44436052366565959</v>
      </c>
      <c r="BK19" s="279">
        <f t="shared" si="24"/>
        <v>0.44440000000000002</v>
      </c>
      <c r="BL19" s="36" t="str">
        <f t="shared" si="25"/>
        <v>大阪市</v>
      </c>
      <c r="BM19" s="121">
        <f t="shared" si="26"/>
        <v>0.15146908256026806</v>
      </c>
      <c r="BN19" s="279">
        <f t="shared" si="27"/>
        <v>0.1515</v>
      </c>
      <c r="BO19" s="36" t="str">
        <f t="shared" si="28"/>
        <v>河内長野市</v>
      </c>
      <c r="BP19" s="121">
        <f t="shared" si="29"/>
        <v>0.57621736062103035</v>
      </c>
      <c r="BQ19" s="279">
        <f t="shared" si="30"/>
        <v>0.57620000000000005</v>
      </c>
      <c r="BR19" s="36" t="str">
        <f t="shared" si="31"/>
        <v>茨木市</v>
      </c>
      <c r="BS19" s="121">
        <f t="shared" si="32"/>
        <v>0.24526690391459074</v>
      </c>
      <c r="BT19" s="279">
        <f t="shared" si="33"/>
        <v>0.24529999999999999</v>
      </c>
      <c r="BU19" s="36" t="str">
        <f t="shared" si="34"/>
        <v>大阪市</v>
      </c>
      <c r="BV19" s="121">
        <f t="shared" si="35"/>
        <v>0.28449981451712625</v>
      </c>
      <c r="BW19" s="279">
        <f t="shared" si="36"/>
        <v>0.28449999999999998</v>
      </c>
      <c r="BX19" s="36" t="str">
        <f t="shared" si="37"/>
        <v>柏原市</v>
      </c>
      <c r="BY19" s="121">
        <f t="shared" si="38"/>
        <v>0.18587360594795538</v>
      </c>
      <c r="BZ19" s="279">
        <f t="shared" si="39"/>
        <v>0.18590000000000001</v>
      </c>
      <c r="CA19" s="36" t="str">
        <f t="shared" si="40"/>
        <v>寝屋川市</v>
      </c>
      <c r="CB19" s="121">
        <f t="shared" si="41"/>
        <v>2.7118644067796609E-2</v>
      </c>
      <c r="CC19" s="279">
        <f t="shared" si="42"/>
        <v>2.7099999999999999E-2</v>
      </c>
      <c r="CD19" s="36" t="str">
        <f>INDEX($AZ$7:$AZ$49,MATCH(CE19,BA$7:BA$49,0))</f>
        <v>太子町</v>
      </c>
      <c r="CE19" s="121">
        <f t="shared" si="44"/>
        <v>6.25E-2</v>
      </c>
      <c r="CF19" s="279">
        <f t="shared" si="45"/>
        <v>6.25E-2</v>
      </c>
      <c r="CG19" s="36" t="str">
        <f t="shared" si="46"/>
        <v>羽曳野市</v>
      </c>
      <c r="CH19" s="121">
        <f t="shared" si="47"/>
        <v>0.24662512980269991</v>
      </c>
      <c r="CI19" s="279">
        <f t="shared" si="48"/>
        <v>0.24660000000000001</v>
      </c>
      <c r="CJ19" s="36" t="str">
        <f t="shared" si="49"/>
        <v>藤井寺市</v>
      </c>
      <c r="CK19" s="121">
        <f t="shared" si="50"/>
        <v>0.10043988269794721</v>
      </c>
      <c r="CL19" s="279">
        <f t="shared" si="51"/>
        <v>0.1004</v>
      </c>
      <c r="CM19" s="36" t="str">
        <f t="shared" si="52"/>
        <v>守口市</v>
      </c>
      <c r="CN19" s="121">
        <f t="shared" si="53"/>
        <v>0.13595636930268795</v>
      </c>
      <c r="CO19" s="214">
        <f t="shared" si="54"/>
        <v>0.13600000000000001</v>
      </c>
      <c r="CQ19" s="280">
        <f t="shared" si="55"/>
        <v>0.41883542119293055</v>
      </c>
      <c r="CR19" s="280">
        <f t="shared" si="56"/>
        <v>0.41880000000000001</v>
      </c>
      <c r="CS19" s="280">
        <f t="shared" si="57"/>
        <v>0.13905492449138979</v>
      </c>
      <c r="CT19" s="280">
        <f t="shared" si="58"/>
        <v>0.1391</v>
      </c>
      <c r="CU19" s="280">
        <f t="shared" si="59"/>
        <v>0.55089838814066017</v>
      </c>
      <c r="CV19" s="280">
        <f t="shared" si="60"/>
        <v>0.55089999999999995</v>
      </c>
      <c r="CW19" s="280">
        <f t="shared" si="61"/>
        <v>0.23116991192719932</v>
      </c>
      <c r="CX19" s="280">
        <f t="shared" si="62"/>
        <v>0.23119999999999999</v>
      </c>
      <c r="CY19" s="280">
        <f t="shared" si="63"/>
        <v>0.26463237789639321</v>
      </c>
      <c r="CZ19" s="280">
        <f t="shared" si="64"/>
        <v>0.2646</v>
      </c>
      <c r="DA19" s="280">
        <f t="shared" si="65"/>
        <v>0.16508641290103757</v>
      </c>
      <c r="DB19" s="280">
        <f t="shared" si="66"/>
        <v>0.1651</v>
      </c>
      <c r="DC19" s="280">
        <f t="shared" si="67"/>
        <v>2.507742800351315E-2</v>
      </c>
      <c r="DD19" s="280">
        <f t="shared" si="68"/>
        <v>2.5100000000000001E-2</v>
      </c>
      <c r="DE19" s="280">
        <f t="shared" si="69"/>
        <v>6.1046287590363305E-2</v>
      </c>
      <c r="DF19" s="280">
        <f t="shared" si="70"/>
        <v>6.0999999999999999E-2</v>
      </c>
      <c r="DG19" s="280">
        <f t="shared" si="71"/>
        <v>0.23028690421101342</v>
      </c>
      <c r="DH19" s="280">
        <f t="shared" si="72"/>
        <v>0.2303</v>
      </c>
      <c r="DI19" s="280">
        <f t="shared" si="73"/>
        <v>9.5602073242217631E-2</v>
      </c>
      <c r="DJ19" s="280">
        <f t="shared" si="74"/>
        <v>9.5600000000000004E-2</v>
      </c>
      <c r="DK19" s="280">
        <f t="shared" si="75"/>
        <v>0.12515288034307123</v>
      </c>
      <c r="DL19" s="280">
        <f t="shared" si="76"/>
        <v>0.12520000000000001</v>
      </c>
      <c r="DM19" s="112">
        <v>0</v>
      </c>
    </row>
    <row r="20" spans="2:117" s="10" customFormat="1" ht="27" customHeight="1">
      <c r="B20" s="59">
        <v>14</v>
      </c>
      <c r="C20" s="38" t="s">
        <v>133</v>
      </c>
      <c r="D20" s="313">
        <v>1407</v>
      </c>
      <c r="E20" s="162">
        <v>622</v>
      </c>
      <c r="F20" s="211">
        <f t="shared" si="0"/>
        <v>0.44207533759772566</v>
      </c>
      <c r="G20" s="313">
        <v>1397</v>
      </c>
      <c r="H20" s="162">
        <v>274</v>
      </c>
      <c r="I20" s="211">
        <f t="shared" si="1"/>
        <v>0.19613457408732998</v>
      </c>
      <c r="J20" s="313">
        <v>1407</v>
      </c>
      <c r="K20" s="162">
        <v>916</v>
      </c>
      <c r="L20" s="211">
        <f t="shared" si="2"/>
        <v>0.65103056147832272</v>
      </c>
      <c r="M20" s="313">
        <v>1407</v>
      </c>
      <c r="N20" s="162">
        <v>513</v>
      </c>
      <c r="O20" s="211">
        <f t="shared" si="3"/>
        <v>0.3646055437100213</v>
      </c>
      <c r="P20" s="313">
        <v>1407</v>
      </c>
      <c r="Q20" s="162">
        <v>539</v>
      </c>
      <c r="R20" s="211">
        <f t="shared" si="4"/>
        <v>0.38308457711442784</v>
      </c>
      <c r="S20" s="313">
        <v>1406</v>
      </c>
      <c r="T20" s="162">
        <v>451</v>
      </c>
      <c r="U20" s="211">
        <f t="shared" si="5"/>
        <v>0.32076813655761022</v>
      </c>
      <c r="V20" s="313">
        <v>1405</v>
      </c>
      <c r="W20" s="162">
        <v>46</v>
      </c>
      <c r="X20" s="211">
        <f t="shared" si="6"/>
        <v>3.2740213523131674E-2</v>
      </c>
      <c r="Y20" s="313">
        <v>1406</v>
      </c>
      <c r="Z20" s="162">
        <v>122</v>
      </c>
      <c r="AA20" s="211">
        <f t="shared" si="7"/>
        <v>8.6770981507823614E-2</v>
      </c>
      <c r="AB20" s="313">
        <v>1406</v>
      </c>
      <c r="AC20" s="162">
        <v>218</v>
      </c>
      <c r="AD20" s="211">
        <f t="shared" si="8"/>
        <v>0.155049786628734</v>
      </c>
      <c r="AE20" s="313">
        <v>1406</v>
      </c>
      <c r="AF20" s="162">
        <v>150</v>
      </c>
      <c r="AG20" s="211">
        <f t="shared" si="9"/>
        <v>0.10668563300142248</v>
      </c>
      <c r="AH20" s="313">
        <v>1400</v>
      </c>
      <c r="AI20" s="162">
        <v>180</v>
      </c>
      <c r="AJ20" s="211">
        <f t="shared" si="10"/>
        <v>0.12857142857142856</v>
      </c>
      <c r="AK20" s="62"/>
      <c r="AL20" s="63" t="s">
        <v>47</v>
      </c>
      <c r="AM20" s="227">
        <f t="shared" si="11"/>
        <v>0.46884272997032639</v>
      </c>
      <c r="AN20" s="63" t="s">
        <v>47</v>
      </c>
      <c r="AO20" s="227">
        <f t="shared" si="12"/>
        <v>0.1259655377302436</v>
      </c>
      <c r="AP20" s="63" t="s">
        <v>47</v>
      </c>
      <c r="AQ20" s="227">
        <f t="shared" si="13"/>
        <v>0.49376854599406528</v>
      </c>
      <c r="AR20" s="63" t="s">
        <v>47</v>
      </c>
      <c r="AS20" s="227">
        <f t="shared" si="14"/>
        <v>0.22492581602373887</v>
      </c>
      <c r="AT20" s="63" t="s">
        <v>47</v>
      </c>
      <c r="AU20" s="227">
        <f t="shared" si="15"/>
        <v>0.26634958382877527</v>
      </c>
      <c r="AV20" s="63" t="s">
        <v>47</v>
      </c>
      <c r="AW20" s="227">
        <f t="shared" si="16"/>
        <v>0.19036287923854847</v>
      </c>
      <c r="AX20" s="63" t="s">
        <v>47</v>
      </c>
      <c r="AY20" s="227">
        <f t="shared" si="17"/>
        <v>3.9169139465875372E-2</v>
      </c>
      <c r="AZ20" s="63" t="s">
        <v>47</v>
      </c>
      <c r="BA20" s="227">
        <f t="shared" si="18"/>
        <v>4.9881235154394299E-2</v>
      </c>
      <c r="BB20" s="63" t="s">
        <v>47</v>
      </c>
      <c r="BC20" s="227">
        <f t="shared" si="19"/>
        <v>0.30801186943620179</v>
      </c>
      <c r="BD20" s="63" t="s">
        <v>47</v>
      </c>
      <c r="BE20" s="227">
        <f t="shared" si="20"/>
        <v>8.2492581602373882E-2</v>
      </c>
      <c r="BF20" s="63" t="s">
        <v>47</v>
      </c>
      <c r="BG20" s="227">
        <f t="shared" si="21"/>
        <v>0.13074626865671643</v>
      </c>
      <c r="BI20" s="36" t="str">
        <f t="shared" si="22"/>
        <v>門真市</v>
      </c>
      <c r="BJ20" s="121">
        <f t="shared" si="23"/>
        <v>0.4437604924454393</v>
      </c>
      <c r="BK20" s="279">
        <f t="shared" si="24"/>
        <v>0.44379999999999997</v>
      </c>
      <c r="BL20" s="36" t="str">
        <f t="shared" si="25"/>
        <v>千早赤阪村</v>
      </c>
      <c r="BM20" s="121">
        <f t="shared" si="26"/>
        <v>0.1484375</v>
      </c>
      <c r="BN20" s="279">
        <f t="shared" si="27"/>
        <v>0.1484</v>
      </c>
      <c r="BO20" s="36" t="str">
        <f t="shared" si="28"/>
        <v>河南町</v>
      </c>
      <c r="BP20" s="121">
        <f t="shared" si="29"/>
        <v>0.56746031746031744</v>
      </c>
      <c r="BQ20" s="279">
        <f t="shared" si="30"/>
        <v>0.5675</v>
      </c>
      <c r="BR20" s="36" t="str">
        <f t="shared" si="31"/>
        <v>千早赤阪村</v>
      </c>
      <c r="BS20" s="121">
        <f t="shared" si="32"/>
        <v>0.24409448818897639</v>
      </c>
      <c r="BT20" s="279">
        <f t="shared" si="33"/>
        <v>0.24410000000000001</v>
      </c>
      <c r="BU20" s="36" t="str">
        <f t="shared" si="34"/>
        <v>堺市</v>
      </c>
      <c r="BV20" s="121">
        <f t="shared" si="35"/>
        <v>0.27925689267542303</v>
      </c>
      <c r="BW20" s="279">
        <f t="shared" si="36"/>
        <v>0.27929999999999999</v>
      </c>
      <c r="BX20" s="36" t="str">
        <f t="shared" si="37"/>
        <v>羽曳野市</v>
      </c>
      <c r="BY20" s="121">
        <f t="shared" si="38"/>
        <v>0.18555093555093555</v>
      </c>
      <c r="BZ20" s="279">
        <f t="shared" si="39"/>
        <v>0.18559999999999999</v>
      </c>
      <c r="CA20" s="36" t="str">
        <f t="shared" si="40"/>
        <v>藤井寺市</v>
      </c>
      <c r="CB20" s="121">
        <f t="shared" si="41"/>
        <v>2.7106227106227107E-2</v>
      </c>
      <c r="CC20" s="279">
        <f t="shared" si="42"/>
        <v>2.7099999999999999E-2</v>
      </c>
      <c r="CD20" s="36" t="str">
        <f>AZ49</f>
        <v>千早赤阪村</v>
      </c>
      <c r="CE20" s="121">
        <f t="shared" si="44"/>
        <v>6.25E-2</v>
      </c>
      <c r="CF20" s="279">
        <f t="shared" si="45"/>
        <v>6.25E-2</v>
      </c>
      <c r="CG20" s="36" t="str">
        <f t="shared" si="46"/>
        <v>大阪市</v>
      </c>
      <c r="CH20" s="121">
        <f t="shared" si="47"/>
        <v>0.24405847266433847</v>
      </c>
      <c r="CI20" s="279">
        <f t="shared" si="48"/>
        <v>0.24410000000000001</v>
      </c>
      <c r="CJ20" s="36" t="str">
        <f t="shared" si="49"/>
        <v>大阪市</v>
      </c>
      <c r="CK20" s="121">
        <f t="shared" si="50"/>
        <v>0.10037094281298301</v>
      </c>
      <c r="CL20" s="279">
        <f t="shared" si="51"/>
        <v>0.1004</v>
      </c>
      <c r="CM20" s="36" t="str">
        <f t="shared" si="52"/>
        <v>河南町</v>
      </c>
      <c r="CN20" s="121">
        <f t="shared" si="53"/>
        <v>0.13492063492063491</v>
      </c>
      <c r="CO20" s="214">
        <f t="shared" si="54"/>
        <v>0.13489999999999999</v>
      </c>
      <c r="CQ20" s="280">
        <f t="shared" si="55"/>
        <v>0.41883542119293055</v>
      </c>
      <c r="CR20" s="280">
        <f t="shared" si="56"/>
        <v>0.41880000000000001</v>
      </c>
      <c r="CS20" s="280">
        <f t="shared" si="57"/>
        <v>0.13905492449138979</v>
      </c>
      <c r="CT20" s="280">
        <f t="shared" si="58"/>
        <v>0.1391</v>
      </c>
      <c r="CU20" s="280">
        <f t="shared" si="59"/>
        <v>0.55089838814066017</v>
      </c>
      <c r="CV20" s="280">
        <f t="shared" si="60"/>
        <v>0.55089999999999995</v>
      </c>
      <c r="CW20" s="280">
        <f t="shared" si="61"/>
        <v>0.23116991192719932</v>
      </c>
      <c r="CX20" s="280">
        <f t="shared" si="62"/>
        <v>0.23119999999999999</v>
      </c>
      <c r="CY20" s="280">
        <f t="shared" si="63"/>
        <v>0.26463237789639321</v>
      </c>
      <c r="CZ20" s="280">
        <f t="shared" si="64"/>
        <v>0.2646</v>
      </c>
      <c r="DA20" s="280">
        <f t="shared" si="65"/>
        <v>0.16508641290103757</v>
      </c>
      <c r="DB20" s="280">
        <f t="shared" si="66"/>
        <v>0.1651</v>
      </c>
      <c r="DC20" s="280">
        <f t="shared" si="67"/>
        <v>2.507742800351315E-2</v>
      </c>
      <c r="DD20" s="280">
        <f t="shared" si="68"/>
        <v>2.5100000000000001E-2</v>
      </c>
      <c r="DE20" s="280">
        <f t="shared" si="69"/>
        <v>6.1046287590363305E-2</v>
      </c>
      <c r="DF20" s="280">
        <f t="shared" si="70"/>
        <v>6.0999999999999999E-2</v>
      </c>
      <c r="DG20" s="280">
        <f t="shared" si="71"/>
        <v>0.23028690421101342</v>
      </c>
      <c r="DH20" s="280">
        <f t="shared" si="72"/>
        <v>0.2303</v>
      </c>
      <c r="DI20" s="280">
        <f t="shared" si="73"/>
        <v>9.5602073242217631E-2</v>
      </c>
      <c r="DJ20" s="280">
        <f t="shared" si="74"/>
        <v>9.5600000000000004E-2</v>
      </c>
      <c r="DK20" s="280">
        <f t="shared" si="75"/>
        <v>0.12515288034307123</v>
      </c>
      <c r="DL20" s="280">
        <f t="shared" si="76"/>
        <v>0.12520000000000001</v>
      </c>
      <c r="DM20" s="112">
        <v>0</v>
      </c>
    </row>
    <row r="21" spans="2:117" s="10" customFormat="1" ht="27" customHeight="1">
      <c r="B21" s="59">
        <v>15</v>
      </c>
      <c r="C21" s="38" t="s">
        <v>134</v>
      </c>
      <c r="D21" s="313">
        <v>1844</v>
      </c>
      <c r="E21" s="162">
        <v>755</v>
      </c>
      <c r="F21" s="211">
        <f t="shared" si="0"/>
        <v>0.40943600867678959</v>
      </c>
      <c r="G21" s="313">
        <v>1833</v>
      </c>
      <c r="H21" s="162">
        <v>279</v>
      </c>
      <c r="I21" s="211">
        <f t="shared" si="1"/>
        <v>0.15220949263502456</v>
      </c>
      <c r="J21" s="313">
        <v>1844</v>
      </c>
      <c r="K21" s="162">
        <v>1207</v>
      </c>
      <c r="L21" s="211">
        <f t="shared" si="2"/>
        <v>0.65455531453362259</v>
      </c>
      <c r="M21" s="313">
        <v>1844</v>
      </c>
      <c r="N21" s="162">
        <v>502</v>
      </c>
      <c r="O21" s="211">
        <f t="shared" si="3"/>
        <v>0.27223427331887201</v>
      </c>
      <c r="P21" s="313">
        <v>1840</v>
      </c>
      <c r="Q21" s="162">
        <v>569</v>
      </c>
      <c r="R21" s="211">
        <f t="shared" si="4"/>
        <v>0.30923913043478263</v>
      </c>
      <c r="S21" s="313">
        <v>1839</v>
      </c>
      <c r="T21" s="162">
        <v>328</v>
      </c>
      <c r="U21" s="211">
        <f t="shared" si="5"/>
        <v>0.17835780315388799</v>
      </c>
      <c r="V21" s="313">
        <v>1844</v>
      </c>
      <c r="W21" s="162">
        <v>41</v>
      </c>
      <c r="X21" s="211">
        <f t="shared" si="6"/>
        <v>2.2234273318872018E-2</v>
      </c>
      <c r="Y21" s="313">
        <v>1844</v>
      </c>
      <c r="Z21" s="162">
        <v>122</v>
      </c>
      <c r="AA21" s="211">
        <f t="shared" si="7"/>
        <v>6.6160520607375276E-2</v>
      </c>
      <c r="AB21" s="313">
        <v>1840</v>
      </c>
      <c r="AC21" s="162">
        <v>478</v>
      </c>
      <c r="AD21" s="211">
        <f t="shared" si="8"/>
        <v>0.25978260869565217</v>
      </c>
      <c r="AE21" s="313">
        <v>1841</v>
      </c>
      <c r="AF21" s="162">
        <v>189</v>
      </c>
      <c r="AG21" s="211">
        <f t="shared" si="9"/>
        <v>0.10266159695817491</v>
      </c>
      <c r="AH21" s="313">
        <v>1825</v>
      </c>
      <c r="AI21" s="162">
        <v>241</v>
      </c>
      <c r="AJ21" s="211">
        <f t="shared" si="10"/>
        <v>0.13205479452054794</v>
      </c>
      <c r="AK21" s="62"/>
      <c r="AL21" s="63" t="s">
        <v>25</v>
      </c>
      <c r="AM21" s="227">
        <f t="shared" si="11"/>
        <v>0.41270566727605118</v>
      </c>
      <c r="AN21" s="63" t="s">
        <v>25</v>
      </c>
      <c r="AO21" s="227">
        <f t="shared" si="12"/>
        <v>9.5369096744612566E-2</v>
      </c>
      <c r="AP21" s="63" t="s">
        <v>25</v>
      </c>
      <c r="AQ21" s="227">
        <f t="shared" si="13"/>
        <v>0.60036579789666211</v>
      </c>
      <c r="AR21" s="63" t="s">
        <v>25</v>
      </c>
      <c r="AS21" s="227">
        <f t="shared" si="14"/>
        <v>0.2167352537722908</v>
      </c>
      <c r="AT21" s="63" t="s">
        <v>25</v>
      </c>
      <c r="AU21" s="227">
        <f t="shared" si="15"/>
        <v>0.33348581884720951</v>
      </c>
      <c r="AV21" s="63" t="s">
        <v>25</v>
      </c>
      <c r="AW21" s="227">
        <f t="shared" si="16"/>
        <v>0.15912208504801098</v>
      </c>
      <c r="AX21" s="63" t="s">
        <v>25</v>
      </c>
      <c r="AY21" s="227">
        <f t="shared" si="17"/>
        <v>1.736745886654479E-2</v>
      </c>
      <c r="AZ21" s="63" t="s">
        <v>25</v>
      </c>
      <c r="BA21" s="227">
        <f t="shared" si="18"/>
        <v>5.2126200274348423E-2</v>
      </c>
      <c r="BB21" s="63" t="s">
        <v>25</v>
      </c>
      <c r="BC21" s="227">
        <f t="shared" si="19"/>
        <v>0.32799634034766695</v>
      </c>
      <c r="BD21" s="63" t="s">
        <v>25</v>
      </c>
      <c r="BE21" s="227">
        <f t="shared" si="20"/>
        <v>8.3219021490626433E-2</v>
      </c>
      <c r="BF21" s="63" t="s">
        <v>25</v>
      </c>
      <c r="BG21" s="227">
        <f t="shared" si="21"/>
        <v>0.10119047619047619</v>
      </c>
      <c r="BI21" s="36" t="str">
        <f t="shared" si="22"/>
        <v>守口市</v>
      </c>
      <c r="BJ21" s="121">
        <f t="shared" si="23"/>
        <v>0.44118781334361745</v>
      </c>
      <c r="BK21" s="279">
        <f t="shared" si="24"/>
        <v>0.44119999999999998</v>
      </c>
      <c r="BL21" s="36" t="str">
        <f t="shared" si="25"/>
        <v>豊中市</v>
      </c>
      <c r="BM21" s="121">
        <f t="shared" si="26"/>
        <v>0.14639504693429198</v>
      </c>
      <c r="BN21" s="279">
        <f t="shared" si="27"/>
        <v>0.1464</v>
      </c>
      <c r="BO21" s="36" t="str">
        <f t="shared" si="28"/>
        <v>四條畷市</v>
      </c>
      <c r="BP21" s="121">
        <f t="shared" si="29"/>
        <v>0.56617647058823528</v>
      </c>
      <c r="BQ21" s="279">
        <f t="shared" si="30"/>
        <v>0.56620000000000004</v>
      </c>
      <c r="BR21" s="36" t="str">
        <f t="shared" si="31"/>
        <v>羽曳野市</v>
      </c>
      <c r="BS21" s="121">
        <f t="shared" si="32"/>
        <v>0.24130773222625843</v>
      </c>
      <c r="BT21" s="279">
        <f t="shared" si="33"/>
        <v>0.24129999999999999</v>
      </c>
      <c r="BU21" s="36" t="str">
        <f t="shared" si="34"/>
        <v>守口市</v>
      </c>
      <c r="BV21" s="121">
        <f t="shared" si="35"/>
        <v>0.27662037037037035</v>
      </c>
      <c r="BW21" s="279">
        <f t="shared" si="36"/>
        <v>0.27660000000000001</v>
      </c>
      <c r="BX21" s="36" t="str">
        <f t="shared" si="37"/>
        <v>河南町</v>
      </c>
      <c r="BY21" s="121">
        <f t="shared" si="38"/>
        <v>0.18253968253968253</v>
      </c>
      <c r="BZ21" s="279">
        <f t="shared" si="39"/>
        <v>0.1825</v>
      </c>
      <c r="CA21" s="36" t="str">
        <f t="shared" si="40"/>
        <v>和泉市</v>
      </c>
      <c r="CB21" s="121">
        <f t="shared" si="41"/>
        <v>2.6693528078569631E-2</v>
      </c>
      <c r="CC21" s="279">
        <f t="shared" si="42"/>
        <v>2.6700000000000002E-2</v>
      </c>
      <c r="CD21" s="36" t="str">
        <f t="shared" si="43"/>
        <v>茨木市</v>
      </c>
      <c r="CE21" s="121">
        <f t="shared" si="44"/>
        <v>6.2206405693950181E-2</v>
      </c>
      <c r="CF21" s="279">
        <f t="shared" si="45"/>
        <v>6.2199999999999998E-2</v>
      </c>
      <c r="CG21" s="36" t="str">
        <f t="shared" si="46"/>
        <v>阪南市</v>
      </c>
      <c r="CH21" s="121">
        <f t="shared" si="47"/>
        <v>0.24070796460176991</v>
      </c>
      <c r="CI21" s="279">
        <f t="shared" si="48"/>
        <v>0.2407</v>
      </c>
      <c r="CJ21" s="36" t="str">
        <f t="shared" si="49"/>
        <v>堺市</v>
      </c>
      <c r="CK21" s="121">
        <f t="shared" si="50"/>
        <v>9.7786196282703922E-2</v>
      </c>
      <c r="CL21" s="279">
        <f t="shared" si="51"/>
        <v>9.7799999999999998E-2</v>
      </c>
      <c r="CM21" s="36" t="str">
        <f t="shared" si="52"/>
        <v>堺市</v>
      </c>
      <c r="CN21" s="121">
        <f t="shared" si="53"/>
        <v>0.1341288782816229</v>
      </c>
      <c r="CO21" s="214">
        <f t="shared" si="54"/>
        <v>0.1341</v>
      </c>
      <c r="CQ21" s="280">
        <f t="shared" si="55"/>
        <v>0.41883542119293055</v>
      </c>
      <c r="CR21" s="280">
        <f t="shared" si="56"/>
        <v>0.41880000000000001</v>
      </c>
      <c r="CS21" s="280">
        <f t="shared" si="57"/>
        <v>0.13905492449138979</v>
      </c>
      <c r="CT21" s="280">
        <f t="shared" si="58"/>
        <v>0.1391</v>
      </c>
      <c r="CU21" s="280">
        <f t="shared" si="59"/>
        <v>0.55089838814066017</v>
      </c>
      <c r="CV21" s="280">
        <f t="shared" si="60"/>
        <v>0.55089999999999995</v>
      </c>
      <c r="CW21" s="280">
        <f t="shared" si="61"/>
        <v>0.23116991192719932</v>
      </c>
      <c r="CX21" s="280">
        <f t="shared" si="62"/>
        <v>0.23119999999999999</v>
      </c>
      <c r="CY21" s="280">
        <f t="shared" si="63"/>
        <v>0.26463237789639321</v>
      </c>
      <c r="CZ21" s="280">
        <f t="shared" si="64"/>
        <v>0.2646</v>
      </c>
      <c r="DA21" s="280">
        <f t="shared" si="65"/>
        <v>0.16508641290103757</v>
      </c>
      <c r="DB21" s="280">
        <f t="shared" si="66"/>
        <v>0.1651</v>
      </c>
      <c r="DC21" s="280">
        <f t="shared" si="67"/>
        <v>2.507742800351315E-2</v>
      </c>
      <c r="DD21" s="280">
        <f t="shared" si="68"/>
        <v>2.5100000000000001E-2</v>
      </c>
      <c r="DE21" s="280">
        <f t="shared" si="69"/>
        <v>6.1046287590363305E-2</v>
      </c>
      <c r="DF21" s="280">
        <f t="shared" si="70"/>
        <v>6.0999999999999999E-2</v>
      </c>
      <c r="DG21" s="280">
        <f t="shared" si="71"/>
        <v>0.23028690421101342</v>
      </c>
      <c r="DH21" s="280">
        <f t="shared" si="72"/>
        <v>0.2303</v>
      </c>
      <c r="DI21" s="280">
        <f t="shared" si="73"/>
        <v>9.5602073242217631E-2</v>
      </c>
      <c r="DJ21" s="280">
        <f t="shared" si="74"/>
        <v>9.5600000000000004E-2</v>
      </c>
      <c r="DK21" s="280">
        <f t="shared" si="75"/>
        <v>0.12515288034307123</v>
      </c>
      <c r="DL21" s="280">
        <f t="shared" si="76"/>
        <v>0.12520000000000001</v>
      </c>
      <c r="DM21" s="112">
        <v>0</v>
      </c>
    </row>
    <row r="22" spans="2:117" s="10" customFormat="1" ht="27" customHeight="1">
      <c r="B22" s="59">
        <v>16</v>
      </c>
      <c r="C22" s="38" t="s">
        <v>61</v>
      </c>
      <c r="D22" s="313">
        <v>1376</v>
      </c>
      <c r="E22" s="162">
        <v>613</v>
      </c>
      <c r="F22" s="211">
        <f t="shared" si="0"/>
        <v>0.44549418604651164</v>
      </c>
      <c r="G22" s="313">
        <v>1364</v>
      </c>
      <c r="H22" s="162">
        <v>211</v>
      </c>
      <c r="I22" s="211">
        <f t="shared" si="1"/>
        <v>0.15469208211143695</v>
      </c>
      <c r="J22" s="313">
        <v>1375</v>
      </c>
      <c r="K22" s="162">
        <v>678</v>
      </c>
      <c r="L22" s="211">
        <f t="shared" si="2"/>
        <v>0.49309090909090908</v>
      </c>
      <c r="M22" s="313">
        <v>1376</v>
      </c>
      <c r="N22" s="162">
        <v>264</v>
      </c>
      <c r="O22" s="211">
        <f t="shared" si="3"/>
        <v>0.19186046511627908</v>
      </c>
      <c r="P22" s="313">
        <v>1372</v>
      </c>
      <c r="Q22" s="162">
        <v>371</v>
      </c>
      <c r="R22" s="211">
        <f t="shared" si="4"/>
        <v>0.27040816326530615</v>
      </c>
      <c r="S22" s="313">
        <v>1376</v>
      </c>
      <c r="T22" s="162">
        <v>160</v>
      </c>
      <c r="U22" s="211">
        <f t="shared" si="5"/>
        <v>0.11627906976744186</v>
      </c>
      <c r="V22" s="313">
        <v>1377</v>
      </c>
      <c r="W22" s="162">
        <v>36</v>
      </c>
      <c r="X22" s="211">
        <f t="shared" si="6"/>
        <v>2.6143790849673203E-2</v>
      </c>
      <c r="Y22" s="313">
        <v>1377</v>
      </c>
      <c r="Z22" s="162">
        <v>115</v>
      </c>
      <c r="AA22" s="211">
        <f t="shared" si="7"/>
        <v>8.3514887436456062E-2</v>
      </c>
      <c r="AB22" s="313">
        <v>1377</v>
      </c>
      <c r="AC22" s="162">
        <v>471</v>
      </c>
      <c r="AD22" s="211">
        <f t="shared" si="8"/>
        <v>0.34204793028322439</v>
      </c>
      <c r="AE22" s="313">
        <v>1374</v>
      </c>
      <c r="AF22" s="162">
        <v>112</v>
      </c>
      <c r="AG22" s="211">
        <f t="shared" si="9"/>
        <v>8.1513828238719069E-2</v>
      </c>
      <c r="AH22" s="313">
        <v>1370</v>
      </c>
      <c r="AI22" s="162">
        <v>159</v>
      </c>
      <c r="AJ22" s="211">
        <f t="shared" si="10"/>
        <v>0.11605839416058394</v>
      </c>
      <c r="AK22" s="62"/>
      <c r="AL22" s="63" t="s">
        <v>15</v>
      </c>
      <c r="AM22" s="227">
        <f t="shared" si="11"/>
        <v>0.40225988700564974</v>
      </c>
      <c r="AN22" s="63" t="s">
        <v>15</v>
      </c>
      <c r="AO22" s="227">
        <f t="shared" si="12"/>
        <v>0.125</v>
      </c>
      <c r="AP22" s="63" t="s">
        <v>15</v>
      </c>
      <c r="AQ22" s="227">
        <f t="shared" si="13"/>
        <v>0.55223880597014929</v>
      </c>
      <c r="AR22" s="63" t="s">
        <v>15</v>
      </c>
      <c r="AS22" s="227">
        <f t="shared" si="14"/>
        <v>0.23231638418079095</v>
      </c>
      <c r="AT22" s="63" t="s">
        <v>15</v>
      </c>
      <c r="AU22" s="227">
        <f t="shared" si="15"/>
        <v>0.23313716613852423</v>
      </c>
      <c r="AV22" s="63" t="s">
        <v>15</v>
      </c>
      <c r="AW22" s="227">
        <f t="shared" si="16"/>
        <v>0.15954802259887005</v>
      </c>
      <c r="AX22" s="63" t="s">
        <v>15</v>
      </c>
      <c r="AY22" s="227">
        <f t="shared" si="17"/>
        <v>2.7118644067796609E-2</v>
      </c>
      <c r="AZ22" s="63" t="s">
        <v>15</v>
      </c>
      <c r="BA22" s="227">
        <f t="shared" si="18"/>
        <v>5.9488803438136166E-2</v>
      </c>
      <c r="BB22" s="63" t="s">
        <v>15</v>
      </c>
      <c r="BC22" s="227">
        <f t="shared" si="19"/>
        <v>0.22405607054035723</v>
      </c>
      <c r="BD22" s="63" t="s">
        <v>15</v>
      </c>
      <c r="BE22" s="227">
        <f t="shared" si="20"/>
        <v>9.6380090497737561E-2</v>
      </c>
      <c r="BF22" s="63" t="s">
        <v>15</v>
      </c>
      <c r="BG22" s="227">
        <f t="shared" si="21"/>
        <v>0.11957263014321437</v>
      </c>
      <c r="BI22" s="36" t="str">
        <f t="shared" si="22"/>
        <v>大東市</v>
      </c>
      <c r="BJ22" s="121">
        <f t="shared" si="23"/>
        <v>0.43940936863543789</v>
      </c>
      <c r="BK22" s="279">
        <f t="shared" si="24"/>
        <v>0.43940000000000001</v>
      </c>
      <c r="BL22" s="36" t="str">
        <f t="shared" si="25"/>
        <v>能勢町</v>
      </c>
      <c r="BM22" s="121">
        <f t="shared" si="26"/>
        <v>0.14525139664804471</v>
      </c>
      <c r="BN22" s="279">
        <f t="shared" si="27"/>
        <v>0.14530000000000001</v>
      </c>
      <c r="BO22" s="36" t="str">
        <f t="shared" si="28"/>
        <v>岸和田市</v>
      </c>
      <c r="BP22" s="121">
        <f t="shared" si="29"/>
        <v>0.56483729966002916</v>
      </c>
      <c r="BQ22" s="279">
        <f t="shared" si="30"/>
        <v>0.56479999999999997</v>
      </c>
      <c r="BR22" s="36" t="str">
        <f t="shared" si="31"/>
        <v>岬町</v>
      </c>
      <c r="BS22" s="121">
        <f t="shared" si="32"/>
        <v>0.23893805309734514</v>
      </c>
      <c r="BT22" s="279">
        <f t="shared" si="33"/>
        <v>0.2389</v>
      </c>
      <c r="BU22" s="36" t="str">
        <f t="shared" si="34"/>
        <v>泉大津市</v>
      </c>
      <c r="BV22" s="121">
        <f t="shared" si="35"/>
        <v>0.27019748653500897</v>
      </c>
      <c r="BW22" s="279">
        <f t="shared" si="36"/>
        <v>0.2702</v>
      </c>
      <c r="BX22" s="36" t="str">
        <f t="shared" si="37"/>
        <v>阪南市</v>
      </c>
      <c r="BY22" s="121">
        <f t="shared" si="38"/>
        <v>0.18197879858657243</v>
      </c>
      <c r="BZ22" s="279">
        <f t="shared" si="39"/>
        <v>0.182</v>
      </c>
      <c r="CA22" s="36" t="str">
        <f t="shared" si="40"/>
        <v>高槻市</v>
      </c>
      <c r="CB22" s="121">
        <f t="shared" si="41"/>
        <v>2.6474914201666939E-2</v>
      </c>
      <c r="CC22" s="279">
        <f t="shared" si="42"/>
        <v>2.6499999999999999E-2</v>
      </c>
      <c r="CD22" s="36" t="str">
        <f t="shared" si="43"/>
        <v>摂津市</v>
      </c>
      <c r="CE22" s="121">
        <f t="shared" si="44"/>
        <v>6.2204724409448818E-2</v>
      </c>
      <c r="CF22" s="279">
        <f t="shared" si="45"/>
        <v>6.2199999999999998E-2</v>
      </c>
      <c r="CG22" s="36" t="str">
        <f t="shared" si="46"/>
        <v>門真市</v>
      </c>
      <c r="CH22" s="121">
        <f t="shared" si="47"/>
        <v>0.23948401570386987</v>
      </c>
      <c r="CI22" s="279">
        <f t="shared" si="48"/>
        <v>0.23949999999999999</v>
      </c>
      <c r="CJ22" s="36" t="str">
        <f t="shared" si="49"/>
        <v>四條畷市</v>
      </c>
      <c r="CK22" s="121">
        <f t="shared" si="50"/>
        <v>9.6932515337423308E-2</v>
      </c>
      <c r="CL22" s="279">
        <f t="shared" si="51"/>
        <v>9.69E-2</v>
      </c>
      <c r="CM22" s="36" t="str">
        <f t="shared" si="52"/>
        <v>大東市</v>
      </c>
      <c r="CN22" s="121">
        <f t="shared" si="53"/>
        <v>0.1334355828220859</v>
      </c>
      <c r="CO22" s="214">
        <f t="shared" si="54"/>
        <v>0.13339999999999999</v>
      </c>
      <c r="CQ22" s="280">
        <f t="shared" si="55"/>
        <v>0.41883542119293055</v>
      </c>
      <c r="CR22" s="280">
        <f t="shared" si="56"/>
        <v>0.41880000000000001</v>
      </c>
      <c r="CS22" s="280">
        <f t="shared" si="57"/>
        <v>0.13905492449138979</v>
      </c>
      <c r="CT22" s="280">
        <f t="shared" si="58"/>
        <v>0.1391</v>
      </c>
      <c r="CU22" s="280">
        <f t="shared" si="59"/>
        <v>0.55089838814066017</v>
      </c>
      <c r="CV22" s="280">
        <f t="shared" si="60"/>
        <v>0.55089999999999995</v>
      </c>
      <c r="CW22" s="280">
        <f t="shared" si="61"/>
        <v>0.23116991192719932</v>
      </c>
      <c r="CX22" s="280">
        <f t="shared" si="62"/>
        <v>0.23119999999999999</v>
      </c>
      <c r="CY22" s="280">
        <f t="shared" si="63"/>
        <v>0.26463237789639321</v>
      </c>
      <c r="CZ22" s="280">
        <f t="shared" si="64"/>
        <v>0.2646</v>
      </c>
      <c r="DA22" s="280">
        <f t="shared" si="65"/>
        <v>0.16508641290103757</v>
      </c>
      <c r="DB22" s="280">
        <f t="shared" si="66"/>
        <v>0.1651</v>
      </c>
      <c r="DC22" s="280">
        <f t="shared" si="67"/>
        <v>2.507742800351315E-2</v>
      </c>
      <c r="DD22" s="280">
        <f t="shared" si="68"/>
        <v>2.5100000000000001E-2</v>
      </c>
      <c r="DE22" s="280">
        <f t="shared" si="69"/>
        <v>6.1046287590363305E-2</v>
      </c>
      <c r="DF22" s="280">
        <f t="shared" si="70"/>
        <v>6.0999999999999999E-2</v>
      </c>
      <c r="DG22" s="280">
        <f t="shared" si="71"/>
        <v>0.23028690421101342</v>
      </c>
      <c r="DH22" s="280">
        <f t="shared" si="72"/>
        <v>0.2303</v>
      </c>
      <c r="DI22" s="280">
        <f t="shared" si="73"/>
        <v>9.5602073242217631E-2</v>
      </c>
      <c r="DJ22" s="280">
        <f t="shared" si="74"/>
        <v>9.5600000000000004E-2</v>
      </c>
      <c r="DK22" s="280">
        <f t="shared" si="75"/>
        <v>0.12515288034307123</v>
      </c>
      <c r="DL22" s="280">
        <f t="shared" si="76"/>
        <v>0.12520000000000001</v>
      </c>
      <c r="DM22" s="112">
        <v>0</v>
      </c>
    </row>
    <row r="23" spans="2:117" s="10" customFormat="1" ht="27" customHeight="1">
      <c r="B23" s="59">
        <v>17</v>
      </c>
      <c r="C23" s="38" t="s">
        <v>135</v>
      </c>
      <c r="D23" s="313">
        <v>2039</v>
      </c>
      <c r="E23" s="162">
        <v>897</v>
      </c>
      <c r="F23" s="211">
        <f t="shared" si="0"/>
        <v>0.43992153016184404</v>
      </c>
      <c r="G23" s="313">
        <v>2028</v>
      </c>
      <c r="H23" s="162">
        <v>230</v>
      </c>
      <c r="I23" s="211">
        <f t="shared" si="1"/>
        <v>0.11341222879684418</v>
      </c>
      <c r="J23" s="313">
        <v>2039</v>
      </c>
      <c r="K23" s="162">
        <v>1021</v>
      </c>
      <c r="L23" s="211">
        <f t="shared" si="2"/>
        <v>0.50073565473271209</v>
      </c>
      <c r="M23" s="313">
        <v>2038</v>
      </c>
      <c r="N23" s="162">
        <v>421</v>
      </c>
      <c r="O23" s="211">
        <f t="shared" si="3"/>
        <v>0.20657507360157018</v>
      </c>
      <c r="P23" s="313">
        <v>2037</v>
      </c>
      <c r="Q23" s="162">
        <v>528</v>
      </c>
      <c r="R23" s="211">
        <f t="shared" si="4"/>
        <v>0.25920471281296026</v>
      </c>
      <c r="S23" s="313">
        <v>2036</v>
      </c>
      <c r="T23" s="162">
        <v>315</v>
      </c>
      <c r="U23" s="211">
        <f t="shared" si="5"/>
        <v>0.15471512770137524</v>
      </c>
      <c r="V23" s="313">
        <v>2038</v>
      </c>
      <c r="W23" s="162">
        <v>43</v>
      </c>
      <c r="X23" s="211">
        <f t="shared" si="6"/>
        <v>2.1099116781157997E-2</v>
      </c>
      <c r="Y23" s="313">
        <v>2038</v>
      </c>
      <c r="Z23" s="162">
        <v>161</v>
      </c>
      <c r="AA23" s="211">
        <f t="shared" si="7"/>
        <v>7.8999018645731112E-2</v>
      </c>
      <c r="AB23" s="313">
        <v>2034</v>
      </c>
      <c r="AC23" s="162">
        <v>770</v>
      </c>
      <c r="AD23" s="211">
        <f t="shared" si="8"/>
        <v>0.37856440511307771</v>
      </c>
      <c r="AE23" s="313">
        <v>2034</v>
      </c>
      <c r="AF23" s="162">
        <v>191</v>
      </c>
      <c r="AG23" s="211">
        <f t="shared" si="9"/>
        <v>9.3903638151425758E-2</v>
      </c>
      <c r="AH23" s="313">
        <v>2025</v>
      </c>
      <c r="AI23" s="162">
        <v>232</v>
      </c>
      <c r="AJ23" s="211">
        <f t="shared" si="10"/>
        <v>0.11456790123456791</v>
      </c>
      <c r="AK23" s="62"/>
      <c r="AL23" s="63" t="s">
        <v>26</v>
      </c>
      <c r="AM23" s="227">
        <f t="shared" si="11"/>
        <v>0.3533145275035261</v>
      </c>
      <c r="AN23" s="63" t="s">
        <v>26</v>
      </c>
      <c r="AO23" s="227">
        <f t="shared" si="12"/>
        <v>0.12265818310357017</v>
      </c>
      <c r="AP23" s="63" t="s">
        <v>26</v>
      </c>
      <c r="AQ23" s="227">
        <f t="shared" si="13"/>
        <v>0.57621736062103035</v>
      </c>
      <c r="AR23" s="63" t="s">
        <v>26</v>
      </c>
      <c r="AS23" s="227">
        <f t="shared" si="14"/>
        <v>0.21622574955908289</v>
      </c>
      <c r="AT23" s="63" t="s">
        <v>26</v>
      </c>
      <c r="AU23" s="227">
        <f t="shared" si="15"/>
        <v>0.2846045197740113</v>
      </c>
      <c r="AV23" s="63" t="s">
        <v>26</v>
      </c>
      <c r="AW23" s="227">
        <f t="shared" si="16"/>
        <v>0.13443895553987298</v>
      </c>
      <c r="AX23" s="63" t="s">
        <v>26</v>
      </c>
      <c r="AY23" s="227">
        <f t="shared" si="17"/>
        <v>1.763046544428773E-2</v>
      </c>
      <c r="AZ23" s="63" t="s">
        <v>26</v>
      </c>
      <c r="BA23" s="227">
        <f t="shared" si="18"/>
        <v>4.2680776014109349E-2</v>
      </c>
      <c r="BB23" s="63" t="s">
        <v>26</v>
      </c>
      <c r="BC23" s="227">
        <f t="shared" si="19"/>
        <v>0.18297421405863654</v>
      </c>
      <c r="BD23" s="63" t="s">
        <v>26</v>
      </c>
      <c r="BE23" s="227">
        <f t="shared" si="20"/>
        <v>0.10201200141193081</v>
      </c>
      <c r="BF23" s="63" t="s">
        <v>26</v>
      </c>
      <c r="BG23" s="227">
        <f t="shared" si="21"/>
        <v>0.10438782731776362</v>
      </c>
      <c r="BI23" s="36" t="str">
        <f t="shared" si="22"/>
        <v>松原市</v>
      </c>
      <c r="BJ23" s="121">
        <f t="shared" si="23"/>
        <v>0.43591455273698265</v>
      </c>
      <c r="BK23" s="279">
        <f t="shared" si="24"/>
        <v>0.43590000000000001</v>
      </c>
      <c r="BL23" s="36" t="str">
        <f t="shared" si="25"/>
        <v>泉南市</v>
      </c>
      <c r="BM23" s="121">
        <f t="shared" si="26"/>
        <v>0.14502923976608187</v>
      </c>
      <c r="BN23" s="279">
        <f t="shared" si="27"/>
        <v>0.14499999999999999</v>
      </c>
      <c r="BO23" s="36" t="str">
        <f t="shared" si="28"/>
        <v>大阪市</v>
      </c>
      <c r="BP23" s="121">
        <f t="shared" si="29"/>
        <v>0.5642696143514373</v>
      </c>
      <c r="BQ23" s="279">
        <f t="shared" si="30"/>
        <v>0.56430000000000002</v>
      </c>
      <c r="BR23" s="36" t="str">
        <f t="shared" si="31"/>
        <v>堺市</v>
      </c>
      <c r="BS23" s="121">
        <f t="shared" si="32"/>
        <v>0.23587804301583551</v>
      </c>
      <c r="BT23" s="279">
        <f t="shared" si="33"/>
        <v>0.2359</v>
      </c>
      <c r="BU23" s="36" t="str">
        <f t="shared" si="34"/>
        <v>泉佐野市</v>
      </c>
      <c r="BV23" s="121">
        <f t="shared" si="35"/>
        <v>0.26634958382877527</v>
      </c>
      <c r="BW23" s="279">
        <f t="shared" si="36"/>
        <v>0.26629999999999998</v>
      </c>
      <c r="BX23" s="36" t="str">
        <f t="shared" si="37"/>
        <v>大阪市</v>
      </c>
      <c r="BY23" s="121">
        <f t="shared" si="38"/>
        <v>0.18155699721964783</v>
      </c>
      <c r="BZ23" s="279">
        <f t="shared" si="39"/>
        <v>0.18160000000000001</v>
      </c>
      <c r="CA23" s="36" t="str">
        <f t="shared" si="40"/>
        <v>堺市</v>
      </c>
      <c r="CB23" s="121">
        <f t="shared" si="41"/>
        <v>2.599858189553297E-2</v>
      </c>
      <c r="CC23" s="279">
        <f t="shared" si="42"/>
        <v>2.5999999999999999E-2</v>
      </c>
      <c r="CD23" s="36" t="str">
        <f t="shared" si="43"/>
        <v>能勢町</v>
      </c>
      <c r="CE23" s="121">
        <f t="shared" si="44"/>
        <v>6.1797752808988762E-2</v>
      </c>
      <c r="CF23" s="279">
        <f t="shared" si="45"/>
        <v>6.1800000000000001E-2</v>
      </c>
      <c r="CG23" s="36" t="str">
        <f t="shared" si="46"/>
        <v>堺市</v>
      </c>
      <c r="CH23" s="121">
        <f t="shared" si="47"/>
        <v>0.22821969696969696</v>
      </c>
      <c r="CI23" s="279">
        <f t="shared" si="48"/>
        <v>0.22819999999999999</v>
      </c>
      <c r="CJ23" s="36" t="str">
        <f t="shared" si="49"/>
        <v>熊取町</v>
      </c>
      <c r="CK23" s="121">
        <f t="shared" si="50"/>
        <v>9.6632503660322111E-2</v>
      </c>
      <c r="CL23" s="279">
        <f t="shared" si="51"/>
        <v>9.6600000000000005E-2</v>
      </c>
      <c r="CM23" s="36" t="str">
        <f t="shared" si="52"/>
        <v>八尾市</v>
      </c>
      <c r="CN23" s="121">
        <f t="shared" si="53"/>
        <v>0.13323872595395775</v>
      </c>
      <c r="CO23" s="214">
        <f t="shared" si="54"/>
        <v>0.13320000000000001</v>
      </c>
      <c r="CQ23" s="280">
        <f t="shared" si="55"/>
        <v>0.41883542119293055</v>
      </c>
      <c r="CR23" s="280">
        <f t="shared" si="56"/>
        <v>0.41880000000000001</v>
      </c>
      <c r="CS23" s="280">
        <f t="shared" si="57"/>
        <v>0.13905492449138979</v>
      </c>
      <c r="CT23" s="280">
        <f t="shared" si="58"/>
        <v>0.1391</v>
      </c>
      <c r="CU23" s="280">
        <f t="shared" si="59"/>
        <v>0.55089838814066017</v>
      </c>
      <c r="CV23" s="280">
        <f t="shared" si="60"/>
        <v>0.55089999999999995</v>
      </c>
      <c r="CW23" s="280">
        <f t="shared" si="61"/>
        <v>0.23116991192719932</v>
      </c>
      <c r="CX23" s="280">
        <f t="shared" si="62"/>
        <v>0.23119999999999999</v>
      </c>
      <c r="CY23" s="280">
        <f t="shared" si="63"/>
        <v>0.26463237789639321</v>
      </c>
      <c r="CZ23" s="280">
        <f t="shared" si="64"/>
        <v>0.2646</v>
      </c>
      <c r="DA23" s="280">
        <f t="shared" si="65"/>
        <v>0.16508641290103757</v>
      </c>
      <c r="DB23" s="280">
        <f t="shared" si="66"/>
        <v>0.1651</v>
      </c>
      <c r="DC23" s="280">
        <f t="shared" si="67"/>
        <v>2.507742800351315E-2</v>
      </c>
      <c r="DD23" s="280">
        <f t="shared" si="68"/>
        <v>2.5100000000000001E-2</v>
      </c>
      <c r="DE23" s="280">
        <f t="shared" si="69"/>
        <v>6.1046287590363305E-2</v>
      </c>
      <c r="DF23" s="280">
        <f t="shared" si="70"/>
        <v>6.0999999999999999E-2</v>
      </c>
      <c r="DG23" s="280">
        <f t="shared" si="71"/>
        <v>0.23028690421101342</v>
      </c>
      <c r="DH23" s="280">
        <f t="shared" si="72"/>
        <v>0.2303</v>
      </c>
      <c r="DI23" s="280">
        <f t="shared" si="73"/>
        <v>9.5602073242217631E-2</v>
      </c>
      <c r="DJ23" s="280">
        <f t="shared" si="74"/>
        <v>9.5600000000000004E-2</v>
      </c>
      <c r="DK23" s="280">
        <f t="shared" si="75"/>
        <v>0.12515288034307123</v>
      </c>
      <c r="DL23" s="280">
        <f t="shared" si="76"/>
        <v>0.12520000000000001</v>
      </c>
      <c r="DM23" s="112">
        <v>0</v>
      </c>
    </row>
    <row r="24" spans="2:117" s="10" customFormat="1" ht="27" customHeight="1">
      <c r="B24" s="59">
        <v>18</v>
      </c>
      <c r="C24" s="38" t="s">
        <v>62</v>
      </c>
      <c r="D24" s="313">
        <v>2162</v>
      </c>
      <c r="E24" s="162">
        <v>995</v>
      </c>
      <c r="F24" s="211">
        <f t="shared" si="0"/>
        <v>0.46022201665124884</v>
      </c>
      <c r="G24" s="313">
        <v>2151</v>
      </c>
      <c r="H24" s="162">
        <v>273</v>
      </c>
      <c r="I24" s="211">
        <f t="shared" si="1"/>
        <v>0.12691771269177127</v>
      </c>
      <c r="J24" s="313">
        <v>2161</v>
      </c>
      <c r="K24" s="162">
        <v>1302</v>
      </c>
      <c r="L24" s="211">
        <f t="shared" si="2"/>
        <v>0.60249884312818136</v>
      </c>
      <c r="M24" s="313">
        <v>2161</v>
      </c>
      <c r="N24" s="162">
        <v>529</v>
      </c>
      <c r="O24" s="211">
        <f t="shared" si="3"/>
        <v>0.24479407681628876</v>
      </c>
      <c r="P24" s="313">
        <v>2157</v>
      </c>
      <c r="Q24" s="162">
        <v>622</v>
      </c>
      <c r="R24" s="211">
        <f t="shared" si="4"/>
        <v>0.28836346777932315</v>
      </c>
      <c r="S24" s="313">
        <v>2160</v>
      </c>
      <c r="T24" s="162">
        <v>379</v>
      </c>
      <c r="U24" s="211">
        <f t="shared" si="5"/>
        <v>0.17546296296296296</v>
      </c>
      <c r="V24" s="313">
        <v>2162</v>
      </c>
      <c r="W24" s="162">
        <v>57</v>
      </c>
      <c r="X24" s="211">
        <f t="shared" si="6"/>
        <v>2.6364477335800184E-2</v>
      </c>
      <c r="Y24" s="313">
        <v>2162</v>
      </c>
      <c r="Z24" s="162">
        <v>148</v>
      </c>
      <c r="AA24" s="211">
        <f t="shared" si="7"/>
        <v>6.8455134135060131E-2</v>
      </c>
      <c r="AB24" s="313">
        <v>2158</v>
      </c>
      <c r="AC24" s="162">
        <v>655</v>
      </c>
      <c r="AD24" s="211">
        <f t="shared" si="8"/>
        <v>0.30352177942539388</v>
      </c>
      <c r="AE24" s="313">
        <v>2158</v>
      </c>
      <c r="AF24" s="162">
        <v>226</v>
      </c>
      <c r="AG24" s="211">
        <f t="shared" si="9"/>
        <v>0.10472659870250231</v>
      </c>
      <c r="AH24" s="313">
        <v>2154</v>
      </c>
      <c r="AI24" s="162">
        <v>261</v>
      </c>
      <c r="AJ24" s="211">
        <f t="shared" si="10"/>
        <v>0.12116991643454039</v>
      </c>
      <c r="AK24" s="62"/>
      <c r="AL24" s="63" t="s">
        <v>27</v>
      </c>
      <c r="AM24" s="227">
        <f t="shared" si="11"/>
        <v>0.43591455273698265</v>
      </c>
      <c r="AN24" s="63" t="s">
        <v>27</v>
      </c>
      <c r="AO24" s="227">
        <f t="shared" si="12"/>
        <v>0.12315930388219545</v>
      </c>
      <c r="AP24" s="63" t="s">
        <v>27</v>
      </c>
      <c r="AQ24" s="227">
        <f t="shared" si="13"/>
        <v>0.50801068090787715</v>
      </c>
      <c r="AR24" s="63" t="s">
        <v>27</v>
      </c>
      <c r="AS24" s="227">
        <f t="shared" si="14"/>
        <v>0.22712090848363392</v>
      </c>
      <c r="AT24" s="63" t="s">
        <v>27</v>
      </c>
      <c r="AU24" s="227">
        <f t="shared" si="15"/>
        <v>0.26319305277221111</v>
      </c>
      <c r="AV24" s="63" t="s">
        <v>27</v>
      </c>
      <c r="AW24" s="227">
        <f t="shared" si="16"/>
        <v>0.19025367156208278</v>
      </c>
      <c r="AX24" s="63" t="s">
        <v>27</v>
      </c>
      <c r="AY24" s="227">
        <f t="shared" si="17"/>
        <v>2.7369826435246995E-2</v>
      </c>
      <c r="AZ24" s="63" t="s">
        <v>27</v>
      </c>
      <c r="BA24" s="227">
        <f t="shared" si="18"/>
        <v>8.0106809078771699E-2</v>
      </c>
      <c r="BB24" s="63" t="s">
        <v>27</v>
      </c>
      <c r="BC24" s="227">
        <f t="shared" si="19"/>
        <v>0.2266042780748663</v>
      </c>
      <c r="BD24" s="63" t="s">
        <v>27</v>
      </c>
      <c r="BE24" s="227">
        <f t="shared" si="20"/>
        <v>8.9512358049432195E-2</v>
      </c>
      <c r="BF24" s="63" t="s">
        <v>27</v>
      </c>
      <c r="BG24" s="227">
        <f t="shared" si="21"/>
        <v>0.13244147157190636</v>
      </c>
      <c r="BI24" s="36" t="str">
        <f t="shared" si="22"/>
        <v>八尾市</v>
      </c>
      <c r="BJ24" s="121">
        <f t="shared" si="23"/>
        <v>0.43429739075762341</v>
      </c>
      <c r="BK24" s="279">
        <f t="shared" si="24"/>
        <v>0.43430000000000002</v>
      </c>
      <c r="BL24" s="36" t="str">
        <f t="shared" si="25"/>
        <v>柏原市</v>
      </c>
      <c r="BM24" s="121">
        <f t="shared" si="26"/>
        <v>0.14338781575037146</v>
      </c>
      <c r="BN24" s="279">
        <f t="shared" si="27"/>
        <v>0.1434</v>
      </c>
      <c r="BO24" s="36" t="str">
        <f t="shared" si="28"/>
        <v>門真市</v>
      </c>
      <c r="BP24" s="121">
        <f t="shared" si="29"/>
        <v>0.55400111919418016</v>
      </c>
      <c r="BQ24" s="279">
        <f t="shared" si="30"/>
        <v>0.55400000000000005</v>
      </c>
      <c r="BR24" s="36" t="str">
        <f t="shared" si="31"/>
        <v>寝屋川市</v>
      </c>
      <c r="BS24" s="121">
        <f t="shared" si="32"/>
        <v>0.23231638418079095</v>
      </c>
      <c r="BT24" s="279">
        <f t="shared" si="33"/>
        <v>0.23230000000000001</v>
      </c>
      <c r="BU24" s="36" t="str">
        <f t="shared" si="34"/>
        <v>東大阪市</v>
      </c>
      <c r="BV24" s="121">
        <f t="shared" si="35"/>
        <v>0.26500438541536148</v>
      </c>
      <c r="BW24" s="279">
        <f t="shared" si="36"/>
        <v>0.26500000000000001</v>
      </c>
      <c r="BX24" s="36" t="str">
        <f t="shared" si="37"/>
        <v>摂津市</v>
      </c>
      <c r="BY24" s="121">
        <f t="shared" si="38"/>
        <v>0.18110236220472442</v>
      </c>
      <c r="BZ24" s="279">
        <f t="shared" si="39"/>
        <v>0.18110000000000001</v>
      </c>
      <c r="CA24" s="36" t="str">
        <f t="shared" si="40"/>
        <v>摂津市</v>
      </c>
      <c r="CB24" s="121">
        <f t="shared" si="41"/>
        <v>2.3603461841070025E-2</v>
      </c>
      <c r="CC24" s="279">
        <f t="shared" si="42"/>
        <v>2.3599999999999999E-2</v>
      </c>
      <c r="CD24" s="36" t="str">
        <f t="shared" si="43"/>
        <v>守口市</v>
      </c>
      <c r="CE24" s="121">
        <f t="shared" si="44"/>
        <v>6.0161974546856921E-2</v>
      </c>
      <c r="CF24" s="279">
        <f t="shared" si="45"/>
        <v>6.0199999999999997E-2</v>
      </c>
      <c r="CG24" s="36" t="str">
        <f t="shared" si="46"/>
        <v>松原市</v>
      </c>
      <c r="CH24" s="121">
        <f t="shared" si="47"/>
        <v>0.2266042780748663</v>
      </c>
      <c r="CI24" s="279">
        <f t="shared" si="48"/>
        <v>0.2266</v>
      </c>
      <c r="CJ24" s="36" t="str">
        <f t="shared" si="49"/>
        <v>寝屋川市</v>
      </c>
      <c r="CK24" s="121">
        <f t="shared" si="50"/>
        <v>9.6380090497737561E-2</v>
      </c>
      <c r="CL24" s="279">
        <f t="shared" si="51"/>
        <v>9.64E-2</v>
      </c>
      <c r="CM24" s="36" t="str">
        <f t="shared" si="52"/>
        <v>松原市</v>
      </c>
      <c r="CN24" s="121">
        <f t="shared" si="53"/>
        <v>0.13244147157190636</v>
      </c>
      <c r="CO24" s="214">
        <f t="shared" si="54"/>
        <v>0.13239999999999999</v>
      </c>
      <c r="CQ24" s="280">
        <f t="shared" si="55"/>
        <v>0.41883542119293055</v>
      </c>
      <c r="CR24" s="280">
        <f t="shared" si="56"/>
        <v>0.41880000000000001</v>
      </c>
      <c r="CS24" s="280">
        <f t="shared" si="57"/>
        <v>0.13905492449138979</v>
      </c>
      <c r="CT24" s="280">
        <f t="shared" si="58"/>
        <v>0.1391</v>
      </c>
      <c r="CU24" s="280">
        <f t="shared" si="59"/>
        <v>0.55089838814066017</v>
      </c>
      <c r="CV24" s="280">
        <f t="shared" si="60"/>
        <v>0.55089999999999995</v>
      </c>
      <c r="CW24" s="280">
        <f t="shared" si="61"/>
        <v>0.23116991192719932</v>
      </c>
      <c r="CX24" s="280">
        <f t="shared" si="62"/>
        <v>0.23119999999999999</v>
      </c>
      <c r="CY24" s="280">
        <f t="shared" si="63"/>
        <v>0.26463237789639321</v>
      </c>
      <c r="CZ24" s="280">
        <f t="shared" si="64"/>
        <v>0.2646</v>
      </c>
      <c r="DA24" s="280">
        <f t="shared" si="65"/>
        <v>0.16508641290103757</v>
      </c>
      <c r="DB24" s="280">
        <f t="shared" si="66"/>
        <v>0.1651</v>
      </c>
      <c r="DC24" s="280">
        <f t="shared" si="67"/>
        <v>2.507742800351315E-2</v>
      </c>
      <c r="DD24" s="280">
        <f t="shared" si="68"/>
        <v>2.5100000000000001E-2</v>
      </c>
      <c r="DE24" s="280">
        <f t="shared" si="69"/>
        <v>6.1046287590363305E-2</v>
      </c>
      <c r="DF24" s="280">
        <f t="shared" si="70"/>
        <v>6.0999999999999999E-2</v>
      </c>
      <c r="DG24" s="280">
        <f t="shared" si="71"/>
        <v>0.23028690421101342</v>
      </c>
      <c r="DH24" s="280">
        <f t="shared" si="72"/>
        <v>0.2303</v>
      </c>
      <c r="DI24" s="280">
        <f t="shared" si="73"/>
        <v>9.5602073242217631E-2</v>
      </c>
      <c r="DJ24" s="280">
        <f t="shared" si="74"/>
        <v>9.5600000000000004E-2</v>
      </c>
      <c r="DK24" s="280">
        <f t="shared" si="75"/>
        <v>0.12515288034307123</v>
      </c>
      <c r="DL24" s="280">
        <f t="shared" si="76"/>
        <v>0.12520000000000001</v>
      </c>
      <c r="DM24" s="112">
        <v>0</v>
      </c>
    </row>
    <row r="25" spans="2:117" s="10" customFormat="1" ht="27" customHeight="1">
      <c r="B25" s="59">
        <v>19</v>
      </c>
      <c r="C25" s="38" t="s">
        <v>136</v>
      </c>
      <c r="D25" s="313">
        <v>712</v>
      </c>
      <c r="E25" s="162">
        <v>353</v>
      </c>
      <c r="F25" s="211">
        <f t="shared" si="0"/>
        <v>0.4957865168539326</v>
      </c>
      <c r="G25" s="313">
        <v>705</v>
      </c>
      <c r="H25" s="162">
        <v>104</v>
      </c>
      <c r="I25" s="211">
        <f t="shared" si="1"/>
        <v>0.14751773049645389</v>
      </c>
      <c r="J25" s="313">
        <v>711</v>
      </c>
      <c r="K25" s="162">
        <v>390</v>
      </c>
      <c r="L25" s="211">
        <f t="shared" si="2"/>
        <v>0.54852320675105481</v>
      </c>
      <c r="M25" s="313">
        <v>712</v>
      </c>
      <c r="N25" s="162">
        <v>200</v>
      </c>
      <c r="O25" s="211">
        <f t="shared" si="3"/>
        <v>0.2808988764044944</v>
      </c>
      <c r="P25" s="313">
        <v>710</v>
      </c>
      <c r="Q25" s="162">
        <v>214</v>
      </c>
      <c r="R25" s="211">
        <f t="shared" si="4"/>
        <v>0.30140845070422534</v>
      </c>
      <c r="S25" s="313">
        <v>712</v>
      </c>
      <c r="T25" s="162">
        <v>156</v>
      </c>
      <c r="U25" s="211">
        <f t="shared" si="5"/>
        <v>0.21910112359550563</v>
      </c>
      <c r="V25" s="313">
        <v>712</v>
      </c>
      <c r="W25" s="162">
        <v>18</v>
      </c>
      <c r="X25" s="211">
        <f t="shared" si="6"/>
        <v>2.5280898876404494E-2</v>
      </c>
      <c r="Y25" s="313">
        <v>712</v>
      </c>
      <c r="Z25" s="162">
        <v>34</v>
      </c>
      <c r="AA25" s="211">
        <f t="shared" si="7"/>
        <v>4.7752808988764044E-2</v>
      </c>
      <c r="AB25" s="313">
        <v>712</v>
      </c>
      <c r="AC25" s="162">
        <v>213</v>
      </c>
      <c r="AD25" s="211">
        <f t="shared" si="8"/>
        <v>0.2991573033707865</v>
      </c>
      <c r="AE25" s="313">
        <v>712</v>
      </c>
      <c r="AF25" s="162">
        <v>49</v>
      </c>
      <c r="AG25" s="211">
        <f t="shared" si="9"/>
        <v>6.8820224719101125E-2</v>
      </c>
      <c r="AH25" s="313">
        <v>712</v>
      </c>
      <c r="AI25" s="162">
        <v>82</v>
      </c>
      <c r="AJ25" s="211">
        <f t="shared" si="10"/>
        <v>0.1151685393258427</v>
      </c>
      <c r="AK25" s="62"/>
      <c r="AL25" s="63" t="s">
        <v>16</v>
      </c>
      <c r="AM25" s="227">
        <f t="shared" si="11"/>
        <v>0.43940936863543789</v>
      </c>
      <c r="AN25" s="63" t="s">
        <v>16</v>
      </c>
      <c r="AO25" s="227">
        <f t="shared" si="12"/>
        <v>0.17586912065439672</v>
      </c>
      <c r="AP25" s="63" t="s">
        <v>16</v>
      </c>
      <c r="AQ25" s="227">
        <f t="shared" si="13"/>
        <v>0.59796437659033075</v>
      </c>
      <c r="AR25" s="63" t="s">
        <v>16</v>
      </c>
      <c r="AS25" s="227">
        <f t="shared" si="14"/>
        <v>0.3060081466395112</v>
      </c>
      <c r="AT25" s="63" t="s">
        <v>16</v>
      </c>
      <c r="AU25" s="227">
        <f t="shared" si="15"/>
        <v>0.2585241730279898</v>
      </c>
      <c r="AV25" s="63" t="s">
        <v>16</v>
      </c>
      <c r="AW25" s="227">
        <f t="shared" si="16"/>
        <v>0.2</v>
      </c>
      <c r="AX25" s="63" t="s">
        <v>16</v>
      </c>
      <c r="AY25" s="227">
        <f t="shared" si="17"/>
        <v>1.5267175572519083E-2</v>
      </c>
      <c r="AZ25" s="63" t="s">
        <v>16</v>
      </c>
      <c r="BA25" s="227">
        <f t="shared" si="18"/>
        <v>3.4676185619581849E-2</v>
      </c>
      <c r="BB25" s="63" t="s">
        <v>16</v>
      </c>
      <c r="BC25" s="227">
        <f t="shared" si="19"/>
        <v>0.24770642201834864</v>
      </c>
      <c r="BD25" s="63" t="s">
        <v>16</v>
      </c>
      <c r="BE25" s="227">
        <f t="shared" si="20"/>
        <v>9.1094147582697196E-2</v>
      </c>
      <c r="BF25" s="63" t="s">
        <v>16</v>
      </c>
      <c r="BG25" s="227">
        <f t="shared" si="21"/>
        <v>0.1334355828220859</v>
      </c>
      <c r="BI25" s="36" t="str">
        <f t="shared" si="22"/>
        <v>千早赤阪村</v>
      </c>
      <c r="BJ25" s="121">
        <f t="shared" si="23"/>
        <v>0.4296875</v>
      </c>
      <c r="BK25" s="279">
        <f t="shared" si="24"/>
        <v>0.42970000000000003</v>
      </c>
      <c r="BL25" s="36" t="str">
        <f t="shared" si="25"/>
        <v>堺市</v>
      </c>
      <c r="BM25" s="121">
        <f t="shared" si="26"/>
        <v>0.14250059424768244</v>
      </c>
      <c r="BN25" s="279">
        <f t="shared" si="27"/>
        <v>0.14249999999999999</v>
      </c>
      <c r="BO25" s="36" t="str">
        <f t="shared" si="28"/>
        <v>堺市</v>
      </c>
      <c r="BP25" s="121">
        <f t="shared" si="29"/>
        <v>0.55241697198912654</v>
      </c>
      <c r="BQ25" s="279">
        <f t="shared" si="30"/>
        <v>0.5524</v>
      </c>
      <c r="BR25" s="36" t="str">
        <f t="shared" si="31"/>
        <v>忠岡町</v>
      </c>
      <c r="BS25" s="121">
        <f t="shared" si="32"/>
        <v>0.23048327137546468</v>
      </c>
      <c r="BT25" s="279">
        <f t="shared" si="33"/>
        <v>0.23050000000000001</v>
      </c>
      <c r="BU25" s="36" t="str">
        <f t="shared" si="34"/>
        <v>太子町</v>
      </c>
      <c r="BV25" s="121">
        <f t="shared" si="35"/>
        <v>0.26356589147286824</v>
      </c>
      <c r="BW25" s="279">
        <f t="shared" si="36"/>
        <v>0.2636</v>
      </c>
      <c r="BX25" s="36" t="str">
        <f t="shared" si="37"/>
        <v>茨木市</v>
      </c>
      <c r="BY25" s="121">
        <f t="shared" si="38"/>
        <v>0.17781890660592256</v>
      </c>
      <c r="BZ25" s="279">
        <f t="shared" si="39"/>
        <v>0.17780000000000001</v>
      </c>
      <c r="CA25" s="36" t="str">
        <f t="shared" si="40"/>
        <v>豊中市</v>
      </c>
      <c r="CB25" s="121">
        <f t="shared" si="41"/>
        <v>2.3454581594116477E-2</v>
      </c>
      <c r="CC25" s="279">
        <f t="shared" si="42"/>
        <v>2.35E-2</v>
      </c>
      <c r="CD25" s="36" t="str">
        <f t="shared" si="43"/>
        <v>藤井寺市</v>
      </c>
      <c r="CE25" s="121">
        <f t="shared" si="44"/>
        <v>6.0117302052785926E-2</v>
      </c>
      <c r="CF25" s="279">
        <f t="shared" si="45"/>
        <v>6.0100000000000001E-2</v>
      </c>
      <c r="CG25" s="36" t="str">
        <f t="shared" si="46"/>
        <v>寝屋川市</v>
      </c>
      <c r="CH25" s="121">
        <f t="shared" si="47"/>
        <v>0.22405607054035723</v>
      </c>
      <c r="CI25" s="279">
        <f t="shared" si="48"/>
        <v>0.22409999999999999</v>
      </c>
      <c r="CJ25" s="36" t="str">
        <f t="shared" si="49"/>
        <v>池田市</v>
      </c>
      <c r="CK25" s="121">
        <f t="shared" si="50"/>
        <v>9.6350364963503646E-2</v>
      </c>
      <c r="CL25" s="279">
        <f t="shared" si="51"/>
        <v>9.64E-2</v>
      </c>
      <c r="CM25" s="36" t="str">
        <f t="shared" si="52"/>
        <v>泉佐野市</v>
      </c>
      <c r="CN25" s="121">
        <f t="shared" si="53"/>
        <v>0.13074626865671643</v>
      </c>
      <c r="CO25" s="214">
        <f t="shared" si="54"/>
        <v>0.13070000000000001</v>
      </c>
      <c r="CQ25" s="280">
        <f t="shared" si="55"/>
        <v>0.41883542119293055</v>
      </c>
      <c r="CR25" s="280">
        <f t="shared" si="56"/>
        <v>0.41880000000000001</v>
      </c>
      <c r="CS25" s="280">
        <f t="shared" si="57"/>
        <v>0.13905492449138979</v>
      </c>
      <c r="CT25" s="280">
        <f t="shared" si="58"/>
        <v>0.1391</v>
      </c>
      <c r="CU25" s="280">
        <f t="shared" si="59"/>
        <v>0.55089838814066017</v>
      </c>
      <c r="CV25" s="280">
        <f t="shared" si="60"/>
        <v>0.55089999999999995</v>
      </c>
      <c r="CW25" s="280">
        <f t="shared" si="61"/>
        <v>0.23116991192719932</v>
      </c>
      <c r="CX25" s="280">
        <f t="shared" si="62"/>
        <v>0.23119999999999999</v>
      </c>
      <c r="CY25" s="280">
        <f t="shared" si="63"/>
        <v>0.26463237789639321</v>
      </c>
      <c r="CZ25" s="280">
        <f t="shared" si="64"/>
        <v>0.2646</v>
      </c>
      <c r="DA25" s="280">
        <f t="shared" si="65"/>
        <v>0.16508641290103757</v>
      </c>
      <c r="DB25" s="280">
        <f t="shared" si="66"/>
        <v>0.1651</v>
      </c>
      <c r="DC25" s="280">
        <f t="shared" si="67"/>
        <v>2.507742800351315E-2</v>
      </c>
      <c r="DD25" s="280">
        <f t="shared" si="68"/>
        <v>2.5100000000000001E-2</v>
      </c>
      <c r="DE25" s="280">
        <f t="shared" si="69"/>
        <v>6.1046287590363305E-2</v>
      </c>
      <c r="DF25" s="280">
        <f t="shared" si="70"/>
        <v>6.0999999999999999E-2</v>
      </c>
      <c r="DG25" s="280">
        <f t="shared" si="71"/>
        <v>0.23028690421101342</v>
      </c>
      <c r="DH25" s="280">
        <f t="shared" si="72"/>
        <v>0.2303</v>
      </c>
      <c r="DI25" s="280">
        <f t="shared" si="73"/>
        <v>9.5602073242217631E-2</v>
      </c>
      <c r="DJ25" s="280">
        <f t="shared" si="74"/>
        <v>9.5600000000000004E-2</v>
      </c>
      <c r="DK25" s="280">
        <f t="shared" si="75"/>
        <v>0.12515288034307123</v>
      </c>
      <c r="DL25" s="280">
        <f t="shared" si="76"/>
        <v>0.12520000000000001</v>
      </c>
      <c r="DM25" s="112">
        <v>0</v>
      </c>
    </row>
    <row r="26" spans="2:117" s="10" customFormat="1" ht="27" customHeight="1">
      <c r="B26" s="59">
        <v>20</v>
      </c>
      <c r="C26" s="38" t="s">
        <v>137</v>
      </c>
      <c r="D26" s="313">
        <v>1862</v>
      </c>
      <c r="E26" s="162">
        <v>831</v>
      </c>
      <c r="F26" s="211">
        <f t="shared" si="0"/>
        <v>0.44629430719656282</v>
      </c>
      <c r="G26" s="313">
        <v>1853</v>
      </c>
      <c r="H26" s="162">
        <v>295</v>
      </c>
      <c r="I26" s="211">
        <f t="shared" si="1"/>
        <v>0.15920129519697787</v>
      </c>
      <c r="J26" s="313">
        <v>1862</v>
      </c>
      <c r="K26" s="162">
        <v>1034</v>
      </c>
      <c r="L26" s="211">
        <f t="shared" si="2"/>
        <v>0.55531686358754029</v>
      </c>
      <c r="M26" s="313">
        <v>1862</v>
      </c>
      <c r="N26" s="162">
        <v>412</v>
      </c>
      <c r="O26" s="211">
        <f t="shared" si="3"/>
        <v>0.22126745435016112</v>
      </c>
      <c r="P26" s="313">
        <v>1859</v>
      </c>
      <c r="Q26" s="162">
        <v>362</v>
      </c>
      <c r="R26" s="211">
        <f t="shared" si="4"/>
        <v>0.19472834857450241</v>
      </c>
      <c r="S26" s="313">
        <v>1861</v>
      </c>
      <c r="T26" s="162">
        <v>235</v>
      </c>
      <c r="U26" s="211">
        <f t="shared" si="5"/>
        <v>0.12627619559376679</v>
      </c>
      <c r="V26" s="313">
        <v>1862</v>
      </c>
      <c r="W26" s="162">
        <v>47</v>
      </c>
      <c r="X26" s="211">
        <f t="shared" si="6"/>
        <v>2.5241675617615467E-2</v>
      </c>
      <c r="Y26" s="313">
        <v>1861</v>
      </c>
      <c r="Z26" s="162">
        <v>145</v>
      </c>
      <c r="AA26" s="211">
        <f t="shared" si="7"/>
        <v>7.7915099408919941E-2</v>
      </c>
      <c r="AB26" s="313">
        <v>1859</v>
      </c>
      <c r="AC26" s="162">
        <v>323</v>
      </c>
      <c r="AD26" s="211">
        <f t="shared" si="8"/>
        <v>0.17374932759548145</v>
      </c>
      <c r="AE26" s="313">
        <v>1860</v>
      </c>
      <c r="AF26" s="162">
        <v>129</v>
      </c>
      <c r="AG26" s="211">
        <f t="shared" si="9"/>
        <v>6.9354838709677416E-2</v>
      </c>
      <c r="AH26" s="313">
        <v>1851</v>
      </c>
      <c r="AI26" s="162">
        <v>167</v>
      </c>
      <c r="AJ26" s="211">
        <f t="shared" si="10"/>
        <v>9.0221501890869804E-2</v>
      </c>
      <c r="AK26" s="62"/>
      <c r="AL26" s="63" t="s">
        <v>48</v>
      </c>
      <c r="AM26" s="227">
        <f t="shared" si="11"/>
        <v>0.44436052366565959</v>
      </c>
      <c r="AN26" s="63" t="s">
        <v>48</v>
      </c>
      <c r="AO26" s="227">
        <f t="shared" si="12"/>
        <v>0.17842741935483872</v>
      </c>
      <c r="AP26" s="63" t="s">
        <v>48</v>
      </c>
      <c r="AQ26" s="227">
        <f t="shared" si="13"/>
        <v>0.59566968781470298</v>
      </c>
      <c r="AR26" s="63" t="s">
        <v>48</v>
      </c>
      <c r="AS26" s="227">
        <f t="shared" si="14"/>
        <v>0.2283484390735146</v>
      </c>
      <c r="AT26" s="63" t="s">
        <v>48</v>
      </c>
      <c r="AU26" s="227">
        <f t="shared" si="15"/>
        <v>0.26221662468513857</v>
      </c>
      <c r="AV26" s="63" t="s">
        <v>48</v>
      </c>
      <c r="AW26" s="227">
        <f t="shared" si="16"/>
        <v>0.17124150088139009</v>
      </c>
      <c r="AX26" s="63" t="s">
        <v>48</v>
      </c>
      <c r="AY26" s="227">
        <f t="shared" si="17"/>
        <v>2.6693528078569631E-2</v>
      </c>
      <c r="AZ26" s="63" t="s">
        <v>48</v>
      </c>
      <c r="BA26" s="227">
        <f t="shared" si="18"/>
        <v>8.3585095669687817E-2</v>
      </c>
      <c r="BB26" s="63" t="s">
        <v>48</v>
      </c>
      <c r="BC26" s="227">
        <f t="shared" si="19"/>
        <v>0.1473551637279597</v>
      </c>
      <c r="BD26" s="63" t="s">
        <v>48</v>
      </c>
      <c r="BE26" s="227">
        <f t="shared" si="20"/>
        <v>8.1421729266448195E-2</v>
      </c>
      <c r="BF26" s="63" t="s">
        <v>48</v>
      </c>
      <c r="BG26" s="227">
        <f t="shared" si="21"/>
        <v>0.10390920554854981</v>
      </c>
      <c r="BI26" s="36" t="str">
        <f t="shared" si="22"/>
        <v>茨木市</v>
      </c>
      <c r="BJ26" s="121">
        <f t="shared" si="23"/>
        <v>0.42088787706317587</v>
      </c>
      <c r="BK26" s="279">
        <f t="shared" si="24"/>
        <v>0.4209</v>
      </c>
      <c r="BL26" s="36" t="str">
        <f t="shared" si="25"/>
        <v>熊取町</v>
      </c>
      <c r="BM26" s="121">
        <f t="shared" si="26"/>
        <v>0.14117647058823529</v>
      </c>
      <c r="BN26" s="279">
        <f t="shared" si="27"/>
        <v>0.14119999999999999</v>
      </c>
      <c r="BO26" s="36" t="str">
        <f t="shared" si="28"/>
        <v>寝屋川市</v>
      </c>
      <c r="BP26" s="121">
        <f t="shared" si="29"/>
        <v>0.55223880597014929</v>
      </c>
      <c r="BQ26" s="279">
        <f t="shared" si="30"/>
        <v>0.55220000000000002</v>
      </c>
      <c r="BR26" s="36" t="str">
        <f t="shared" si="31"/>
        <v>和泉市</v>
      </c>
      <c r="BS26" s="121">
        <f t="shared" si="32"/>
        <v>0.2283484390735146</v>
      </c>
      <c r="BT26" s="279">
        <f t="shared" si="33"/>
        <v>0.2283</v>
      </c>
      <c r="BU26" s="36" t="str">
        <f t="shared" si="34"/>
        <v>松原市</v>
      </c>
      <c r="BV26" s="121">
        <f t="shared" si="35"/>
        <v>0.26319305277221111</v>
      </c>
      <c r="BW26" s="279">
        <f t="shared" si="36"/>
        <v>0.26319999999999999</v>
      </c>
      <c r="BX26" s="36" t="str">
        <f t="shared" si="37"/>
        <v>堺市</v>
      </c>
      <c r="BY26" s="121">
        <f t="shared" si="38"/>
        <v>0.17695765318192572</v>
      </c>
      <c r="BZ26" s="279">
        <f t="shared" si="39"/>
        <v>0.17699999999999999</v>
      </c>
      <c r="CA26" s="36" t="str">
        <f t="shared" si="40"/>
        <v>千早赤阪村</v>
      </c>
      <c r="CB26" s="121">
        <f t="shared" si="41"/>
        <v>2.34375E-2</v>
      </c>
      <c r="CC26" s="279">
        <f t="shared" si="42"/>
        <v>2.3400000000000001E-2</v>
      </c>
      <c r="CD26" s="36" t="str">
        <f t="shared" si="43"/>
        <v>寝屋川市</v>
      </c>
      <c r="CE26" s="121">
        <f t="shared" si="44"/>
        <v>5.9488803438136166E-2</v>
      </c>
      <c r="CF26" s="279">
        <f t="shared" si="45"/>
        <v>5.9499999999999997E-2</v>
      </c>
      <c r="CG26" s="36" t="str">
        <f t="shared" si="46"/>
        <v>藤井寺市</v>
      </c>
      <c r="CH26" s="121">
        <f t="shared" si="47"/>
        <v>0.22303741746148203</v>
      </c>
      <c r="CI26" s="279">
        <f t="shared" si="48"/>
        <v>0.223</v>
      </c>
      <c r="CJ26" s="36" t="str">
        <f t="shared" si="49"/>
        <v>吹田市</v>
      </c>
      <c r="CK26" s="121">
        <f t="shared" si="50"/>
        <v>9.625264430341493E-2</v>
      </c>
      <c r="CL26" s="279">
        <f t="shared" si="51"/>
        <v>9.6299999999999997E-2</v>
      </c>
      <c r="CM26" s="36" t="str">
        <f t="shared" si="52"/>
        <v>大阪市</v>
      </c>
      <c r="CN26" s="121">
        <f t="shared" si="53"/>
        <v>0.12845886586425115</v>
      </c>
      <c r="CO26" s="214">
        <f t="shared" si="54"/>
        <v>0.1285</v>
      </c>
      <c r="CQ26" s="280">
        <f t="shared" si="55"/>
        <v>0.41883542119293055</v>
      </c>
      <c r="CR26" s="280">
        <f t="shared" si="56"/>
        <v>0.41880000000000001</v>
      </c>
      <c r="CS26" s="280">
        <f t="shared" si="57"/>
        <v>0.13905492449138979</v>
      </c>
      <c r="CT26" s="280">
        <f t="shared" si="58"/>
        <v>0.1391</v>
      </c>
      <c r="CU26" s="280">
        <f t="shared" si="59"/>
        <v>0.55089838814066017</v>
      </c>
      <c r="CV26" s="280">
        <f t="shared" si="60"/>
        <v>0.55089999999999995</v>
      </c>
      <c r="CW26" s="280">
        <f t="shared" si="61"/>
        <v>0.23116991192719932</v>
      </c>
      <c r="CX26" s="280">
        <f t="shared" si="62"/>
        <v>0.23119999999999999</v>
      </c>
      <c r="CY26" s="280">
        <f t="shared" si="63"/>
        <v>0.26463237789639321</v>
      </c>
      <c r="CZ26" s="280">
        <f t="shared" si="64"/>
        <v>0.2646</v>
      </c>
      <c r="DA26" s="280">
        <f t="shared" si="65"/>
        <v>0.16508641290103757</v>
      </c>
      <c r="DB26" s="280">
        <f t="shared" si="66"/>
        <v>0.1651</v>
      </c>
      <c r="DC26" s="280">
        <f t="shared" si="67"/>
        <v>2.507742800351315E-2</v>
      </c>
      <c r="DD26" s="280">
        <f t="shared" si="68"/>
        <v>2.5100000000000001E-2</v>
      </c>
      <c r="DE26" s="280">
        <f t="shared" si="69"/>
        <v>6.1046287590363305E-2</v>
      </c>
      <c r="DF26" s="280">
        <f t="shared" si="70"/>
        <v>6.0999999999999999E-2</v>
      </c>
      <c r="DG26" s="280">
        <f t="shared" si="71"/>
        <v>0.23028690421101342</v>
      </c>
      <c r="DH26" s="280">
        <f t="shared" si="72"/>
        <v>0.2303</v>
      </c>
      <c r="DI26" s="280">
        <f t="shared" si="73"/>
        <v>9.5602073242217631E-2</v>
      </c>
      <c r="DJ26" s="280">
        <f t="shared" si="74"/>
        <v>9.5600000000000004E-2</v>
      </c>
      <c r="DK26" s="280">
        <f t="shared" si="75"/>
        <v>0.12515288034307123</v>
      </c>
      <c r="DL26" s="280">
        <f t="shared" si="76"/>
        <v>0.12520000000000001</v>
      </c>
      <c r="DM26" s="112">
        <v>0</v>
      </c>
    </row>
    <row r="27" spans="2:117" s="10" customFormat="1" ht="27" customHeight="1">
      <c r="B27" s="59">
        <v>21</v>
      </c>
      <c r="C27" s="38" t="s">
        <v>138</v>
      </c>
      <c r="D27" s="313">
        <v>1151</v>
      </c>
      <c r="E27" s="162">
        <v>533</v>
      </c>
      <c r="F27" s="211">
        <f t="shared" si="0"/>
        <v>0.46307558644656821</v>
      </c>
      <c r="G27" s="313">
        <v>1138</v>
      </c>
      <c r="H27" s="162">
        <v>217</v>
      </c>
      <c r="I27" s="211">
        <f t="shared" si="1"/>
        <v>0.19068541300527242</v>
      </c>
      <c r="J27" s="313">
        <v>1151</v>
      </c>
      <c r="K27" s="162">
        <v>607</v>
      </c>
      <c r="L27" s="211">
        <f t="shared" si="2"/>
        <v>0.527367506516073</v>
      </c>
      <c r="M27" s="313">
        <v>1151</v>
      </c>
      <c r="N27" s="162">
        <v>289</v>
      </c>
      <c r="O27" s="211">
        <f t="shared" si="3"/>
        <v>0.2510860121633362</v>
      </c>
      <c r="P27" s="313">
        <v>1150</v>
      </c>
      <c r="Q27" s="162">
        <v>378</v>
      </c>
      <c r="R27" s="211">
        <f t="shared" si="4"/>
        <v>0.32869565217391306</v>
      </c>
      <c r="S27" s="313">
        <v>1151</v>
      </c>
      <c r="T27" s="162">
        <v>243</v>
      </c>
      <c r="U27" s="211">
        <f t="shared" si="5"/>
        <v>0.21112076455256298</v>
      </c>
      <c r="V27" s="313">
        <v>1151</v>
      </c>
      <c r="W27" s="162">
        <v>41</v>
      </c>
      <c r="X27" s="211">
        <f t="shared" si="6"/>
        <v>3.5621198957428324E-2</v>
      </c>
      <c r="Y27" s="313">
        <v>1150</v>
      </c>
      <c r="Z27" s="162">
        <v>64</v>
      </c>
      <c r="AA27" s="211">
        <f t="shared" si="7"/>
        <v>5.565217391304348E-2</v>
      </c>
      <c r="AB27" s="313">
        <v>1150</v>
      </c>
      <c r="AC27" s="162">
        <v>490</v>
      </c>
      <c r="AD27" s="211">
        <f t="shared" si="8"/>
        <v>0.42608695652173911</v>
      </c>
      <c r="AE27" s="313">
        <v>1149</v>
      </c>
      <c r="AF27" s="162">
        <v>108</v>
      </c>
      <c r="AG27" s="211">
        <f t="shared" si="9"/>
        <v>9.3994778067885115E-2</v>
      </c>
      <c r="AH27" s="313">
        <v>1139</v>
      </c>
      <c r="AI27" s="162">
        <v>165</v>
      </c>
      <c r="AJ27" s="211">
        <f t="shared" si="10"/>
        <v>0.14486391571553994</v>
      </c>
      <c r="AK27" s="62"/>
      <c r="AL27" s="63" t="s">
        <v>4</v>
      </c>
      <c r="AM27" s="227">
        <f t="shared" si="11"/>
        <v>0.34549805563864794</v>
      </c>
      <c r="AN27" s="63" t="s">
        <v>4</v>
      </c>
      <c r="AO27" s="227">
        <f t="shared" si="12"/>
        <v>0.11230907457322552</v>
      </c>
      <c r="AP27" s="63" t="s">
        <v>4</v>
      </c>
      <c r="AQ27" s="227">
        <f t="shared" si="13"/>
        <v>0.50508677438659488</v>
      </c>
      <c r="AR27" s="63" t="s">
        <v>4</v>
      </c>
      <c r="AS27" s="227">
        <f t="shared" si="14"/>
        <v>0.17634730538922155</v>
      </c>
      <c r="AT27" s="63" t="s">
        <v>4</v>
      </c>
      <c r="AU27" s="227">
        <f t="shared" si="15"/>
        <v>0.20766008378216635</v>
      </c>
      <c r="AV27" s="63" t="s">
        <v>4</v>
      </c>
      <c r="AW27" s="227">
        <f t="shared" si="16"/>
        <v>9.8144823459006589E-2</v>
      </c>
      <c r="AX27" s="63" t="s">
        <v>4</v>
      </c>
      <c r="AY27" s="227">
        <f t="shared" si="17"/>
        <v>1.9144481005085253E-2</v>
      </c>
      <c r="AZ27" s="63" t="s">
        <v>4</v>
      </c>
      <c r="BA27" s="227">
        <f t="shared" si="18"/>
        <v>5.1466187911430282E-2</v>
      </c>
      <c r="BB27" s="63" t="s">
        <v>4</v>
      </c>
      <c r="BC27" s="227">
        <f t="shared" si="19"/>
        <v>0.18461998803111909</v>
      </c>
      <c r="BD27" s="63" t="s">
        <v>4</v>
      </c>
      <c r="BE27" s="227">
        <f t="shared" si="20"/>
        <v>6.4709406830437383E-2</v>
      </c>
      <c r="BF27" s="63" t="s">
        <v>4</v>
      </c>
      <c r="BG27" s="227">
        <f t="shared" si="21"/>
        <v>8.5680047932893952E-2</v>
      </c>
      <c r="BI27" s="36" t="str">
        <f t="shared" si="22"/>
        <v>岬町</v>
      </c>
      <c r="BJ27" s="121">
        <f t="shared" si="23"/>
        <v>0.41592920353982299</v>
      </c>
      <c r="BK27" s="279">
        <f t="shared" si="24"/>
        <v>0.41589999999999999</v>
      </c>
      <c r="BL27" s="36" t="str">
        <f t="shared" si="25"/>
        <v>太子町</v>
      </c>
      <c r="BM27" s="121">
        <f t="shared" si="26"/>
        <v>0.13953488372093023</v>
      </c>
      <c r="BN27" s="279">
        <f t="shared" si="27"/>
        <v>0.13950000000000001</v>
      </c>
      <c r="BO27" s="36" t="str">
        <f t="shared" si="28"/>
        <v>羽曳野市</v>
      </c>
      <c r="BP27" s="121">
        <f t="shared" si="29"/>
        <v>0.54592631032693306</v>
      </c>
      <c r="BQ27" s="279">
        <f t="shared" si="30"/>
        <v>0.54590000000000005</v>
      </c>
      <c r="BR27" s="36" t="str">
        <f t="shared" si="31"/>
        <v>松原市</v>
      </c>
      <c r="BS27" s="121">
        <f t="shared" si="32"/>
        <v>0.22712090848363392</v>
      </c>
      <c r="BT27" s="279">
        <f t="shared" si="33"/>
        <v>0.2271</v>
      </c>
      <c r="BU27" s="36" t="str">
        <f t="shared" si="34"/>
        <v>茨木市</v>
      </c>
      <c r="BV27" s="121">
        <f t="shared" si="35"/>
        <v>0.2630979498861048</v>
      </c>
      <c r="BW27" s="279">
        <f t="shared" si="36"/>
        <v>0.2631</v>
      </c>
      <c r="BX27" s="36" t="str">
        <f t="shared" si="37"/>
        <v>和泉市</v>
      </c>
      <c r="BY27" s="121">
        <f t="shared" si="38"/>
        <v>0.17124150088139009</v>
      </c>
      <c r="BZ27" s="279">
        <f t="shared" si="39"/>
        <v>0.17119999999999999</v>
      </c>
      <c r="CA27" s="36" t="str">
        <f t="shared" si="40"/>
        <v>八尾市</v>
      </c>
      <c r="CB27" s="121">
        <f t="shared" si="41"/>
        <v>2.3416627377023418E-2</v>
      </c>
      <c r="CC27" s="279">
        <f t="shared" si="42"/>
        <v>2.3400000000000001E-2</v>
      </c>
      <c r="CD27" s="36" t="str">
        <f t="shared" si="43"/>
        <v>高石市</v>
      </c>
      <c r="CE27" s="121">
        <f t="shared" si="44"/>
        <v>5.2956751985878202E-2</v>
      </c>
      <c r="CF27" s="279">
        <f t="shared" si="45"/>
        <v>5.2999999999999999E-2</v>
      </c>
      <c r="CG27" s="36" t="str">
        <f t="shared" si="46"/>
        <v>泉大津市</v>
      </c>
      <c r="CH27" s="121">
        <f t="shared" si="47"/>
        <v>0.22262118491921004</v>
      </c>
      <c r="CI27" s="279">
        <f t="shared" si="48"/>
        <v>0.22259999999999999</v>
      </c>
      <c r="CJ27" s="36" t="str">
        <f t="shared" si="49"/>
        <v>泉大津市</v>
      </c>
      <c r="CK27" s="121">
        <f t="shared" si="50"/>
        <v>9.33572710951526E-2</v>
      </c>
      <c r="CL27" s="279">
        <f t="shared" si="51"/>
        <v>9.3399999999999997E-2</v>
      </c>
      <c r="CM27" s="36" t="str">
        <f t="shared" si="52"/>
        <v>吹田市</v>
      </c>
      <c r="CN27" s="121">
        <f t="shared" si="53"/>
        <v>0.12019957665557908</v>
      </c>
      <c r="CO27" s="214">
        <f t="shared" si="54"/>
        <v>0.1202</v>
      </c>
      <c r="CQ27" s="280">
        <f t="shared" si="55"/>
        <v>0.41883542119293055</v>
      </c>
      <c r="CR27" s="280">
        <f t="shared" si="56"/>
        <v>0.41880000000000001</v>
      </c>
      <c r="CS27" s="280">
        <f t="shared" si="57"/>
        <v>0.13905492449138979</v>
      </c>
      <c r="CT27" s="280">
        <f t="shared" si="58"/>
        <v>0.1391</v>
      </c>
      <c r="CU27" s="280">
        <f t="shared" si="59"/>
        <v>0.55089838814066017</v>
      </c>
      <c r="CV27" s="280">
        <f t="shared" si="60"/>
        <v>0.55089999999999995</v>
      </c>
      <c r="CW27" s="280">
        <f t="shared" si="61"/>
        <v>0.23116991192719932</v>
      </c>
      <c r="CX27" s="280">
        <f t="shared" si="62"/>
        <v>0.23119999999999999</v>
      </c>
      <c r="CY27" s="280">
        <f t="shared" si="63"/>
        <v>0.26463237789639321</v>
      </c>
      <c r="CZ27" s="280">
        <f t="shared" si="64"/>
        <v>0.2646</v>
      </c>
      <c r="DA27" s="280">
        <f t="shared" si="65"/>
        <v>0.16508641290103757</v>
      </c>
      <c r="DB27" s="280">
        <f t="shared" si="66"/>
        <v>0.1651</v>
      </c>
      <c r="DC27" s="280">
        <f t="shared" si="67"/>
        <v>2.507742800351315E-2</v>
      </c>
      <c r="DD27" s="280">
        <f t="shared" si="68"/>
        <v>2.5100000000000001E-2</v>
      </c>
      <c r="DE27" s="280">
        <f t="shared" si="69"/>
        <v>6.1046287590363305E-2</v>
      </c>
      <c r="DF27" s="280">
        <f t="shared" si="70"/>
        <v>6.0999999999999999E-2</v>
      </c>
      <c r="DG27" s="280">
        <f t="shared" si="71"/>
        <v>0.23028690421101342</v>
      </c>
      <c r="DH27" s="280">
        <f t="shared" si="72"/>
        <v>0.2303</v>
      </c>
      <c r="DI27" s="280">
        <f t="shared" si="73"/>
        <v>9.5602073242217631E-2</v>
      </c>
      <c r="DJ27" s="280">
        <f t="shared" si="74"/>
        <v>9.5600000000000004E-2</v>
      </c>
      <c r="DK27" s="280">
        <f t="shared" si="75"/>
        <v>0.12515288034307123</v>
      </c>
      <c r="DL27" s="280">
        <f t="shared" si="76"/>
        <v>0.12520000000000001</v>
      </c>
      <c r="DM27" s="112">
        <v>0</v>
      </c>
    </row>
    <row r="28" spans="2:117" s="10" customFormat="1" ht="27" customHeight="1">
      <c r="B28" s="59">
        <v>22</v>
      </c>
      <c r="C28" s="38" t="s">
        <v>63</v>
      </c>
      <c r="D28" s="313">
        <v>1829</v>
      </c>
      <c r="E28" s="162">
        <v>818</v>
      </c>
      <c r="F28" s="211">
        <f t="shared" si="0"/>
        <v>0.44723892837616186</v>
      </c>
      <c r="G28" s="313">
        <v>1814</v>
      </c>
      <c r="H28" s="162">
        <v>222</v>
      </c>
      <c r="I28" s="211">
        <f t="shared" si="1"/>
        <v>0.12238147739801543</v>
      </c>
      <c r="J28" s="313">
        <v>1829</v>
      </c>
      <c r="K28" s="162">
        <v>1024</v>
      </c>
      <c r="L28" s="211">
        <f t="shared" si="2"/>
        <v>0.55986878075451063</v>
      </c>
      <c r="M28" s="313">
        <v>1829</v>
      </c>
      <c r="N28" s="162">
        <v>471</v>
      </c>
      <c r="O28" s="211">
        <f t="shared" si="3"/>
        <v>0.25751776927282666</v>
      </c>
      <c r="P28" s="313">
        <v>1828</v>
      </c>
      <c r="Q28" s="162">
        <v>582</v>
      </c>
      <c r="R28" s="211">
        <f t="shared" si="4"/>
        <v>0.31838074398249455</v>
      </c>
      <c r="S28" s="313">
        <v>1828</v>
      </c>
      <c r="T28" s="162">
        <v>289</v>
      </c>
      <c r="U28" s="211">
        <f t="shared" si="5"/>
        <v>0.15809628008752735</v>
      </c>
      <c r="V28" s="313">
        <v>1829</v>
      </c>
      <c r="W28" s="162">
        <v>68</v>
      </c>
      <c r="X28" s="211">
        <f t="shared" si="6"/>
        <v>3.7178786221979225E-2</v>
      </c>
      <c r="Y28" s="313">
        <v>1828</v>
      </c>
      <c r="Z28" s="162">
        <v>91</v>
      </c>
      <c r="AA28" s="211">
        <f t="shared" si="7"/>
        <v>4.9781181619256015E-2</v>
      </c>
      <c r="AB28" s="313">
        <v>1828</v>
      </c>
      <c r="AC28" s="162">
        <v>519</v>
      </c>
      <c r="AD28" s="211">
        <f t="shared" si="8"/>
        <v>0.28391684901531727</v>
      </c>
      <c r="AE28" s="313">
        <v>1827</v>
      </c>
      <c r="AF28" s="162">
        <v>214</v>
      </c>
      <c r="AG28" s="211">
        <f t="shared" si="9"/>
        <v>0.11713191023535852</v>
      </c>
      <c r="AH28" s="313">
        <v>1825</v>
      </c>
      <c r="AI28" s="162">
        <v>268</v>
      </c>
      <c r="AJ28" s="211">
        <f t="shared" si="10"/>
        <v>0.14684931506849316</v>
      </c>
      <c r="AK28" s="62"/>
      <c r="AL28" s="63" t="s">
        <v>22</v>
      </c>
      <c r="AM28" s="227">
        <f t="shared" si="11"/>
        <v>0.41307578008915302</v>
      </c>
      <c r="AN28" s="63" t="s">
        <v>22</v>
      </c>
      <c r="AO28" s="227">
        <f t="shared" si="12"/>
        <v>0.14338781575037146</v>
      </c>
      <c r="AP28" s="63" t="s">
        <v>22</v>
      </c>
      <c r="AQ28" s="227">
        <f t="shared" si="13"/>
        <v>0.5271375464684015</v>
      </c>
      <c r="AR28" s="63" t="s">
        <v>22</v>
      </c>
      <c r="AS28" s="227">
        <f t="shared" si="14"/>
        <v>0.20892193308550186</v>
      </c>
      <c r="AT28" s="63" t="s">
        <v>22</v>
      </c>
      <c r="AU28" s="227">
        <f t="shared" si="15"/>
        <v>0.2611607142857143</v>
      </c>
      <c r="AV28" s="63" t="s">
        <v>22</v>
      </c>
      <c r="AW28" s="227">
        <f t="shared" si="16"/>
        <v>0.18587360594795538</v>
      </c>
      <c r="AX28" s="63" t="s">
        <v>22</v>
      </c>
      <c r="AY28" s="227">
        <f t="shared" si="17"/>
        <v>3.6404160475482915E-2</v>
      </c>
      <c r="AZ28" s="63" t="s">
        <v>22</v>
      </c>
      <c r="BA28" s="227">
        <f t="shared" si="18"/>
        <v>6.9836552748885589E-2</v>
      </c>
      <c r="BB28" s="63" t="s">
        <v>22</v>
      </c>
      <c r="BC28" s="227">
        <f t="shared" si="19"/>
        <v>0.42973977695167287</v>
      </c>
      <c r="BD28" s="63" t="s">
        <v>22</v>
      </c>
      <c r="BE28" s="227">
        <f t="shared" si="20"/>
        <v>0.13744427934621101</v>
      </c>
      <c r="BF28" s="63" t="s">
        <v>22</v>
      </c>
      <c r="BG28" s="227">
        <f t="shared" si="21"/>
        <v>0.16790490341753342</v>
      </c>
      <c r="BI28" s="36" t="str">
        <f t="shared" si="22"/>
        <v>柏原市</v>
      </c>
      <c r="BJ28" s="121">
        <f t="shared" si="23"/>
        <v>0.41307578008915302</v>
      </c>
      <c r="BK28" s="279">
        <f t="shared" si="24"/>
        <v>0.41310000000000002</v>
      </c>
      <c r="BL28" s="36" t="str">
        <f t="shared" si="25"/>
        <v>忠岡町</v>
      </c>
      <c r="BM28" s="121">
        <f t="shared" si="26"/>
        <v>0.13533834586466165</v>
      </c>
      <c r="BN28" s="279">
        <f t="shared" si="27"/>
        <v>0.1353</v>
      </c>
      <c r="BO28" s="36" t="str">
        <f t="shared" si="28"/>
        <v>高槻市</v>
      </c>
      <c r="BP28" s="121">
        <f t="shared" si="29"/>
        <v>0.54411764705882348</v>
      </c>
      <c r="BQ28" s="279">
        <f t="shared" si="30"/>
        <v>0.54410000000000003</v>
      </c>
      <c r="BR28" s="36" t="str">
        <f t="shared" si="31"/>
        <v>泉佐野市</v>
      </c>
      <c r="BS28" s="121">
        <f t="shared" si="32"/>
        <v>0.22492581602373887</v>
      </c>
      <c r="BT28" s="279">
        <f t="shared" si="33"/>
        <v>0.22489999999999999</v>
      </c>
      <c r="BU28" s="36" t="str">
        <f t="shared" si="34"/>
        <v>和泉市</v>
      </c>
      <c r="BV28" s="121">
        <f t="shared" si="35"/>
        <v>0.26221662468513857</v>
      </c>
      <c r="BW28" s="279">
        <f t="shared" si="36"/>
        <v>0.26219999999999999</v>
      </c>
      <c r="BX28" s="36" t="str">
        <f t="shared" si="37"/>
        <v>岬町</v>
      </c>
      <c r="BY28" s="121">
        <f t="shared" si="38"/>
        <v>0.16814159292035399</v>
      </c>
      <c r="BZ28" s="279">
        <f t="shared" si="39"/>
        <v>0.1681</v>
      </c>
      <c r="CA28" s="36" t="str">
        <f t="shared" si="40"/>
        <v>四條畷市</v>
      </c>
      <c r="CB28" s="121">
        <f t="shared" si="41"/>
        <v>2.3284313725490197E-2</v>
      </c>
      <c r="CC28" s="279">
        <f t="shared" si="42"/>
        <v>2.3300000000000001E-2</v>
      </c>
      <c r="CD28" s="36" t="str">
        <f t="shared" si="43"/>
        <v>富田林市</v>
      </c>
      <c r="CE28" s="121">
        <f t="shared" si="44"/>
        <v>5.2126200274348423E-2</v>
      </c>
      <c r="CF28" s="279">
        <f t="shared" si="45"/>
        <v>5.21E-2</v>
      </c>
      <c r="CG28" s="36" t="str">
        <f t="shared" si="46"/>
        <v>岸和田市</v>
      </c>
      <c r="CH28" s="121">
        <f t="shared" si="47"/>
        <v>0.2214667314230209</v>
      </c>
      <c r="CI28" s="279">
        <f t="shared" si="48"/>
        <v>0.2215</v>
      </c>
      <c r="CJ28" s="36" t="str">
        <f t="shared" si="49"/>
        <v>河南町</v>
      </c>
      <c r="CK28" s="121">
        <f t="shared" si="50"/>
        <v>9.1269841269841265E-2</v>
      </c>
      <c r="CL28" s="279">
        <f t="shared" si="51"/>
        <v>9.1300000000000006E-2</v>
      </c>
      <c r="CM28" s="36" t="str">
        <f t="shared" si="52"/>
        <v>寝屋川市</v>
      </c>
      <c r="CN28" s="121">
        <f t="shared" si="53"/>
        <v>0.11957263014321437</v>
      </c>
      <c r="CO28" s="214">
        <f t="shared" si="54"/>
        <v>0.1196</v>
      </c>
      <c r="CQ28" s="280">
        <f t="shared" si="55"/>
        <v>0.41883542119293055</v>
      </c>
      <c r="CR28" s="280">
        <f t="shared" si="56"/>
        <v>0.41880000000000001</v>
      </c>
      <c r="CS28" s="280">
        <f t="shared" si="57"/>
        <v>0.13905492449138979</v>
      </c>
      <c r="CT28" s="280">
        <f t="shared" si="58"/>
        <v>0.1391</v>
      </c>
      <c r="CU28" s="280">
        <f t="shared" si="59"/>
        <v>0.55089838814066017</v>
      </c>
      <c r="CV28" s="280">
        <f t="shared" si="60"/>
        <v>0.55089999999999995</v>
      </c>
      <c r="CW28" s="280">
        <f t="shared" si="61"/>
        <v>0.23116991192719932</v>
      </c>
      <c r="CX28" s="280">
        <f t="shared" si="62"/>
        <v>0.23119999999999999</v>
      </c>
      <c r="CY28" s="280">
        <f t="shared" si="63"/>
        <v>0.26463237789639321</v>
      </c>
      <c r="CZ28" s="280">
        <f t="shared" si="64"/>
        <v>0.2646</v>
      </c>
      <c r="DA28" s="280">
        <f t="shared" si="65"/>
        <v>0.16508641290103757</v>
      </c>
      <c r="DB28" s="280">
        <f t="shared" si="66"/>
        <v>0.1651</v>
      </c>
      <c r="DC28" s="280">
        <f t="shared" si="67"/>
        <v>2.507742800351315E-2</v>
      </c>
      <c r="DD28" s="280">
        <f t="shared" si="68"/>
        <v>2.5100000000000001E-2</v>
      </c>
      <c r="DE28" s="280">
        <f t="shared" si="69"/>
        <v>6.1046287590363305E-2</v>
      </c>
      <c r="DF28" s="280">
        <f t="shared" si="70"/>
        <v>6.0999999999999999E-2</v>
      </c>
      <c r="DG28" s="280">
        <f t="shared" si="71"/>
        <v>0.23028690421101342</v>
      </c>
      <c r="DH28" s="280">
        <f t="shared" si="72"/>
        <v>0.2303</v>
      </c>
      <c r="DI28" s="280">
        <f t="shared" si="73"/>
        <v>9.5602073242217631E-2</v>
      </c>
      <c r="DJ28" s="280">
        <f t="shared" si="74"/>
        <v>9.5600000000000004E-2</v>
      </c>
      <c r="DK28" s="280">
        <f t="shared" si="75"/>
        <v>0.12515288034307123</v>
      </c>
      <c r="DL28" s="280">
        <f t="shared" si="76"/>
        <v>0.12520000000000001</v>
      </c>
      <c r="DM28" s="112">
        <v>0</v>
      </c>
    </row>
    <row r="29" spans="2:117" s="10" customFormat="1" ht="27" customHeight="1">
      <c r="B29" s="59">
        <v>23</v>
      </c>
      <c r="C29" s="38" t="s">
        <v>139</v>
      </c>
      <c r="D29" s="313">
        <v>2556</v>
      </c>
      <c r="E29" s="162">
        <v>1191</v>
      </c>
      <c r="F29" s="211">
        <f t="shared" si="0"/>
        <v>0.465962441314554</v>
      </c>
      <c r="G29" s="313">
        <v>2557</v>
      </c>
      <c r="H29" s="162">
        <v>332</v>
      </c>
      <c r="I29" s="211">
        <f t="shared" si="1"/>
        <v>0.12983965584669535</v>
      </c>
      <c r="J29" s="313">
        <v>2556</v>
      </c>
      <c r="K29" s="162">
        <v>1332</v>
      </c>
      <c r="L29" s="211">
        <f t="shared" si="2"/>
        <v>0.52112676056338025</v>
      </c>
      <c r="M29" s="313">
        <v>2557</v>
      </c>
      <c r="N29" s="162">
        <v>616</v>
      </c>
      <c r="O29" s="211">
        <f t="shared" si="3"/>
        <v>0.24090731325772388</v>
      </c>
      <c r="P29" s="313">
        <v>2553</v>
      </c>
      <c r="Q29" s="162">
        <v>678</v>
      </c>
      <c r="R29" s="211">
        <f t="shared" si="4"/>
        <v>0.26556991774383076</v>
      </c>
      <c r="S29" s="313">
        <v>2555</v>
      </c>
      <c r="T29" s="162">
        <v>463</v>
      </c>
      <c r="U29" s="211">
        <f t="shared" si="5"/>
        <v>0.1812133072407045</v>
      </c>
      <c r="V29" s="313">
        <v>2557</v>
      </c>
      <c r="W29" s="162">
        <v>65</v>
      </c>
      <c r="X29" s="211">
        <f t="shared" si="6"/>
        <v>2.5420414548298787E-2</v>
      </c>
      <c r="Y29" s="313">
        <v>2555</v>
      </c>
      <c r="Z29" s="162">
        <v>173</v>
      </c>
      <c r="AA29" s="211">
        <f t="shared" si="7"/>
        <v>6.7710371819960855E-2</v>
      </c>
      <c r="AB29" s="313">
        <v>2555</v>
      </c>
      <c r="AC29" s="162">
        <v>591</v>
      </c>
      <c r="AD29" s="211">
        <f t="shared" si="8"/>
        <v>0.23131115459882584</v>
      </c>
      <c r="AE29" s="313">
        <v>2555</v>
      </c>
      <c r="AF29" s="162">
        <v>266</v>
      </c>
      <c r="AG29" s="211">
        <f t="shared" si="9"/>
        <v>0.10410958904109589</v>
      </c>
      <c r="AH29" s="313">
        <v>2541</v>
      </c>
      <c r="AI29" s="162">
        <v>281</v>
      </c>
      <c r="AJ29" s="211">
        <f t="shared" si="10"/>
        <v>0.11058638331365604</v>
      </c>
      <c r="AK29" s="62"/>
      <c r="AL29" s="63" t="s">
        <v>28</v>
      </c>
      <c r="AM29" s="227">
        <f t="shared" si="11"/>
        <v>0.4063310845874416</v>
      </c>
      <c r="AN29" s="63" t="s">
        <v>28</v>
      </c>
      <c r="AO29" s="227">
        <f t="shared" si="12"/>
        <v>0.1340956340956341</v>
      </c>
      <c r="AP29" s="63" t="s">
        <v>28</v>
      </c>
      <c r="AQ29" s="227">
        <f t="shared" si="13"/>
        <v>0.54592631032693306</v>
      </c>
      <c r="AR29" s="63" t="s">
        <v>28</v>
      </c>
      <c r="AS29" s="227">
        <f t="shared" si="14"/>
        <v>0.24130773222625843</v>
      </c>
      <c r="AT29" s="63" t="s">
        <v>28</v>
      </c>
      <c r="AU29" s="227">
        <f t="shared" si="15"/>
        <v>0.33575505967825636</v>
      </c>
      <c r="AV29" s="63" t="s">
        <v>28</v>
      </c>
      <c r="AW29" s="227">
        <f t="shared" si="16"/>
        <v>0.18555093555093555</v>
      </c>
      <c r="AX29" s="63" t="s">
        <v>28</v>
      </c>
      <c r="AY29" s="227">
        <f t="shared" si="17"/>
        <v>1.8681888946549041E-2</v>
      </c>
      <c r="AZ29" s="63" t="s">
        <v>28</v>
      </c>
      <c r="BA29" s="227">
        <f t="shared" si="18"/>
        <v>4.7223663725998961E-2</v>
      </c>
      <c r="BB29" s="63" t="s">
        <v>28</v>
      </c>
      <c r="BC29" s="227">
        <f t="shared" si="19"/>
        <v>0.24662512980269991</v>
      </c>
      <c r="BD29" s="63" t="s">
        <v>28</v>
      </c>
      <c r="BE29" s="227">
        <f t="shared" si="20"/>
        <v>6.5939771547248185E-2</v>
      </c>
      <c r="BF29" s="63" t="s">
        <v>28</v>
      </c>
      <c r="BG29" s="227">
        <f t="shared" si="21"/>
        <v>0.10249739854318418</v>
      </c>
      <c r="BI29" s="36" t="str">
        <f t="shared" si="22"/>
        <v>富田林市</v>
      </c>
      <c r="BJ29" s="121">
        <f t="shared" si="23"/>
        <v>0.41270566727605118</v>
      </c>
      <c r="BK29" s="279">
        <f t="shared" si="24"/>
        <v>0.41270000000000001</v>
      </c>
      <c r="BL29" s="36" t="str">
        <f t="shared" si="25"/>
        <v>羽曳野市</v>
      </c>
      <c r="BM29" s="121">
        <f t="shared" si="26"/>
        <v>0.1340956340956341</v>
      </c>
      <c r="BN29" s="279">
        <f t="shared" si="27"/>
        <v>0.1341</v>
      </c>
      <c r="BO29" s="36" t="str">
        <f t="shared" si="28"/>
        <v>吹田市</v>
      </c>
      <c r="BP29" s="121">
        <f t="shared" si="29"/>
        <v>0.54382259767687435</v>
      </c>
      <c r="BQ29" s="279">
        <f t="shared" si="30"/>
        <v>0.54379999999999995</v>
      </c>
      <c r="BR29" s="36" t="str">
        <f t="shared" si="31"/>
        <v>阪南市</v>
      </c>
      <c r="BS29" s="121">
        <f t="shared" si="32"/>
        <v>0.22261484098939929</v>
      </c>
      <c r="BT29" s="279">
        <f t="shared" si="33"/>
        <v>0.22259999999999999</v>
      </c>
      <c r="BU29" s="36" t="str">
        <f t="shared" si="34"/>
        <v>熊取町</v>
      </c>
      <c r="BV29" s="121">
        <f t="shared" si="35"/>
        <v>0.26207906295754024</v>
      </c>
      <c r="BW29" s="279">
        <f t="shared" si="36"/>
        <v>0.2621</v>
      </c>
      <c r="BX29" s="36" t="str">
        <f t="shared" si="37"/>
        <v>貝塚市</v>
      </c>
      <c r="BY29" s="121">
        <f t="shared" si="38"/>
        <v>0.16506291635825315</v>
      </c>
      <c r="BZ29" s="279">
        <f t="shared" si="39"/>
        <v>0.1651</v>
      </c>
      <c r="CA29" s="36" t="str">
        <f t="shared" si="40"/>
        <v>熊取町</v>
      </c>
      <c r="CB29" s="121">
        <f t="shared" si="41"/>
        <v>2.1929824561403508E-2</v>
      </c>
      <c r="CC29" s="279">
        <f t="shared" si="42"/>
        <v>2.1899999999999999E-2</v>
      </c>
      <c r="CD29" s="36" t="str">
        <f t="shared" si="43"/>
        <v>箕面市</v>
      </c>
      <c r="CE29" s="121">
        <f t="shared" si="44"/>
        <v>5.1466187911430282E-2</v>
      </c>
      <c r="CF29" s="279">
        <f t="shared" si="45"/>
        <v>5.1499999999999997E-2</v>
      </c>
      <c r="CG29" s="36" t="str">
        <f t="shared" si="46"/>
        <v>吹田市</v>
      </c>
      <c r="CH29" s="121">
        <f t="shared" si="47"/>
        <v>0.21974041654089949</v>
      </c>
      <c r="CI29" s="279">
        <f t="shared" si="48"/>
        <v>0.21970000000000001</v>
      </c>
      <c r="CJ29" s="36" t="str">
        <f t="shared" si="49"/>
        <v>大東市</v>
      </c>
      <c r="CK29" s="121">
        <f t="shared" si="50"/>
        <v>9.1094147582697196E-2</v>
      </c>
      <c r="CL29" s="279">
        <f t="shared" si="51"/>
        <v>9.11E-2</v>
      </c>
      <c r="CM29" s="36" t="str">
        <f t="shared" si="52"/>
        <v>枚方市</v>
      </c>
      <c r="CN29" s="121">
        <f t="shared" si="53"/>
        <v>0.11440068985340615</v>
      </c>
      <c r="CO29" s="214">
        <f t="shared" si="54"/>
        <v>0.1144</v>
      </c>
      <c r="CQ29" s="280">
        <f t="shared" si="55"/>
        <v>0.41883542119293055</v>
      </c>
      <c r="CR29" s="280">
        <f t="shared" si="56"/>
        <v>0.41880000000000001</v>
      </c>
      <c r="CS29" s="280">
        <f t="shared" si="57"/>
        <v>0.13905492449138979</v>
      </c>
      <c r="CT29" s="280">
        <f t="shared" si="58"/>
        <v>0.1391</v>
      </c>
      <c r="CU29" s="280">
        <f t="shared" si="59"/>
        <v>0.55089838814066017</v>
      </c>
      <c r="CV29" s="280">
        <f t="shared" si="60"/>
        <v>0.55089999999999995</v>
      </c>
      <c r="CW29" s="280">
        <f t="shared" si="61"/>
        <v>0.23116991192719932</v>
      </c>
      <c r="CX29" s="280">
        <f t="shared" si="62"/>
        <v>0.23119999999999999</v>
      </c>
      <c r="CY29" s="280">
        <f t="shared" si="63"/>
        <v>0.26463237789639321</v>
      </c>
      <c r="CZ29" s="280">
        <f t="shared" si="64"/>
        <v>0.2646</v>
      </c>
      <c r="DA29" s="280">
        <f t="shared" si="65"/>
        <v>0.16508641290103757</v>
      </c>
      <c r="DB29" s="280">
        <f t="shared" si="66"/>
        <v>0.1651</v>
      </c>
      <c r="DC29" s="280">
        <f t="shared" si="67"/>
        <v>2.507742800351315E-2</v>
      </c>
      <c r="DD29" s="280">
        <f t="shared" si="68"/>
        <v>2.5100000000000001E-2</v>
      </c>
      <c r="DE29" s="280">
        <f t="shared" si="69"/>
        <v>6.1046287590363305E-2</v>
      </c>
      <c r="DF29" s="280">
        <f t="shared" si="70"/>
        <v>6.0999999999999999E-2</v>
      </c>
      <c r="DG29" s="280">
        <f t="shared" si="71"/>
        <v>0.23028690421101342</v>
      </c>
      <c r="DH29" s="280">
        <f t="shared" si="72"/>
        <v>0.2303</v>
      </c>
      <c r="DI29" s="280">
        <f t="shared" si="73"/>
        <v>9.5602073242217631E-2</v>
      </c>
      <c r="DJ29" s="280">
        <f t="shared" si="74"/>
        <v>9.5600000000000004E-2</v>
      </c>
      <c r="DK29" s="280">
        <f t="shared" si="75"/>
        <v>0.12515288034307123</v>
      </c>
      <c r="DL29" s="280">
        <f t="shared" si="76"/>
        <v>0.12520000000000001</v>
      </c>
      <c r="DM29" s="112">
        <v>0</v>
      </c>
    </row>
    <row r="30" spans="2:117" s="10" customFormat="1" ht="27" customHeight="1">
      <c r="B30" s="59">
        <v>24</v>
      </c>
      <c r="C30" s="38" t="s">
        <v>140</v>
      </c>
      <c r="D30" s="313">
        <v>1299</v>
      </c>
      <c r="E30" s="162">
        <v>566</v>
      </c>
      <c r="F30" s="211">
        <f t="shared" si="0"/>
        <v>0.4357197844495766</v>
      </c>
      <c r="G30" s="313">
        <v>1295</v>
      </c>
      <c r="H30" s="162">
        <v>172</v>
      </c>
      <c r="I30" s="211">
        <f t="shared" si="1"/>
        <v>0.13281853281853281</v>
      </c>
      <c r="J30" s="313">
        <v>1298</v>
      </c>
      <c r="K30" s="162">
        <v>714</v>
      </c>
      <c r="L30" s="211">
        <f t="shared" si="2"/>
        <v>0.55007704160246529</v>
      </c>
      <c r="M30" s="313">
        <v>1299</v>
      </c>
      <c r="N30" s="162">
        <v>312</v>
      </c>
      <c r="O30" s="211">
        <f t="shared" si="3"/>
        <v>0.24018475750577367</v>
      </c>
      <c r="P30" s="313">
        <v>1299</v>
      </c>
      <c r="Q30" s="162">
        <v>286</v>
      </c>
      <c r="R30" s="211">
        <f t="shared" si="4"/>
        <v>0.22016936104695919</v>
      </c>
      <c r="S30" s="313">
        <v>1299</v>
      </c>
      <c r="T30" s="162">
        <v>175</v>
      </c>
      <c r="U30" s="211">
        <f t="shared" si="5"/>
        <v>0.13471901462663588</v>
      </c>
      <c r="V30" s="313">
        <v>1299</v>
      </c>
      <c r="W30" s="162">
        <v>52</v>
      </c>
      <c r="X30" s="211">
        <f t="shared" si="6"/>
        <v>4.0030792917628948E-2</v>
      </c>
      <c r="Y30" s="313">
        <v>1299</v>
      </c>
      <c r="Z30" s="162">
        <v>79</v>
      </c>
      <c r="AA30" s="211">
        <f t="shared" si="7"/>
        <v>6.0816012317167052E-2</v>
      </c>
      <c r="AB30" s="313">
        <v>1299</v>
      </c>
      <c r="AC30" s="162">
        <v>230</v>
      </c>
      <c r="AD30" s="211">
        <f t="shared" si="8"/>
        <v>0.17705927636643573</v>
      </c>
      <c r="AE30" s="313">
        <v>1298</v>
      </c>
      <c r="AF30" s="162">
        <v>156</v>
      </c>
      <c r="AG30" s="211">
        <f t="shared" si="9"/>
        <v>0.12018489984591679</v>
      </c>
      <c r="AH30" s="313">
        <v>1298</v>
      </c>
      <c r="AI30" s="162">
        <v>159</v>
      </c>
      <c r="AJ30" s="211">
        <f t="shared" si="10"/>
        <v>0.12249614791987673</v>
      </c>
      <c r="AK30" s="62"/>
      <c r="AL30" s="63" t="s">
        <v>17</v>
      </c>
      <c r="AM30" s="227">
        <f t="shared" si="11"/>
        <v>0.4437604924454393</v>
      </c>
      <c r="AN30" s="63" t="s">
        <v>17</v>
      </c>
      <c r="AO30" s="227">
        <f t="shared" si="12"/>
        <v>0.1076836791923724</v>
      </c>
      <c r="AP30" s="63" t="s">
        <v>17</v>
      </c>
      <c r="AQ30" s="227">
        <f t="shared" si="13"/>
        <v>0.55400111919418016</v>
      </c>
      <c r="AR30" s="63" t="s">
        <v>17</v>
      </c>
      <c r="AS30" s="227">
        <f t="shared" si="14"/>
        <v>0.17245240761478164</v>
      </c>
      <c r="AT30" s="63" t="s">
        <v>17</v>
      </c>
      <c r="AU30" s="227">
        <f t="shared" si="15"/>
        <v>0.21768326804700616</v>
      </c>
      <c r="AV30" s="63" t="s">
        <v>17</v>
      </c>
      <c r="AW30" s="227">
        <f t="shared" si="16"/>
        <v>9.9608282036933407E-2</v>
      </c>
      <c r="AX30" s="63" t="s">
        <v>17</v>
      </c>
      <c r="AY30" s="227">
        <f t="shared" si="17"/>
        <v>3.1897034135422497E-2</v>
      </c>
      <c r="AZ30" s="63" t="s">
        <v>17</v>
      </c>
      <c r="BA30" s="227">
        <f t="shared" si="18"/>
        <v>4.647256438969765E-2</v>
      </c>
      <c r="BB30" s="63" t="s">
        <v>17</v>
      </c>
      <c r="BC30" s="227">
        <f t="shared" si="19"/>
        <v>0.23948401570386987</v>
      </c>
      <c r="BD30" s="63" t="s">
        <v>17</v>
      </c>
      <c r="BE30" s="227">
        <f t="shared" si="20"/>
        <v>0.11646136618141098</v>
      </c>
      <c r="BF30" s="63" t="s">
        <v>17</v>
      </c>
      <c r="BG30" s="227">
        <f t="shared" si="21"/>
        <v>0.13636363636363635</v>
      </c>
      <c r="BI30" s="36" t="str">
        <f t="shared" si="22"/>
        <v>藤井寺市</v>
      </c>
      <c r="BJ30" s="121">
        <f t="shared" si="23"/>
        <v>0.40952380952380951</v>
      </c>
      <c r="BK30" s="279">
        <f t="shared" si="24"/>
        <v>0.40949999999999998</v>
      </c>
      <c r="BL30" s="36" t="str">
        <f t="shared" si="25"/>
        <v>高槻市</v>
      </c>
      <c r="BM30" s="121">
        <f t="shared" si="26"/>
        <v>0.12705456936226167</v>
      </c>
      <c r="BN30" s="279">
        <f t="shared" si="27"/>
        <v>0.12709999999999999</v>
      </c>
      <c r="BO30" s="36" t="str">
        <f t="shared" si="28"/>
        <v>太子町</v>
      </c>
      <c r="BP30" s="121">
        <f t="shared" si="29"/>
        <v>0.54263565891472865</v>
      </c>
      <c r="BQ30" s="279">
        <f t="shared" si="30"/>
        <v>0.54259999999999997</v>
      </c>
      <c r="BR30" s="36" t="str">
        <f t="shared" si="31"/>
        <v>守口市</v>
      </c>
      <c r="BS30" s="121">
        <f t="shared" si="32"/>
        <v>0.22243639167309176</v>
      </c>
      <c r="BT30" s="279">
        <f t="shared" si="33"/>
        <v>0.22239999999999999</v>
      </c>
      <c r="BU30" s="36" t="str">
        <f t="shared" si="34"/>
        <v>摂津市</v>
      </c>
      <c r="BV30" s="121">
        <f t="shared" si="35"/>
        <v>0.26162332545311268</v>
      </c>
      <c r="BW30" s="279">
        <f t="shared" si="36"/>
        <v>0.2616</v>
      </c>
      <c r="BX30" s="36" t="str">
        <f t="shared" si="37"/>
        <v>寝屋川市</v>
      </c>
      <c r="BY30" s="121">
        <f t="shared" si="38"/>
        <v>0.15954802259887005</v>
      </c>
      <c r="BZ30" s="279">
        <f t="shared" si="39"/>
        <v>0.1595</v>
      </c>
      <c r="CA30" s="36" t="str">
        <f t="shared" si="40"/>
        <v>池田市</v>
      </c>
      <c r="CB30" s="121">
        <f t="shared" si="41"/>
        <v>2.1152443471918306E-2</v>
      </c>
      <c r="CC30" s="279">
        <f t="shared" si="42"/>
        <v>2.12E-2</v>
      </c>
      <c r="CD30" s="36" t="str">
        <f t="shared" si="43"/>
        <v>熊取町</v>
      </c>
      <c r="CE30" s="121">
        <f t="shared" si="44"/>
        <v>5.1169590643274851E-2</v>
      </c>
      <c r="CF30" s="279">
        <f t="shared" si="45"/>
        <v>5.1200000000000002E-2</v>
      </c>
      <c r="CG30" s="36" t="str">
        <f t="shared" si="46"/>
        <v>高槻市</v>
      </c>
      <c r="CH30" s="121">
        <f t="shared" si="47"/>
        <v>0.21749795584627965</v>
      </c>
      <c r="CI30" s="279">
        <f t="shared" si="48"/>
        <v>0.2175</v>
      </c>
      <c r="CJ30" s="36" t="str">
        <f t="shared" si="49"/>
        <v>松原市</v>
      </c>
      <c r="CK30" s="121">
        <f t="shared" si="50"/>
        <v>8.9512358049432195E-2</v>
      </c>
      <c r="CL30" s="279">
        <f t="shared" si="51"/>
        <v>8.9499999999999996E-2</v>
      </c>
      <c r="CM30" s="36" t="str">
        <f t="shared" si="52"/>
        <v>茨木市</v>
      </c>
      <c r="CN30" s="121">
        <f t="shared" si="53"/>
        <v>0.11188811188811189</v>
      </c>
      <c r="CO30" s="214">
        <f t="shared" si="54"/>
        <v>0.1119</v>
      </c>
      <c r="CQ30" s="280">
        <f t="shared" si="55"/>
        <v>0.41883542119293055</v>
      </c>
      <c r="CR30" s="280">
        <f t="shared" si="56"/>
        <v>0.41880000000000001</v>
      </c>
      <c r="CS30" s="280">
        <f t="shared" si="57"/>
        <v>0.13905492449138979</v>
      </c>
      <c r="CT30" s="280">
        <f t="shared" si="58"/>
        <v>0.1391</v>
      </c>
      <c r="CU30" s="280">
        <f t="shared" si="59"/>
        <v>0.55089838814066017</v>
      </c>
      <c r="CV30" s="280">
        <f t="shared" si="60"/>
        <v>0.55089999999999995</v>
      </c>
      <c r="CW30" s="280">
        <f t="shared" si="61"/>
        <v>0.23116991192719932</v>
      </c>
      <c r="CX30" s="280">
        <f t="shared" si="62"/>
        <v>0.23119999999999999</v>
      </c>
      <c r="CY30" s="280">
        <f t="shared" si="63"/>
        <v>0.26463237789639321</v>
      </c>
      <c r="CZ30" s="280">
        <f t="shared" si="64"/>
        <v>0.2646</v>
      </c>
      <c r="DA30" s="280">
        <f t="shared" si="65"/>
        <v>0.16508641290103757</v>
      </c>
      <c r="DB30" s="280">
        <f t="shared" si="66"/>
        <v>0.1651</v>
      </c>
      <c r="DC30" s="280">
        <f t="shared" si="67"/>
        <v>2.507742800351315E-2</v>
      </c>
      <c r="DD30" s="280">
        <f t="shared" si="68"/>
        <v>2.5100000000000001E-2</v>
      </c>
      <c r="DE30" s="280">
        <f t="shared" si="69"/>
        <v>6.1046287590363305E-2</v>
      </c>
      <c r="DF30" s="280">
        <f t="shared" si="70"/>
        <v>6.0999999999999999E-2</v>
      </c>
      <c r="DG30" s="280">
        <f t="shared" si="71"/>
        <v>0.23028690421101342</v>
      </c>
      <c r="DH30" s="280">
        <f t="shared" si="72"/>
        <v>0.2303</v>
      </c>
      <c r="DI30" s="280">
        <f t="shared" si="73"/>
        <v>9.5602073242217631E-2</v>
      </c>
      <c r="DJ30" s="280">
        <f t="shared" si="74"/>
        <v>9.5600000000000004E-2</v>
      </c>
      <c r="DK30" s="280">
        <f t="shared" si="75"/>
        <v>0.12515288034307123</v>
      </c>
      <c r="DL30" s="280">
        <f t="shared" si="76"/>
        <v>0.12520000000000001</v>
      </c>
      <c r="DM30" s="112">
        <v>0</v>
      </c>
    </row>
    <row r="31" spans="2:117" s="10" customFormat="1" ht="27" customHeight="1">
      <c r="B31" s="59">
        <v>25</v>
      </c>
      <c r="C31" s="38" t="s">
        <v>141</v>
      </c>
      <c r="D31" s="313">
        <v>625</v>
      </c>
      <c r="E31" s="162">
        <v>261</v>
      </c>
      <c r="F31" s="211">
        <f t="shared" si="0"/>
        <v>0.41760000000000003</v>
      </c>
      <c r="G31" s="313">
        <v>624</v>
      </c>
      <c r="H31" s="162">
        <v>102</v>
      </c>
      <c r="I31" s="211">
        <f t="shared" si="1"/>
        <v>0.16346153846153846</v>
      </c>
      <c r="J31" s="313">
        <v>625</v>
      </c>
      <c r="K31" s="162">
        <v>362</v>
      </c>
      <c r="L31" s="211">
        <f t="shared" si="2"/>
        <v>0.57920000000000005</v>
      </c>
      <c r="M31" s="313">
        <v>625</v>
      </c>
      <c r="N31" s="162">
        <v>171</v>
      </c>
      <c r="O31" s="211">
        <f t="shared" si="3"/>
        <v>0.27360000000000001</v>
      </c>
      <c r="P31" s="313">
        <v>625</v>
      </c>
      <c r="Q31" s="162">
        <v>162</v>
      </c>
      <c r="R31" s="211">
        <f t="shared" si="4"/>
        <v>0.25919999999999999</v>
      </c>
      <c r="S31" s="313">
        <v>625</v>
      </c>
      <c r="T31" s="162">
        <v>97</v>
      </c>
      <c r="U31" s="211">
        <f t="shared" si="5"/>
        <v>0.1552</v>
      </c>
      <c r="V31" s="313">
        <v>625</v>
      </c>
      <c r="W31" s="162">
        <v>22</v>
      </c>
      <c r="X31" s="211">
        <f t="shared" si="6"/>
        <v>3.5200000000000002E-2</v>
      </c>
      <c r="Y31" s="313">
        <v>624</v>
      </c>
      <c r="Z31" s="162">
        <v>45</v>
      </c>
      <c r="AA31" s="211">
        <f t="shared" si="7"/>
        <v>7.2115384615384609E-2</v>
      </c>
      <c r="AB31" s="313">
        <v>625</v>
      </c>
      <c r="AC31" s="162">
        <v>107</v>
      </c>
      <c r="AD31" s="211">
        <f t="shared" si="8"/>
        <v>0.17119999999999999</v>
      </c>
      <c r="AE31" s="313">
        <v>620</v>
      </c>
      <c r="AF31" s="162">
        <v>58</v>
      </c>
      <c r="AG31" s="211">
        <f t="shared" si="9"/>
        <v>9.3548387096774197E-2</v>
      </c>
      <c r="AH31" s="313">
        <v>624</v>
      </c>
      <c r="AI31" s="162">
        <v>70</v>
      </c>
      <c r="AJ31" s="211">
        <f t="shared" si="10"/>
        <v>0.11217948717948718</v>
      </c>
      <c r="AK31" s="62"/>
      <c r="AL31" s="63" t="s">
        <v>10</v>
      </c>
      <c r="AM31" s="227">
        <f t="shared" si="11"/>
        <v>0.39968528717545238</v>
      </c>
      <c r="AN31" s="63" t="s">
        <v>10</v>
      </c>
      <c r="AO31" s="227">
        <f t="shared" si="12"/>
        <v>0.17165354330708663</v>
      </c>
      <c r="AP31" s="63" t="s">
        <v>10</v>
      </c>
      <c r="AQ31" s="227">
        <f t="shared" si="13"/>
        <v>0.53501180173092056</v>
      </c>
      <c r="AR31" s="63" t="s">
        <v>10</v>
      </c>
      <c r="AS31" s="227">
        <f t="shared" si="14"/>
        <v>0.25649095200629424</v>
      </c>
      <c r="AT31" s="63" t="s">
        <v>10</v>
      </c>
      <c r="AU31" s="227">
        <f t="shared" si="15"/>
        <v>0.26162332545311268</v>
      </c>
      <c r="AV31" s="63" t="s">
        <v>10</v>
      </c>
      <c r="AW31" s="227">
        <f t="shared" si="16"/>
        <v>0.18110236220472442</v>
      </c>
      <c r="AX31" s="63" t="s">
        <v>10</v>
      </c>
      <c r="AY31" s="227">
        <f t="shared" si="17"/>
        <v>2.3603461841070025E-2</v>
      </c>
      <c r="AZ31" s="63" t="s">
        <v>10</v>
      </c>
      <c r="BA31" s="227">
        <f t="shared" si="18"/>
        <v>6.2204724409448818E-2</v>
      </c>
      <c r="BB31" s="63" t="s">
        <v>10</v>
      </c>
      <c r="BC31" s="227">
        <f t="shared" si="19"/>
        <v>0.37637795275590552</v>
      </c>
      <c r="BD31" s="63" t="s">
        <v>10</v>
      </c>
      <c r="BE31" s="227">
        <f t="shared" si="20"/>
        <v>0.10551181102362205</v>
      </c>
      <c r="BF31" s="63" t="s">
        <v>10</v>
      </c>
      <c r="BG31" s="227">
        <f t="shared" si="21"/>
        <v>0.1553627760252366</v>
      </c>
      <c r="BI31" s="36" t="str">
        <f t="shared" si="22"/>
        <v>羽曳野市</v>
      </c>
      <c r="BJ31" s="121">
        <f t="shared" si="23"/>
        <v>0.4063310845874416</v>
      </c>
      <c r="BK31" s="279">
        <f t="shared" si="24"/>
        <v>0.40629999999999999</v>
      </c>
      <c r="BL31" s="36" t="str">
        <f t="shared" si="25"/>
        <v>泉佐野市</v>
      </c>
      <c r="BM31" s="121">
        <f t="shared" si="26"/>
        <v>0.1259655377302436</v>
      </c>
      <c r="BN31" s="279">
        <f t="shared" si="27"/>
        <v>0.126</v>
      </c>
      <c r="BO31" s="36" t="str">
        <f t="shared" si="28"/>
        <v>豊中市</v>
      </c>
      <c r="BP31" s="121">
        <f t="shared" si="29"/>
        <v>0.53846153846153844</v>
      </c>
      <c r="BQ31" s="279">
        <f t="shared" si="30"/>
        <v>0.53849999999999998</v>
      </c>
      <c r="BR31" s="36" t="str">
        <f t="shared" si="31"/>
        <v>富田林市</v>
      </c>
      <c r="BS31" s="121">
        <f t="shared" si="32"/>
        <v>0.2167352537722908</v>
      </c>
      <c r="BT31" s="279">
        <f t="shared" si="33"/>
        <v>0.2167</v>
      </c>
      <c r="BU31" s="36" t="str">
        <f t="shared" si="34"/>
        <v>柏原市</v>
      </c>
      <c r="BV31" s="121">
        <f t="shared" si="35"/>
        <v>0.2611607142857143</v>
      </c>
      <c r="BW31" s="279">
        <f t="shared" si="36"/>
        <v>0.26119999999999999</v>
      </c>
      <c r="BX31" s="36" t="str">
        <f t="shared" si="37"/>
        <v>岸和田市</v>
      </c>
      <c r="BY31" s="121">
        <f t="shared" si="38"/>
        <v>0.15945551774428779</v>
      </c>
      <c r="BZ31" s="279">
        <f t="shared" si="39"/>
        <v>0.1595</v>
      </c>
      <c r="CA31" s="36" t="str">
        <f t="shared" si="40"/>
        <v>河南町</v>
      </c>
      <c r="CB31" s="121">
        <f t="shared" si="41"/>
        <v>1.984126984126984E-2</v>
      </c>
      <c r="CC31" s="279">
        <f t="shared" si="42"/>
        <v>1.9800000000000002E-2</v>
      </c>
      <c r="CD31" s="36" t="str">
        <f t="shared" si="43"/>
        <v>貝塚市</v>
      </c>
      <c r="CE31" s="121">
        <f t="shared" si="44"/>
        <v>5.0295857988165681E-2</v>
      </c>
      <c r="CF31" s="279">
        <f t="shared" si="45"/>
        <v>5.0299999999999997E-2</v>
      </c>
      <c r="CG31" s="36" t="str">
        <f t="shared" si="46"/>
        <v>茨木市</v>
      </c>
      <c r="CH31" s="121">
        <f t="shared" si="47"/>
        <v>0.21309608540925268</v>
      </c>
      <c r="CI31" s="279">
        <f t="shared" si="48"/>
        <v>0.21310000000000001</v>
      </c>
      <c r="CJ31" s="36" t="str">
        <f t="shared" si="49"/>
        <v>岸和田市</v>
      </c>
      <c r="CK31" s="121">
        <f t="shared" si="50"/>
        <v>8.8964511424404466E-2</v>
      </c>
      <c r="CL31" s="279">
        <f t="shared" si="51"/>
        <v>8.8999999999999996E-2</v>
      </c>
      <c r="CM31" s="36" t="str">
        <f t="shared" si="52"/>
        <v>藤井寺市</v>
      </c>
      <c r="CN31" s="121">
        <f t="shared" si="53"/>
        <v>0.10980103168754606</v>
      </c>
      <c r="CO31" s="214">
        <f t="shared" si="54"/>
        <v>0.10979999999999999</v>
      </c>
      <c r="CQ31" s="280">
        <f t="shared" si="55"/>
        <v>0.41883542119293055</v>
      </c>
      <c r="CR31" s="280">
        <f t="shared" si="56"/>
        <v>0.41880000000000001</v>
      </c>
      <c r="CS31" s="280">
        <f t="shared" si="57"/>
        <v>0.13905492449138979</v>
      </c>
      <c r="CT31" s="280">
        <f t="shared" si="58"/>
        <v>0.1391</v>
      </c>
      <c r="CU31" s="280">
        <f t="shared" si="59"/>
        <v>0.55089838814066017</v>
      </c>
      <c r="CV31" s="280">
        <f t="shared" si="60"/>
        <v>0.55089999999999995</v>
      </c>
      <c r="CW31" s="280">
        <f t="shared" si="61"/>
        <v>0.23116991192719932</v>
      </c>
      <c r="CX31" s="280">
        <f t="shared" si="62"/>
        <v>0.23119999999999999</v>
      </c>
      <c r="CY31" s="280">
        <f t="shared" si="63"/>
        <v>0.26463237789639321</v>
      </c>
      <c r="CZ31" s="280">
        <f t="shared" si="64"/>
        <v>0.2646</v>
      </c>
      <c r="DA31" s="280">
        <f t="shared" si="65"/>
        <v>0.16508641290103757</v>
      </c>
      <c r="DB31" s="280">
        <f t="shared" si="66"/>
        <v>0.1651</v>
      </c>
      <c r="DC31" s="280">
        <f t="shared" si="67"/>
        <v>2.507742800351315E-2</v>
      </c>
      <c r="DD31" s="280">
        <f t="shared" si="68"/>
        <v>2.5100000000000001E-2</v>
      </c>
      <c r="DE31" s="280">
        <f t="shared" si="69"/>
        <v>6.1046287590363305E-2</v>
      </c>
      <c r="DF31" s="280">
        <f t="shared" si="70"/>
        <v>6.0999999999999999E-2</v>
      </c>
      <c r="DG31" s="280">
        <f t="shared" si="71"/>
        <v>0.23028690421101342</v>
      </c>
      <c r="DH31" s="280">
        <f t="shared" si="72"/>
        <v>0.2303</v>
      </c>
      <c r="DI31" s="280">
        <f t="shared" si="73"/>
        <v>9.5602073242217631E-2</v>
      </c>
      <c r="DJ31" s="280">
        <f t="shared" si="74"/>
        <v>9.5600000000000004E-2</v>
      </c>
      <c r="DK31" s="280">
        <f t="shared" si="75"/>
        <v>0.12515288034307123</v>
      </c>
      <c r="DL31" s="280">
        <f t="shared" si="76"/>
        <v>0.12520000000000001</v>
      </c>
      <c r="DM31" s="112">
        <v>0</v>
      </c>
    </row>
    <row r="32" spans="2:117" s="10" customFormat="1" ht="27" customHeight="1">
      <c r="B32" s="59">
        <v>26</v>
      </c>
      <c r="C32" s="38" t="s">
        <v>35</v>
      </c>
      <c r="D32" s="313">
        <v>8461</v>
      </c>
      <c r="E32" s="162">
        <v>3412</v>
      </c>
      <c r="F32" s="211">
        <f t="shared" si="0"/>
        <v>0.40326202576527598</v>
      </c>
      <c r="G32" s="313">
        <v>8414</v>
      </c>
      <c r="H32" s="162">
        <v>1199</v>
      </c>
      <c r="I32" s="211">
        <f t="shared" si="1"/>
        <v>0.14250059424768244</v>
      </c>
      <c r="J32" s="313">
        <v>8461</v>
      </c>
      <c r="K32" s="162">
        <v>4674</v>
      </c>
      <c r="L32" s="211">
        <f t="shared" si="2"/>
        <v>0.55241697198912654</v>
      </c>
      <c r="M32" s="313">
        <v>8462</v>
      </c>
      <c r="N32" s="162">
        <v>1996</v>
      </c>
      <c r="O32" s="211">
        <f t="shared" si="3"/>
        <v>0.23587804301583551</v>
      </c>
      <c r="P32" s="313">
        <v>8451</v>
      </c>
      <c r="Q32" s="162">
        <v>2360</v>
      </c>
      <c r="R32" s="211">
        <f t="shared" si="4"/>
        <v>0.27925689267542303</v>
      </c>
      <c r="S32" s="313">
        <v>8454</v>
      </c>
      <c r="T32" s="162">
        <v>1496</v>
      </c>
      <c r="U32" s="211">
        <f t="shared" si="5"/>
        <v>0.17695765318192572</v>
      </c>
      <c r="V32" s="313">
        <v>8462</v>
      </c>
      <c r="W32" s="162">
        <v>220</v>
      </c>
      <c r="X32" s="211">
        <f t="shared" si="6"/>
        <v>2.599858189553297E-2</v>
      </c>
      <c r="Y32" s="313">
        <v>8457</v>
      </c>
      <c r="Z32" s="162">
        <v>603</v>
      </c>
      <c r="AA32" s="211">
        <f t="shared" si="7"/>
        <v>7.1301880099326004E-2</v>
      </c>
      <c r="AB32" s="313">
        <v>8448</v>
      </c>
      <c r="AC32" s="162">
        <v>1928</v>
      </c>
      <c r="AD32" s="211">
        <f t="shared" si="8"/>
        <v>0.22821969696969696</v>
      </c>
      <c r="AE32" s="313">
        <v>8447</v>
      </c>
      <c r="AF32" s="162">
        <v>826</v>
      </c>
      <c r="AG32" s="211">
        <f t="shared" si="9"/>
        <v>9.7786196282703922E-2</v>
      </c>
      <c r="AH32" s="313">
        <v>8380</v>
      </c>
      <c r="AI32" s="162">
        <v>1124</v>
      </c>
      <c r="AJ32" s="211">
        <f t="shared" si="10"/>
        <v>0.1341288782816229</v>
      </c>
      <c r="AK32" s="62"/>
      <c r="AL32" s="63" t="s">
        <v>49</v>
      </c>
      <c r="AM32" s="227">
        <f t="shared" si="11"/>
        <v>0.44571932921447482</v>
      </c>
      <c r="AN32" s="63" t="s">
        <v>49</v>
      </c>
      <c r="AO32" s="227">
        <f t="shared" si="12"/>
        <v>0.11297440423654016</v>
      </c>
      <c r="AP32" s="63" t="s">
        <v>49</v>
      </c>
      <c r="AQ32" s="227">
        <f t="shared" si="13"/>
        <v>0.62169312169312174</v>
      </c>
      <c r="AR32" s="63" t="s">
        <v>49</v>
      </c>
      <c r="AS32" s="227">
        <f t="shared" si="14"/>
        <v>0.33245149911816579</v>
      </c>
      <c r="AT32" s="63" t="s">
        <v>49</v>
      </c>
      <c r="AU32" s="227">
        <f t="shared" si="15"/>
        <v>0.40476190476190477</v>
      </c>
      <c r="AV32" s="63" t="s">
        <v>49</v>
      </c>
      <c r="AW32" s="227">
        <f t="shared" si="16"/>
        <v>0.3289241622574956</v>
      </c>
      <c r="AX32" s="63" t="s">
        <v>49</v>
      </c>
      <c r="AY32" s="227">
        <f t="shared" si="17"/>
        <v>1.2345679012345678E-2</v>
      </c>
      <c r="AZ32" s="63" t="s">
        <v>49</v>
      </c>
      <c r="BA32" s="227">
        <f t="shared" si="18"/>
        <v>5.2956751985878202E-2</v>
      </c>
      <c r="BB32" s="63" t="s">
        <v>49</v>
      </c>
      <c r="BC32" s="227">
        <f t="shared" si="19"/>
        <v>0.12544169611307421</v>
      </c>
      <c r="BD32" s="63" t="s">
        <v>49</v>
      </c>
      <c r="BE32" s="227">
        <f t="shared" si="20"/>
        <v>6.8783068783068779E-2</v>
      </c>
      <c r="BF32" s="63" t="s">
        <v>49</v>
      </c>
      <c r="BG32" s="227">
        <f t="shared" si="21"/>
        <v>9.7345132743362831E-2</v>
      </c>
      <c r="BI32" s="36" t="str">
        <f t="shared" si="22"/>
        <v>堺市</v>
      </c>
      <c r="BJ32" s="121">
        <f t="shared" si="23"/>
        <v>0.40326202576527598</v>
      </c>
      <c r="BK32" s="279">
        <f t="shared" si="24"/>
        <v>0.40329999999999999</v>
      </c>
      <c r="BL32" s="36" t="str">
        <f t="shared" si="25"/>
        <v>寝屋川市</v>
      </c>
      <c r="BM32" s="121">
        <f t="shared" si="26"/>
        <v>0.125</v>
      </c>
      <c r="BN32" s="279">
        <f t="shared" si="27"/>
        <v>0.125</v>
      </c>
      <c r="BO32" s="36" t="str">
        <f t="shared" si="28"/>
        <v>摂津市</v>
      </c>
      <c r="BP32" s="121">
        <f t="shared" si="29"/>
        <v>0.53501180173092056</v>
      </c>
      <c r="BQ32" s="279">
        <f t="shared" si="30"/>
        <v>0.53500000000000003</v>
      </c>
      <c r="BR32" s="36" t="str">
        <f t="shared" si="31"/>
        <v>河内長野市</v>
      </c>
      <c r="BS32" s="121">
        <f t="shared" si="32"/>
        <v>0.21622574955908289</v>
      </c>
      <c r="BT32" s="279">
        <f t="shared" si="33"/>
        <v>0.2162</v>
      </c>
      <c r="BU32" s="36" t="str">
        <f t="shared" si="34"/>
        <v>大東市</v>
      </c>
      <c r="BV32" s="121">
        <f t="shared" si="35"/>
        <v>0.2585241730279898</v>
      </c>
      <c r="BW32" s="279">
        <f t="shared" si="36"/>
        <v>0.25850000000000001</v>
      </c>
      <c r="BX32" s="36" t="str">
        <f t="shared" si="37"/>
        <v>富田林市</v>
      </c>
      <c r="BY32" s="121">
        <f t="shared" si="38"/>
        <v>0.15912208504801098</v>
      </c>
      <c r="BZ32" s="279">
        <f t="shared" si="39"/>
        <v>0.15909999999999999</v>
      </c>
      <c r="CA32" s="36" t="str">
        <f t="shared" si="40"/>
        <v>箕面市</v>
      </c>
      <c r="CB32" s="121">
        <f t="shared" si="41"/>
        <v>1.9144481005085253E-2</v>
      </c>
      <c r="CC32" s="279">
        <f t="shared" si="42"/>
        <v>1.9099999999999999E-2</v>
      </c>
      <c r="CD32" s="36" t="str">
        <f t="shared" si="43"/>
        <v>大阪狭山市</v>
      </c>
      <c r="CE32" s="121">
        <f t="shared" si="44"/>
        <v>4.9930651872399444E-2</v>
      </c>
      <c r="CF32" s="279">
        <f t="shared" si="45"/>
        <v>4.99E-2</v>
      </c>
      <c r="CG32" s="36" t="str">
        <f t="shared" si="46"/>
        <v>四條畷市</v>
      </c>
      <c r="CH32" s="121">
        <f t="shared" si="47"/>
        <v>0.2107843137254902</v>
      </c>
      <c r="CI32" s="279">
        <f t="shared" si="48"/>
        <v>0.21079999999999999</v>
      </c>
      <c r="CJ32" s="36" t="str">
        <f t="shared" si="49"/>
        <v>富田林市</v>
      </c>
      <c r="CK32" s="121">
        <f t="shared" si="50"/>
        <v>8.3219021490626433E-2</v>
      </c>
      <c r="CL32" s="279">
        <f t="shared" si="51"/>
        <v>8.3199999999999996E-2</v>
      </c>
      <c r="CM32" s="36" t="str">
        <f t="shared" si="52"/>
        <v>四條畷市</v>
      </c>
      <c r="CN32" s="121">
        <f t="shared" si="53"/>
        <v>0.10714285714285714</v>
      </c>
      <c r="CO32" s="214">
        <f t="shared" si="54"/>
        <v>0.1071</v>
      </c>
      <c r="CQ32" s="280">
        <f t="shared" si="55"/>
        <v>0.41883542119293055</v>
      </c>
      <c r="CR32" s="280">
        <f t="shared" si="56"/>
        <v>0.41880000000000001</v>
      </c>
      <c r="CS32" s="280">
        <f t="shared" si="57"/>
        <v>0.13905492449138979</v>
      </c>
      <c r="CT32" s="280">
        <f t="shared" si="58"/>
        <v>0.1391</v>
      </c>
      <c r="CU32" s="280">
        <f t="shared" si="59"/>
        <v>0.55089838814066017</v>
      </c>
      <c r="CV32" s="280">
        <f t="shared" si="60"/>
        <v>0.55089999999999995</v>
      </c>
      <c r="CW32" s="280">
        <f t="shared" si="61"/>
        <v>0.23116991192719932</v>
      </c>
      <c r="CX32" s="280">
        <f t="shared" si="62"/>
        <v>0.23119999999999999</v>
      </c>
      <c r="CY32" s="280">
        <f t="shared" si="63"/>
        <v>0.26463237789639321</v>
      </c>
      <c r="CZ32" s="280">
        <f t="shared" si="64"/>
        <v>0.2646</v>
      </c>
      <c r="DA32" s="280">
        <f t="shared" si="65"/>
        <v>0.16508641290103757</v>
      </c>
      <c r="DB32" s="280">
        <f t="shared" si="66"/>
        <v>0.1651</v>
      </c>
      <c r="DC32" s="280">
        <f t="shared" si="67"/>
        <v>2.507742800351315E-2</v>
      </c>
      <c r="DD32" s="280">
        <f t="shared" si="68"/>
        <v>2.5100000000000001E-2</v>
      </c>
      <c r="DE32" s="280">
        <f t="shared" si="69"/>
        <v>6.1046287590363305E-2</v>
      </c>
      <c r="DF32" s="280">
        <f t="shared" si="70"/>
        <v>6.0999999999999999E-2</v>
      </c>
      <c r="DG32" s="280">
        <f t="shared" si="71"/>
        <v>0.23028690421101342</v>
      </c>
      <c r="DH32" s="280">
        <f t="shared" si="72"/>
        <v>0.2303</v>
      </c>
      <c r="DI32" s="280">
        <f t="shared" si="73"/>
        <v>9.5602073242217631E-2</v>
      </c>
      <c r="DJ32" s="280">
        <f t="shared" si="74"/>
        <v>9.5600000000000004E-2</v>
      </c>
      <c r="DK32" s="280">
        <f t="shared" si="75"/>
        <v>0.12515288034307123</v>
      </c>
      <c r="DL32" s="280">
        <f t="shared" si="76"/>
        <v>0.12520000000000001</v>
      </c>
      <c r="DM32" s="112">
        <v>0</v>
      </c>
    </row>
    <row r="33" spans="2:117" s="10" customFormat="1" ht="27" customHeight="1">
      <c r="B33" s="59">
        <v>27</v>
      </c>
      <c r="C33" s="38" t="s">
        <v>36</v>
      </c>
      <c r="D33" s="313">
        <v>1288</v>
      </c>
      <c r="E33" s="162">
        <v>543</v>
      </c>
      <c r="F33" s="211">
        <f t="shared" si="0"/>
        <v>0.421583850931677</v>
      </c>
      <c r="G33" s="313">
        <v>1282</v>
      </c>
      <c r="H33" s="162">
        <v>159</v>
      </c>
      <c r="I33" s="211">
        <f t="shared" si="1"/>
        <v>0.12402496099843993</v>
      </c>
      <c r="J33" s="313">
        <v>1287</v>
      </c>
      <c r="K33" s="162">
        <v>655</v>
      </c>
      <c r="L33" s="211">
        <f t="shared" si="2"/>
        <v>0.50893550893550898</v>
      </c>
      <c r="M33" s="313">
        <v>1288</v>
      </c>
      <c r="N33" s="162">
        <v>270</v>
      </c>
      <c r="O33" s="211">
        <f t="shared" si="3"/>
        <v>0.20962732919254659</v>
      </c>
      <c r="P33" s="313">
        <v>1286</v>
      </c>
      <c r="Q33" s="162">
        <v>273</v>
      </c>
      <c r="R33" s="211">
        <f t="shared" si="4"/>
        <v>0.21228615863141523</v>
      </c>
      <c r="S33" s="313">
        <v>1286</v>
      </c>
      <c r="T33" s="162">
        <v>178</v>
      </c>
      <c r="U33" s="211">
        <f t="shared" si="5"/>
        <v>0.13841368584758942</v>
      </c>
      <c r="V33" s="313">
        <v>1288</v>
      </c>
      <c r="W33" s="162">
        <v>26</v>
      </c>
      <c r="X33" s="211">
        <f t="shared" si="6"/>
        <v>2.0186335403726708E-2</v>
      </c>
      <c r="Y33" s="313">
        <v>1287</v>
      </c>
      <c r="Z33" s="162">
        <v>74</v>
      </c>
      <c r="AA33" s="211">
        <f t="shared" si="7"/>
        <v>5.7498057498057496E-2</v>
      </c>
      <c r="AB33" s="313">
        <v>1284</v>
      </c>
      <c r="AC33" s="162">
        <v>175</v>
      </c>
      <c r="AD33" s="211">
        <f t="shared" si="8"/>
        <v>0.13629283489096572</v>
      </c>
      <c r="AE33" s="313">
        <v>1284</v>
      </c>
      <c r="AF33" s="162">
        <v>78</v>
      </c>
      <c r="AG33" s="211">
        <f t="shared" si="9"/>
        <v>6.0747663551401869E-2</v>
      </c>
      <c r="AH33" s="313">
        <v>1276</v>
      </c>
      <c r="AI33" s="162">
        <v>124</v>
      </c>
      <c r="AJ33" s="211">
        <f t="shared" si="10"/>
        <v>9.7178683385579931E-2</v>
      </c>
      <c r="AK33" s="62"/>
      <c r="AL33" s="63" t="s">
        <v>29</v>
      </c>
      <c r="AM33" s="227">
        <f t="shared" si="11"/>
        <v>0.40952380952380951</v>
      </c>
      <c r="AN33" s="63" t="s">
        <v>29</v>
      </c>
      <c r="AO33" s="227">
        <f t="shared" si="12"/>
        <v>0.17525773195876287</v>
      </c>
      <c r="AP33" s="63" t="s">
        <v>29</v>
      </c>
      <c r="AQ33" s="227">
        <f t="shared" si="13"/>
        <v>0.60366300366300363</v>
      </c>
      <c r="AR33" s="63" t="s">
        <v>29</v>
      </c>
      <c r="AS33" s="227">
        <f t="shared" si="14"/>
        <v>0.31304985337243402</v>
      </c>
      <c r="AT33" s="63" t="s">
        <v>29</v>
      </c>
      <c r="AU33" s="227">
        <f t="shared" si="15"/>
        <v>0.31176470588235294</v>
      </c>
      <c r="AV33" s="63" t="s">
        <v>29</v>
      </c>
      <c r="AW33" s="227">
        <f t="shared" si="16"/>
        <v>0.23826979472140764</v>
      </c>
      <c r="AX33" s="63" t="s">
        <v>29</v>
      </c>
      <c r="AY33" s="227">
        <f t="shared" si="17"/>
        <v>2.7106227106227107E-2</v>
      </c>
      <c r="AZ33" s="63" t="s">
        <v>29</v>
      </c>
      <c r="BA33" s="227">
        <f t="shared" si="18"/>
        <v>6.0117302052785926E-2</v>
      </c>
      <c r="BB33" s="63" t="s">
        <v>29</v>
      </c>
      <c r="BC33" s="227">
        <f t="shared" si="19"/>
        <v>0.22303741746148203</v>
      </c>
      <c r="BD33" s="63" t="s">
        <v>29</v>
      </c>
      <c r="BE33" s="227">
        <f t="shared" si="20"/>
        <v>0.10043988269794721</v>
      </c>
      <c r="BF33" s="63" t="s">
        <v>29</v>
      </c>
      <c r="BG33" s="227">
        <f t="shared" si="21"/>
        <v>0.10980103168754606</v>
      </c>
      <c r="BI33" s="36" t="str">
        <f t="shared" si="22"/>
        <v>寝屋川市</v>
      </c>
      <c r="BJ33" s="121">
        <f t="shared" si="23"/>
        <v>0.40225988700564974</v>
      </c>
      <c r="BK33" s="279">
        <f t="shared" si="24"/>
        <v>0.40229999999999999</v>
      </c>
      <c r="BL33" s="36" t="str">
        <f t="shared" si="25"/>
        <v>松原市</v>
      </c>
      <c r="BM33" s="121">
        <f t="shared" si="26"/>
        <v>0.12315930388219545</v>
      </c>
      <c r="BN33" s="279">
        <f t="shared" si="27"/>
        <v>0.1232</v>
      </c>
      <c r="BO33" s="36" t="str">
        <f t="shared" si="28"/>
        <v>柏原市</v>
      </c>
      <c r="BP33" s="121">
        <f t="shared" si="29"/>
        <v>0.5271375464684015</v>
      </c>
      <c r="BQ33" s="279">
        <f t="shared" si="30"/>
        <v>0.52710000000000001</v>
      </c>
      <c r="BR33" s="36" t="str">
        <f t="shared" si="31"/>
        <v>八尾市</v>
      </c>
      <c r="BS33" s="121">
        <f t="shared" si="32"/>
        <v>0.21600377299166798</v>
      </c>
      <c r="BT33" s="279">
        <f t="shared" si="33"/>
        <v>0.216</v>
      </c>
      <c r="BU33" s="36" t="str">
        <f t="shared" si="34"/>
        <v>河南町</v>
      </c>
      <c r="BV33" s="121">
        <f t="shared" si="35"/>
        <v>0.25793650793650796</v>
      </c>
      <c r="BW33" s="279">
        <f t="shared" si="36"/>
        <v>0.25790000000000002</v>
      </c>
      <c r="BX33" s="36" t="str">
        <f t="shared" si="37"/>
        <v>島本町</v>
      </c>
      <c r="BY33" s="121">
        <f t="shared" si="38"/>
        <v>0.14800759013282733</v>
      </c>
      <c r="BZ33" s="279">
        <f t="shared" si="39"/>
        <v>0.14799999999999999</v>
      </c>
      <c r="CA33" s="36" t="str">
        <f t="shared" si="40"/>
        <v>泉大津市</v>
      </c>
      <c r="CB33" s="121">
        <f t="shared" si="41"/>
        <v>1.883408071748879E-2</v>
      </c>
      <c r="CC33" s="279">
        <f t="shared" si="42"/>
        <v>1.8800000000000001E-2</v>
      </c>
      <c r="CD33" s="36" t="str">
        <f t="shared" si="43"/>
        <v>泉佐野市</v>
      </c>
      <c r="CE33" s="121">
        <f t="shared" si="44"/>
        <v>4.9881235154394299E-2</v>
      </c>
      <c r="CF33" s="279">
        <f t="shared" si="45"/>
        <v>4.99E-2</v>
      </c>
      <c r="CG33" s="36" t="str">
        <f t="shared" si="46"/>
        <v>泉南市</v>
      </c>
      <c r="CH33" s="121">
        <f t="shared" si="47"/>
        <v>0.20818713450292398</v>
      </c>
      <c r="CI33" s="279">
        <f t="shared" si="48"/>
        <v>0.2082</v>
      </c>
      <c r="CJ33" s="36" t="str">
        <f t="shared" si="49"/>
        <v>高槻市</v>
      </c>
      <c r="CK33" s="121">
        <f t="shared" si="50"/>
        <v>8.2597317631665029E-2</v>
      </c>
      <c r="CL33" s="279">
        <f t="shared" si="51"/>
        <v>8.2600000000000007E-2</v>
      </c>
      <c r="CM33" s="36" t="str">
        <f t="shared" si="52"/>
        <v>河内長野市</v>
      </c>
      <c r="CN33" s="121">
        <f t="shared" si="53"/>
        <v>0.10438782731776362</v>
      </c>
      <c r="CO33" s="214">
        <f t="shared" si="54"/>
        <v>0.10440000000000001</v>
      </c>
      <c r="CQ33" s="280">
        <f t="shared" si="55"/>
        <v>0.41883542119293055</v>
      </c>
      <c r="CR33" s="280">
        <f t="shared" si="56"/>
        <v>0.41880000000000001</v>
      </c>
      <c r="CS33" s="280">
        <f t="shared" si="57"/>
        <v>0.13905492449138979</v>
      </c>
      <c r="CT33" s="280">
        <f t="shared" si="58"/>
        <v>0.1391</v>
      </c>
      <c r="CU33" s="280">
        <f t="shared" si="59"/>
        <v>0.55089838814066017</v>
      </c>
      <c r="CV33" s="280">
        <f t="shared" si="60"/>
        <v>0.55089999999999995</v>
      </c>
      <c r="CW33" s="280">
        <f t="shared" si="61"/>
        <v>0.23116991192719932</v>
      </c>
      <c r="CX33" s="280">
        <f t="shared" si="62"/>
        <v>0.23119999999999999</v>
      </c>
      <c r="CY33" s="280">
        <f t="shared" si="63"/>
        <v>0.26463237789639321</v>
      </c>
      <c r="CZ33" s="280">
        <f t="shared" si="64"/>
        <v>0.2646</v>
      </c>
      <c r="DA33" s="280">
        <f t="shared" si="65"/>
        <v>0.16508641290103757</v>
      </c>
      <c r="DB33" s="280">
        <f t="shared" si="66"/>
        <v>0.1651</v>
      </c>
      <c r="DC33" s="280">
        <f t="shared" si="67"/>
        <v>2.507742800351315E-2</v>
      </c>
      <c r="DD33" s="280">
        <f t="shared" si="68"/>
        <v>2.5100000000000001E-2</v>
      </c>
      <c r="DE33" s="280">
        <f t="shared" si="69"/>
        <v>6.1046287590363305E-2</v>
      </c>
      <c r="DF33" s="280">
        <f t="shared" si="70"/>
        <v>6.0999999999999999E-2</v>
      </c>
      <c r="DG33" s="280">
        <f t="shared" si="71"/>
        <v>0.23028690421101342</v>
      </c>
      <c r="DH33" s="280">
        <f t="shared" si="72"/>
        <v>0.2303</v>
      </c>
      <c r="DI33" s="280">
        <f t="shared" si="73"/>
        <v>9.5602073242217631E-2</v>
      </c>
      <c r="DJ33" s="280">
        <f t="shared" si="74"/>
        <v>9.5600000000000004E-2</v>
      </c>
      <c r="DK33" s="280">
        <f t="shared" si="75"/>
        <v>0.12515288034307123</v>
      </c>
      <c r="DL33" s="280">
        <f t="shared" si="76"/>
        <v>0.12520000000000001</v>
      </c>
      <c r="DM33" s="112">
        <v>0</v>
      </c>
    </row>
    <row r="34" spans="2:117" s="10" customFormat="1" ht="27" customHeight="1">
      <c r="B34" s="59">
        <v>28</v>
      </c>
      <c r="C34" s="38" t="s">
        <v>37</v>
      </c>
      <c r="D34" s="313">
        <v>757</v>
      </c>
      <c r="E34" s="162">
        <v>313</v>
      </c>
      <c r="F34" s="211">
        <f t="shared" si="0"/>
        <v>0.4134742404227213</v>
      </c>
      <c r="G34" s="313">
        <v>749</v>
      </c>
      <c r="H34" s="162">
        <v>144</v>
      </c>
      <c r="I34" s="211">
        <f t="shared" si="1"/>
        <v>0.19225634178905207</v>
      </c>
      <c r="J34" s="313">
        <v>757</v>
      </c>
      <c r="K34" s="162">
        <v>379</v>
      </c>
      <c r="L34" s="211">
        <f t="shared" si="2"/>
        <v>0.50066050198150591</v>
      </c>
      <c r="M34" s="313">
        <v>757</v>
      </c>
      <c r="N34" s="162">
        <v>182</v>
      </c>
      <c r="O34" s="211">
        <f t="shared" si="3"/>
        <v>0.2404227212681638</v>
      </c>
      <c r="P34" s="313">
        <v>757</v>
      </c>
      <c r="Q34" s="162">
        <v>201</v>
      </c>
      <c r="R34" s="211">
        <f t="shared" si="4"/>
        <v>0.26552179656538971</v>
      </c>
      <c r="S34" s="313">
        <v>757</v>
      </c>
      <c r="T34" s="162">
        <v>164</v>
      </c>
      <c r="U34" s="211">
        <f t="shared" si="5"/>
        <v>0.2166446499339498</v>
      </c>
      <c r="V34" s="313">
        <v>757</v>
      </c>
      <c r="W34" s="162">
        <v>25</v>
      </c>
      <c r="X34" s="211">
        <f t="shared" si="6"/>
        <v>3.3025099075297229E-2</v>
      </c>
      <c r="Y34" s="313">
        <v>756</v>
      </c>
      <c r="Z34" s="162">
        <v>48</v>
      </c>
      <c r="AA34" s="211">
        <f t="shared" si="7"/>
        <v>6.3492063492063489E-2</v>
      </c>
      <c r="AB34" s="313">
        <v>756</v>
      </c>
      <c r="AC34" s="162">
        <v>288</v>
      </c>
      <c r="AD34" s="211">
        <f t="shared" si="8"/>
        <v>0.38095238095238093</v>
      </c>
      <c r="AE34" s="313">
        <v>755</v>
      </c>
      <c r="AF34" s="162">
        <v>66</v>
      </c>
      <c r="AG34" s="211">
        <f t="shared" si="9"/>
        <v>8.7417218543046363E-2</v>
      </c>
      <c r="AH34" s="313">
        <v>748</v>
      </c>
      <c r="AI34" s="162">
        <v>91</v>
      </c>
      <c r="AJ34" s="211">
        <f t="shared" si="10"/>
        <v>0.12165775401069519</v>
      </c>
      <c r="AK34" s="62"/>
      <c r="AL34" s="63" t="s">
        <v>23</v>
      </c>
      <c r="AM34" s="227">
        <f t="shared" si="11"/>
        <v>0.458427247683446</v>
      </c>
      <c r="AN34" s="63" t="s">
        <v>23</v>
      </c>
      <c r="AO34" s="227">
        <f t="shared" si="12"/>
        <v>0.15323894248840997</v>
      </c>
      <c r="AP34" s="63" t="s">
        <v>23</v>
      </c>
      <c r="AQ34" s="227">
        <f t="shared" si="13"/>
        <v>0.51715502128725266</v>
      </c>
      <c r="AR34" s="63" t="s">
        <v>23</v>
      </c>
      <c r="AS34" s="227">
        <f t="shared" si="14"/>
        <v>0.20348109191084399</v>
      </c>
      <c r="AT34" s="63" t="s">
        <v>23</v>
      </c>
      <c r="AU34" s="227">
        <f t="shared" si="15"/>
        <v>0.26500438541536148</v>
      </c>
      <c r="AV34" s="63" t="s">
        <v>23</v>
      </c>
      <c r="AW34" s="227">
        <f t="shared" si="16"/>
        <v>0.14126487163431434</v>
      </c>
      <c r="AX34" s="63" t="s">
        <v>23</v>
      </c>
      <c r="AY34" s="227">
        <f t="shared" si="17"/>
        <v>2.8921998247151623E-2</v>
      </c>
      <c r="AZ34" s="63" t="s">
        <v>23</v>
      </c>
      <c r="BA34" s="227">
        <f t="shared" si="18"/>
        <v>7.8897933625547909E-2</v>
      </c>
      <c r="BB34" s="63" t="s">
        <v>23</v>
      </c>
      <c r="BC34" s="227">
        <f t="shared" si="19"/>
        <v>0.27781954887218047</v>
      </c>
      <c r="BD34" s="63" t="s">
        <v>23</v>
      </c>
      <c r="BE34" s="227">
        <f t="shared" si="20"/>
        <v>0.13063627254509019</v>
      </c>
      <c r="BF34" s="63" t="s">
        <v>23</v>
      </c>
      <c r="BG34" s="227">
        <f t="shared" si="21"/>
        <v>0.17567398119122257</v>
      </c>
      <c r="BI34" s="36" t="str">
        <f t="shared" si="22"/>
        <v>摂津市</v>
      </c>
      <c r="BJ34" s="121">
        <f t="shared" si="23"/>
        <v>0.39968528717545238</v>
      </c>
      <c r="BK34" s="279">
        <f t="shared" si="24"/>
        <v>0.3997</v>
      </c>
      <c r="BL34" s="36" t="str">
        <f t="shared" si="25"/>
        <v>河内長野市</v>
      </c>
      <c r="BM34" s="121">
        <f t="shared" si="26"/>
        <v>0.12265818310357017</v>
      </c>
      <c r="BN34" s="279">
        <f t="shared" si="27"/>
        <v>0.1227</v>
      </c>
      <c r="BO34" s="36" t="str">
        <f t="shared" si="28"/>
        <v>守口市</v>
      </c>
      <c r="BP34" s="121">
        <f t="shared" si="29"/>
        <v>0.52158828064764839</v>
      </c>
      <c r="BQ34" s="279">
        <f t="shared" si="30"/>
        <v>0.52159999999999995</v>
      </c>
      <c r="BR34" s="36" t="str">
        <f t="shared" si="31"/>
        <v>池田市</v>
      </c>
      <c r="BS34" s="121">
        <f t="shared" si="32"/>
        <v>0.21532846715328466</v>
      </c>
      <c r="BT34" s="279">
        <f t="shared" si="33"/>
        <v>0.21529999999999999</v>
      </c>
      <c r="BU34" s="36" t="str">
        <f t="shared" si="34"/>
        <v>交野市</v>
      </c>
      <c r="BV34" s="121">
        <f t="shared" si="35"/>
        <v>0.25025960539979231</v>
      </c>
      <c r="BW34" s="279">
        <f t="shared" si="36"/>
        <v>0.25030000000000002</v>
      </c>
      <c r="BX34" s="36" t="str">
        <f t="shared" si="37"/>
        <v>吹田市</v>
      </c>
      <c r="BY34" s="121">
        <f t="shared" si="38"/>
        <v>0.14792452830188679</v>
      </c>
      <c r="BZ34" s="279">
        <f t="shared" si="39"/>
        <v>0.1479</v>
      </c>
      <c r="CA34" s="36" t="str">
        <f t="shared" si="40"/>
        <v>羽曳野市</v>
      </c>
      <c r="CB34" s="121">
        <f t="shared" si="41"/>
        <v>1.8681888946549041E-2</v>
      </c>
      <c r="CC34" s="279">
        <f t="shared" si="42"/>
        <v>1.8700000000000001E-2</v>
      </c>
      <c r="CD34" s="36" t="str">
        <f t="shared" si="43"/>
        <v>島本町</v>
      </c>
      <c r="CE34" s="121">
        <f t="shared" si="44"/>
        <v>4.9335863377609111E-2</v>
      </c>
      <c r="CF34" s="279">
        <f t="shared" si="45"/>
        <v>4.9299999999999997E-2</v>
      </c>
      <c r="CG34" s="36" t="str">
        <f t="shared" si="46"/>
        <v>八尾市</v>
      </c>
      <c r="CH34" s="121">
        <f t="shared" si="47"/>
        <v>0.19530634745629233</v>
      </c>
      <c r="CI34" s="279">
        <f t="shared" si="48"/>
        <v>0.1953</v>
      </c>
      <c r="CJ34" s="36" t="str">
        <f t="shared" si="49"/>
        <v>泉佐野市</v>
      </c>
      <c r="CK34" s="121">
        <f t="shared" si="50"/>
        <v>8.2492581602373882E-2</v>
      </c>
      <c r="CL34" s="279">
        <f t="shared" si="51"/>
        <v>8.2500000000000004E-2</v>
      </c>
      <c r="CM34" s="36" t="str">
        <f t="shared" si="52"/>
        <v>和泉市</v>
      </c>
      <c r="CN34" s="121">
        <f t="shared" si="53"/>
        <v>0.10390920554854981</v>
      </c>
      <c r="CO34" s="214">
        <f t="shared" si="54"/>
        <v>0.10390000000000001</v>
      </c>
      <c r="CQ34" s="280">
        <f t="shared" si="55"/>
        <v>0.41883542119293055</v>
      </c>
      <c r="CR34" s="280">
        <f t="shared" si="56"/>
        <v>0.41880000000000001</v>
      </c>
      <c r="CS34" s="280">
        <f t="shared" si="57"/>
        <v>0.13905492449138979</v>
      </c>
      <c r="CT34" s="280">
        <f t="shared" si="58"/>
        <v>0.1391</v>
      </c>
      <c r="CU34" s="280">
        <f t="shared" si="59"/>
        <v>0.55089838814066017</v>
      </c>
      <c r="CV34" s="280">
        <f t="shared" si="60"/>
        <v>0.55089999999999995</v>
      </c>
      <c r="CW34" s="280">
        <f t="shared" si="61"/>
        <v>0.23116991192719932</v>
      </c>
      <c r="CX34" s="280">
        <f t="shared" si="62"/>
        <v>0.23119999999999999</v>
      </c>
      <c r="CY34" s="280">
        <f t="shared" si="63"/>
        <v>0.26463237789639321</v>
      </c>
      <c r="CZ34" s="280">
        <f t="shared" si="64"/>
        <v>0.2646</v>
      </c>
      <c r="DA34" s="280">
        <f t="shared" si="65"/>
        <v>0.16508641290103757</v>
      </c>
      <c r="DB34" s="280">
        <f t="shared" si="66"/>
        <v>0.1651</v>
      </c>
      <c r="DC34" s="280">
        <f t="shared" si="67"/>
        <v>2.507742800351315E-2</v>
      </c>
      <c r="DD34" s="280">
        <f t="shared" si="68"/>
        <v>2.5100000000000001E-2</v>
      </c>
      <c r="DE34" s="280">
        <f t="shared" si="69"/>
        <v>6.1046287590363305E-2</v>
      </c>
      <c r="DF34" s="280">
        <f t="shared" si="70"/>
        <v>6.0999999999999999E-2</v>
      </c>
      <c r="DG34" s="280">
        <f t="shared" si="71"/>
        <v>0.23028690421101342</v>
      </c>
      <c r="DH34" s="280">
        <f t="shared" si="72"/>
        <v>0.2303</v>
      </c>
      <c r="DI34" s="280">
        <f t="shared" si="73"/>
        <v>9.5602073242217631E-2</v>
      </c>
      <c r="DJ34" s="280">
        <f t="shared" si="74"/>
        <v>9.5600000000000004E-2</v>
      </c>
      <c r="DK34" s="280">
        <f t="shared" si="75"/>
        <v>0.12515288034307123</v>
      </c>
      <c r="DL34" s="280">
        <f t="shared" si="76"/>
        <v>0.12520000000000001</v>
      </c>
      <c r="DM34" s="112">
        <v>0</v>
      </c>
    </row>
    <row r="35" spans="2:117" s="10" customFormat="1" ht="27" customHeight="1">
      <c r="B35" s="59">
        <v>29</v>
      </c>
      <c r="C35" s="38" t="s">
        <v>38</v>
      </c>
      <c r="D35" s="313">
        <v>854</v>
      </c>
      <c r="E35" s="162">
        <v>339</v>
      </c>
      <c r="F35" s="211">
        <f t="shared" si="0"/>
        <v>0.39695550351288056</v>
      </c>
      <c r="G35" s="313">
        <v>850</v>
      </c>
      <c r="H35" s="162">
        <v>99</v>
      </c>
      <c r="I35" s="211">
        <f t="shared" si="1"/>
        <v>0.11647058823529412</v>
      </c>
      <c r="J35" s="313">
        <v>855</v>
      </c>
      <c r="K35" s="162">
        <v>388</v>
      </c>
      <c r="L35" s="211">
        <f t="shared" si="2"/>
        <v>0.45380116959064326</v>
      </c>
      <c r="M35" s="313">
        <v>854</v>
      </c>
      <c r="N35" s="162">
        <v>133</v>
      </c>
      <c r="O35" s="211">
        <f t="shared" si="3"/>
        <v>0.15573770491803279</v>
      </c>
      <c r="P35" s="313">
        <v>853</v>
      </c>
      <c r="Q35" s="162">
        <v>227</v>
      </c>
      <c r="R35" s="211">
        <f t="shared" si="4"/>
        <v>0.26611957796014069</v>
      </c>
      <c r="S35" s="313">
        <v>855</v>
      </c>
      <c r="T35" s="162">
        <v>93</v>
      </c>
      <c r="U35" s="211">
        <f t="shared" si="5"/>
        <v>0.10877192982456141</v>
      </c>
      <c r="V35" s="313">
        <v>855</v>
      </c>
      <c r="W35" s="162">
        <v>27</v>
      </c>
      <c r="X35" s="211">
        <f t="shared" si="6"/>
        <v>3.1578947368421054E-2</v>
      </c>
      <c r="Y35" s="313">
        <v>854</v>
      </c>
      <c r="Z35" s="162">
        <v>69</v>
      </c>
      <c r="AA35" s="211">
        <f t="shared" si="7"/>
        <v>8.0796252927400475E-2</v>
      </c>
      <c r="AB35" s="313">
        <v>853</v>
      </c>
      <c r="AC35" s="162">
        <v>386</v>
      </c>
      <c r="AD35" s="211">
        <f t="shared" si="8"/>
        <v>0.45252051582649472</v>
      </c>
      <c r="AE35" s="313">
        <v>853</v>
      </c>
      <c r="AF35" s="162">
        <v>103</v>
      </c>
      <c r="AG35" s="211">
        <f t="shared" si="9"/>
        <v>0.12075029308323564</v>
      </c>
      <c r="AH35" s="313">
        <v>845</v>
      </c>
      <c r="AI35" s="162">
        <v>123</v>
      </c>
      <c r="AJ35" s="211">
        <f t="shared" si="10"/>
        <v>0.14556213017751479</v>
      </c>
      <c r="AK35" s="62"/>
      <c r="AL35" s="63" t="s">
        <v>50</v>
      </c>
      <c r="AM35" s="227">
        <f t="shared" si="11"/>
        <v>0.48130841121495327</v>
      </c>
      <c r="AN35" s="63" t="s">
        <v>50</v>
      </c>
      <c r="AO35" s="227">
        <f t="shared" si="12"/>
        <v>0.14502923976608187</v>
      </c>
      <c r="AP35" s="63" t="s">
        <v>50</v>
      </c>
      <c r="AQ35" s="227">
        <f t="shared" si="13"/>
        <v>0.375</v>
      </c>
      <c r="AR35" s="63" t="s">
        <v>50</v>
      </c>
      <c r="AS35" s="227">
        <f t="shared" si="14"/>
        <v>0.14485981308411214</v>
      </c>
      <c r="AT35" s="63" t="s">
        <v>50</v>
      </c>
      <c r="AU35" s="227">
        <f t="shared" si="15"/>
        <v>0.19415204678362574</v>
      </c>
      <c r="AV35" s="63" t="s">
        <v>50</v>
      </c>
      <c r="AW35" s="227">
        <f t="shared" si="16"/>
        <v>0.10280373831775701</v>
      </c>
      <c r="AX35" s="63" t="s">
        <v>50</v>
      </c>
      <c r="AY35" s="227">
        <f t="shared" si="17"/>
        <v>6.3157894736842107E-2</v>
      </c>
      <c r="AZ35" s="63" t="s">
        <v>50</v>
      </c>
      <c r="BA35" s="227">
        <f t="shared" si="18"/>
        <v>9.8360655737704916E-2</v>
      </c>
      <c r="BB35" s="63" t="s">
        <v>50</v>
      </c>
      <c r="BC35" s="227">
        <f t="shared" si="19"/>
        <v>0.20818713450292398</v>
      </c>
      <c r="BD35" s="63" t="s">
        <v>50</v>
      </c>
      <c r="BE35" s="227">
        <f t="shared" si="20"/>
        <v>5.3801169590643273E-2</v>
      </c>
      <c r="BF35" s="63" t="s">
        <v>50</v>
      </c>
      <c r="BG35" s="227">
        <f t="shared" si="21"/>
        <v>9.6018735362997654E-2</v>
      </c>
      <c r="BI35" s="36" t="str">
        <f t="shared" si="22"/>
        <v>太子町</v>
      </c>
      <c r="BJ35" s="121">
        <f t="shared" si="23"/>
        <v>0.39534883720930231</v>
      </c>
      <c r="BK35" s="279">
        <f t="shared" si="24"/>
        <v>0.39529999999999998</v>
      </c>
      <c r="BL35" s="36" t="str">
        <f t="shared" si="25"/>
        <v>豊能町</v>
      </c>
      <c r="BM35" s="121">
        <f t="shared" si="26"/>
        <v>0.11436950146627566</v>
      </c>
      <c r="BN35" s="279">
        <f t="shared" si="27"/>
        <v>0.1144</v>
      </c>
      <c r="BO35" s="36" t="str">
        <f t="shared" si="28"/>
        <v>八尾市</v>
      </c>
      <c r="BP35" s="121">
        <f t="shared" si="29"/>
        <v>0.51949685534591195</v>
      </c>
      <c r="BQ35" s="279">
        <f t="shared" si="30"/>
        <v>0.51949999999999996</v>
      </c>
      <c r="BR35" s="36" t="str">
        <f t="shared" si="31"/>
        <v>柏原市</v>
      </c>
      <c r="BS35" s="121">
        <f t="shared" si="32"/>
        <v>0.20892193308550186</v>
      </c>
      <c r="BT35" s="279">
        <f t="shared" si="33"/>
        <v>0.2089</v>
      </c>
      <c r="BU35" s="36" t="str">
        <f t="shared" si="34"/>
        <v>貝塚市</v>
      </c>
      <c r="BV35" s="121">
        <f t="shared" si="35"/>
        <v>0.24814814814814815</v>
      </c>
      <c r="BW35" s="279">
        <f t="shared" si="36"/>
        <v>0.24809999999999999</v>
      </c>
      <c r="BX35" s="36" t="str">
        <f t="shared" si="37"/>
        <v>高槻市</v>
      </c>
      <c r="BY35" s="121">
        <f t="shared" si="38"/>
        <v>0.14348821989528796</v>
      </c>
      <c r="BZ35" s="279">
        <f t="shared" si="39"/>
        <v>0.14349999999999999</v>
      </c>
      <c r="CA35" s="36" t="str">
        <f t="shared" si="40"/>
        <v>岸和田市</v>
      </c>
      <c r="CB35" s="121">
        <f t="shared" si="41"/>
        <v>1.8455560951918408E-2</v>
      </c>
      <c r="CC35" s="279">
        <f t="shared" si="42"/>
        <v>1.8499999999999999E-2</v>
      </c>
      <c r="CD35" s="36" t="str">
        <f t="shared" si="43"/>
        <v>池田市</v>
      </c>
      <c r="CE35" s="121">
        <f t="shared" si="44"/>
        <v>4.8210372534696858E-2</v>
      </c>
      <c r="CF35" s="279">
        <f t="shared" si="45"/>
        <v>4.82E-2</v>
      </c>
      <c r="CG35" s="36" t="str">
        <f t="shared" si="46"/>
        <v>守口市</v>
      </c>
      <c r="CH35" s="121">
        <f t="shared" si="47"/>
        <v>0.19374758780393669</v>
      </c>
      <c r="CI35" s="279">
        <f t="shared" si="48"/>
        <v>0.19370000000000001</v>
      </c>
      <c r="CJ35" s="36" t="str">
        <f t="shared" si="49"/>
        <v>和泉市</v>
      </c>
      <c r="CK35" s="121">
        <f t="shared" si="50"/>
        <v>8.1421729266448195E-2</v>
      </c>
      <c r="CL35" s="279">
        <f t="shared" si="51"/>
        <v>8.14E-2</v>
      </c>
      <c r="CM35" s="36" t="str">
        <f t="shared" si="52"/>
        <v>羽曳野市</v>
      </c>
      <c r="CN35" s="121">
        <f t="shared" si="53"/>
        <v>0.10249739854318418</v>
      </c>
      <c r="CO35" s="214">
        <f t="shared" si="54"/>
        <v>0.10249999999999999</v>
      </c>
      <c r="CQ35" s="280">
        <f t="shared" si="55"/>
        <v>0.41883542119293055</v>
      </c>
      <c r="CR35" s="280">
        <f t="shared" si="56"/>
        <v>0.41880000000000001</v>
      </c>
      <c r="CS35" s="280">
        <f t="shared" si="57"/>
        <v>0.13905492449138979</v>
      </c>
      <c r="CT35" s="280">
        <f t="shared" si="58"/>
        <v>0.1391</v>
      </c>
      <c r="CU35" s="280">
        <f t="shared" si="59"/>
        <v>0.55089838814066017</v>
      </c>
      <c r="CV35" s="280">
        <f t="shared" si="60"/>
        <v>0.55089999999999995</v>
      </c>
      <c r="CW35" s="280">
        <f t="shared" si="61"/>
        <v>0.23116991192719932</v>
      </c>
      <c r="CX35" s="280">
        <f t="shared" si="62"/>
        <v>0.23119999999999999</v>
      </c>
      <c r="CY35" s="280">
        <f t="shared" si="63"/>
        <v>0.26463237789639321</v>
      </c>
      <c r="CZ35" s="280">
        <f t="shared" si="64"/>
        <v>0.2646</v>
      </c>
      <c r="DA35" s="280">
        <f t="shared" si="65"/>
        <v>0.16508641290103757</v>
      </c>
      <c r="DB35" s="280">
        <f t="shared" si="66"/>
        <v>0.1651</v>
      </c>
      <c r="DC35" s="280">
        <f t="shared" si="67"/>
        <v>2.507742800351315E-2</v>
      </c>
      <c r="DD35" s="280">
        <f t="shared" si="68"/>
        <v>2.5100000000000001E-2</v>
      </c>
      <c r="DE35" s="280">
        <f t="shared" si="69"/>
        <v>6.1046287590363305E-2</v>
      </c>
      <c r="DF35" s="280">
        <f t="shared" si="70"/>
        <v>6.0999999999999999E-2</v>
      </c>
      <c r="DG35" s="280">
        <f t="shared" si="71"/>
        <v>0.23028690421101342</v>
      </c>
      <c r="DH35" s="280">
        <f t="shared" si="72"/>
        <v>0.2303</v>
      </c>
      <c r="DI35" s="280">
        <f t="shared" si="73"/>
        <v>9.5602073242217631E-2</v>
      </c>
      <c r="DJ35" s="280">
        <f t="shared" si="74"/>
        <v>9.5600000000000004E-2</v>
      </c>
      <c r="DK35" s="280">
        <f t="shared" si="75"/>
        <v>0.12515288034307123</v>
      </c>
      <c r="DL35" s="280">
        <f t="shared" si="76"/>
        <v>0.12520000000000001</v>
      </c>
      <c r="DM35" s="112">
        <v>0</v>
      </c>
    </row>
    <row r="36" spans="2:117" s="10" customFormat="1" ht="27" customHeight="1">
      <c r="B36" s="291">
        <v>30</v>
      </c>
      <c r="C36" s="38" t="s">
        <v>39</v>
      </c>
      <c r="D36" s="270">
        <v>1342</v>
      </c>
      <c r="E36" s="300">
        <v>564</v>
      </c>
      <c r="F36" s="302">
        <f t="shared" si="0"/>
        <v>0.42026825633383008</v>
      </c>
      <c r="G36" s="270">
        <v>1335</v>
      </c>
      <c r="H36" s="300">
        <v>197</v>
      </c>
      <c r="I36" s="302">
        <f t="shared" si="1"/>
        <v>0.14756554307116104</v>
      </c>
      <c r="J36" s="270">
        <v>1341</v>
      </c>
      <c r="K36" s="300">
        <v>700</v>
      </c>
      <c r="L36" s="302">
        <f t="shared" si="2"/>
        <v>0.52199850857568975</v>
      </c>
      <c r="M36" s="270">
        <v>1342</v>
      </c>
      <c r="N36" s="300">
        <v>259</v>
      </c>
      <c r="O36" s="302">
        <f t="shared" si="3"/>
        <v>0.19299552906110284</v>
      </c>
      <c r="P36" s="270">
        <v>1341</v>
      </c>
      <c r="Q36" s="300">
        <v>363</v>
      </c>
      <c r="R36" s="302">
        <f t="shared" si="4"/>
        <v>0.27069351230425054</v>
      </c>
      <c r="S36" s="270">
        <v>1340</v>
      </c>
      <c r="T36" s="300">
        <v>156</v>
      </c>
      <c r="U36" s="302">
        <f t="shared" si="5"/>
        <v>0.11641791044776119</v>
      </c>
      <c r="V36" s="270">
        <v>1341</v>
      </c>
      <c r="W36" s="300">
        <v>48</v>
      </c>
      <c r="X36" s="302">
        <f t="shared" si="6"/>
        <v>3.5794183445190156E-2</v>
      </c>
      <c r="Y36" s="270">
        <v>1342</v>
      </c>
      <c r="Z36" s="300">
        <v>54</v>
      </c>
      <c r="AA36" s="302">
        <f t="shared" si="7"/>
        <v>4.0238450074515646E-2</v>
      </c>
      <c r="AB36" s="270">
        <v>1337</v>
      </c>
      <c r="AC36" s="300">
        <v>207</v>
      </c>
      <c r="AD36" s="302">
        <f t="shared" si="8"/>
        <v>0.15482423335826478</v>
      </c>
      <c r="AE36" s="270">
        <v>1339</v>
      </c>
      <c r="AF36" s="300">
        <v>129</v>
      </c>
      <c r="AG36" s="302">
        <f t="shared" si="9"/>
        <v>9.6340552651232259E-2</v>
      </c>
      <c r="AH36" s="270">
        <v>1328</v>
      </c>
      <c r="AI36" s="300">
        <v>159</v>
      </c>
      <c r="AJ36" s="302">
        <f t="shared" si="10"/>
        <v>0.11972891566265061</v>
      </c>
      <c r="AK36" s="62"/>
      <c r="AL36" s="63" t="s">
        <v>18</v>
      </c>
      <c r="AM36" s="227">
        <f t="shared" si="11"/>
        <v>0.36764705882352944</v>
      </c>
      <c r="AN36" s="63" t="s">
        <v>18</v>
      </c>
      <c r="AO36" s="227">
        <f t="shared" si="12"/>
        <v>0.17835178351783518</v>
      </c>
      <c r="AP36" s="63" t="s">
        <v>18</v>
      </c>
      <c r="AQ36" s="227">
        <f t="shared" si="13"/>
        <v>0.56617647058823528</v>
      </c>
      <c r="AR36" s="63" t="s">
        <v>18</v>
      </c>
      <c r="AS36" s="227">
        <f t="shared" si="14"/>
        <v>0.30429447852760738</v>
      </c>
      <c r="AT36" s="63" t="s">
        <v>18</v>
      </c>
      <c r="AU36" s="227">
        <f t="shared" si="15"/>
        <v>0.30221130221130221</v>
      </c>
      <c r="AV36" s="63" t="s">
        <v>18</v>
      </c>
      <c r="AW36" s="227">
        <f t="shared" si="16"/>
        <v>0.25184275184275184</v>
      </c>
      <c r="AX36" s="63" t="s">
        <v>18</v>
      </c>
      <c r="AY36" s="227">
        <f t="shared" si="17"/>
        <v>2.3284313725490197E-2</v>
      </c>
      <c r="AZ36" s="63" t="s">
        <v>18</v>
      </c>
      <c r="BA36" s="227">
        <f t="shared" si="18"/>
        <v>3.1901840490797549E-2</v>
      </c>
      <c r="BB36" s="63" t="s">
        <v>18</v>
      </c>
      <c r="BC36" s="227">
        <f t="shared" si="19"/>
        <v>0.2107843137254902</v>
      </c>
      <c r="BD36" s="63" t="s">
        <v>18</v>
      </c>
      <c r="BE36" s="227">
        <f t="shared" si="20"/>
        <v>9.6932515337423308E-2</v>
      </c>
      <c r="BF36" s="63" t="s">
        <v>18</v>
      </c>
      <c r="BG36" s="227">
        <f t="shared" si="21"/>
        <v>0.10714285714285714</v>
      </c>
      <c r="BI36" s="36" t="str">
        <f t="shared" si="22"/>
        <v>高槻市</v>
      </c>
      <c r="BJ36" s="121">
        <f t="shared" si="23"/>
        <v>0.38369813786344331</v>
      </c>
      <c r="BK36" s="279">
        <f t="shared" si="24"/>
        <v>0.38369999999999999</v>
      </c>
      <c r="BL36" s="36" t="str">
        <f t="shared" si="25"/>
        <v>高石市</v>
      </c>
      <c r="BM36" s="121">
        <f t="shared" si="26"/>
        <v>0.11297440423654016</v>
      </c>
      <c r="BN36" s="279">
        <f t="shared" si="27"/>
        <v>0.113</v>
      </c>
      <c r="BO36" s="36" t="str">
        <f t="shared" si="28"/>
        <v>東大阪市</v>
      </c>
      <c r="BP36" s="121">
        <f t="shared" si="29"/>
        <v>0.51715502128725266</v>
      </c>
      <c r="BQ36" s="279">
        <f t="shared" si="30"/>
        <v>0.51719999999999999</v>
      </c>
      <c r="BR36" s="36" t="str">
        <f t="shared" si="31"/>
        <v>河南町</v>
      </c>
      <c r="BS36" s="121">
        <f t="shared" si="32"/>
        <v>0.20634920634920634</v>
      </c>
      <c r="BT36" s="279">
        <f t="shared" si="33"/>
        <v>0.20630000000000001</v>
      </c>
      <c r="BU36" s="36" t="str">
        <f t="shared" si="34"/>
        <v>八尾市</v>
      </c>
      <c r="BV36" s="121">
        <f t="shared" si="35"/>
        <v>0.24637909319899245</v>
      </c>
      <c r="BW36" s="279">
        <f t="shared" si="36"/>
        <v>0.24640000000000001</v>
      </c>
      <c r="BX36" s="36" t="str">
        <f t="shared" si="37"/>
        <v>東大阪市</v>
      </c>
      <c r="BY36" s="121">
        <f t="shared" si="38"/>
        <v>0.14126487163431434</v>
      </c>
      <c r="BZ36" s="279">
        <f t="shared" si="39"/>
        <v>0.14130000000000001</v>
      </c>
      <c r="CA36" s="36" t="str">
        <f t="shared" si="40"/>
        <v>交野市</v>
      </c>
      <c r="CB36" s="121">
        <f t="shared" si="41"/>
        <v>1.7671517671517672E-2</v>
      </c>
      <c r="CC36" s="279">
        <f t="shared" si="42"/>
        <v>1.77E-2</v>
      </c>
      <c r="CD36" s="36" t="str">
        <f t="shared" si="43"/>
        <v>羽曳野市</v>
      </c>
      <c r="CE36" s="121">
        <f t="shared" si="44"/>
        <v>4.7223663725998961E-2</v>
      </c>
      <c r="CF36" s="279">
        <f t="shared" si="45"/>
        <v>4.7199999999999999E-2</v>
      </c>
      <c r="CG36" s="36" t="str">
        <f t="shared" si="46"/>
        <v>箕面市</v>
      </c>
      <c r="CH36" s="121">
        <f t="shared" si="47"/>
        <v>0.18461998803111909</v>
      </c>
      <c r="CI36" s="279">
        <f t="shared" si="48"/>
        <v>0.18459999999999999</v>
      </c>
      <c r="CJ36" s="36" t="str">
        <f t="shared" si="49"/>
        <v>千早赤阪村</v>
      </c>
      <c r="CK36" s="121">
        <f t="shared" si="50"/>
        <v>7.8125E-2</v>
      </c>
      <c r="CL36" s="279">
        <f t="shared" si="51"/>
        <v>7.8100000000000003E-2</v>
      </c>
      <c r="CM36" s="36" t="str">
        <f t="shared" si="52"/>
        <v>富田林市</v>
      </c>
      <c r="CN36" s="121">
        <f t="shared" si="53"/>
        <v>0.10119047619047619</v>
      </c>
      <c r="CO36" s="214">
        <f t="shared" si="54"/>
        <v>0.1012</v>
      </c>
      <c r="CQ36" s="280">
        <f t="shared" si="55"/>
        <v>0.41883542119293055</v>
      </c>
      <c r="CR36" s="280">
        <f t="shared" si="56"/>
        <v>0.41880000000000001</v>
      </c>
      <c r="CS36" s="280">
        <f t="shared" si="57"/>
        <v>0.13905492449138979</v>
      </c>
      <c r="CT36" s="280">
        <f t="shared" si="58"/>
        <v>0.1391</v>
      </c>
      <c r="CU36" s="280">
        <f t="shared" si="59"/>
        <v>0.55089838814066017</v>
      </c>
      <c r="CV36" s="280">
        <f t="shared" si="60"/>
        <v>0.55089999999999995</v>
      </c>
      <c r="CW36" s="280">
        <f t="shared" si="61"/>
        <v>0.23116991192719932</v>
      </c>
      <c r="CX36" s="280">
        <f t="shared" si="62"/>
        <v>0.23119999999999999</v>
      </c>
      <c r="CY36" s="280">
        <f t="shared" si="63"/>
        <v>0.26463237789639321</v>
      </c>
      <c r="CZ36" s="280">
        <f t="shared" si="64"/>
        <v>0.2646</v>
      </c>
      <c r="DA36" s="280">
        <f t="shared" si="65"/>
        <v>0.16508641290103757</v>
      </c>
      <c r="DB36" s="280">
        <f t="shared" si="66"/>
        <v>0.1651</v>
      </c>
      <c r="DC36" s="280">
        <f t="shared" si="67"/>
        <v>2.507742800351315E-2</v>
      </c>
      <c r="DD36" s="280">
        <f t="shared" si="68"/>
        <v>2.5100000000000001E-2</v>
      </c>
      <c r="DE36" s="280">
        <f t="shared" si="69"/>
        <v>6.1046287590363305E-2</v>
      </c>
      <c r="DF36" s="280">
        <f t="shared" si="70"/>
        <v>6.0999999999999999E-2</v>
      </c>
      <c r="DG36" s="280">
        <f t="shared" si="71"/>
        <v>0.23028690421101342</v>
      </c>
      <c r="DH36" s="280">
        <f t="shared" si="72"/>
        <v>0.2303</v>
      </c>
      <c r="DI36" s="280">
        <f t="shared" si="73"/>
        <v>9.5602073242217631E-2</v>
      </c>
      <c r="DJ36" s="280">
        <f t="shared" si="74"/>
        <v>9.5600000000000004E-2</v>
      </c>
      <c r="DK36" s="280">
        <f t="shared" si="75"/>
        <v>0.12515288034307123</v>
      </c>
      <c r="DL36" s="280">
        <f t="shared" si="76"/>
        <v>0.12520000000000001</v>
      </c>
      <c r="DM36" s="112">
        <v>0</v>
      </c>
    </row>
    <row r="37" spans="2:117" s="10" customFormat="1" ht="27" customHeight="1">
      <c r="B37" s="59">
        <v>31</v>
      </c>
      <c r="C37" s="38" t="s">
        <v>40</v>
      </c>
      <c r="D37" s="313">
        <v>1828</v>
      </c>
      <c r="E37" s="162">
        <v>635</v>
      </c>
      <c r="F37" s="211">
        <f t="shared" si="0"/>
        <v>0.34737417943107218</v>
      </c>
      <c r="G37" s="313">
        <v>1821</v>
      </c>
      <c r="H37" s="162">
        <v>244</v>
      </c>
      <c r="I37" s="211">
        <f t="shared" si="1"/>
        <v>0.13399231191652938</v>
      </c>
      <c r="J37" s="313">
        <v>1829</v>
      </c>
      <c r="K37" s="162">
        <v>1266</v>
      </c>
      <c r="L37" s="211">
        <f t="shared" si="2"/>
        <v>0.69218151995626021</v>
      </c>
      <c r="M37" s="313">
        <v>1829</v>
      </c>
      <c r="N37" s="162">
        <v>617</v>
      </c>
      <c r="O37" s="211">
        <f t="shared" si="3"/>
        <v>0.33734281027884089</v>
      </c>
      <c r="P37" s="313">
        <v>1826</v>
      </c>
      <c r="Q37" s="162">
        <v>692</v>
      </c>
      <c r="R37" s="211">
        <f t="shared" si="4"/>
        <v>0.37897042716319823</v>
      </c>
      <c r="S37" s="313">
        <v>1824</v>
      </c>
      <c r="T37" s="162">
        <v>615</v>
      </c>
      <c r="U37" s="211">
        <f t="shared" si="5"/>
        <v>0.33717105263157893</v>
      </c>
      <c r="V37" s="313">
        <v>1829</v>
      </c>
      <c r="W37" s="162">
        <v>34</v>
      </c>
      <c r="X37" s="211">
        <f t="shared" si="6"/>
        <v>1.8589393110989613E-2</v>
      </c>
      <c r="Y37" s="313">
        <v>1827</v>
      </c>
      <c r="Z37" s="162">
        <v>130</v>
      </c>
      <c r="AA37" s="211">
        <f t="shared" si="7"/>
        <v>7.1154898741105643E-2</v>
      </c>
      <c r="AB37" s="313">
        <v>1827</v>
      </c>
      <c r="AC37" s="162">
        <v>377</v>
      </c>
      <c r="AD37" s="211">
        <f t="shared" si="8"/>
        <v>0.20634920634920634</v>
      </c>
      <c r="AE37" s="313">
        <v>1828</v>
      </c>
      <c r="AF37" s="162">
        <v>170</v>
      </c>
      <c r="AG37" s="211">
        <f t="shared" si="9"/>
        <v>9.2997811816192558E-2</v>
      </c>
      <c r="AH37" s="313">
        <v>1810</v>
      </c>
      <c r="AI37" s="162">
        <v>233</v>
      </c>
      <c r="AJ37" s="211">
        <f t="shared" si="10"/>
        <v>0.12872928176795581</v>
      </c>
      <c r="AK37" s="62"/>
      <c r="AL37" s="63" t="s">
        <v>19</v>
      </c>
      <c r="AM37" s="227">
        <f t="shared" si="11"/>
        <v>0.37071651090342678</v>
      </c>
      <c r="AN37" s="63" t="s">
        <v>19</v>
      </c>
      <c r="AO37" s="227">
        <f t="shared" si="12"/>
        <v>9.7916666666666666E-2</v>
      </c>
      <c r="AP37" s="63" t="s">
        <v>19</v>
      </c>
      <c r="AQ37" s="227">
        <f t="shared" si="13"/>
        <v>0.46305931321540061</v>
      </c>
      <c r="AR37" s="63" t="s">
        <v>19</v>
      </c>
      <c r="AS37" s="227">
        <f t="shared" si="14"/>
        <v>0.26791277258566976</v>
      </c>
      <c r="AT37" s="63" t="s">
        <v>19</v>
      </c>
      <c r="AU37" s="227">
        <f t="shared" si="15"/>
        <v>0.25025960539979231</v>
      </c>
      <c r="AV37" s="63" t="s">
        <v>19</v>
      </c>
      <c r="AW37" s="227">
        <f t="shared" si="16"/>
        <v>0.21063607924921793</v>
      </c>
      <c r="AX37" s="63" t="s">
        <v>19</v>
      </c>
      <c r="AY37" s="227">
        <f t="shared" si="17"/>
        <v>1.7671517671517672E-2</v>
      </c>
      <c r="AZ37" s="63" t="s">
        <v>19</v>
      </c>
      <c r="BA37" s="227">
        <f t="shared" si="18"/>
        <v>4.1536863966770511E-2</v>
      </c>
      <c r="BB37" s="63" t="s">
        <v>19</v>
      </c>
      <c r="BC37" s="227">
        <f t="shared" si="19"/>
        <v>0.10197710718002082</v>
      </c>
      <c r="BD37" s="63" t="s">
        <v>19</v>
      </c>
      <c r="BE37" s="227">
        <f t="shared" si="20"/>
        <v>6.7708333333333329E-2</v>
      </c>
      <c r="BF37" s="63" t="s">
        <v>19</v>
      </c>
      <c r="BG37" s="227">
        <f t="shared" si="21"/>
        <v>8.1589958158995821E-2</v>
      </c>
      <c r="BI37" s="36" t="str">
        <f t="shared" si="22"/>
        <v>豊中市</v>
      </c>
      <c r="BJ37" s="121">
        <f t="shared" si="23"/>
        <v>0.37281399046104929</v>
      </c>
      <c r="BK37" s="279">
        <f t="shared" si="24"/>
        <v>0.37280000000000002</v>
      </c>
      <c r="BL37" s="36" t="str">
        <f t="shared" si="25"/>
        <v>箕面市</v>
      </c>
      <c r="BM37" s="121">
        <f t="shared" si="26"/>
        <v>0.11230907457322552</v>
      </c>
      <c r="BN37" s="279">
        <f t="shared" si="27"/>
        <v>0.1123</v>
      </c>
      <c r="BO37" s="36" t="str">
        <f t="shared" si="28"/>
        <v>松原市</v>
      </c>
      <c r="BP37" s="121">
        <f t="shared" si="29"/>
        <v>0.50801068090787715</v>
      </c>
      <c r="BQ37" s="279">
        <f t="shared" si="30"/>
        <v>0.50800000000000001</v>
      </c>
      <c r="BR37" s="36" t="str">
        <f t="shared" si="31"/>
        <v>豊中市</v>
      </c>
      <c r="BS37" s="121">
        <f t="shared" si="32"/>
        <v>0.20632081097197377</v>
      </c>
      <c r="BT37" s="279">
        <f t="shared" si="33"/>
        <v>0.20630000000000001</v>
      </c>
      <c r="BU37" s="36" t="str">
        <f t="shared" si="34"/>
        <v>豊中市</v>
      </c>
      <c r="BV37" s="121">
        <f t="shared" si="35"/>
        <v>0.24572224432948667</v>
      </c>
      <c r="BW37" s="279">
        <f t="shared" si="36"/>
        <v>0.2457</v>
      </c>
      <c r="BX37" s="36" t="str">
        <f t="shared" si="37"/>
        <v>八尾市</v>
      </c>
      <c r="BY37" s="121">
        <f t="shared" si="38"/>
        <v>0.13818581983964787</v>
      </c>
      <c r="BZ37" s="279">
        <f t="shared" si="39"/>
        <v>0.13819999999999999</v>
      </c>
      <c r="CA37" s="36" t="str">
        <f t="shared" si="40"/>
        <v>阪南市</v>
      </c>
      <c r="CB37" s="121">
        <f t="shared" si="41"/>
        <v>1.7667844522968199E-2</v>
      </c>
      <c r="CC37" s="279">
        <f t="shared" si="42"/>
        <v>1.77E-2</v>
      </c>
      <c r="CD37" s="36" t="str">
        <f t="shared" si="43"/>
        <v>門真市</v>
      </c>
      <c r="CE37" s="121">
        <f t="shared" si="44"/>
        <v>4.647256438969765E-2</v>
      </c>
      <c r="CF37" s="279">
        <f t="shared" si="45"/>
        <v>4.65E-2</v>
      </c>
      <c r="CG37" s="36" t="str">
        <f t="shared" si="46"/>
        <v>河内長野市</v>
      </c>
      <c r="CH37" s="121">
        <f t="shared" si="47"/>
        <v>0.18297421405863654</v>
      </c>
      <c r="CI37" s="279">
        <f t="shared" si="48"/>
        <v>0.183</v>
      </c>
      <c r="CJ37" s="36" t="str">
        <f t="shared" si="49"/>
        <v>枚方市</v>
      </c>
      <c r="CK37" s="121">
        <f t="shared" si="50"/>
        <v>7.4210975263008253E-2</v>
      </c>
      <c r="CL37" s="279">
        <f t="shared" si="51"/>
        <v>7.4200000000000002E-2</v>
      </c>
      <c r="CM37" s="36" t="str">
        <f t="shared" si="52"/>
        <v>高槻市</v>
      </c>
      <c r="CN37" s="121">
        <f t="shared" si="53"/>
        <v>0.10065897858319604</v>
      </c>
      <c r="CO37" s="214">
        <f t="shared" si="54"/>
        <v>0.1007</v>
      </c>
      <c r="CQ37" s="280">
        <f t="shared" si="55"/>
        <v>0.41883542119293055</v>
      </c>
      <c r="CR37" s="280">
        <f t="shared" si="56"/>
        <v>0.41880000000000001</v>
      </c>
      <c r="CS37" s="280">
        <f t="shared" si="57"/>
        <v>0.13905492449138979</v>
      </c>
      <c r="CT37" s="280">
        <f t="shared" si="58"/>
        <v>0.1391</v>
      </c>
      <c r="CU37" s="280">
        <f t="shared" si="59"/>
        <v>0.55089838814066017</v>
      </c>
      <c r="CV37" s="280">
        <f t="shared" si="60"/>
        <v>0.55089999999999995</v>
      </c>
      <c r="CW37" s="280">
        <f t="shared" si="61"/>
        <v>0.23116991192719932</v>
      </c>
      <c r="CX37" s="280">
        <f t="shared" si="62"/>
        <v>0.23119999999999999</v>
      </c>
      <c r="CY37" s="280">
        <f t="shared" si="63"/>
        <v>0.26463237789639321</v>
      </c>
      <c r="CZ37" s="280">
        <f t="shared" si="64"/>
        <v>0.2646</v>
      </c>
      <c r="DA37" s="280">
        <f t="shared" si="65"/>
        <v>0.16508641290103757</v>
      </c>
      <c r="DB37" s="280">
        <f t="shared" si="66"/>
        <v>0.1651</v>
      </c>
      <c r="DC37" s="280">
        <f t="shared" si="67"/>
        <v>2.507742800351315E-2</v>
      </c>
      <c r="DD37" s="280">
        <f t="shared" si="68"/>
        <v>2.5100000000000001E-2</v>
      </c>
      <c r="DE37" s="280">
        <f t="shared" si="69"/>
        <v>6.1046287590363305E-2</v>
      </c>
      <c r="DF37" s="280">
        <f t="shared" si="70"/>
        <v>6.0999999999999999E-2</v>
      </c>
      <c r="DG37" s="280">
        <f t="shared" si="71"/>
        <v>0.23028690421101342</v>
      </c>
      <c r="DH37" s="280">
        <f t="shared" si="72"/>
        <v>0.2303</v>
      </c>
      <c r="DI37" s="280">
        <f t="shared" si="73"/>
        <v>9.5602073242217631E-2</v>
      </c>
      <c r="DJ37" s="280">
        <f t="shared" si="74"/>
        <v>9.5600000000000004E-2</v>
      </c>
      <c r="DK37" s="280">
        <f t="shared" si="75"/>
        <v>0.12515288034307123</v>
      </c>
      <c r="DL37" s="280">
        <f t="shared" si="76"/>
        <v>0.12520000000000001</v>
      </c>
      <c r="DM37" s="112">
        <v>0</v>
      </c>
    </row>
    <row r="38" spans="2:117" s="10" customFormat="1" ht="27" customHeight="1">
      <c r="B38" s="59">
        <v>32</v>
      </c>
      <c r="C38" s="38" t="s">
        <v>41</v>
      </c>
      <c r="D38" s="313">
        <v>1952</v>
      </c>
      <c r="E38" s="162">
        <v>836</v>
      </c>
      <c r="F38" s="211">
        <f t="shared" si="0"/>
        <v>0.42827868852459017</v>
      </c>
      <c r="G38" s="313">
        <v>1941</v>
      </c>
      <c r="H38" s="162">
        <v>309</v>
      </c>
      <c r="I38" s="211">
        <f t="shared" si="1"/>
        <v>0.15919629057187018</v>
      </c>
      <c r="J38" s="313">
        <v>1952</v>
      </c>
      <c r="K38" s="162">
        <v>1039</v>
      </c>
      <c r="L38" s="211">
        <f t="shared" si="2"/>
        <v>0.53227459016393441</v>
      </c>
      <c r="M38" s="313">
        <v>1952</v>
      </c>
      <c r="N38" s="162">
        <v>470</v>
      </c>
      <c r="O38" s="211">
        <f t="shared" si="3"/>
        <v>0.24077868852459017</v>
      </c>
      <c r="P38" s="313">
        <v>1949</v>
      </c>
      <c r="Q38" s="162">
        <v>483</v>
      </c>
      <c r="R38" s="211">
        <f t="shared" si="4"/>
        <v>0.24781939456131349</v>
      </c>
      <c r="S38" s="313">
        <v>1952</v>
      </c>
      <c r="T38" s="162">
        <v>252</v>
      </c>
      <c r="U38" s="211">
        <f t="shared" si="5"/>
        <v>0.12909836065573771</v>
      </c>
      <c r="V38" s="313">
        <v>1952</v>
      </c>
      <c r="W38" s="162">
        <v>53</v>
      </c>
      <c r="X38" s="211">
        <f t="shared" si="6"/>
        <v>2.7151639344262294E-2</v>
      </c>
      <c r="Y38" s="313">
        <v>1952</v>
      </c>
      <c r="Z38" s="162">
        <v>206</v>
      </c>
      <c r="AA38" s="211">
        <f t="shared" si="7"/>
        <v>0.10553278688524591</v>
      </c>
      <c r="AB38" s="313">
        <v>1952</v>
      </c>
      <c r="AC38" s="162">
        <v>406</v>
      </c>
      <c r="AD38" s="211">
        <f t="shared" si="8"/>
        <v>0.20799180327868852</v>
      </c>
      <c r="AE38" s="313">
        <v>1949</v>
      </c>
      <c r="AF38" s="162">
        <v>250</v>
      </c>
      <c r="AG38" s="211">
        <f t="shared" si="9"/>
        <v>0.12827090815802974</v>
      </c>
      <c r="AH38" s="313">
        <v>1935</v>
      </c>
      <c r="AI38" s="162">
        <v>346</v>
      </c>
      <c r="AJ38" s="211">
        <f t="shared" si="10"/>
        <v>0.17881136950904392</v>
      </c>
      <c r="AK38" s="62"/>
      <c r="AL38" s="63" t="s">
        <v>30</v>
      </c>
      <c r="AM38" s="227">
        <f t="shared" si="11"/>
        <v>0.35</v>
      </c>
      <c r="AN38" s="63" t="s">
        <v>30</v>
      </c>
      <c r="AO38" s="227">
        <f t="shared" si="12"/>
        <v>8.7499999999999994E-2</v>
      </c>
      <c r="AP38" s="63" t="s">
        <v>30</v>
      </c>
      <c r="AQ38" s="227">
        <f t="shared" si="13"/>
        <v>0.4868238557558946</v>
      </c>
      <c r="AR38" s="63" t="s">
        <v>30</v>
      </c>
      <c r="AS38" s="227">
        <f t="shared" si="14"/>
        <v>0.20110957004160887</v>
      </c>
      <c r="AT38" s="63" t="s">
        <v>30</v>
      </c>
      <c r="AU38" s="227">
        <f t="shared" si="15"/>
        <v>0.28848821081830789</v>
      </c>
      <c r="AV38" s="63" t="s">
        <v>30</v>
      </c>
      <c r="AW38" s="227">
        <f t="shared" si="16"/>
        <v>0.1289875173370319</v>
      </c>
      <c r="AX38" s="63" t="s">
        <v>30</v>
      </c>
      <c r="AY38" s="227">
        <f t="shared" si="17"/>
        <v>4.0221914008321778E-2</v>
      </c>
      <c r="AZ38" s="63" t="s">
        <v>30</v>
      </c>
      <c r="BA38" s="227">
        <f t="shared" si="18"/>
        <v>4.9930651872399444E-2</v>
      </c>
      <c r="BB38" s="63" t="s">
        <v>30</v>
      </c>
      <c r="BC38" s="227">
        <f t="shared" si="19"/>
        <v>0.32454923717059642</v>
      </c>
      <c r="BD38" s="63" t="s">
        <v>30</v>
      </c>
      <c r="BE38" s="227">
        <f t="shared" si="20"/>
        <v>0.13037447988904299</v>
      </c>
      <c r="BF38" s="63" t="s">
        <v>30</v>
      </c>
      <c r="BG38" s="227">
        <f t="shared" si="21"/>
        <v>0.14603616133518776</v>
      </c>
      <c r="BI38" s="36" t="str">
        <f t="shared" si="22"/>
        <v>交野市</v>
      </c>
      <c r="BJ38" s="121">
        <f t="shared" si="23"/>
        <v>0.37071651090342678</v>
      </c>
      <c r="BK38" s="279">
        <f t="shared" si="24"/>
        <v>0.37069999999999997</v>
      </c>
      <c r="BL38" s="36" t="str">
        <f t="shared" si="25"/>
        <v>門真市</v>
      </c>
      <c r="BM38" s="121">
        <f t="shared" si="26"/>
        <v>0.1076836791923724</v>
      </c>
      <c r="BN38" s="279">
        <f t="shared" si="27"/>
        <v>0.1077</v>
      </c>
      <c r="BO38" s="36" t="str">
        <f t="shared" si="28"/>
        <v>箕面市</v>
      </c>
      <c r="BP38" s="121">
        <f t="shared" si="29"/>
        <v>0.50508677438659488</v>
      </c>
      <c r="BQ38" s="279">
        <f t="shared" si="30"/>
        <v>0.50509999999999999</v>
      </c>
      <c r="BR38" s="36" t="str">
        <f t="shared" si="31"/>
        <v>高槻市</v>
      </c>
      <c r="BS38" s="121">
        <f t="shared" si="32"/>
        <v>0.20366132723112129</v>
      </c>
      <c r="BT38" s="279">
        <f t="shared" si="33"/>
        <v>0.20369999999999999</v>
      </c>
      <c r="BU38" s="36" t="str">
        <f t="shared" si="34"/>
        <v>吹田市</v>
      </c>
      <c r="BV38" s="121">
        <f t="shared" si="35"/>
        <v>0.24109299516908211</v>
      </c>
      <c r="BW38" s="279">
        <f t="shared" si="36"/>
        <v>0.24110000000000001</v>
      </c>
      <c r="BX38" s="36" t="str">
        <f t="shared" si="37"/>
        <v>枚方市</v>
      </c>
      <c r="BY38" s="121">
        <f t="shared" si="38"/>
        <v>0.13567981833664491</v>
      </c>
      <c r="BZ38" s="279">
        <f t="shared" si="39"/>
        <v>0.13569999999999999</v>
      </c>
      <c r="CA38" s="36" t="str">
        <f t="shared" si="40"/>
        <v>河内長野市</v>
      </c>
      <c r="CB38" s="121">
        <f t="shared" si="41"/>
        <v>1.763046544428773E-2</v>
      </c>
      <c r="CC38" s="279">
        <f t="shared" si="42"/>
        <v>1.7600000000000001E-2</v>
      </c>
      <c r="CD38" s="36" t="str">
        <f t="shared" si="43"/>
        <v>泉大津市</v>
      </c>
      <c r="CE38" s="121">
        <f t="shared" si="44"/>
        <v>4.5739910313901344E-2</v>
      </c>
      <c r="CF38" s="279">
        <f t="shared" si="45"/>
        <v>4.5699999999999998E-2</v>
      </c>
      <c r="CG38" s="36" t="str">
        <f t="shared" si="46"/>
        <v>岬町</v>
      </c>
      <c r="CH38" s="121">
        <f t="shared" si="47"/>
        <v>0.17699115044247787</v>
      </c>
      <c r="CI38" s="279">
        <f t="shared" si="48"/>
        <v>0.17699999999999999</v>
      </c>
      <c r="CJ38" s="36" t="str">
        <f t="shared" si="49"/>
        <v>茨木市</v>
      </c>
      <c r="CK38" s="121">
        <f t="shared" si="50"/>
        <v>7.2913699800626605E-2</v>
      </c>
      <c r="CL38" s="279">
        <f t="shared" si="51"/>
        <v>7.2900000000000006E-2</v>
      </c>
      <c r="CM38" s="36" t="str">
        <f t="shared" si="52"/>
        <v>高石市</v>
      </c>
      <c r="CN38" s="121">
        <f t="shared" si="53"/>
        <v>9.7345132743362831E-2</v>
      </c>
      <c r="CO38" s="214">
        <f t="shared" si="54"/>
        <v>9.7299999999999998E-2</v>
      </c>
      <c r="CQ38" s="280">
        <f t="shared" si="55"/>
        <v>0.41883542119293055</v>
      </c>
      <c r="CR38" s="280">
        <f t="shared" si="56"/>
        <v>0.41880000000000001</v>
      </c>
      <c r="CS38" s="280">
        <f t="shared" si="57"/>
        <v>0.13905492449138979</v>
      </c>
      <c r="CT38" s="280">
        <f t="shared" si="58"/>
        <v>0.1391</v>
      </c>
      <c r="CU38" s="280">
        <f t="shared" si="59"/>
        <v>0.55089838814066017</v>
      </c>
      <c r="CV38" s="280">
        <f t="shared" si="60"/>
        <v>0.55089999999999995</v>
      </c>
      <c r="CW38" s="280">
        <f t="shared" si="61"/>
        <v>0.23116991192719932</v>
      </c>
      <c r="CX38" s="280">
        <f t="shared" si="62"/>
        <v>0.23119999999999999</v>
      </c>
      <c r="CY38" s="280">
        <f t="shared" si="63"/>
        <v>0.26463237789639321</v>
      </c>
      <c r="CZ38" s="280">
        <f t="shared" si="64"/>
        <v>0.2646</v>
      </c>
      <c r="DA38" s="280">
        <f t="shared" si="65"/>
        <v>0.16508641290103757</v>
      </c>
      <c r="DB38" s="280">
        <f t="shared" si="66"/>
        <v>0.1651</v>
      </c>
      <c r="DC38" s="280">
        <f t="shared" si="67"/>
        <v>2.507742800351315E-2</v>
      </c>
      <c r="DD38" s="280">
        <f t="shared" si="68"/>
        <v>2.5100000000000001E-2</v>
      </c>
      <c r="DE38" s="280">
        <f t="shared" si="69"/>
        <v>6.1046287590363305E-2</v>
      </c>
      <c r="DF38" s="280">
        <f t="shared" si="70"/>
        <v>6.0999999999999999E-2</v>
      </c>
      <c r="DG38" s="280">
        <f t="shared" si="71"/>
        <v>0.23028690421101342</v>
      </c>
      <c r="DH38" s="280">
        <f t="shared" si="72"/>
        <v>0.2303</v>
      </c>
      <c r="DI38" s="280">
        <f t="shared" si="73"/>
        <v>9.5602073242217631E-2</v>
      </c>
      <c r="DJ38" s="280">
        <f t="shared" si="74"/>
        <v>9.5600000000000004E-2</v>
      </c>
      <c r="DK38" s="280">
        <f t="shared" si="75"/>
        <v>0.12515288034307123</v>
      </c>
      <c r="DL38" s="280">
        <f t="shared" si="76"/>
        <v>0.12520000000000001</v>
      </c>
      <c r="DM38" s="112">
        <v>0</v>
      </c>
    </row>
    <row r="39" spans="2:117" s="10" customFormat="1" ht="27" customHeight="1">
      <c r="B39" s="59">
        <v>33</v>
      </c>
      <c r="C39" s="38" t="s">
        <v>42</v>
      </c>
      <c r="D39" s="313">
        <v>440</v>
      </c>
      <c r="E39" s="162">
        <v>182</v>
      </c>
      <c r="F39" s="211">
        <f t="shared" si="0"/>
        <v>0.41363636363636364</v>
      </c>
      <c r="G39" s="313">
        <v>436</v>
      </c>
      <c r="H39" s="162">
        <v>47</v>
      </c>
      <c r="I39" s="211">
        <f t="shared" si="1"/>
        <v>0.10779816513761468</v>
      </c>
      <c r="J39" s="313">
        <v>440</v>
      </c>
      <c r="K39" s="162">
        <v>247</v>
      </c>
      <c r="L39" s="211">
        <f t="shared" si="2"/>
        <v>0.5613636363636364</v>
      </c>
      <c r="M39" s="313">
        <v>440</v>
      </c>
      <c r="N39" s="162">
        <v>65</v>
      </c>
      <c r="O39" s="211">
        <f t="shared" si="3"/>
        <v>0.14772727272727273</v>
      </c>
      <c r="P39" s="313">
        <v>439</v>
      </c>
      <c r="Q39" s="162">
        <v>121</v>
      </c>
      <c r="R39" s="211">
        <f t="shared" si="4"/>
        <v>0.27562642369020501</v>
      </c>
      <c r="S39" s="313">
        <v>440</v>
      </c>
      <c r="T39" s="162">
        <v>38</v>
      </c>
      <c r="U39" s="211">
        <f t="shared" si="5"/>
        <v>8.6363636363636365E-2</v>
      </c>
      <c r="V39" s="313">
        <v>440</v>
      </c>
      <c r="W39" s="162">
        <v>7</v>
      </c>
      <c r="X39" s="211">
        <f t="shared" si="6"/>
        <v>1.5909090909090907E-2</v>
      </c>
      <c r="Y39" s="313">
        <v>439</v>
      </c>
      <c r="Z39" s="162">
        <v>22</v>
      </c>
      <c r="AA39" s="211">
        <f t="shared" si="7"/>
        <v>5.011389521640091E-2</v>
      </c>
      <c r="AB39" s="313">
        <v>439</v>
      </c>
      <c r="AC39" s="162">
        <v>89</v>
      </c>
      <c r="AD39" s="211">
        <f t="shared" si="8"/>
        <v>0.20273348519362186</v>
      </c>
      <c r="AE39" s="313">
        <v>439</v>
      </c>
      <c r="AF39" s="162">
        <v>30</v>
      </c>
      <c r="AG39" s="211">
        <f t="shared" si="9"/>
        <v>6.8337129840546698E-2</v>
      </c>
      <c r="AH39" s="313">
        <v>438</v>
      </c>
      <c r="AI39" s="162">
        <v>48</v>
      </c>
      <c r="AJ39" s="211">
        <f t="shared" si="10"/>
        <v>0.1095890410958904</v>
      </c>
      <c r="AK39" s="62"/>
      <c r="AL39" s="63" t="s">
        <v>51</v>
      </c>
      <c r="AM39" s="227">
        <f t="shared" si="11"/>
        <v>0.3551236749116608</v>
      </c>
      <c r="AN39" s="63" t="s">
        <v>51</v>
      </c>
      <c r="AO39" s="227">
        <f t="shared" si="12"/>
        <v>0.1663716814159292</v>
      </c>
      <c r="AP39" s="63" t="s">
        <v>51</v>
      </c>
      <c r="AQ39" s="227">
        <f t="shared" si="13"/>
        <v>0.50176678445229683</v>
      </c>
      <c r="AR39" s="63" t="s">
        <v>51</v>
      </c>
      <c r="AS39" s="227">
        <f t="shared" si="14"/>
        <v>0.22261484098939929</v>
      </c>
      <c r="AT39" s="63" t="s">
        <v>51</v>
      </c>
      <c r="AU39" s="227">
        <f t="shared" si="15"/>
        <v>0.303886925795053</v>
      </c>
      <c r="AV39" s="63" t="s">
        <v>51</v>
      </c>
      <c r="AW39" s="227">
        <f t="shared" si="16"/>
        <v>0.18197879858657243</v>
      </c>
      <c r="AX39" s="63" t="s">
        <v>51</v>
      </c>
      <c r="AY39" s="227">
        <f t="shared" si="17"/>
        <v>1.7667844522968199E-2</v>
      </c>
      <c r="AZ39" s="63" t="s">
        <v>51</v>
      </c>
      <c r="BA39" s="227">
        <f t="shared" si="18"/>
        <v>2.3008849557522124E-2</v>
      </c>
      <c r="BB39" s="63" t="s">
        <v>51</v>
      </c>
      <c r="BC39" s="227">
        <f t="shared" si="19"/>
        <v>0.24070796460176991</v>
      </c>
      <c r="BD39" s="63" t="s">
        <v>51</v>
      </c>
      <c r="BE39" s="227">
        <f t="shared" si="20"/>
        <v>0.11837455830388692</v>
      </c>
      <c r="BF39" s="63" t="s">
        <v>51</v>
      </c>
      <c r="BG39" s="227">
        <f t="shared" si="21"/>
        <v>0.15836298932384341</v>
      </c>
      <c r="BI39" s="36" t="str">
        <f t="shared" si="22"/>
        <v>四條畷市</v>
      </c>
      <c r="BJ39" s="121">
        <f t="shared" si="23"/>
        <v>0.36764705882352944</v>
      </c>
      <c r="BK39" s="279">
        <f t="shared" si="24"/>
        <v>0.36759999999999998</v>
      </c>
      <c r="BL39" s="36" t="str">
        <f t="shared" si="25"/>
        <v>枚方市</v>
      </c>
      <c r="BM39" s="121">
        <f t="shared" si="26"/>
        <v>0.10117176336096027</v>
      </c>
      <c r="BN39" s="279">
        <f t="shared" si="27"/>
        <v>0.1012</v>
      </c>
      <c r="BO39" s="36" t="str">
        <f t="shared" si="28"/>
        <v>阪南市</v>
      </c>
      <c r="BP39" s="121">
        <f t="shared" si="29"/>
        <v>0.50176678445229683</v>
      </c>
      <c r="BQ39" s="279">
        <f t="shared" si="30"/>
        <v>0.50180000000000002</v>
      </c>
      <c r="BR39" s="36" t="str">
        <f t="shared" si="31"/>
        <v>東大阪市</v>
      </c>
      <c r="BS39" s="121">
        <f t="shared" si="32"/>
        <v>0.20348109191084399</v>
      </c>
      <c r="BT39" s="279">
        <f t="shared" si="33"/>
        <v>0.20349999999999999</v>
      </c>
      <c r="BU39" s="36" t="str">
        <f t="shared" si="34"/>
        <v>池田市</v>
      </c>
      <c r="BV39" s="121">
        <f t="shared" si="35"/>
        <v>0.23903508771929824</v>
      </c>
      <c r="BW39" s="279">
        <f t="shared" si="36"/>
        <v>0.23899999999999999</v>
      </c>
      <c r="BX39" s="36" t="str">
        <f t="shared" si="37"/>
        <v>河内長野市</v>
      </c>
      <c r="BY39" s="121">
        <f t="shared" si="38"/>
        <v>0.13443895553987298</v>
      </c>
      <c r="BZ39" s="279">
        <f t="shared" si="39"/>
        <v>0.13439999999999999</v>
      </c>
      <c r="CA39" s="36" t="str">
        <f t="shared" si="40"/>
        <v>富田林市</v>
      </c>
      <c r="CB39" s="121">
        <f t="shared" si="41"/>
        <v>1.736745886654479E-2</v>
      </c>
      <c r="CC39" s="279">
        <f t="shared" si="42"/>
        <v>1.7399999999999999E-2</v>
      </c>
      <c r="CD39" s="36" t="str">
        <f t="shared" si="43"/>
        <v>河内長野市</v>
      </c>
      <c r="CE39" s="121">
        <f t="shared" si="44"/>
        <v>4.2680776014109349E-2</v>
      </c>
      <c r="CF39" s="279">
        <f t="shared" si="45"/>
        <v>4.2700000000000002E-2</v>
      </c>
      <c r="CG39" s="36" t="str">
        <f t="shared" si="46"/>
        <v>貝塚市</v>
      </c>
      <c r="CH39" s="121">
        <f t="shared" si="47"/>
        <v>0.17542561065877127</v>
      </c>
      <c r="CI39" s="279">
        <f t="shared" si="48"/>
        <v>0.1754</v>
      </c>
      <c r="CJ39" s="36" t="str">
        <f t="shared" si="49"/>
        <v>貝塚市</v>
      </c>
      <c r="CK39" s="121">
        <f t="shared" si="50"/>
        <v>6.9681245366938468E-2</v>
      </c>
      <c r="CL39" s="279">
        <f t="shared" si="51"/>
        <v>6.9699999999999998E-2</v>
      </c>
      <c r="CM39" s="36" t="str">
        <f t="shared" si="52"/>
        <v>泉南市</v>
      </c>
      <c r="CN39" s="121">
        <f t="shared" si="53"/>
        <v>9.6018735362997654E-2</v>
      </c>
      <c r="CO39" s="214">
        <f t="shared" si="54"/>
        <v>9.6000000000000002E-2</v>
      </c>
      <c r="CQ39" s="280">
        <f t="shared" si="55"/>
        <v>0.41883542119293055</v>
      </c>
      <c r="CR39" s="280">
        <f t="shared" si="56"/>
        <v>0.41880000000000001</v>
      </c>
      <c r="CS39" s="280">
        <f t="shared" si="57"/>
        <v>0.13905492449138979</v>
      </c>
      <c r="CT39" s="280">
        <f t="shared" si="58"/>
        <v>0.1391</v>
      </c>
      <c r="CU39" s="280">
        <f t="shared" si="59"/>
        <v>0.55089838814066017</v>
      </c>
      <c r="CV39" s="280">
        <f t="shared" si="60"/>
        <v>0.55089999999999995</v>
      </c>
      <c r="CW39" s="280">
        <f t="shared" si="61"/>
        <v>0.23116991192719932</v>
      </c>
      <c r="CX39" s="280">
        <f t="shared" si="62"/>
        <v>0.23119999999999999</v>
      </c>
      <c r="CY39" s="280">
        <f t="shared" si="63"/>
        <v>0.26463237789639321</v>
      </c>
      <c r="CZ39" s="280">
        <f t="shared" si="64"/>
        <v>0.2646</v>
      </c>
      <c r="DA39" s="280">
        <f t="shared" si="65"/>
        <v>0.16508641290103757</v>
      </c>
      <c r="DB39" s="280">
        <f t="shared" si="66"/>
        <v>0.1651</v>
      </c>
      <c r="DC39" s="280">
        <f t="shared" si="67"/>
        <v>2.507742800351315E-2</v>
      </c>
      <c r="DD39" s="280">
        <f t="shared" si="68"/>
        <v>2.5100000000000001E-2</v>
      </c>
      <c r="DE39" s="280">
        <f t="shared" si="69"/>
        <v>6.1046287590363305E-2</v>
      </c>
      <c r="DF39" s="280">
        <f t="shared" si="70"/>
        <v>6.0999999999999999E-2</v>
      </c>
      <c r="DG39" s="280">
        <f t="shared" si="71"/>
        <v>0.23028690421101342</v>
      </c>
      <c r="DH39" s="280">
        <f t="shared" si="72"/>
        <v>0.2303</v>
      </c>
      <c r="DI39" s="280">
        <f t="shared" si="73"/>
        <v>9.5602073242217631E-2</v>
      </c>
      <c r="DJ39" s="280">
        <f t="shared" si="74"/>
        <v>9.5600000000000004E-2</v>
      </c>
      <c r="DK39" s="280">
        <f t="shared" si="75"/>
        <v>0.12515288034307123</v>
      </c>
      <c r="DL39" s="280">
        <f t="shared" si="76"/>
        <v>0.12520000000000001</v>
      </c>
      <c r="DM39" s="112">
        <v>0</v>
      </c>
    </row>
    <row r="40" spans="2:117" s="10" customFormat="1" ht="27" customHeight="1">
      <c r="B40" s="59">
        <v>34</v>
      </c>
      <c r="C40" s="38" t="s">
        <v>44</v>
      </c>
      <c r="D40" s="313">
        <v>2059</v>
      </c>
      <c r="E40" s="162">
        <v>965</v>
      </c>
      <c r="F40" s="211">
        <f t="shared" si="0"/>
        <v>0.46867411364740164</v>
      </c>
      <c r="G40" s="313">
        <v>2057</v>
      </c>
      <c r="H40" s="162">
        <v>394</v>
      </c>
      <c r="I40" s="211">
        <f t="shared" si="1"/>
        <v>0.19154107924161401</v>
      </c>
      <c r="J40" s="313">
        <v>2059</v>
      </c>
      <c r="K40" s="162">
        <v>1163</v>
      </c>
      <c r="L40" s="211">
        <f t="shared" si="2"/>
        <v>0.56483729966002916</v>
      </c>
      <c r="M40" s="313">
        <v>2058</v>
      </c>
      <c r="N40" s="162">
        <v>513</v>
      </c>
      <c r="O40" s="211">
        <f t="shared" si="3"/>
        <v>0.24927113702623907</v>
      </c>
      <c r="P40" s="313">
        <v>2056</v>
      </c>
      <c r="Q40" s="162">
        <v>591</v>
      </c>
      <c r="R40" s="211">
        <f t="shared" si="4"/>
        <v>0.28745136186770426</v>
      </c>
      <c r="S40" s="313">
        <v>2057</v>
      </c>
      <c r="T40" s="162">
        <v>328</v>
      </c>
      <c r="U40" s="211">
        <f t="shared" si="5"/>
        <v>0.15945551774428779</v>
      </c>
      <c r="V40" s="313">
        <v>2059</v>
      </c>
      <c r="W40" s="162">
        <v>38</v>
      </c>
      <c r="X40" s="211">
        <f t="shared" si="6"/>
        <v>1.8455560951918408E-2</v>
      </c>
      <c r="Y40" s="313">
        <v>2059</v>
      </c>
      <c r="Z40" s="162">
        <v>178</v>
      </c>
      <c r="AA40" s="211">
        <f t="shared" si="7"/>
        <v>8.6449732880038849E-2</v>
      </c>
      <c r="AB40" s="313">
        <v>2059</v>
      </c>
      <c r="AC40" s="162">
        <v>456</v>
      </c>
      <c r="AD40" s="211">
        <f t="shared" si="8"/>
        <v>0.2214667314230209</v>
      </c>
      <c r="AE40" s="313">
        <v>2057</v>
      </c>
      <c r="AF40" s="162">
        <v>183</v>
      </c>
      <c r="AG40" s="211">
        <f t="shared" si="9"/>
        <v>8.8964511424404466E-2</v>
      </c>
      <c r="AH40" s="313">
        <v>2055</v>
      </c>
      <c r="AI40" s="162">
        <v>288</v>
      </c>
      <c r="AJ40" s="211">
        <f t="shared" si="10"/>
        <v>0.14014598540145987</v>
      </c>
      <c r="AK40" s="62"/>
      <c r="AL40" s="63" t="s">
        <v>11</v>
      </c>
      <c r="AM40" s="227">
        <f t="shared" si="11"/>
        <v>0.35171102661596959</v>
      </c>
      <c r="AN40" s="63" t="s">
        <v>11</v>
      </c>
      <c r="AO40" s="227">
        <f t="shared" si="12"/>
        <v>9.9426386233269604E-2</v>
      </c>
      <c r="AP40" s="63" t="s">
        <v>11</v>
      </c>
      <c r="AQ40" s="227">
        <f t="shared" si="13"/>
        <v>0.4838709677419355</v>
      </c>
      <c r="AR40" s="63" t="s">
        <v>11</v>
      </c>
      <c r="AS40" s="227">
        <f t="shared" si="14"/>
        <v>0.19201520912547529</v>
      </c>
      <c r="AT40" s="63" t="s">
        <v>11</v>
      </c>
      <c r="AU40" s="227">
        <f t="shared" si="15"/>
        <v>0.17300380228136883</v>
      </c>
      <c r="AV40" s="63" t="s">
        <v>11</v>
      </c>
      <c r="AW40" s="227">
        <f t="shared" si="16"/>
        <v>0.14800759013282733</v>
      </c>
      <c r="AX40" s="63" t="s">
        <v>11</v>
      </c>
      <c r="AY40" s="227">
        <f t="shared" si="17"/>
        <v>9.4876660341555973E-3</v>
      </c>
      <c r="AZ40" s="63" t="s">
        <v>11</v>
      </c>
      <c r="BA40" s="227">
        <f t="shared" si="18"/>
        <v>4.9335863377609111E-2</v>
      </c>
      <c r="BB40" s="63" t="s">
        <v>11</v>
      </c>
      <c r="BC40" s="227">
        <f t="shared" si="19"/>
        <v>0.27619047619047621</v>
      </c>
      <c r="BD40" s="63" t="s">
        <v>11</v>
      </c>
      <c r="BE40" s="227">
        <f t="shared" si="20"/>
        <v>5.9273422562141492E-2</v>
      </c>
      <c r="BF40" s="63" t="s">
        <v>11</v>
      </c>
      <c r="BG40" s="227">
        <f t="shared" si="21"/>
        <v>9.1954022988505746E-2</v>
      </c>
      <c r="BI40" s="36" t="str">
        <f t="shared" si="22"/>
        <v>熊取町</v>
      </c>
      <c r="BJ40" s="121">
        <f t="shared" si="23"/>
        <v>0.36695906432748537</v>
      </c>
      <c r="BK40" s="279">
        <f t="shared" si="24"/>
        <v>0.36699999999999999</v>
      </c>
      <c r="BL40" s="36" t="str">
        <f t="shared" si="25"/>
        <v>田尻町</v>
      </c>
      <c r="BM40" s="121">
        <f t="shared" si="26"/>
        <v>0.1</v>
      </c>
      <c r="BN40" s="279">
        <f t="shared" si="27"/>
        <v>0.1</v>
      </c>
      <c r="BO40" s="36" t="str">
        <f t="shared" si="28"/>
        <v>枚方市</v>
      </c>
      <c r="BP40" s="121">
        <f t="shared" si="29"/>
        <v>0.49659863945578231</v>
      </c>
      <c r="BQ40" s="279">
        <f t="shared" si="30"/>
        <v>0.49659999999999999</v>
      </c>
      <c r="BR40" s="36" t="str">
        <f t="shared" si="31"/>
        <v>大阪狭山市</v>
      </c>
      <c r="BS40" s="121">
        <f t="shared" si="32"/>
        <v>0.20110957004160887</v>
      </c>
      <c r="BT40" s="279">
        <f t="shared" si="33"/>
        <v>0.2011</v>
      </c>
      <c r="BU40" s="36" t="str">
        <f t="shared" si="34"/>
        <v>寝屋川市</v>
      </c>
      <c r="BV40" s="121">
        <f t="shared" si="35"/>
        <v>0.23313716613852423</v>
      </c>
      <c r="BW40" s="279">
        <f t="shared" si="36"/>
        <v>0.2331</v>
      </c>
      <c r="BX40" s="36" t="str">
        <f t="shared" si="37"/>
        <v>大阪狭山市</v>
      </c>
      <c r="BY40" s="121">
        <f t="shared" si="38"/>
        <v>0.1289875173370319</v>
      </c>
      <c r="BZ40" s="279">
        <f t="shared" si="39"/>
        <v>0.129</v>
      </c>
      <c r="CA40" s="36" t="str">
        <f t="shared" si="40"/>
        <v>貝塚市</v>
      </c>
      <c r="CB40" s="121">
        <f t="shared" si="41"/>
        <v>1.7024426350851222E-2</v>
      </c>
      <c r="CC40" s="279">
        <f t="shared" si="42"/>
        <v>1.7000000000000001E-2</v>
      </c>
      <c r="CD40" s="36" t="str">
        <f t="shared" si="43"/>
        <v>交野市</v>
      </c>
      <c r="CE40" s="121">
        <f t="shared" si="44"/>
        <v>4.1536863966770511E-2</v>
      </c>
      <c r="CF40" s="279">
        <f t="shared" si="45"/>
        <v>4.1500000000000002E-2</v>
      </c>
      <c r="CG40" s="36" t="str">
        <f t="shared" si="46"/>
        <v>太子町</v>
      </c>
      <c r="CH40" s="121">
        <f t="shared" si="47"/>
        <v>0.16279069767441862</v>
      </c>
      <c r="CI40" s="279">
        <f t="shared" si="48"/>
        <v>0.1628</v>
      </c>
      <c r="CJ40" s="36" t="str">
        <f t="shared" si="49"/>
        <v>高石市</v>
      </c>
      <c r="CK40" s="121">
        <f t="shared" si="50"/>
        <v>6.8783068783068779E-2</v>
      </c>
      <c r="CL40" s="279">
        <f t="shared" si="51"/>
        <v>6.88E-2</v>
      </c>
      <c r="CM40" s="36" t="str">
        <f t="shared" si="52"/>
        <v>泉大津市</v>
      </c>
      <c r="CN40" s="121">
        <f t="shared" si="53"/>
        <v>9.4509450945094511E-2</v>
      </c>
      <c r="CO40" s="214">
        <f t="shared" si="54"/>
        <v>9.4500000000000001E-2</v>
      </c>
      <c r="CQ40" s="280">
        <f t="shared" si="55"/>
        <v>0.41883542119293055</v>
      </c>
      <c r="CR40" s="280">
        <f t="shared" si="56"/>
        <v>0.41880000000000001</v>
      </c>
      <c r="CS40" s="280">
        <f t="shared" si="57"/>
        <v>0.13905492449138979</v>
      </c>
      <c r="CT40" s="280">
        <f t="shared" si="58"/>
        <v>0.1391</v>
      </c>
      <c r="CU40" s="280">
        <f t="shared" si="59"/>
        <v>0.55089838814066017</v>
      </c>
      <c r="CV40" s="280">
        <f t="shared" si="60"/>
        <v>0.55089999999999995</v>
      </c>
      <c r="CW40" s="280">
        <f t="shared" si="61"/>
        <v>0.23116991192719932</v>
      </c>
      <c r="CX40" s="280">
        <f t="shared" si="62"/>
        <v>0.23119999999999999</v>
      </c>
      <c r="CY40" s="280">
        <f t="shared" si="63"/>
        <v>0.26463237789639321</v>
      </c>
      <c r="CZ40" s="280">
        <f t="shared" si="64"/>
        <v>0.2646</v>
      </c>
      <c r="DA40" s="280">
        <f t="shared" si="65"/>
        <v>0.16508641290103757</v>
      </c>
      <c r="DB40" s="280">
        <f t="shared" si="66"/>
        <v>0.1651</v>
      </c>
      <c r="DC40" s="280">
        <f t="shared" si="67"/>
        <v>2.507742800351315E-2</v>
      </c>
      <c r="DD40" s="280">
        <f t="shared" si="68"/>
        <v>2.5100000000000001E-2</v>
      </c>
      <c r="DE40" s="280">
        <f t="shared" si="69"/>
        <v>6.1046287590363305E-2</v>
      </c>
      <c r="DF40" s="280">
        <f t="shared" si="70"/>
        <v>6.0999999999999999E-2</v>
      </c>
      <c r="DG40" s="280">
        <f t="shared" si="71"/>
        <v>0.23028690421101342</v>
      </c>
      <c r="DH40" s="280">
        <f t="shared" si="72"/>
        <v>0.2303</v>
      </c>
      <c r="DI40" s="280">
        <f t="shared" si="73"/>
        <v>9.5602073242217631E-2</v>
      </c>
      <c r="DJ40" s="280">
        <f t="shared" si="74"/>
        <v>9.5600000000000004E-2</v>
      </c>
      <c r="DK40" s="280">
        <f t="shared" si="75"/>
        <v>0.12515288034307123</v>
      </c>
      <c r="DL40" s="280">
        <f t="shared" si="76"/>
        <v>0.12520000000000001</v>
      </c>
      <c r="DM40" s="112">
        <v>0</v>
      </c>
    </row>
    <row r="41" spans="2:117" s="10" customFormat="1" ht="27" customHeight="1">
      <c r="B41" s="59">
        <v>35</v>
      </c>
      <c r="C41" s="38" t="s">
        <v>1</v>
      </c>
      <c r="D41" s="313">
        <v>5032</v>
      </c>
      <c r="E41" s="162">
        <v>1876</v>
      </c>
      <c r="F41" s="211">
        <f t="shared" si="0"/>
        <v>0.37281399046104929</v>
      </c>
      <c r="G41" s="313">
        <v>5007</v>
      </c>
      <c r="H41" s="162">
        <v>733</v>
      </c>
      <c r="I41" s="211">
        <f t="shared" si="1"/>
        <v>0.14639504693429198</v>
      </c>
      <c r="J41" s="313">
        <v>5031</v>
      </c>
      <c r="K41" s="162">
        <v>2709</v>
      </c>
      <c r="L41" s="211">
        <f t="shared" si="2"/>
        <v>0.53846153846153844</v>
      </c>
      <c r="M41" s="313">
        <v>5031</v>
      </c>
      <c r="N41" s="162">
        <v>1038</v>
      </c>
      <c r="O41" s="211">
        <f t="shared" si="3"/>
        <v>0.20632081097197377</v>
      </c>
      <c r="P41" s="313">
        <v>5026</v>
      </c>
      <c r="Q41" s="162">
        <v>1235</v>
      </c>
      <c r="R41" s="211">
        <f t="shared" si="4"/>
        <v>0.24572224432948667</v>
      </c>
      <c r="S41" s="313">
        <v>5029</v>
      </c>
      <c r="T41" s="162">
        <v>571</v>
      </c>
      <c r="U41" s="211">
        <f t="shared" si="5"/>
        <v>0.11354145953469874</v>
      </c>
      <c r="V41" s="313">
        <v>5031</v>
      </c>
      <c r="W41" s="162">
        <v>118</v>
      </c>
      <c r="X41" s="211">
        <f t="shared" si="6"/>
        <v>2.3454581594116477E-2</v>
      </c>
      <c r="Y41" s="313">
        <v>5027</v>
      </c>
      <c r="Z41" s="162">
        <v>318</v>
      </c>
      <c r="AA41" s="211">
        <f t="shared" si="7"/>
        <v>6.3258404615078576E-2</v>
      </c>
      <c r="AB41" s="313">
        <v>5019</v>
      </c>
      <c r="AC41" s="162">
        <v>1472</v>
      </c>
      <c r="AD41" s="211">
        <f t="shared" si="8"/>
        <v>0.29328551504283723</v>
      </c>
      <c r="AE41" s="313">
        <v>5024</v>
      </c>
      <c r="AF41" s="162">
        <v>579</v>
      </c>
      <c r="AG41" s="211">
        <f t="shared" si="9"/>
        <v>0.1152468152866242</v>
      </c>
      <c r="AH41" s="313">
        <v>4999</v>
      </c>
      <c r="AI41" s="162">
        <v>725</v>
      </c>
      <c r="AJ41" s="211">
        <f t="shared" si="10"/>
        <v>0.14502900580116024</v>
      </c>
      <c r="AK41" s="62"/>
      <c r="AL41" s="63" t="s">
        <v>5</v>
      </c>
      <c r="AM41" s="227">
        <f t="shared" si="11"/>
        <v>0.29575402635431919</v>
      </c>
      <c r="AN41" s="63" t="s">
        <v>5</v>
      </c>
      <c r="AO41" s="227">
        <f t="shared" si="12"/>
        <v>0.11436950146627566</v>
      </c>
      <c r="AP41" s="63" t="s">
        <v>5</v>
      </c>
      <c r="AQ41" s="227">
        <f t="shared" si="13"/>
        <v>0.40409956076134701</v>
      </c>
      <c r="AR41" s="63" t="s">
        <v>5</v>
      </c>
      <c r="AS41" s="227">
        <f t="shared" si="14"/>
        <v>8.7847730600292828E-2</v>
      </c>
      <c r="AT41" s="63" t="s">
        <v>5</v>
      </c>
      <c r="AU41" s="227">
        <f t="shared" si="15"/>
        <v>0.12884333821376281</v>
      </c>
      <c r="AV41" s="63" t="s">
        <v>5</v>
      </c>
      <c r="AW41" s="227">
        <f t="shared" si="16"/>
        <v>3.9531478770131773E-2</v>
      </c>
      <c r="AX41" s="63" t="s">
        <v>5</v>
      </c>
      <c r="AY41" s="227">
        <f t="shared" si="17"/>
        <v>2.9282576866764276E-3</v>
      </c>
      <c r="AZ41" s="63" t="s">
        <v>5</v>
      </c>
      <c r="BA41" s="227">
        <f t="shared" si="18"/>
        <v>2.9282576866764276E-2</v>
      </c>
      <c r="BB41" s="63" t="s">
        <v>5</v>
      </c>
      <c r="BC41" s="227">
        <f t="shared" si="19"/>
        <v>0.15666178623718888</v>
      </c>
      <c r="BD41" s="63" t="s">
        <v>5</v>
      </c>
      <c r="BE41" s="227">
        <f t="shared" si="20"/>
        <v>3.5294117647058823E-2</v>
      </c>
      <c r="BF41" s="63" t="s">
        <v>5</v>
      </c>
      <c r="BG41" s="227">
        <f t="shared" si="21"/>
        <v>5.7268722466960353E-2</v>
      </c>
      <c r="BI41" s="36" t="str">
        <f t="shared" si="22"/>
        <v>阪南市</v>
      </c>
      <c r="BJ41" s="121">
        <f t="shared" si="23"/>
        <v>0.3551236749116608</v>
      </c>
      <c r="BK41" s="279">
        <f t="shared" si="24"/>
        <v>0.35510000000000003</v>
      </c>
      <c r="BL41" s="36" t="str">
        <f t="shared" si="25"/>
        <v>島本町</v>
      </c>
      <c r="BM41" s="121">
        <f t="shared" si="26"/>
        <v>9.9426386233269604E-2</v>
      </c>
      <c r="BN41" s="279">
        <f t="shared" si="27"/>
        <v>9.9400000000000002E-2</v>
      </c>
      <c r="BO41" s="36" t="str">
        <f t="shared" si="28"/>
        <v>忠岡町</v>
      </c>
      <c r="BP41" s="121">
        <f t="shared" si="29"/>
        <v>0.49442379182156132</v>
      </c>
      <c r="BQ41" s="279">
        <f t="shared" si="30"/>
        <v>0.49440000000000001</v>
      </c>
      <c r="BR41" s="36" t="str">
        <f t="shared" si="31"/>
        <v>枚方市</v>
      </c>
      <c r="BS41" s="121">
        <f t="shared" si="32"/>
        <v>0.20011337868480725</v>
      </c>
      <c r="BT41" s="279">
        <f t="shared" si="33"/>
        <v>0.2001</v>
      </c>
      <c r="BU41" s="36" t="str">
        <f t="shared" si="34"/>
        <v>高槻市</v>
      </c>
      <c r="BV41" s="121">
        <f t="shared" si="35"/>
        <v>0.22819672131147542</v>
      </c>
      <c r="BW41" s="279">
        <f t="shared" si="36"/>
        <v>0.22819999999999999</v>
      </c>
      <c r="BX41" s="36" t="str">
        <f t="shared" si="37"/>
        <v>池田市</v>
      </c>
      <c r="BY41" s="121">
        <f t="shared" si="38"/>
        <v>0.11386861313868613</v>
      </c>
      <c r="BZ41" s="279">
        <f t="shared" si="39"/>
        <v>0.1139</v>
      </c>
      <c r="CA41" s="36" t="str">
        <f t="shared" si="40"/>
        <v>茨木市</v>
      </c>
      <c r="CB41" s="121">
        <f t="shared" si="41"/>
        <v>1.5940791346427556E-2</v>
      </c>
      <c r="CC41" s="279">
        <f t="shared" si="42"/>
        <v>1.5900000000000001E-2</v>
      </c>
      <c r="CD41" s="36" t="str">
        <f t="shared" si="43"/>
        <v>吹田市</v>
      </c>
      <c r="CE41" s="121">
        <f t="shared" si="44"/>
        <v>4.11888955944478E-2</v>
      </c>
      <c r="CF41" s="279">
        <f t="shared" si="45"/>
        <v>4.1200000000000001E-2</v>
      </c>
      <c r="CG41" s="36" t="str">
        <f t="shared" si="46"/>
        <v>能勢町</v>
      </c>
      <c r="CH41" s="121">
        <f t="shared" si="47"/>
        <v>0.16201117318435754</v>
      </c>
      <c r="CI41" s="279">
        <f t="shared" si="48"/>
        <v>0.16200000000000001</v>
      </c>
      <c r="CJ41" s="36" t="str">
        <f t="shared" si="49"/>
        <v>交野市</v>
      </c>
      <c r="CK41" s="121">
        <f t="shared" si="50"/>
        <v>6.7708333333333329E-2</v>
      </c>
      <c r="CL41" s="279">
        <f t="shared" si="51"/>
        <v>6.7699999999999996E-2</v>
      </c>
      <c r="CM41" s="36" t="str">
        <f t="shared" si="52"/>
        <v>島本町</v>
      </c>
      <c r="CN41" s="121">
        <f t="shared" si="53"/>
        <v>9.1954022988505746E-2</v>
      </c>
      <c r="CO41" s="214">
        <f t="shared" si="54"/>
        <v>9.1999999999999998E-2</v>
      </c>
      <c r="CQ41" s="280">
        <f t="shared" si="55"/>
        <v>0.41883542119293055</v>
      </c>
      <c r="CR41" s="280">
        <f t="shared" si="56"/>
        <v>0.41880000000000001</v>
      </c>
      <c r="CS41" s="280">
        <f t="shared" si="57"/>
        <v>0.13905492449138979</v>
      </c>
      <c r="CT41" s="280">
        <f t="shared" si="58"/>
        <v>0.1391</v>
      </c>
      <c r="CU41" s="280">
        <f t="shared" si="59"/>
        <v>0.55089838814066017</v>
      </c>
      <c r="CV41" s="280">
        <f t="shared" si="60"/>
        <v>0.55089999999999995</v>
      </c>
      <c r="CW41" s="280">
        <f t="shared" si="61"/>
        <v>0.23116991192719932</v>
      </c>
      <c r="CX41" s="280">
        <f t="shared" si="62"/>
        <v>0.23119999999999999</v>
      </c>
      <c r="CY41" s="280">
        <f t="shared" si="63"/>
        <v>0.26463237789639321</v>
      </c>
      <c r="CZ41" s="280">
        <f t="shared" si="64"/>
        <v>0.2646</v>
      </c>
      <c r="DA41" s="280">
        <f t="shared" si="65"/>
        <v>0.16508641290103757</v>
      </c>
      <c r="DB41" s="280">
        <f t="shared" si="66"/>
        <v>0.1651</v>
      </c>
      <c r="DC41" s="280">
        <f t="shared" si="67"/>
        <v>2.507742800351315E-2</v>
      </c>
      <c r="DD41" s="280">
        <f t="shared" si="68"/>
        <v>2.5100000000000001E-2</v>
      </c>
      <c r="DE41" s="280">
        <f t="shared" si="69"/>
        <v>6.1046287590363305E-2</v>
      </c>
      <c r="DF41" s="280">
        <f t="shared" si="70"/>
        <v>6.0999999999999999E-2</v>
      </c>
      <c r="DG41" s="280">
        <f t="shared" si="71"/>
        <v>0.23028690421101342</v>
      </c>
      <c r="DH41" s="280">
        <f t="shared" si="72"/>
        <v>0.2303</v>
      </c>
      <c r="DI41" s="280">
        <f t="shared" si="73"/>
        <v>9.5602073242217631E-2</v>
      </c>
      <c r="DJ41" s="280">
        <f t="shared" si="74"/>
        <v>9.5600000000000004E-2</v>
      </c>
      <c r="DK41" s="280">
        <f t="shared" si="75"/>
        <v>0.12515288034307123</v>
      </c>
      <c r="DL41" s="280">
        <f t="shared" si="76"/>
        <v>0.12520000000000001</v>
      </c>
      <c r="DM41" s="112">
        <v>0</v>
      </c>
    </row>
    <row r="42" spans="2:117" s="10" customFormat="1" ht="27" customHeight="1">
      <c r="B42" s="59">
        <v>36</v>
      </c>
      <c r="C42" s="38" t="s">
        <v>2</v>
      </c>
      <c r="D42" s="313">
        <v>1370</v>
      </c>
      <c r="E42" s="162">
        <v>480</v>
      </c>
      <c r="F42" s="211">
        <f t="shared" si="0"/>
        <v>0.35036496350364965</v>
      </c>
      <c r="G42" s="313">
        <v>1365</v>
      </c>
      <c r="H42" s="162">
        <v>126</v>
      </c>
      <c r="I42" s="211">
        <f t="shared" si="1"/>
        <v>9.2307692307692313E-2</v>
      </c>
      <c r="J42" s="313">
        <v>1371</v>
      </c>
      <c r="K42" s="162">
        <v>806</v>
      </c>
      <c r="L42" s="211">
        <f t="shared" si="2"/>
        <v>0.58789204959883301</v>
      </c>
      <c r="M42" s="313">
        <v>1370</v>
      </c>
      <c r="N42" s="162">
        <v>295</v>
      </c>
      <c r="O42" s="211">
        <f t="shared" si="3"/>
        <v>0.21532846715328466</v>
      </c>
      <c r="P42" s="313">
        <v>1368</v>
      </c>
      <c r="Q42" s="162">
        <v>327</v>
      </c>
      <c r="R42" s="211">
        <f t="shared" si="4"/>
        <v>0.23903508771929824</v>
      </c>
      <c r="S42" s="313">
        <v>1370</v>
      </c>
      <c r="T42" s="162">
        <v>156</v>
      </c>
      <c r="U42" s="211">
        <f t="shared" si="5"/>
        <v>0.11386861313868613</v>
      </c>
      <c r="V42" s="313">
        <v>1371</v>
      </c>
      <c r="W42" s="162">
        <v>29</v>
      </c>
      <c r="X42" s="211">
        <f t="shared" si="6"/>
        <v>2.1152443471918306E-2</v>
      </c>
      <c r="Y42" s="313">
        <v>1369</v>
      </c>
      <c r="Z42" s="162">
        <v>66</v>
      </c>
      <c r="AA42" s="211">
        <f t="shared" si="7"/>
        <v>4.8210372534696858E-2</v>
      </c>
      <c r="AB42" s="313">
        <v>1366</v>
      </c>
      <c r="AC42" s="162">
        <v>205</v>
      </c>
      <c r="AD42" s="211">
        <f t="shared" si="8"/>
        <v>0.1500732064421669</v>
      </c>
      <c r="AE42" s="313">
        <v>1370</v>
      </c>
      <c r="AF42" s="162">
        <v>132</v>
      </c>
      <c r="AG42" s="211">
        <f t="shared" si="9"/>
        <v>9.6350364963503646E-2</v>
      </c>
      <c r="AH42" s="313">
        <v>1360</v>
      </c>
      <c r="AI42" s="162">
        <v>186</v>
      </c>
      <c r="AJ42" s="211">
        <f t="shared" si="10"/>
        <v>0.13676470588235295</v>
      </c>
      <c r="AK42" s="62"/>
      <c r="AL42" s="63" t="s">
        <v>6</v>
      </c>
      <c r="AM42" s="227">
        <f t="shared" si="11"/>
        <v>0.48044692737430167</v>
      </c>
      <c r="AN42" s="63" t="s">
        <v>6</v>
      </c>
      <c r="AO42" s="227">
        <f t="shared" si="12"/>
        <v>0.14525139664804471</v>
      </c>
      <c r="AP42" s="63" t="s">
        <v>6</v>
      </c>
      <c r="AQ42" s="227">
        <f t="shared" si="13"/>
        <v>0.74860335195530725</v>
      </c>
      <c r="AR42" s="63" t="s">
        <v>6</v>
      </c>
      <c r="AS42" s="227">
        <f t="shared" si="14"/>
        <v>0.16292134831460675</v>
      </c>
      <c r="AT42" s="63" t="s">
        <v>6</v>
      </c>
      <c r="AU42" s="227">
        <f t="shared" si="15"/>
        <v>0.34636871508379891</v>
      </c>
      <c r="AV42" s="63" t="s">
        <v>6</v>
      </c>
      <c r="AW42" s="227">
        <f t="shared" si="16"/>
        <v>0.45251396648044695</v>
      </c>
      <c r="AX42" s="63" t="s">
        <v>6</v>
      </c>
      <c r="AY42" s="227">
        <f t="shared" si="17"/>
        <v>7.8212290502793297E-2</v>
      </c>
      <c r="AZ42" s="63" t="s">
        <v>6</v>
      </c>
      <c r="BA42" s="227">
        <f t="shared" si="18"/>
        <v>6.1797752808988762E-2</v>
      </c>
      <c r="BB42" s="63" t="s">
        <v>6</v>
      </c>
      <c r="BC42" s="227">
        <f t="shared" si="19"/>
        <v>0.16201117318435754</v>
      </c>
      <c r="BD42" s="63" t="s">
        <v>6</v>
      </c>
      <c r="BE42" s="227">
        <f t="shared" si="20"/>
        <v>0.16759776536312848</v>
      </c>
      <c r="BF42" s="63" t="s">
        <v>6</v>
      </c>
      <c r="BG42" s="227">
        <f t="shared" si="21"/>
        <v>0.31843575418994413</v>
      </c>
      <c r="BI42" s="36" t="str">
        <f t="shared" si="22"/>
        <v>河内長野市</v>
      </c>
      <c r="BJ42" s="121">
        <f t="shared" si="23"/>
        <v>0.3533145275035261</v>
      </c>
      <c r="BK42" s="279">
        <f t="shared" si="24"/>
        <v>0.3533</v>
      </c>
      <c r="BL42" s="36" t="str">
        <f t="shared" si="25"/>
        <v>八尾市</v>
      </c>
      <c r="BM42" s="121">
        <f t="shared" si="26"/>
        <v>9.9337748344370855E-2</v>
      </c>
      <c r="BN42" s="279">
        <f t="shared" si="27"/>
        <v>9.9299999999999999E-2</v>
      </c>
      <c r="BO42" s="36" t="str">
        <f t="shared" si="28"/>
        <v>泉佐野市</v>
      </c>
      <c r="BP42" s="121">
        <f t="shared" si="29"/>
        <v>0.49376854599406528</v>
      </c>
      <c r="BQ42" s="279">
        <f t="shared" si="30"/>
        <v>0.49380000000000002</v>
      </c>
      <c r="BR42" s="36" t="str">
        <f t="shared" si="31"/>
        <v>吹田市</v>
      </c>
      <c r="BS42" s="121">
        <f t="shared" si="32"/>
        <v>0.19689197344598672</v>
      </c>
      <c r="BT42" s="279">
        <f t="shared" si="33"/>
        <v>0.19689999999999999</v>
      </c>
      <c r="BU42" s="36" t="str">
        <f t="shared" si="34"/>
        <v>門真市</v>
      </c>
      <c r="BV42" s="121">
        <f t="shared" si="35"/>
        <v>0.21768326804700616</v>
      </c>
      <c r="BW42" s="279">
        <f t="shared" si="36"/>
        <v>0.2177</v>
      </c>
      <c r="BX42" s="36" t="str">
        <f t="shared" si="37"/>
        <v>豊中市</v>
      </c>
      <c r="BY42" s="121">
        <f t="shared" si="38"/>
        <v>0.11354145953469874</v>
      </c>
      <c r="BZ42" s="279">
        <f t="shared" si="39"/>
        <v>0.1135</v>
      </c>
      <c r="CA42" s="36" t="str">
        <f t="shared" si="40"/>
        <v>太子町</v>
      </c>
      <c r="CB42" s="121">
        <f t="shared" si="41"/>
        <v>1.5503875968992248E-2</v>
      </c>
      <c r="CC42" s="279">
        <f t="shared" si="42"/>
        <v>1.55E-2</v>
      </c>
      <c r="CD42" s="36" t="str">
        <f t="shared" si="43"/>
        <v>高槻市</v>
      </c>
      <c r="CE42" s="121">
        <f t="shared" si="44"/>
        <v>3.9404839764551995E-2</v>
      </c>
      <c r="CF42" s="279">
        <f t="shared" si="45"/>
        <v>3.9399999999999998E-2</v>
      </c>
      <c r="CG42" s="36" t="str">
        <f t="shared" si="46"/>
        <v>枚方市</v>
      </c>
      <c r="CH42" s="121">
        <f t="shared" si="47"/>
        <v>0.1612169462610179</v>
      </c>
      <c r="CI42" s="279">
        <f t="shared" si="48"/>
        <v>0.16120000000000001</v>
      </c>
      <c r="CJ42" s="36" t="str">
        <f t="shared" si="49"/>
        <v>羽曳野市</v>
      </c>
      <c r="CK42" s="121">
        <f t="shared" si="50"/>
        <v>6.5939771547248185E-2</v>
      </c>
      <c r="CL42" s="279">
        <f t="shared" si="51"/>
        <v>6.59E-2</v>
      </c>
      <c r="CM42" s="36" t="str">
        <f t="shared" si="52"/>
        <v>貝塚市</v>
      </c>
      <c r="CN42" s="121">
        <f t="shared" si="53"/>
        <v>8.9696071163825053E-2</v>
      </c>
      <c r="CO42" s="214">
        <f t="shared" si="54"/>
        <v>8.9700000000000002E-2</v>
      </c>
      <c r="CQ42" s="280">
        <f t="shared" si="55"/>
        <v>0.41883542119293055</v>
      </c>
      <c r="CR42" s="280">
        <f t="shared" si="56"/>
        <v>0.41880000000000001</v>
      </c>
      <c r="CS42" s="280">
        <f t="shared" si="57"/>
        <v>0.13905492449138979</v>
      </c>
      <c r="CT42" s="280">
        <f t="shared" si="58"/>
        <v>0.1391</v>
      </c>
      <c r="CU42" s="280">
        <f t="shared" si="59"/>
        <v>0.55089838814066017</v>
      </c>
      <c r="CV42" s="280">
        <f t="shared" si="60"/>
        <v>0.55089999999999995</v>
      </c>
      <c r="CW42" s="280">
        <f t="shared" si="61"/>
        <v>0.23116991192719932</v>
      </c>
      <c r="CX42" s="280">
        <f t="shared" si="62"/>
        <v>0.23119999999999999</v>
      </c>
      <c r="CY42" s="280">
        <f t="shared" si="63"/>
        <v>0.26463237789639321</v>
      </c>
      <c r="CZ42" s="280">
        <f t="shared" si="64"/>
        <v>0.2646</v>
      </c>
      <c r="DA42" s="280">
        <f t="shared" si="65"/>
        <v>0.16508641290103757</v>
      </c>
      <c r="DB42" s="280">
        <f t="shared" si="66"/>
        <v>0.1651</v>
      </c>
      <c r="DC42" s="280">
        <f t="shared" si="67"/>
        <v>2.507742800351315E-2</v>
      </c>
      <c r="DD42" s="280">
        <f t="shared" si="68"/>
        <v>2.5100000000000001E-2</v>
      </c>
      <c r="DE42" s="280">
        <f t="shared" si="69"/>
        <v>6.1046287590363305E-2</v>
      </c>
      <c r="DF42" s="280">
        <f t="shared" si="70"/>
        <v>6.0999999999999999E-2</v>
      </c>
      <c r="DG42" s="280">
        <f t="shared" si="71"/>
        <v>0.23028690421101342</v>
      </c>
      <c r="DH42" s="280">
        <f t="shared" si="72"/>
        <v>0.2303</v>
      </c>
      <c r="DI42" s="280">
        <f t="shared" si="73"/>
        <v>9.5602073242217631E-2</v>
      </c>
      <c r="DJ42" s="280">
        <f t="shared" si="74"/>
        <v>9.5600000000000004E-2</v>
      </c>
      <c r="DK42" s="280">
        <f t="shared" si="75"/>
        <v>0.12515288034307123</v>
      </c>
      <c r="DL42" s="280">
        <f t="shared" si="76"/>
        <v>0.12520000000000001</v>
      </c>
      <c r="DM42" s="112">
        <v>0</v>
      </c>
    </row>
    <row r="43" spans="2:117" s="10" customFormat="1" ht="27" customHeight="1">
      <c r="B43" s="59">
        <v>37</v>
      </c>
      <c r="C43" s="38" t="s">
        <v>3</v>
      </c>
      <c r="D43" s="313">
        <v>6629</v>
      </c>
      <c r="E43" s="162">
        <v>2273</v>
      </c>
      <c r="F43" s="211">
        <f t="shared" si="0"/>
        <v>0.34288731332025946</v>
      </c>
      <c r="G43" s="313">
        <v>6602</v>
      </c>
      <c r="H43" s="162">
        <v>627</v>
      </c>
      <c r="I43" s="211">
        <f t="shared" si="1"/>
        <v>9.4971220842169038E-2</v>
      </c>
      <c r="J43" s="313">
        <v>6629</v>
      </c>
      <c r="K43" s="162">
        <v>3605</v>
      </c>
      <c r="L43" s="211">
        <f t="shared" si="2"/>
        <v>0.54382259767687435</v>
      </c>
      <c r="M43" s="313">
        <v>6628</v>
      </c>
      <c r="N43" s="162">
        <v>1305</v>
      </c>
      <c r="O43" s="211">
        <f t="shared" si="3"/>
        <v>0.19689197344598672</v>
      </c>
      <c r="P43" s="313">
        <v>6624</v>
      </c>
      <c r="Q43" s="162">
        <v>1597</v>
      </c>
      <c r="R43" s="211">
        <f t="shared" si="4"/>
        <v>0.24109299516908211</v>
      </c>
      <c r="S43" s="313">
        <v>6625</v>
      </c>
      <c r="T43" s="162">
        <v>980</v>
      </c>
      <c r="U43" s="211">
        <f t="shared" si="5"/>
        <v>0.14792452830188679</v>
      </c>
      <c r="V43" s="313">
        <v>6628</v>
      </c>
      <c r="W43" s="162">
        <v>183</v>
      </c>
      <c r="X43" s="211">
        <f t="shared" si="6"/>
        <v>2.7610138805069403E-2</v>
      </c>
      <c r="Y43" s="313">
        <v>6628</v>
      </c>
      <c r="Z43" s="162">
        <v>273</v>
      </c>
      <c r="AA43" s="211">
        <f t="shared" si="7"/>
        <v>4.11888955944478E-2</v>
      </c>
      <c r="AB43" s="313">
        <v>6626</v>
      </c>
      <c r="AC43" s="162">
        <v>1456</v>
      </c>
      <c r="AD43" s="211">
        <f t="shared" si="8"/>
        <v>0.21974041654089949</v>
      </c>
      <c r="AE43" s="313">
        <v>6618</v>
      </c>
      <c r="AF43" s="162">
        <v>637</v>
      </c>
      <c r="AG43" s="211">
        <f t="shared" si="9"/>
        <v>9.625264430341493E-2</v>
      </c>
      <c r="AH43" s="313">
        <v>6614</v>
      </c>
      <c r="AI43" s="162">
        <v>795</v>
      </c>
      <c r="AJ43" s="211">
        <f t="shared" si="10"/>
        <v>0.12019957665557908</v>
      </c>
      <c r="AK43" s="62"/>
      <c r="AL43" s="63" t="s">
        <v>52</v>
      </c>
      <c r="AM43" s="227">
        <f t="shared" si="11"/>
        <v>0.46468401486988847</v>
      </c>
      <c r="AN43" s="63" t="s">
        <v>52</v>
      </c>
      <c r="AO43" s="227">
        <f t="shared" si="12"/>
        <v>0.13533834586466165</v>
      </c>
      <c r="AP43" s="63" t="s">
        <v>52</v>
      </c>
      <c r="AQ43" s="227">
        <f t="shared" si="13"/>
        <v>0.49442379182156132</v>
      </c>
      <c r="AR43" s="63" t="s">
        <v>52</v>
      </c>
      <c r="AS43" s="227">
        <f t="shared" si="14"/>
        <v>0.23048327137546468</v>
      </c>
      <c r="AT43" s="63" t="s">
        <v>52</v>
      </c>
      <c r="AU43" s="227">
        <f t="shared" si="15"/>
        <v>0.17472118959107807</v>
      </c>
      <c r="AV43" s="63" t="s">
        <v>52</v>
      </c>
      <c r="AW43" s="227">
        <f t="shared" si="16"/>
        <v>0.10780669144981413</v>
      </c>
      <c r="AX43" s="63" t="s">
        <v>52</v>
      </c>
      <c r="AY43" s="227">
        <f t="shared" si="17"/>
        <v>2.9739776951672861E-2</v>
      </c>
      <c r="AZ43" s="63" t="s">
        <v>52</v>
      </c>
      <c r="BA43" s="227">
        <f t="shared" si="18"/>
        <v>7.0631970260223054E-2</v>
      </c>
      <c r="BB43" s="63" t="s">
        <v>52</v>
      </c>
      <c r="BC43" s="227">
        <f t="shared" si="19"/>
        <v>0.10820895522388059</v>
      </c>
      <c r="BD43" s="63" t="s">
        <v>52</v>
      </c>
      <c r="BE43" s="227">
        <f t="shared" si="20"/>
        <v>2.9739776951672861E-2</v>
      </c>
      <c r="BF43" s="63" t="s">
        <v>52</v>
      </c>
      <c r="BG43" s="227">
        <f t="shared" si="21"/>
        <v>7.8358208955223885E-2</v>
      </c>
      <c r="BI43" s="36" t="str">
        <f t="shared" si="22"/>
        <v>島本町</v>
      </c>
      <c r="BJ43" s="121">
        <f t="shared" si="23"/>
        <v>0.35171102661596959</v>
      </c>
      <c r="BK43" s="279">
        <f t="shared" si="24"/>
        <v>0.35170000000000001</v>
      </c>
      <c r="BL43" s="36" t="str">
        <f t="shared" si="25"/>
        <v>交野市</v>
      </c>
      <c r="BM43" s="121">
        <f t="shared" si="26"/>
        <v>9.7916666666666666E-2</v>
      </c>
      <c r="BN43" s="279">
        <f t="shared" si="27"/>
        <v>9.7900000000000001E-2</v>
      </c>
      <c r="BO43" s="36" t="str">
        <f t="shared" si="28"/>
        <v>大阪狭山市</v>
      </c>
      <c r="BP43" s="121">
        <f t="shared" si="29"/>
        <v>0.4868238557558946</v>
      </c>
      <c r="BQ43" s="279">
        <f t="shared" si="30"/>
        <v>0.48680000000000001</v>
      </c>
      <c r="BR43" s="36" t="str">
        <f t="shared" si="31"/>
        <v>島本町</v>
      </c>
      <c r="BS43" s="121">
        <f t="shared" si="32"/>
        <v>0.19201520912547529</v>
      </c>
      <c r="BT43" s="279">
        <f t="shared" si="33"/>
        <v>0.192</v>
      </c>
      <c r="BU43" s="36" t="str">
        <f t="shared" si="34"/>
        <v>枚方市</v>
      </c>
      <c r="BV43" s="121">
        <f t="shared" si="35"/>
        <v>0.2159931701764371</v>
      </c>
      <c r="BW43" s="279">
        <f t="shared" si="36"/>
        <v>0.216</v>
      </c>
      <c r="BX43" s="36" t="str">
        <f t="shared" si="37"/>
        <v>千早赤阪村</v>
      </c>
      <c r="BY43" s="121">
        <f t="shared" si="38"/>
        <v>0.109375</v>
      </c>
      <c r="BZ43" s="279">
        <f t="shared" si="39"/>
        <v>0.1094</v>
      </c>
      <c r="CA43" s="36" t="str">
        <f t="shared" si="40"/>
        <v>大東市</v>
      </c>
      <c r="CB43" s="121">
        <f t="shared" si="41"/>
        <v>1.5267175572519083E-2</v>
      </c>
      <c r="CC43" s="279">
        <f t="shared" si="42"/>
        <v>1.5299999999999999E-2</v>
      </c>
      <c r="CD43" s="36" t="str">
        <f t="shared" si="43"/>
        <v>枚方市</v>
      </c>
      <c r="CE43" s="121">
        <f t="shared" si="44"/>
        <v>3.7992628296002265E-2</v>
      </c>
      <c r="CF43" s="279">
        <f t="shared" si="45"/>
        <v>3.7999999999999999E-2</v>
      </c>
      <c r="CG43" s="36" t="str">
        <f t="shared" si="46"/>
        <v>豊能町</v>
      </c>
      <c r="CH43" s="121">
        <f t="shared" si="47"/>
        <v>0.15666178623718888</v>
      </c>
      <c r="CI43" s="279">
        <f t="shared" si="48"/>
        <v>0.15670000000000001</v>
      </c>
      <c r="CJ43" s="36" t="str">
        <f t="shared" si="49"/>
        <v>箕面市</v>
      </c>
      <c r="CK43" s="121">
        <f t="shared" si="50"/>
        <v>6.4709406830437383E-2</v>
      </c>
      <c r="CL43" s="279">
        <f t="shared" si="51"/>
        <v>6.4699999999999994E-2</v>
      </c>
      <c r="CM43" s="36" t="str">
        <f t="shared" si="52"/>
        <v>箕面市</v>
      </c>
      <c r="CN43" s="121">
        <f t="shared" si="53"/>
        <v>8.5680047932893952E-2</v>
      </c>
      <c r="CO43" s="214">
        <f t="shared" si="54"/>
        <v>8.5699999999999998E-2</v>
      </c>
      <c r="CQ43" s="280">
        <f t="shared" si="55"/>
        <v>0.41883542119293055</v>
      </c>
      <c r="CR43" s="280">
        <f t="shared" si="56"/>
        <v>0.41880000000000001</v>
      </c>
      <c r="CS43" s="280">
        <f t="shared" si="57"/>
        <v>0.13905492449138979</v>
      </c>
      <c r="CT43" s="280">
        <f t="shared" si="58"/>
        <v>0.1391</v>
      </c>
      <c r="CU43" s="280">
        <f t="shared" si="59"/>
        <v>0.55089838814066017</v>
      </c>
      <c r="CV43" s="280">
        <f t="shared" si="60"/>
        <v>0.55089999999999995</v>
      </c>
      <c r="CW43" s="280">
        <f t="shared" si="61"/>
        <v>0.23116991192719932</v>
      </c>
      <c r="CX43" s="280">
        <f t="shared" si="62"/>
        <v>0.23119999999999999</v>
      </c>
      <c r="CY43" s="280">
        <f t="shared" si="63"/>
        <v>0.26463237789639321</v>
      </c>
      <c r="CZ43" s="280">
        <f t="shared" si="64"/>
        <v>0.2646</v>
      </c>
      <c r="DA43" s="280">
        <f t="shared" si="65"/>
        <v>0.16508641290103757</v>
      </c>
      <c r="DB43" s="280">
        <f t="shared" si="66"/>
        <v>0.1651</v>
      </c>
      <c r="DC43" s="280">
        <f t="shared" si="67"/>
        <v>2.507742800351315E-2</v>
      </c>
      <c r="DD43" s="280">
        <f t="shared" si="68"/>
        <v>2.5100000000000001E-2</v>
      </c>
      <c r="DE43" s="280">
        <f t="shared" si="69"/>
        <v>6.1046287590363305E-2</v>
      </c>
      <c r="DF43" s="280">
        <f t="shared" si="70"/>
        <v>6.0999999999999999E-2</v>
      </c>
      <c r="DG43" s="280">
        <f t="shared" si="71"/>
        <v>0.23028690421101342</v>
      </c>
      <c r="DH43" s="280">
        <f t="shared" si="72"/>
        <v>0.2303</v>
      </c>
      <c r="DI43" s="280">
        <f t="shared" si="73"/>
        <v>9.5602073242217631E-2</v>
      </c>
      <c r="DJ43" s="280">
        <f t="shared" si="74"/>
        <v>9.5600000000000004E-2</v>
      </c>
      <c r="DK43" s="280">
        <f t="shared" si="75"/>
        <v>0.12515288034307123</v>
      </c>
      <c r="DL43" s="280">
        <f t="shared" si="76"/>
        <v>0.12520000000000001</v>
      </c>
      <c r="DM43" s="112">
        <v>0</v>
      </c>
    </row>
    <row r="44" spans="2:117" s="10" customFormat="1" ht="27" customHeight="1">
      <c r="B44" s="59">
        <v>38</v>
      </c>
      <c r="C44" s="234" t="s">
        <v>45</v>
      </c>
      <c r="D44" s="313">
        <v>1115</v>
      </c>
      <c r="E44" s="162">
        <v>538</v>
      </c>
      <c r="F44" s="211">
        <f t="shared" si="0"/>
        <v>0.48251121076233183</v>
      </c>
      <c r="G44" s="313">
        <v>1112</v>
      </c>
      <c r="H44" s="162">
        <v>173</v>
      </c>
      <c r="I44" s="211">
        <f t="shared" si="1"/>
        <v>0.15557553956834533</v>
      </c>
      <c r="J44" s="313">
        <v>1115</v>
      </c>
      <c r="K44" s="162">
        <v>697</v>
      </c>
      <c r="L44" s="211">
        <f t="shared" si="2"/>
        <v>0.62511210762331837</v>
      </c>
      <c r="M44" s="313">
        <v>1115</v>
      </c>
      <c r="N44" s="162">
        <v>339</v>
      </c>
      <c r="O44" s="211">
        <f t="shared" si="3"/>
        <v>0.3040358744394619</v>
      </c>
      <c r="P44" s="313">
        <v>1114</v>
      </c>
      <c r="Q44" s="162">
        <v>301</v>
      </c>
      <c r="R44" s="211">
        <f t="shared" si="4"/>
        <v>0.27019748653500897</v>
      </c>
      <c r="S44" s="313">
        <v>1115</v>
      </c>
      <c r="T44" s="162">
        <v>300</v>
      </c>
      <c r="U44" s="211">
        <f t="shared" si="5"/>
        <v>0.26905829596412556</v>
      </c>
      <c r="V44" s="313">
        <v>1115</v>
      </c>
      <c r="W44" s="162">
        <v>21</v>
      </c>
      <c r="X44" s="211">
        <f t="shared" si="6"/>
        <v>1.883408071748879E-2</v>
      </c>
      <c r="Y44" s="313">
        <v>1115</v>
      </c>
      <c r="Z44" s="162">
        <v>51</v>
      </c>
      <c r="AA44" s="211">
        <f t="shared" si="7"/>
        <v>4.5739910313901344E-2</v>
      </c>
      <c r="AB44" s="313">
        <v>1114</v>
      </c>
      <c r="AC44" s="162">
        <v>248</v>
      </c>
      <c r="AD44" s="211">
        <f t="shared" si="8"/>
        <v>0.22262118491921004</v>
      </c>
      <c r="AE44" s="313">
        <v>1114</v>
      </c>
      <c r="AF44" s="162">
        <v>104</v>
      </c>
      <c r="AG44" s="211">
        <f t="shared" si="9"/>
        <v>9.33572710951526E-2</v>
      </c>
      <c r="AH44" s="313">
        <v>1111</v>
      </c>
      <c r="AI44" s="162">
        <v>105</v>
      </c>
      <c r="AJ44" s="211">
        <f t="shared" si="10"/>
        <v>9.4509450945094511E-2</v>
      </c>
      <c r="AK44" s="62"/>
      <c r="AL44" s="63" t="s">
        <v>53</v>
      </c>
      <c r="AM44" s="227">
        <f t="shared" si="11"/>
        <v>0.36695906432748537</v>
      </c>
      <c r="AN44" s="63" t="s">
        <v>53</v>
      </c>
      <c r="AO44" s="227">
        <f t="shared" si="12"/>
        <v>0.14117647058823529</v>
      </c>
      <c r="AP44" s="63" t="s">
        <v>53</v>
      </c>
      <c r="AQ44" s="227">
        <f t="shared" si="13"/>
        <v>0.6002928257686676</v>
      </c>
      <c r="AR44" s="63" t="s">
        <v>53</v>
      </c>
      <c r="AS44" s="227">
        <f t="shared" si="14"/>
        <v>0.26608187134502925</v>
      </c>
      <c r="AT44" s="63" t="s">
        <v>53</v>
      </c>
      <c r="AU44" s="227">
        <f t="shared" si="15"/>
        <v>0.26207906295754024</v>
      </c>
      <c r="AV44" s="63" t="s">
        <v>53</v>
      </c>
      <c r="AW44" s="227">
        <f t="shared" si="16"/>
        <v>0.19326500732064422</v>
      </c>
      <c r="AX44" s="63" t="s">
        <v>53</v>
      </c>
      <c r="AY44" s="227">
        <f t="shared" si="17"/>
        <v>2.1929824561403508E-2</v>
      </c>
      <c r="AZ44" s="63" t="s">
        <v>53</v>
      </c>
      <c r="BA44" s="227">
        <f t="shared" si="18"/>
        <v>5.1169590643274851E-2</v>
      </c>
      <c r="BB44" s="63" t="s">
        <v>53</v>
      </c>
      <c r="BC44" s="227">
        <f t="shared" si="19"/>
        <v>0.15497076023391812</v>
      </c>
      <c r="BD44" s="63" t="s">
        <v>53</v>
      </c>
      <c r="BE44" s="227">
        <f t="shared" si="20"/>
        <v>9.6632503660322111E-2</v>
      </c>
      <c r="BF44" s="63" t="s">
        <v>53</v>
      </c>
      <c r="BG44" s="227">
        <f t="shared" si="21"/>
        <v>8.223201174743025E-2</v>
      </c>
      <c r="BI44" s="36" t="str">
        <f t="shared" si="22"/>
        <v>池田市</v>
      </c>
      <c r="BJ44" s="121">
        <f t="shared" si="23"/>
        <v>0.35036496350364965</v>
      </c>
      <c r="BK44" s="279">
        <f t="shared" si="24"/>
        <v>0.35039999999999999</v>
      </c>
      <c r="BL44" s="36" t="str">
        <f t="shared" si="25"/>
        <v>岬町</v>
      </c>
      <c r="BM44" s="121">
        <f t="shared" si="26"/>
        <v>9.7345132743362831E-2</v>
      </c>
      <c r="BN44" s="279">
        <f t="shared" si="27"/>
        <v>9.7299999999999998E-2</v>
      </c>
      <c r="BO44" s="36" t="str">
        <f t="shared" si="28"/>
        <v>島本町</v>
      </c>
      <c r="BP44" s="121">
        <f t="shared" si="29"/>
        <v>0.4838709677419355</v>
      </c>
      <c r="BQ44" s="279">
        <f t="shared" si="30"/>
        <v>0.4839</v>
      </c>
      <c r="BR44" s="36" t="str">
        <f t="shared" si="31"/>
        <v>箕面市</v>
      </c>
      <c r="BS44" s="121">
        <f t="shared" si="32"/>
        <v>0.17634730538922155</v>
      </c>
      <c r="BT44" s="279">
        <f t="shared" si="33"/>
        <v>0.17630000000000001</v>
      </c>
      <c r="BU44" s="36" t="str">
        <f t="shared" si="34"/>
        <v>箕面市</v>
      </c>
      <c r="BV44" s="121">
        <f t="shared" si="35"/>
        <v>0.20766008378216635</v>
      </c>
      <c r="BW44" s="279">
        <f t="shared" si="36"/>
        <v>0.2077</v>
      </c>
      <c r="BX44" s="36" t="str">
        <f t="shared" si="37"/>
        <v>忠岡町</v>
      </c>
      <c r="BY44" s="121">
        <f t="shared" si="38"/>
        <v>0.10780669144981413</v>
      </c>
      <c r="BZ44" s="279">
        <f t="shared" si="39"/>
        <v>0.10780000000000001</v>
      </c>
      <c r="CA44" s="36" t="str">
        <f t="shared" si="40"/>
        <v>田尻町</v>
      </c>
      <c r="CB44" s="121">
        <f t="shared" si="41"/>
        <v>1.3333333333333334E-2</v>
      </c>
      <c r="CC44" s="279">
        <f t="shared" si="42"/>
        <v>1.3299999999999999E-2</v>
      </c>
      <c r="CD44" s="36" t="str">
        <f t="shared" si="43"/>
        <v>岬町</v>
      </c>
      <c r="CE44" s="121">
        <f t="shared" si="44"/>
        <v>3.5398230088495575E-2</v>
      </c>
      <c r="CF44" s="279">
        <f t="shared" si="45"/>
        <v>3.5400000000000001E-2</v>
      </c>
      <c r="CG44" s="36" t="str">
        <f t="shared" si="46"/>
        <v>熊取町</v>
      </c>
      <c r="CH44" s="121">
        <f t="shared" si="47"/>
        <v>0.15497076023391812</v>
      </c>
      <c r="CI44" s="279">
        <f t="shared" si="48"/>
        <v>0.155</v>
      </c>
      <c r="CJ44" s="36" t="str">
        <f t="shared" si="49"/>
        <v>島本町</v>
      </c>
      <c r="CK44" s="121">
        <f t="shared" si="50"/>
        <v>5.9273422562141492E-2</v>
      </c>
      <c r="CL44" s="279">
        <f t="shared" si="51"/>
        <v>5.9299999999999999E-2</v>
      </c>
      <c r="CM44" s="36" t="str">
        <f t="shared" si="52"/>
        <v>熊取町</v>
      </c>
      <c r="CN44" s="121">
        <f t="shared" si="53"/>
        <v>8.223201174743025E-2</v>
      </c>
      <c r="CO44" s="214">
        <f t="shared" si="54"/>
        <v>8.2199999999999995E-2</v>
      </c>
      <c r="CQ44" s="280">
        <f t="shared" si="55"/>
        <v>0.41883542119293055</v>
      </c>
      <c r="CR44" s="280">
        <f t="shared" si="56"/>
        <v>0.41880000000000001</v>
      </c>
      <c r="CS44" s="280">
        <f t="shared" si="57"/>
        <v>0.13905492449138979</v>
      </c>
      <c r="CT44" s="280">
        <f t="shared" si="58"/>
        <v>0.1391</v>
      </c>
      <c r="CU44" s="280">
        <f t="shared" si="59"/>
        <v>0.55089838814066017</v>
      </c>
      <c r="CV44" s="280">
        <f t="shared" si="60"/>
        <v>0.55089999999999995</v>
      </c>
      <c r="CW44" s="280">
        <f t="shared" si="61"/>
        <v>0.23116991192719932</v>
      </c>
      <c r="CX44" s="280">
        <f t="shared" si="62"/>
        <v>0.23119999999999999</v>
      </c>
      <c r="CY44" s="280">
        <f t="shared" si="63"/>
        <v>0.26463237789639321</v>
      </c>
      <c r="CZ44" s="280">
        <f t="shared" si="64"/>
        <v>0.2646</v>
      </c>
      <c r="DA44" s="280">
        <f t="shared" si="65"/>
        <v>0.16508641290103757</v>
      </c>
      <c r="DB44" s="280">
        <f t="shared" si="66"/>
        <v>0.1651</v>
      </c>
      <c r="DC44" s="280">
        <f t="shared" si="67"/>
        <v>2.507742800351315E-2</v>
      </c>
      <c r="DD44" s="280">
        <f t="shared" si="68"/>
        <v>2.5100000000000001E-2</v>
      </c>
      <c r="DE44" s="280">
        <f t="shared" si="69"/>
        <v>6.1046287590363305E-2</v>
      </c>
      <c r="DF44" s="280">
        <f t="shared" si="70"/>
        <v>6.0999999999999999E-2</v>
      </c>
      <c r="DG44" s="280">
        <f t="shared" si="71"/>
        <v>0.23028690421101342</v>
      </c>
      <c r="DH44" s="280">
        <f t="shared" si="72"/>
        <v>0.2303</v>
      </c>
      <c r="DI44" s="280">
        <f t="shared" si="73"/>
        <v>9.5602073242217631E-2</v>
      </c>
      <c r="DJ44" s="280">
        <f t="shared" si="74"/>
        <v>9.5600000000000004E-2</v>
      </c>
      <c r="DK44" s="280">
        <f t="shared" si="75"/>
        <v>0.12515288034307123</v>
      </c>
      <c r="DL44" s="280">
        <f t="shared" si="76"/>
        <v>0.12520000000000001</v>
      </c>
      <c r="DM44" s="112">
        <v>0</v>
      </c>
    </row>
    <row r="45" spans="2:117" s="10" customFormat="1" ht="27" customHeight="1">
      <c r="B45" s="59">
        <v>39</v>
      </c>
      <c r="C45" s="234" t="s">
        <v>8</v>
      </c>
      <c r="D45" s="313">
        <v>6122</v>
      </c>
      <c r="E45" s="162">
        <v>2349</v>
      </c>
      <c r="F45" s="211">
        <f t="shared" si="0"/>
        <v>0.38369813786344331</v>
      </c>
      <c r="G45" s="313">
        <v>6084</v>
      </c>
      <c r="H45" s="162">
        <v>773</v>
      </c>
      <c r="I45" s="211">
        <f t="shared" si="1"/>
        <v>0.12705456936226167</v>
      </c>
      <c r="J45" s="313">
        <v>6120</v>
      </c>
      <c r="K45" s="162">
        <v>3330</v>
      </c>
      <c r="L45" s="211">
        <f t="shared" si="2"/>
        <v>0.54411764705882348</v>
      </c>
      <c r="M45" s="313">
        <v>6118</v>
      </c>
      <c r="N45" s="162">
        <v>1246</v>
      </c>
      <c r="O45" s="211">
        <f t="shared" si="3"/>
        <v>0.20366132723112129</v>
      </c>
      <c r="P45" s="313">
        <v>6100</v>
      </c>
      <c r="Q45" s="162">
        <v>1392</v>
      </c>
      <c r="R45" s="211">
        <f t="shared" si="4"/>
        <v>0.22819672131147542</v>
      </c>
      <c r="S45" s="313">
        <v>6112</v>
      </c>
      <c r="T45" s="162">
        <v>877</v>
      </c>
      <c r="U45" s="211">
        <f t="shared" si="5"/>
        <v>0.14348821989528796</v>
      </c>
      <c r="V45" s="313">
        <v>6119</v>
      </c>
      <c r="W45" s="162">
        <v>162</v>
      </c>
      <c r="X45" s="211">
        <f t="shared" si="6"/>
        <v>2.6474914201666939E-2</v>
      </c>
      <c r="Y45" s="313">
        <v>6116</v>
      </c>
      <c r="Z45" s="162">
        <v>241</v>
      </c>
      <c r="AA45" s="211">
        <f t="shared" si="7"/>
        <v>3.9404839764551995E-2</v>
      </c>
      <c r="AB45" s="313">
        <v>6115</v>
      </c>
      <c r="AC45" s="162">
        <v>1330</v>
      </c>
      <c r="AD45" s="211">
        <f t="shared" si="8"/>
        <v>0.21749795584627965</v>
      </c>
      <c r="AE45" s="313">
        <v>6114</v>
      </c>
      <c r="AF45" s="162">
        <v>505</v>
      </c>
      <c r="AG45" s="211">
        <f t="shared" si="9"/>
        <v>8.2597317631665029E-2</v>
      </c>
      <c r="AH45" s="313">
        <v>6070</v>
      </c>
      <c r="AI45" s="162">
        <v>611</v>
      </c>
      <c r="AJ45" s="211">
        <f t="shared" si="10"/>
        <v>0.10065897858319604</v>
      </c>
      <c r="AK45" s="62"/>
      <c r="AL45" s="63" t="s">
        <v>54</v>
      </c>
      <c r="AM45" s="227">
        <f t="shared" si="11"/>
        <v>0.53333333333333333</v>
      </c>
      <c r="AN45" s="63" t="s">
        <v>54</v>
      </c>
      <c r="AO45" s="227">
        <f t="shared" si="12"/>
        <v>0.1</v>
      </c>
      <c r="AP45" s="63" t="s">
        <v>54</v>
      </c>
      <c r="AQ45" s="227">
        <f t="shared" si="13"/>
        <v>0.30666666666666664</v>
      </c>
      <c r="AR45" s="63" t="s">
        <v>54</v>
      </c>
      <c r="AS45" s="227">
        <f t="shared" si="14"/>
        <v>0.10666666666666667</v>
      </c>
      <c r="AT45" s="63" t="s">
        <v>54</v>
      </c>
      <c r="AU45" s="227">
        <f t="shared" si="15"/>
        <v>0.18</v>
      </c>
      <c r="AV45" s="63" t="s">
        <v>54</v>
      </c>
      <c r="AW45" s="227">
        <f t="shared" si="16"/>
        <v>9.3333333333333338E-2</v>
      </c>
      <c r="AX45" s="63" t="s">
        <v>54</v>
      </c>
      <c r="AY45" s="227">
        <f t="shared" si="17"/>
        <v>1.3333333333333334E-2</v>
      </c>
      <c r="AZ45" s="63" t="s">
        <v>54</v>
      </c>
      <c r="BA45" s="227">
        <f t="shared" si="18"/>
        <v>6.6666666666666666E-2</v>
      </c>
      <c r="BB45" s="63" t="s">
        <v>54</v>
      </c>
      <c r="BC45" s="227">
        <f t="shared" si="19"/>
        <v>0.29333333333333333</v>
      </c>
      <c r="BD45" s="63" t="s">
        <v>54</v>
      </c>
      <c r="BE45" s="227">
        <f t="shared" si="20"/>
        <v>4.0268456375838924E-2</v>
      </c>
      <c r="BF45" s="63" t="s">
        <v>54</v>
      </c>
      <c r="BG45" s="227">
        <f t="shared" si="21"/>
        <v>6.0402684563758392E-2</v>
      </c>
      <c r="BI45" s="36" t="str">
        <f t="shared" si="22"/>
        <v>大阪狭山市</v>
      </c>
      <c r="BJ45" s="121">
        <f t="shared" si="23"/>
        <v>0.35</v>
      </c>
      <c r="BK45" s="279">
        <f t="shared" si="24"/>
        <v>0.35</v>
      </c>
      <c r="BL45" s="36" t="str">
        <f t="shared" si="25"/>
        <v>富田林市</v>
      </c>
      <c r="BM45" s="121">
        <f t="shared" si="26"/>
        <v>9.5369096744612566E-2</v>
      </c>
      <c r="BN45" s="279">
        <f t="shared" si="27"/>
        <v>9.5399999999999999E-2</v>
      </c>
      <c r="BO45" s="36" t="str">
        <f t="shared" si="28"/>
        <v>交野市</v>
      </c>
      <c r="BP45" s="121">
        <f t="shared" si="29"/>
        <v>0.46305931321540061</v>
      </c>
      <c r="BQ45" s="279">
        <f t="shared" si="30"/>
        <v>0.46310000000000001</v>
      </c>
      <c r="BR45" s="36" t="str">
        <f t="shared" si="31"/>
        <v>門真市</v>
      </c>
      <c r="BS45" s="121">
        <f t="shared" si="32"/>
        <v>0.17245240761478164</v>
      </c>
      <c r="BT45" s="279">
        <f t="shared" si="33"/>
        <v>0.17249999999999999</v>
      </c>
      <c r="BU45" s="36" t="str">
        <f t="shared" si="34"/>
        <v>泉南市</v>
      </c>
      <c r="BV45" s="121">
        <f t="shared" si="35"/>
        <v>0.19415204678362574</v>
      </c>
      <c r="BW45" s="279">
        <f t="shared" si="36"/>
        <v>0.19420000000000001</v>
      </c>
      <c r="BX45" s="36" t="str">
        <f t="shared" si="37"/>
        <v>泉南市</v>
      </c>
      <c r="BY45" s="121">
        <f t="shared" si="38"/>
        <v>0.10280373831775701</v>
      </c>
      <c r="BZ45" s="279">
        <f t="shared" si="39"/>
        <v>0.1028</v>
      </c>
      <c r="CA45" s="36" t="str">
        <f t="shared" si="40"/>
        <v>枚方市</v>
      </c>
      <c r="CB45" s="121">
        <f t="shared" si="41"/>
        <v>1.3321995464852607E-2</v>
      </c>
      <c r="CC45" s="279">
        <f t="shared" si="42"/>
        <v>1.3299999999999999E-2</v>
      </c>
      <c r="CD45" s="36" t="str">
        <f t="shared" si="43"/>
        <v>大東市</v>
      </c>
      <c r="CE45" s="121">
        <f t="shared" si="44"/>
        <v>3.4676185619581849E-2</v>
      </c>
      <c r="CF45" s="279">
        <f t="shared" si="45"/>
        <v>3.4700000000000002E-2</v>
      </c>
      <c r="CG45" s="36" t="str">
        <f t="shared" si="46"/>
        <v>池田市</v>
      </c>
      <c r="CH45" s="121">
        <f t="shared" si="47"/>
        <v>0.1500732064421669</v>
      </c>
      <c r="CI45" s="279">
        <f t="shared" si="48"/>
        <v>0.15010000000000001</v>
      </c>
      <c r="CJ45" s="36" t="str">
        <f t="shared" si="49"/>
        <v>泉南市</v>
      </c>
      <c r="CK45" s="121">
        <f t="shared" si="50"/>
        <v>5.3801169590643273E-2</v>
      </c>
      <c r="CL45" s="279">
        <f t="shared" si="51"/>
        <v>5.3800000000000001E-2</v>
      </c>
      <c r="CM45" s="36" t="str">
        <f t="shared" si="52"/>
        <v>交野市</v>
      </c>
      <c r="CN45" s="121">
        <f t="shared" si="53"/>
        <v>8.1589958158995821E-2</v>
      </c>
      <c r="CO45" s="214">
        <f t="shared" si="54"/>
        <v>8.1600000000000006E-2</v>
      </c>
      <c r="CQ45" s="280">
        <f t="shared" si="55"/>
        <v>0.41883542119293055</v>
      </c>
      <c r="CR45" s="280">
        <f t="shared" si="56"/>
        <v>0.41880000000000001</v>
      </c>
      <c r="CS45" s="280">
        <f t="shared" si="57"/>
        <v>0.13905492449138979</v>
      </c>
      <c r="CT45" s="280">
        <f t="shared" si="58"/>
        <v>0.1391</v>
      </c>
      <c r="CU45" s="280">
        <f t="shared" si="59"/>
        <v>0.55089838814066017</v>
      </c>
      <c r="CV45" s="280">
        <f t="shared" si="60"/>
        <v>0.55089999999999995</v>
      </c>
      <c r="CW45" s="280">
        <f t="shared" si="61"/>
        <v>0.23116991192719932</v>
      </c>
      <c r="CX45" s="280">
        <f t="shared" si="62"/>
        <v>0.23119999999999999</v>
      </c>
      <c r="CY45" s="280">
        <f t="shared" si="63"/>
        <v>0.26463237789639321</v>
      </c>
      <c r="CZ45" s="280">
        <f t="shared" si="64"/>
        <v>0.2646</v>
      </c>
      <c r="DA45" s="280">
        <f t="shared" si="65"/>
        <v>0.16508641290103757</v>
      </c>
      <c r="DB45" s="280">
        <f t="shared" si="66"/>
        <v>0.1651</v>
      </c>
      <c r="DC45" s="280">
        <f t="shared" si="67"/>
        <v>2.507742800351315E-2</v>
      </c>
      <c r="DD45" s="280">
        <f t="shared" si="68"/>
        <v>2.5100000000000001E-2</v>
      </c>
      <c r="DE45" s="280">
        <f t="shared" si="69"/>
        <v>6.1046287590363305E-2</v>
      </c>
      <c r="DF45" s="280">
        <f t="shared" si="70"/>
        <v>6.0999999999999999E-2</v>
      </c>
      <c r="DG45" s="280">
        <f t="shared" si="71"/>
        <v>0.23028690421101342</v>
      </c>
      <c r="DH45" s="280">
        <f t="shared" si="72"/>
        <v>0.2303</v>
      </c>
      <c r="DI45" s="280">
        <f t="shared" si="73"/>
        <v>9.5602073242217631E-2</v>
      </c>
      <c r="DJ45" s="280">
        <f t="shared" si="74"/>
        <v>9.5600000000000004E-2</v>
      </c>
      <c r="DK45" s="280">
        <f t="shared" si="75"/>
        <v>0.12515288034307123</v>
      </c>
      <c r="DL45" s="280">
        <f t="shared" si="76"/>
        <v>0.12520000000000001</v>
      </c>
      <c r="DM45" s="112">
        <v>0</v>
      </c>
    </row>
    <row r="46" spans="2:117" s="10" customFormat="1" ht="27" customHeight="1">
      <c r="B46" s="59">
        <v>40</v>
      </c>
      <c r="C46" s="234" t="s">
        <v>46</v>
      </c>
      <c r="D46" s="313">
        <v>1352</v>
      </c>
      <c r="E46" s="162">
        <v>675</v>
      </c>
      <c r="F46" s="211">
        <f t="shared" si="0"/>
        <v>0.49926035502958582</v>
      </c>
      <c r="G46" s="313">
        <v>1349</v>
      </c>
      <c r="H46" s="162">
        <v>262</v>
      </c>
      <c r="I46" s="211">
        <f t="shared" si="1"/>
        <v>0.19421793921423278</v>
      </c>
      <c r="J46" s="313">
        <v>1352</v>
      </c>
      <c r="K46" s="162">
        <v>797</v>
      </c>
      <c r="L46" s="211">
        <f t="shared" si="2"/>
        <v>0.58949704142011838</v>
      </c>
      <c r="M46" s="313">
        <v>1352</v>
      </c>
      <c r="N46" s="162">
        <v>372</v>
      </c>
      <c r="O46" s="211">
        <f t="shared" si="3"/>
        <v>0.27514792899408286</v>
      </c>
      <c r="P46" s="313">
        <v>1350</v>
      </c>
      <c r="Q46" s="162">
        <v>335</v>
      </c>
      <c r="R46" s="211">
        <f t="shared" si="4"/>
        <v>0.24814814814814815</v>
      </c>
      <c r="S46" s="313">
        <v>1351</v>
      </c>
      <c r="T46" s="162">
        <v>223</v>
      </c>
      <c r="U46" s="211">
        <f t="shared" si="5"/>
        <v>0.16506291635825315</v>
      </c>
      <c r="V46" s="313">
        <v>1351</v>
      </c>
      <c r="W46" s="162">
        <v>23</v>
      </c>
      <c r="X46" s="211">
        <f t="shared" si="6"/>
        <v>1.7024426350851222E-2</v>
      </c>
      <c r="Y46" s="313">
        <v>1352</v>
      </c>
      <c r="Z46" s="162">
        <v>68</v>
      </c>
      <c r="AA46" s="211">
        <f t="shared" si="7"/>
        <v>5.0295857988165681E-2</v>
      </c>
      <c r="AB46" s="313">
        <v>1351</v>
      </c>
      <c r="AC46" s="162">
        <v>237</v>
      </c>
      <c r="AD46" s="211">
        <f t="shared" si="8"/>
        <v>0.17542561065877127</v>
      </c>
      <c r="AE46" s="313">
        <v>1349</v>
      </c>
      <c r="AF46" s="162">
        <v>94</v>
      </c>
      <c r="AG46" s="211">
        <f t="shared" si="9"/>
        <v>6.9681245366938468E-2</v>
      </c>
      <c r="AH46" s="313">
        <v>1349</v>
      </c>
      <c r="AI46" s="162">
        <v>121</v>
      </c>
      <c r="AJ46" s="211">
        <f t="shared" si="10"/>
        <v>8.9696071163825053E-2</v>
      </c>
      <c r="AK46" s="62"/>
      <c r="AL46" s="63" t="s">
        <v>55</v>
      </c>
      <c r="AM46" s="227">
        <f t="shared" si="11"/>
        <v>0.41592920353982299</v>
      </c>
      <c r="AN46" s="63" t="s">
        <v>55</v>
      </c>
      <c r="AO46" s="227">
        <f t="shared" si="12"/>
        <v>9.7345132743362831E-2</v>
      </c>
      <c r="AP46" s="63" t="s">
        <v>55</v>
      </c>
      <c r="AQ46" s="227">
        <f t="shared" si="13"/>
        <v>0.4336283185840708</v>
      </c>
      <c r="AR46" s="63" t="s">
        <v>55</v>
      </c>
      <c r="AS46" s="227">
        <f t="shared" si="14"/>
        <v>0.23893805309734514</v>
      </c>
      <c r="AT46" s="63" t="s">
        <v>55</v>
      </c>
      <c r="AU46" s="227">
        <f t="shared" si="15"/>
        <v>0.35398230088495575</v>
      </c>
      <c r="AV46" s="63" t="s">
        <v>55</v>
      </c>
      <c r="AW46" s="227">
        <f t="shared" si="16"/>
        <v>0.16814159292035399</v>
      </c>
      <c r="AX46" s="63" t="s">
        <v>55</v>
      </c>
      <c r="AY46" s="227">
        <f t="shared" si="17"/>
        <v>8.8495575221238937E-3</v>
      </c>
      <c r="AZ46" s="63" t="s">
        <v>55</v>
      </c>
      <c r="BA46" s="227">
        <f t="shared" si="18"/>
        <v>3.5398230088495575E-2</v>
      </c>
      <c r="BB46" s="63" t="s">
        <v>55</v>
      </c>
      <c r="BC46" s="227">
        <f t="shared" si="19"/>
        <v>0.17699115044247787</v>
      </c>
      <c r="BD46" s="63" t="s">
        <v>55</v>
      </c>
      <c r="BE46" s="227">
        <f t="shared" si="20"/>
        <v>5.3097345132743362E-2</v>
      </c>
      <c r="BF46" s="63" t="s">
        <v>55</v>
      </c>
      <c r="BG46" s="227">
        <f t="shared" si="21"/>
        <v>7.407407407407407E-2</v>
      </c>
      <c r="BI46" s="36" t="str">
        <f t="shared" si="22"/>
        <v>枚方市</v>
      </c>
      <c r="BJ46" s="121">
        <f t="shared" si="23"/>
        <v>0.34732066912390136</v>
      </c>
      <c r="BK46" s="279">
        <f t="shared" si="24"/>
        <v>0.3473</v>
      </c>
      <c r="BL46" s="36" t="str">
        <f t="shared" si="25"/>
        <v>吹田市</v>
      </c>
      <c r="BM46" s="121">
        <f t="shared" si="26"/>
        <v>9.4971220842169038E-2</v>
      </c>
      <c r="BN46" s="279">
        <f t="shared" si="27"/>
        <v>9.5000000000000001E-2</v>
      </c>
      <c r="BO46" s="36" t="str">
        <f t="shared" si="28"/>
        <v>岬町</v>
      </c>
      <c r="BP46" s="121">
        <f t="shared" si="29"/>
        <v>0.4336283185840708</v>
      </c>
      <c r="BQ46" s="279">
        <f t="shared" si="30"/>
        <v>0.43359999999999999</v>
      </c>
      <c r="BR46" s="36" t="str">
        <f t="shared" si="31"/>
        <v>能勢町</v>
      </c>
      <c r="BS46" s="121">
        <f t="shared" si="32"/>
        <v>0.16292134831460675</v>
      </c>
      <c r="BT46" s="279">
        <f t="shared" si="33"/>
        <v>0.16289999999999999</v>
      </c>
      <c r="BU46" s="36" t="str">
        <f t="shared" si="34"/>
        <v>田尻町</v>
      </c>
      <c r="BV46" s="121">
        <f t="shared" si="35"/>
        <v>0.18</v>
      </c>
      <c r="BW46" s="279">
        <f t="shared" si="36"/>
        <v>0.18</v>
      </c>
      <c r="BX46" s="36" t="str">
        <f t="shared" si="37"/>
        <v>門真市</v>
      </c>
      <c r="BY46" s="121">
        <f t="shared" si="38"/>
        <v>9.9608282036933407E-2</v>
      </c>
      <c r="BZ46" s="279">
        <f t="shared" si="39"/>
        <v>9.9599999999999994E-2</v>
      </c>
      <c r="CA46" s="36" t="str">
        <f t="shared" si="40"/>
        <v>高石市</v>
      </c>
      <c r="CB46" s="121">
        <f t="shared" si="41"/>
        <v>1.2345679012345678E-2</v>
      </c>
      <c r="CC46" s="279">
        <f t="shared" si="42"/>
        <v>1.23E-2</v>
      </c>
      <c r="CD46" s="36" t="str">
        <f t="shared" si="43"/>
        <v>四條畷市</v>
      </c>
      <c r="CE46" s="121">
        <f t="shared" si="44"/>
        <v>3.1901840490797549E-2</v>
      </c>
      <c r="CF46" s="279">
        <f t="shared" si="45"/>
        <v>3.1899999999999998E-2</v>
      </c>
      <c r="CG46" s="36" t="str">
        <f t="shared" si="46"/>
        <v>和泉市</v>
      </c>
      <c r="CH46" s="121">
        <f t="shared" si="47"/>
        <v>0.1473551637279597</v>
      </c>
      <c r="CI46" s="279">
        <f t="shared" si="48"/>
        <v>0.1474</v>
      </c>
      <c r="CJ46" s="36" t="str">
        <f t="shared" si="49"/>
        <v>岬町</v>
      </c>
      <c r="CK46" s="121">
        <f t="shared" si="50"/>
        <v>5.3097345132743362E-2</v>
      </c>
      <c r="CL46" s="279">
        <f t="shared" si="51"/>
        <v>5.3100000000000001E-2</v>
      </c>
      <c r="CM46" s="36" t="str">
        <f t="shared" si="52"/>
        <v>忠岡町</v>
      </c>
      <c r="CN46" s="121">
        <f t="shared" si="53"/>
        <v>7.8358208955223885E-2</v>
      </c>
      <c r="CO46" s="214">
        <f t="shared" si="54"/>
        <v>7.8399999999999997E-2</v>
      </c>
      <c r="CQ46" s="280">
        <f t="shared" si="55"/>
        <v>0.41883542119293055</v>
      </c>
      <c r="CR46" s="280">
        <f t="shared" si="56"/>
        <v>0.41880000000000001</v>
      </c>
      <c r="CS46" s="280">
        <f t="shared" si="57"/>
        <v>0.13905492449138979</v>
      </c>
      <c r="CT46" s="280">
        <f t="shared" si="58"/>
        <v>0.1391</v>
      </c>
      <c r="CU46" s="280">
        <f t="shared" si="59"/>
        <v>0.55089838814066017</v>
      </c>
      <c r="CV46" s="280">
        <f t="shared" si="60"/>
        <v>0.55089999999999995</v>
      </c>
      <c r="CW46" s="280">
        <f t="shared" si="61"/>
        <v>0.23116991192719932</v>
      </c>
      <c r="CX46" s="280">
        <f t="shared" si="62"/>
        <v>0.23119999999999999</v>
      </c>
      <c r="CY46" s="280">
        <f t="shared" si="63"/>
        <v>0.26463237789639321</v>
      </c>
      <c r="CZ46" s="280">
        <f t="shared" si="64"/>
        <v>0.2646</v>
      </c>
      <c r="DA46" s="280">
        <f t="shared" si="65"/>
        <v>0.16508641290103757</v>
      </c>
      <c r="DB46" s="280">
        <f t="shared" si="66"/>
        <v>0.1651</v>
      </c>
      <c r="DC46" s="280">
        <f t="shared" si="67"/>
        <v>2.507742800351315E-2</v>
      </c>
      <c r="DD46" s="280">
        <f t="shared" si="68"/>
        <v>2.5100000000000001E-2</v>
      </c>
      <c r="DE46" s="280">
        <f t="shared" si="69"/>
        <v>6.1046287590363305E-2</v>
      </c>
      <c r="DF46" s="280">
        <f t="shared" si="70"/>
        <v>6.0999999999999999E-2</v>
      </c>
      <c r="DG46" s="280">
        <f t="shared" si="71"/>
        <v>0.23028690421101342</v>
      </c>
      <c r="DH46" s="280">
        <f t="shared" si="72"/>
        <v>0.2303</v>
      </c>
      <c r="DI46" s="280">
        <f t="shared" si="73"/>
        <v>9.5602073242217631E-2</v>
      </c>
      <c r="DJ46" s="280">
        <f t="shared" si="74"/>
        <v>9.5600000000000004E-2</v>
      </c>
      <c r="DK46" s="280">
        <f t="shared" si="75"/>
        <v>0.12515288034307123</v>
      </c>
      <c r="DL46" s="280">
        <f t="shared" si="76"/>
        <v>0.12520000000000001</v>
      </c>
      <c r="DM46" s="112">
        <v>0</v>
      </c>
    </row>
    <row r="47" spans="2:117" s="10" customFormat="1" ht="27" customHeight="1">
      <c r="B47" s="59">
        <v>41</v>
      </c>
      <c r="C47" s="234" t="s">
        <v>13</v>
      </c>
      <c r="D47" s="313">
        <v>2593</v>
      </c>
      <c r="E47" s="162">
        <v>1144</v>
      </c>
      <c r="F47" s="211">
        <f t="shared" si="0"/>
        <v>0.44118781334361745</v>
      </c>
      <c r="G47" s="313">
        <v>2578</v>
      </c>
      <c r="H47" s="162">
        <v>415</v>
      </c>
      <c r="I47" s="211">
        <f t="shared" si="1"/>
        <v>0.16097750193948798</v>
      </c>
      <c r="J47" s="313">
        <v>2594</v>
      </c>
      <c r="K47" s="162">
        <v>1353</v>
      </c>
      <c r="L47" s="211">
        <f t="shared" si="2"/>
        <v>0.52158828064764839</v>
      </c>
      <c r="M47" s="313">
        <v>2594</v>
      </c>
      <c r="N47" s="162">
        <v>577</v>
      </c>
      <c r="O47" s="211">
        <f t="shared" si="3"/>
        <v>0.22243639167309176</v>
      </c>
      <c r="P47" s="313">
        <v>2592</v>
      </c>
      <c r="Q47" s="162">
        <v>717</v>
      </c>
      <c r="R47" s="211">
        <f t="shared" si="4"/>
        <v>0.27662037037037035</v>
      </c>
      <c r="S47" s="313">
        <v>2594</v>
      </c>
      <c r="T47" s="162">
        <v>564</v>
      </c>
      <c r="U47" s="211">
        <f t="shared" si="5"/>
        <v>0.21742482652274481</v>
      </c>
      <c r="V47" s="313">
        <v>2593</v>
      </c>
      <c r="W47" s="162">
        <v>71</v>
      </c>
      <c r="X47" s="211">
        <f t="shared" si="6"/>
        <v>2.7381411492479753E-2</v>
      </c>
      <c r="Y47" s="313">
        <v>2593</v>
      </c>
      <c r="Z47" s="162">
        <v>156</v>
      </c>
      <c r="AA47" s="211">
        <f t="shared" si="7"/>
        <v>6.0161974546856921E-2</v>
      </c>
      <c r="AB47" s="313">
        <v>2591</v>
      </c>
      <c r="AC47" s="162">
        <v>502</v>
      </c>
      <c r="AD47" s="211">
        <f t="shared" si="8"/>
        <v>0.19374758780393669</v>
      </c>
      <c r="AE47" s="313">
        <v>2588</v>
      </c>
      <c r="AF47" s="162">
        <v>292</v>
      </c>
      <c r="AG47" s="211">
        <f t="shared" si="9"/>
        <v>0.11282843894899536</v>
      </c>
      <c r="AH47" s="313">
        <v>2567</v>
      </c>
      <c r="AI47" s="162">
        <v>349</v>
      </c>
      <c r="AJ47" s="211">
        <f t="shared" si="10"/>
        <v>0.13595636930268795</v>
      </c>
      <c r="AK47" s="62"/>
      <c r="AL47" s="63" t="s">
        <v>31</v>
      </c>
      <c r="AM47" s="227">
        <f t="shared" si="11"/>
        <v>0.39534883720930231</v>
      </c>
      <c r="AN47" s="63" t="s">
        <v>31</v>
      </c>
      <c r="AO47" s="227">
        <f t="shared" si="12"/>
        <v>0.13953488372093023</v>
      </c>
      <c r="AP47" s="63" t="s">
        <v>31</v>
      </c>
      <c r="AQ47" s="227">
        <f t="shared" si="13"/>
        <v>0.54263565891472865</v>
      </c>
      <c r="AR47" s="63" t="s">
        <v>31</v>
      </c>
      <c r="AS47" s="227">
        <f t="shared" si="14"/>
        <v>0.2868217054263566</v>
      </c>
      <c r="AT47" s="63" t="s">
        <v>31</v>
      </c>
      <c r="AU47" s="227">
        <f t="shared" si="15"/>
        <v>0.26356589147286824</v>
      </c>
      <c r="AV47" s="63" t="s">
        <v>31</v>
      </c>
      <c r="AW47" s="227">
        <f t="shared" si="16"/>
        <v>0.19379844961240311</v>
      </c>
      <c r="AX47" s="63" t="s">
        <v>31</v>
      </c>
      <c r="AY47" s="227">
        <f t="shared" si="17"/>
        <v>1.5503875968992248E-2</v>
      </c>
      <c r="AZ47" s="63" t="s">
        <v>31</v>
      </c>
      <c r="BA47" s="227">
        <f t="shared" si="18"/>
        <v>6.25E-2</v>
      </c>
      <c r="BB47" s="63" t="s">
        <v>31</v>
      </c>
      <c r="BC47" s="227">
        <f t="shared" si="19"/>
        <v>0.16279069767441862</v>
      </c>
      <c r="BD47" s="63" t="s">
        <v>31</v>
      </c>
      <c r="BE47" s="227">
        <f t="shared" si="20"/>
        <v>0.15503875968992248</v>
      </c>
      <c r="BF47" s="63" t="s">
        <v>31</v>
      </c>
      <c r="BG47" s="227">
        <f t="shared" si="21"/>
        <v>0.1640625</v>
      </c>
      <c r="BI47" s="36" t="str">
        <f t="shared" si="22"/>
        <v>箕面市</v>
      </c>
      <c r="BJ47" s="121">
        <f t="shared" si="23"/>
        <v>0.34549805563864794</v>
      </c>
      <c r="BK47" s="279">
        <f t="shared" si="24"/>
        <v>0.34549999999999997</v>
      </c>
      <c r="BL47" s="36" t="str">
        <f t="shared" si="25"/>
        <v>池田市</v>
      </c>
      <c r="BM47" s="121">
        <f t="shared" si="26"/>
        <v>9.2307692307692313E-2</v>
      </c>
      <c r="BN47" s="279">
        <f t="shared" si="27"/>
        <v>9.2299999999999993E-2</v>
      </c>
      <c r="BO47" s="36" t="str">
        <f t="shared" si="28"/>
        <v>豊能町</v>
      </c>
      <c r="BP47" s="121">
        <f t="shared" si="29"/>
        <v>0.40409956076134701</v>
      </c>
      <c r="BQ47" s="279">
        <f t="shared" si="30"/>
        <v>0.40410000000000001</v>
      </c>
      <c r="BR47" s="36" t="str">
        <f t="shared" si="31"/>
        <v>泉南市</v>
      </c>
      <c r="BS47" s="121">
        <f t="shared" si="32"/>
        <v>0.14485981308411214</v>
      </c>
      <c r="BT47" s="279">
        <f t="shared" si="33"/>
        <v>0.1449</v>
      </c>
      <c r="BU47" s="36" t="str">
        <f t="shared" si="34"/>
        <v>忠岡町</v>
      </c>
      <c r="BV47" s="121">
        <f t="shared" si="35"/>
        <v>0.17472118959107807</v>
      </c>
      <c r="BW47" s="279">
        <f t="shared" si="36"/>
        <v>0.17469999999999999</v>
      </c>
      <c r="BX47" s="36" t="str">
        <f t="shared" si="37"/>
        <v>箕面市</v>
      </c>
      <c r="BY47" s="121">
        <f>LARGE(AW$7:AW$49,ROW(A41))</f>
        <v>9.8144823459006589E-2</v>
      </c>
      <c r="BZ47" s="279">
        <f t="shared" si="39"/>
        <v>9.8100000000000007E-2</v>
      </c>
      <c r="CA47" s="36" t="str">
        <f t="shared" si="40"/>
        <v>島本町</v>
      </c>
      <c r="CB47" s="121">
        <f t="shared" si="41"/>
        <v>9.4876660341555973E-3</v>
      </c>
      <c r="CC47" s="279">
        <f t="shared" si="42"/>
        <v>9.4999999999999998E-3</v>
      </c>
      <c r="CD47" s="36" t="str">
        <f t="shared" si="43"/>
        <v>河南町</v>
      </c>
      <c r="CE47" s="121">
        <f t="shared" si="44"/>
        <v>3.1746031746031744E-2</v>
      </c>
      <c r="CF47" s="279">
        <f t="shared" si="45"/>
        <v>3.1699999999999999E-2</v>
      </c>
      <c r="CG47" s="36" t="str">
        <f t="shared" si="46"/>
        <v>高石市</v>
      </c>
      <c r="CH47" s="121">
        <f t="shared" si="47"/>
        <v>0.12544169611307421</v>
      </c>
      <c r="CI47" s="279">
        <f t="shared" si="48"/>
        <v>0.12540000000000001</v>
      </c>
      <c r="CJ47" s="36" t="str">
        <f t="shared" si="49"/>
        <v>田尻町</v>
      </c>
      <c r="CK47" s="121">
        <f t="shared" si="50"/>
        <v>4.0268456375838924E-2</v>
      </c>
      <c r="CL47" s="279">
        <f t="shared" si="51"/>
        <v>4.0300000000000002E-2</v>
      </c>
      <c r="CM47" s="36" t="str">
        <f t="shared" si="52"/>
        <v>岬町</v>
      </c>
      <c r="CN47" s="121">
        <f t="shared" si="53"/>
        <v>7.407407407407407E-2</v>
      </c>
      <c r="CO47" s="214">
        <f t="shared" si="54"/>
        <v>7.4099999999999999E-2</v>
      </c>
      <c r="CQ47" s="280">
        <f t="shared" si="55"/>
        <v>0.41883542119293055</v>
      </c>
      <c r="CR47" s="280">
        <f t="shared" si="56"/>
        <v>0.41880000000000001</v>
      </c>
      <c r="CS47" s="280">
        <f t="shared" si="57"/>
        <v>0.13905492449138979</v>
      </c>
      <c r="CT47" s="280">
        <f t="shared" si="58"/>
        <v>0.1391</v>
      </c>
      <c r="CU47" s="280">
        <f t="shared" si="59"/>
        <v>0.55089838814066017</v>
      </c>
      <c r="CV47" s="280">
        <f t="shared" si="60"/>
        <v>0.55089999999999995</v>
      </c>
      <c r="CW47" s="280">
        <f t="shared" si="61"/>
        <v>0.23116991192719932</v>
      </c>
      <c r="CX47" s="280">
        <f t="shared" si="62"/>
        <v>0.23119999999999999</v>
      </c>
      <c r="CY47" s="280">
        <f t="shared" si="63"/>
        <v>0.26463237789639321</v>
      </c>
      <c r="CZ47" s="280">
        <f t="shared" si="64"/>
        <v>0.2646</v>
      </c>
      <c r="DA47" s="280">
        <f t="shared" si="65"/>
        <v>0.16508641290103757</v>
      </c>
      <c r="DB47" s="280">
        <f t="shared" si="66"/>
        <v>0.1651</v>
      </c>
      <c r="DC47" s="280">
        <f t="shared" si="67"/>
        <v>2.507742800351315E-2</v>
      </c>
      <c r="DD47" s="280">
        <f t="shared" si="68"/>
        <v>2.5100000000000001E-2</v>
      </c>
      <c r="DE47" s="280">
        <f t="shared" si="69"/>
        <v>6.1046287590363305E-2</v>
      </c>
      <c r="DF47" s="280">
        <f t="shared" si="70"/>
        <v>6.0999999999999999E-2</v>
      </c>
      <c r="DG47" s="280">
        <f t="shared" si="71"/>
        <v>0.23028690421101342</v>
      </c>
      <c r="DH47" s="280">
        <f t="shared" si="72"/>
        <v>0.2303</v>
      </c>
      <c r="DI47" s="280">
        <f t="shared" si="73"/>
        <v>9.5602073242217631E-2</v>
      </c>
      <c r="DJ47" s="280">
        <f t="shared" si="74"/>
        <v>9.5600000000000004E-2</v>
      </c>
      <c r="DK47" s="280">
        <f t="shared" si="75"/>
        <v>0.12515288034307123</v>
      </c>
      <c r="DL47" s="280">
        <f t="shared" si="76"/>
        <v>0.12520000000000001</v>
      </c>
      <c r="DM47" s="112">
        <v>0</v>
      </c>
    </row>
    <row r="48" spans="2:117" s="10" customFormat="1" ht="27" customHeight="1">
      <c r="B48" s="59">
        <v>42</v>
      </c>
      <c r="C48" s="234" t="s">
        <v>14</v>
      </c>
      <c r="D48" s="313">
        <v>3527</v>
      </c>
      <c r="E48" s="162">
        <v>1225</v>
      </c>
      <c r="F48" s="211">
        <f t="shared" si="0"/>
        <v>0.34732066912390136</v>
      </c>
      <c r="G48" s="313">
        <v>3499</v>
      </c>
      <c r="H48" s="162">
        <v>354</v>
      </c>
      <c r="I48" s="211">
        <f t="shared" si="1"/>
        <v>0.10117176336096027</v>
      </c>
      <c r="J48" s="313">
        <v>3528</v>
      </c>
      <c r="K48" s="162">
        <v>1752</v>
      </c>
      <c r="L48" s="211">
        <f t="shared" si="2"/>
        <v>0.49659863945578231</v>
      </c>
      <c r="M48" s="313">
        <v>3528</v>
      </c>
      <c r="N48" s="162">
        <v>706</v>
      </c>
      <c r="O48" s="211">
        <f t="shared" si="3"/>
        <v>0.20011337868480725</v>
      </c>
      <c r="P48" s="313">
        <v>3514</v>
      </c>
      <c r="Q48" s="162">
        <v>759</v>
      </c>
      <c r="R48" s="211">
        <f t="shared" si="4"/>
        <v>0.2159931701764371</v>
      </c>
      <c r="S48" s="313">
        <v>3523</v>
      </c>
      <c r="T48" s="162">
        <v>478</v>
      </c>
      <c r="U48" s="211">
        <f t="shared" si="5"/>
        <v>0.13567981833664491</v>
      </c>
      <c r="V48" s="313">
        <v>3528</v>
      </c>
      <c r="W48" s="162">
        <v>47</v>
      </c>
      <c r="X48" s="211">
        <f t="shared" si="6"/>
        <v>1.3321995464852607E-2</v>
      </c>
      <c r="Y48" s="313">
        <v>3527</v>
      </c>
      <c r="Z48" s="162">
        <v>134</v>
      </c>
      <c r="AA48" s="211">
        <f t="shared" si="7"/>
        <v>3.7992628296002265E-2</v>
      </c>
      <c r="AB48" s="313">
        <v>3517</v>
      </c>
      <c r="AC48" s="162">
        <v>567</v>
      </c>
      <c r="AD48" s="211">
        <f t="shared" si="8"/>
        <v>0.1612169462610179</v>
      </c>
      <c r="AE48" s="313">
        <v>3517</v>
      </c>
      <c r="AF48" s="162">
        <v>261</v>
      </c>
      <c r="AG48" s="211">
        <f t="shared" si="9"/>
        <v>7.4210975263008253E-2</v>
      </c>
      <c r="AH48" s="313">
        <v>3479</v>
      </c>
      <c r="AI48" s="162">
        <v>398</v>
      </c>
      <c r="AJ48" s="211">
        <f t="shared" si="10"/>
        <v>0.11440068985340615</v>
      </c>
      <c r="AK48" s="62"/>
      <c r="AL48" s="63" t="s">
        <v>32</v>
      </c>
      <c r="AM48" s="227">
        <f t="shared" si="11"/>
        <v>0.51190476190476186</v>
      </c>
      <c r="AN48" s="63" t="s">
        <v>32</v>
      </c>
      <c r="AO48" s="227">
        <f t="shared" si="12"/>
        <v>8.3333333333333329E-2</v>
      </c>
      <c r="AP48" s="63" t="s">
        <v>32</v>
      </c>
      <c r="AQ48" s="227">
        <f t="shared" si="13"/>
        <v>0.56746031746031744</v>
      </c>
      <c r="AR48" s="63" t="s">
        <v>32</v>
      </c>
      <c r="AS48" s="227">
        <f t="shared" si="14"/>
        <v>0.20634920634920634</v>
      </c>
      <c r="AT48" s="63" t="s">
        <v>32</v>
      </c>
      <c r="AU48" s="227">
        <f t="shared" si="15"/>
        <v>0.25793650793650796</v>
      </c>
      <c r="AV48" s="63" t="s">
        <v>32</v>
      </c>
      <c r="AW48" s="227">
        <f t="shared" si="16"/>
        <v>0.18253968253968253</v>
      </c>
      <c r="AX48" s="63" t="s">
        <v>32</v>
      </c>
      <c r="AY48" s="227">
        <f t="shared" si="17"/>
        <v>1.984126984126984E-2</v>
      </c>
      <c r="AZ48" s="63" t="s">
        <v>32</v>
      </c>
      <c r="BA48" s="227">
        <f t="shared" si="18"/>
        <v>3.1746031746031744E-2</v>
      </c>
      <c r="BB48" s="63" t="s">
        <v>32</v>
      </c>
      <c r="BC48" s="227">
        <f t="shared" si="19"/>
        <v>0.29761904761904762</v>
      </c>
      <c r="BD48" s="63" t="s">
        <v>32</v>
      </c>
      <c r="BE48" s="227">
        <f t="shared" si="20"/>
        <v>9.1269841269841265E-2</v>
      </c>
      <c r="BF48" s="63" t="s">
        <v>32</v>
      </c>
      <c r="BG48" s="227">
        <f t="shared" si="21"/>
        <v>0.13492063492063491</v>
      </c>
      <c r="BI48" s="36" t="str">
        <f t="shared" si="22"/>
        <v>吹田市</v>
      </c>
      <c r="BJ48" s="121">
        <f t="shared" si="23"/>
        <v>0.34288731332025946</v>
      </c>
      <c r="BK48" s="279">
        <f t="shared" si="24"/>
        <v>0.34289999999999998</v>
      </c>
      <c r="BL48" s="36" t="str">
        <f t="shared" si="25"/>
        <v>大阪狭山市</v>
      </c>
      <c r="BM48" s="121">
        <f t="shared" si="26"/>
        <v>8.7499999999999994E-2</v>
      </c>
      <c r="BN48" s="279">
        <f t="shared" si="27"/>
        <v>8.7499999999999994E-2</v>
      </c>
      <c r="BO48" s="36" t="str">
        <f t="shared" si="28"/>
        <v>泉南市</v>
      </c>
      <c r="BP48" s="121">
        <f t="shared" si="29"/>
        <v>0.375</v>
      </c>
      <c r="BQ48" s="279">
        <f t="shared" si="30"/>
        <v>0.375</v>
      </c>
      <c r="BR48" s="36" t="str">
        <f t="shared" si="31"/>
        <v>田尻町</v>
      </c>
      <c r="BS48" s="121">
        <f t="shared" si="32"/>
        <v>0.10666666666666667</v>
      </c>
      <c r="BT48" s="279">
        <f t="shared" si="33"/>
        <v>0.1067</v>
      </c>
      <c r="BU48" s="36" t="str">
        <f t="shared" si="34"/>
        <v>島本町</v>
      </c>
      <c r="BV48" s="121">
        <f t="shared" si="35"/>
        <v>0.17300380228136883</v>
      </c>
      <c r="BW48" s="279">
        <f t="shared" si="36"/>
        <v>0.17299999999999999</v>
      </c>
      <c r="BX48" s="36" t="str">
        <f t="shared" si="37"/>
        <v>田尻町</v>
      </c>
      <c r="BY48" s="121">
        <f t="shared" si="38"/>
        <v>9.3333333333333338E-2</v>
      </c>
      <c r="BZ48" s="279">
        <f t="shared" si="39"/>
        <v>9.3299999999999994E-2</v>
      </c>
      <c r="CA48" s="36" t="str">
        <f t="shared" si="40"/>
        <v>岬町</v>
      </c>
      <c r="CB48" s="121">
        <f t="shared" si="41"/>
        <v>8.8495575221238937E-3</v>
      </c>
      <c r="CC48" s="279">
        <f t="shared" si="42"/>
        <v>8.8000000000000005E-3</v>
      </c>
      <c r="CD48" s="36" t="str">
        <f t="shared" si="43"/>
        <v>豊能町</v>
      </c>
      <c r="CE48" s="121">
        <f t="shared" si="44"/>
        <v>2.9282576866764276E-2</v>
      </c>
      <c r="CF48" s="279">
        <f t="shared" si="45"/>
        <v>2.93E-2</v>
      </c>
      <c r="CG48" s="36" t="str">
        <f t="shared" si="46"/>
        <v>忠岡町</v>
      </c>
      <c r="CH48" s="121">
        <f t="shared" si="47"/>
        <v>0.10820895522388059</v>
      </c>
      <c r="CI48" s="279">
        <f t="shared" si="48"/>
        <v>0.1082</v>
      </c>
      <c r="CJ48" s="36" t="str">
        <f t="shared" si="49"/>
        <v>豊能町</v>
      </c>
      <c r="CK48" s="121">
        <f t="shared" si="50"/>
        <v>3.5294117647058823E-2</v>
      </c>
      <c r="CL48" s="279">
        <f t="shared" si="51"/>
        <v>3.5299999999999998E-2</v>
      </c>
      <c r="CM48" s="36" t="str">
        <f t="shared" si="52"/>
        <v>田尻町</v>
      </c>
      <c r="CN48" s="121">
        <f t="shared" si="53"/>
        <v>6.0402684563758392E-2</v>
      </c>
      <c r="CO48" s="214">
        <f t="shared" si="54"/>
        <v>6.0400000000000002E-2</v>
      </c>
      <c r="CQ48" s="280">
        <f t="shared" si="55"/>
        <v>0.41883542119293055</v>
      </c>
      <c r="CR48" s="280">
        <f t="shared" si="56"/>
        <v>0.41880000000000001</v>
      </c>
      <c r="CS48" s="280">
        <f t="shared" si="57"/>
        <v>0.13905492449138979</v>
      </c>
      <c r="CT48" s="280">
        <f t="shared" si="58"/>
        <v>0.1391</v>
      </c>
      <c r="CU48" s="280">
        <f t="shared" si="59"/>
        <v>0.55089838814066017</v>
      </c>
      <c r="CV48" s="280">
        <f t="shared" si="60"/>
        <v>0.55089999999999995</v>
      </c>
      <c r="CW48" s="280">
        <f t="shared" si="61"/>
        <v>0.23116991192719932</v>
      </c>
      <c r="CX48" s="280">
        <f t="shared" si="62"/>
        <v>0.23119999999999999</v>
      </c>
      <c r="CY48" s="280">
        <f t="shared" si="63"/>
        <v>0.26463237789639321</v>
      </c>
      <c r="CZ48" s="280">
        <f t="shared" si="64"/>
        <v>0.2646</v>
      </c>
      <c r="DA48" s="280">
        <f t="shared" si="65"/>
        <v>0.16508641290103757</v>
      </c>
      <c r="DB48" s="280">
        <f t="shared" si="66"/>
        <v>0.1651</v>
      </c>
      <c r="DC48" s="280">
        <f t="shared" si="67"/>
        <v>2.507742800351315E-2</v>
      </c>
      <c r="DD48" s="280">
        <f t="shared" si="68"/>
        <v>2.5100000000000001E-2</v>
      </c>
      <c r="DE48" s="280">
        <f t="shared" si="69"/>
        <v>6.1046287590363305E-2</v>
      </c>
      <c r="DF48" s="280">
        <f t="shared" si="70"/>
        <v>6.0999999999999999E-2</v>
      </c>
      <c r="DG48" s="280">
        <f t="shared" si="71"/>
        <v>0.23028690421101342</v>
      </c>
      <c r="DH48" s="280">
        <f t="shared" si="72"/>
        <v>0.2303</v>
      </c>
      <c r="DI48" s="280">
        <f t="shared" si="73"/>
        <v>9.5602073242217631E-2</v>
      </c>
      <c r="DJ48" s="280">
        <f t="shared" si="74"/>
        <v>9.5600000000000004E-2</v>
      </c>
      <c r="DK48" s="280">
        <f t="shared" si="75"/>
        <v>0.12515288034307123</v>
      </c>
      <c r="DL48" s="280">
        <f t="shared" si="76"/>
        <v>0.12520000000000001</v>
      </c>
      <c r="DM48" s="112">
        <v>0</v>
      </c>
    </row>
    <row r="49" spans="2:117" s="10" customFormat="1" ht="27" customHeight="1">
      <c r="B49" s="59">
        <v>43</v>
      </c>
      <c r="C49" s="234" t="s">
        <v>9</v>
      </c>
      <c r="D49" s="313">
        <v>7028</v>
      </c>
      <c r="E49" s="162">
        <v>2958</v>
      </c>
      <c r="F49" s="211">
        <f t="shared" si="0"/>
        <v>0.42088787706317587</v>
      </c>
      <c r="G49" s="313">
        <v>7015</v>
      </c>
      <c r="H49" s="162">
        <v>1144</v>
      </c>
      <c r="I49" s="211">
        <f t="shared" si="1"/>
        <v>0.1630791161796151</v>
      </c>
      <c r="J49" s="313">
        <v>7028</v>
      </c>
      <c r="K49" s="162">
        <v>4280</v>
      </c>
      <c r="L49" s="211">
        <f t="shared" si="2"/>
        <v>0.6089926010244735</v>
      </c>
      <c r="M49" s="313">
        <v>7025</v>
      </c>
      <c r="N49" s="162">
        <v>1723</v>
      </c>
      <c r="O49" s="211">
        <f t="shared" si="3"/>
        <v>0.24526690391459074</v>
      </c>
      <c r="P49" s="313">
        <v>7024</v>
      </c>
      <c r="Q49" s="162">
        <v>1848</v>
      </c>
      <c r="R49" s="211">
        <f t="shared" si="4"/>
        <v>0.2630979498861048</v>
      </c>
      <c r="S49" s="313">
        <v>7024</v>
      </c>
      <c r="T49" s="162">
        <v>1249</v>
      </c>
      <c r="U49" s="211">
        <f t="shared" si="5"/>
        <v>0.17781890660592256</v>
      </c>
      <c r="V49" s="313">
        <v>7026</v>
      </c>
      <c r="W49" s="162">
        <v>112</v>
      </c>
      <c r="X49" s="211">
        <f t="shared" si="6"/>
        <v>1.5940791346427556E-2</v>
      </c>
      <c r="Y49" s="313">
        <v>7025</v>
      </c>
      <c r="Z49" s="162">
        <v>437</v>
      </c>
      <c r="AA49" s="211">
        <f t="shared" si="7"/>
        <v>6.2206405693950181E-2</v>
      </c>
      <c r="AB49" s="313">
        <v>7025</v>
      </c>
      <c r="AC49" s="162">
        <v>1497</v>
      </c>
      <c r="AD49" s="211">
        <f t="shared" si="8"/>
        <v>0.21309608540925268</v>
      </c>
      <c r="AE49" s="313">
        <v>7022</v>
      </c>
      <c r="AF49" s="162">
        <v>512</v>
      </c>
      <c r="AG49" s="211">
        <f t="shared" si="9"/>
        <v>7.2913699800626605E-2</v>
      </c>
      <c r="AH49" s="313">
        <v>7007</v>
      </c>
      <c r="AI49" s="162">
        <v>784</v>
      </c>
      <c r="AJ49" s="211">
        <f t="shared" si="10"/>
        <v>0.11188811188811189</v>
      </c>
      <c r="AK49" s="62"/>
      <c r="AL49" s="63" t="s">
        <v>33</v>
      </c>
      <c r="AM49" s="227">
        <f t="shared" si="11"/>
        <v>0.4296875</v>
      </c>
      <c r="AN49" s="63" t="s">
        <v>33</v>
      </c>
      <c r="AO49" s="227">
        <f t="shared" si="12"/>
        <v>0.1484375</v>
      </c>
      <c r="AP49" s="63" t="s">
        <v>33</v>
      </c>
      <c r="AQ49" s="227">
        <f t="shared" si="13"/>
        <v>0.59375</v>
      </c>
      <c r="AR49" s="63" t="s">
        <v>33</v>
      </c>
      <c r="AS49" s="227">
        <f t="shared" si="14"/>
        <v>0.24409448818897639</v>
      </c>
      <c r="AT49" s="63" t="s">
        <v>33</v>
      </c>
      <c r="AU49" s="227">
        <f t="shared" si="15"/>
        <v>0.3515625</v>
      </c>
      <c r="AV49" s="63" t="s">
        <v>33</v>
      </c>
      <c r="AW49" s="227">
        <f t="shared" si="16"/>
        <v>0.109375</v>
      </c>
      <c r="AX49" s="63" t="s">
        <v>33</v>
      </c>
      <c r="AY49" s="227">
        <f t="shared" si="17"/>
        <v>2.34375E-2</v>
      </c>
      <c r="AZ49" s="63" t="s">
        <v>33</v>
      </c>
      <c r="BA49" s="227">
        <f t="shared" si="18"/>
        <v>6.25E-2</v>
      </c>
      <c r="BB49" s="63" t="s">
        <v>33</v>
      </c>
      <c r="BC49" s="227">
        <f t="shared" si="19"/>
        <v>0.2890625</v>
      </c>
      <c r="BD49" s="63" t="s">
        <v>33</v>
      </c>
      <c r="BE49" s="227">
        <f t="shared" si="20"/>
        <v>7.8125E-2</v>
      </c>
      <c r="BF49" s="63" t="s">
        <v>33</v>
      </c>
      <c r="BG49" s="227">
        <f t="shared" si="21"/>
        <v>0.1640625</v>
      </c>
      <c r="BI49" s="36" t="str">
        <f t="shared" si="22"/>
        <v>豊能町</v>
      </c>
      <c r="BJ49" s="121">
        <f t="shared" si="23"/>
        <v>0.29575402635431919</v>
      </c>
      <c r="BK49" s="279">
        <f t="shared" si="24"/>
        <v>0.29580000000000001</v>
      </c>
      <c r="BL49" s="36" t="str">
        <f t="shared" si="25"/>
        <v>河南町</v>
      </c>
      <c r="BM49" s="121">
        <f t="shared" si="26"/>
        <v>8.3333333333333329E-2</v>
      </c>
      <c r="BN49" s="279">
        <f t="shared" si="27"/>
        <v>8.3299999999999999E-2</v>
      </c>
      <c r="BO49" s="36" t="str">
        <f t="shared" si="28"/>
        <v>田尻町</v>
      </c>
      <c r="BP49" s="121">
        <f t="shared" si="29"/>
        <v>0.30666666666666664</v>
      </c>
      <c r="BQ49" s="279">
        <f t="shared" si="30"/>
        <v>0.30669999999999997</v>
      </c>
      <c r="BR49" s="36" t="str">
        <f t="shared" si="31"/>
        <v>豊能町</v>
      </c>
      <c r="BS49" s="121">
        <f t="shared" si="32"/>
        <v>8.7847730600292828E-2</v>
      </c>
      <c r="BT49" s="279">
        <f t="shared" si="33"/>
        <v>8.7800000000000003E-2</v>
      </c>
      <c r="BU49" s="36" t="str">
        <f t="shared" si="34"/>
        <v>豊能町</v>
      </c>
      <c r="BV49" s="121">
        <f t="shared" si="35"/>
        <v>0.12884333821376281</v>
      </c>
      <c r="BW49" s="279">
        <f t="shared" si="36"/>
        <v>0.1288</v>
      </c>
      <c r="BX49" s="36" t="str">
        <f t="shared" si="37"/>
        <v>豊能町</v>
      </c>
      <c r="BY49" s="121">
        <f t="shared" si="38"/>
        <v>3.9531478770131773E-2</v>
      </c>
      <c r="BZ49" s="279">
        <f t="shared" si="39"/>
        <v>3.95E-2</v>
      </c>
      <c r="CA49" s="36" t="str">
        <f t="shared" si="40"/>
        <v>豊能町</v>
      </c>
      <c r="CB49" s="121">
        <f t="shared" si="41"/>
        <v>2.9282576866764276E-3</v>
      </c>
      <c r="CC49" s="279">
        <f t="shared" si="42"/>
        <v>2.8999999999999998E-3</v>
      </c>
      <c r="CD49" s="36" t="str">
        <f t="shared" si="43"/>
        <v>阪南市</v>
      </c>
      <c r="CE49" s="121">
        <f t="shared" si="44"/>
        <v>2.3008849557522124E-2</v>
      </c>
      <c r="CF49" s="279">
        <f t="shared" si="45"/>
        <v>2.3E-2</v>
      </c>
      <c r="CG49" s="36" t="str">
        <f t="shared" si="46"/>
        <v>交野市</v>
      </c>
      <c r="CH49" s="121">
        <f t="shared" si="47"/>
        <v>0.10197710718002082</v>
      </c>
      <c r="CI49" s="279">
        <f t="shared" si="48"/>
        <v>0.10199999999999999</v>
      </c>
      <c r="CJ49" s="36" t="str">
        <f t="shared" si="49"/>
        <v>忠岡町</v>
      </c>
      <c r="CK49" s="121">
        <f t="shared" si="50"/>
        <v>2.9739776951672861E-2</v>
      </c>
      <c r="CL49" s="279">
        <f t="shared" si="51"/>
        <v>2.9700000000000001E-2</v>
      </c>
      <c r="CM49" s="36" t="str">
        <f t="shared" si="52"/>
        <v>豊能町</v>
      </c>
      <c r="CN49" s="121">
        <f t="shared" si="53"/>
        <v>5.7268722466960353E-2</v>
      </c>
      <c r="CO49" s="214">
        <f t="shared" si="54"/>
        <v>5.7299999999999997E-2</v>
      </c>
      <c r="CQ49" s="280">
        <f t="shared" si="55"/>
        <v>0.41883542119293055</v>
      </c>
      <c r="CR49" s="280">
        <f t="shared" si="56"/>
        <v>0.41880000000000001</v>
      </c>
      <c r="CS49" s="280">
        <f t="shared" si="57"/>
        <v>0.13905492449138979</v>
      </c>
      <c r="CT49" s="280">
        <f t="shared" si="58"/>
        <v>0.1391</v>
      </c>
      <c r="CU49" s="280">
        <f t="shared" si="59"/>
        <v>0.55089838814066017</v>
      </c>
      <c r="CV49" s="280">
        <f t="shared" si="60"/>
        <v>0.55089999999999995</v>
      </c>
      <c r="CW49" s="280">
        <f t="shared" si="61"/>
        <v>0.23116991192719932</v>
      </c>
      <c r="CX49" s="280">
        <f t="shared" si="62"/>
        <v>0.23119999999999999</v>
      </c>
      <c r="CY49" s="280">
        <f t="shared" si="63"/>
        <v>0.26463237789639321</v>
      </c>
      <c r="CZ49" s="280">
        <f t="shared" si="64"/>
        <v>0.2646</v>
      </c>
      <c r="DA49" s="280">
        <f t="shared" si="65"/>
        <v>0.16508641290103757</v>
      </c>
      <c r="DB49" s="280">
        <f t="shared" si="66"/>
        <v>0.1651</v>
      </c>
      <c r="DC49" s="280">
        <f t="shared" si="67"/>
        <v>2.507742800351315E-2</v>
      </c>
      <c r="DD49" s="280">
        <f t="shared" si="68"/>
        <v>2.5100000000000001E-2</v>
      </c>
      <c r="DE49" s="280">
        <f t="shared" si="69"/>
        <v>6.1046287590363305E-2</v>
      </c>
      <c r="DF49" s="280">
        <f t="shared" si="70"/>
        <v>6.0999999999999999E-2</v>
      </c>
      <c r="DG49" s="280">
        <f t="shared" si="71"/>
        <v>0.23028690421101342</v>
      </c>
      <c r="DH49" s="280">
        <f t="shared" si="72"/>
        <v>0.2303</v>
      </c>
      <c r="DI49" s="280">
        <f t="shared" si="73"/>
        <v>9.5602073242217631E-2</v>
      </c>
      <c r="DJ49" s="280">
        <f t="shared" si="74"/>
        <v>9.5600000000000004E-2</v>
      </c>
      <c r="DK49" s="280">
        <f t="shared" si="75"/>
        <v>0.12515288034307123</v>
      </c>
      <c r="DL49" s="280">
        <f t="shared" si="76"/>
        <v>0.12520000000000001</v>
      </c>
      <c r="DM49" s="112">
        <v>999</v>
      </c>
    </row>
    <row r="50" spans="2:117" s="10" customFormat="1" ht="27" customHeight="1">
      <c r="B50" s="59">
        <v>44</v>
      </c>
      <c r="C50" s="234" t="s">
        <v>21</v>
      </c>
      <c r="D50" s="313">
        <v>6362</v>
      </c>
      <c r="E50" s="162">
        <v>2763</v>
      </c>
      <c r="F50" s="211">
        <f t="shared" si="0"/>
        <v>0.43429739075762341</v>
      </c>
      <c r="G50" s="313">
        <v>6342</v>
      </c>
      <c r="H50" s="162">
        <v>630</v>
      </c>
      <c r="I50" s="211">
        <f t="shared" si="1"/>
        <v>9.9337748344370855E-2</v>
      </c>
      <c r="J50" s="313">
        <v>6360</v>
      </c>
      <c r="K50" s="162">
        <v>3304</v>
      </c>
      <c r="L50" s="211">
        <f t="shared" si="2"/>
        <v>0.51949685534591195</v>
      </c>
      <c r="M50" s="313">
        <v>6361</v>
      </c>
      <c r="N50" s="162">
        <v>1374</v>
      </c>
      <c r="O50" s="211">
        <f t="shared" si="3"/>
        <v>0.21600377299166798</v>
      </c>
      <c r="P50" s="313">
        <v>6352</v>
      </c>
      <c r="Q50" s="162">
        <v>1565</v>
      </c>
      <c r="R50" s="211">
        <f t="shared" si="4"/>
        <v>0.24637909319899245</v>
      </c>
      <c r="S50" s="313">
        <v>6361</v>
      </c>
      <c r="T50" s="162">
        <v>879</v>
      </c>
      <c r="U50" s="211">
        <f t="shared" si="5"/>
        <v>0.13818581983964787</v>
      </c>
      <c r="V50" s="313">
        <v>6363</v>
      </c>
      <c r="W50" s="162">
        <v>149</v>
      </c>
      <c r="X50" s="211">
        <f t="shared" si="6"/>
        <v>2.3416627377023418E-2</v>
      </c>
      <c r="Y50" s="313">
        <v>6361</v>
      </c>
      <c r="Z50" s="162">
        <v>440</v>
      </c>
      <c r="AA50" s="211">
        <f t="shared" si="7"/>
        <v>6.9171513912906782E-2</v>
      </c>
      <c r="AB50" s="313">
        <v>6349</v>
      </c>
      <c r="AC50" s="162">
        <v>1240</v>
      </c>
      <c r="AD50" s="211">
        <f t="shared" si="8"/>
        <v>0.19530634745629233</v>
      </c>
      <c r="AE50" s="313">
        <v>6358</v>
      </c>
      <c r="AF50" s="162">
        <v>648</v>
      </c>
      <c r="AG50" s="211">
        <f t="shared" si="9"/>
        <v>0.10191884240327147</v>
      </c>
      <c r="AH50" s="313">
        <v>6342</v>
      </c>
      <c r="AI50" s="162">
        <v>845</v>
      </c>
      <c r="AJ50" s="211">
        <f t="shared" si="10"/>
        <v>0.13323872595395775</v>
      </c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</row>
    <row r="51" spans="2:117" s="10" customFormat="1" ht="27" customHeight="1">
      <c r="B51" s="59">
        <v>45</v>
      </c>
      <c r="C51" s="234" t="s">
        <v>47</v>
      </c>
      <c r="D51" s="313">
        <v>1685</v>
      </c>
      <c r="E51" s="162">
        <v>790</v>
      </c>
      <c r="F51" s="211">
        <f t="shared" si="0"/>
        <v>0.46884272997032639</v>
      </c>
      <c r="G51" s="313">
        <v>1683</v>
      </c>
      <c r="H51" s="162">
        <v>212</v>
      </c>
      <c r="I51" s="211">
        <f t="shared" si="1"/>
        <v>0.1259655377302436</v>
      </c>
      <c r="J51" s="313">
        <v>1685</v>
      </c>
      <c r="K51" s="162">
        <v>832</v>
      </c>
      <c r="L51" s="211">
        <f t="shared" si="2"/>
        <v>0.49376854599406528</v>
      </c>
      <c r="M51" s="313">
        <v>1685</v>
      </c>
      <c r="N51" s="162">
        <v>379</v>
      </c>
      <c r="O51" s="211">
        <f t="shared" si="3"/>
        <v>0.22492581602373887</v>
      </c>
      <c r="P51" s="313">
        <v>1682</v>
      </c>
      <c r="Q51" s="162">
        <v>448</v>
      </c>
      <c r="R51" s="211">
        <f t="shared" si="4"/>
        <v>0.26634958382877527</v>
      </c>
      <c r="S51" s="313">
        <v>1681</v>
      </c>
      <c r="T51" s="162">
        <v>320</v>
      </c>
      <c r="U51" s="211">
        <f t="shared" si="5"/>
        <v>0.19036287923854847</v>
      </c>
      <c r="V51" s="313">
        <v>1685</v>
      </c>
      <c r="W51" s="162">
        <v>66</v>
      </c>
      <c r="X51" s="211">
        <f t="shared" si="6"/>
        <v>3.9169139465875372E-2</v>
      </c>
      <c r="Y51" s="313">
        <v>1684</v>
      </c>
      <c r="Z51" s="162">
        <v>84</v>
      </c>
      <c r="AA51" s="211">
        <f t="shared" si="7"/>
        <v>4.9881235154394299E-2</v>
      </c>
      <c r="AB51" s="313">
        <v>1685</v>
      </c>
      <c r="AC51" s="162">
        <v>519</v>
      </c>
      <c r="AD51" s="211">
        <f t="shared" si="8"/>
        <v>0.30801186943620179</v>
      </c>
      <c r="AE51" s="313">
        <v>1685</v>
      </c>
      <c r="AF51" s="162">
        <v>139</v>
      </c>
      <c r="AG51" s="211">
        <f t="shared" si="9"/>
        <v>8.2492581602373882E-2</v>
      </c>
      <c r="AH51" s="313">
        <v>1675</v>
      </c>
      <c r="AI51" s="162">
        <v>219</v>
      </c>
      <c r="AJ51" s="211">
        <f t="shared" si="10"/>
        <v>0.13074626865671643</v>
      </c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</row>
    <row r="52" spans="2:117" s="10" customFormat="1" ht="27" customHeight="1">
      <c r="B52" s="59">
        <v>46</v>
      </c>
      <c r="C52" s="234" t="s">
        <v>25</v>
      </c>
      <c r="D52" s="313">
        <v>2188</v>
      </c>
      <c r="E52" s="162">
        <v>903</v>
      </c>
      <c r="F52" s="211">
        <f t="shared" si="0"/>
        <v>0.41270566727605118</v>
      </c>
      <c r="G52" s="313">
        <v>2181</v>
      </c>
      <c r="H52" s="162">
        <v>208</v>
      </c>
      <c r="I52" s="211">
        <f t="shared" si="1"/>
        <v>9.5369096744612566E-2</v>
      </c>
      <c r="J52" s="313">
        <v>2187</v>
      </c>
      <c r="K52" s="162">
        <v>1313</v>
      </c>
      <c r="L52" s="211">
        <f t="shared" si="2"/>
        <v>0.60036579789666211</v>
      </c>
      <c r="M52" s="313">
        <v>2187</v>
      </c>
      <c r="N52" s="162">
        <v>474</v>
      </c>
      <c r="O52" s="211">
        <f t="shared" si="3"/>
        <v>0.2167352537722908</v>
      </c>
      <c r="P52" s="313">
        <v>2186</v>
      </c>
      <c r="Q52" s="162">
        <v>729</v>
      </c>
      <c r="R52" s="211">
        <f t="shared" si="4"/>
        <v>0.33348581884720951</v>
      </c>
      <c r="S52" s="313">
        <v>2187</v>
      </c>
      <c r="T52" s="162">
        <v>348</v>
      </c>
      <c r="U52" s="211">
        <f t="shared" si="5"/>
        <v>0.15912208504801098</v>
      </c>
      <c r="V52" s="313">
        <v>2188</v>
      </c>
      <c r="W52" s="162">
        <v>38</v>
      </c>
      <c r="X52" s="211">
        <f t="shared" si="6"/>
        <v>1.736745886654479E-2</v>
      </c>
      <c r="Y52" s="313">
        <v>2187</v>
      </c>
      <c r="Z52" s="162">
        <v>114</v>
      </c>
      <c r="AA52" s="211">
        <f t="shared" si="7"/>
        <v>5.2126200274348423E-2</v>
      </c>
      <c r="AB52" s="313">
        <v>2186</v>
      </c>
      <c r="AC52" s="162">
        <v>717</v>
      </c>
      <c r="AD52" s="211">
        <f t="shared" si="8"/>
        <v>0.32799634034766695</v>
      </c>
      <c r="AE52" s="313">
        <v>2187</v>
      </c>
      <c r="AF52" s="162">
        <v>182</v>
      </c>
      <c r="AG52" s="211">
        <f t="shared" si="9"/>
        <v>8.3219021490626433E-2</v>
      </c>
      <c r="AH52" s="313">
        <v>2184</v>
      </c>
      <c r="AI52" s="162">
        <v>221</v>
      </c>
      <c r="AJ52" s="211">
        <f t="shared" si="10"/>
        <v>0.10119047619047619</v>
      </c>
      <c r="AK52" s="62"/>
      <c r="AL52" s="134" t="s">
        <v>342</v>
      </c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</row>
    <row r="53" spans="2:117" s="10" customFormat="1" ht="27" customHeight="1">
      <c r="B53" s="59">
        <v>47</v>
      </c>
      <c r="C53" s="234" t="s">
        <v>15</v>
      </c>
      <c r="D53" s="313">
        <v>4425</v>
      </c>
      <c r="E53" s="162">
        <v>1780</v>
      </c>
      <c r="F53" s="211">
        <f t="shared" si="0"/>
        <v>0.40225988700564974</v>
      </c>
      <c r="G53" s="313">
        <v>4408</v>
      </c>
      <c r="H53" s="162">
        <v>551</v>
      </c>
      <c r="I53" s="211">
        <f t="shared" si="1"/>
        <v>0.125</v>
      </c>
      <c r="J53" s="313">
        <v>4422</v>
      </c>
      <c r="K53" s="162">
        <v>2442</v>
      </c>
      <c r="L53" s="211">
        <f t="shared" si="2"/>
        <v>0.55223880597014929</v>
      </c>
      <c r="M53" s="313">
        <v>4425</v>
      </c>
      <c r="N53" s="162">
        <v>1028</v>
      </c>
      <c r="O53" s="211">
        <f t="shared" si="3"/>
        <v>0.23231638418079095</v>
      </c>
      <c r="P53" s="313">
        <v>4418</v>
      </c>
      <c r="Q53" s="162">
        <v>1030</v>
      </c>
      <c r="R53" s="211">
        <f t="shared" si="4"/>
        <v>0.23313716613852423</v>
      </c>
      <c r="S53" s="313">
        <v>4425</v>
      </c>
      <c r="T53" s="162">
        <v>706</v>
      </c>
      <c r="U53" s="211">
        <f t="shared" si="5"/>
        <v>0.15954802259887005</v>
      </c>
      <c r="V53" s="313">
        <v>4425</v>
      </c>
      <c r="W53" s="162">
        <v>120</v>
      </c>
      <c r="X53" s="211">
        <f t="shared" si="6"/>
        <v>2.7118644067796609E-2</v>
      </c>
      <c r="Y53" s="313">
        <v>4421</v>
      </c>
      <c r="Z53" s="162">
        <v>263</v>
      </c>
      <c r="AA53" s="211">
        <f t="shared" si="7"/>
        <v>5.9488803438136166E-2</v>
      </c>
      <c r="AB53" s="313">
        <v>4423</v>
      </c>
      <c r="AC53" s="162">
        <v>991</v>
      </c>
      <c r="AD53" s="211">
        <f t="shared" si="8"/>
        <v>0.22405607054035723</v>
      </c>
      <c r="AE53" s="313">
        <v>4420</v>
      </c>
      <c r="AF53" s="162">
        <v>426</v>
      </c>
      <c r="AG53" s="211">
        <f t="shared" si="9"/>
        <v>9.6380090497737561E-2</v>
      </c>
      <c r="AH53" s="313">
        <v>4399</v>
      </c>
      <c r="AI53" s="162">
        <v>526</v>
      </c>
      <c r="AJ53" s="211">
        <f t="shared" si="10"/>
        <v>0.11957263014321437</v>
      </c>
      <c r="AK53" s="62"/>
      <c r="AL53" s="209" t="s">
        <v>475</v>
      </c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</row>
    <row r="54" spans="2:117" s="10" customFormat="1" ht="27" customHeight="1">
      <c r="B54" s="59">
        <v>48</v>
      </c>
      <c r="C54" s="234" t="s">
        <v>26</v>
      </c>
      <c r="D54" s="313">
        <v>2836</v>
      </c>
      <c r="E54" s="162">
        <v>1002</v>
      </c>
      <c r="F54" s="211">
        <f t="shared" si="0"/>
        <v>0.3533145275035261</v>
      </c>
      <c r="G54" s="313">
        <v>2829</v>
      </c>
      <c r="H54" s="162">
        <v>347</v>
      </c>
      <c r="I54" s="211">
        <f t="shared" si="1"/>
        <v>0.12265818310357017</v>
      </c>
      <c r="J54" s="313">
        <v>2834</v>
      </c>
      <c r="K54" s="162">
        <v>1633</v>
      </c>
      <c r="L54" s="211">
        <f t="shared" si="2"/>
        <v>0.57621736062103035</v>
      </c>
      <c r="M54" s="313">
        <v>2835</v>
      </c>
      <c r="N54" s="162">
        <v>613</v>
      </c>
      <c r="O54" s="211">
        <f t="shared" si="3"/>
        <v>0.21622574955908289</v>
      </c>
      <c r="P54" s="313">
        <v>2832</v>
      </c>
      <c r="Q54" s="162">
        <v>806</v>
      </c>
      <c r="R54" s="211">
        <f t="shared" si="4"/>
        <v>0.2846045197740113</v>
      </c>
      <c r="S54" s="313">
        <v>2834</v>
      </c>
      <c r="T54" s="162">
        <v>381</v>
      </c>
      <c r="U54" s="211">
        <f t="shared" si="5"/>
        <v>0.13443895553987298</v>
      </c>
      <c r="V54" s="313">
        <v>2836</v>
      </c>
      <c r="W54" s="162">
        <v>50</v>
      </c>
      <c r="X54" s="211">
        <f t="shared" si="6"/>
        <v>1.763046544428773E-2</v>
      </c>
      <c r="Y54" s="313">
        <v>2835</v>
      </c>
      <c r="Z54" s="162">
        <v>121</v>
      </c>
      <c r="AA54" s="211">
        <f t="shared" si="7"/>
        <v>4.2680776014109349E-2</v>
      </c>
      <c r="AB54" s="313">
        <v>2831</v>
      </c>
      <c r="AC54" s="162">
        <v>518</v>
      </c>
      <c r="AD54" s="211">
        <f t="shared" si="8"/>
        <v>0.18297421405863654</v>
      </c>
      <c r="AE54" s="313">
        <v>2833</v>
      </c>
      <c r="AF54" s="162">
        <v>289</v>
      </c>
      <c r="AG54" s="211">
        <f t="shared" si="9"/>
        <v>0.10201200141193081</v>
      </c>
      <c r="AH54" s="313">
        <v>2826</v>
      </c>
      <c r="AI54" s="162">
        <v>295</v>
      </c>
      <c r="AJ54" s="211">
        <f t="shared" si="10"/>
        <v>0.10438782731776362</v>
      </c>
      <c r="AK54" s="62"/>
      <c r="AL54" s="209" t="s">
        <v>476</v>
      </c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</row>
    <row r="55" spans="2:117" s="10" customFormat="1" ht="27" customHeight="1">
      <c r="B55" s="59">
        <v>49</v>
      </c>
      <c r="C55" s="234" t="s">
        <v>27</v>
      </c>
      <c r="D55" s="313">
        <v>1498</v>
      </c>
      <c r="E55" s="162">
        <v>653</v>
      </c>
      <c r="F55" s="211">
        <f t="shared" si="0"/>
        <v>0.43591455273698265</v>
      </c>
      <c r="G55" s="313">
        <v>1494</v>
      </c>
      <c r="H55" s="162">
        <v>184</v>
      </c>
      <c r="I55" s="211">
        <f t="shared" si="1"/>
        <v>0.12315930388219545</v>
      </c>
      <c r="J55" s="313">
        <v>1498</v>
      </c>
      <c r="K55" s="162">
        <v>761</v>
      </c>
      <c r="L55" s="211">
        <f t="shared" si="2"/>
        <v>0.50801068090787715</v>
      </c>
      <c r="M55" s="313">
        <v>1497</v>
      </c>
      <c r="N55" s="162">
        <v>340</v>
      </c>
      <c r="O55" s="211">
        <f t="shared" si="3"/>
        <v>0.22712090848363392</v>
      </c>
      <c r="P55" s="313">
        <v>1497</v>
      </c>
      <c r="Q55" s="162">
        <v>394</v>
      </c>
      <c r="R55" s="211">
        <f t="shared" si="4"/>
        <v>0.26319305277221111</v>
      </c>
      <c r="S55" s="313">
        <v>1498</v>
      </c>
      <c r="T55" s="162">
        <v>285</v>
      </c>
      <c r="U55" s="211">
        <f t="shared" si="5"/>
        <v>0.19025367156208278</v>
      </c>
      <c r="V55" s="313">
        <v>1498</v>
      </c>
      <c r="W55" s="162">
        <v>41</v>
      </c>
      <c r="X55" s="211">
        <f t="shared" si="6"/>
        <v>2.7369826435246995E-2</v>
      </c>
      <c r="Y55" s="313">
        <v>1498</v>
      </c>
      <c r="Z55" s="162">
        <v>120</v>
      </c>
      <c r="AA55" s="211">
        <f t="shared" si="7"/>
        <v>8.0106809078771699E-2</v>
      </c>
      <c r="AB55" s="313">
        <v>1496</v>
      </c>
      <c r="AC55" s="162">
        <v>339</v>
      </c>
      <c r="AD55" s="211">
        <f t="shared" si="8"/>
        <v>0.2266042780748663</v>
      </c>
      <c r="AE55" s="313">
        <v>1497</v>
      </c>
      <c r="AF55" s="162">
        <v>134</v>
      </c>
      <c r="AG55" s="211">
        <f t="shared" si="9"/>
        <v>8.9512358049432195E-2</v>
      </c>
      <c r="AH55" s="313">
        <v>1495</v>
      </c>
      <c r="AI55" s="162">
        <v>198</v>
      </c>
      <c r="AJ55" s="211">
        <f t="shared" si="10"/>
        <v>0.13244147157190636</v>
      </c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</row>
    <row r="56" spans="2:117" s="10" customFormat="1" ht="27" customHeight="1">
      <c r="B56" s="59">
        <v>50</v>
      </c>
      <c r="C56" s="234" t="s">
        <v>16</v>
      </c>
      <c r="D56" s="313">
        <v>1964</v>
      </c>
      <c r="E56" s="162">
        <v>863</v>
      </c>
      <c r="F56" s="211">
        <f t="shared" si="0"/>
        <v>0.43940936863543789</v>
      </c>
      <c r="G56" s="313">
        <v>1956</v>
      </c>
      <c r="H56" s="162">
        <v>344</v>
      </c>
      <c r="I56" s="211">
        <f t="shared" si="1"/>
        <v>0.17586912065439672</v>
      </c>
      <c r="J56" s="313">
        <v>1965</v>
      </c>
      <c r="K56" s="162">
        <v>1175</v>
      </c>
      <c r="L56" s="211">
        <f t="shared" si="2"/>
        <v>0.59796437659033075</v>
      </c>
      <c r="M56" s="313">
        <v>1964</v>
      </c>
      <c r="N56" s="162">
        <v>601</v>
      </c>
      <c r="O56" s="211">
        <f t="shared" si="3"/>
        <v>0.3060081466395112</v>
      </c>
      <c r="P56" s="313">
        <v>1965</v>
      </c>
      <c r="Q56" s="162">
        <v>508</v>
      </c>
      <c r="R56" s="211">
        <f t="shared" si="4"/>
        <v>0.2585241730279898</v>
      </c>
      <c r="S56" s="313">
        <v>1965</v>
      </c>
      <c r="T56" s="162">
        <v>393</v>
      </c>
      <c r="U56" s="211">
        <f t="shared" si="5"/>
        <v>0.2</v>
      </c>
      <c r="V56" s="313">
        <v>1965</v>
      </c>
      <c r="W56" s="162">
        <v>30</v>
      </c>
      <c r="X56" s="211">
        <f t="shared" si="6"/>
        <v>1.5267175572519083E-2</v>
      </c>
      <c r="Y56" s="313">
        <v>1961</v>
      </c>
      <c r="Z56" s="162">
        <v>68</v>
      </c>
      <c r="AA56" s="211">
        <f t="shared" si="7"/>
        <v>3.4676185619581849E-2</v>
      </c>
      <c r="AB56" s="313">
        <v>1962</v>
      </c>
      <c r="AC56" s="162">
        <v>486</v>
      </c>
      <c r="AD56" s="211">
        <f t="shared" si="8"/>
        <v>0.24770642201834864</v>
      </c>
      <c r="AE56" s="313">
        <v>1965</v>
      </c>
      <c r="AF56" s="162">
        <v>179</v>
      </c>
      <c r="AG56" s="211">
        <f t="shared" si="9"/>
        <v>9.1094147582697196E-2</v>
      </c>
      <c r="AH56" s="313">
        <v>1956</v>
      </c>
      <c r="AI56" s="162">
        <v>261</v>
      </c>
      <c r="AJ56" s="211">
        <f t="shared" si="10"/>
        <v>0.1334355828220859</v>
      </c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</row>
    <row r="57" spans="2:117" s="10" customFormat="1" ht="27" customHeight="1">
      <c r="B57" s="59">
        <v>51</v>
      </c>
      <c r="C57" s="234" t="s">
        <v>48</v>
      </c>
      <c r="D57" s="313">
        <v>3972</v>
      </c>
      <c r="E57" s="162">
        <v>1765</v>
      </c>
      <c r="F57" s="211">
        <f t="shared" si="0"/>
        <v>0.44436052366565959</v>
      </c>
      <c r="G57" s="313">
        <v>3968</v>
      </c>
      <c r="H57" s="162">
        <v>708</v>
      </c>
      <c r="I57" s="211">
        <f t="shared" si="1"/>
        <v>0.17842741935483872</v>
      </c>
      <c r="J57" s="313">
        <v>3972</v>
      </c>
      <c r="K57" s="162">
        <v>2366</v>
      </c>
      <c r="L57" s="211">
        <f t="shared" si="2"/>
        <v>0.59566968781470298</v>
      </c>
      <c r="M57" s="313">
        <v>3972</v>
      </c>
      <c r="N57" s="162">
        <v>907</v>
      </c>
      <c r="O57" s="211">
        <f t="shared" si="3"/>
        <v>0.2283484390735146</v>
      </c>
      <c r="P57" s="313">
        <v>3970</v>
      </c>
      <c r="Q57" s="162">
        <v>1041</v>
      </c>
      <c r="R57" s="211">
        <f t="shared" si="4"/>
        <v>0.26221662468513857</v>
      </c>
      <c r="S57" s="313">
        <v>3971</v>
      </c>
      <c r="T57" s="162">
        <v>680</v>
      </c>
      <c r="U57" s="211">
        <f t="shared" si="5"/>
        <v>0.17124150088139009</v>
      </c>
      <c r="V57" s="313">
        <v>3971</v>
      </c>
      <c r="W57" s="162">
        <v>106</v>
      </c>
      <c r="X57" s="211">
        <f t="shared" si="6"/>
        <v>2.6693528078569631E-2</v>
      </c>
      <c r="Y57" s="313">
        <v>3972</v>
      </c>
      <c r="Z57" s="162">
        <v>332</v>
      </c>
      <c r="AA57" s="211">
        <f t="shared" si="7"/>
        <v>8.3585095669687817E-2</v>
      </c>
      <c r="AB57" s="313">
        <v>3970</v>
      </c>
      <c r="AC57" s="162">
        <v>585</v>
      </c>
      <c r="AD57" s="211">
        <f t="shared" si="8"/>
        <v>0.1473551637279597</v>
      </c>
      <c r="AE57" s="313">
        <v>3967</v>
      </c>
      <c r="AF57" s="162">
        <v>323</v>
      </c>
      <c r="AG57" s="211">
        <f t="shared" si="9"/>
        <v>8.1421729266448195E-2</v>
      </c>
      <c r="AH57" s="313">
        <v>3965</v>
      </c>
      <c r="AI57" s="162">
        <v>412</v>
      </c>
      <c r="AJ57" s="211">
        <f t="shared" si="10"/>
        <v>0.10390920554854981</v>
      </c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</row>
    <row r="58" spans="2:117" s="10" customFormat="1" ht="27" customHeight="1">
      <c r="B58" s="59">
        <v>52</v>
      </c>
      <c r="C58" s="234" t="s">
        <v>4</v>
      </c>
      <c r="D58" s="313">
        <v>3343</v>
      </c>
      <c r="E58" s="162">
        <v>1155</v>
      </c>
      <c r="F58" s="211">
        <f t="shared" si="0"/>
        <v>0.34549805563864794</v>
      </c>
      <c r="G58" s="313">
        <v>3339</v>
      </c>
      <c r="H58" s="162">
        <v>375</v>
      </c>
      <c r="I58" s="211">
        <f t="shared" si="1"/>
        <v>0.11230907457322552</v>
      </c>
      <c r="J58" s="313">
        <v>3342</v>
      </c>
      <c r="K58" s="162">
        <v>1688</v>
      </c>
      <c r="L58" s="211">
        <f t="shared" si="2"/>
        <v>0.50508677438659488</v>
      </c>
      <c r="M58" s="313">
        <v>3340</v>
      </c>
      <c r="N58" s="162">
        <v>589</v>
      </c>
      <c r="O58" s="211">
        <f t="shared" si="3"/>
        <v>0.17634730538922155</v>
      </c>
      <c r="P58" s="313">
        <v>3342</v>
      </c>
      <c r="Q58" s="162">
        <v>694</v>
      </c>
      <c r="R58" s="211">
        <f t="shared" si="4"/>
        <v>0.20766008378216635</v>
      </c>
      <c r="S58" s="313">
        <v>3342</v>
      </c>
      <c r="T58" s="162">
        <v>328</v>
      </c>
      <c r="U58" s="211">
        <f t="shared" si="5"/>
        <v>9.8144823459006589E-2</v>
      </c>
      <c r="V58" s="313">
        <v>3343</v>
      </c>
      <c r="W58" s="162">
        <v>64</v>
      </c>
      <c r="X58" s="211">
        <f t="shared" si="6"/>
        <v>1.9144481005085253E-2</v>
      </c>
      <c r="Y58" s="313">
        <v>3342</v>
      </c>
      <c r="Z58" s="162">
        <v>172</v>
      </c>
      <c r="AA58" s="211">
        <f t="shared" si="7"/>
        <v>5.1466187911430282E-2</v>
      </c>
      <c r="AB58" s="313">
        <v>3342</v>
      </c>
      <c r="AC58" s="162">
        <v>617</v>
      </c>
      <c r="AD58" s="211">
        <f t="shared" si="8"/>
        <v>0.18461998803111909</v>
      </c>
      <c r="AE58" s="313">
        <v>3338</v>
      </c>
      <c r="AF58" s="162">
        <v>216</v>
      </c>
      <c r="AG58" s="211">
        <f t="shared" si="9"/>
        <v>6.4709406830437383E-2</v>
      </c>
      <c r="AH58" s="313">
        <v>3338</v>
      </c>
      <c r="AI58" s="162">
        <v>286</v>
      </c>
      <c r="AJ58" s="211">
        <f t="shared" si="10"/>
        <v>8.5680047932893952E-2</v>
      </c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</row>
    <row r="59" spans="2:117" s="10" customFormat="1" ht="27" customHeight="1">
      <c r="B59" s="59">
        <v>53</v>
      </c>
      <c r="C59" s="234" t="s">
        <v>22</v>
      </c>
      <c r="D59" s="313">
        <v>1346</v>
      </c>
      <c r="E59" s="162">
        <v>556</v>
      </c>
      <c r="F59" s="211">
        <f t="shared" si="0"/>
        <v>0.41307578008915302</v>
      </c>
      <c r="G59" s="313">
        <v>1346</v>
      </c>
      <c r="H59" s="162">
        <v>193</v>
      </c>
      <c r="I59" s="211">
        <f t="shared" si="1"/>
        <v>0.14338781575037146</v>
      </c>
      <c r="J59" s="313">
        <v>1345</v>
      </c>
      <c r="K59" s="162">
        <v>709</v>
      </c>
      <c r="L59" s="211">
        <f t="shared" si="2"/>
        <v>0.5271375464684015</v>
      </c>
      <c r="M59" s="313">
        <v>1345</v>
      </c>
      <c r="N59" s="162">
        <v>281</v>
      </c>
      <c r="O59" s="211">
        <f t="shared" si="3"/>
        <v>0.20892193308550186</v>
      </c>
      <c r="P59" s="313">
        <v>1344</v>
      </c>
      <c r="Q59" s="162">
        <v>351</v>
      </c>
      <c r="R59" s="211">
        <f t="shared" si="4"/>
        <v>0.2611607142857143</v>
      </c>
      <c r="S59" s="313">
        <v>1345</v>
      </c>
      <c r="T59" s="162">
        <v>250</v>
      </c>
      <c r="U59" s="211">
        <f t="shared" si="5"/>
        <v>0.18587360594795538</v>
      </c>
      <c r="V59" s="313">
        <v>1346</v>
      </c>
      <c r="W59" s="162">
        <v>49</v>
      </c>
      <c r="X59" s="211">
        <f t="shared" si="6"/>
        <v>3.6404160475482915E-2</v>
      </c>
      <c r="Y59" s="313">
        <v>1346</v>
      </c>
      <c r="Z59" s="162">
        <v>94</v>
      </c>
      <c r="AA59" s="211">
        <f t="shared" si="7"/>
        <v>6.9836552748885589E-2</v>
      </c>
      <c r="AB59" s="313">
        <v>1345</v>
      </c>
      <c r="AC59" s="162">
        <v>578</v>
      </c>
      <c r="AD59" s="211">
        <f t="shared" si="8"/>
        <v>0.42973977695167287</v>
      </c>
      <c r="AE59" s="313">
        <v>1346</v>
      </c>
      <c r="AF59" s="162">
        <v>185</v>
      </c>
      <c r="AG59" s="211">
        <f t="shared" si="9"/>
        <v>0.13744427934621101</v>
      </c>
      <c r="AH59" s="313">
        <v>1346</v>
      </c>
      <c r="AI59" s="162">
        <v>226</v>
      </c>
      <c r="AJ59" s="211">
        <f t="shared" si="10"/>
        <v>0.16790490341753342</v>
      </c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</row>
    <row r="60" spans="2:117" s="10" customFormat="1" ht="27" customHeight="1">
      <c r="B60" s="59">
        <v>54</v>
      </c>
      <c r="C60" s="234" t="s">
        <v>28</v>
      </c>
      <c r="D60" s="313">
        <v>1927</v>
      </c>
      <c r="E60" s="162">
        <v>783</v>
      </c>
      <c r="F60" s="211">
        <f t="shared" si="0"/>
        <v>0.4063310845874416</v>
      </c>
      <c r="G60" s="313">
        <v>1924</v>
      </c>
      <c r="H60" s="162">
        <v>258</v>
      </c>
      <c r="I60" s="211">
        <f t="shared" si="1"/>
        <v>0.1340956340956341</v>
      </c>
      <c r="J60" s="313">
        <v>1927</v>
      </c>
      <c r="K60" s="162">
        <v>1052</v>
      </c>
      <c r="L60" s="211">
        <f t="shared" si="2"/>
        <v>0.54592631032693306</v>
      </c>
      <c r="M60" s="313">
        <v>1927</v>
      </c>
      <c r="N60" s="162">
        <v>465</v>
      </c>
      <c r="O60" s="211">
        <f t="shared" si="3"/>
        <v>0.24130773222625843</v>
      </c>
      <c r="P60" s="313">
        <v>1927</v>
      </c>
      <c r="Q60" s="162">
        <v>647</v>
      </c>
      <c r="R60" s="211">
        <f t="shared" si="4"/>
        <v>0.33575505967825636</v>
      </c>
      <c r="S60" s="313">
        <v>1924</v>
      </c>
      <c r="T60" s="162">
        <v>357</v>
      </c>
      <c r="U60" s="211">
        <f t="shared" si="5"/>
        <v>0.18555093555093555</v>
      </c>
      <c r="V60" s="313">
        <v>1927</v>
      </c>
      <c r="W60" s="162">
        <v>36</v>
      </c>
      <c r="X60" s="211">
        <f t="shared" si="6"/>
        <v>1.8681888946549041E-2</v>
      </c>
      <c r="Y60" s="313">
        <v>1927</v>
      </c>
      <c r="Z60" s="162">
        <v>91</v>
      </c>
      <c r="AA60" s="211">
        <f t="shared" si="7"/>
        <v>4.7223663725998961E-2</v>
      </c>
      <c r="AB60" s="313">
        <v>1926</v>
      </c>
      <c r="AC60" s="162">
        <v>475</v>
      </c>
      <c r="AD60" s="211">
        <f t="shared" si="8"/>
        <v>0.24662512980269991</v>
      </c>
      <c r="AE60" s="313">
        <v>1926</v>
      </c>
      <c r="AF60" s="162">
        <v>127</v>
      </c>
      <c r="AG60" s="211">
        <f t="shared" si="9"/>
        <v>6.5939771547248185E-2</v>
      </c>
      <c r="AH60" s="313">
        <v>1922</v>
      </c>
      <c r="AI60" s="162">
        <v>197</v>
      </c>
      <c r="AJ60" s="211">
        <f t="shared" si="10"/>
        <v>0.10249739854318418</v>
      </c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</row>
    <row r="61" spans="2:117" s="10" customFormat="1" ht="27" customHeight="1">
      <c r="B61" s="59">
        <v>55</v>
      </c>
      <c r="C61" s="234" t="s">
        <v>17</v>
      </c>
      <c r="D61" s="313">
        <v>1787</v>
      </c>
      <c r="E61" s="162">
        <v>793</v>
      </c>
      <c r="F61" s="211">
        <f t="shared" si="0"/>
        <v>0.4437604924454393</v>
      </c>
      <c r="G61" s="313">
        <v>1783</v>
      </c>
      <c r="H61" s="162">
        <v>192</v>
      </c>
      <c r="I61" s="211">
        <f t="shared" si="1"/>
        <v>0.1076836791923724</v>
      </c>
      <c r="J61" s="313">
        <v>1787</v>
      </c>
      <c r="K61" s="162">
        <v>990</v>
      </c>
      <c r="L61" s="211">
        <f t="shared" si="2"/>
        <v>0.55400111919418016</v>
      </c>
      <c r="M61" s="313">
        <v>1786</v>
      </c>
      <c r="N61" s="162">
        <v>308</v>
      </c>
      <c r="O61" s="211">
        <f t="shared" si="3"/>
        <v>0.17245240761478164</v>
      </c>
      <c r="P61" s="313">
        <v>1787</v>
      </c>
      <c r="Q61" s="162">
        <v>389</v>
      </c>
      <c r="R61" s="211">
        <f t="shared" si="4"/>
        <v>0.21768326804700616</v>
      </c>
      <c r="S61" s="313">
        <v>1787</v>
      </c>
      <c r="T61" s="162">
        <v>178</v>
      </c>
      <c r="U61" s="211">
        <f t="shared" si="5"/>
        <v>9.9608282036933407E-2</v>
      </c>
      <c r="V61" s="313">
        <v>1787</v>
      </c>
      <c r="W61" s="162">
        <v>57</v>
      </c>
      <c r="X61" s="211">
        <f t="shared" si="6"/>
        <v>3.1897034135422497E-2</v>
      </c>
      <c r="Y61" s="313">
        <v>1786</v>
      </c>
      <c r="Z61" s="162">
        <v>83</v>
      </c>
      <c r="AA61" s="211">
        <f t="shared" si="7"/>
        <v>4.647256438969765E-2</v>
      </c>
      <c r="AB61" s="313">
        <v>1783</v>
      </c>
      <c r="AC61" s="162">
        <v>427</v>
      </c>
      <c r="AD61" s="211">
        <f t="shared" si="8"/>
        <v>0.23948401570386987</v>
      </c>
      <c r="AE61" s="313">
        <v>1786</v>
      </c>
      <c r="AF61" s="162">
        <v>208</v>
      </c>
      <c r="AG61" s="211">
        <f t="shared" si="9"/>
        <v>0.11646136618141098</v>
      </c>
      <c r="AH61" s="313">
        <v>1782</v>
      </c>
      <c r="AI61" s="162">
        <v>243</v>
      </c>
      <c r="AJ61" s="211">
        <f t="shared" si="10"/>
        <v>0.13636363636363635</v>
      </c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</row>
    <row r="62" spans="2:117" s="10" customFormat="1" ht="27" customHeight="1">
      <c r="B62" s="59">
        <v>56</v>
      </c>
      <c r="C62" s="234" t="s">
        <v>10</v>
      </c>
      <c r="D62" s="313">
        <v>1271</v>
      </c>
      <c r="E62" s="162">
        <v>508</v>
      </c>
      <c r="F62" s="211">
        <f t="shared" si="0"/>
        <v>0.39968528717545238</v>
      </c>
      <c r="G62" s="313">
        <v>1270</v>
      </c>
      <c r="H62" s="162">
        <v>218</v>
      </c>
      <c r="I62" s="211">
        <f t="shared" si="1"/>
        <v>0.17165354330708663</v>
      </c>
      <c r="J62" s="313">
        <v>1271</v>
      </c>
      <c r="K62" s="162">
        <v>680</v>
      </c>
      <c r="L62" s="211">
        <f t="shared" si="2"/>
        <v>0.53501180173092056</v>
      </c>
      <c r="M62" s="313">
        <v>1271</v>
      </c>
      <c r="N62" s="162">
        <v>326</v>
      </c>
      <c r="O62" s="211">
        <f t="shared" si="3"/>
        <v>0.25649095200629424</v>
      </c>
      <c r="P62" s="313">
        <v>1269</v>
      </c>
      <c r="Q62" s="162">
        <v>332</v>
      </c>
      <c r="R62" s="211">
        <f t="shared" si="4"/>
        <v>0.26162332545311268</v>
      </c>
      <c r="S62" s="313">
        <v>1270</v>
      </c>
      <c r="T62" s="162">
        <v>230</v>
      </c>
      <c r="U62" s="211">
        <f t="shared" si="5"/>
        <v>0.18110236220472442</v>
      </c>
      <c r="V62" s="313">
        <v>1271</v>
      </c>
      <c r="W62" s="162">
        <v>30</v>
      </c>
      <c r="X62" s="211">
        <f t="shared" si="6"/>
        <v>2.3603461841070025E-2</v>
      </c>
      <c r="Y62" s="313">
        <v>1270</v>
      </c>
      <c r="Z62" s="162">
        <v>79</v>
      </c>
      <c r="AA62" s="211">
        <f t="shared" si="7"/>
        <v>6.2204724409448818E-2</v>
      </c>
      <c r="AB62" s="313">
        <v>1270</v>
      </c>
      <c r="AC62" s="162">
        <v>478</v>
      </c>
      <c r="AD62" s="211">
        <f t="shared" si="8"/>
        <v>0.37637795275590552</v>
      </c>
      <c r="AE62" s="313">
        <v>1270</v>
      </c>
      <c r="AF62" s="162">
        <v>134</v>
      </c>
      <c r="AG62" s="211">
        <f t="shared" si="9"/>
        <v>0.10551181102362205</v>
      </c>
      <c r="AH62" s="313">
        <v>1268</v>
      </c>
      <c r="AI62" s="162">
        <v>197</v>
      </c>
      <c r="AJ62" s="211">
        <f t="shared" si="10"/>
        <v>0.1553627760252366</v>
      </c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</row>
    <row r="63" spans="2:117" s="10" customFormat="1" ht="27" customHeight="1">
      <c r="B63" s="59">
        <v>57</v>
      </c>
      <c r="C63" s="234" t="s">
        <v>49</v>
      </c>
      <c r="D63" s="313">
        <v>1133</v>
      </c>
      <c r="E63" s="162">
        <v>505</v>
      </c>
      <c r="F63" s="211">
        <f t="shared" si="0"/>
        <v>0.44571932921447482</v>
      </c>
      <c r="G63" s="313">
        <v>1133</v>
      </c>
      <c r="H63" s="162">
        <v>128</v>
      </c>
      <c r="I63" s="211">
        <f t="shared" si="1"/>
        <v>0.11297440423654016</v>
      </c>
      <c r="J63" s="313">
        <v>1134</v>
      </c>
      <c r="K63" s="162">
        <v>705</v>
      </c>
      <c r="L63" s="211">
        <f t="shared" si="2"/>
        <v>0.62169312169312174</v>
      </c>
      <c r="M63" s="313">
        <v>1134</v>
      </c>
      <c r="N63" s="162">
        <v>377</v>
      </c>
      <c r="O63" s="211">
        <f t="shared" si="3"/>
        <v>0.33245149911816579</v>
      </c>
      <c r="P63" s="313">
        <v>1134</v>
      </c>
      <c r="Q63" s="162">
        <v>459</v>
      </c>
      <c r="R63" s="211">
        <f t="shared" si="4"/>
        <v>0.40476190476190477</v>
      </c>
      <c r="S63" s="313">
        <v>1134</v>
      </c>
      <c r="T63" s="162">
        <v>373</v>
      </c>
      <c r="U63" s="211">
        <f t="shared" si="5"/>
        <v>0.3289241622574956</v>
      </c>
      <c r="V63" s="313">
        <v>1134</v>
      </c>
      <c r="W63" s="162">
        <v>14</v>
      </c>
      <c r="X63" s="211">
        <f t="shared" si="6"/>
        <v>1.2345679012345678E-2</v>
      </c>
      <c r="Y63" s="313">
        <v>1133</v>
      </c>
      <c r="Z63" s="162">
        <v>60</v>
      </c>
      <c r="AA63" s="211">
        <f t="shared" si="7"/>
        <v>5.2956751985878202E-2</v>
      </c>
      <c r="AB63" s="313">
        <v>1132</v>
      </c>
      <c r="AC63" s="162">
        <v>142</v>
      </c>
      <c r="AD63" s="211">
        <f t="shared" si="8"/>
        <v>0.12544169611307421</v>
      </c>
      <c r="AE63" s="313">
        <v>1134</v>
      </c>
      <c r="AF63" s="162">
        <v>78</v>
      </c>
      <c r="AG63" s="211">
        <f t="shared" si="9"/>
        <v>6.8783068783068779E-2</v>
      </c>
      <c r="AH63" s="313">
        <v>1130</v>
      </c>
      <c r="AI63" s="162">
        <v>110</v>
      </c>
      <c r="AJ63" s="211">
        <f t="shared" si="10"/>
        <v>9.7345132743362831E-2</v>
      </c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</row>
    <row r="64" spans="2:117" s="10" customFormat="1" ht="27" customHeight="1">
      <c r="B64" s="59">
        <v>58</v>
      </c>
      <c r="C64" s="234" t="s">
        <v>29</v>
      </c>
      <c r="D64" s="313">
        <v>1365</v>
      </c>
      <c r="E64" s="162">
        <v>559</v>
      </c>
      <c r="F64" s="211">
        <f t="shared" si="0"/>
        <v>0.40952380952380951</v>
      </c>
      <c r="G64" s="313">
        <v>1358</v>
      </c>
      <c r="H64" s="162">
        <v>238</v>
      </c>
      <c r="I64" s="211">
        <f t="shared" si="1"/>
        <v>0.17525773195876287</v>
      </c>
      <c r="J64" s="313">
        <v>1365</v>
      </c>
      <c r="K64" s="162">
        <v>824</v>
      </c>
      <c r="L64" s="211">
        <f t="shared" si="2"/>
        <v>0.60366300366300363</v>
      </c>
      <c r="M64" s="313">
        <v>1364</v>
      </c>
      <c r="N64" s="162">
        <v>427</v>
      </c>
      <c r="O64" s="211">
        <f t="shared" si="3"/>
        <v>0.31304985337243402</v>
      </c>
      <c r="P64" s="313">
        <v>1360</v>
      </c>
      <c r="Q64" s="162">
        <v>424</v>
      </c>
      <c r="R64" s="211">
        <f t="shared" si="4"/>
        <v>0.31176470588235294</v>
      </c>
      <c r="S64" s="313">
        <v>1364</v>
      </c>
      <c r="T64" s="162">
        <v>325</v>
      </c>
      <c r="U64" s="211">
        <f t="shared" si="5"/>
        <v>0.23826979472140764</v>
      </c>
      <c r="V64" s="313">
        <v>1365</v>
      </c>
      <c r="W64" s="162">
        <v>37</v>
      </c>
      <c r="X64" s="211">
        <f t="shared" si="6"/>
        <v>2.7106227106227107E-2</v>
      </c>
      <c r="Y64" s="313">
        <v>1364</v>
      </c>
      <c r="Z64" s="162">
        <v>82</v>
      </c>
      <c r="AA64" s="211">
        <f t="shared" si="7"/>
        <v>6.0117302052785926E-2</v>
      </c>
      <c r="AB64" s="313">
        <v>1363</v>
      </c>
      <c r="AC64" s="162">
        <v>304</v>
      </c>
      <c r="AD64" s="211">
        <f t="shared" si="8"/>
        <v>0.22303741746148203</v>
      </c>
      <c r="AE64" s="313">
        <v>1364</v>
      </c>
      <c r="AF64" s="162">
        <v>137</v>
      </c>
      <c r="AG64" s="211">
        <f t="shared" si="9"/>
        <v>0.10043988269794721</v>
      </c>
      <c r="AH64" s="313">
        <v>1357</v>
      </c>
      <c r="AI64" s="162">
        <v>149</v>
      </c>
      <c r="AJ64" s="211">
        <f t="shared" si="10"/>
        <v>0.10980103168754606</v>
      </c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</row>
    <row r="65" spans="2:59" s="10" customFormat="1" ht="27" customHeight="1">
      <c r="B65" s="59">
        <v>59</v>
      </c>
      <c r="C65" s="234" t="s">
        <v>23</v>
      </c>
      <c r="D65" s="313">
        <v>7986</v>
      </c>
      <c r="E65" s="162">
        <v>3661</v>
      </c>
      <c r="F65" s="211">
        <f t="shared" si="0"/>
        <v>0.458427247683446</v>
      </c>
      <c r="G65" s="313">
        <v>7981</v>
      </c>
      <c r="H65" s="162">
        <v>1223</v>
      </c>
      <c r="I65" s="211">
        <f t="shared" si="1"/>
        <v>0.15323894248840997</v>
      </c>
      <c r="J65" s="313">
        <v>7986</v>
      </c>
      <c r="K65" s="162">
        <v>4130</v>
      </c>
      <c r="L65" s="211">
        <f t="shared" si="2"/>
        <v>0.51715502128725266</v>
      </c>
      <c r="M65" s="313">
        <v>7986</v>
      </c>
      <c r="N65" s="162">
        <v>1625</v>
      </c>
      <c r="O65" s="211">
        <f t="shared" si="3"/>
        <v>0.20348109191084399</v>
      </c>
      <c r="P65" s="313">
        <v>7981</v>
      </c>
      <c r="Q65" s="162">
        <v>2115</v>
      </c>
      <c r="R65" s="211">
        <f t="shared" si="4"/>
        <v>0.26500438541536148</v>
      </c>
      <c r="S65" s="313">
        <v>7985</v>
      </c>
      <c r="T65" s="162">
        <v>1128</v>
      </c>
      <c r="U65" s="211">
        <f t="shared" si="5"/>
        <v>0.14126487163431434</v>
      </c>
      <c r="V65" s="313">
        <v>7987</v>
      </c>
      <c r="W65" s="162">
        <v>231</v>
      </c>
      <c r="X65" s="211">
        <f t="shared" si="6"/>
        <v>2.8921998247151623E-2</v>
      </c>
      <c r="Y65" s="313">
        <v>7985</v>
      </c>
      <c r="Z65" s="162">
        <v>630</v>
      </c>
      <c r="AA65" s="211">
        <f t="shared" si="7"/>
        <v>7.8897933625547909E-2</v>
      </c>
      <c r="AB65" s="313">
        <v>7980</v>
      </c>
      <c r="AC65" s="162">
        <v>2217</v>
      </c>
      <c r="AD65" s="211">
        <f t="shared" si="8"/>
        <v>0.27781954887218047</v>
      </c>
      <c r="AE65" s="313">
        <v>7984</v>
      </c>
      <c r="AF65" s="162">
        <v>1043</v>
      </c>
      <c r="AG65" s="211">
        <f t="shared" si="9"/>
        <v>0.13063627254509019</v>
      </c>
      <c r="AH65" s="313">
        <v>7975</v>
      </c>
      <c r="AI65" s="162">
        <v>1401</v>
      </c>
      <c r="AJ65" s="211">
        <f t="shared" si="10"/>
        <v>0.17567398119122257</v>
      </c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</row>
    <row r="66" spans="2:59" s="10" customFormat="1" ht="27" customHeight="1">
      <c r="B66" s="291">
        <v>60</v>
      </c>
      <c r="C66" s="234" t="s">
        <v>50</v>
      </c>
      <c r="D66" s="270">
        <v>856</v>
      </c>
      <c r="E66" s="300">
        <v>412</v>
      </c>
      <c r="F66" s="302">
        <f t="shared" si="0"/>
        <v>0.48130841121495327</v>
      </c>
      <c r="G66" s="270">
        <v>855</v>
      </c>
      <c r="H66" s="300">
        <v>124</v>
      </c>
      <c r="I66" s="302">
        <f t="shared" si="1"/>
        <v>0.14502923976608187</v>
      </c>
      <c r="J66" s="270">
        <v>856</v>
      </c>
      <c r="K66" s="300">
        <v>321</v>
      </c>
      <c r="L66" s="302">
        <f t="shared" si="2"/>
        <v>0.375</v>
      </c>
      <c r="M66" s="270">
        <v>856</v>
      </c>
      <c r="N66" s="300">
        <v>124</v>
      </c>
      <c r="O66" s="302">
        <f t="shared" si="3"/>
        <v>0.14485981308411214</v>
      </c>
      <c r="P66" s="270">
        <v>855</v>
      </c>
      <c r="Q66" s="300">
        <v>166</v>
      </c>
      <c r="R66" s="302">
        <f t="shared" si="4"/>
        <v>0.19415204678362574</v>
      </c>
      <c r="S66" s="270">
        <v>856</v>
      </c>
      <c r="T66" s="300">
        <v>88</v>
      </c>
      <c r="U66" s="302">
        <f t="shared" si="5"/>
        <v>0.10280373831775701</v>
      </c>
      <c r="V66" s="270">
        <v>855</v>
      </c>
      <c r="W66" s="300">
        <v>54</v>
      </c>
      <c r="X66" s="302">
        <f t="shared" si="6"/>
        <v>6.3157894736842107E-2</v>
      </c>
      <c r="Y66" s="270">
        <v>854</v>
      </c>
      <c r="Z66" s="300">
        <v>84</v>
      </c>
      <c r="AA66" s="302">
        <f t="shared" si="7"/>
        <v>9.8360655737704916E-2</v>
      </c>
      <c r="AB66" s="270">
        <v>855</v>
      </c>
      <c r="AC66" s="300">
        <v>178</v>
      </c>
      <c r="AD66" s="302">
        <f t="shared" si="8"/>
        <v>0.20818713450292398</v>
      </c>
      <c r="AE66" s="270">
        <v>855</v>
      </c>
      <c r="AF66" s="300">
        <v>46</v>
      </c>
      <c r="AG66" s="302">
        <f t="shared" si="9"/>
        <v>5.3801169590643273E-2</v>
      </c>
      <c r="AH66" s="270">
        <v>854</v>
      </c>
      <c r="AI66" s="300">
        <v>82</v>
      </c>
      <c r="AJ66" s="302">
        <f t="shared" si="10"/>
        <v>9.6018735362997654E-2</v>
      </c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</row>
    <row r="67" spans="2:59" s="10" customFormat="1" ht="27" customHeight="1">
      <c r="B67" s="59">
        <v>61</v>
      </c>
      <c r="C67" s="234" t="s">
        <v>18</v>
      </c>
      <c r="D67" s="313">
        <v>816</v>
      </c>
      <c r="E67" s="162">
        <v>300</v>
      </c>
      <c r="F67" s="211">
        <f t="shared" si="0"/>
        <v>0.36764705882352944</v>
      </c>
      <c r="G67" s="313">
        <v>813</v>
      </c>
      <c r="H67" s="162">
        <v>145</v>
      </c>
      <c r="I67" s="211">
        <f t="shared" si="1"/>
        <v>0.17835178351783518</v>
      </c>
      <c r="J67" s="313">
        <v>816</v>
      </c>
      <c r="K67" s="162">
        <v>462</v>
      </c>
      <c r="L67" s="211">
        <f t="shared" si="2"/>
        <v>0.56617647058823528</v>
      </c>
      <c r="M67" s="313">
        <v>815</v>
      </c>
      <c r="N67" s="162">
        <v>248</v>
      </c>
      <c r="O67" s="211">
        <f t="shared" si="3"/>
        <v>0.30429447852760738</v>
      </c>
      <c r="P67" s="313">
        <v>814</v>
      </c>
      <c r="Q67" s="162">
        <v>246</v>
      </c>
      <c r="R67" s="211">
        <f t="shared" si="4"/>
        <v>0.30221130221130221</v>
      </c>
      <c r="S67" s="313">
        <v>814</v>
      </c>
      <c r="T67" s="162">
        <v>205</v>
      </c>
      <c r="U67" s="211">
        <f t="shared" si="5"/>
        <v>0.25184275184275184</v>
      </c>
      <c r="V67" s="313">
        <v>816</v>
      </c>
      <c r="W67" s="162">
        <v>19</v>
      </c>
      <c r="X67" s="211">
        <f t="shared" si="6"/>
        <v>2.3284313725490197E-2</v>
      </c>
      <c r="Y67" s="313">
        <v>815</v>
      </c>
      <c r="Z67" s="162">
        <v>26</v>
      </c>
      <c r="AA67" s="211">
        <f t="shared" si="7"/>
        <v>3.1901840490797549E-2</v>
      </c>
      <c r="AB67" s="313">
        <v>816</v>
      </c>
      <c r="AC67" s="162">
        <v>172</v>
      </c>
      <c r="AD67" s="211">
        <f t="shared" si="8"/>
        <v>0.2107843137254902</v>
      </c>
      <c r="AE67" s="313">
        <v>815</v>
      </c>
      <c r="AF67" s="162">
        <v>79</v>
      </c>
      <c r="AG67" s="211">
        <f t="shared" si="9"/>
        <v>9.6932515337423308E-2</v>
      </c>
      <c r="AH67" s="313">
        <v>812</v>
      </c>
      <c r="AI67" s="162">
        <v>87</v>
      </c>
      <c r="AJ67" s="211">
        <f t="shared" si="10"/>
        <v>0.10714285714285714</v>
      </c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</row>
    <row r="68" spans="2:59" s="10" customFormat="1" ht="27" customHeight="1">
      <c r="B68" s="59">
        <v>62</v>
      </c>
      <c r="C68" s="234" t="s">
        <v>19</v>
      </c>
      <c r="D68" s="313">
        <v>963</v>
      </c>
      <c r="E68" s="162">
        <v>357</v>
      </c>
      <c r="F68" s="211">
        <f t="shared" si="0"/>
        <v>0.37071651090342678</v>
      </c>
      <c r="G68" s="313">
        <v>960</v>
      </c>
      <c r="H68" s="162">
        <v>94</v>
      </c>
      <c r="I68" s="211">
        <f t="shared" si="1"/>
        <v>9.7916666666666666E-2</v>
      </c>
      <c r="J68" s="313">
        <v>961</v>
      </c>
      <c r="K68" s="162">
        <v>445</v>
      </c>
      <c r="L68" s="211">
        <f t="shared" si="2"/>
        <v>0.46305931321540061</v>
      </c>
      <c r="M68" s="313">
        <v>963</v>
      </c>
      <c r="N68" s="162">
        <v>258</v>
      </c>
      <c r="O68" s="211">
        <f t="shared" si="3"/>
        <v>0.26791277258566976</v>
      </c>
      <c r="P68" s="313">
        <v>963</v>
      </c>
      <c r="Q68" s="162">
        <v>241</v>
      </c>
      <c r="R68" s="211">
        <f t="shared" si="4"/>
        <v>0.25025960539979231</v>
      </c>
      <c r="S68" s="313">
        <v>959</v>
      </c>
      <c r="T68" s="162">
        <v>202</v>
      </c>
      <c r="U68" s="211">
        <f t="shared" si="5"/>
        <v>0.21063607924921793</v>
      </c>
      <c r="V68" s="313">
        <v>962</v>
      </c>
      <c r="W68" s="162">
        <v>17</v>
      </c>
      <c r="X68" s="211">
        <f t="shared" si="6"/>
        <v>1.7671517671517672E-2</v>
      </c>
      <c r="Y68" s="313">
        <v>963</v>
      </c>
      <c r="Z68" s="162">
        <v>40</v>
      </c>
      <c r="AA68" s="211">
        <f t="shared" si="7"/>
        <v>4.1536863966770511E-2</v>
      </c>
      <c r="AB68" s="313">
        <v>961</v>
      </c>
      <c r="AC68" s="162">
        <v>98</v>
      </c>
      <c r="AD68" s="211">
        <f t="shared" si="8"/>
        <v>0.10197710718002082</v>
      </c>
      <c r="AE68" s="313">
        <v>960</v>
      </c>
      <c r="AF68" s="162">
        <v>65</v>
      </c>
      <c r="AG68" s="211">
        <f t="shared" si="9"/>
        <v>6.7708333333333329E-2</v>
      </c>
      <c r="AH68" s="313">
        <v>956</v>
      </c>
      <c r="AI68" s="162">
        <v>78</v>
      </c>
      <c r="AJ68" s="211">
        <f t="shared" si="10"/>
        <v>8.1589958158995821E-2</v>
      </c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</row>
    <row r="69" spans="2:59" s="10" customFormat="1" ht="27" customHeight="1">
      <c r="B69" s="59">
        <v>63</v>
      </c>
      <c r="C69" s="234" t="s">
        <v>30</v>
      </c>
      <c r="D69" s="313">
        <v>720</v>
      </c>
      <c r="E69" s="162">
        <v>252</v>
      </c>
      <c r="F69" s="211">
        <f t="shared" si="0"/>
        <v>0.35</v>
      </c>
      <c r="G69" s="313">
        <v>720</v>
      </c>
      <c r="H69" s="162">
        <v>63</v>
      </c>
      <c r="I69" s="211">
        <f t="shared" si="1"/>
        <v>8.7499999999999994E-2</v>
      </c>
      <c r="J69" s="313">
        <v>721</v>
      </c>
      <c r="K69" s="162">
        <v>351</v>
      </c>
      <c r="L69" s="211">
        <f t="shared" si="2"/>
        <v>0.4868238557558946</v>
      </c>
      <c r="M69" s="313">
        <v>721</v>
      </c>
      <c r="N69" s="162">
        <v>145</v>
      </c>
      <c r="O69" s="211">
        <f t="shared" si="3"/>
        <v>0.20110957004160887</v>
      </c>
      <c r="P69" s="313">
        <v>721</v>
      </c>
      <c r="Q69" s="162">
        <v>208</v>
      </c>
      <c r="R69" s="211">
        <f t="shared" si="4"/>
        <v>0.28848821081830789</v>
      </c>
      <c r="S69" s="313">
        <v>721</v>
      </c>
      <c r="T69" s="162">
        <v>93</v>
      </c>
      <c r="U69" s="211">
        <f t="shared" si="5"/>
        <v>0.1289875173370319</v>
      </c>
      <c r="V69" s="313">
        <v>721</v>
      </c>
      <c r="W69" s="162">
        <v>29</v>
      </c>
      <c r="X69" s="211">
        <f t="shared" si="6"/>
        <v>4.0221914008321778E-2</v>
      </c>
      <c r="Y69" s="313">
        <v>721</v>
      </c>
      <c r="Z69" s="162">
        <v>36</v>
      </c>
      <c r="AA69" s="211">
        <f t="shared" si="7"/>
        <v>4.9930651872399444E-2</v>
      </c>
      <c r="AB69" s="313">
        <v>721</v>
      </c>
      <c r="AC69" s="162">
        <v>234</v>
      </c>
      <c r="AD69" s="211">
        <f t="shared" si="8"/>
        <v>0.32454923717059642</v>
      </c>
      <c r="AE69" s="313">
        <v>721</v>
      </c>
      <c r="AF69" s="162">
        <v>94</v>
      </c>
      <c r="AG69" s="211">
        <f t="shared" si="9"/>
        <v>0.13037447988904299</v>
      </c>
      <c r="AH69" s="313">
        <v>719</v>
      </c>
      <c r="AI69" s="162">
        <v>105</v>
      </c>
      <c r="AJ69" s="211">
        <f t="shared" si="10"/>
        <v>0.14603616133518776</v>
      </c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</row>
    <row r="70" spans="2:59" s="10" customFormat="1" ht="27" customHeight="1">
      <c r="B70" s="59">
        <v>64</v>
      </c>
      <c r="C70" s="234" t="s">
        <v>51</v>
      </c>
      <c r="D70" s="313">
        <v>566</v>
      </c>
      <c r="E70" s="162">
        <v>201</v>
      </c>
      <c r="F70" s="211">
        <f t="shared" si="0"/>
        <v>0.3551236749116608</v>
      </c>
      <c r="G70" s="313">
        <v>565</v>
      </c>
      <c r="H70" s="162">
        <v>94</v>
      </c>
      <c r="I70" s="211">
        <f t="shared" si="1"/>
        <v>0.1663716814159292</v>
      </c>
      <c r="J70" s="313">
        <v>566</v>
      </c>
      <c r="K70" s="162">
        <v>284</v>
      </c>
      <c r="L70" s="211">
        <f t="shared" si="2"/>
        <v>0.50176678445229683</v>
      </c>
      <c r="M70" s="313">
        <v>566</v>
      </c>
      <c r="N70" s="162">
        <v>126</v>
      </c>
      <c r="O70" s="211">
        <f t="shared" si="3"/>
        <v>0.22261484098939929</v>
      </c>
      <c r="P70" s="313">
        <v>566</v>
      </c>
      <c r="Q70" s="162">
        <v>172</v>
      </c>
      <c r="R70" s="211">
        <f t="shared" si="4"/>
        <v>0.303886925795053</v>
      </c>
      <c r="S70" s="313">
        <v>566</v>
      </c>
      <c r="T70" s="162">
        <v>103</v>
      </c>
      <c r="U70" s="211">
        <f t="shared" si="5"/>
        <v>0.18197879858657243</v>
      </c>
      <c r="V70" s="313">
        <v>566</v>
      </c>
      <c r="W70" s="162">
        <v>10</v>
      </c>
      <c r="X70" s="211">
        <f t="shared" si="6"/>
        <v>1.7667844522968199E-2</v>
      </c>
      <c r="Y70" s="313">
        <v>565</v>
      </c>
      <c r="Z70" s="162">
        <v>13</v>
      </c>
      <c r="AA70" s="211">
        <f t="shared" si="7"/>
        <v>2.3008849557522124E-2</v>
      </c>
      <c r="AB70" s="313">
        <v>565</v>
      </c>
      <c r="AC70" s="162">
        <v>136</v>
      </c>
      <c r="AD70" s="211">
        <f t="shared" si="8"/>
        <v>0.24070796460176991</v>
      </c>
      <c r="AE70" s="313">
        <v>566</v>
      </c>
      <c r="AF70" s="162">
        <v>67</v>
      </c>
      <c r="AG70" s="211">
        <f t="shared" si="9"/>
        <v>0.11837455830388692</v>
      </c>
      <c r="AH70" s="313">
        <v>562</v>
      </c>
      <c r="AI70" s="162">
        <v>89</v>
      </c>
      <c r="AJ70" s="211">
        <f t="shared" si="10"/>
        <v>0.15836298932384341</v>
      </c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</row>
    <row r="71" spans="2:59" s="10" customFormat="1" ht="27" customHeight="1">
      <c r="B71" s="59">
        <v>65</v>
      </c>
      <c r="C71" s="234" t="s">
        <v>11</v>
      </c>
      <c r="D71" s="313">
        <v>526</v>
      </c>
      <c r="E71" s="162">
        <v>185</v>
      </c>
      <c r="F71" s="211">
        <f t="shared" si="0"/>
        <v>0.35171102661596959</v>
      </c>
      <c r="G71" s="313">
        <v>523</v>
      </c>
      <c r="H71" s="162">
        <v>52</v>
      </c>
      <c r="I71" s="211">
        <f t="shared" si="1"/>
        <v>9.9426386233269604E-2</v>
      </c>
      <c r="J71" s="313">
        <v>527</v>
      </c>
      <c r="K71" s="162">
        <v>255</v>
      </c>
      <c r="L71" s="211">
        <f t="shared" si="2"/>
        <v>0.4838709677419355</v>
      </c>
      <c r="M71" s="313">
        <v>526</v>
      </c>
      <c r="N71" s="162">
        <v>101</v>
      </c>
      <c r="O71" s="211">
        <f t="shared" si="3"/>
        <v>0.19201520912547529</v>
      </c>
      <c r="P71" s="313">
        <v>526</v>
      </c>
      <c r="Q71" s="162">
        <v>91</v>
      </c>
      <c r="R71" s="211">
        <f t="shared" si="4"/>
        <v>0.17300380228136883</v>
      </c>
      <c r="S71" s="313">
        <v>527</v>
      </c>
      <c r="T71" s="162">
        <v>78</v>
      </c>
      <c r="U71" s="211">
        <f t="shared" si="5"/>
        <v>0.14800759013282733</v>
      </c>
      <c r="V71" s="313">
        <v>527</v>
      </c>
      <c r="W71" s="162">
        <v>5</v>
      </c>
      <c r="X71" s="211">
        <f t="shared" si="6"/>
        <v>9.4876660341555973E-3</v>
      </c>
      <c r="Y71" s="313">
        <v>527</v>
      </c>
      <c r="Z71" s="162">
        <v>26</v>
      </c>
      <c r="AA71" s="211">
        <f t="shared" si="7"/>
        <v>4.9335863377609111E-2</v>
      </c>
      <c r="AB71" s="313">
        <v>525</v>
      </c>
      <c r="AC71" s="162">
        <v>145</v>
      </c>
      <c r="AD71" s="211">
        <f t="shared" si="8"/>
        <v>0.27619047619047621</v>
      </c>
      <c r="AE71" s="313">
        <v>523</v>
      </c>
      <c r="AF71" s="162">
        <v>31</v>
      </c>
      <c r="AG71" s="211">
        <f t="shared" si="9"/>
        <v>5.9273422562141492E-2</v>
      </c>
      <c r="AH71" s="313">
        <v>522</v>
      </c>
      <c r="AI71" s="162">
        <v>48</v>
      </c>
      <c r="AJ71" s="211">
        <f t="shared" si="10"/>
        <v>9.1954022988505746E-2</v>
      </c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</row>
    <row r="72" spans="2:59" s="10" customFormat="1" ht="27" customHeight="1">
      <c r="B72" s="59">
        <v>66</v>
      </c>
      <c r="C72" s="234" t="s">
        <v>5</v>
      </c>
      <c r="D72" s="313">
        <v>683</v>
      </c>
      <c r="E72" s="162">
        <v>202</v>
      </c>
      <c r="F72" s="211">
        <f t="shared" ref="F72:F80" si="77">IFERROR(E72/D72,"-")</f>
        <v>0.29575402635431919</v>
      </c>
      <c r="G72" s="313">
        <v>682</v>
      </c>
      <c r="H72" s="162">
        <v>78</v>
      </c>
      <c r="I72" s="211">
        <f t="shared" ref="I72:I80" si="78">IFERROR(H72/G72,"-")</f>
        <v>0.11436950146627566</v>
      </c>
      <c r="J72" s="313">
        <v>683</v>
      </c>
      <c r="K72" s="162">
        <v>276</v>
      </c>
      <c r="L72" s="211">
        <f t="shared" ref="L72:L80" si="79">IFERROR(K72/J72,"-")</f>
        <v>0.40409956076134701</v>
      </c>
      <c r="M72" s="313">
        <v>683</v>
      </c>
      <c r="N72" s="162">
        <v>60</v>
      </c>
      <c r="O72" s="211">
        <f t="shared" ref="O72:O80" si="80">IFERROR(N72/M72,"-")</f>
        <v>8.7847730600292828E-2</v>
      </c>
      <c r="P72" s="313">
        <v>683</v>
      </c>
      <c r="Q72" s="162">
        <v>88</v>
      </c>
      <c r="R72" s="211">
        <f t="shared" ref="R72:R80" si="81">IFERROR(Q72/P72,"-")</f>
        <v>0.12884333821376281</v>
      </c>
      <c r="S72" s="313">
        <v>683</v>
      </c>
      <c r="T72" s="162">
        <v>27</v>
      </c>
      <c r="U72" s="211">
        <f t="shared" ref="U72:U80" si="82">IFERROR(T72/S72,"-")</f>
        <v>3.9531478770131773E-2</v>
      </c>
      <c r="V72" s="313">
        <v>683</v>
      </c>
      <c r="W72" s="162">
        <v>2</v>
      </c>
      <c r="X72" s="211">
        <f t="shared" ref="X72:X80" si="83">IFERROR(W72/V72,"-")</f>
        <v>2.9282576866764276E-3</v>
      </c>
      <c r="Y72" s="313">
        <v>683</v>
      </c>
      <c r="Z72" s="162">
        <v>20</v>
      </c>
      <c r="AA72" s="211">
        <f t="shared" ref="AA72:AA80" si="84">IFERROR(Z72/Y72,"-")</f>
        <v>2.9282576866764276E-2</v>
      </c>
      <c r="AB72" s="313">
        <v>683</v>
      </c>
      <c r="AC72" s="162">
        <v>107</v>
      </c>
      <c r="AD72" s="211">
        <f t="shared" ref="AD72:AD80" si="85">IFERROR(AC72/AB72,"-")</f>
        <v>0.15666178623718888</v>
      </c>
      <c r="AE72" s="313">
        <v>680</v>
      </c>
      <c r="AF72" s="162">
        <v>24</v>
      </c>
      <c r="AG72" s="211">
        <f t="shared" ref="AG72:AG80" si="86">IFERROR(AF72/AE72,"-")</f>
        <v>3.5294117647058823E-2</v>
      </c>
      <c r="AH72" s="313">
        <v>681</v>
      </c>
      <c r="AI72" s="162">
        <v>39</v>
      </c>
      <c r="AJ72" s="211">
        <f t="shared" ref="AJ72:AJ80" si="87">IFERROR(AI72/AH72,"-")</f>
        <v>5.7268722466960353E-2</v>
      </c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</row>
    <row r="73" spans="2:59" s="10" customFormat="1" ht="27" customHeight="1">
      <c r="B73" s="59">
        <v>67</v>
      </c>
      <c r="C73" s="234" t="s">
        <v>6</v>
      </c>
      <c r="D73" s="313">
        <v>179</v>
      </c>
      <c r="E73" s="162">
        <v>86</v>
      </c>
      <c r="F73" s="211">
        <f t="shared" si="77"/>
        <v>0.48044692737430167</v>
      </c>
      <c r="G73" s="313">
        <v>179</v>
      </c>
      <c r="H73" s="162">
        <v>26</v>
      </c>
      <c r="I73" s="211">
        <f t="shared" si="78"/>
        <v>0.14525139664804471</v>
      </c>
      <c r="J73" s="313">
        <v>179</v>
      </c>
      <c r="K73" s="162">
        <v>134</v>
      </c>
      <c r="L73" s="211">
        <f t="shared" si="79"/>
        <v>0.74860335195530725</v>
      </c>
      <c r="M73" s="313">
        <v>178</v>
      </c>
      <c r="N73" s="162">
        <v>29</v>
      </c>
      <c r="O73" s="211">
        <f t="shared" si="80"/>
        <v>0.16292134831460675</v>
      </c>
      <c r="P73" s="313">
        <v>179</v>
      </c>
      <c r="Q73" s="162">
        <v>62</v>
      </c>
      <c r="R73" s="211">
        <f t="shared" si="81"/>
        <v>0.34636871508379891</v>
      </c>
      <c r="S73" s="313">
        <v>179</v>
      </c>
      <c r="T73" s="162">
        <v>81</v>
      </c>
      <c r="U73" s="211">
        <f t="shared" si="82"/>
        <v>0.45251396648044695</v>
      </c>
      <c r="V73" s="313">
        <v>179</v>
      </c>
      <c r="W73" s="162">
        <v>14</v>
      </c>
      <c r="X73" s="211">
        <f t="shared" si="83"/>
        <v>7.8212290502793297E-2</v>
      </c>
      <c r="Y73" s="313">
        <v>178</v>
      </c>
      <c r="Z73" s="162">
        <v>11</v>
      </c>
      <c r="AA73" s="211">
        <f t="shared" si="84"/>
        <v>6.1797752808988762E-2</v>
      </c>
      <c r="AB73" s="313">
        <v>179</v>
      </c>
      <c r="AC73" s="162">
        <v>29</v>
      </c>
      <c r="AD73" s="211">
        <f t="shared" si="85"/>
        <v>0.16201117318435754</v>
      </c>
      <c r="AE73" s="313">
        <v>179</v>
      </c>
      <c r="AF73" s="162">
        <v>30</v>
      </c>
      <c r="AG73" s="211">
        <f t="shared" si="86"/>
        <v>0.16759776536312848</v>
      </c>
      <c r="AH73" s="313">
        <v>179</v>
      </c>
      <c r="AI73" s="162">
        <v>57</v>
      </c>
      <c r="AJ73" s="211">
        <f t="shared" si="87"/>
        <v>0.31843575418994413</v>
      </c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</row>
    <row r="74" spans="2:59" s="10" customFormat="1" ht="27" customHeight="1">
      <c r="B74" s="59">
        <v>68</v>
      </c>
      <c r="C74" s="234" t="s">
        <v>52</v>
      </c>
      <c r="D74" s="313">
        <v>269</v>
      </c>
      <c r="E74" s="162">
        <v>125</v>
      </c>
      <c r="F74" s="211">
        <f t="shared" si="77"/>
        <v>0.46468401486988847</v>
      </c>
      <c r="G74" s="313">
        <v>266</v>
      </c>
      <c r="H74" s="162">
        <v>36</v>
      </c>
      <c r="I74" s="211">
        <f t="shared" si="78"/>
        <v>0.13533834586466165</v>
      </c>
      <c r="J74" s="313">
        <v>269</v>
      </c>
      <c r="K74" s="162">
        <v>133</v>
      </c>
      <c r="L74" s="211">
        <f t="shared" si="79"/>
        <v>0.49442379182156132</v>
      </c>
      <c r="M74" s="313">
        <v>269</v>
      </c>
      <c r="N74" s="162">
        <v>62</v>
      </c>
      <c r="O74" s="211">
        <f t="shared" si="80"/>
        <v>0.23048327137546468</v>
      </c>
      <c r="P74" s="313">
        <v>269</v>
      </c>
      <c r="Q74" s="162">
        <v>47</v>
      </c>
      <c r="R74" s="211">
        <f t="shared" si="81"/>
        <v>0.17472118959107807</v>
      </c>
      <c r="S74" s="313">
        <v>269</v>
      </c>
      <c r="T74" s="162">
        <v>29</v>
      </c>
      <c r="U74" s="211">
        <f t="shared" si="82"/>
        <v>0.10780669144981413</v>
      </c>
      <c r="V74" s="313">
        <v>269</v>
      </c>
      <c r="W74" s="162">
        <v>8</v>
      </c>
      <c r="X74" s="211">
        <f t="shared" si="83"/>
        <v>2.9739776951672861E-2</v>
      </c>
      <c r="Y74" s="313">
        <v>269</v>
      </c>
      <c r="Z74" s="162">
        <v>19</v>
      </c>
      <c r="AA74" s="211">
        <f t="shared" si="84"/>
        <v>7.0631970260223054E-2</v>
      </c>
      <c r="AB74" s="313">
        <v>268</v>
      </c>
      <c r="AC74" s="162">
        <v>29</v>
      </c>
      <c r="AD74" s="211">
        <f t="shared" si="85"/>
        <v>0.10820895522388059</v>
      </c>
      <c r="AE74" s="313">
        <v>269</v>
      </c>
      <c r="AF74" s="162">
        <v>8</v>
      </c>
      <c r="AG74" s="211">
        <f t="shared" si="86"/>
        <v>2.9739776951672861E-2</v>
      </c>
      <c r="AH74" s="313">
        <v>268</v>
      </c>
      <c r="AI74" s="162">
        <v>21</v>
      </c>
      <c r="AJ74" s="211">
        <f t="shared" si="87"/>
        <v>7.8358208955223885E-2</v>
      </c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</row>
    <row r="75" spans="2:59" s="10" customFormat="1" ht="27" customHeight="1">
      <c r="B75" s="59">
        <v>69</v>
      </c>
      <c r="C75" s="234" t="s">
        <v>53</v>
      </c>
      <c r="D75" s="313">
        <v>684</v>
      </c>
      <c r="E75" s="162">
        <v>251</v>
      </c>
      <c r="F75" s="211">
        <f t="shared" si="77"/>
        <v>0.36695906432748537</v>
      </c>
      <c r="G75" s="313">
        <v>680</v>
      </c>
      <c r="H75" s="162">
        <v>96</v>
      </c>
      <c r="I75" s="211">
        <f t="shared" si="78"/>
        <v>0.14117647058823529</v>
      </c>
      <c r="J75" s="313">
        <v>683</v>
      </c>
      <c r="K75" s="162">
        <v>410</v>
      </c>
      <c r="L75" s="211">
        <f t="shared" si="79"/>
        <v>0.6002928257686676</v>
      </c>
      <c r="M75" s="313">
        <v>684</v>
      </c>
      <c r="N75" s="162">
        <v>182</v>
      </c>
      <c r="O75" s="211">
        <f t="shared" si="80"/>
        <v>0.26608187134502925</v>
      </c>
      <c r="P75" s="313">
        <v>683</v>
      </c>
      <c r="Q75" s="162">
        <v>179</v>
      </c>
      <c r="R75" s="211">
        <f t="shared" si="81"/>
        <v>0.26207906295754024</v>
      </c>
      <c r="S75" s="313">
        <v>683</v>
      </c>
      <c r="T75" s="162">
        <v>132</v>
      </c>
      <c r="U75" s="211">
        <f t="shared" si="82"/>
        <v>0.19326500732064422</v>
      </c>
      <c r="V75" s="313">
        <v>684</v>
      </c>
      <c r="W75" s="162">
        <v>15</v>
      </c>
      <c r="X75" s="211">
        <f t="shared" si="83"/>
        <v>2.1929824561403508E-2</v>
      </c>
      <c r="Y75" s="313">
        <v>684</v>
      </c>
      <c r="Z75" s="162">
        <v>35</v>
      </c>
      <c r="AA75" s="211">
        <f t="shared" si="84"/>
        <v>5.1169590643274851E-2</v>
      </c>
      <c r="AB75" s="313">
        <v>684</v>
      </c>
      <c r="AC75" s="162">
        <v>106</v>
      </c>
      <c r="AD75" s="211">
        <f t="shared" si="85"/>
        <v>0.15497076023391812</v>
      </c>
      <c r="AE75" s="313">
        <v>683</v>
      </c>
      <c r="AF75" s="162">
        <v>66</v>
      </c>
      <c r="AG75" s="211">
        <f t="shared" si="86"/>
        <v>9.6632503660322111E-2</v>
      </c>
      <c r="AH75" s="313">
        <v>681</v>
      </c>
      <c r="AI75" s="162">
        <v>56</v>
      </c>
      <c r="AJ75" s="211">
        <f t="shared" si="87"/>
        <v>8.223201174743025E-2</v>
      </c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</row>
    <row r="76" spans="2:59" s="10" customFormat="1" ht="27" customHeight="1">
      <c r="B76" s="59">
        <v>70</v>
      </c>
      <c r="C76" s="234" t="s">
        <v>54</v>
      </c>
      <c r="D76" s="313">
        <v>150</v>
      </c>
      <c r="E76" s="162">
        <v>80</v>
      </c>
      <c r="F76" s="211">
        <f t="shared" si="77"/>
        <v>0.53333333333333333</v>
      </c>
      <c r="G76" s="313">
        <v>150</v>
      </c>
      <c r="H76" s="162">
        <v>15</v>
      </c>
      <c r="I76" s="211">
        <f t="shared" si="78"/>
        <v>0.1</v>
      </c>
      <c r="J76" s="313">
        <v>150</v>
      </c>
      <c r="K76" s="162">
        <v>46</v>
      </c>
      <c r="L76" s="211">
        <f t="shared" si="79"/>
        <v>0.30666666666666664</v>
      </c>
      <c r="M76" s="313">
        <v>150</v>
      </c>
      <c r="N76" s="162">
        <v>16</v>
      </c>
      <c r="O76" s="211">
        <f t="shared" si="80"/>
        <v>0.10666666666666667</v>
      </c>
      <c r="P76" s="313">
        <v>150</v>
      </c>
      <c r="Q76" s="162">
        <v>27</v>
      </c>
      <c r="R76" s="211">
        <f t="shared" si="81"/>
        <v>0.18</v>
      </c>
      <c r="S76" s="313">
        <v>150</v>
      </c>
      <c r="T76" s="162">
        <v>14</v>
      </c>
      <c r="U76" s="211">
        <f t="shared" si="82"/>
        <v>9.3333333333333338E-2</v>
      </c>
      <c r="V76" s="313">
        <v>150</v>
      </c>
      <c r="W76" s="162">
        <v>2</v>
      </c>
      <c r="X76" s="211">
        <f t="shared" si="83"/>
        <v>1.3333333333333334E-2</v>
      </c>
      <c r="Y76" s="313">
        <v>150</v>
      </c>
      <c r="Z76" s="162">
        <v>10</v>
      </c>
      <c r="AA76" s="211">
        <f t="shared" si="84"/>
        <v>6.6666666666666666E-2</v>
      </c>
      <c r="AB76" s="313">
        <v>150</v>
      </c>
      <c r="AC76" s="162">
        <v>44</v>
      </c>
      <c r="AD76" s="211">
        <f t="shared" si="85"/>
        <v>0.29333333333333333</v>
      </c>
      <c r="AE76" s="313">
        <v>149</v>
      </c>
      <c r="AF76" s="162">
        <v>6</v>
      </c>
      <c r="AG76" s="211">
        <f t="shared" si="86"/>
        <v>4.0268456375838924E-2</v>
      </c>
      <c r="AH76" s="313">
        <v>149</v>
      </c>
      <c r="AI76" s="162">
        <v>9</v>
      </c>
      <c r="AJ76" s="211">
        <f t="shared" si="87"/>
        <v>6.0402684563758392E-2</v>
      </c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</row>
    <row r="77" spans="2:59" s="10" customFormat="1" ht="27" customHeight="1">
      <c r="B77" s="59">
        <v>71</v>
      </c>
      <c r="C77" s="234" t="s">
        <v>55</v>
      </c>
      <c r="D77" s="313">
        <v>113</v>
      </c>
      <c r="E77" s="162">
        <v>47</v>
      </c>
      <c r="F77" s="211">
        <f t="shared" si="77"/>
        <v>0.41592920353982299</v>
      </c>
      <c r="G77" s="313">
        <v>113</v>
      </c>
      <c r="H77" s="162">
        <v>11</v>
      </c>
      <c r="I77" s="211">
        <f t="shared" si="78"/>
        <v>9.7345132743362831E-2</v>
      </c>
      <c r="J77" s="313">
        <v>113</v>
      </c>
      <c r="K77" s="162">
        <v>49</v>
      </c>
      <c r="L77" s="211">
        <f t="shared" si="79"/>
        <v>0.4336283185840708</v>
      </c>
      <c r="M77" s="313">
        <v>113</v>
      </c>
      <c r="N77" s="162">
        <v>27</v>
      </c>
      <c r="O77" s="211">
        <f t="shared" si="80"/>
        <v>0.23893805309734514</v>
      </c>
      <c r="P77" s="313">
        <v>113</v>
      </c>
      <c r="Q77" s="162">
        <v>40</v>
      </c>
      <c r="R77" s="211">
        <f t="shared" si="81"/>
        <v>0.35398230088495575</v>
      </c>
      <c r="S77" s="313">
        <v>113</v>
      </c>
      <c r="T77" s="162">
        <v>19</v>
      </c>
      <c r="U77" s="211">
        <f t="shared" si="82"/>
        <v>0.16814159292035399</v>
      </c>
      <c r="V77" s="313">
        <v>113</v>
      </c>
      <c r="W77" s="162">
        <v>1</v>
      </c>
      <c r="X77" s="211">
        <f t="shared" si="83"/>
        <v>8.8495575221238937E-3</v>
      </c>
      <c r="Y77" s="313">
        <v>113</v>
      </c>
      <c r="Z77" s="162">
        <v>4</v>
      </c>
      <c r="AA77" s="211">
        <f t="shared" si="84"/>
        <v>3.5398230088495575E-2</v>
      </c>
      <c r="AB77" s="313">
        <v>113</v>
      </c>
      <c r="AC77" s="162">
        <v>20</v>
      </c>
      <c r="AD77" s="211">
        <f t="shared" si="85"/>
        <v>0.17699115044247787</v>
      </c>
      <c r="AE77" s="313">
        <v>113</v>
      </c>
      <c r="AF77" s="162">
        <v>6</v>
      </c>
      <c r="AG77" s="211">
        <f t="shared" si="86"/>
        <v>5.3097345132743362E-2</v>
      </c>
      <c r="AH77" s="313">
        <v>108</v>
      </c>
      <c r="AI77" s="162">
        <v>8</v>
      </c>
      <c r="AJ77" s="211">
        <f t="shared" si="87"/>
        <v>7.407407407407407E-2</v>
      </c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</row>
    <row r="78" spans="2:59" s="10" customFormat="1" ht="27" customHeight="1">
      <c r="B78" s="59">
        <v>72</v>
      </c>
      <c r="C78" s="234" t="s">
        <v>31</v>
      </c>
      <c r="D78" s="313">
        <v>129</v>
      </c>
      <c r="E78" s="162">
        <v>51</v>
      </c>
      <c r="F78" s="211">
        <f t="shared" si="77"/>
        <v>0.39534883720930231</v>
      </c>
      <c r="G78" s="313">
        <v>129</v>
      </c>
      <c r="H78" s="162">
        <v>18</v>
      </c>
      <c r="I78" s="211">
        <f t="shared" si="78"/>
        <v>0.13953488372093023</v>
      </c>
      <c r="J78" s="313">
        <v>129</v>
      </c>
      <c r="K78" s="162">
        <v>70</v>
      </c>
      <c r="L78" s="211">
        <f t="shared" si="79"/>
        <v>0.54263565891472865</v>
      </c>
      <c r="M78" s="313">
        <v>129</v>
      </c>
      <c r="N78" s="162">
        <v>37</v>
      </c>
      <c r="O78" s="211">
        <f t="shared" si="80"/>
        <v>0.2868217054263566</v>
      </c>
      <c r="P78" s="313">
        <v>129</v>
      </c>
      <c r="Q78" s="162">
        <v>34</v>
      </c>
      <c r="R78" s="211">
        <f t="shared" si="81"/>
        <v>0.26356589147286824</v>
      </c>
      <c r="S78" s="313">
        <v>129</v>
      </c>
      <c r="T78" s="162">
        <v>25</v>
      </c>
      <c r="U78" s="211">
        <f t="shared" si="82"/>
        <v>0.19379844961240311</v>
      </c>
      <c r="V78" s="313">
        <v>129</v>
      </c>
      <c r="W78" s="162">
        <v>2</v>
      </c>
      <c r="X78" s="211">
        <f t="shared" si="83"/>
        <v>1.5503875968992248E-2</v>
      </c>
      <c r="Y78" s="313">
        <v>128</v>
      </c>
      <c r="Z78" s="162">
        <v>8</v>
      </c>
      <c r="AA78" s="211">
        <f t="shared" si="84"/>
        <v>6.25E-2</v>
      </c>
      <c r="AB78" s="313">
        <v>129</v>
      </c>
      <c r="AC78" s="162">
        <v>21</v>
      </c>
      <c r="AD78" s="211">
        <f t="shared" si="85"/>
        <v>0.16279069767441862</v>
      </c>
      <c r="AE78" s="313">
        <v>129</v>
      </c>
      <c r="AF78" s="162">
        <v>20</v>
      </c>
      <c r="AG78" s="211">
        <f t="shared" si="86"/>
        <v>0.15503875968992248</v>
      </c>
      <c r="AH78" s="313">
        <v>128</v>
      </c>
      <c r="AI78" s="162">
        <v>21</v>
      </c>
      <c r="AJ78" s="211">
        <f t="shared" si="87"/>
        <v>0.1640625</v>
      </c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</row>
    <row r="79" spans="2:59" s="10" customFormat="1" ht="27" customHeight="1">
      <c r="B79" s="59">
        <v>73</v>
      </c>
      <c r="C79" s="234" t="s">
        <v>32</v>
      </c>
      <c r="D79" s="313">
        <v>252</v>
      </c>
      <c r="E79" s="162">
        <v>129</v>
      </c>
      <c r="F79" s="211">
        <f t="shared" si="77"/>
        <v>0.51190476190476186</v>
      </c>
      <c r="G79" s="313">
        <v>252</v>
      </c>
      <c r="H79" s="162">
        <v>21</v>
      </c>
      <c r="I79" s="211">
        <f t="shared" si="78"/>
        <v>8.3333333333333329E-2</v>
      </c>
      <c r="J79" s="313">
        <v>252</v>
      </c>
      <c r="K79" s="162">
        <v>143</v>
      </c>
      <c r="L79" s="211">
        <f t="shared" si="79"/>
        <v>0.56746031746031744</v>
      </c>
      <c r="M79" s="313">
        <v>252</v>
      </c>
      <c r="N79" s="162">
        <v>52</v>
      </c>
      <c r="O79" s="211">
        <f t="shared" si="80"/>
        <v>0.20634920634920634</v>
      </c>
      <c r="P79" s="313">
        <v>252</v>
      </c>
      <c r="Q79" s="162">
        <v>65</v>
      </c>
      <c r="R79" s="211">
        <f t="shared" si="81"/>
        <v>0.25793650793650796</v>
      </c>
      <c r="S79" s="313">
        <v>252</v>
      </c>
      <c r="T79" s="162">
        <v>46</v>
      </c>
      <c r="U79" s="211">
        <f t="shared" si="82"/>
        <v>0.18253968253968253</v>
      </c>
      <c r="V79" s="313">
        <v>252</v>
      </c>
      <c r="W79" s="162">
        <v>5</v>
      </c>
      <c r="X79" s="211">
        <f t="shared" si="83"/>
        <v>1.984126984126984E-2</v>
      </c>
      <c r="Y79" s="313">
        <v>252</v>
      </c>
      <c r="Z79" s="162">
        <v>8</v>
      </c>
      <c r="AA79" s="211">
        <f t="shared" si="84"/>
        <v>3.1746031746031744E-2</v>
      </c>
      <c r="AB79" s="313">
        <v>252</v>
      </c>
      <c r="AC79" s="162">
        <v>75</v>
      </c>
      <c r="AD79" s="211">
        <f t="shared" si="85"/>
        <v>0.29761904761904762</v>
      </c>
      <c r="AE79" s="313">
        <v>252</v>
      </c>
      <c r="AF79" s="162">
        <v>23</v>
      </c>
      <c r="AG79" s="211">
        <f t="shared" si="86"/>
        <v>9.1269841269841265E-2</v>
      </c>
      <c r="AH79" s="313">
        <v>252</v>
      </c>
      <c r="AI79" s="162">
        <v>34</v>
      </c>
      <c r="AJ79" s="211">
        <f t="shared" si="87"/>
        <v>0.13492063492063491</v>
      </c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</row>
    <row r="80" spans="2:59" s="10" customFormat="1" ht="27" customHeight="1" thickBot="1">
      <c r="B80" s="59">
        <v>74</v>
      </c>
      <c r="C80" s="234" t="s">
        <v>33</v>
      </c>
      <c r="D80" s="313">
        <v>128</v>
      </c>
      <c r="E80" s="162">
        <v>55</v>
      </c>
      <c r="F80" s="211">
        <f t="shared" si="77"/>
        <v>0.4296875</v>
      </c>
      <c r="G80" s="313">
        <v>128</v>
      </c>
      <c r="H80" s="162">
        <v>19</v>
      </c>
      <c r="I80" s="211">
        <f t="shared" si="78"/>
        <v>0.1484375</v>
      </c>
      <c r="J80" s="313">
        <v>128</v>
      </c>
      <c r="K80" s="162">
        <v>76</v>
      </c>
      <c r="L80" s="211">
        <f t="shared" si="79"/>
        <v>0.59375</v>
      </c>
      <c r="M80" s="313">
        <v>127</v>
      </c>
      <c r="N80" s="162">
        <v>31</v>
      </c>
      <c r="O80" s="211">
        <f t="shared" si="80"/>
        <v>0.24409448818897639</v>
      </c>
      <c r="P80" s="313">
        <v>128</v>
      </c>
      <c r="Q80" s="162">
        <v>45</v>
      </c>
      <c r="R80" s="211">
        <f t="shared" si="81"/>
        <v>0.3515625</v>
      </c>
      <c r="S80" s="313">
        <v>128</v>
      </c>
      <c r="T80" s="162">
        <v>14</v>
      </c>
      <c r="U80" s="211">
        <f t="shared" si="82"/>
        <v>0.109375</v>
      </c>
      <c r="V80" s="313">
        <v>128</v>
      </c>
      <c r="W80" s="162">
        <v>3</v>
      </c>
      <c r="X80" s="211">
        <f t="shared" si="83"/>
        <v>2.34375E-2</v>
      </c>
      <c r="Y80" s="313">
        <v>128</v>
      </c>
      <c r="Z80" s="162">
        <v>8</v>
      </c>
      <c r="AA80" s="211">
        <f t="shared" si="84"/>
        <v>6.25E-2</v>
      </c>
      <c r="AB80" s="313">
        <v>128</v>
      </c>
      <c r="AC80" s="162">
        <v>37</v>
      </c>
      <c r="AD80" s="211">
        <f t="shared" si="85"/>
        <v>0.2890625</v>
      </c>
      <c r="AE80" s="313">
        <v>128</v>
      </c>
      <c r="AF80" s="162">
        <v>10</v>
      </c>
      <c r="AG80" s="211">
        <f t="shared" si="86"/>
        <v>7.8125E-2</v>
      </c>
      <c r="AH80" s="313">
        <v>128</v>
      </c>
      <c r="AI80" s="162">
        <v>21</v>
      </c>
      <c r="AJ80" s="211">
        <f t="shared" si="87"/>
        <v>0.1640625</v>
      </c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</row>
    <row r="81" spans="1:120" s="10" customFormat="1" ht="27" customHeight="1" thickTop="1">
      <c r="B81" s="393" t="s">
        <v>0</v>
      </c>
      <c r="C81" s="394"/>
      <c r="D81" s="165">
        <f>地区別_有所見者割合!D15</f>
        <v>129798</v>
      </c>
      <c r="E81" s="166">
        <f>地区別_有所見者割合!E15</f>
        <v>54364</v>
      </c>
      <c r="F81" s="281">
        <f>地区別_有所見者割合!F15</f>
        <v>0.41883542119293055</v>
      </c>
      <c r="G81" s="165">
        <f>地区別_有所見者割合!G15</f>
        <v>129323</v>
      </c>
      <c r="H81" s="166">
        <f>地区別_有所見者割合!H15</f>
        <v>17983</v>
      </c>
      <c r="I81" s="281">
        <f>地区別_有所見者割合!I15</f>
        <v>0.13905492449138979</v>
      </c>
      <c r="J81" s="165">
        <f>地区別_有所見者割合!J15</f>
        <v>129788</v>
      </c>
      <c r="K81" s="166">
        <f>地区別_有所見者割合!K15</f>
        <v>71500</v>
      </c>
      <c r="L81" s="281">
        <f>地区別_有所見者割合!L15</f>
        <v>0.55089838814066017</v>
      </c>
      <c r="M81" s="165">
        <f>地区別_有所見者割合!M15</f>
        <v>129779</v>
      </c>
      <c r="N81" s="166">
        <f>地区別_有所見者割合!N15</f>
        <v>30001</v>
      </c>
      <c r="O81" s="281">
        <f>地区別_有所見者割合!O15</f>
        <v>0.23116991192719932</v>
      </c>
      <c r="P81" s="165">
        <f>地区別_有所見者割合!P15</f>
        <v>129644</v>
      </c>
      <c r="Q81" s="166">
        <f>地区別_有所見者割合!Q15</f>
        <v>34308</v>
      </c>
      <c r="R81" s="281">
        <f>地区別_有所見者割合!R15</f>
        <v>0.26463237789639321</v>
      </c>
      <c r="S81" s="165">
        <f>地区別_有所見者割合!S15</f>
        <v>129726</v>
      </c>
      <c r="T81" s="166">
        <f>地区別_有所見者割合!T15</f>
        <v>21416</v>
      </c>
      <c r="U81" s="281">
        <f>地区別_有所見者割合!U15</f>
        <v>0.16508641290103757</v>
      </c>
      <c r="V81" s="165">
        <f>地区別_有所見者割合!V15</f>
        <v>129798</v>
      </c>
      <c r="W81" s="166">
        <f>地区別_有所見者割合!W15</f>
        <v>3255</v>
      </c>
      <c r="X81" s="281">
        <f>地区別_有所見者割合!X15</f>
        <v>2.507742800351315E-2</v>
      </c>
      <c r="Y81" s="165">
        <f>地区別_有所見者割合!Y15</f>
        <v>129754</v>
      </c>
      <c r="Z81" s="166">
        <f>地区別_有所見者割合!Z15</f>
        <v>7921</v>
      </c>
      <c r="AA81" s="281">
        <f>地区別_有所見者割合!AA15</f>
        <v>6.1046287590363305E-2</v>
      </c>
      <c r="AB81" s="165">
        <f>地区別_有所見者割合!AB15</f>
        <v>129660</v>
      </c>
      <c r="AC81" s="166">
        <f>地区別_有所見者割合!AC15</f>
        <v>29859</v>
      </c>
      <c r="AD81" s="281">
        <f>地区別_有所見者割合!AD15</f>
        <v>0.23028690421101342</v>
      </c>
      <c r="AE81" s="165">
        <f>地区別_有所見者割合!AE15</f>
        <v>129652</v>
      </c>
      <c r="AF81" s="166">
        <f>地区別_有所見者割合!AF15</f>
        <v>12395</v>
      </c>
      <c r="AG81" s="281">
        <f>地区別_有所見者割合!AG15</f>
        <v>9.5602073242217631E-2</v>
      </c>
      <c r="AH81" s="165">
        <f>地区別_有所見者割合!AH15</f>
        <v>129186</v>
      </c>
      <c r="AI81" s="166">
        <f>地区別_有所見者割合!AI15</f>
        <v>16168</v>
      </c>
      <c r="AJ81" s="281">
        <f>地区別_有所見者割合!AJ15</f>
        <v>0.12515288034307123</v>
      </c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/>
      <c r="BF81" s="135"/>
      <c r="BG81" s="135"/>
    </row>
    <row r="82" spans="1:120">
      <c r="A82" s="10"/>
      <c r="B82" s="117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363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</row>
  </sheetData>
  <mergeCells count="52">
    <mergeCell ref="B81:C81"/>
    <mergeCell ref="P3:R5"/>
    <mergeCell ref="M3:O5"/>
    <mergeCell ref="J3:L5"/>
    <mergeCell ref="G3:I5"/>
    <mergeCell ref="D3:F5"/>
    <mergeCell ref="C3:C6"/>
    <mergeCell ref="B3:B6"/>
    <mergeCell ref="AE5:AG5"/>
    <mergeCell ref="AE3:AJ4"/>
    <mergeCell ref="S3:U5"/>
    <mergeCell ref="AB3:AD5"/>
    <mergeCell ref="Y3:AA5"/>
    <mergeCell ref="V3:X5"/>
    <mergeCell ref="AV5:AW6"/>
    <mergeCell ref="BF6:BG6"/>
    <mergeCell ref="BD6:BE6"/>
    <mergeCell ref="BD5:BG5"/>
    <mergeCell ref="AH5:AJ5"/>
    <mergeCell ref="AT5:AU6"/>
    <mergeCell ref="AR5:AS6"/>
    <mergeCell ref="AP5:AQ6"/>
    <mergeCell ref="AN5:AO6"/>
    <mergeCell ref="AL5:AM6"/>
    <mergeCell ref="BB5:BC6"/>
    <mergeCell ref="AZ5:BA6"/>
    <mergeCell ref="BI5:BK6"/>
    <mergeCell ref="BL5:BN6"/>
    <mergeCell ref="AX5:AY6"/>
    <mergeCell ref="DM5:DM6"/>
    <mergeCell ref="CQ5:CR6"/>
    <mergeCell ref="CS5:CT6"/>
    <mergeCell ref="CU5:CV6"/>
    <mergeCell ref="CW5:CX6"/>
    <mergeCell ref="CY5:CZ6"/>
    <mergeCell ref="BO5:BQ6"/>
    <mergeCell ref="BR5:BT6"/>
    <mergeCell ref="BU5:BW6"/>
    <mergeCell ref="BX5:BZ6"/>
    <mergeCell ref="CA5:CC6"/>
    <mergeCell ref="CD5:CF6"/>
    <mergeCell ref="CG5:CI6"/>
    <mergeCell ref="CJ6:CL6"/>
    <mergeCell ref="CJ5:CO5"/>
    <mergeCell ref="CM6:CO6"/>
    <mergeCell ref="DA5:DB6"/>
    <mergeCell ref="DC5:DD6"/>
    <mergeCell ref="DE5:DF6"/>
    <mergeCell ref="DG5:DH6"/>
    <mergeCell ref="DI6:DJ6"/>
    <mergeCell ref="DI5:DL5"/>
    <mergeCell ref="DK6:DL6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pageOrder="overThenDown" orientation="landscape" r:id="rId1"/>
  <headerFooter>
    <oddHeader>&amp;R&amp;"ＭＳ 明朝,標準"&amp;12 2-8.歯科健診分析</oddHeader>
  </headerFooter>
  <rowBreaks count="2" manualBreakCount="2">
    <brk id="36" max="35" man="1"/>
    <brk id="66" max="35" man="1"/>
  </rowBreaks>
  <colBreaks count="1" manualBreakCount="1">
    <brk id="24" max="80" man="1"/>
  </colBreaks>
  <ignoredErrors>
    <ignoredError sqref="CK8 CS7:CS49 CU7:CU49 CW7:CW49 CY7:CY49 DA7:DA49 DC7:DC49 DE7:DE49 DG7:DG49 DI7:DI49 DK7:DK49 CM11 CD20" formula="1"/>
    <ignoredError sqref="BJ9:BJ49 BM9:BM49 BP9:BP49 BS9:BS49 BV9:BV49 BY9:BY49 CB9:CB49 CE9:CE49 CH9:CH49 CN9:CN49" emptyCellReference="1"/>
    <ignoredError sqref="CK9:CK49" formula="1" emptyCellReference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75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330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76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331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0.48579999999999995</v>
      </c>
      <c r="E5" s="198" t="s">
        <v>249</v>
      </c>
      <c r="F5" s="362">
        <v>0.5333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0.43829999999999997</v>
      </c>
      <c r="E7" s="198" t="s">
        <v>249</v>
      </c>
      <c r="F7" s="362">
        <v>0.48579999999999995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0.39079999999999998</v>
      </c>
      <c r="E9" s="198" t="s">
        <v>249</v>
      </c>
      <c r="F9" s="362">
        <v>0.43829999999999997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0.34329999999999999</v>
      </c>
      <c r="E11" s="198" t="s">
        <v>249</v>
      </c>
      <c r="F11" s="362">
        <v>0.39079999999999998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0.29580000000000001</v>
      </c>
      <c r="E13" s="198" t="s">
        <v>249</v>
      </c>
      <c r="F13" s="362">
        <v>0.34329999999999999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227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22">
        <v>0.13400000000000001</v>
      </c>
      <c r="E5" s="198" t="s">
        <v>249</v>
      </c>
      <c r="F5" s="323">
        <v>0.15000000000000002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22"/>
      <c r="E6" s="198"/>
      <c r="F6" s="323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22">
        <v>0.11800000000000001</v>
      </c>
      <c r="E7" s="198" t="s">
        <v>249</v>
      </c>
      <c r="F7" s="323">
        <v>0.13400000000000001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22"/>
      <c r="E8" s="198"/>
      <c r="F8" s="323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22">
        <v>0.10200000000000001</v>
      </c>
      <c r="E9" s="198" t="s">
        <v>249</v>
      </c>
      <c r="F9" s="323">
        <v>0.11800000000000001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22"/>
      <c r="E10" s="198"/>
      <c r="F10" s="323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22">
        <v>8.6000000000000007E-2</v>
      </c>
      <c r="E11" s="198" t="s">
        <v>249</v>
      </c>
      <c r="F11" s="323">
        <v>0.10200000000000001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22"/>
      <c r="E12" s="198"/>
      <c r="F12" s="323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22">
        <v>7.0000000000000007E-2</v>
      </c>
      <c r="E13" s="198" t="s">
        <v>249</v>
      </c>
      <c r="F13" s="323">
        <v>8.6000000000000007E-2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77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389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78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390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0.20369999999999996</v>
      </c>
      <c r="E5" s="198" t="s">
        <v>249</v>
      </c>
      <c r="F5" s="362">
        <v>0.23400000000000001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0.17359999999999998</v>
      </c>
      <c r="E7" s="198" t="s">
        <v>249</v>
      </c>
      <c r="F7" s="362">
        <v>0.20369999999999996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0.14349999999999999</v>
      </c>
      <c r="E9" s="198" t="s">
        <v>249</v>
      </c>
      <c r="F9" s="362">
        <v>0.17359999999999998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0.1134</v>
      </c>
      <c r="E11" s="198" t="s">
        <v>249</v>
      </c>
      <c r="F11" s="362">
        <v>0.14349999999999999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8.3299999999999999E-2</v>
      </c>
      <c r="E13" s="198" t="s">
        <v>249</v>
      </c>
      <c r="F13" s="362">
        <v>0.1134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6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209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7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222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0.66030000000000011</v>
      </c>
      <c r="E5" s="198" t="s">
        <v>249</v>
      </c>
      <c r="F5" s="362">
        <v>0.74860000000000004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0.57190000000000007</v>
      </c>
      <c r="E7" s="198" t="s">
        <v>249</v>
      </c>
      <c r="F7" s="362">
        <v>0.66030000000000011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0.48350000000000004</v>
      </c>
      <c r="E9" s="198" t="s">
        <v>249</v>
      </c>
      <c r="F9" s="362">
        <v>0.57190000000000007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0.39510000000000001</v>
      </c>
      <c r="E11" s="198" t="s">
        <v>249</v>
      </c>
      <c r="F11" s="362">
        <v>0.48350000000000004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0.30669999999999997</v>
      </c>
      <c r="E13" s="198" t="s">
        <v>249</v>
      </c>
      <c r="F13" s="362">
        <v>0.39510000000000001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8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212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457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9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223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0.31900000000000001</v>
      </c>
      <c r="E5" s="198" t="s">
        <v>249</v>
      </c>
      <c r="F5" s="362">
        <v>0.37659999999999999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0.26119999999999999</v>
      </c>
      <c r="E7" s="198" t="s">
        <v>249</v>
      </c>
      <c r="F7" s="362">
        <v>0.31900000000000001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0.2034</v>
      </c>
      <c r="E9" s="198" t="s">
        <v>249</v>
      </c>
      <c r="F9" s="362">
        <v>0.26119999999999999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0.14560000000000001</v>
      </c>
      <c r="E11" s="198" t="s">
        <v>249</v>
      </c>
      <c r="F11" s="362">
        <v>0.2034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8.7800000000000003E-2</v>
      </c>
      <c r="E13" s="198" t="s">
        <v>249</v>
      </c>
      <c r="F13" s="362">
        <v>0.14560000000000001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79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321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80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320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0.36160000000000003</v>
      </c>
      <c r="E5" s="198" t="s">
        <v>249</v>
      </c>
      <c r="F5" s="362">
        <v>0.41970000000000002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0.3034</v>
      </c>
      <c r="E7" s="198" t="s">
        <v>249</v>
      </c>
      <c r="F7" s="362">
        <v>0.36160000000000003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0.2452</v>
      </c>
      <c r="E9" s="198" t="s">
        <v>249</v>
      </c>
      <c r="F9" s="362">
        <v>0.3034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0.187</v>
      </c>
      <c r="E11" s="198" t="s">
        <v>249</v>
      </c>
      <c r="F11" s="362">
        <v>0.2452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0.1288</v>
      </c>
      <c r="E13" s="198" t="s">
        <v>249</v>
      </c>
      <c r="F13" s="362">
        <v>0.187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0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211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1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224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0.36990000000000001</v>
      </c>
      <c r="E5" s="198" t="s">
        <v>249</v>
      </c>
      <c r="F5" s="362">
        <v>0.45250000000000001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0.2873</v>
      </c>
      <c r="E7" s="198" t="s">
        <v>249</v>
      </c>
      <c r="F7" s="362">
        <v>0.36990000000000001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0.20470000000000002</v>
      </c>
      <c r="E9" s="198" t="s">
        <v>249</v>
      </c>
      <c r="F9" s="362">
        <v>0.2873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0.12210000000000001</v>
      </c>
      <c r="E11" s="198" t="s">
        <v>249</v>
      </c>
      <c r="F11" s="362">
        <v>0.20470000000000002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3.95E-2</v>
      </c>
      <c r="E13" s="198" t="s">
        <v>249</v>
      </c>
      <c r="F13" s="362">
        <v>0.12210000000000001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J79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3.125" style="10" customWidth="1"/>
    <col min="3" max="3" width="12.625" style="10" customWidth="1"/>
    <col min="4" max="27" width="9.625" style="10" customWidth="1"/>
    <col min="28" max="28" width="9" style="10" customWidth="1"/>
    <col min="29" max="29" width="12.875" style="10" customWidth="1"/>
    <col min="30" max="30" width="9" style="10"/>
    <col min="31" max="31" width="9" style="10" customWidth="1"/>
    <col min="32" max="32" width="12.875" style="10" customWidth="1"/>
    <col min="33" max="16384" width="9" style="10"/>
  </cols>
  <sheetData>
    <row r="1" spans="1:36" s="1" customFormat="1" ht="16.5" customHeight="1">
      <c r="A1" s="118" t="s">
        <v>167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</row>
    <row r="2" spans="1:36" s="1" customFormat="1" ht="16.5" customHeight="1">
      <c r="A2" s="118" t="s">
        <v>201</v>
      </c>
      <c r="B2" s="10"/>
      <c r="C2" s="10"/>
      <c r="D2" s="134" t="s">
        <v>264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</row>
    <row r="3" spans="1:36" s="1" customFormat="1" ht="16.5" customHeight="1">
      <c r="A3" s="10"/>
      <c r="B3" s="390"/>
      <c r="C3" s="392" t="s">
        <v>169</v>
      </c>
      <c r="D3" s="387" t="s">
        <v>65</v>
      </c>
      <c r="E3" s="388"/>
      <c r="F3" s="389"/>
      <c r="G3" s="387" t="s">
        <v>66</v>
      </c>
      <c r="H3" s="388"/>
      <c r="I3" s="389"/>
      <c r="J3" s="395" t="s">
        <v>67</v>
      </c>
      <c r="K3" s="396"/>
      <c r="L3" s="397"/>
      <c r="M3" s="395" t="s">
        <v>68</v>
      </c>
      <c r="N3" s="396"/>
      <c r="O3" s="397"/>
      <c r="P3" s="395" t="s">
        <v>69</v>
      </c>
      <c r="Q3" s="396"/>
      <c r="R3" s="397"/>
      <c r="S3" s="395" t="s">
        <v>70</v>
      </c>
      <c r="T3" s="396"/>
      <c r="U3" s="397"/>
      <c r="V3" s="387" t="s">
        <v>71</v>
      </c>
      <c r="W3" s="388"/>
      <c r="X3" s="389"/>
      <c r="Y3" s="395" t="s">
        <v>64</v>
      </c>
      <c r="Z3" s="396"/>
      <c r="AA3" s="397"/>
      <c r="AB3" s="268"/>
      <c r="AC3" s="78" t="s">
        <v>226</v>
      </c>
      <c r="AD3" s="268"/>
      <c r="AE3" s="268"/>
      <c r="AF3" s="10"/>
      <c r="AG3" s="268"/>
      <c r="AH3" s="268"/>
      <c r="AI3" s="10"/>
      <c r="AJ3" s="10"/>
    </row>
    <row r="4" spans="1:36" s="1" customFormat="1" ht="30.75" customHeight="1">
      <c r="A4" s="10"/>
      <c r="B4" s="391"/>
      <c r="C4" s="392"/>
      <c r="D4" s="3" t="s">
        <v>75</v>
      </c>
      <c r="E4" s="4" t="s">
        <v>72</v>
      </c>
      <c r="F4" s="5" t="s">
        <v>233</v>
      </c>
      <c r="G4" s="3" t="s">
        <v>75</v>
      </c>
      <c r="H4" s="4" t="s">
        <v>72</v>
      </c>
      <c r="I4" s="5" t="s">
        <v>233</v>
      </c>
      <c r="J4" s="3" t="s">
        <v>75</v>
      </c>
      <c r="K4" s="4" t="s">
        <v>72</v>
      </c>
      <c r="L4" s="5" t="s">
        <v>233</v>
      </c>
      <c r="M4" s="3" t="s">
        <v>75</v>
      </c>
      <c r="N4" s="4" t="s">
        <v>72</v>
      </c>
      <c r="O4" s="5" t="s">
        <v>233</v>
      </c>
      <c r="P4" s="3" t="s">
        <v>75</v>
      </c>
      <c r="Q4" s="4" t="s">
        <v>72</v>
      </c>
      <c r="R4" s="5" t="s">
        <v>233</v>
      </c>
      <c r="S4" s="3" t="s">
        <v>75</v>
      </c>
      <c r="T4" s="4" t="s">
        <v>72</v>
      </c>
      <c r="U4" s="5" t="s">
        <v>233</v>
      </c>
      <c r="V4" s="3" t="s">
        <v>75</v>
      </c>
      <c r="W4" s="4" t="s">
        <v>72</v>
      </c>
      <c r="X4" s="5" t="s">
        <v>233</v>
      </c>
      <c r="Y4" s="3" t="s">
        <v>75</v>
      </c>
      <c r="Z4" s="4" t="s">
        <v>72</v>
      </c>
      <c r="AA4" s="5" t="s">
        <v>233</v>
      </c>
      <c r="AB4" s="24"/>
      <c r="AC4" s="383" t="s">
        <v>204</v>
      </c>
      <c r="AD4" s="384"/>
      <c r="AE4" s="24"/>
      <c r="AF4" s="383" t="s">
        <v>204</v>
      </c>
      <c r="AG4" s="384"/>
      <c r="AH4" s="268"/>
      <c r="AI4" s="383" t="s">
        <v>203</v>
      </c>
      <c r="AJ4" s="384"/>
    </row>
    <row r="5" spans="1:36" ht="14.25" customHeight="1">
      <c r="B5" s="59">
        <v>1</v>
      </c>
      <c r="C5" s="51" t="s">
        <v>57</v>
      </c>
      <c r="D5" s="313">
        <v>1027</v>
      </c>
      <c r="E5" s="162">
        <v>54</v>
      </c>
      <c r="F5" s="60">
        <f>IFERROR(E5/D5,"-")</f>
        <v>5.2580331061343723E-2</v>
      </c>
      <c r="G5" s="313">
        <v>2747</v>
      </c>
      <c r="H5" s="162">
        <v>184</v>
      </c>
      <c r="I5" s="60">
        <f>IFERROR(H5/G5,"-")</f>
        <v>6.6982162358937017E-2</v>
      </c>
      <c r="J5" s="313">
        <v>117129</v>
      </c>
      <c r="K5" s="162">
        <v>13645</v>
      </c>
      <c r="L5" s="60">
        <f>IFERROR(K5/J5,"-")</f>
        <v>0.11649548788088347</v>
      </c>
      <c r="M5" s="313">
        <v>96789</v>
      </c>
      <c r="N5" s="162">
        <v>10896</v>
      </c>
      <c r="O5" s="60">
        <f>IFERROR(N5/M5,"-")</f>
        <v>0.11257477605926293</v>
      </c>
      <c r="P5" s="313">
        <v>65603</v>
      </c>
      <c r="Q5" s="162">
        <v>5835</v>
      </c>
      <c r="R5" s="60">
        <f>IFERROR(Q5/P5,"-")</f>
        <v>8.8944103166013755E-2</v>
      </c>
      <c r="S5" s="313">
        <v>28678</v>
      </c>
      <c r="T5" s="162">
        <v>1559</v>
      </c>
      <c r="U5" s="60">
        <f>IFERROR(T5/S5,"-")</f>
        <v>5.436222888625427E-2</v>
      </c>
      <c r="V5" s="313">
        <v>9262</v>
      </c>
      <c r="W5" s="162">
        <v>222</v>
      </c>
      <c r="X5" s="60">
        <f>IFERROR(W5/V5,"-")</f>
        <v>2.3968905204059598E-2</v>
      </c>
      <c r="Y5" s="313">
        <f>SUM(D5,G5,J5,M5,P5,S5,V5)</f>
        <v>321235</v>
      </c>
      <c r="Z5" s="162">
        <f>SUM(E5,H5,K5,N5,Q5,T5,W5)</f>
        <v>32395</v>
      </c>
      <c r="AA5" s="60">
        <f>IFERROR(Z5/Y5,"-")</f>
        <v>0.10084517565022491</v>
      </c>
      <c r="AB5" s="62"/>
      <c r="AC5" s="139" t="s">
        <v>57</v>
      </c>
      <c r="AD5" s="195">
        <f>VLOOKUP(AC5,$C$5:$AA$78,25,0)</f>
        <v>0.10084517565022491</v>
      </c>
      <c r="AE5" s="62"/>
      <c r="AF5" s="36" t="str">
        <f>INDEX($AC$5:$AC$47,MATCH(AG5,$AD$5:$AD$47,0))</f>
        <v>茨木市</v>
      </c>
      <c r="AG5" s="110">
        <f>LARGE(AD$5:AD$47,ROW(A1))</f>
        <v>0.20811867116717001</v>
      </c>
      <c r="AH5" s="62"/>
      <c r="AI5" s="111">
        <f>$AA$79</f>
        <v>0.11099540272929283</v>
      </c>
      <c r="AJ5" s="112">
        <v>0</v>
      </c>
    </row>
    <row r="6" spans="1:36" ht="14.25" customHeight="1">
      <c r="B6" s="59">
        <v>2</v>
      </c>
      <c r="C6" s="51" t="s">
        <v>124</v>
      </c>
      <c r="D6" s="313">
        <v>23</v>
      </c>
      <c r="E6" s="162">
        <v>2</v>
      </c>
      <c r="F6" s="60">
        <f>IFERROR(E6/D6,"-")</f>
        <v>8.6956521739130432E-2</v>
      </c>
      <c r="G6" s="313">
        <v>109</v>
      </c>
      <c r="H6" s="162">
        <v>10</v>
      </c>
      <c r="I6" s="60">
        <f t="shared" ref="I6:I69" si="0">IFERROR(H6/G6,"-")</f>
        <v>9.1743119266055051E-2</v>
      </c>
      <c r="J6" s="313">
        <v>4237</v>
      </c>
      <c r="K6" s="162">
        <v>640</v>
      </c>
      <c r="L6" s="60">
        <f t="shared" ref="L6:L69" si="1">IFERROR(K6/J6,"-")</f>
        <v>0.15105027141845645</v>
      </c>
      <c r="M6" s="313">
        <v>3392</v>
      </c>
      <c r="N6" s="162">
        <v>494</v>
      </c>
      <c r="O6" s="60">
        <f t="shared" ref="O6:O69" si="2">IFERROR(N6/M6,"-")</f>
        <v>0.14563679245283018</v>
      </c>
      <c r="P6" s="313">
        <v>2439</v>
      </c>
      <c r="Q6" s="162">
        <v>251</v>
      </c>
      <c r="R6" s="60">
        <f t="shared" ref="R6:R69" si="3">IFERROR(Q6/P6,"-")</f>
        <v>0.1029110291102911</v>
      </c>
      <c r="S6" s="313">
        <v>1079</v>
      </c>
      <c r="T6" s="162">
        <v>67</v>
      </c>
      <c r="U6" s="60">
        <f t="shared" ref="U6:U69" si="4">IFERROR(T6/S6,"-")</f>
        <v>6.2094531974050043E-2</v>
      </c>
      <c r="V6" s="313">
        <v>333</v>
      </c>
      <c r="W6" s="162">
        <v>10</v>
      </c>
      <c r="X6" s="60">
        <f t="shared" ref="X6:X69" si="5">IFERROR(W6/V6,"-")</f>
        <v>3.003003003003003E-2</v>
      </c>
      <c r="Y6" s="313">
        <f>SUM(D6,G6,J6,M6,P6,S6,V6)</f>
        <v>11612</v>
      </c>
      <c r="Z6" s="162">
        <f t="shared" ref="Z6:Z69" si="6">SUM(E6,H6,K6,N6,Q6,T6,W6)</f>
        <v>1474</v>
      </c>
      <c r="AA6" s="60">
        <f t="shared" ref="AA6:AA69" si="7">IFERROR(Z6/Y6,"-")</f>
        <v>0.12693765070616603</v>
      </c>
      <c r="AB6" s="62"/>
      <c r="AC6" s="139" t="s">
        <v>35</v>
      </c>
      <c r="AD6" s="195">
        <f t="shared" ref="AD6:AD47" si="8">VLOOKUP(AC6,$C$5:$AA$78,25,0)</f>
        <v>7.3116997563630715E-2</v>
      </c>
      <c r="AE6" s="62"/>
      <c r="AF6" s="36" t="str">
        <f t="shared" ref="AF6:AF47" si="9">INDEX($AC$5:$AC$47,MATCH(AG6,$AD$5:$AD$47,0))</f>
        <v>箕面市</v>
      </c>
      <c r="AG6" s="110">
        <f t="shared" ref="AG6:AG47" si="10">LARGE(AD$5:AD$47,ROW(A2))</f>
        <v>0.18634336677814939</v>
      </c>
      <c r="AH6" s="62"/>
      <c r="AI6" s="111">
        <f t="shared" ref="AI6:AI47" si="11">$AA$79</f>
        <v>0.11099540272929283</v>
      </c>
      <c r="AJ6" s="112">
        <v>0</v>
      </c>
    </row>
    <row r="7" spans="1:36" ht="14.25" customHeight="1">
      <c r="B7" s="59">
        <v>3</v>
      </c>
      <c r="C7" s="51" t="s">
        <v>125</v>
      </c>
      <c r="D7" s="313">
        <v>23</v>
      </c>
      <c r="E7" s="162">
        <v>0</v>
      </c>
      <c r="F7" s="60">
        <f>IFERROR(E7/D7,"-")</f>
        <v>0</v>
      </c>
      <c r="G7" s="313">
        <v>82</v>
      </c>
      <c r="H7" s="162">
        <v>6</v>
      </c>
      <c r="I7" s="60">
        <f t="shared" si="0"/>
        <v>7.3170731707317069E-2</v>
      </c>
      <c r="J7" s="313">
        <v>2677</v>
      </c>
      <c r="K7" s="162">
        <v>249</v>
      </c>
      <c r="L7" s="60">
        <f t="shared" si="1"/>
        <v>9.3014568546880838E-2</v>
      </c>
      <c r="M7" s="313">
        <v>2139</v>
      </c>
      <c r="N7" s="162">
        <v>157</v>
      </c>
      <c r="O7" s="60">
        <f t="shared" si="2"/>
        <v>7.3398784478728371E-2</v>
      </c>
      <c r="P7" s="313">
        <v>1581</v>
      </c>
      <c r="Q7" s="162">
        <v>91</v>
      </c>
      <c r="R7" s="60">
        <f t="shared" si="3"/>
        <v>5.7558507273877291E-2</v>
      </c>
      <c r="S7" s="313">
        <v>721</v>
      </c>
      <c r="T7" s="162">
        <v>25</v>
      </c>
      <c r="U7" s="60">
        <f t="shared" si="4"/>
        <v>3.4674063800277391E-2</v>
      </c>
      <c r="V7" s="313">
        <v>223</v>
      </c>
      <c r="W7" s="162">
        <v>4</v>
      </c>
      <c r="X7" s="60">
        <f t="shared" si="5"/>
        <v>1.7937219730941704E-2</v>
      </c>
      <c r="Y7" s="313">
        <f t="shared" ref="Y7:Y69" si="12">SUM(D7,G7,J7,M7,P7,S7,V7)</f>
        <v>7446</v>
      </c>
      <c r="Z7" s="162">
        <f t="shared" si="6"/>
        <v>532</v>
      </c>
      <c r="AA7" s="60">
        <f t="shared" si="7"/>
        <v>7.1447757185065811E-2</v>
      </c>
      <c r="AB7" s="62"/>
      <c r="AC7" s="139" t="s">
        <v>44</v>
      </c>
      <c r="AD7" s="195">
        <f t="shared" si="8"/>
        <v>7.9593335652711733E-2</v>
      </c>
      <c r="AE7" s="62"/>
      <c r="AF7" s="36" t="str">
        <f t="shared" si="9"/>
        <v>和泉市</v>
      </c>
      <c r="AG7" s="110">
        <f t="shared" si="10"/>
        <v>0.18304147465437787</v>
      </c>
      <c r="AH7" s="62"/>
      <c r="AI7" s="111">
        <f t="shared" si="11"/>
        <v>0.11099540272929283</v>
      </c>
      <c r="AJ7" s="112">
        <v>0</v>
      </c>
    </row>
    <row r="8" spans="1:36" ht="14.25" customHeight="1">
      <c r="B8" s="59">
        <v>4</v>
      </c>
      <c r="C8" s="51" t="s">
        <v>126</v>
      </c>
      <c r="D8" s="313">
        <v>27</v>
      </c>
      <c r="E8" s="162">
        <v>1</v>
      </c>
      <c r="F8" s="60">
        <f>IFERROR(E8/D8,"-")</f>
        <v>3.7037037037037035E-2</v>
      </c>
      <c r="G8" s="313">
        <v>65</v>
      </c>
      <c r="H8" s="162">
        <v>0</v>
      </c>
      <c r="I8" s="60">
        <f t="shared" si="0"/>
        <v>0</v>
      </c>
      <c r="J8" s="313">
        <v>3098</v>
      </c>
      <c r="K8" s="162">
        <v>238</v>
      </c>
      <c r="L8" s="60">
        <f t="shared" si="1"/>
        <v>7.6823757262750161E-2</v>
      </c>
      <c r="M8" s="313">
        <v>2679</v>
      </c>
      <c r="N8" s="162">
        <v>211</v>
      </c>
      <c r="O8" s="60">
        <f t="shared" si="2"/>
        <v>7.8760731616274726E-2</v>
      </c>
      <c r="P8" s="313">
        <v>1714</v>
      </c>
      <c r="Q8" s="162">
        <v>98</v>
      </c>
      <c r="R8" s="60">
        <f t="shared" si="3"/>
        <v>5.7176196032672114E-2</v>
      </c>
      <c r="S8" s="313">
        <v>739</v>
      </c>
      <c r="T8" s="162">
        <v>36</v>
      </c>
      <c r="U8" s="60">
        <f t="shared" si="4"/>
        <v>4.8714479025710418E-2</v>
      </c>
      <c r="V8" s="313">
        <v>237</v>
      </c>
      <c r="W8" s="162">
        <v>2</v>
      </c>
      <c r="X8" s="60">
        <f t="shared" si="5"/>
        <v>8.4388185654008432E-3</v>
      </c>
      <c r="Y8" s="313">
        <f t="shared" si="12"/>
        <v>8559</v>
      </c>
      <c r="Z8" s="162">
        <f t="shared" si="6"/>
        <v>586</v>
      </c>
      <c r="AA8" s="60">
        <f t="shared" si="7"/>
        <v>6.8465942282976977E-2</v>
      </c>
      <c r="AB8" s="62"/>
      <c r="AC8" s="139" t="s">
        <v>1</v>
      </c>
      <c r="AD8" s="195">
        <f t="shared" si="8"/>
        <v>9.5193962663842183E-2</v>
      </c>
      <c r="AE8" s="62"/>
      <c r="AF8" s="36" t="str">
        <f t="shared" si="9"/>
        <v>八尾市</v>
      </c>
      <c r="AG8" s="110">
        <f t="shared" si="10"/>
        <v>0.16811540595524321</v>
      </c>
      <c r="AH8" s="62"/>
      <c r="AI8" s="111">
        <f t="shared" si="11"/>
        <v>0.11099540272929283</v>
      </c>
      <c r="AJ8" s="112">
        <v>0</v>
      </c>
    </row>
    <row r="9" spans="1:36" ht="14.25" customHeight="1">
      <c r="B9" s="59">
        <v>5</v>
      </c>
      <c r="C9" s="51" t="s">
        <v>271</v>
      </c>
      <c r="D9" s="313">
        <v>22</v>
      </c>
      <c r="E9" s="162">
        <v>1</v>
      </c>
      <c r="F9" s="60">
        <f>IFERROR(E9/D9,"-")</f>
        <v>4.5454545454545456E-2</v>
      </c>
      <c r="G9" s="313">
        <v>53</v>
      </c>
      <c r="H9" s="162">
        <v>10</v>
      </c>
      <c r="I9" s="60">
        <f t="shared" si="0"/>
        <v>0.18867924528301888</v>
      </c>
      <c r="J9" s="313">
        <v>2745</v>
      </c>
      <c r="K9" s="162">
        <v>369</v>
      </c>
      <c r="L9" s="60">
        <f t="shared" si="1"/>
        <v>0.13442622950819672</v>
      </c>
      <c r="M9" s="313">
        <v>2119</v>
      </c>
      <c r="N9" s="162">
        <v>300</v>
      </c>
      <c r="O9" s="60">
        <f t="shared" si="2"/>
        <v>0.14157621519584709</v>
      </c>
      <c r="P9" s="313">
        <v>1431</v>
      </c>
      <c r="Q9" s="162">
        <v>136</v>
      </c>
      <c r="R9" s="60">
        <f t="shared" si="3"/>
        <v>9.5038434661076171E-2</v>
      </c>
      <c r="S9" s="313">
        <v>624</v>
      </c>
      <c r="T9" s="162">
        <v>38</v>
      </c>
      <c r="U9" s="60">
        <f t="shared" si="4"/>
        <v>6.0897435897435896E-2</v>
      </c>
      <c r="V9" s="313">
        <v>229</v>
      </c>
      <c r="W9" s="162">
        <v>7</v>
      </c>
      <c r="X9" s="60">
        <f t="shared" si="5"/>
        <v>3.0567685589519649E-2</v>
      </c>
      <c r="Y9" s="313">
        <f t="shared" si="12"/>
        <v>7223</v>
      </c>
      <c r="Z9" s="162">
        <f t="shared" si="6"/>
        <v>861</v>
      </c>
      <c r="AA9" s="60">
        <f t="shared" si="7"/>
        <v>0.11920254741797037</v>
      </c>
      <c r="AB9" s="62"/>
      <c r="AC9" s="139" t="s">
        <v>2</v>
      </c>
      <c r="AD9" s="195">
        <f t="shared" si="8"/>
        <v>9.3100638326768986E-2</v>
      </c>
      <c r="AE9" s="62"/>
      <c r="AF9" s="36" t="str">
        <f t="shared" si="9"/>
        <v>河内長野市</v>
      </c>
      <c r="AG9" s="110">
        <f t="shared" si="10"/>
        <v>0.15525264137515737</v>
      </c>
      <c r="AH9" s="62"/>
      <c r="AI9" s="111">
        <f t="shared" si="11"/>
        <v>0.11099540272929283</v>
      </c>
      <c r="AJ9" s="112">
        <v>0</v>
      </c>
    </row>
    <row r="10" spans="1:36" ht="14.25" customHeight="1">
      <c r="B10" s="59">
        <v>6</v>
      </c>
      <c r="C10" s="51" t="s">
        <v>128</v>
      </c>
      <c r="D10" s="313">
        <v>31</v>
      </c>
      <c r="E10" s="162">
        <v>5</v>
      </c>
      <c r="F10" s="60">
        <f t="shared" ref="F10:F69" si="13">IFERROR(E10/D10,"-")</f>
        <v>0.16129032258064516</v>
      </c>
      <c r="G10" s="313">
        <v>111</v>
      </c>
      <c r="H10" s="162">
        <v>10</v>
      </c>
      <c r="I10" s="60">
        <f t="shared" si="0"/>
        <v>9.0090090090090086E-2</v>
      </c>
      <c r="J10" s="313">
        <v>3931</v>
      </c>
      <c r="K10" s="162">
        <v>675</v>
      </c>
      <c r="L10" s="60">
        <f t="shared" si="1"/>
        <v>0.17171203256168913</v>
      </c>
      <c r="M10" s="313">
        <v>3249</v>
      </c>
      <c r="N10" s="162">
        <v>541</v>
      </c>
      <c r="O10" s="60">
        <f t="shared" si="2"/>
        <v>0.1665127731609726</v>
      </c>
      <c r="P10" s="313">
        <v>2133</v>
      </c>
      <c r="Q10" s="162">
        <v>261</v>
      </c>
      <c r="R10" s="60">
        <f t="shared" si="3"/>
        <v>0.12236286919831224</v>
      </c>
      <c r="S10" s="313">
        <v>854</v>
      </c>
      <c r="T10" s="162">
        <v>72</v>
      </c>
      <c r="U10" s="60">
        <f t="shared" si="4"/>
        <v>8.4309133489461355E-2</v>
      </c>
      <c r="V10" s="313">
        <v>258</v>
      </c>
      <c r="W10" s="162">
        <v>10</v>
      </c>
      <c r="X10" s="60">
        <f t="shared" si="5"/>
        <v>3.875968992248062E-2</v>
      </c>
      <c r="Y10" s="313">
        <f t="shared" si="12"/>
        <v>10567</v>
      </c>
      <c r="Z10" s="162">
        <f t="shared" si="6"/>
        <v>1574</v>
      </c>
      <c r="AA10" s="60">
        <f t="shared" si="7"/>
        <v>0.14895429166272359</v>
      </c>
      <c r="AB10" s="62"/>
      <c r="AC10" s="139" t="s">
        <v>3</v>
      </c>
      <c r="AD10" s="195">
        <f t="shared" si="8"/>
        <v>0.14783597565054518</v>
      </c>
      <c r="AE10" s="62"/>
      <c r="AF10" s="36" t="str">
        <f t="shared" si="9"/>
        <v>豊能町</v>
      </c>
      <c r="AG10" s="110">
        <f t="shared" si="10"/>
        <v>0.15393283750281722</v>
      </c>
      <c r="AH10" s="62"/>
      <c r="AI10" s="111">
        <f t="shared" si="11"/>
        <v>0.11099540272929283</v>
      </c>
      <c r="AJ10" s="112">
        <v>0</v>
      </c>
    </row>
    <row r="11" spans="1:36" ht="14.25" customHeight="1">
      <c r="B11" s="59">
        <v>7</v>
      </c>
      <c r="C11" s="51" t="s">
        <v>129</v>
      </c>
      <c r="D11" s="313">
        <v>43</v>
      </c>
      <c r="E11" s="162">
        <v>4</v>
      </c>
      <c r="F11" s="60">
        <f t="shared" si="13"/>
        <v>9.3023255813953487E-2</v>
      </c>
      <c r="G11" s="313">
        <v>93</v>
      </c>
      <c r="H11" s="162">
        <v>7</v>
      </c>
      <c r="I11" s="60">
        <f t="shared" si="0"/>
        <v>7.5268817204301078E-2</v>
      </c>
      <c r="J11" s="313">
        <v>3619</v>
      </c>
      <c r="K11" s="162">
        <v>543</v>
      </c>
      <c r="L11" s="60">
        <f t="shared" si="1"/>
        <v>0.15004144791378835</v>
      </c>
      <c r="M11" s="313">
        <v>2887</v>
      </c>
      <c r="N11" s="162">
        <v>410</v>
      </c>
      <c r="O11" s="60">
        <f t="shared" si="2"/>
        <v>0.14201593349497749</v>
      </c>
      <c r="P11" s="313">
        <v>1782</v>
      </c>
      <c r="Q11" s="162">
        <v>175</v>
      </c>
      <c r="R11" s="60">
        <f t="shared" si="3"/>
        <v>9.8204264870931535E-2</v>
      </c>
      <c r="S11" s="313">
        <v>739</v>
      </c>
      <c r="T11" s="162">
        <v>48</v>
      </c>
      <c r="U11" s="60">
        <f t="shared" si="4"/>
        <v>6.4952638700947224E-2</v>
      </c>
      <c r="V11" s="313">
        <v>265</v>
      </c>
      <c r="W11" s="162">
        <v>9</v>
      </c>
      <c r="X11" s="60">
        <f t="shared" si="5"/>
        <v>3.3962264150943396E-2</v>
      </c>
      <c r="Y11" s="313">
        <f t="shared" si="12"/>
        <v>9428</v>
      </c>
      <c r="Z11" s="162">
        <f t="shared" si="6"/>
        <v>1196</v>
      </c>
      <c r="AA11" s="60">
        <f t="shared" si="7"/>
        <v>0.12685617310140007</v>
      </c>
      <c r="AB11" s="62"/>
      <c r="AC11" s="140" t="s">
        <v>45</v>
      </c>
      <c r="AD11" s="195">
        <f t="shared" si="8"/>
        <v>0.11920034209963652</v>
      </c>
      <c r="AE11" s="62"/>
      <c r="AF11" s="36" t="str">
        <f t="shared" si="9"/>
        <v>吹田市</v>
      </c>
      <c r="AG11" s="110">
        <f t="shared" si="10"/>
        <v>0.14783597565054518</v>
      </c>
      <c r="AH11" s="62"/>
      <c r="AI11" s="111">
        <f t="shared" si="11"/>
        <v>0.11099540272929283</v>
      </c>
      <c r="AJ11" s="112">
        <v>0</v>
      </c>
    </row>
    <row r="12" spans="1:36" ht="14.25" customHeight="1">
      <c r="B12" s="59">
        <v>8</v>
      </c>
      <c r="C12" s="51" t="s">
        <v>58</v>
      </c>
      <c r="D12" s="313">
        <v>21</v>
      </c>
      <c r="E12" s="162">
        <v>1</v>
      </c>
      <c r="F12" s="60">
        <f t="shared" si="13"/>
        <v>4.7619047619047616E-2</v>
      </c>
      <c r="G12" s="313">
        <v>70</v>
      </c>
      <c r="H12" s="162">
        <v>1</v>
      </c>
      <c r="I12" s="60">
        <f t="shared" si="0"/>
        <v>1.4285714285714285E-2</v>
      </c>
      <c r="J12" s="313">
        <v>2535</v>
      </c>
      <c r="K12" s="162">
        <v>192</v>
      </c>
      <c r="L12" s="60">
        <f t="shared" si="1"/>
        <v>7.5739644970414202E-2</v>
      </c>
      <c r="M12" s="313">
        <v>2069</v>
      </c>
      <c r="N12" s="162">
        <v>155</v>
      </c>
      <c r="O12" s="60">
        <f t="shared" si="2"/>
        <v>7.4915418076365398E-2</v>
      </c>
      <c r="P12" s="313">
        <v>1512</v>
      </c>
      <c r="Q12" s="162">
        <v>73</v>
      </c>
      <c r="R12" s="60">
        <f t="shared" si="3"/>
        <v>4.8280423280423278E-2</v>
      </c>
      <c r="S12" s="313">
        <v>780</v>
      </c>
      <c r="T12" s="162">
        <v>20</v>
      </c>
      <c r="U12" s="60">
        <f t="shared" si="4"/>
        <v>2.564102564102564E-2</v>
      </c>
      <c r="V12" s="313">
        <v>257</v>
      </c>
      <c r="W12" s="162">
        <v>2</v>
      </c>
      <c r="X12" s="60">
        <f t="shared" si="5"/>
        <v>7.7821011673151752E-3</v>
      </c>
      <c r="Y12" s="313">
        <f t="shared" si="12"/>
        <v>7244</v>
      </c>
      <c r="Z12" s="162">
        <f t="shared" si="6"/>
        <v>444</v>
      </c>
      <c r="AA12" s="60">
        <f t="shared" si="7"/>
        <v>6.1292103810049695E-2</v>
      </c>
      <c r="AB12" s="62"/>
      <c r="AC12" s="140" t="s">
        <v>8</v>
      </c>
      <c r="AD12" s="195">
        <f t="shared" si="8"/>
        <v>0.11367561043542847</v>
      </c>
      <c r="AE12" s="62"/>
      <c r="AF12" s="36" t="str">
        <f t="shared" si="9"/>
        <v>藤井寺市</v>
      </c>
      <c r="AG12" s="110">
        <f t="shared" si="10"/>
        <v>0.14583333333333334</v>
      </c>
      <c r="AH12" s="62"/>
      <c r="AI12" s="111">
        <f t="shared" si="11"/>
        <v>0.11099540272929283</v>
      </c>
      <c r="AJ12" s="112">
        <v>0</v>
      </c>
    </row>
    <row r="13" spans="1:36" ht="14.25" customHeight="1">
      <c r="B13" s="59">
        <v>9</v>
      </c>
      <c r="C13" s="51" t="s">
        <v>130</v>
      </c>
      <c r="D13" s="313">
        <v>8</v>
      </c>
      <c r="E13" s="162">
        <v>1</v>
      </c>
      <c r="F13" s="60">
        <f t="shared" si="13"/>
        <v>0.125</v>
      </c>
      <c r="G13" s="313">
        <v>37</v>
      </c>
      <c r="H13" s="162">
        <v>3</v>
      </c>
      <c r="I13" s="60">
        <f t="shared" si="0"/>
        <v>8.1081081081081086E-2</v>
      </c>
      <c r="J13" s="313">
        <v>1746</v>
      </c>
      <c r="K13" s="162">
        <v>190</v>
      </c>
      <c r="L13" s="60">
        <f t="shared" si="1"/>
        <v>0.10882016036655212</v>
      </c>
      <c r="M13" s="313">
        <v>1370</v>
      </c>
      <c r="N13" s="162">
        <v>155</v>
      </c>
      <c r="O13" s="60">
        <f t="shared" si="2"/>
        <v>0.11313868613138686</v>
      </c>
      <c r="P13" s="313">
        <v>886</v>
      </c>
      <c r="Q13" s="162">
        <v>73</v>
      </c>
      <c r="R13" s="60">
        <f t="shared" si="3"/>
        <v>8.2392776523702027E-2</v>
      </c>
      <c r="S13" s="313">
        <v>405</v>
      </c>
      <c r="T13" s="162">
        <v>32</v>
      </c>
      <c r="U13" s="60">
        <f t="shared" si="4"/>
        <v>7.9012345679012344E-2</v>
      </c>
      <c r="V13" s="313">
        <v>147</v>
      </c>
      <c r="W13" s="162">
        <v>1</v>
      </c>
      <c r="X13" s="60">
        <f t="shared" si="5"/>
        <v>6.8027210884353739E-3</v>
      </c>
      <c r="Y13" s="313">
        <f t="shared" si="12"/>
        <v>4599</v>
      </c>
      <c r="Z13" s="162">
        <f t="shared" si="6"/>
        <v>455</v>
      </c>
      <c r="AA13" s="60">
        <f t="shared" si="7"/>
        <v>9.8934550989345504E-2</v>
      </c>
      <c r="AB13" s="62"/>
      <c r="AC13" s="140" t="s">
        <v>46</v>
      </c>
      <c r="AD13" s="195">
        <f t="shared" si="8"/>
        <v>0.11778029445073612</v>
      </c>
      <c r="AE13" s="62"/>
      <c r="AF13" s="36" t="str">
        <f t="shared" si="9"/>
        <v>田尻町</v>
      </c>
      <c r="AG13" s="110">
        <f t="shared" si="10"/>
        <v>0.14436958614051973</v>
      </c>
      <c r="AH13" s="62"/>
      <c r="AI13" s="111">
        <f t="shared" si="11"/>
        <v>0.11099540272929283</v>
      </c>
      <c r="AJ13" s="112">
        <v>0</v>
      </c>
    </row>
    <row r="14" spans="1:36" ht="14.25" customHeight="1">
      <c r="B14" s="59">
        <v>10</v>
      </c>
      <c r="C14" s="51" t="s">
        <v>59</v>
      </c>
      <c r="D14" s="313">
        <v>40</v>
      </c>
      <c r="E14" s="162">
        <v>1</v>
      </c>
      <c r="F14" s="60">
        <f t="shared" si="13"/>
        <v>2.5000000000000001E-2</v>
      </c>
      <c r="G14" s="313">
        <v>78</v>
      </c>
      <c r="H14" s="162">
        <v>7</v>
      </c>
      <c r="I14" s="60">
        <f t="shared" si="0"/>
        <v>8.9743589743589744E-2</v>
      </c>
      <c r="J14" s="313">
        <v>4425</v>
      </c>
      <c r="K14" s="162">
        <v>607</v>
      </c>
      <c r="L14" s="60">
        <f t="shared" si="1"/>
        <v>0.13717514124293786</v>
      </c>
      <c r="M14" s="313">
        <v>3506</v>
      </c>
      <c r="N14" s="162">
        <v>472</v>
      </c>
      <c r="O14" s="60">
        <f t="shared" si="2"/>
        <v>0.13462635482030805</v>
      </c>
      <c r="P14" s="313">
        <v>2262</v>
      </c>
      <c r="Q14" s="162">
        <v>222</v>
      </c>
      <c r="R14" s="60">
        <f t="shared" si="3"/>
        <v>9.8143236074270557E-2</v>
      </c>
      <c r="S14" s="313">
        <v>958</v>
      </c>
      <c r="T14" s="162">
        <v>70</v>
      </c>
      <c r="U14" s="60">
        <f t="shared" si="4"/>
        <v>7.3068893528183715E-2</v>
      </c>
      <c r="V14" s="313">
        <v>323</v>
      </c>
      <c r="W14" s="162">
        <v>8</v>
      </c>
      <c r="X14" s="60">
        <f t="shared" si="5"/>
        <v>2.4767801857585141E-2</v>
      </c>
      <c r="Y14" s="313">
        <f t="shared" si="12"/>
        <v>11592</v>
      </c>
      <c r="Z14" s="162">
        <f t="shared" si="6"/>
        <v>1387</v>
      </c>
      <c r="AA14" s="60">
        <f t="shared" si="7"/>
        <v>0.11965148378191856</v>
      </c>
      <c r="AB14" s="62"/>
      <c r="AC14" s="140" t="s">
        <v>13</v>
      </c>
      <c r="AD14" s="195">
        <f t="shared" si="8"/>
        <v>0.12249138215989044</v>
      </c>
      <c r="AE14" s="62"/>
      <c r="AF14" s="36" t="str">
        <f t="shared" si="9"/>
        <v>高石市</v>
      </c>
      <c r="AG14" s="110">
        <f t="shared" si="10"/>
        <v>0.14127320294007725</v>
      </c>
      <c r="AH14" s="62"/>
      <c r="AI14" s="111">
        <f t="shared" si="11"/>
        <v>0.11099540272929283</v>
      </c>
      <c r="AJ14" s="112">
        <v>0</v>
      </c>
    </row>
    <row r="15" spans="1:36" ht="14.25" customHeight="1">
      <c r="B15" s="59">
        <v>11</v>
      </c>
      <c r="C15" s="51" t="s">
        <v>60</v>
      </c>
      <c r="D15" s="313">
        <v>67</v>
      </c>
      <c r="E15" s="162">
        <v>5</v>
      </c>
      <c r="F15" s="60">
        <f t="shared" si="13"/>
        <v>7.4626865671641784E-2</v>
      </c>
      <c r="G15" s="313">
        <v>153</v>
      </c>
      <c r="H15" s="162">
        <v>16</v>
      </c>
      <c r="I15" s="60">
        <f t="shared" si="0"/>
        <v>0.10457516339869281</v>
      </c>
      <c r="J15" s="313">
        <v>7450</v>
      </c>
      <c r="K15" s="162">
        <v>907</v>
      </c>
      <c r="L15" s="60">
        <f t="shared" si="1"/>
        <v>0.12174496644295302</v>
      </c>
      <c r="M15" s="313">
        <v>6065</v>
      </c>
      <c r="N15" s="162">
        <v>653</v>
      </c>
      <c r="O15" s="60">
        <f t="shared" si="2"/>
        <v>0.10766694146743611</v>
      </c>
      <c r="P15" s="313">
        <v>3863</v>
      </c>
      <c r="Q15" s="162">
        <v>390</v>
      </c>
      <c r="R15" s="60">
        <f t="shared" si="3"/>
        <v>0.10095780481491069</v>
      </c>
      <c r="S15" s="313">
        <v>1700</v>
      </c>
      <c r="T15" s="162">
        <v>103</v>
      </c>
      <c r="U15" s="60">
        <f t="shared" si="4"/>
        <v>6.0588235294117644E-2</v>
      </c>
      <c r="V15" s="313">
        <v>501</v>
      </c>
      <c r="W15" s="162">
        <v>12</v>
      </c>
      <c r="X15" s="60">
        <f t="shared" si="5"/>
        <v>2.3952095808383235E-2</v>
      </c>
      <c r="Y15" s="313">
        <f t="shared" si="12"/>
        <v>19799</v>
      </c>
      <c r="Z15" s="162">
        <f t="shared" si="6"/>
        <v>2086</v>
      </c>
      <c r="AA15" s="60">
        <f t="shared" si="7"/>
        <v>0.10535885650790444</v>
      </c>
      <c r="AB15" s="62"/>
      <c r="AC15" s="140" t="s">
        <v>14</v>
      </c>
      <c r="AD15" s="195">
        <f t="shared" si="8"/>
        <v>6.3162227949599081E-2</v>
      </c>
      <c r="AE15" s="62"/>
      <c r="AF15" s="36" t="str">
        <f t="shared" si="9"/>
        <v>柏原市</v>
      </c>
      <c r="AG15" s="110">
        <f t="shared" si="10"/>
        <v>0.13407709931268055</v>
      </c>
      <c r="AH15" s="62"/>
      <c r="AI15" s="111">
        <f t="shared" si="11"/>
        <v>0.11099540272929283</v>
      </c>
      <c r="AJ15" s="112">
        <v>0</v>
      </c>
    </row>
    <row r="16" spans="1:36" ht="14.25" customHeight="1">
      <c r="B16" s="59">
        <v>12</v>
      </c>
      <c r="C16" s="51" t="s">
        <v>131</v>
      </c>
      <c r="D16" s="313">
        <v>36</v>
      </c>
      <c r="E16" s="162">
        <v>3</v>
      </c>
      <c r="F16" s="60">
        <f t="shared" si="13"/>
        <v>8.3333333333333329E-2</v>
      </c>
      <c r="G16" s="313">
        <v>86</v>
      </c>
      <c r="H16" s="162">
        <v>10</v>
      </c>
      <c r="I16" s="60">
        <f t="shared" si="0"/>
        <v>0.11627906976744186</v>
      </c>
      <c r="J16" s="313">
        <v>3558</v>
      </c>
      <c r="K16" s="162">
        <v>554</v>
      </c>
      <c r="L16" s="60">
        <f t="shared" si="1"/>
        <v>0.15570545250140527</v>
      </c>
      <c r="M16" s="313">
        <v>2952</v>
      </c>
      <c r="N16" s="162">
        <v>452</v>
      </c>
      <c r="O16" s="60">
        <f t="shared" si="2"/>
        <v>0.15311653116531165</v>
      </c>
      <c r="P16" s="313">
        <v>2206</v>
      </c>
      <c r="Q16" s="162">
        <v>309</v>
      </c>
      <c r="R16" s="60">
        <f t="shared" si="3"/>
        <v>0.14007252946509519</v>
      </c>
      <c r="S16" s="313">
        <v>984</v>
      </c>
      <c r="T16" s="162">
        <v>71</v>
      </c>
      <c r="U16" s="60">
        <f t="shared" si="4"/>
        <v>7.2154471544715451E-2</v>
      </c>
      <c r="V16" s="313">
        <v>344</v>
      </c>
      <c r="W16" s="162">
        <v>18</v>
      </c>
      <c r="X16" s="60">
        <f t="shared" si="5"/>
        <v>5.232558139534884E-2</v>
      </c>
      <c r="Y16" s="313">
        <f t="shared" si="12"/>
        <v>10166</v>
      </c>
      <c r="Z16" s="162">
        <f t="shared" si="6"/>
        <v>1417</v>
      </c>
      <c r="AA16" s="60">
        <f t="shared" si="7"/>
        <v>0.13938618925831203</v>
      </c>
      <c r="AB16" s="62"/>
      <c r="AC16" s="140" t="s">
        <v>9</v>
      </c>
      <c r="AD16" s="195">
        <f t="shared" si="8"/>
        <v>0.20811867116717001</v>
      </c>
      <c r="AE16" s="62"/>
      <c r="AF16" s="36" t="str">
        <f t="shared" si="9"/>
        <v>富田林市</v>
      </c>
      <c r="AG16" s="110">
        <f t="shared" si="10"/>
        <v>0.13283147158814959</v>
      </c>
      <c r="AH16" s="62"/>
      <c r="AI16" s="111">
        <f t="shared" si="11"/>
        <v>0.11099540272929283</v>
      </c>
      <c r="AJ16" s="112">
        <v>0</v>
      </c>
    </row>
    <row r="17" spans="2:36" ht="14.25" customHeight="1">
      <c r="B17" s="59">
        <v>13</v>
      </c>
      <c r="C17" s="51" t="s">
        <v>132</v>
      </c>
      <c r="D17" s="313">
        <v>79</v>
      </c>
      <c r="E17" s="162">
        <v>3</v>
      </c>
      <c r="F17" s="60">
        <f t="shared" si="13"/>
        <v>3.7974683544303799E-2</v>
      </c>
      <c r="G17" s="313">
        <v>164</v>
      </c>
      <c r="H17" s="162">
        <v>11</v>
      </c>
      <c r="I17" s="60">
        <f t="shared" si="0"/>
        <v>6.7073170731707321E-2</v>
      </c>
      <c r="J17" s="313">
        <v>6276</v>
      </c>
      <c r="K17" s="162">
        <v>630</v>
      </c>
      <c r="L17" s="60">
        <f t="shared" si="1"/>
        <v>0.10038240917782026</v>
      </c>
      <c r="M17" s="313">
        <v>5271</v>
      </c>
      <c r="N17" s="162">
        <v>531</v>
      </c>
      <c r="O17" s="60">
        <f t="shared" si="2"/>
        <v>0.10073989755264656</v>
      </c>
      <c r="P17" s="313">
        <v>3534</v>
      </c>
      <c r="Q17" s="162">
        <v>258</v>
      </c>
      <c r="R17" s="60">
        <f t="shared" si="3"/>
        <v>7.3005093378607805E-2</v>
      </c>
      <c r="S17" s="313">
        <v>1533</v>
      </c>
      <c r="T17" s="162">
        <v>67</v>
      </c>
      <c r="U17" s="60">
        <f t="shared" si="4"/>
        <v>4.3705153294194388E-2</v>
      </c>
      <c r="V17" s="313">
        <v>567</v>
      </c>
      <c r="W17" s="162">
        <v>19</v>
      </c>
      <c r="X17" s="60">
        <f t="shared" si="5"/>
        <v>3.3509700176366841E-2</v>
      </c>
      <c r="Y17" s="313">
        <f t="shared" si="12"/>
        <v>17424</v>
      </c>
      <c r="Z17" s="162">
        <f t="shared" si="6"/>
        <v>1519</v>
      </c>
      <c r="AA17" s="60">
        <f t="shared" si="7"/>
        <v>8.7178604224058764E-2</v>
      </c>
      <c r="AB17" s="62"/>
      <c r="AC17" s="140" t="s">
        <v>21</v>
      </c>
      <c r="AD17" s="195">
        <f t="shared" si="8"/>
        <v>0.16811540595524321</v>
      </c>
      <c r="AE17" s="62"/>
      <c r="AF17" s="36" t="str">
        <f t="shared" si="9"/>
        <v>寝屋川市</v>
      </c>
      <c r="AG17" s="110">
        <f t="shared" si="10"/>
        <v>0.12969963369963369</v>
      </c>
      <c r="AH17" s="62"/>
      <c r="AI17" s="111">
        <f t="shared" si="11"/>
        <v>0.11099540272929283</v>
      </c>
      <c r="AJ17" s="112">
        <v>0</v>
      </c>
    </row>
    <row r="18" spans="2:36" ht="14.25" customHeight="1">
      <c r="B18" s="59">
        <v>14</v>
      </c>
      <c r="C18" s="51" t="s">
        <v>133</v>
      </c>
      <c r="D18" s="313">
        <v>38</v>
      </c>
      <c r="E18" s="162">
        <v>2</v>
      </c>
      <c r="F18" s="60">
        <f t="shared" si="13"/>
        <v>5.2631578947368418E-2</v>
      </c>
      <c r="G18" s="313">
        <v>88</v>
      </c>
      <c r="H18" s="162">
        <v>4</v>
      </c>
      <c r="I18" s="60">
        <f t="shared" si="0"/>
        <v>4.5454545454545456E-2</v>
      </c>
      <c r="J18" s="313">
        <v>4615</v>
      </c>
      <c r="K18" s="162">
        <v>545</v>
      </c>
      <c r="L18" s="60">
        <f t="shared" si="1"/>
        <v>0.1180931744312026</v>
      </c>
      <c r="M18" s="313">
        <v>3903</v>
      </c>
      <c r="N18" s="162">
        <v>485</v>
      </c>
      <c r="O18" s="60">
        <f t="shared" si="2"/>
        <v>0.1242633871380989</v>
      </c>
      <c r="P18" s="313">
        <v>2927</v>
      </c>
      <c r="Q18" s="162">
        <v>267</v>
      </c>
      <c r="R18" s="60">
        <f t="shared" si="3"/>
        <v>9.1219678852066957E-2</v>
      </c>
      <c r="S18" s="313">
        <v>1344</v>
      </c>
      <c r="T18" s="162">
        <v>94</v>
      </c>
      <c r="U18" s="60">
        <f t="shared" si="4"/>
        <v>6.9940476190476192E-2</v>
      </c>
      <c r="V18" s="313">
        <v>467</v>
      </c>
      <c r="W18" s="162">
        <v>10</v>
      </c>
      <c r="X18" s="60">
        <f t="shared" si="5"/>
        <v>2.1413276231263382E-2</v>
      </c>
      <c r="Y18" s="313">
        <f t="shared" si="12"/>
        <v>13382</v>
      </c>
      <c r="Z18" s="162">
        <f t="shared" si="6"/>
        <v>1407</v>
      </c>
      <c r="AA18" s="60">
        <f t="shared" si="7"/>
        <v>0.10514123449409654</v>
      </c>
      <c r="AB18" s="62"/>
      <c r="AC18" s="140" t="s">
        <v>47</v>
      </c>
      <c r="AD18" s="195">
        <f t="shared" si="8"/>
        <v>0.12966525586764141</v>
      </c>
      <c r="AE18" s="62"/>
      <c r="AF18" s="36" t="str">
        <f t="shared" si="9"/>
        <v>泉佐野市</v>
      </c>
      <c r="AG18" s="110">
        <f t="shared" si="10"/>
        <v>0.12966525586764141</v>
      </c>
      <c r="AH18" s="62"/>
      <c r="AI18" s="111">
        <f t="shared" si="11"/>
        <v>0.11099540272929283</v>
      </c>
      <c r="AJ18" s="112">
        <v>0</v>
      </c>
    </row>
    <row r="19" spans="2:36" ht="14.25" customHeight="1">
      <c r="B19" s="59">
        <v>15</v>
      </c>
      <c r="C19" s="51" t="s">
        <v>134</v>
      </c>
      <c r="D19" s="313">
        <v>77</v>
      </c>
      <c r="E19" s="162">
        <v>3</v>
      </c>
      <c r="F19" s="60">
        <f t="shared" si="13"/>
        <v>3.896103896103896E-2</v>
      </c>
      <c r="G19" s="313">
        <v>190</v>
      </c>
      <c r="H19" s="162">
        <v>9</v>
      </c>
      <c r="I19" s="60">
        <f t="shared" si="0"/>
        <v>4.736842105263158E-2</v>
      </c>
      <c r="J19" s="313">
        <v>8016</v>
      </c>
      <c r="K19" s="162">
        <v>781</v>
      </c>
      <c r="L19" s="60">
        <f t="shared" si="1"/>
        <v>9.7430139720558875E-2</v>
      </c>
      <c r="M19" s="313">
        <v>6385</v>
      </c>
      <c r="N19" s="162">
        <v>580</v>
      </c>
      <c r="O19" s="60">
        <f t="shared" si="2"/>
        <v>9.0837901331245099E-2</v>
      </c>
      <c r="P19" s="313">
        <v>4430</v>
      </c>
      <c r="Q19" s="162">
        <v>370</v>
      </c>
      <c r="R19" s="60">
        <f t="shared" si="3"/>
        <v>8.35214446952596E-2</v>
      </c>
      <c r="S19" s="313">
        <v>1815</v>
      </c>
      <c r="T19" s="162">
        <v>94</v>
      </c>
      <c r="U19" s="60">
        <f t="shared" si="4"/>
        <v>5.1790633608815424E-2</v>
      </c>
      <c r="V19" s="313">
        <v>555</v>
      </c>
      <c r="W19" s="162">
        <v>7</v>
      </c>
      <c r="X19" s="60">
        <f t="shared" si="5"/>
        <v>1.2612612612612612E-2</v>
      </c>
      <c r="Y19" s="313">
        <f t="shared" si="12"/>
        <v>21468</v>
      </c>
      <c r="Z19" s="162">
        <f t="shared" si="6"/>
        <v>1844</v>
      </c>
      <c r="AA19" s="60">
        <f t="shared" si="7"/>
        <v>8.589528600708031E-2</v>
      </c>
      <c r="AB19" s="62"/>
      <c r="AC19" s="140" t="s">
        <v>25</v>
      </c>
      <c r="AD19" s="195">
        <f t="shared" si="8"/>
        <v>0.13283147158814959</v>
      </c>
      <c r="AE19" s="62"/>
      <c r="AF19" s="36" t="str">
        <f t="shared" si="9"/>
        <v>守口市</v>
      </c>
      <c r="AG19" s="110">
        <f t="shared" si="10"/>
        <v>0.12249138215989044</v>
      </c>
      <c r="AH19" s="62"/>
      <c r="AI19" s="111">
        <f t="shared" si="11"/>
        <v>0.11099540272929283</v>
      </c>
      <c r="AJ19" s="112">
        <v>0</v>
      </c>
    </row>
    <row r="20" spans="2:36" ht="14.25" customHeight="1">
      <c r="B20" s="59">
        <v>16</v>
      </c>
      <c r="C20" s="51" t="s">
        <v>61</v>
      </c>
      <c r="D20" s="313">
        <v>31</v>
      </c>
      <c r="E20" s="162">
        <v>2</v>
      </c>
      <c r="F20" s="60">
        <f t="shared" si="13"/>
        <v>6.4516129032258063E-2</v>
      </c>
      <c r="G20" s="313">
        <v>97</v>
      </c>
      <c r="H20" s="162">
        <v>5</v>
      </c>
      <c r="I20" s="60">
        <f t="shared" si="0"/>
        <v>5.1546391752577317E-2</v>
      </c>
      <c r="J20" s="313">
        <v>4770</v>
      </c>
      <c r="K20" s="162">
        <v>544</v>
      </c>
      <c r="L20" s="60">
        <f t="shared" si="1"/>
        <v>0.1140461215932914</v>
      </c>
      <c r="M20" s="313">
        <v>4058</v>
      </c>
      <c r="N20" s="162">
        <v>452</v>
      </c>
      <c r="O20" s="60">
        <f t="shared" si="2"/>
        <v>0.11138491867915229</v>
      </c>
      <c r="P20" s="313">
        <v>3148</v>
      </c>
      <c r="Q20" s="162">
        <v>280</v>
      </c>
      <c r="R20" s="60">
        <f t="shared" si="3"/>
        <v>8.8945362134688691E-2</v>
      </c>
      <c r="S20" s="313">
        <v>1552</v>
      </c>
      <c r="T20" s="162">
        <v>82</v>
      </c>
      <c r="U20" s="60">
        <f t="shared" si="4"/>
        <v>5.2835051546391752E-2</v>
      </c>
      <c r="V20" s="313">
        <v>472</v>
      </c>
      <c r="W20" s="162">
        <v>12</v>
      </c>
      <c r="X20" s="60">
        <f t="shared" si="5"/>
        <v>2.5423728813559324E-2</v>
      </c>
      <c r="Y20" s="313">
        <f t="shared" si="12"/>
        <v>14128</v>
      </c>
      <c r="Z20" s="162">
        <f t="shared" si="6"/>
        <v>1377</v>
      </c>
      <c r="AA20" s="60">
        <f t="shared" si="7"/>
        <v>9.7466024915062288E-2</v>
      </c>
      <c r="AB20" s="62"/>
      <c r="AC20" s="140" t="s">
        <v>15</v>
      </c>
      <c r="AD20" s="195">
        <f t="shared" si="8"/>
        <v>0.12969963369963369</v>
      </c>
      <c r="AE20" s="62"/>
      <c r="AF20" s="36" t="str">
        <f t="shared" si="9"/>
        <v>島本町</v>
      </c>
      <c r="AG20" s="110">
        <f t="shared" si="10"/>
        <v>0.12207551540421589</v>
      </c>
      <c r="AH20" s="62"/>
      <c r="AI20" s="111">
        <f t="shared" si="11"/>
        <v>0.11099540272929283</v>
      </c>
      <c r="AJ20" s="112">
        <v>0</v>
      </c>
    </row>
    <row r="21" spans="2:36" ht="14.25" customHeight="1">
      <c r="B21" s="59">
        <v>17</v>
      </c>
      <c r="C21" s="51" t="s">
        <v>135</v>
      </c>
      <c r="D21" s="313">
        <v>74</v>
      </c>
      <c r="E21" s="162">
        <v>1</v>
      </c>
      <c r="F21" s="60">
        <f t="shared" si="13"/>
        <v>1.3513513513513514E-2</v>
      </c>
      <c r="G21" s="313">
        <v>174</v>
      </c>
      <c r="H21" s="162">
        <v>13</v>
      </c>
      <c r="I21" s="60">
        <f t="shared" si="0"/>
        <v>7.4712643678160925E-2</v>
      </c>
      <c r="J21" s="313">
        <v>7030</v>
      </c>
      <c r="K21" s="162">
        <v>792</v>
      </c>
      <c r="L21" s="60">
        <f t="shared" si="1"/>
        <v>0.11266002844950214</v>
      </c>
      <c r="M21" s="313">
        <v>5950</v>
      </c>
      <c r="N21" s="162">
        <v>690</v>
      </c>
      <c r="O21" s="60">
        <f t="shared" si="2"/>
        <v>0.11596638655462185</v>
      </c>
      <c r="P21" s="313">
        <v>4342</v>
      </c>
      <c r="Q21" s="162">
        <v>426</v>
      </c>
      <c r="R21" s="60">
        <f t="shared" si="3"/>
        <v>9.8111469368954402E-2</v>
      </c>
      <c r="S21" s="313">
        <v>1945</v>
      </c>
      <c r="T21" s="162">
        <v>102</v>
      </c>
      <c r="U21" s="60">
        <f t="shared" si="4"/>
        <v>5.244215938303342E-2</v>
      </c>
      <c r="V21" s="313">
        <v>639</v>
      </c>
      <c r="W21" s="162">
        <v>15</v>
      </c>
      <c r="X21" s="60">
        <f t="shared" si="5"/>
        <v>2.3474178403755867E-2</v>
      </c>
      <c r="Y21" s="313">
        <f t="shared" si="12"/>
        <v>20154</v>
      </c>
      <c r="Z21" s="162">
        <f t="shared" si="6"/>
        <v>2039</v>
      </c>
      <c r="AA21" s="60">
        <f t="shared" si="7"/>
        <v>0.10117098342760743</v>
      </c>
      <c r="AB21" s="62"/>
      <c r="AC21" s="140" t="s">
        <v>26</v>
      </c>
      <c r="AD21" s="195">
        <f t="shared" si="8"/>
        <v>0.15525264137515737</v>
      </c>
      <c r="AE21" s="62"/>
      <c r="AF21" s="36" t="str">
        <f t="shared" si="9"/>
        <v>大東市</v>
      </c>
      <c r="AG21" s="110">
        <f t="shared" si="10"/>
        <v>0.11980976769709165</v>
      </c>
      <c r="AH21" s="62"/>
      <c r="AI21" s="111">
        <f t="shared" si="11"/>
        <v>0.11099540272929283</v>
      </c>
      <c r="AJ21" s="112">
        <v>0</v>
      </c>
    </row>
    <row r="22" spans="2:36" ht="14.25" customHeight="1">
      <c r="B22" s="59">
        <v>18</v>
      </c>
      <c r="C22" s="51" t="s">
        <v>62</v>
      </c>
      <c r="D22" s="313">
        <v>46</v>
      </c>
      <c r="E22" s="162">
        <v>7</v>
      </c>
      <c r="F22" s="60">
        <f t="shared" si="13"/>
        <v>0.15217391304347827</v>
      </c>
      <c r="G22" s="313">
        <v>125</v>
      </c>
      <c r="H22" s="162">
        <v>9</v>
      </c>
      <c r="I22" s="60">
        <f t="shared" si="0"/>
        <v>7.1999999999999995E-2</v>
      </c>
      <c r="J22" s="313">
        <v>6311</v>
      </c>
      <c r="K22" s="162">
        <v>834</v>
      </c>
      <c r="L22" s="60">
        <f t="shared" si="1"/>
        <v>0.13215021391221676</v>
      </c>
      <c r="M22" s="313">
        <v>5490</v>
      </c>
      <c r="N22" s="162">
        <v>732</v>
      </c>
      <c r="O22" s="60">
        <f t="shared" si="2"/>
        <v>0.13333333333333333</v>
      </c>
      <c r="P22" s="313">
        <v>3935</v>
      </c>
      <c r="Q22" s="162">
        <v>444</v>
      </c>
      <c r="R22" s="60">
        <f t="shared" si="3"/>
        <v>0.11283354510800508</v>
      </c>
      <c r="S22" s="313">
        <v>1880</v>
      </c>
      <c r="T22" s="162">
        <v>117</v>
      </c>
      <c r="U22" s="60">
        <f t="shared" si="4"/>
        <v>6.2234042553191489E-2</v>
      </c>
      <c r="V22" s="313">
        <v>620</v>
      </c>
      <c r="W22" s="162">
        <v>19</v>
      </c>
      <c r="X22" s="60">
        <f t="shared" si="5"/>
        <v>3.0645161290322579E-2</v>
      </c>
      <c r="Y22" s="313">
        <f t="shared" si="12"/>
        <v>18407</v>
      </c>
      <c r="Z22" s="162">
        <f t="shared" si="6"/>
        <v>2162</v>
      </c>
      <c r="AA22" s="60">
        <f t="shared" si="7"/>
        <v>0.11745531591242463</v>
      </c>
      <c r="AB22" s="62"/>
      <c r="AC22" s="140" t="s">
        <v>27</v>
      </c>
      <c r="AD22" s="195">
        <f t="shared" si="8"/>
        <v>8.0567955682246006E-2</v>
      </c>
      <c r="AE22" s="62"/>
      <c r="AF22" s="36" t="str">
        <f t="shared" si="9"/>
        <v>泉大津市</v>
      </c>
      <c r="AG22" s="110">
        <f t="shared" si="10"/>
        <v>0.11920034209963652</v>
      </c>
      <c r="AH22" s="62"/>
      <c r="AI22" s="111">
        <f t="shared" si="11"/>
        <v>0.11099540272929283</v>
      </c>
      <c r="AJ22" s="112">
        <v>0</v>
      </c>
    </row>
    <row r="23" spans="2:36" ht="14.25" customHeight="1">
      <c r="B23" s="59">
        <v>19</v>
      </c>
      <c r="C23" s="51" t="s">
        <v>136</v>
      </c>
      <c r="D23" s="313">
        <v>57</v>
      </c>
      <c r="E23" s="162">
        <v>1</v>
      </c>
      <c r="F23" s="60">
        <f t="shared" si="13"/>
        <v>1.7543859649122806E-2</v>
      </c>
      <c r="G23" s="313">
        <v>144</v>
      </c>
      <c r="H23" s="162">
        <v>10</v>
      </c>
      <c r="I23" s="60">
        <f t="shared" si="0"/>
        <v>6.9444444444444448E-2</v>
      </c>
      <c r="J23" s="313">
        <v>4571</v>
      </c>
      <c r="K23" s="162">
        <v>302</v>
      </c>
      <c r="L23" s="60">
        <f t="shared" si="1"/>
        <v>6.6068693940056877E-2</v>
      </c>
      <c r="M23" s="313">
        <v>3710</v>
      </c>
      <c r="N23" s="162">
        <v>255</v>
      </c>
      <c r="O23" s="60">
        <f t="shared" si="2"/>
        <v>6.8733153638814021E-2</v>
      </c>
      <c r="P23" s="313">
        <v>2469</v>
      </c>
      <c r="Q23" s="162">
        <v>108</v>
      </c>
      <c r="R23" s="60">
        <f t="shared" si="3"/>
        <v>4.374240583232078E-2</v>
      </c>
      <c r="S23" s="313">
        <v>1083</v>
      </c>
      <c r="T23" s="162">
        <v>33</v>
      </c>
      <c r="U23" s="60">
        <f t="shared" si="4"/>
        <v>3.0470914127423823E-2</v>
      </c>
      <c r="V23" s="313">
        <v>360</v>
      </c>
      <c r="W23" s="162">
        <v>3</v>
      </c>
      <c r="X23" s="60">
        <f t="shared" si="5"/>
        <v>8.3333333333333332E-3</v>
      </c>
      <c r="Y23" s="313">
        <f t="shared" si="12"/>
        <v>12394</v>
      </c>
      <c r="Z23" s="162">
        <f t="shared" si="6"/>
        <v>712</v>
      </c>
      <c r="AA23" s="60">
        <f t="shared" si="7"/>
        <v>5.7447151847668229E-2</v>
      </c>
      <c r="AB23" s="62"/>
      <c r="AC23" s="140" t="s">
        <v>16</v>
      </c>
      <c r="AD23" s="195">
        <f t="shared" si="8"/>
        <v>0.11980976769709165</v>
      </c>
      <c r="AE23" s="62"/>
      <c r="AF23" s="36" t="str">
        <f t="shared" si="9"/>
        <v>貝塚市</v>
      </c>
      <c r="AG23" s="110">
        <f t="shared" si="10"/>
        <v>0.11778029445073612</v>
      </c>
      <c r="AH23" s="62"/>
      <c r="AI23" s="111">
        <f t="shared" si="11"/>
        <v>0.11099540272929283</v>
      </c>
      <c r="AJ23" s="112">
        <v>0</v>
      </c>
    </row>
    <row r="24" spans="2:36" ht="14.25" customHeight="1">
      <c r="B24" s="59">
        <v>20</v>
      </c>
      <c r="C24" s="51" t="s">
        <v>137</v>
      </c>
      <c r="D24" s="313">
        <v>53</v>
      </c>
      <c r="E24" s="162">
        <v>1</v>
      </c>
      <c r="F24" s="60">
        <f t="shared" si="13"/>
        <v>1.8867924528301886E-2</v>
      </c>
      <c r="G24" s="313">
        <v>148</v>
      </c>
      <c r="H24" s="162">
        <v>8</v>
      </c>
      <c r="I24" s="60">
        <f t="shared" si="0"/>
        <v>5.4054054054054057E-2</v>
      </c>
      <c r="J24" s="313">
        <v>7292</v>
      </c>
      <c r="K24" s="162">
        <v>803</v>
      </c>
      <c r="L24" s="60">
        <f t="shared" si="1"/>
        <v>0.11012068019747669</v>
      </c>
      <c r="M24" s="313">
        <v>5795</v>
      </c>
      <c r="N24" s="162">
        <v>613</v>
      </c>
      <c r="O24" s="60">
        <f t="shared" si="2"/>
        <v>0.10578084555651424</v>
      </c>
      <c r="P24" s="313">
        <v>3898</v>
      </c>
      <c r="Q24" s="162">
        <v>330</v>
      </c>
      <c r="R24" s="60">
        <f t="shared" si="3"/>
        <v>8.4658799384299641E-2</v>
      </c>
      <c r="S24" s="313">
        <v>1701</v>
      </c>
      <c r="T24" s="162">
        <v>94</v>
      </c>
      <c r="U24" s="60">
        <f t="shared" si="4"/>
        <v>5.5261610817166372E-2</v>
      </c>
      <c r="V24" s="313">
        <v>581</v>
      </c>
      <c r="W24" s="162">
        <v>13</v>
      </c>
      <c r="X24" s="60">
        <f t="shared" si="5"/>
        <v>2.2375215146299483E-2</v>
      </c>
      <c r="Y24" s="313">
        <f t="shared" si="12"/>
        <v>19468</v>
      </c>
      <c r="Z24" s="162">
        <f t="shared" si="6"/>
        <v>1862</v>
      </c>
      <c r="AA24" s="60">
        <f t="shared" si="7"/>
        <v>9.5644133963427164E-2</v>
      </c>
      <c r="AB24" s="62"/>
      <c r="AC24" s="140" t="s">
        <v>48</v>
      </c>
      <c r="AD24" s="195">
        <f t="shared" si="8"/>
        <v>0.18304147465437787</v>
      </c>
      <c r="AE24" s="62"/>
      <c r="AF24" s="36" t="str">
        <f t="shared" si="9"/>
        <v>東大阪市</v>
      </c>
      <c r="AG24" s="110">
        <f t="shared" si="10"/>
        <v>0.1176808604685428</v>
      </c>
      <c r="AH24" s="62"/>
      <c r="AI24" s="111">
        <f t="shared" si="11"/>
        <v>0.11099540272929283</v>
      </c>
      <c r="AJ24" s="112">
        <v>0</v>
      </c>
    </row>
    <row r="25" spans="2:36" ht="14.25" customHeight="1">
      <c r="B25" s="59">
        <v>21</v>
      </c>
      <c r="C25" s="51" t="s">
        <v>138</v>
      </c>
      <c r="D25" s="313">
        <v>47</v>
      </c>
      <c r="E25" s="162">
        <v>0</v>
      </c>
      <c r="F25" s="60">
        <f t="shared" si="13"/>
        <v>0</v>
      </c>
      <c r="G25" s="313">
        <v>102</v>
      </c>
      <c r="H25" s="162">
        <v>5</v>
      </c>
      <c r="I25" s="60">
        <f t="shared" si="0"/>
        <v>4.9019607843137254E-2</v>
      </c>
      <c r="J25" s="313">
        <v>4797</v>
      </c>
      <c r="K25" s="162">
        <v>502</v>
      </c>
      <c r="L25" s="60">
        <f t="shared" si="1"/>
        <v>0.10464873879508026</v>
      </c>
      <c r="M25" s="313">
        <v>4120</v>
      </c>
      <c r="N25" s="162">
        <v>415</v>
      </c>
      <c r="O25" s="60">
        <f t="shared" si="2"/>
        <v>0.10072815533980582</v>
      </c>
      <c r="P25" s="313">
        <v>2579</v>
      </c>
      <c r="Q25" s="162">
        <v>187</v>
      </c>
      <c r="R25" s="60">
        <f t="shared" si="3"/>
        <v>7.2508724311748735E-2</v>
      </c>
      <c r="S25" s="313">
        <v>979</v>
      </c>
      <c r="T25" s="162">
        <v>38</v>
      </c>
      <c r="U25" s="60">
        <f t="shared" si="4"/>
        <v>3.8815117466802863E-2</v>
      </c>
      <c r="V25" s="313">
        <v>285</v>
      </c>
      <c r="W25" s="162">
        <v>4</v>
      </c>
      <c r="X25" s="60">
        <f t="shared" si="5"/>
        <v>1.4035087719298246E-2</v>
      </c>
      <c r="Y25" s="313">
        <f t="shared" si="12"/>
        <v>12909</v>
      </c>
      <c r="Z25" s="162">
        <f t="shared" si="6"/>
        <v>1151</v>
      </c>
      <c r="AA25" s="60">
        <f t="shared" si="7"/>
        <v>8.9162599736617859E-2</v>
      </c>
      <c r="AB25" s="62"/>
      <c r="AC25" s="140" t="s">
        <v>4</v>
      </c>
      <c r="AD25" s="195">
        <f t="shared" si="8"/>
        <v>0.18634336677814939</v>
      </c>
      <c r="AE25" s="62"/>
      <c r="AF25" s="36" t="str">
        <f t="shared" si="9"/>
        <v>羽曳野市</v>
      </c>
      <c r="AG25" s="110">
        <f t="shared" si="10"/>
        <v>0.1159167468719923</v>
      </c>
      <c r="AH25" s="62"/>
      <c r="AI25" s="111">
        <f t="shared" si="11"/>
        <v>0.11099540272929283</v>
      </c>
      <c r="AJ25" s="112">
        <v>0</v>
      </c>
    </row>
    <row r="26" spans="2:36" ht="14.25" customHeight="1">
      <c r="B26" s="59">
        <v>22</v>
      </c>
      <c r="C26" s="51" t="s">
        <v>63</v>
      </c>
      <c r="D26" s="313">
        <v>48</v>
      </c>
      <c r="E26" s="162">
        <v>4</v>
      </c>
      <c r="F26" s="60">
        <f t="shared" si="13"/>
        <v>8.3333333333333329E-2</v>
      </c>
      <c r="G26" s="313">
        <v>157</v>
      </c>
      <c r="H26" s="162">
        <v>8</v>
      </c>
      <c r="I26" s="60">
        <f t="shared" si="0"/>
        <v>5.0955414012738856E-2</v>
      </c>
      <c r="J26" s="313">
        <v>6357</v>
      </c>
      <c r="K26" s="162">
        <v>818</v>
      </c>
      <c r="L26" s="60">
        <f t="shared" si="1"/>
        <v>0.12867704892244769</v>
      </c>
      <c r="M26" s="313">
        <v>5010</v>
      </c>
      <c r="N26" s="162">
        <v>621</v>
      </c>
      <c r="O26" s="60">
        <f t="shared" si="2"/>
        <v>0.12395209580838323</v>
      </c>
      <c r="P26" s="313">
        <v>3021</v>
      </c>
      <c r="Q26" s="162">
        <v>298</v>
      </c>
      <c r="R26" s="60">
        <f t="shared" si="3"/>
        <v>9.864283349884144E-2</v>
      </c>
      <c r="S26" s="313">
        <v>1271</v>
      </c>
      <c r="T26" s="162">
        <v>69</v>
      </c>
      <c r="U26" s="60">
        <f t="shared" si="4"/>
        <v>5.4287962234461057E-2</v>
      </c>
      <c r="V26" s="313">
        <v>444</v>
      </c>
      <c r="W26" s="162">
        <v>11</v>
      </c>
      <c r="X26" s="60">
        <f t="shared" si="5"/>
        <v>2.4774774774774775E-2</v>
      </c>
      <c r="Y26" s="313">
        <f t="shared" si="12"/>
        <v>16308</v>
      </c>
      <c r="Z26" s="162">
        <f t="shared" si="6"/>
        <v>1829</v>
      </c>
      <c r="AA26" s="60">
        <f t="shared" si="7"/>
        <v>0.11215354427274957</v>
      </c>
      <c r="AB26" s="62"/>
      <c r="AC26" s="140" t="s">
        <v>22</v>
      </c>
      <c r="AD26" s="195">
        <f t="shared" si="8"/>
        <v>0.13407709931268055</v>
      </c>
      <c r="AE26" s="62"/>
      <c r="AF26" s="36" t="str">
        <f t="shared" si="9"/>
        <v>摂津市</v>
      </c>
      <c r="AG26" s="110">
        <f t="shared" si="10"/>
        <v>0.11576646324801894</v>
      </c>
      <c r="AH26" s="62"/>
      <c r="AI26" s="111">
        <f t="shared" si="11"/>
        <v>0.11099540272929283</v>
      </c>
      <c r="AJ26" s="112">
        <v>0</v>
      </c>
    </row>
    <row r="27" spans="2:36" ht="14.25" customHeight="1">
      <c r="B27" s="59">
        <v>23</v>
      </c>
      <c r="C27" s="51" t="s">
        <v>139</v>
      </c>
      <c r="D27" s="313">
        <v>85</v>
      </c>
      <c r="E27" s="162">
        <v>5</v>
      </c>
      <c r="F27" s="60">
        <f t="shared" si="13"/>
        <v>5.8823529411764705E-2</v>
      </c>
      <c r="G27" s="313">
        <v>260</v>
      </c>
      <c r="H27" s="162">
        <v>16</v>
      </c>
      <c r="I27" s="60">
        <f t="shared" si="0"/>
        <v>6.1538461538461542E-2</v>
      </c>
      <c r="J27" s="313">
        <v>10023</v>
      </c>
      <c r="K27" s="162">
        <v>1147</v>
      </c>
      <c r="L27" s="60">
        <f t="shared" si="1"/>
        <v>0.11443679537064751</v>
      </c>
      <c r="M27" s="313">
        <v>8908</v>
      </c>
      <c r="N27" s="162">
        <v>877</v>
      </c>
      <c r="O27" s="60">
        <f t="shared" si="2"/>
        <v>9.8450830713964974E-2</v>
      </c>
      <c r="P27" s="313">
        <v>5528</v>
      </c>
      <c r="Q27" s="162">
        <v>422</v>
      </c>
      <c r="R27" s="60">
        <f t="shared" si="3"/>
        <v>7.6338639652677273E-2</v>
      </c>
      <c r="S27" s="313">
        <v>2006</v>
      </c>
      <c r="T27" s="162">
        <v>80</v>
      </c>
      <c r="U27" s="60">
        <f t="shared" si="4"/>
        <v>3.9880358923230309E-2</v>
      </c>
      <c r="V27" s="313">
        <v>513</v>
      </c>
      <c r="W27" s="162">
        <v>10</v>
      </c>
      <c r="X27" s="60">
        <f t="shared" si="5"/>
        <v>1.9493177387914229E-2</v>
      </c>
      <c r="Y27" s="313">
        <f t="shared" si="12"/>
        <v>27323</v>
      </c>
      <c r="Z27" s="162">
        <f t="shared" si="6"/>
        <v>2557</v>
      </c>
      <c r="AA27" s="60">
        <f t="shared" si="7"/>
        <v>9.3584159865314931E-2</v>
      </c>
      <c r="AB27" s="62"/>
      <c r="AC27" s="140" t="s">
        <v>28</v>
      </c>
      <c r="AD27" s="195">
        <f t="shared" si="8"/>
        <v>0.1159167468719923</v>
      </c>
      <c r="AE27" s="62"/>
      <c r="AF27" s="36" t="str">
        <f t="shared" si="9"/>
        <v>熊取町</v>
      </c>
      <c r="AG27" s="110">
        <f t="shared" si="10"/>
        <v>0.11519029976423038</v>
      </c>
      <c r="AH27" s="62"/>
      <c r="AI27" s="111">
        <f t="shared" si="11"/>
        <v>0.11099540272929283</v>
      </c>
      <c r="AJ27" s="112">
        <v>0</v>
      </c>
    </row>
    <row r="28" spans="2:36" ht="14.25" customHeight="1">
      <c r="B28" s="59">
        <v>24</v>
      </c>
      <c r="C28" s="51" t="s">
        <v>140</v>
      </c>
      <c r="D28" s="313">
        <v>36</v>
      </c>
      <c r="E28" s="162">
        <v>1</v>
      </c>
      <c r="F28" s="60">
        <f t="shared" si="13"/>
        <v>2.7777777777777776E-2</v>
      </c>
      <c r="G28" s="313">
        <v>103</v>
      </c>
      <c r="H28" s="162">
        <v>2</v>
      </c>
      <c r="I28" s="60">
        <f t="shared" si="0"/>
        <v>1.9417475728155338E-2</v>
      </c>
      <c r="J28" s="313">
        <v>4187</v>
      </c>
      <c r="K28" s="162">
        <v>533</v>
      </c>
      <c r="L28" s="60">
        <f t="shared" si="1"/>
        <v>0.12729878194411273</v>
      </c>
      <c r="M28" s="313">
        <v>3440</v>
      </c>
      <c r="N28" s="162">
        <v>429</v>
      </c>
      <c r="O28" s="60">
        <f t="shared" si="2"/>
        <v>0.12470930232558139</v>
      </c>
      <c r="P28" s="313">
        <v>2402</v>
      </c>
      <c r="Q28" s="162">
        <v>255</v>
      </c>
      <c r="R28" s="60">
        <f t="shared" si="3"/>
        <v>0.10616153205661949</v>
      </c>
      <c r="S28" s="313">
        <v>1095</v>
      </c>
      <c r="T28" s="162">
        <v>67</v>
      </c>
      <c r="U28" s="60">
        <f t="shared" si="4"/>
        <v>6.1187214611872147E-2</v>
      </c>
      <c r="V28" s="313">
        <v>362</v>
      </c>
      <c r="W28" s="162">
        <v>12</v>
      </c>
      <c r="X28" s="60">
        <f t="shared" si="5"/>
        <v>3.3149171270718231E-2</v>
      </c>
      <c r="Y28" s="313">
        <f t="shared" si="12"/>
        <v>11625</v>
      </c>
      <c r="Z28" s="162">
        <f t="shared" si="6"/>
        <v>1299</v>
      </c>
      <c r="AA28" s="60">
        <f t="shared" si="7"/>
        <v>0.11174193548387097</v>
      </c>
      <c r="AB28" s="62"/>
      <c r="AC28" s="140" t="s">
        <v>17</v>
      </c>
      <c r="AD28" s="195">
        <f t="shared" si="8"/>
        <v>0.10221357890522222</v>
      </c>
      <c r="AE28" s="62"/>
      <c r="AF28" s="36" t="str">
        <f t="shared" si="9"/>
        <v>高槻市</v>
      </c>
      <c r="AG28" s="110">
        <f t="shared" si="10"/>
        <v>0.11367561043542847</v>
      </c>
      <c r="AH28" s="62"/>
      <c r="AI28" s="111">
        <f t="shared" si="11"/>
        <v>0.11099540272929283</v>
      </c>
      <c r="AJ28" s="112">
        <v>0</v>
      </c>
    </row>
    <row r="29" spans="2:36" ht="14.25" customHeight="1">
      <c r="B29" s="59">
        <v>25</v>
      </c>
      <c r="C29" s="51" t="s">
        <v>141</v>
      </c>
      <c r="D29" s="313">
        <v>15</v>
      </c>
      <c r="E29" s="162">
        <v>0</v>
      </c>
      <c r="F29" s="60">
        <f t="shared" si="13"/>
        <v>0</v>
      </c>
      <c r="G29" s="313">
        <v>58</v>
      </c>
      <c r="H29" s="162">
        <v>4</v>
      </c>
      <c r="I29" s="60">
        <f t="shared" si="0"/>
        <v>6.8965517241379309E-2</v>
      </c>
      <c r="J29" s="313">
        <v>2863</v>
      </c>
      <c r="K29" s="162">
        <v>250</v>
      </c>
      <c r="L29" s="60">
        <f t="shared" si="1"/>
        <v>8.7320991966468739E-2</v>
      </c>
      <c r="M29" s="313">
        <v>2322</v>
      </c>
      <c r="N29" s="162">
        <v>216</v>
      </c>
      <c r="O29" s="60">
        <f t="shared" si="2"/>
        <v>9.3023255813953487E-2</v>
      </c>
      <c r="P29" s="313">
        <v>1581</v>
      </c>
      <c r="Q29" s="162">
        <v>111</v>
      </c>
      <c r="R29" s="60">
        <f t="shared" si="3"/>
        <v>7.020872865275142E-2</v>
      </c>
      <c r="S29" s="313">
        <v>891</v>
      </c>
      <c r="T29" s="162">
        <v>40</v>
      </c>
      <c r="U29" s="60">
        <f t="shared" si="4"/>
        <v>4.4893378226711557E-2</v>
      </c>
      <c r="V29" s="313">
        <v>280</v>
      </c>
      <c r="W29" s="162">
        <v>4</v>
      </c>
      <c r="X29" s="60">
        <f t="shared" si="5"/>
        <v>1.4285714285714285E-2</v>
      </c>
      <c r="Y29" s="313">
        <f t="shared" si="12"/>
        <v>8010</v>
      </c>
      <c r="Z29" s="162">
        <f t="shared" si="6"/>
        <v>625</v>
      </c>
      <c r="AA29" s="60">
        <f t="shared" si="7"/>
        <v>7.8027465667915102E-2</v>
      </c>
      <c r="AB29" s="62"/>
      <c r="AC29" s="140" t="s">
        <v>10</v>
      </c>
      <c r="AD29" s="195">
        <f t="shared" si="8"/>
        <v>0.11576646324801894</v>
      </c>
      <c r="AE29" s="62"/>
      <c r="AF29" s="36" t="str">
        <f t="shared" si="9"/>
        <v>千早赤阪村</v>
      </c>
      <c r="AG29" s="110">
        <f t="shared" si="10"/>
        <v>0.10657785179017486</v>
      </c>
      <c r="AH29" s="62"/>
      <c r="AI29" s="111">
        <f t="shared" si="11"/>
        <v>0.11099540272929283</v>
      </c>
      <c r="AJ29" s="112">
        <v>0</v>
      </c>
    </row>
    <row r="30" spans="2:36" ht="14.25" customHeight="1">
      <c r="B30" s="59">
        <v>26</v>
      </c>
      <c r="C30" s="51" t="s">
        <v>35</v>
      </c>
      <c r="D30" s="313">
        <v>459</v>
      </c>
      <c r="E30" s="162">
        <v>26</v>
      </c>
      <c r="F30" s="60">
        <f t="shared" si="13"/>
        <v>5.6644880174291937E-2</v>
      </c>
      <c r="G30" s="313">
        <v>1039</v>
      </c>
      <c r="H30" s="162">
        <v>54</v>
      </c>
      <c r="I30" s="60">
        <f t="shared" si="0"/>
        <v>5.19730510105871E-2</v>
      </c>
      <c r="J30" s="313">
        <v>46510</v>
      </c>
      <c r="K30" s="162">
        <v>4069</v>
      </c>
      <c r="L30" s="60">
        <f t="shared" si="1"/>
        <v>8.7486562029671033E-2</v>
      </c>
      <c r="M30" s="313">
        <v>34901</v>
      </c>
      <c r="N30" s="162">
        <v>2753</v>
      </c>
      <c r="O30" s="60">
        <f t="shared" si="2"/>
        <v>7.8880261310564165E-2</v>
      </c>
      <c r="P30" s="313">
        <v>20886</v>
      </c>
      <c r="Q30" s="162">
        <v>1224</v>
      </c>
      <c r="R30" s="60">
        <f t="shared" si="3"/>
        <v>5.8603849468543523E-2</v>
      </c>
      <c r="S30" s="313">
        <v>9021</v>
      </c>
      <c r="T30" s="162">
        <v>293</v>
      </c>
      <c r="U30" s="60">
        <f t="shared" si="4"/>
        <v>3.2479769426892804E-2</v>
      </c>
      <c r="V30" s="313">
        <v>2930</v>
      </c>
      <c r="W30" s="162">
        <v>44</v>
      </c>
      <c r="X30" s="60">
        <f t="shared" si="5"/>
        <v>1.5017064846416382E-2</v>
      </c>
      <c r="Y30" s="313">
        <f>SUM(D30,G30,J30,M30,P30,S30,V30)</f>
        <v>115746</v>
      </c>
      <c r="Z30" s="162">
        <f t="shared" si="6"/>
        <v>8463</v>
      </c>
      <c r="AA30" s="60">
        <f t="shared" si="7"/>
        <v>7.3116997563630715E-2</v>
      </c>
      <c r="AB30" s="62"/>
      <c r="AC30" s="140" t="s">
        <v>49</v>
      </c>
      <c r="AD30" s="195">
        <f t="shared" si="8"/>
        <v>0.14127320294007725</v>
      </c>
      <c r="AE30" s="62"/>
      <c r="AF30" s="36" t="str">
        <f t="shared" si="9"/>
        <v>四條畷市</v>
      </c>
      <c r="AG30" s="110">
        <f t="shared" si="10"/>
        <v>0.10644403861205322</v>
      </c>
      <c r="AH30" s="62"/>
      <c r="AI30" s="111">
        <f t="shared" si="11"/>
        <v>0.11099540272929283</v>
      </c>
      <c r="AJ30" s="112">
        <v>0</v>
      </c>
    </row>
    <row r="31" spans="2:36" ht="14.25" customHeight="1">
      <c r="B31" s="59">
        <v>27</v>
      </c>
      <c r="C31" s="51" t="s">
        <v>36</v>
      </c>
      <c r="D31" s="313">
        <v>79</v>
      </c>
      <c r="E31" s="162">
        <v>4</v>
      </c>
      <c r="F31" s="60">
        <f t="shared" si="13"/>
        <v>5.0632911392405063E-2</v>
      </c>
      <c r="G31" s="313">
        <v>151</v>
      </c>
      <c r="H31" s="162">
        <v>10</v>
      </c>
      <c r="I31" s="60">
        <f t="shared" si="0"/>
        <v>6.6225165562913912E-2</v>
      </c>
      <c r="J31" s="313">
        <v>7058</v>
      </c>
      <c r="K31" s="162">
        <v>598</v>
      </c>
      <c r="L31" s="60">
        <f t="shared" si="1"/>
        <v>8.4726551431000288E-2</v>
      </c>
      <c r="M31" s="313">
        <v>5438</v>
      </c>
      <c r="N31" s="162">
        <v>396</v>
      </c>
      <c r="O31" s="60">
        <f t="shared" si="2"/>
        <v>7.2820890033100411E-2</v>
      </c>
      <c r="P31" s="313">
        <v>3768</v>
      </c>
      <c r="Q31" s="162">
        <v>216</v>
      </c>
      <c r="R31" s="60">
        <f t="shared" si="3"/>
        <v>5.7324840764331211E-2</v>
      </c>
      <c r="S31" s="313">
        <v>1828</v>
      </c>
      <c r="T31" s="162">
        <v>54</v>
      </c>
      <c r="U31" s="60">
        <f t="shared" si="4"/>
        <v>2.9540481400437638E-2</v>
      </c>
      <c r="V31" s="313">
        <v>622</v>
      </c>
      <c r="W31" s="162">
        <v>10</v>
      </c>
      <c r="X31" s="60">
        <f t="shared" si="5"/>
        <v>1.607717041800643E-2</v>
      </c>
      <c r="Y31" s="313">
        <f t="shared" si="12"/>
        <v>18944</v>
      </c>
      <c r="Z31" s="162">
        <f t="shared" si="6"/>
        <v>1288</v>
      </c>
      <c r="AA31" s="60">
        <f t="shared" si="7"/>
        <v>6.7989864864864871E-2</v>
      </c>
      <c r="AB31" s="62"/>
      <c r="AC31" s="140" t="s">
        <v>29</v>
      </c>
      <c r="AD31" s="195">
        <f t="shared" si="8"/>
        <v>0.14583333333333334</v>
      </c>
      <c r="AE31" s="62"/>
      <c r="AF31" s="36" t="str">
        <f t="shared" si="9"/>
        <v>忠岡町</v>
      </c>
      <c r="AG31" s="110">
        <f t="shared" si="10"/>
        <v>0.10511918718249316</v>
      </c>
      <c r="AH31" s="62"/>
      <c r="AI31" s="111">
        <f t="shared" si="11"/>
        <v>0.11099540272929283</v>
      </c>
      <c r="AJ31" s="112">
        <v>0</v>
      </c>
    </row>
    <row r="32" spans="2:36" ht="14.25" customHeight="1">
      <c r="B32" s="59">
        <v>28</v>
      </c>
      <c r="C32" s="51" t="s">
        <v>37</v>
      </c>
      <c r="D32" s="313">
        <v>77</v>
      </c>
      <c r="E32" s="162">
        <v>4</v>
      </c>
      <c r="F32" s="60">
        <f t="shared" si="13"/>
        <v>5.1948051948051951E-2</v>
      </c>
      <c r="G32" s="313">
        <v>145</v>
      </c>
      <c r="H32" s="162">
        <v>6</v>
      </c>
      <c r="I32" s="60">
        <f t="shared" si="0"/>
        <v>4.1379310344827586E-2</v>
      </c>
      <c r="J32" s="313">
        <v>6757</v>
      </c>
      <c r="K32" s="162">
        <v>420</v>
      </c>
      <c r="L32" s="60">
        <f t="shared" si="1"/>
        <v>6.2157762320556462E-2</v>
      </c>
      <c r="M32" s="313">
        <v>4655</v>
      </c>
      <c r="N32" s="162">
        <v>230</v>
      </c>
      <c r="O32" s="60">
        <f t="shared" si="2"/>
        <v>4.9409237379162189E-2</v>
      </c>
      <c r="P32" s="313">
        <v>2514</v>
      </c>
      <c r="Q32" s="162">
        <v>80</v>
      </c>
      <c r="R32" s="60">
        <f>IFERROR(Q32/P32,"-")</f>
        <v>3.1821797931583136E-2</v>
      </c>
      <c r="S32" s="313">
        <v>971</v>
      </c>
      <c r="T32" s="162">
        <v>17</v>
      </c>
      <c r="U32" s="60">
        <f t="shared" si="4"/>
        <v>1.7507723995880537E-2</v>
      </c>
      <c r="V32" s="313">
        <v>344</v>
      </c>
      <c r="W32" s="162">
        <v>0</v>
      </c>
      <c r="X32" s="60">
        <f t="shared" si="5"/>
        <v>0</v>
      </c>
      <c r="Y32" s="313">
        <f t="shared" si="12"/>
        <v>15463</v>
      </c>
      <c r="Z32" s="162">
        <f t="shared" si="6"/>
        <v>757</v>
      </c>
      <c r="AA32" s="60">
        <f t="shared" si="7"/>
        <v>4.8955571363900927E-2</v>
      </c>
      <c r="AB32" s="62"/>
      <c r="AC32" s="140" t="s">
        <v>23</v>
      </c>
      <c r="AD32" s="195">
        <f t="shared" si="8"/>
        <v>0.1176808604685428</v>
      </c>
      <c r="AE32" s="62"/>
      <c r="AF32" s="36" t="str">
        <f t="shared" si="9"/>
        <v>門真市</v>
      </c>
      <c r="AG32" s="110">
        <f t="shared" si="10"/>
        <v>0.10221357890522222</v>
      </c>
      <c r="AH32" s="62"/>
      <c r="AI32" s="111">
        <f t="shared" si="11"/>
        <v>0.11099540272929283</v>
      </c>
      <c r="AJ32" s="112">
        <v>0</v>
      </c>
    </row>
    <row r="33" spans="2:36" ht="14.25" customHeight="1">
      <c r="B33" s="59">
        <v>29</v>
      </c>
      <c r="C33" s="51" t="s">
        <v>38</v>
      </c>
      <c r="D33" s="313">
        <v>48</v>
      </c>
      <c r="E33" s="162">
        <v>1</v>
      </c>
      <c r="F33" s="60">
        <f t="shared" si="13"/>
        <v>2.0833333333333332E-2</v>
      </c>
      <c r="G33" s="313">
        <v>111</v>
      </c>
      <c r="H33" s="162">
        <v>4</v>
      </c>
      <c r="I33" s="60">
        <f t="shared" si="0"/>
        <v>3.6036036036036036E-2</v>
      </c>
      <c r="J33" s="313">
        <v>5341</v>
      </c>
      <c r="K33" s="162">
        <v>412</v>
      </c>
      <c r="L33" s="60">
        <f t="shared" si="1"/>
        <v>7.7139112525744249E-2</v>
      </c>
      <c r="M33" s="313">
        <v>4097</v>
      </c>
      <c r="N33" s="162">
        <v>286</v>
      </c>
      <c r="O33" s="60">
        <f t="shared" si="2"/>
        <v>6.9807175982426167E-2</v>
      </c>
      <c r="P33" s="313">
        <v>2475</v>
      </c>
      <c r="Q33" s="162">
        <v>116</v>
      </c>
      <c r="R33" s="60">
        <f t="shared" si="3"/>
        <v>4.6868686868686872E-2</v>
      </c>
      <c r="S33" s="313">
        <v>1076</v>
      </c>
      <c r="T33" s="162">
        <v>32</v>
      </c>
      <c r="U33" s="60">
        <f t="shared" si="4"/>
        <v>2.9739776951672861E-2</v>
      </c>
      <c r="V33" s="313">
        <v>374</v>
      </c>
      <c r="W33" s="162">
        <v>4</v>
      </c>
      <c r="X33" s="60">
        <f t="shared" si="5"/>
        <v>1.06951871657754E-2</v>
      </c>
      <c r="Y33" s="313">
        <f t="shared" si="12"/>
        <v>13522</v>
      </c>
      <c r="Z33" s="162">
        <f t="shared" si="6"/>
        <v>855</v>
      </c>
      <c r="AA33" s="60">
        <f t="shared" si="7"/>
        <v>6.3230291377015233E-2</v>
      </c>
      <c r="AB33" s="62"/>
      <c r="AC33" s="140" t="s">
        <v>50</v>
      </c>
      <c r="AD33" s="195">
        <f t="shared" si="8"/>
        <v>9.7862124156853775E-2</v>
      </c>
      <c r="AE33" s="62"/>
      <c r="AF33" s="36" t="str">
        <f t="shared" si="9"/>
        <v>大阪市</v>
      </c>
      <c r="AG33" s="110">
        <f t="shared" si="10"/>
        <v>0.10084517565022491</v>
      </c>
      <c r="AH33" s="62"/>
      <c r="AI33" s="111">
        <f t="shared" si="11"/>
        <v>0.11099540272929283</v>
      </c>
      <c r="AJ33" s="112">
        <v>0</v>
      </c>
    </row>
    <row r="34" spans="2:36" ht="14.25" customHeight="1">
      <c r="B34" s="59">
        <v>30</v>
      </c>
      <c r="C34" s="51" t="s">
        <v>39</v>
      </c>
      <c r="D34" s="313">
        <v>64</v>
      </c>
      <c r="E34" s="162">
        <v>4</v>
      </c>
      <c r="F34" s="60">
        <f t="shared" si="13"/>
        <v>6.25E-2</v>
      </c>
      <c r="G34" s="313">
        <v>122</v>
      </c>
      <c r="H34" s="162">
        <v>9</v>
      </c>
      <c r="I34" s="60">
        <f t="shared" si="0"/>
        <v>7.3770491803278687E-2</v>
      </c>
      <c r="J34" s="313">
        <v>6856</v>
      </c>
      <c r="K34" s="162">
        <v>621</v>
      </c>
      <c r="L34" s="60">
        <f t="shared" si="1"/>
        <v>9.0577596266044336E-2</v>
      </c>
      <c r="M34" s="313">
        <v>5383</v>
      </c>
      <c r="N34" s="162">
        <v>448</v>
      </c>
      <c r="O34" s="60">
        <f t="shared" si="2"/>
        <v>8.3224967490247076E-2</v>
      </c>
      <c r="P34" s="313">
        <v>3452</v>
      </c>
      <c r="Q34" s="162">
        <v>198</v>
      </c>
      <c r="R34" s="60">
        <f t="shared" si="3"/>
        <v>5.7358053302433369E-2</v>
      </c>
      <c r="S34" s="313">
        <v>1556</v>
      </c>
      <c r="T34" s="162">
        <v>55</v>
      </c>
      <c r="U34" s="60">
        <f t="shared" si="4"/>
        <v>3.5347043701799488E-2</v>
      </c>
      <c r="V34" s="313">
        <v>505</v>
      </c>
      <c r="W34" s="162">
        <v>7</v>
      </c>
      <c r="X34" s="60">
        <f t="shared" si="5"/>
        <v>1.3861386138613862E-2</v>
      </c>
      <c r="Y34" s="313">
        <f t="shared" si="12"/>
        <v>17938</v>
      </c>
      <c r="Z34" s="162">
        <f t="shared" si="6"/>
        <v>1342</v>
      </c>
      <c r="AA34" s="60">
        <f t="shared" si="7"/>
        <v>7.4813245623815361E-2</v>
      </c>
      <c r="AB34" s="62"/>
      <c r="AC34" s="140" t="s">
        <v>18</v>
      </c>
      <c r="AD34" s="195">
        <f t="shared" si="8"/>
        <v>0.10644403861205322</v>
      </c>
      <c r="AE34" s="62"/>
      <c r="AF34" s="36" t="str">
        <f t="shared" si="9"/>
        <v>泉南市</v>
      </c>
      <c r="AG34" s="110">
        <f t="shared" si="10"/>
        <v>9.7862124156853775E-2</v>
      </c>
      <c r="AH34" s="62"/>
      <c r="AI34" s="111">
        <f t="shared" si="11"/>
        <v>0.11099540272929283</v>
      </c>
      <c r="AJ34" s="112">
        <v>0</v>
      </c>
    </row>
    <row r="35" spans="2:36" ht="14.25" customHeight="1">
      <c r="B35" s="59">
        <v>31</v>
      </c>
      <c r="C35" s="51" t="s">
        <v>40</v>
      </c>
      <c r="D35" s="313">
        <v>113</v>
      </c>
      <c r="E35" s="162">
        <v>9</v>
      </c>
      <c r="F35" s="60">
        <f t="shared" si="13"/>
        <v>7.9646017699115043E-2</v>
      </c>
      <c r="G35" s="313">
        <v>278</v>
      </c>
      <c r="H35" s="162">
        <v>11</v>
      </c>
      <c r="I35" s="60">
        <f t="shared" si="0"/>
        <v>3.9568345323741004E-2</v>
      </c>
      <c r="J35" s="313">
        <v>10217</v>
      </c>
      <c r="K35" s="162">
        <v>938</v>
      </c>
      <c r="L35" s="60">
        <f t="shared" si="1"/>
        <v>9.1807771361456403E-2</v>
      </c>
      <c r="M35" s="313">
        <v>7239</v>
      </c>
      <c r="N35" s="162">
        <v>575</v>
      </c>
      <c r="O35" s="60">
        <f t="shared" si="2"/>
        <v>7.9430860616107199E-2</v>
      </c>
      <c r="P35" s="313">
        <v>3935</v>
      </c>
      <c r="Q35" s="162">
        <v>240</v>
      </c>
      <c r="R35" s="60">
        <f t="shared" si="3"/>
        <v>6.0991105463786534E-2</v>
      </c>
      <c r="S35" s="313">
        <v>1585</v>
      </c>
      <c r="T35" s="162">
        <v>47</v>
      </c>
      <c r="U35" s="60">
        <f t="shared" si="4"/>
        <v>2.9652996845425869E-2</v>
      </c>
      <c r="V35" s="313">
        <v>475</v>
      </c>
      <c r="W35" s="162">
        <v>9</v>
      </c>
      <c r="X35" s="60">
        <f t="shared" si="5"/>
        <v>1.8947368421052633E-2</v>
      </c>
      <c r="Y35" s="313">
        <f t="shared" si="12"/>
        <v>23842</v>
      </c>
      <c r="Z35" s="162">
        <f t="shared" si="6"/>
        <v>1829</v>
      </c>
      <c r="AA35" s="60">
        <f t="shared" si="7"/>
        <v>7.6713362972904958E-2</v>
      </c>
      <c r="AB35" s="62"/>
      <c r="AC35" s="140" t="s">
        <v>19</v>
      </c>
      <c r="AD35" s="195">
        <f t="shared" si="8"/>
        <v>8.3593749999999994E-2</v>
      </c>
      <c r="AE35" s="62"/>
      <c r="AF35" s="36" t="str">
        <f t="shared" si="9"/>
        <v>豊中市</v>
      </c>
      <c r="AG35" s="110">
        <f t="shared" si="10"/>
        <v>9.5193962663842183E-2</v>
      </c>
      <c r="AH35" s="62"/>
      <c r="AI35" s="111">
        <f t="shared" si="11"/>
        <v>0.11099540272929283</v>
      </c>
      <c r="AJ35" s="112">
        <v>0</v>
      </c>
    </row>
    <row r="36" spans="2:36" ht="14.25" customHeight="1">
      <c r="B36" s="59">
        <v>32</v>
      </c>
      <c r="C36" s="51" t="s">
        <v>41</v>
      </c>
      <c r="D36" s="313">
        <v>62</v>
      </c>
      <c r="E36" s="162">
        <v>2</v>
      </c>
      <c r="F36" s="60">
        <f t="shared" si="13"/>
        <v>3.2258064516129031E-2</v>
      </c>
      <c r="G36" s="313">
        <v>173</v>
      </c>
      <c r="H36" s="162">
        <v>11</v>
      </c>
      <c r="I36" s="60">
        <f t="shared" si="0"/>
        <v>6.358381502890173E-2</v>
      </c>
      <c r="J36" s="313">
        <v>7855</v>
      </c>
      <c r="K36" s="162">
        <v>858</v>
      </c>
      <c r="L36" s="60">
        <f t="shared" si="1"/>
        <v>0.10922978994271165</v>
      </c>
      <c r="M36" s="313">
        <v>6404</v>
      </c>
      <c r="N36" s="162">
        <v>670</v>
      </c>
      <c r="O36" s="60">
        <f t="shared" si="2"/>
        <v>0.10462211118051218</v>
      </c>
      <c r="P36" s="313">
        <v>3755</v>
      </c>
      <c r="Q36" s="162">
        <v>322</v>
      </c>
      <c r="R36" s="60">
        <f t="shared" si="3"/>
        <v>8.5752330226364845E-2</v>
      </c>
      <c r="S36" s="313">
        <v>1566</v>
      </c>
      <c r="T36" s="162">
        <v>76</v>
      </c>
      <c r="U36" s="60">
        <f t="shared" si="4"/>
        <v>4.8531289910600253E-2</v>
      </c>
      <c r="V36" s="313">
        <v>475</v>
      </c>
      <c r="W36" s="162">
        <v>13</v>
      </c>
      <c r="X36" s="60">
        <f t="shared" si="5"/>
        <v>2.736842105263158E-2</v>
      </c>
      <c r="Y36" s="313">
        <f t="shared" si="12"/>
        <v>20290</v>
      </c>
      <c r="Z36" s="162">
        <f t="shared" si="6"/>
        <v>1952</v>
      </c>
      <c r="AA36" s="60">
        <f t="shared" si="7"/>
        <v>9.620502710694924E-2</v>
      </c>
      <c r="AB36" s="62"/>
      <c r="AC36" s="140" t="s">
        <v>30</v>
      </c>
      <c r="AD36" s="195">
        <f t="shared" si="8"/>
        <v>8.6481947942905119E-2</v>
      </c>
      <c r="AE36" s="62"/>
      <c r="AF36" s="36" t="str">
        <f>INDEX($AC$5:$AC$47,MATCH(AG36,$AD$5:$AD$47,0))</f>
        <v>河南町</v>
      </c>
      <c r="AG36" s="110">
        <f t="shared" si="10"/>
        <v>9.5094339622641508E-2</v>
      </c>
      <c r="AH36" s="62"/>
      <c r="AI36" s="111">
        <f t="shared" si="11"/>
        <v>0.11099540272929283</v>
      </c>
      <c r="AJ36" s="112">
        <v>0</v>
      </c>
    </row>
    <row r="37" spans="2:36" ht="14.25" customHeight="1">
      <c r="B37" s="59">
        <v>33</v>
      </c>
      <c r="C37" s="51" t="s">
        <v>42</v>
      </c>
      <c r="D37" s="313">
        <v>16</v>
      </c>
      <c r="E37" s="162">
        <v>2</v>
      </c>
      <c r="F37" s="60">
        <f t="shared" si="13"/>
        <v>0.125</v>
      </c>
      <c r="G37" s="313">
        <v>59</v>
      </c>
      <c r="H37" s="162">
        <v>3</v>
      </c>
      <c r="I37" s="60">
        <f t="shared" si="0"/>
        <v>5.0847457627118647E-2</v>
      </c>
      <c r="J37" s="313">
        <v>2426</v>
      </c>
      <c r="K37" s="162">
        <v>222</v>
      </c>
      <c r="L37" s="60">
        <f t="shared" si="1"/>
        <v>9.1508656224237428E-2</v>
      </c>
      <c r="M37" s="313">
        <v>1685</v>
      </c>
      <c r="N37" s="162">
        <v>148</v>
      </c>
      <c r="O37" s="60">
        <f t="shared" si="2"/>
        <v>8.7833827893175079E-2</v>
      </c>
      <c r="P37" s="313">
        <v>987</v>
      </c>
      <c r="Q37" s="162">
        <v>52</v>
      </c>
      <c r="R37" s="60">
        <f t="shared" si="3"/>
        <v>5.2684903748733539E-2</v>
      </c>
      <c r="S37" s="313">
        <v>439</v>
      </c>
      <c r="T37" s="162">
        <v>12</v>
      </c>
      <c r="U37" s="60">
        <f t="shared" si="4"/>
        <v>2.7334851936218679E-2</v>
      </c>
      <c r="V37" s="313">
        <v>135</v>
      </c>
      <c r="W37" s="162">
        <v>1</v>
      </c>
      <c r="X37" s="60">
        <f t="shared" si="5"/>
        <v>7.4074074074074077E-3</v>
      </c>
      <c r="Y37" s="313">
        <f t="shared" si="12"/>
        <v>5747</v>
      </c>
      <c r="Z37" s="162">
        <f t="shared" si="6"/>
        <v>440</v>
      </c>
      <c r="AA37" s="60">
        <f t="shared" si="7"/>
        <v>7.6561684357055862E-2</v>
      </c>
      <c r="AB37" s="62"/>
      <c r="AC37" s="140" t="s">
        <v>51</v>
      </c>
      <c r="AD37" s="195">
        <f t="shared" si="8"/>
        <v>6.538817005545286E-2</v>
      </c>
      <c r="AE37" s="62"/>
      <c r="AF37" s="36" t="str">
        <f t="shared" si="9"/>
        <v>能勢町</v>
      </c>
      <c r="AG37" s="110">
        <f t="shared" si="10"/>
        <v>9.4210526315789467E-2</v>
      </c>
      <c r="AH37" s="62"/>
      <c r="AI37" s="111">
        <f t="shared" si="11"/>
        <v>0.11099540272929283</v>
      </c>
      <c r="AJ37" s="112">
        <v>0</v>
      </c>
    </row>
    <row r="38" spans="2:36" ht="14.25" customHeight="1">
      <c r="B38" s="59">
        <v>34</v>
      </c>
      <c r="C38" s="51" t="s">
        <v>44</v>
      </c>
      <c r="D38" s="313">
        <v>118</v>
      </c>
      <c r="E38" s="162">
        <v>5</v>
      </c>
      <c r="F38" s="60">
        <f t="shared" si="13"/>
        <v>4.2372881355932202E-2</v>
      </c>
      <c r="G38" s="313">
        <v>247</v>
      </c>
      <c r="H38" s="162">
        <v>9</v>
      </c>
      <c r="I38" s="60">
        <f t="shared" si="0"/>
        <v>3.643724696356275E-2</v>
      </c>
      <c r="J38" s="313">
        <v>10121</v>
      </c>
      <c r="K38" s="162">
        <v>951</v>
      </c>
      <c r="L38" s="60">
        <f t="shared" si="1"/>
        <v>9.3963047129730262E-2</v>
      </c>
      <c r="M38" s="313">
        <v>7832</v>
      </c>
      <c r="N38" s="162">
        <v>715</v>
      </c>
      <c r="O38" s="60">
        <f t="shared" si="2"/>
        <v>9.1292134831460675E-2</v>
      </c>
      <c r="P38" s="313">
        <v>4853</v>
      </c>
      <c r="Q38" s="162">
        <v>317</v>
      </c>
      <c r="R38" s="60">
        <f t="shared" si="3"/>
        <v>6.5320420358541104E-2</v>
      </c>
      <c r="S38" s="313">
        <v>2056</v>
      </c>
      <c r="T38" s="162">
        <v>50</v>
      </c>
      <c r="U38" s="60">
        <f t="shared" si="4"/>
        <v>2.4319066147859923E-2</v>
      </c>
      <c r="V38" s="313">
        <v>642</v>
      </c>
      <c r="W38" s="162">
        <v>12</v>
      </c>
      <c r="X38" s="60">
        <f t="shared" si="5"/>
        <v>1.8691588785046728E-2</v>
      </c>
      <c r="Y38" s="313">
        <f t="shared" si="12"/>
        <v>25869</v>
      </c>
      <c r="Z38" s="162">
        <f t="shared" si="6"/>
        <v>2059</v>
      </c>
      <c r="AA38" s="60">
        <f t="shared" si="7"/>
        <v>7.9593335652711733E-2</v>
      </c>
      <c r="AB38" s="62"/>
      <c r="AC38" s="140" t="s">
        <v>11</v>
      </c>
      <c r="AD38" s="195">
        <f t="shared" si="8"/>
        <v>0.12207551540421589</v>
      </c>
      <c r="AE38" s="62"/>
      <c r="AF38" s="36" t="str">
        <f t="shared" si="9"/>
        <v>池田市</v>
      </c>
      <c r="AG38" s="110">
        <f t="shared" si="10"/>
        <v>9.3100638326768986E-2</v>
      </c>
      <c r="AH38" s="62"/>
      <c r="AI38" s="111">
        <f t="shared" si="11"/>
        <v>0.11099540272929283</v>
      </c>
      <c r="AJ38" s="112">
        <v>0</v>
      </c>
    </row>
    <row r="39" spans="2:36" ht="14.25" customHeight="1">
      <c r="B39" s="291">
        <v>35</v>
      </c>
      <c r="C39" s="51" t="s">
        <v>1</v>
      </c>
      <c r="D39" s="270">
        <v>25</v>
      </c>
      <c r="E39" s="300">
        <v>1</v>
      </c>
      <c r="F39" s="301">
        <f t="shared" si="13"/>
        <v>0.04</v>
      </c>
      <c r="G39" s="270">
        <v>45</v>
      </c>
      <c r="H39" s="300">
        <v>3</v>
      </c>
      <c r="I39" s="301">
        <f t="shared" si="0"/>
        <v>6.6666666666666666E-2</v>
      </c>
      <c r="J39" s="270">
        <v>20085</v>
      </c>
      <c r="K39" s="300">
        <v>2202</v>
      </c>
      <c r="L39" s="301">
        <f t="shared" si="1"/>
        <v>0.10963405526512322</v>
      </c>
      <c r="M39" s="270">
        <v>16320</v>
      </c>
      <c r="N39" s="300">
        <v>1749</v>
      </c>
      <c r="O39" s="301">
        <f t="shared" si="2"/>
        <v>0.10716911764705882</v>
      </c>
      <c r="P39" s="270">
        <v>10618</v>
      </c>
      <c r="Q39" s="300">
        <v>855</v>
      </c>
      <c r="R39" s="301">
        <f t="shared" si="3"/>
        <v>8.0523639103409303E-2</v>
      </c>
      <c r="S39" s="270">
        <v>4402</v>
      </c>
      <c r="T39" s="300">
        <v>199</v>
      </c>
      <c r="U39" s="301">
        <f t="shared" si="4"/>
        <v>4.5206724216265336E-2</v>
      </c>
      <c r="V39" s="270">
        <v>1376</v>
      </c>
      <c r="W39" s="300">
        <v>24</v>
      </c>
      <c r="X39" s="301">
        <f t="shared" si="5"/>
        <v>1.7441860465116279E-2</v>
      </c>
      <c r="Y39" s="270">
        <f t="shared" si="12"/>
        <v>52871</v>
      </c>
      <c r="Z39" s="300">
        <f t="shared" si="6"/>
        <v>5033</v>
      </c>
      <c r="AA39" s="301">
        <f t="shared" si="7"/>
        <v>9.5193962663842183E-2</v>
      </c>
      <c r="AB39" s="62"/>
      <c r="AC39" s="140" t="s">
        <v>5</v>
      </c>
      <c r="AD39" s="195">
        <f t="shared" si="8"/>
        <v>0.15393283750281722</v>
      </c>
      <c r="AE39" s="62"/>
      <c r="AF39" s="36" t="str">
        <f t="shared" si="9"/>
        <v>大阪狭山市</v>
      </c>
      <c r="AG39" s="110">
        <f t="shared" si="10"/>
        <v>8.6481947942905119E-2</v>
      </c>
      <c r="AH39" s="62"/>
      <c r="AI39" s="111">
        <f t="shared" si="11"/>
        <v>0.11099540272929283</v>
      </c>
      <c r="AJ39" s="112">
        <v>0</v>
      </c>
    </row>
    <row r="40" spans="2:36" ht="14.25" customHeight="1">
      <c r="B40" s="59">
        <v>36</v>
      </c>
      <c r="C40" s="51" t="s">
        <v>2</v>
      </c>
      <c r="D40" s="313">
        <v>27</v>
      </c>
      <c r="E40" s="162">
        <v>1</v>
      </c>
      <c r="F40" s="60">
        <f t="shared" si="13"/>
        <v>3.7037037037037035E-2</v>
      </c>
      <c r="G40" s="313">
        <v>46</v>
      </c>
      <c r="H40" s="162">
        <v>1</v>
      </c>
      <c r="I40" s="60">
        <f t="shared" si="0"/>
        <v>2.1739130434782608E-2</v>
      </c>
      <c r="J40" s="313">
        <v>5435</v>
      </c>
      <c r="K40" s="162">
        <v>624</v>
      </c>
      <c r="L40" s="60">
        <f t="shared" si="1"/>
        <v>0.11481140754369826</v>
      </c>
      <c r="M40" s="313">
        <v>4415</v>
      </c>
      <c r="N40" s="162">
        <v>444</v>
      </c>
      <c r="O40" s="60">
        <f t="shared" si="2"/>
        <v>0.10056625141562854</v>
      </c>
      <c r="P40" s="313">
        <v>2940</v>
      </c>
      <c r="Q40" s="162">
        <v>231</v>
      </c>
      <c r="R40" s="60">
        <f t="shared" si="3"/>
        <v>7.857142857142857E-2</v>
      </c>
      <c r="S40" s="313">
        <v>1380</v>
      </c>
      <c r="T40" s="162">
        <v>62</v>
      </c>
      <c r="U40" s="60">
        <f t="shared" si="4"/>
        <v>4.4927536231884058E-2</v>
      </c>
      <c r="V40" s="313">
        <v>483</v>
      </c>
      <c r="W40" s="162">
        <v>8</v>
      </c>
      <c r="X40" s="60">
        <f t="shared" si="5"/>
        <v>1.6563146997929608E-2</v>
      </c>
      <c r="Y40" s="313">
        <f t="shared" si="12"/>
        <v>14726</v>
      </c>
      <c r="Z40" s="162">
        <f t="shared" si="6"/>
        <v>1371</v>
      </c>
      <c r="AA40" s="60">
        <f t="shared" si="7"/>
        <v>9.3100638326768986E-2</v>
      </c>
      <c r="AB40" s="62"/>
      <c r="AC40" s="140" t="s">
        <v>6</v>
      </c>
      <c r="AD40" s="195">
        <f t="shared" si="8"/>
        <v>9.4210526315789467E-2</v>
      </c>
      <c r="AE40" s="62"/>
      <c r="AF40" s="36" t="str">
        <f t="shared" si="9"/>
        <v>交野市</v>
      </c>
      <c r="AG40" s="110">
        <f t="shared" si="10"/>
        <v>8.3593749999999994E-2</v>
      </c>
      <c r="AH40" s="62"/>
      <c r="AI40" s="111">
        <f t="shared" si="11"/>
        <v>0.11099540272929283</v>
      </c>
      <c r="AJ40" s="112">
        <v>0</v>
      </c>
    </row>
    <row r="41" spans="2:36" ht="14.25" customHeight="1">
      <c r="B41" s="59">
        <v>37</v>
      </c>
      <c r="C41" s="51" t="s">
        <v>3</v>
      </c>
      <c r="D41" s="313">
        <v>23</v>
      </c>
      <c r="E41" s="162">
        <v>4</v>
      </c>
      <c r="F41" s="60">
        <f t="shared" si="13"/>
        <v>0.17391304347826086</v>
      </c>
      <c r="G41" s="313">
        <v>112</v>
      </c>
      <c r="H41" s="162">
        <v>10</v>
      </c>
      <c r="I41" s="60">
        <f t="shared" si="0"/>
        <v>8.9285714285714288E-2</v>
      </c>
      <c r="J41" s="313">
        <v>17038</v>
      </c>
      <c r="K41" s="162">
        <v>3164</v>
      </c>
      <c r="L41" s="60">
        <f t="shared" si="1"/>
        <v>0.18570254724732949</v>
      </c>
      <c r="M41" s="313">
        <v>13606</v>
      </c>
      <c r="N41" s="162">
        <v>2132</v>
      </c>
      <c r="O41" s="60">
        <f t="shared" si="2"/>
        <v>0.15669557548140525</v>
      </c>
      <c r="P41" s="313">
        <v>9082</v>
      </c>
      <c r="Q41" s="162">
        <v>1044</v>
      </c>
      <c r="R41" s="60">
        <f t="shared" si="3"/>
        <v>0.11495265360052852</v>
      </c>
      <c r="S41" s="313">
        <v>3748</v>
      </c>
      <c r="T41" s="162">
        <v>245</v>
      </c>
      <c r="U41" s="60">
        <f t="shared" si="4"/>
        <v>6.5368196371398082E-2</v>
      </c>
      <c r="V41" s="313">
        <v>1238</v>
      </c>
      <c r="W41" s="162">
        <v>31</v>
      </c>
      <c r="X41" s="60">
        <f t="shared" si="5"/>
        <v>2.5040387722132473E-2</v>
      </c>
      <c r="Y41" s="313">
        <f t="shared" si="12"/>
        <v>44847</v>
      </c>
      <c r="Z41" s="162">
        <f t="shared" si="6"/>
        <v>6630</v>
      </c>
      <c r="AA41" s="60">
        <f t="shared" si="7"/>
        <v>0.14783597565054518</v>
      </c>
      <c r="AB41" s="62"/>
      <c r="AC41" s="140" t="s">
        <v>52</v>
      </c>
      <c r="AD41" s="195">
        <f t="shared" si="8"/>
        <v>0.10511918718249316</v>
      </c>
      <c r="AE41" s="62"/>
      <c r="AF41" s="36" t="str">
        <f t="shared" si="9"/>
        <v>松原市</v>
      </c>
      <c r="AG41" s="110">
        <f t="shared" si="10"/>
        <v>8.0567955682246006E-2</v>
      </c>
      <c r="AH41" s="62"/>
      <c r="AI41" s="111">
        <f t="shared" si="11"/>
        <v>0.11099540272929283</v>
      </c>
      <c r="AJ41" s="112">
        <v>0</v>
      </c>
    </row>
    <row r="42" spans="2:36" ht="14.25" customHeight="1">
      <c r="B42" s="59">
        <v>38</v>
      </c>
      <c r="C42" s="63" t="s">
        <v>45</v>
      </c>
      <c r="D42" s="313">
        <v>21</v>
      </c>
      <c r="E42" s="162">
        <v>2</v>
      </c>
      <c r="F42" s="60">
        <f t="shared" si="13"/>
        <v>9.5238095238095233E-2</v>
      </c>
      <c r="G42" s="313">
        <v>55</v>
      </c>
      <c r="H42" s="162">
        <v>5</v>
      </c>
      <c r="I42" s="60">
        <f t="shared" si="0"/>
        <v>9.0909090909090912E-2</v>
      </c>
      <c r="J42" s="313">
        <v>3709</v>
      </c>
      <c r="K42" s="162">
        <v>511</v>
      </c>
      <c r="L42" s="60">
        <f t="shared" si="1"/>
        <v>0.13777298463197626</v>
      </c>
      <c r="M42" s="313">
        <v>2821</v>
      </c>
      <c r="N42" s="162">
        <v>365</v>
      </c>
      <c r="O42" s="60">
        <f t="shared" si="2"/>
        <v>0.1293867422899681</v>
      </c>
      <c r="P42" s="313">
        <v>1788</v>
      </c>
      <c r="Q42" s="162">
        <v>173</v>
      </c>
      <c r="R42" s="60">
        <f t="shared" si="3"/>
        <v>9.6756152125279646E-2</v>
      </c>
      <c r="S42" s="313">
        <v>736</v>
      </c>
      <c r="T42" s="162">
        <v>52</v>
      </c>
      <c r="U42" s="60">
        <f t="shared" si="4"/>
        <v>7.0652173913043473E-2</v>
      </c>
      <c r="V42" s="313">
        <v>224</v>
      </c>
      <c r="W42" s="162">
        <v>7</v>
      </c>
      <c r="X42" s="60">
        <f t="shared" si="5"/>
        <v>3.125E-2</v>
      </c>
      <c r="Y42" s="313">
        <f t="shared" si="12"/>
        <v>9354</v>
      </c>
      <c r="Z42" s="162">
        <f t="shared" si="6"/>
        <v>1115</v>
      </c>
      <c r="AA42" s="60">
        <f t="shared" si="7"/>
        <v>0.11920034209963652</v>
      </c>
      <c r="AB42" s="62"/>
      <c r="AC42" s="140" t="s">
        <v>53</v>
      </c>
      <c r="AD42" s="195">
        <f t="shared" si="8"/>
        <v>0.11519029976423038</v>
      </c>
      <c r="AE42" s="62"/>
      <c r="AF42" s="36" t="str">
        <f t="shared" si="9"/>
        <v>岸和田市</v>
      </c>
      <c r="AG42" s="110">
        <f t="shared" si="10"/>
        <v>7.9593335652711733E-2</v>
      </c>
      <c r="AH42" s="62"/>
      <c r="AI42" s="111">
        <f t="shared" si="11"/>
        <v>0.11099540272929283</v>
      </c>
      <c r="AJ42" s="112">
        <v>0</v>
      </c>
    </row>
    <row r="43" spans="2:36" ht="14.25" customHeight="1">
      <c r="B43" s="59">
        <v>39</v>
      </c>
      <c r="C43" s="63" t="s">
        <v>8</v>
      </c>
      <c r="D43" s="313">
        <v>52</v>
      </c>
      <c r="E43" s="162">
        <v>3</v>
      </c>
      <c r="F43" s="60">
        <f t="shared" si="13"/>
        <v>5.7692307692307696E-2</v>
      </c>
      <c r="G43" s="313">
        <v>138</v>
      </c>
      <c r="H43" s="162">
        <v>13</v>
      </c>
      <c r="I43" s="60">
        <f t="shared" si="0"/>
        <v>9.420289855072464E-2</v>
      </c>
      <c r="J43" s="313">
        <v>21679</v>
      </c>
      <c r="K43" s="162">
        <v>2918</v>
      </c>
      <c r="L43" s="60">
        <f t="shared" si="1"/>
        <v>0.13460030444208682</v>
      </c>
      <c r="M43" s="313">
        <v>16568</v>
      </c>
      <c r="N43" s="162">
        <v>1975</v>
      </c>
      <c r="O43" s="60">
        <f t="shared" si="2"/>
        <v>0.11920569773056494</v>
      </c>
      <c r="P43" s="313">
        <v>9879</v>
      </c>
      <c r="Q43" s="162">
        <v>942</v>
      </c>
      <c r="R43" s="60">
        <f t="shared" si="3"/>
        <v>9.535378074703918E-2</v>
      </c>
      <c r="S43" s="313">
        <v>4253</v>
      </c>
      <c r="T43" s="162">
        <v>241</v>
      </c>
      <c r="U43" s="60">
        <f t="shared" si="4"/>
        <v>5.6665882906183872E-2</v>
      </c>
      <c r="V43" s="313">
        <v>1286</v>
      </c>
      <c r="W43" s="162">
        <v>30</v>
      </c>
      <c r="X43" s="60">
        <f t="shared" si="5"/>
        <v>2.3328149300155521E-2</v>
      </c>
      <c r="Y43" s="313">
        <f t="shared" si="12"/>
        <v>53855</v>
      </c>
      <c r="Z43" s="162">
        <f t="shared" si="6"/>
        <v>6122</v>
      </c>
      <c r="AA43" s="60">
        <f t="shared" si="7"/>
        <v>0.11367561043542847</v>
      </c>
      <c r="AB43" s="62"/>
      <c r="AC43" s="140" t="s">
        <v>54</v>
      </c>
      <c r="AD43" s="195">
        <f t="shared" si="8"/>
        <v>0.14436958614051973</v>
      </c>
      <c r="AE43" s="62"/>
      <c r="AF43" s="36" t="str">
        <f t="shared" si="9"/>
        <v>堺市</v>
      </c>
      <c r="AG43" s="110">
        <f t="shared" si="10"/>
        <v>7.3116997563630715E-2</v>
      </c>
      <c r="AH43" s="62"/>
      <c r="AI43" s="111">
        <f t="shared" si="11"/>
        <v>0.11099540272929283</v>
      </c>
      <c r="AJ43" s="112">
        <v>0</v>
      </c>
    </row>
    <row r="44" spans="2:36" ht="14.25" customHeight="1">
      <c r="B44" s="291">
        <v>40</v>
      </c>
      <c r="C44" s="63" t="s">
        <v>46</v>
      </c>
      <c r="D44" s="270">
        <v>61</v>
      </c>
      <c r="E44" s="300">
        <v>4</v>
      </c>
      <c r="F44" s="301">
        <f t="shared" si="13"/>
        <v>6.5573770491803282E-2</v>
      </c>
      <c r="G44" s="270">
        <v>132</v>
      </c>
      <c r="H44" s="300">
        <v>14</v>
      </c>
      <c r="I44" s="301">
        <f t="shared" si="0"/>
        <v>0.10606060606060606</v>
      </c>
      <c r="J44" s="270">
        <v>4454</v>
      </c>
      <c r="K44" s="300">
        <v>604</v>
      </c>
      <c r="L44" s="301">
        <f t="shared" si="1"/>
        <v>0.13560844185002247</v>
      </c>
      <c r="M44" s="270">
        <v>3419</v>
      </c>
      <c r="N44" s="300">
        <v>471</v>
      </c>
      <c r="O44" s="301">
        <f t="shared" si="2"/>
        <v>0.1377595788242176</v>
      </c>
      <c r="P44" s="270">
        <v>2221</v>
      </c>
      <c r="Q44" s="300">
        <v>195</v>
      </c>
      <c r="R44" s="301">
        <f t="shared" si="3"/>
        <v>8.7798289058982446E-2</v>
      </c>
      <c r="S44" s="270">
        <v>936</v>
      </c>
      <c r="T44" s="300">
        <v>53</v>
      </c>
      <c r="U44" s="301">
        <f t="shared" si="4"/>
        <v>5.6623931623931624E-2</v>
      </c>
      <c r="V44" s="270">
        <v>256</v>
      </c>
      <c r="W44" s="300">
        <v>11</v>
      </c>
      <c r="X44" s="301">
        <f t="shared" si="5"/>
        <v>4.296875E-2</v>
      </c>
      <c r="Y44" s="270">
        <f t="shared" si="12"/>
        <v>11479</v>
      </c>
      <c r="Z44" s="300">
        <f t="shared" si="6"/>
        <v>1352</v>
      </c>
      <c r="AA44" s="301">
        <f t="shared" si="7"/>
        <v>0.11778029445073612</v>
      </c>
      <c r="AB44" s="62"/>
      <c r="AC44" s="140" t="s">
        <v>55</v>
      </c>
      <c r="AD44" s="195">
        <f t="shared" si="8"/>
        <v>3.5725576983876066E-2</v>
      </c>
      <c r="AE44" s="62"/>
      <c r="AF44" s="36" t="str">
        <f t="shared" si="9"/>
        <v>太子町</v>
      </c>
      <c r="AG44" s="110">
        <f t="shared" si="10"/>
        <v>6.6221765913757696E-2</v>
      </c>
      <c r="AH44" s="62"/>
      <c r="AI44" s="111">
        <f t="shared" si="11"/>
        <v>0.11099540272929283</v>
      </c>
      <c r="AJ44" s="112">
        <v>0</v>
      </c>
    </row>
    <row r="45" spans="2:36" ht="14.25" customHeight="1">
      <c r="B45" s="59">
        <v>41</v>
      </c>
      <c r="C45" s="63" t="s">
        <v>13</v>
      </c>
      <c r="D45" s="313">
        <v>18</v>
      </c>
      <c r="E45" s="162">
        <v>1</v>
      </c>
      <c r="F45" s="60">
        <f t="shared" si="13"/>
        <v>5.5555555555555552E-2</v>
      </c>
      <c r="G45" s="313">
        <v>118</v>
      </c>
      <c r="H45" s="162">
        <v>6</v>
      </c>
      <c r="I45" s="60">
        <f t="shared" si="0"/>
        <v>5.0847457627118647E-2</v>
      </c>
      <c r="J45" s="313">
        <v>8225</v>
      </c>
      <c r="K45" s="162">
        <v>1147</v>
      </c>
      <c r="L45" s="60">
        <f t="shared" si="1"/>
        <v>0.13945288753799392</v>
      </c>
      <c r="M45" s="313">
        <v>6828</v>
      </c>
      <c r="N45" s="162">
        <v>924</v>
      </c>
      <c r="O45" s="60">
        <f t="shared" si="2"/>
        <v>0.13532513181019332</v>
      </c>
      <c r="P45" s="313">
        <v>3964</v>
      </c>
      <c r="Q45" s="162">
        <v>401</v>
      </c>
      <c r="R45" s="60">
        <f t="shared" si="3"/>
        <v>0.10116044399596368</v>
      </c>
      <c r="S45" s="313">
        <v>1537</v>
      </c>
      <c r="T45" s="162">
        <v>97</v>
      </c>
      <c r="U45" s="60">
        <f t="shared" si="4"/>
        <v>6.3109954456733897E-2</v>
      </c>
      <c r="V45" s="313">
        <v>487</v>
      </c>
      <c r="W45" s="162">
        <v>18</v>
      </c>
      <c r="X45" s="60">
        <f t="shared" si="5"/>
        <v>3.6960985626283367E-2</v>
      </c>
      <c r="Y45" s="313">
        <f t="shared" si="12"/>
        <v>21177</v>
      </c>
      <c r="Z45" s="162">
        <f t="shared" si="6"/>
        <v>2594</v>
      </c>
      <c r="AA45" s="60">
        <f t="shared" si="7"/>
        <v>0.12249138215989044</v>
      </c>
      <c r="AB45" s="62"/>
      <c r="AC45" s="140" t="s">
        <v>31</v>
      </c>
      <c r="AD45" s="195">
        <f t="shared" si="8"/>
        <v>6.6221765913757696E-2</v>
      </c>
      <c r="AE45" s="62"/>
      <c r="AF45" s="36" t="str">
        <f t="shared" si="9"/>
        <v>阪南市</v>
      </c>
      <c r="AG45" s="110">
        <f>LARGE(AD$5:AD$47,ROW(A41))</f>
        <v>6.538817005545286E-2</v>
      </c>
      <c r="AH45" s="62"/>
      <c r="AI45" s="111">
        <f t="shared" si="11"/>
        <v>0.11099540272929283</v>
      </c>
      <c r="AJ45" s="112">
        <v>0</v>
      </c>
    </row>
    <row r="46" spans="2:36" ht="14.25" customHeight="1">
      <c r="B46" s="59">
        <v>42</v>
      </c>
      <c r="C46" s="63" t="s">
        <v>14</v>
      </c>
      <c r="D46" s="313">
        <v>131</v>
      </c>
      <c r="E46" s="162">
        <v>12</v>
      </c>
      <c r="F46" s="60">
        <f t="shared" si="13"/>
        <v>9.1603053435114504E-2</v>
      </c>
      <c r="G46" s="313">
        <v>354</v>
      </c>
      <c r="H46" s="162">
        <v>14</v>
      </c>
      <c r="I46" s="60">
        <f t="shared" si="0"/>
        <v>3.954802259887006E-2</v>
      </c>
      <c r="J46" s="313">
        <v>23339</v>
      </c>
      <c r="K46" s="162">
        <v>1837</v>
      </c>
      <c r="L46" s="60">
        <f t="shared" si="1"/>
        <v>7.8709456274904666E-2</v>
      </c>
      <c r="M46" s="313">
        <v>16711</v>
      </c>
      <c r="N46" s="162">
        <v>1081</v>
      </c>
      <c r="O46" s="60">
        <f t="shared" si="2"/>
        <v>6.4687930105918251E-2</v>
      </c>
      <c r="P46" s="313">
        <v>9814</v>
      </c>
      <c r="Q46" s="162">
        <v>470</v>
      </c>
      <c r="R46" s="60">
        <f t="shared" si="3"/>
        <v>4.7890768290197679E-2</v>
      </c>
      <c r="S46" s="313">
        <v>4154</v>
      </c>
      <c r="T46" s="162">
        <v>97</v>
      </c>
      <c r="U46" s="60">
        <f t="shared" si="4"/>
        <v>2.3350987000481462E-2</v>
      </c>
      <c r="V46" s="313">
        <v>1369</v>
      </c>
      <c r="W46" s="162">
        <v>18</v>
      </c>
      <c r="X46" s="60">
        <f t="shared" si="5"/>
        <v>1.3148283418553688E-2</v>
      </c>
      <c r="Y46" s="313">
        <f t="shared" si="12"/>
        <v>55872</v>
      </c>
      <c r="Z46" s="162">
        <f t="shared" si="6"/>
        <v>3529</v>
      </c>
      <c r="AA46" s="60">
        <f t="shared" si="7"/>
        <v>6.3162227949599081E-2</v>
      </c>
      <c r="AB46" s="62"/>
      <c r="AC46" s="140" t="s">
        <v>32</v>
      </c>
      <c r="AD46" s="195">
        <f t="shared" si="8"/>
        <v>9.5094339622641508E-2</v>
      </c>
      <c r="AE46" s="62"/>
      <c r="AF46" s="36" t="str">
        <f t="shared" si="9"/>
        <v>枚方市</v>
      </c>
      <c r="AG46" s="110">
        <f>LARGE(AD$5:AD$47,ROW(A42))</f>
        <v>6.3162227949599081E-2</v>
      </c>
      <c r="AH46" s="62"/>
      <c r="AI46" s="111">
        <f t="shared" si="11"/>
        <v>0.11099540272929283</v>
      </c>
      <c r="AJ46" s="112">
        <v>0</v>
      </c>
    </row>
    <row r="47" spans="2:36" ht="14.25" customHeight="1">
      <c r="B47" s="59">
        <v>43</v>
      </c>
      <c r="C47" s="63" t="s">
        <v>9</v>
      </c>
      <c r="D47" s="313">
        <v>71</v>
      </c>
      <c r="E47" s="162">
        <v>7</v>
      </c>
      <c r="F47" s="60">
        <f t="shared" si="13"/>
        <v>9.8591549295774641E-2</v>
      </c>
      <c r="G47" s="313">
        <v>185</v>
      </c>
      <c r="H47" s="162">
        <v>21</v>
      </c>
      <c r="I47" s="60">
        <f t="shared" si="0"/>
        <v>0.11351351351351352</v>
      </c>
      <c r="J47" s="313">
        <v>13806</v>
      </c>
      <c r="K47" s="162">
        <v>3193</v>
      </c>
      <c r="L47" s="60">
        <f t="shared" si="1"/>
        <v>0.23127625669998553</v>
      </c>
      <c r="M47" s="313">
        <v>10053</v>
      </c>
      <c r="N47" s="162">
        <v>2326</v>
      </c>
      <c r="O47" s="60">
        <f t="shared" si="2"/>
        <v>0.23137371928777478</v>
      </c>
      <c r="P47" s="313">
        <v>6129</v>
      </c>
      <c r="Q47" s="162">
        <v>1151</v>
      </c>
      <c r="R47" s="60">
        <f t="shared" si="3"/>
        <v>0.18779572524065916</v>
      </c>
      <c r="S47" s="313">
        <v>2649</v>
      </c>
      <c r="T47" s="162">
        <v>292</v>
      </c>
      <c r="U47" s="60">
        <f t="shared" si="4"/>
        <v>0.11023027557568894</v>
      </c>
      <c r="V47" s="313">
        <v>881</v>
      </c>
      <c r="W47" s="162">
        <v>39</v>
      </c>
      <c r="X47" s="60">
        <f t="shared" si="5"/>
        <v>4.4267877412031781E-2</v>
      </c>
      <c r="Y47" s="313">
        <f t="shared" si="12"/>
        <v>33774</v>
      </c>
      <c r="Z47" s="162">
        <f t="shared" si="6"/>
        <v>7029</v>
      </c>
      <c r="AA47" s="60">
        <f t="shared" si="7"/>
        <v>0.20811867116717001</v>
      </c>
      <c r="AB47" s="62"/>
      <c r="AC47" s="140" t="s">
        <v>33</v>
      </c>
      <c r="AD47" s="195">
        <f t="shared" si="8"/>
        <v>0.10657785179017486</v>
      </c>
      <c r="AE47" s="62"/>
      <c r="AF47" s="36" t="str">
        <f t="shared" si="9"/>
        <v>岬町</v>
      </c>
      <c r="AG47" s="110">
        <f t="shared" si="10"/>
        <v>3.5725576983876066E-2</v>
      </c>
      <c r="AH47" s="62"/>
      <c r="AI47" s="111">
        <f t="shared" si="11"/>
        <v>0.11099540272929283</v>
      </c>
      <c r="AJ47" s="112">
        <v>999</v>
      </c>
    </row>
    <row r="48" spans="2:36" ht="14.25" customHeight="1">
      <c r="B48" s="59">
        <v>44</v>
      </c>
      <c r="C48" s="63" t="s">
        <v>21</v>
      </c>
      <c r="D48" s="313">
        <v>34</v>
      </c>
      <c r="E48" s="162">
        <v>4</v>
      </c>
      <c r="F48" s="60">
        <f t="shared" si="13"/>
        <v>0.11764705882352941</v>
      </c>
      <c r="G48" s="313">
        <v>95</v>
      </c>
      <c r="H48" s="162">
        <v>11</v>
      </c>
      <c r="I48" s="60">
        <f t="shared" si="0"/>
        <v>0.11578947368421053</v>
      </c>
      <c r="J48" s="313">
        <v>15285</v>
      </c>
      <c r="K48" s="162">
        <v>2947</v>
      </c>
      <c r="L48" s="60">
        <f t="shared" si="1"/>
        <v>0.19280340202813215</v>
      </c>
      <c r="M48" s="313">
        <v>11797</v>
      </c>
      <c r="N48" s="162">
        <v>2199</v>
      </c>
      <c r="O48" s="60">
        <f t="shared" si="2"/>
        <v>0.18640332287869799</v>
      </c>
      <c r="P48" s="313">
        <v>7034</v>
      </c>
      <c r="Q48" s="162">
        <v>964</v>
      </c>
      <c r="R48" s="60">
        <f t="shared" si="3"/>
        <v>0.137048620983793</v>
      </c>
      <c r="S48" s="313">
        <v>2763</v>
      </c>
      <c r="T48" s="162">
        <v>213</v>
      </c>
      <c r="U48" s="60">
        <f t="shared" si="4"/>
        <v>7.7090119435396315E-2</v>
      </c>
      <c r="V48" s="313">
        <v>841</v>
      </c>
      <c r="W48" s="162">
        <v>25</v>
      </c>
      <c r="X48" s="60">
        <f t="shared" si="5"/>
        <v>2.9726516052318668E-2</v>
      </c>
      <c r="Y48" s="313">
        <f t="shared" si="12"/>
        <v>37849</v>
      </c>
      <c r="Z48" s="162">
        <f t="shared" si="6"/>
        <v>6363</v>
      </c>
      <c r="AA48" s="60">
        <f t="shared" si="7"/>
        <v>0.16811540595524321</v>
      </c>
      <c r="AB48" s="62"/>
      <c r="AC48" s="62"/>
      <c r="AD48" s="62"/>
      <c r="AE48" s="62"/>
      <c r="AF48" s="39"/>
      <c r="AG48" s="39"/>
      <c r="AH48" s="62"/>
      <c r="AI48" s="64"/>
    </row>
    <row r="49" spans="2:34" ht="14.25" customHeight="1">
      <c r="B49" s="59">
        <v>45</v>
      </c>
      <c r="C49" s="63" t="s">
        <v>47</v>
      </c>
      <c r="D49" s="313">
        <v>54</v>
      </c>
      <c r="E49" s="162">
        <v>6</v>
      </c>
      <c r="F49" s="60">
        <f t="shared" si="13"/>
        <v>0.1111111111111111</v>
      </c>
      <c r="G49" s="313">
        <v>154</v>
      </c>
      <c r="H49" s="162">
        <v>8</v>
      </c>
      <c r="I49" s="60">
        <f t="shared" si="0"/>
        <v>5.1948051948051951E-2</v>
      </c>
      <c r="J49" s="313">
        <v>4993</v>
      </c>
      <c r="K49" s="162">
        <v>756</v>
      </c>
      <c r="L49" s="60">
        <f t="shared" si="1"/>
        <v>0.15141197676747448</v>
      </c>
      <c r="M49" s="313">
        <v>3996</v>
      </c>
      <c r="N49" s="162">
        <v>608</v>
      </c>
      <c r="O49" s="60">
        <f t="shared" si="2"/>
        <v>0.15215215215215216</v>
      </c>
      <c r="P49" s="313">
        <v>2472</v>
      </c>
      <c r="Q49" s="162">
        <v>252</v>
      </c>
      <c r="R49" s="60">
        <f t="shared" si="3"/>
        <v>0.10194174757281553</v>
      </c>
      <c r="S49" s="313">
        <v>1046</v>
      </c>
      <c r="T49" s="162">
        <v>49</v>
      </c>
      <c r="U49" s="60">
        <f t="shared" si="4"/>
        <v>4.6845124282982792E-2</v>
      </c>
      <c r="V49" s="313">
        <v>280</v>
      </c>
      <c r="W49" s="162">
        <v>6</v>
      </c>
      <c r="X49" s="60">
        <f t="shared" si="5"/>
        <v>2.1428571428571429E-2</v>
      </c>
      <c r="Y49" s="313">
        <f t="shared" si="12"/>
        <v>12995</v>
      </c>
      <c r="Z49" s="162">
        <f t="shared" si="6"/>
        <v>1685</v>
      </c>
      <c r="AA49" s="60">
        <f t="shared" si="7"/>
        <v>0.12966525586764141</v>
      </c>
      <c r="AB49" s="62"/>
      <c r="AC49" s="62"/>
      <c r="AD49" s="62"/>
      <c r="AE49" s="62"/>
      <c r="AH49" s="62"/>
    </row>
    <row r="50" spans="2:34" ht="14.25" customHeight="1">
      <c r="B50" s="59">
        <v>46</v>
      </c>
      <c r="C50" s="63" t="s">
        <v>25</v>
      </c>
      <c r="D50" s="313">
        <v>50</v>
      </c>
      <c r="E50" s="162">
        <v>4</v>
      </c>
      <c r="F50" s="60">
        <f t="shared" si="13"/>
        <v>0.08</v>
      </c>
      <c r="G50" s="313">
        <v>135</v>
      </c>
      <c r="H50" s="162">
        <v>10</v>
      </c>
      <c r="I50" s="60">
        <f t="shared" si="0"/>
        <v>7.407407407407407E-2</v>
      </c>
      <c r="J50" s="313">
        <v>6389</v>
      </c>
      <c r="K50" s="162">
        <v>996</v>
      </c>
      <c r="L50" s="60">
        <f t="shared" si="1"/>
        <v>0.15589294099233056</v>
      </c>
      <c r="M50" s="313">
        <v>4917</v>
      </c>
      <c r="N50" s="162">
        <v>735</v>
      </c>
      <c r="O50" s="60">
        <f t="shared" si="2"/>
        <v>0.14948139109212935</v>
      </c>
      <c r="P50" s="313">
        <v>3133</v>
      </c>
      <c r="Q50" s="162">
        <v>345</v>
      </c>
      <c r="R50" s="60">
        <f t="shared" si="3"/>
        <v>0.11011809766996489</v>
      </c>
      <c r="S50" s="313">
        <v>1375</v>
      </c>
      <c r="T50" s="162">
        <v>82</v>
      </c>
      <c r="U50" s="60">
        <f t="shared" si="4"/>
        <v>5.9636363636363633E-2</v>
      </c>
      <c r="V50" s="313">
        <v>473</v>
      </c>
      <c r="W50" s="162">
        <v>16</v>
      </c>
      <c r="X50" s="60">
        <f t="shared" si="5"/>
        <v>3.382663847780127E-2</v>
      </c>
      <c r="Y50" s="313">
        <f t="shared" si="12"/>
        <v>16472</v>
      </c>
      <c r="Z50" s="162">
        <f t="shared" si="6"/>
        <v>2188</v>
      </c>
      <c r="AA50" s="60">
        <f t="shared" si="7"/>
        <v>0.13283147158814959</v>
      </c>
      <c r="AB50" s="62"/>
      <c r="AC50" s="62"/>
      <c r="AD50" s="62"/>
      <c r="AE50" s="62"/>
      <c r="AH50" s="62"/>
    </row>
    <row r="51" spans="2:34" ht="14.25" customHeight="1">
      <c r="B51" s="59">
        <v>47</v>
      </c>
      <c r="C51" s="63" t="s">
        <v>15</v>
      </c>
      <c r="D51" s="313">
        <v>62</v>
      </c>
      <c r="E51" s="162">
        <v>6</v>
      </c>
      <c r="F51" s="60">
        <f t="shared" si="13"/>
        <v>9.6774193548387094E-2</v>
      </c>
      <c r="G51" s="313">
        <v>182</v>
      </c>
      <c r="H51" s="162">
        <v>15</v>
      </c>
      <c r="I51" s="60">
        <f t="shared" si="0"/>
        <v>8.2417582417582416E-2</v>
      </c>
      <c r="J51" s="313">
        <v>14577</v>
      </c>
      <c r="K51" s="162">
        <v>2152</v>
      </c>
      <c r="L51" s="60">
        <f t="shared" si="1"/>
        <v>0.14762982781093503</v>
      </c>
      <c r="M51" s="313">
        <v>10553</v>
      </c>
      <c r="N51" s="162">
        <v>1494</v>
      </c>
      <c r="O51" s="60">
        <f t="shared" si="2"/>
        <v>0.14157111721785273</v>
      </c>
      <c r="P51" s="313">
        <v>5875</v>
      </c>
      <c r="Q51" s="162">
        <v>610</v>
      </c>
      <c r="R51" s="60">
        <f t="shared" si="3"/>
        <v>0.10382978723404256</v>
      </c>
      <c r="S51" s="313">
        <v>2187</v>
      </c>
      <c r="T51" s="162">
        <v>130</v>
      </c>
      <c r="U51" s="60">
        <f t="shared" si="4"/>
        <v>5.9442158207590308E-2</v>
      </c>
      <c r="V51" s="313">
        <v>689</v>
      </c>
      <c r="W51" s="162">
        <v>19</v>
      </c>
      <c r="X51" s="60">
        <f t="shared" si="5"/>
        <v>2.7576197387518143E-2</v>
      </c>
      <c r="Y51" s="313">
        <f t="shared" si="12"/>
        <v>34125</v>
      </c>
      <c r="Z51" s="162">
        <f t="shared" si="6"/>
        <v>4426</v>
      </c>
      <c r="AA51" s="60">
        <f t="shared" si="7"/>
        <v>0.12969963369963369</v>
      </c>
      <c r="AB51" s="62"/>
      <c r="AC51" s="62"/>
      <c r="AD51" s="62"/>
      <c r="AE51" s="62"/>
      <c r="AH51" s="62"/>
    </row>
    <row r="52" spans="2:34" ht="14.25" customHeight="1">
      <c r="B52" s="59">
        <v>48</v>
      </c>
      <c r="C52" s="63" t="s">
        <v>26</v>
      </c>
      <c r="D52" s="313">
        <v>12</v>
      </c>
      <c r="E52" s="162">
        <v>7</v>
      </c>
      <c r="F52" s="60">
        <f t="shared" si="13"/>
        <v>0.58333333333333337</v>
      </c>
      <c r="G52" s="313">
        <v>102</v>
      </c>
      <c r="H52" s="162">
        <v>18</v>
      </c>
      <c r="I52" s="60">
        <f t="shared" si="0"/>
        <v>0.17647058823529413</v>
      </c>
      <c r="J52" s="313">
        <v>7449</v>
      </c>
      <c r="K52" s="162">
        <v>1427</v>
      </c>
      <c r="L52" s="60">
        <f t="shared" si="1"/>
        <v>0.19156933816619681</v>
      </c>
      <c r="M52" s="313">
        <v>5332</v>
      </c>
      <c r="N52" s="162">
        <v>868</v>
      </c>
      <c r="O52" s="60">
        <f t="shared" si="2"/>
        <v>0.16279069767441862</v>
      </c>
      <c r="P52" s="313">
        <v>3280</v>
      </c>
      <c r="Q52" s="162">
        <v>375</v>
      </c>
      <c r="R52" s="60">
        <f t="shared" si="3"/>
        <v>0.11432926829268293</v>
      </c>
      <c r="S52" s="313">
        <v>1612</v>
      </c>
      <c r="T52" s="162">
        <v>121</v>
      </c>
      <c r="U52" s="60">
        <f t="shared" si="4"/>
        <v>7.5062034739454095E-2</v>
      </c>
      <c r="V52" s="313">
        <v>480</v>
      </c>
      <c r="W52" s="162">
        <v>20</v>
      </c>
      <c r="X52" s="60">
        <f t="shared" si="5"/>
        <v>4.1666666666666664E-2</v>
      </c>
      <c r="Y52" s="313">
        <f t="shared" si="12"/>
        <v>18267</v>
      </c>
      <c r="Z52" s="162">
        <f t="shared" si="6"/>
        <v>2836</v>
      </c>
      <c r="AA52" s="60">
        <f t="shared" si="7"/>
        <v>0.15525264137515737</v>
      </c>
      <c r="AB52" s="62"/>
      <c r="AC52" s="62"/>
      <c r="AD52" s="62"/>
      <c r="AE52" s="62"/>
      <c r="AH52" s="62"/>
    </row>
    <row r="53" spans="2:34" ht="14.25" customHeight="1">
      <c r="B53" s="59">
        <v>49</v>
      </c>
      <c r="C53" s="63" t="s">
        <v>27</v>
      </c>
      <c r="D53" s="313">
        <v>12</v>
      </c>
      <c r="E53" s="162">
        <v>1</v>
      </c>
      <c r="F53" s="60">
        <f t="shared" si="13"/>
        <v>8.3333333333333329E-2</v>
      </c>
      <c r="G53" s="313">
        <v>37</v>
      </c>
      <c r="H53" s="162">
        <v>1</v>
      </c>
      <c r="I53" s="60">
        <f t="shared" si="0"/>
        <v>2.7027027027027029E-2</v>
      </c>
      <c r="J53" s="313">
        <v>7569</v>
      </c>
      <c r="K53" s="162">
        <v>746</v>
      </c>
      <c r="L53" s="60">
        <f t="shared" si="1"/>
        <v>9.8559915444576568E-2</v>
      </c>
      <c r="M53" s="313">
        <v>6034</v>
      </c>
      <c r="N53" s="162">
        <v>509</v>
      </c>
      <c r="O53" s="60">
        <f t="shared" si="2"/>
        <v>8.4355319854159755E-2</v>
      </c>
      <c r="P53" s="313">
        <v>3250</v>
      </c>
      <c r="Q53" s="162">
        <v>193</v>
      </c>
      <c r="R53" s="60">
        <f t="shared" si="3"/>
        <v>5.9384615384615383E-2</v>
      </c>
      <c r="S53" s="313">
        <v>1280</v>
      </c>
      <c r="T53" s="162">
        <v>41</v>
      </c>
      <c r="U53" s="60">
        <f t="shared" si="4"/>
        <v>3.2031249999999997E-2</v>
      </c>
      <c r="V53" s="313">
        <v>411</v>
      </c>
      <c r="W53" s="162">
        <v>7</v>
      </c>
      <c r="X53" s="60">
        <f t="shared" si="5"/>
        <v>1.7031630170316302E-2</v>
      </c>
      <c r="Y53" s="313">
        <f t="shared" si="12"/>
        <v>18593</v>
      </c>
      <c r="Z53" s="162">
        <f t="shared" si="6"/>
        <v>1498</v>
      </c>
      <c r="AA53" s="60">
        <f t="shared" si="7"/>
        <v>8.0567955682246006E-2</v>
      </c>
      <c r="AB53" s="62"/>
      <c r="AC53" s="62"/>
      <c r="AD53" s="62"/>
      <c r="AE53" s="62"/>
      <c r="AH53" s="62"/>
    </row>
    <row r="54" spans="2:34" ht="14.25" customHeight="1">
      <c r="B54" s="59">
        <v>50</v>
      </c>
      <c r="C54" s="63" t="s">
        <v>16</v>
      </c>
      <c r="D54" s="313">
        <v>27</v>
      </c>
      <c r="E54" s="162">
        <v>3</v>
      </c>
      <c r="F54" s="60">
        <f t="shared" si="13"/>
        <v>0.1111111111111111</v>
      </c>
      <c r="G54" s="313">
        <v>140</v>
      </c>
      <c r="H54" s="162">
        <v>9</v>
      </c>
      <c r="I54" s="60">
        <f t="shared" si="0"/>
        <v>6.4285714285714279E-2</v>
      </c>
      <c r="J54" s="313">
        <v>6939</v>
      </c>
      <c r="K54" s="162">
        <v>953</v>
      </c>
      <c r="L54" s="60">
        <f t="shared" si="1"/>
        <v>0.13733967430465485</v>
      </c>
      <c r="M54" s="313">
        <v>5195</v>
      </c>
      <c r="N54" s="162">
        <v>647</v>
      </c>
      <c r="O54" s="60">
        <f t="shared" si="2"/>
        <v>0.12454282964388835</v>
      </c>
      <c r="P54" s="313">
        <v>2779</v>
      </c>
      <c r="Q54" s="162">
        <v>282</v>
      </c>
      <c r="R54" s="60">
        <f t="shared" si="3"/>
        <v>0.10147535084562792</v>
      </c>
      <c r="S54" s="313">
        <v>1023</v>
      </c>
      <c r="T54" s="162">
        <v>61</v>
      </c>
      <c r="U54" s="60">
        <f t="shared" si="4"/>
        <v>5.9628543499511244E-2</v>
      </c>
      <c r="V54" s="313">
        <v>298</v>
      </c>
      <c r="W54" s="162">
        <v>10</v>
      </c>
      <c r="X54" s="60">
        <f t="shared" si="5"/>
        <v>3.3557046979865772E-2</v>
      </c>
      <c r="Y54" s="313">
        <f t="shared" si="12"/>
        <v>16401</v>
      </c>
      <c r="Z54" s="162">
        <f t="shared" si="6"/>
        <v>1965</v>
      </c>
      <c r="AA54" s="60">
        <f t="shared" si="7"/>
        <v>0.11980976769709165</v>
      </c>
      <c r="AB54" s="62"/>
      <c r="AC54" s="62"/>
      <c r="AD54" s="62"/>
      <c r="AE54" s="62"/>
      <c r="AH54" s="62"/>
    </row>
    <row r="55" spans="2:34" ht="14.25" customHeight="1">
      <c r="B55" s="59">
        <v>51</v>
      </c>
      <c r="C55" s="63" t="s">
        <v>48</v>
      </c>
      <c r="D55" s="313">
        <v>55</v>
      </c>
      <c r="E55" s="162">
        <v>5</v>
      </c>
      <c r="F55" s="60">
        <f t="shared" si="13"/>
        <v>9.0909090909090912E-2</v>
      </c>
      <c r="G55" s="313">
        <v>160</v>
      </c>
      <c r="H55" s="162">
        <v>21</v>
      </c>
      <c r="I55" s="60">
        <f t="shared" si="0"/>
        <v>0.13125000000000001</v>
      </c>
      <c r="J55" s="313">
        <v>8870</v>
      </c>
      <c r="K55" s="162">
        <v>1830</v>
      </c>
      <c r="L55" s="60">
        <f t="shared" si="1"/>
        <v>0.20631341600901917</v>
      </c>
      <c r="M55" s="313">
        <v>6578</v>
      </c>
      <c r="N55" s="162">
        <v>1384</v>
      </c>
      <c r="O55" s="60">
        <f t="shared" si="2"/>
        <v>0.2103982973548191</v>
      </c>
      <c r="P55" s="313">
        <v>3834</v>
      </c>
      <c r="Q55" s="162">
        <v>580</v>
      </c>
      <c r="R55" s="60">
        <f t="shared" si="3"/>
        <v>0.15127803860198227</v>
      </c>
      <c r="S55" s="313">
        <v>1647</v>
      </c>
      <c r="T55" s="162">
        <v>128</v>
      </c>
      <c r="U55" s="60">
        <f t="shared" si="4"/>
        <v>7.7717061323618705E-2</v>
      </c>
      <c r="V55" s="313">
        <v>556</v>
      </c>
      <c r="W55" s="162">
        <v>24</v>
      </c>
      <c r="X55" s="60">
        <f t="shared" si="5"/>
        <v>4.3165467625899283E-2</v>
      </c>
      <c r="Y55" s="313">
        <f t="shared" si="12"/>
        <v>21700</v>
      </c>
      <c r="Z55" s="162">
        <f t="shared" si="6"/>
        <v>3972</v>
      </c>
      <c r="AA55" s="60">
        <f t="shared" si="7"/>
        <v>0.18304147465437787</v>
      </c>
      <c r="AB55" s="62"/>
      <c r="AC55" s="62"/>
      <c r="AD55" s="62"/>
      <c r="AE55" s="62"/>
      <c r="AH55" s="62"/>
    </row>
    <row r="56" spans="2:34" ht="14.25" customHeight="1">
      <c r="B56" s="59">
        <v>52</v>
      </c>
      <c r="C56" s="63" t="s">
        <v>4</v>
      </c>
      <c r="D56" s="313">
        <v>6</v>
      </c>
      <c r="E56" s="162">
        <v>0</v>
      </c>
      <c r="F56" s="60">
        <f t="shared" si="13"/>
        <v>0</v>
      </c>
      <c r="G56" s="313">
        <v>25</v>
      </c>
      <c r="H56" s="162">
        <v>3</v>
      </c>
      <c r="I56" s="60">
        <f t="shared" si="0"/>
        <v>0.12</v>
      </c>
      <c r="J56" s="313">
        <v>7140</v>
      </c>
      <c r="K56" s="162">
        <v>1575</v>
      </c>
      <c r="L56" s="60">
        <f t="shared" si="1"/>
        <v>0.22058823529411764</v>
      </c>
      <c r="M56" s="313">
        <v>5355</v>
      </c>
      <c r="N56" s="162">
        <v>1111</v>
      </c>
      <c r="O56" s="60">
        <f t="shared" si="2"/>
        <v>0.20746965452847807</v>
      </c>
      <c r="P56" s="313">
        <v>3265</v>
      </c>
      <c r="Q56" s="162">
        <v>491</v>
      </c>
      <c r="R56" s="60">
        <f t="shared" si="3"/>
        <v>0.15038284839203675</v>
      </c>
      <c r="S56" s="313">
        <v>1591</v>
      </c>
      <c r="T56" s="162">
        <v>144</v>
      </c>
      <c r="U56" s="60">
        <f t="shared" si="4"/>
        <v>9.0509113764927721E-2</v>
      </c>
      <c r="V56" s="313">
        <v>558</v>
      </c>
      <c r="W56" s="162">
        <v>19</v>
      </c>
      <c r="X56" s="60">
        <f t="shared" si="5"/>
        <v>3.4050179211469536E-2</v>
      </c>
      <c r="Y56" s="313">
        <f t="shared" si="12"/>
        <v>17940</v>
      </c>
      <c r="Z56" s="162">
        <f t="shared" si="6"/>
        <v>3343</v>
      </c>
      <c r="AA56" s="60">
        <f t="shared" si="7"/>
        <v>0.18634336677814939</v>
      </c>
      <c r="AB56" s="62"/>
      <c r="AC56" s="62"/>
      <c r="AD56" s="62"/>
      <c r="AE56" s="62"/>
      <c r="AH56" s="62"/>
    </row>
    <row r="57" spans="2:34" ht="14.25" customHeight="1">
      <c r="B57" s="59">
        <v>53</v>
      </c>
      <c r="C57" s="63" t="s">
        <v>22</v>
      </c>
      <c r="D57" s="313">
        <v>32</v>
      </c>
      <c r="E57" s="162">
        <v>3</v>
      </c>
      <c r="F57" s="60">
        <f t="shared" si="13"/>
        <v>9.375E-2</v>
      </c>
      <c r="G57" s="313">
        <v>69</v>
      </c>
      <c r="H57" s="162">
        <v>8</v>
      </c>
      <c r="I57" s="60">
        <f t="shared" si="0"/>
        <v>0.11594202898550725</v>
      </c>
      <c r="J57" s="313">
        <v>4037</v>
      </c>
      <c r="K57" s="162">
        <v>662</v>
      </c>
      <c r="L57" s="60">
        <f t="shared" si="1"/>
        <v>0.16398315580876888</v>
      </c>
      <c r="M57" s="313">
        <v>3137</v>
      </c>
      <c r="N57" s="162">
        <v>455</v>
      </c>
      <c r="O57" s="60">
        <f t="shared" si="2"/>
        <v>0.14504303474657315</v>
      </c>
      <c r="P57" s="313">
        <v>1778</v>
      </c>
      <c r="Q57" s="162">
        <v>167</v>
      </c>
      <c r="R57" s="60">
        <f t="shared" si="3"/>
        <v>9.392575928008999E-2</v>
      </c>
      <c r="S57" s="313">
        <v>744</v>
      </c>
      <c r="T57" s="162">
        <v>43</v>
      </c>
      <c r="U57" s="60">
        <f t="shared" si="4"/>
        <v>5.779569892473118E-2</v>
      </c>
      <c r="V57" s="313">
        <v>242</v>
      </c>
      <c r="W57" s="162">
        <v>8</v>
      </c>
      <c r="X57" s="60">
        <f t="shared" si="5"/>
        <v>3.3057851239669422E-2</v>
      </c>
      <c r="Y57" s="313">
        <f t="shared" si="12"/>
        <v>10039</v>
      </c>
      <c r="Z57" s="162">
        <f t="shared" si="6"/>
        <v>1346</v>
      </c>
      <c r="AA57" s="60">
        <f t="shared" si="7"/>
        <v>0.13407709931268055</v>
      </c>
      <c r="AB57" s="62"/>
      <c r="AC57" s="62"/>
      <c r="AD57" s="62"/>
      <c r="AE57" s="62"/>
      <c r="AH57" s="62"/>
    </row>
    <row r="58" spans="2:34" ht="14.25" customHeight="1">
      <c r="B58" s="59">
        <v>54</v>
      </c>
      <c r="C58" s="63" t="s">
        <v>28</v>
      </c>
      <c r="D58" s="313">
        <v>63</v>
      </c>
      <c r="E58" s="162">
        <v>3</v>
      </c>
      <c r="F58" s="60">
        <f t="shared" si="13"/>
        <v>4.7619047619047616E-2</v>
      </c>
      <c r="G58" s="313">
        <v>150</v>
      </c>
      <c r="H58" s="162">
        <v>14</v>
      </c>
      <c r="I58" s="60">
        <f t="shared" si="0"/>
        <v>9.3333333333333338E-2</v>
      </c>
      <c r="J58" s="313">
        <v>6626</v>
      </c>
      <c r="K58" s="162">
        <v>907</v>
      </c>
      <c r="L58" s="60">
        <f t="shared" si="1"/>
        <v>0.13688499849079383</v>
      </c>
      <c r="M58" s="313">
        <v>5027</v>
      </c>
      <c r="N58" s="162">
        <v>646</v>
      </c>
      <c r="O58" s="60">
        <f t="shared" si="2"/>
        <v>0.12850606723692062</v>
      </c>
      <c r="P58" s="313">
        <v>3053</v>
      </c>
      <c r="Q58" s="162">
        <v>280</v>
      </c>
      <c r="R58" s="60">
        <f t="shared" si="3"/>
        <v>9.1713069112348514E-2</v>
      </c>
      <c r="S58" s="313">
        <v>1310</v>
      </c>
      <c r="T58" s="162">
        <v>68</v>
      </c>
      <c r="U58" s="60">
        <f t="shared" si="4"/>
        <v>5.1908396946564885E-2</v>
      </c>
      <c r="V58" s="313">
        <v>395</v>
      </c>
      <c r="W58" s="162">
        <v>9</v>
      </c>
      <c r="X58" s="60">
        <f t="shared" si="5"/>
        <v>2.2784810126582278E-2</v>
      </c>
      <c r="Y58" s="313">
        <f t="shared" si="12"/>
        <v>16624</v>
      </c>
      <c r="Z58" s="162">
        <f t="shared" si="6"/>
        <v>1927</v>
      </c>
      <c r="AA58" s="60">
        <f t="shared" si="7"/>
        <v>0.1159167468719923</v>
      </c>
      <c r="AB58" s="62"/>
      <c r="AC58" s="62"/>
      <c r="AD58" s="62"/>
      <c r="AE58" s="62"/>
      <c r="AH58" s="62"/>
    </row>
    <row r="59" spans="2:34" ht="14.25" customHeight="1">
      <c r="B59" s="59">
        <v>55</v>
      </c>
      <c r="C59" s="63" t="s">
        <v>17</v>
      </c>
      <c r="D59" s="313">
        <v>25</v>
      </c>
      <c r="E59" s="162">
        <v>1</v>
      </c>
      <c r="F59" s="60">
        <f t="shared" si="13"/>
        <v>0.04</v>
      </c>
      <c r="G59" s="313">
        <v>106</v>
      </c>
      <c r="H59" s="162">
        <v>11</v>
      </c>
      <c r="I59" s="60">
        <f t="shared" si="0"/>
        <v>0.10377358490566038</v>
      </c>
      <c r="J59" s="313">
        <v>7175</v>
      </c>
      <c r="K59" s="162">
        <v>765</v>
      </c>
      <c r="L59" s="60">
        <f t="shared" si="1"/>
        <v>0.10662020905923345</v>
      </c>
      <c r="M59" s="313">
        <v>5738</v>
      </c>
      <c r="N59" s="162">
        <v>659</v>
      </c>
      <c r="O59" s="60">
        <f t="shared" si="2"/>
        <v>0.11484837922621122</v>
      </c>
      <c r="P59" s="313">
        <v>3116</v>
      </c>
      <c r="Q59" s="162">
        <v>289</v>
      </c>
      <c r="R59" s="60">
        <f t="shared" si="3"/>
        <v>9.2747111681643138E-2</v>
      </c>
      <c r="S59" s="313">
        <v>1042</v>
      </c>
      <c r="T59" s="162">
        <v>52</v>
      </c>
      <c r="U59" s="60">
        <f t="shared" si="4"/>
        <v>4.9904030710172742E-2</v>
      </c>
      <c r="V59" s="313">
        <v>281</v>
      </c>
      <c r="W59" s="162">
        <v>10</v>
      </c>
      <c r="X59" s="60">
        <f t="shared" si="5"/>
        <v>3.5587188612099648E-2</v>
      </c>
      <c r="Y59" s="313">
        <f t="shared" si="12"/>
        <v>17483</v>
      </c>
      <c r="Z59" s="162">
        <f t="shared" si="6"/>
        <v>1787</v>
      </c>
      <c r="AA59" s="60">
        <f t="shared" si="7"/>
        <v>0.10221357890522222</v>
      </c>
      <c r="AB59" s="62"/>
      <c r="AC59" s="62"/>
      <c r="AD59" s="62"/>
      <c r="AE59" s="62"/>
      <c r="AH59" s="62"/>
    </row>
    <row r="60" spans="2:34" ht="14.25" customHeight="1">
      <c r="B60" s="59">
        <v>56</v>
      </c>
      <c r="C60" s="63" t="s">
        <v>10</v>
      </c>
      <c r="D60" s="313">
        <v>12</v>
      </c>
      <c r="E60" s="162">
        <v>2</v>
      </c>
      <c r="F60" s="60">
        <f t="shared" si="13"/>
        <v>0.16666666666666666</v>
      </c>
      <c r="G60" s="313">
        <v>50</v>
      </c>
      <c r="H60" s="162">
        <v>2</v>
      </c>
      <c r="I60" s="60">
        <f t="shared" si="0"/>
        <v>0.04</v>
      </c>
      <c r="J60" s="313">
        <v>4809</v>
      </c>
      <c r="K60" s="162">
        <v>649</v>
      </c>
      <c r="L60" s="60">
        <f t="shared" si="1"/>
        <v>0.13495529216053234</v>
      </c>
      <c r="M60" s="313">
        <v>3424</v>
      </c>
      <c r="N60" s="162">
        <v>418</v>
      </c>
      <c r="O60" s="60">
        <f t="shared" si="2"/>
        <v>0.12207943925233646</v>
      </c>
      <c r="P60" s="313">
        <v>1762</v>
      </c>
      <c r="Q60" s="162">
        <v>157</v>
      </c>
      <c r="R60" s="60">
        <f t="shared" si="3"/>
        <v>8.9103291713961405E-2</v>
      </c>
      <c r="S60" s="313">
        <v>693</v>
      </c>
      <c r="T60" s="162">
        <v>39</v>
      </c>
      <c r="U60" s="60">
        <f t="shared" si="4"/>
        <v>5.627705627705628E-2</v>
      </c>
      <c r="V60" s="313">
        <v>229</v>
      </c>
      <c r="W60" s="162">
        <v>4</v>
      </c>
      <c r="X60" s="60">
        <f t="shared" si="5"/>
        <v>1.7467248908296942E-2</v>
      </c>
      <c r="Y60" s="313">
        <f t="shared" si="12"/>
        <v>10979</v>
      </c>
      <c r="Z60" s="162">
        <f t="shared" si="6"/>
        <v>1271</v>
      </c>
      <c r="AA60" s="60">
        <f t="shared" si="7"/>
        <v>0.11576646324801894</v>
      </c>
      <c r="AB60" s="62"/>
      <c r="AC60" s="62"/>
      <c r="AD60" s="62"/>
      <c r="AE60" s="62"/>
      <c r="AH60" s="62"/>
    </row>
    <row r="61" spans="2:34" ht="14.25" customHeight="1">
      <c r="B61" s="59">
        <v>57</v>
      </c>
      <c r="C61" s="63" t="s">
        <v>49</v>
      </c>
      <c r="D61" s="313">
        <v>25</v>
      </c>
      <c r="E61" s="162">
        <v>2</v>
      </c>
      <c r="F61" s="60">
        <f t="shared" si="13"/>
        <v>0.08</v>
      </c>
      <c r="G61" s="313">
        <v>55</v>
      </c>
      <c r="H61" s="162">
        <v>5</v>
      </c>
      <c r="I61" s="60">
        <f t="shared" si="0"/>
        <v>9.0909090909090912E-2</v>
      </c>
      <c r="J61" s="313">
        <v>2999</v>
      </c>
      <c r="K61" s="162">
        <v>539</v>
      </c>
      <c r="L61" s="60">
        <f t="shared" si="1"/>
        <v>0.17972657552517507</v>
      </c>
      <c r="M61" s="313">
        <v>2486</v>
      </c>
      <c r="N61" s="162">
        <v>358</v>
      </c>
      <c r="O61" s="60">
        <f t="shared" si="2"/>
        <v>0.14400643604183427</v>
      </c>
      <c r="P61" s="313">
        <v>1520</v>
      </c>
      <c r="Q61" s="162">
        <v>177</v>
      </c>
      <c r="R61" s="60">
        <f t="shared" si="3"/>
        <v>0.11644736842105263</v>
      </c>
      <c r="S61" s="313">
        <v>734</v>
      </c>
      <c r="T61" s="162">
        <v>46</v>
      </c>
      <c r="U61" s="60">
        <f t="shared" si="4"/>
        <v>6.2670299727520432E-2</v>
      </c>
      <c r="V61" s="313">
        <v>208</v>
      </c>
      <c r="W61" s="162">
        <v>7</v>
      </c>
      <c r="X61" s="60">
        <f t="shared" si="5"/>
        <v>3.3653846153846152E-2</v>
      </c>
      <c r="Y61" s="313">
        <f t="shared" si="12"/>
        <v>8027</v>
      </c>
      <c r="Z61" s="162">
        <f t="shared" si="6"/>
        <v>1134</v>
      </c>
      <c r="AA61" s="60">
        <f t="shared" si="7"/>
        <v>0.14127320294007725</v>
      </c>
      <c r="AB61" s="62"/>
      <c r="AC61" s="62"/>
      <c r="AD61" s="62"/>
      <c r="AE61" s="62"/>
      <c r="AH61" s="62"/>
    </row>
    <row r="62" spans="2:34" ht="14.25" customHeight="1">
      <c r="B62" s="59">
        <v>58</v>
      </c>
      <c r="C62" s="63" t="s">
        <v>29</v>
      </c>
      <c r="D62" s="313">
        <v>16</v>
      </c>
      <c r="E62" s="162">
        <v>3</v>
      </c>
      <c r="F62" s="60">
        <f t="shared" si="13"/>
        <v>0.1875</v>
      </c>
      <c r="G62" s="313">
        <v>35</v>
      </c>
      <c r="H62" s="162">
        <v>7</v>
      </c>
      <c r="I62" s="60">
        <f t="shared" si="0"/>
        <v>0.2</v>
      </c>
      <c r="J62" s="313">
        <v>3611</v>
      </c>
      <c r="K62" s="162">
        <v>613</v>
      </c>
      <c r="L62" s="60">
        <f t="shared" si="1"/>
        <v>0.16975906950983108</v>
      </c>
      <c r="M62" s="313">
        <v>2867</v>
      </c>
      <c r="N62" s="162">
        <v>466</v>
      </c>
      <c r="O62" s="60">
        <f t="shared" si="2"/>
        <v>0.16253923962329961</v>
      </c>
      <c r="P62" s="313">
        <v>1769</v>
      </c>
      <c r="Q62" s="162">
        <v>210</v>
      </c>
      <c r="R62" s="60">
        <f t="shared" si="3"/>
        <v>0.11871113623516111</v>
      </c>
      <c r="S62" s="313">
        <v>793</v>
      </c>
      <c r="T62" s="162">
        <v>57</v>
      </c>
      <c r="U62" s="60">
        <f t="shared" si="4"/>
        <v>7.1878940731399749E-2</v>
      </c>
      <c r="V62" s="313">
        <v>269</v>
      </c>
      <c r="W62" s="162">
        <v>9</v>
      </c>
      <c r="X62" s="60">
        <f t="shared" si="5"/>
        <v>3.3457249070631967E-2</v>
      </c>
      <c r="Y62" s="313">
        <f t="shared" si="12"/>
        <v>9360</v>
      </c>
      <c r="Z62" s="162">
        <f t="shared" si="6"/>
        <v>1365</v>
      </c>
      <c r="AA62" s="60">
        <f t="shared" si="7"/>
        <v>0.14583333333333334</v>
      </c>
      <c r="AB62" s="62"/>
      <c r="AC62" s="62"/>
      <c r="AD62" s="62"/>
      <c r="AE62" s="62"/>
      <c r="AH62" s="62"/>
    </row>
    <row r="63" spans="2:34" ht="14.25" customHeight="1">
      <c r="B63" s="59">
        <v>59</v>
      </c>
      <c r="C63" s="63" t="s">
        <v>23</v>
      </c>
      <c r="D63" s="313">
        <v>43</v>
      </c>
      <c r="E63" s="162">
        <v>4</v>
      </c>
      <c r="F63" s="60">
        <f t="shared" si="13"/>
        <v>9.3023255813953487E-2</v>
      </c>
      <c r="G63" s="313">
        <v>137</v>
      </c>
      <c r="H63" s="162">
        <v>9</v>
      </c>
      <c r="I63" s="60">
        <f t="shared" si="0"/>
        <v>6.569343065693431E-2</v>
      </c>
      <c r="J63" s="313">
        <v>27210</v>
      </c>
      <c r="K63" s="162">
        <v>3708</v>
      </c>
      <c r="L63" s="60">
        <f t="shared" si="1"/>
        <v>0.13627342888643881</v>
      </c>
      <c r="M63" s="313">
        <v>21539</v>
      </c>
      <c r="N63" s="162">
        <v>2776</v>
      </c>
      <c r="O63" s="60">
        <f t="shared" si="2"/>
        <v>0.1288824922234087</v>
      </c>
      <c r="P63" s="313">
        <v>12627</v>
      </c>
      <c r="Q63" s="162">
        <v>1184</v>
      </c>
      <c r="R63" s="60">
        <f t="shared" si="3"/>
        <v>9.3767323988279083E-2</v>
      </c>
      <c r="S63" s="313">
        <v>4780</v>
      </c>
      <c r="T63" s="162">
        <v>274</v>
      </c>
      <c r="U63" s="60">
        <f t="shared" si="4"/>
        <v>5.7322175732217574E-2</v>
      </c>
      <c r="V63" s="313">
        <v>1534</v>
      </c>
      <c r="W63" s="162">
        <v>32</v>
      </c>
      <c r="X63" s="60">
        <f t="shared" si="5"/>
        <v>2.0860495436766623E-2</v>
      </c>
      <c r="Y63" s="313">
        <f t="shared" si="12"/>
        <v>67870</v>
      </c>
      <c r="Z63" s="162">
        <f t="shared" si="6"/>
        <v>7987</v>
      </c>
      <c r="AA63" s="60">
        <f t="shared" si="7"/>
        <v>0.1176808604685428</v>
      </c>
      <c r="AB63" s="62"/>
      <c r="AC63" s="62"/>
      <c r="AD63" s="62"/>
      <c r="AE63" s="62"/>
      <c r="AH63" s="62"/>
    </row>
    <row r="64" spans="2:34" ht="14.25" customHeight="1">
      <c r="B64" s="59">
        <v>60</v>
      </c>
      <c r="C64" s="63" t="s">
        <v>50</v>
      </c>
      <c r="D64" s="313">
        <v>27</v>
      </c>
      <c r="E64" s="162">
        <v>1</v>
      </c>
      <c r="F64" s="60">
        <f t="shared" si="13"/>
        <v>3.7037037037037035E-2</v>
      </c>
      <c r="G64" s="313">
        <v>63</v>
      </c>
      <c r="H64" s="162">
        <v>7</v>
      </c>
      <c r="I64" s="60">
        <f t="shared" si="0"/>
        <v>0.1111111111111111</v>
      </c>
      <c r="J64" s="313">
        <v>3639</v>
      </c>
      <c r="K64" s="162">
        <v>404</v>
      </c>
      <c r="L64" s="60">
        <f t="shared" si="1"/>
        <v>0.1110195108546304</v>
      </c>
      <c r="M64" s="313">
        <v>2656</v>
      </c>
      <c r="N64" s="162">
        <v>278</v>
      </c>
      <c r="O64" s="60">
        <f t="shared" si="2"/>
        <v>0.10466867469879518</v>
      </c>
      <c r="P64" s="313">
        <v>1545</v>
      </c>
      <c r="Q64" s="162">
        <v>120</v>
      </c>
      <c r="R64" s="60">
        <f t="shared" si="3"/>
        <v>7.7669902912621352E-2</v>
      </c>
      <c r="S64" s="313">
        <v>634</v>
      </c>
      <c r="T64" s="162">
        <v>40</v>
      </c>
      <c r="U64" s="60">
        <f t="shared" si="4"/>
        <v>6.3091482649842268E-2</v>
      </c>
      <c r="V64" s="313">
        <v>183</v>
      </c>
      <c r="W64" s="162">
        <v>6</v>
      </c>
      <c r="X64" s="60">
        <f t="shared" si="5"/>
        <v>3.2786885245901641E-2</v>
      </c>
      <c r="Y64" s="313">
        <f t="shared" si="12"/>
        <v>8747</v>
      </c>
      <c r="Z64" s="162">
        <f t="shared" si="6"/>
        <v>856</v>
      </c>
      <c r="AA64" s="60">
        <f t="shared" si="7"/>
        <v>9.7862124156853775E-2</v>
      </c>
      <c r="AB64" s="62"/>
      <c r="AC64" s="62"/>
      <c r="AD64" s="62"/>
      <c r="AE64" s="62"/>
      <c r="AH64" s="62"/>
    </row>
    <row r="65" spans="2:34" ht="14.25" customHeight="1">
      <c r="B65" s="59">
        <v>61</v>
      </c>
      <c r="C65" s="63" t="s">
        <v>18</v>
      </c>
      <c r="D65" s="313">
        <v>1</v>
      </c>
      <c r="E65" s="162">
        <v>0</v>
      </c>
      <c r="F65" s="60">
        <f t="shared" si="13"/>
        <v>0</v>
      </c>
      <c r="G65" s="313">
        <v>14</v>
      </c>
      <c r="H65" s="162">
        <v>2</v>
      </c>
      <c r="I65" s="60">
        <f t="shared" si="0"/>
        <v>0.14285714285714285</v>
      </c>
      <c r="J65" s="313">
        <v>3340</v>
      </c>
      <c r="K65" s="162">
        <v>418</v>
      </c>
      <c r="L65" s="60">
        <f t="shared" si="1"/>
        <v>0.1251497005988024</v>
      </c>
      <c r="M65" s="313">
        <v>2388</v>
      </c>
      <c r="N65" s="162">
        <v>269</v>
      </c>
      <c r="O65" s="60">
        <f t="shared" si="2"/>
        <v>0.11264656616415411</v>
      </c>
      <c r="P65" s="313">
        <v>1262</v>
      </c>
      <c r="Q65" s="162">
        <v>102</v>
      </c>
      <c r="R65" s="60">
        <f t="shared" si="3"/>
        <v>8.0824088748019024E-2</v>
      </c>
      <c r="S65" s="313">
        <v>505</v>
      </c>
      <c r="T65" s="162">
        <v>25</v>
      </c>
      <c r="U65" s="60">
        <f t="shared" si="4"/>
        <v>4.9504950495049507E-2</v>
      </c>
      <c r="V65" s="313">
        <v>156</v>
      </c>
      <c r="W65" s="162">
        <v>0</v>
      </c>
      <c r="X65" s="60">
        <f t="shared" si="5"/>
        <v>0</v>
      </c>
      <c r="Y65" s="313">
        <f t="shared" si="12"/>
        <v>7666</v>
      </c>
      <c r="Z65" s="162">
        <f t="shared" si="6"/>
        <v>816</v>
      </c>
      <c r="AA65" s="60">
        <f t="shared" si="7"/>
        <v>0.10644403861205322</v>
      </c>
      <c r="AB65" s="62"/>
      <c r="AC65" s="62"/>
      <c r="AD65" s="62"/>
      <c r="AE65" s="62"/>
      <c r="AH65" s="62"/>
    </row>
    <row r="66" spans="2:34" ht="14.25" customHeight="1">
      <c r="B66" s="59">
        <v>62</v>
      </c>
      <c r="C66" s="63" t="s">
        <v>19</v>
      </c>
      <c r="D66" s="313">
        <v>19</v>
      </c>
      <c r="E66" s="162">
        <v>0</v>
      </c>
      <c r="F66" s="60">
        <f t="shared" si="13"/>
        <v>0</v>
      </c>
      <c r="G66" s="313">
        <v>47</v>
      </c>
      <c r="H66" s="162">
        <v>4</v>
      </c>
      <c r="I66" s="60">
        <f t="shared" si="0"/>
        <v>8.5106382978723402E-2</v>
      </c>
      <c r="J66" s="313">
        <v>4853</v>
      </c>
      <c r="K66" s="162">
        <v>471</v>
      </c>
      <c r="L66" s="60">
        <f t="shared" si="1"/>
        <v>9.7053369050072114E-2</v>
      </c>
      <c r="M66" s="313">
        <v>3699</v>
      </c>
      <c r="N66" s="162">
        <v>326</v>
      </c>
      <c r="O66" s="60">
        <f t="shared" si="2"/>
        <v>8.8131927547985947E-2</v>
      </c>
      <c r="P66" s="313">
        <v>1865</v>
      </c>
      <c r="Q66" s="162">
        <v>127</v>
      </c>
      <c r="R66" s="60">
        <f t="shared" si="3"/>
        <v>6.8096514745308312E-2</v>
      </c>
      <c r="S66" s="313">
        <v>765</v>
      </c>
      <c r="T66" s="162">
        <v>30</v>
      </c>
      <c r="U66" s="60">
        <f t="shared" si="4"/>
        <v>3.9215686274509803E-2</v>
      </c>
      <c r="V66" s="313">
        <v>272</v>
      </c>
      <c r="W66" s="162">
        <v>5</v>
      </c>
      <c r="X66" s="60">
        <f t="shared" si="5"/>
        <v>1.8382352941176471E-2</v>
      </c>
      <c r="Y66" s="313">
        <f t="shared" si="12"/>
        <v>11520</v>
      </c>
      <c r="Z66" s="162">
        <f t="shared" si="6"/>
        <v>963</v>
      </c>
      <c r="AA66" s="60">
        <f t="shared" si="7"/>
        <v>8.3593749999999994E-2</v>
      </c>
      <c r="AB66" s="62"/>
      <c r="AC66" s="62"/>
      <c r="AD66" s="62"/>
      <c r="AE66" s="62"/>
      <c r="AH66" s="62"/>
    </row>
    <row r="67" spans="2:34" ht="14.25" customHeight="1">
      <c r="B67" s="59">
        <v>63</v>
      </c>
      <c r="C67" s="63" t="s">
        <v>30</v>
      </c>
      <c r="D67" s="313">
        <v>3</v>
      </c>
      <c r="E67" s="162">
        <v>1</v>
      </c>
      <c r="F67" s="60">
        <f t="shared" si="13"/>
        <v>0.33333333333333331</v>
      </c>
      <c r="G67" s="313">
        <v>12</v>
      </c>
      <c r="H67" s="162">
        <v>0</v>
      </c>
      <c r="I67" s="60">
        <f t="shared" si="0"/>
        <v>0</v>
      </c>
      <c r="J67" s="313">
        <v>3350</v>
      </c>
      <c r="K67" s="162">
        <v>381</v>
      </c>
      <c r="L67" s="60">
        <f t="shared" si="1"/>
        <v>0.11373134328358209</v>
      </c>
      <c r="M67" s="313">
        <v>2481</v>
      </c>
      <c r="N67" s="162">
        <v>221</v>
      </c>
      <c r="O67" s="60">
        <f t="shared" si="2"/>
        <v>8.9076985086658608E-2</v>
      </c>
      <c r="P67" s="313">
        <v>1561</v>
      </c>
      <c r="Q67" s="162">
        <v>81</v>
      </c>
      <c r="R67" s="60">
        <f t="shared" si="3"/>
        <v>5.1889814221652786E-2</v>
      </c>
      <c r="S67" s="313">
        <v>722</v>
      </c>
      <c r="T67" s="162">
        <v>32</v>
      </c>
      <c r="U67" s="60">
        <f t="shared" si="4"/>
        <v>4.4321329639889197E-2</v>
      </c>
      <c r="V67" s="313">
        <v>208</v>
      </c>
      <c r="W67" s="162">
        <v>5</v>
      </c>
      <c r="X67" s="60">
        <f t="shared" si="5"/>
        <v>2.403846153846154E-2</v>
      </c>
      <c r="Y67" s="313">
        <f t="shared" si="12"/>
        <v>8337</v>
      </c>
      <c r="Z67" s="162">
        <f t="shared" si="6"/>
        <v>721</v>
      </c>
      <c r="AA67" s="60">
        <f t="shared" si="7"/>
        <v>8.6481947942905119E-2</v>
      </c>
      <c r="AB67" s="62"/>
      <c r="AC67" s="62"/>
      <c r="AD67" s="62"/>
      <c r="AE67" s="62"/>
      <c r="AH67" s="62"/>
    </row>
    <row r="68" spans="2:34" ht="14.25" customHeight="1">
      <c r="B68" s="59">
        <v>64</v>
      </c>
      <c r="C68" s="63" t="s">
        <v>51</v>
      </c>
      <c r="D68" s="313">
        <v>68</v>
      </c>
      <c r="E68" s="162">
        <v>4</v>
      </c>
      <c r="F68" s="60">
        <f t="shared" si="13"/>
        <v>5.8823529411764705E-2</v>
      </c>
      <c r="G68" s="313">
        <v>128</v>
      </c>
      <c r="H68" s="162">
        <v>6</v>
      </c>
      <c r="I68" s="60">
        <f t="shared" si="0"/>
        <v>4.6875E-2</v>
      </c>
      <c r="J68" s="313">
        <v>3699</v>
      </c>
      <c r="K68" s="162">
        <v>330</v>
      </c>
      <c r="L68" s="60">
        <f t="shared" si="1"/>
        <v>8.9213300892133016E-2</v>
      </c>
      <c r="M68" s="313">
        <v>2479</v>
      </c>
      <c r="N68" s="162">
        <v>157</v>
      </c>
      <c r="O68" s="60">
        <f t="shared" si="2"/>
        <v>6.3331988705123035E-2</v>
      </c>
      <c r="P68" s="313">
        <v>1463</v>
      </c>
      <c r="Q68" s="162">
        <v>56</v>
      </c>
      <c r="R68" s="60">
        <f t="shared" si="3"/>
        <v>3.8277511961722487E-2</v>
      </c>
      <c r="S68" s="313">
        <v>608</v>
      </c>
      <c r="T68" s="162">
        <v>13</v>
      </c>
      <c r="U68" s="60">
        <f t="shared" si="4"/>
        <v>2.1381578947368422E-2</v>
      </c>
      <c r="V68" s="313">
        <v>211</v>
      </c>
      <c r="W68" s="162">
        <v>0</v>
      </c>
      <c r="X68" s="60">
        <f t="shared" si="5"/>
        <v>0</v>
      </c>
      <c r="Y68" s="313">
        <f t="shared" si="12"/>
        <v>8656</v>
      </c>
      <c r="Z68" s="162">
        <f t="shared" si="6"/>
        <v>566</v>
      </c>
      <c r="AA68" s="60">
        <f t="shared" si="7"/>
        <v>6.538817005545286E-2</v>
      </c>
      <c r="AB68" s="62"/>
      <c r="AC68" s="62"/>
      <c r="AD68" s="62"/>
      <c r="AE68" s="62"/>
      <c r="AH68" s="62"/>
    </row>
    <row r="69" spans="2:34" ht="14.25" customHeight="1">
      <c r="B69" s="59">
        <v>65</v>
      </c>
      <c r="C69" s="63" t="s">
        <v>11</v>
      </c>
      <c r="D69" s="313">
        <v>6</v>
      </c>
      <c r="E69" s="162">
        <v>0</v>
      </c>
      <c r="F69" s="60">
        <f t="shared" si="13"/>
        <v>0</v>
      </c>
      <c r="G69" s="313">
        <v>23</v>
      </c>
      <c r="H69" s="162">
        <v>1</v>
      </c>
      <c r="I69" s="60">
        <f t="shared" si="0"/>
        <v>4.3478260869565216E-2</v>
      </c>
      <c r="J69" s="313">
        <v>1775</v>
      </c>
      <c r="K69" s="162">
        <v>279</v>
      </c>
      <c r="L69" s="60">
        <f t="shared" si="1"/>
        <v>0.1571830985915493</v>
      </c>
      <c r="M69" s="313">
        <v>1218</v>
      </c>
      <c r="N69" s="162">
        <v>153</v>
      </c>
      <c r="O69" s="60">
        <f t="shared" si="2"/>
        <v>0.12561576354679804</v>
      </c>
      <c r="P69" s="313">
        <v>767</v>
      </c>
      <c r="Q69" s="162">
        <v>63</v>
      </c>
      <c r="R69" s="60">
        <f t="shared" si="3"/>
        <v>8.2138200782268578E-2</v>
      </c>
      <c r="S69" s="313">
        <v>391</v>
      </c>
      <c r="T69" s="162">
        <v>28</v>
      </c>
      <c r="U69" s="60">
        <f t="shared" si="4"/>
        <v>7.1611253196930943E-2</v>
      </c>
      <c r="V69" s="313">
        <v>137</v>
      </c>
      <c r="W69" s="162">
        <v>3</v>
      </c>
      <c r="X69" s="60">
        <f t="shared" si="5"/>
        <v>2.1897810218978103E-2</v>
      </c>
      <c r="Y69" s="313">
        <f t="shared" si="12"/>
        <v>4317</v>
      </c>
      <c r="Z69" s="162">
        <f t="shared" si="6"/>
        <v>527</v>
      </c>
      <c r="AA69" s="60">
        <f t="shared" si="7"/>
        <v>0.12207551540421589</v>
      </c>
      <c r="AB69" s="62"/>
      <c r="AC69" s="62"/>
      <c r="AD69" s="62"/>
      <c r="AE69" s="62"/>
      <c r="AH69" s="62"/>
    </row>
    <row r="70" spans="2:34" ht="14.25" customHeight="1">
      <c r="B70" s="59">
        <v>66</v>
      </c>
      <c r="C70" s="63" t="s">
        <v>5</v>
      </c>
      <c r="D70" s="313">
        <v>2</v>
      </c>
      <c r="E70" s="162">
        <v>1</v>
      </c>
      <c r="F70" s="60">
        <f t="shared" ref="F70:F78" si="14">IFERROR(E70/D70,"-")</f>
        <v>0.5</v>
      </c>
      <c r="G70" s="313">
        <v>6</v>
      </c>
      <c r="H70" s="162">
        <v>0</v>
      </c>
      <c r="I70" s="60">
        <f t="shared" ref="I70:I78" si="15">IFERROR(H70/G70,"-")</f>
        <v>0</v>
      </c>
      <c r="J70" s="313">
        <v>1947</v>
      </c>
      <c r="K70" s="162">
        <v>352</v>
      </c>
      <c r="L70" s="60">
        <f t="shared" ref="L70:L78" si="16">IFERROR(K70/J70,"-")</f>
        <v>0.1807909604519774</v>
      </c>
      <c r="M70" s="313">
        <v>1236</v>
      </c>
      <c r="N70" s="162">
        <v>200</v>
      </c>
      <c r="O70" s="60">
        <f t="shared" ref="O70:O78" si="17">IFERROR(N70/M70,"-")</f>
        <v>0.16181229773462782</v>
      </c>
      <c r="P70" s="313">
        <v>729</v>
      </c>
      <c r="Q70" s="162">
        <v>89</v>
      </c>
      <c r="R70" s="60">
        <f t="shared" ref="R70:R78" si="18">IFERROR(Q70/P70,"-")</f>
        <v>0.12208504801097393</v>
      </c>
      <c r="S70" s="313">
        <v>377</v>
      </c>
      <c r="T70" s="162">
        <v>36</v>
      </c>
      <c r="U70" s="60">
        <f t="shared" ref="U70:U78" si="19">IFERROR(T70/S70,"-")</f>
        <v>9.5490716180371346E-2</v>
      </c>
      <c r="V70" s="313">
        <v>140</v>
      </c>
      <c r="W70" s="162">
        <v>5</v>
      </c>
      <c r="X70" s="60">
        <f t="shared" ref="X70:X78" si="20">IFERROR(W70/V70,"-")</f>
        <v>3.5714285714285712E-2</v>
      </c>
      <c r="Y70" s="313">
        <f t="shared" ref="Y70:Y78" si="21">SUM(D70,G70,J70,M70,P70,S70,V70)</f>
        <v>4437</v>
      </c>
      <c r="Z70" s="162">
        <f t="shared" ref="Z70:Z78" si="22">SUM(E70,H70,K70,N70,Q70,T70,W70)</f>
        <v>683</v>
      </c>
      <c r="AA70" s="60">
        <f t="shared" ref="AA70:AA78" si="23">IFERROR(Z70/Y70,"-")</f>
        <v>0.15393283750281722</v>
      </c>
      <c r="AB70" s="62"/>
      <c r="AC70" s="62"/>
      <c r="AD70" s="62"/>
      <c r="AE70" s="62"/>
      <c r="AH70" s="62"/>
    </row>
    <row r="71" spans="2:34" ht="14.25" customHeight="1">
      <c r="B71" s="59">
        <v>67</v>
      </c>
      <c r="C71" s="63" t="s">
        <v>6</v>
      </c>
      <c r="D71" s="313">
        <v>16</v>
      </c>
      <c r="E71" s="162">
        <v>5</v>
      </c>
      <c r="F71" s="60">
        <f t="shared" si="14"/>
        <v>0.3125</v>
      </c>
      <c r="G71" s="313">
        <v>30</v>
      </c>
      <c r="H71" s="162">
        <v>12</v>
      </c>
      <c r="I71" s="60">
        <f t="shared" si="15"/>
        <v>0.4</v>
      </c>
      <c r="J71" s="313">
        <v>692</v>
      </c>
      <c r="K71" s="162">
        <v>91</v>
      </c>
      <c r="L71" s="60">
        <f t="shared" si="16"/>
        <v>0.13150289017341041</v>
      </c>
      <c r="M71" s="313">
        <v>520</v>
      </c>
      <c r="N71" s="162">
        <v>48</v>
      </c>
      <c r="O71" s="60">
        <f t="shared" si="17"/>
        <v>9.2307692307692313E-2</v>
      </c>
      <c r="P71" s="313">
        <v>360</v>
      </c>
      <c r="Q71" s="162">
        <v>19</v>
      </c>
      <c r="R71" s="60">
        <f t="shared" si="18"/>
        <v>5.2777777777777778E-2</v>
      </c>
      <c r="S71" s="313">
        <v>199</v>
      </c>
      <c r="T71" s="162">
        <v>4</v>
      </c>
      <c r="U71" s="60">
        <f t="shared" si="19"/>
        <v>2.0100502512562814E-2</v>
      </c>
      <c r="V71" s="313">
        <v>83</v>
      </c>
      <c r="W71" s="162">
        <v>0</v>
      </c>
      <c r="X71" s="60">
        <f t="shared" si="20"/>
        <v>0</v>
      </c>
      <c r="Y71" s="313">
        <f t="shared" si="21"/>
        <v>1900</v>
      </c>
      <c r="Z71" s="162">
        <f t="shared" si="22"/>
        <v>179</v>
      </c>
      <c r="AA71" s="60">
        <f t="shared" si="23"/>
        <v>9.4210526315789467E-2</v>
      </c>
      <c r="AB71" s="62"/>
      <c r="AC71" s="62"/>
      <c r="AD71" s="62"/>
      <c r="AE71" s="62"/>
      <c r="AH71" s="62"/>
    </row>
    <row r="72" spans="2:34" ht="14.25" customHeight="1">
      <c r="B72" s="59">
        <v>68</v>
      </c>
      <c r="C72" s="63" t="s">
        <v>52</v>
      </c>
      <c r="D72" s="313">
        <v>13</v>
      </c>
      <c r="E72" s="162">
        <v>0</v>
      </c>
      <c r="F72" s="60">
        <f t="shared" si="14"/>
        <v>0</v>
      </c>
      <c r="G72" s="313">
        <v>36</v>
      </c>
      <c r="H72" s="162">
        <v>0</v>
      </c>
      <c r="I72" s="60">
        <f t="shared" si="15"/>
        <v>0</v>
      </c>
      <c r="J72" s="313">
        <v>923</v>
      </c>
      <c r="K72" s="162">
        <v>114</v>
      </c>
      <c r="L72" s="60">
        <f t="shared" si="16"/>
        <v>0.12351029252437704</v>
      </c>
      <c r="M72" s="313">
        <v>782</v>
      </c>
      <c r="N72" s="162">
        <v>99</v>
      </c>
      <c r="O72" s="60">
        <f t="shared" si="17"/>
        <v>0.12659846547314579</v>
      </c>
      <c r="P72" s="313">
        <v>479</v>
      </c>
      <c r="Q72" s="162">
        <v>45</v>
      </c>
      <c r="R72" s="60">
        <f t="shared" si="18"/>
        <v>9.3945720250521919E-2</v>
      </c>
      <c r="S72" s="313">
        <v>242</v>
      </c>
      <c r="T72" s="162">
        <v>11</v>
      </c>
      <c r="U72" s="60">
        <f t="shared" si="19"/>
        <v>4.5454545454545456E-2</v>
      </c>
      <c r="V72" s="313">
        <v>84</v>
      </c>
      <c r="W72" s="162">
        <v>0</v>
      </c>
      <c r="X72" s="60">
        <f t="shared" si="20"/>
        <v>0</v>
      </c>
      <c r="Y72" s="313">
        <f t="shared" si="21"/>
        <v>2559</v>
      </c>
      <c r="Z72" s="162">
        <f t="shared" si="22"/>
        <v>269</v>
      </c>
      <c r="AA72" s="60">
        <f t="shared" si="23"/>
        <v>0.10511918718249316</v>
      </c>
      <c r="AB72" s="62"/>
      <c r="AC72" s="62"/>
      <c r="AD72" s="62"/>
      <c r="AE72" s="62"/>
      <c r="AH72" s="62"/>
    </row>
    <row r="73" spans="2:34" ht="14.25" customHeight="1">
      <c r="B73" s="59">
        <v>69</v>
      </c>
      <c r="C73" s="63" t="s">
        <v>53</v>
      </c>
      <c r="D73" s="313">
        <v>22</v>
      </c>
      <c r="E73" s="162">
        <v>1</v>
      </c>
      <c r="F73" s="60">
        <f t="shared" si="14"/>
        <v>4.5454545454545456E-2</v>
      </c>
      <c r="G73" s="313">
        <v>45</v>
      </c>
      <c r="H73" s="162">
        <v>2</v>
      </c>
      <c r="I73" s="60">
        <f t="shared" si="15"/>
        <v>4.4444444444444446E-2</v>
      </c>
      <c r="J73" s="313">
        <v>2627</v>
      </c>
      <c r="K73" s="162">
        <v>362</v>
      </c>
      <c r="L73" s="60">
        <f t="shared" si="16"/>
        <v>0.13779977160258849</v>
      </c>
      <c r="M73" s="313">
        <v>1665</v>
      </c>
      <c r="N73" s="162">
        <v>211</v>
      </c>
      <c r="O73" s="60">
        <f t="shared" si="17"/>
        <v>0.12672672672672672</v>
      </c>
      <c r="P73" s="313">
        <v>931</v>
      </c>
      <c r="Q73" s="162">
        <v>82</v>
      </c>
      <c r="R73" s="60">
        <f t="shared" si="18"/>
        <v>8.8077336197636955E-2</v>
      </c>
      <c r="S73" s="313">
        <v>492</v>
      </c>
      <c r="T73" s="162">
        <v>23</v>
      </c>
      <c r="U73" s="60">
        <f t="shared" si="19"/>
        <v>4.6747967479674794E-2</v>
      </c>
      <c r="V73" s="313">
        <v>156</v>
      </c>
      <c r="W73" s="162">
        <v>3</v>
      </c>
      <c r="X73" s="60">
        <f t="shared" si="20"/>
        <v>1.9230769230769232E-2</v>
      </c>
      <c r="Y73" s="313">
        <f t="shared" si="21"/>
        <v>5938</v>
      </c>
      <c r="Z73" s="162">
        <f t="shared" si="22"/>
        <v>684</v>
      </c>
      <c r="AA73" s="60">
        <f t="shared" si="23"/>
        <v>0.11519029976423038</v>
      </c>
      <c r="AB73" s="62"/>
      <c r="AC73" s="62"/>
      <c r="AD73" s="62"/>
      <c r="AE73" s="62"/>
      <c r="AH73" s="62"/>
    </row>
    <row r="74" spans="2:34" ht="14.25" customHeight="1">
      <c r="B74" s="59">
        <v>70</v>
      </c>
      <c r="C74" s="63" t="s">
        <v>54</v>
      </c>
      <c r="D74" s="313">
        <v>2</v>
      </c>
      <c r="E74" s="162">
        <v>0</v>
      </c>
      <c r="F74" s="60">
        <f t="shared" si="14"/>
        <v>0</v>
      </c>
      <c r="G74" s="313">
        <v>5</v>
      </c>
      <c r="H74" s="162">
        <v>0</v>
      </c>
      <c r="I74" s="60">
        <f t="shared" si="15"/>
        <v>0</v>
      </c>
      <c r="J74" s="313">
        <v>384</v>
      </c>
      <c r="K74" s="162">
        <v>65</v>
      </c>
      <c r="L74" s="60">
        <f t="shared" si="16"/>
        <v>0.16927083333333334</v>
      </c>
      <c r="M74" s="313">
        <v>322</v>
      </c>
      <c r="N74" s="162">
        <v>60</v>
      </c>
      <c r="O74" s="60">
        <f t="shared" si="17"/>
        <v>0.18633540372670807</v>
      </c>
      <c r="P74" s="313">
        <v>206</v>
      </c>
      <c r="Q74" s="162">
        <v>20</v>
      </c>
      <c r="R74" s="60">
        <f t="shared" si="18"/>
        <v>9.7087378640776698E-2</v>
      </c>
      <c r="S74" s="313">
        <v>96</v>
      </c>
      <c r="T74" s="162">
        <v>4</v>
      </c>
      <c r="U74" s="60">
        <f t="shared" si="19"/>
        <v>4.1666666666666664E-2</v>
      </c>
      <c r="V74" s="313">
        <v>24</v>
      </c>
      <c r="W74" s="162">
        <v>1</v>
      </c>
      <c r="X74" s="60">
        <f t="shared" si="20"/>
        <v>4.1666666666666664E-2</v>
      </c>
      <c r="Y74" s="313">
        <f t="shared" si="21"/>
        <v>1039</v>
      </c>
      <c r="Z74" s="162">
        <f t="shared" si="22"/>
        <v>150</v>
      </c>
      <c r="AA74" s="60">
        <f t="shared" si="23"/>
        <v>0.14436958614051973</v>
      </c>
      <c r="AB74" s="62"/>
      <c r="AC74" s="62"/>
      <c r="AD74" s="62"/>
      <c r="AE74" s="62"/>
      <c r="AH74" s="62"/>
    </row>
    <row r="75" spans="2:34" ht="14.25" customHeight="1">
      <c r="B75" s="59">
        <v>71</v>
      </c>
      <c r="C75" s="63" t="s">
        <v>55</v>
      </c>
      <c r="D75" s="313">
        <v>1</v>
      </c>
      <c r="E75" s="162">
        <v>0</v>
      </c>
      <c r="F75" s="60">
        <f t="shared" si="14"/>
        <v>0</v>
      </c>
      <c r="G75" s="313">
        <v>10</v>
      </c>
      <c r="H75" s="162">
        <v>1</v>
      </c>
      <c r="I75" s="60">
        <f t="shared" si="15"/>
        <v>0.1</v>
      </c>
      <c r="J75" s="313">
        <v>1267</v>
      </c>
      <c r="K75" s="162">
        <v>66</v>
      </c>
      <c r="L75" s="60">
        <f t="shared" si="16"/>
        <v>5.209155485398579E-2</v>
      </c>
      <c r="M75" s="313">
        <v>869</v>
      </c>
      <c r="N75" s="162">
        <v>33</v>
      </c>
      <c r="O75" s="60">
        <f t="shared" si="17"/>
        <v>3.7974683544303799E-2</v>
      </c>
      <c r="P75" s="313">
        <v>626</v>
      </c>
      <c r="Q75" s="162">
        <v>9</v>
      </c>
      <c r="R75" s="60">
        <f t="shared" si="18"/>
        <v>1.437699680511182E-2</v>
      </c>
      <c r="S75" s="313">
        <v>300</v>
      </c>
      <c r="T75" s="162">
        <v>4</v>
      </c>
      <c r="U75" s="60">
        <f t="shared" si="19"/>
        <v>1.3333333333333334E-2</v>
      </c>
      <c r="V75" s="313">
        <v>90</v>
      </c>
      <c r="W75" s="162">
        <v>0</v>
      </c>
      <c r="X75" s="60">
        <f t="shared" si="20"/>
        <v>0</v>
      </c>
      <c r="Y75" s="313">
        <f t="shared" si="21"/>
        <v>3163</v>
      </c>
      <c r="Z75" s="162">
        <f t="shared" si="22"/>
        <v>113</v>
      </c>
      <c r="AA75" s="60">
        <f t="shared" si="23"/>
        <v>3.5725576983876066E-2</v>
      </c>
      <c r="AB75" s="62"/>
      <c r="AC75" s="62"/>
      <c r="AD75" s="62"/>
      <c r="AE75" s="62"/>
      <c r="AH75" s="62"/>
    </row>
    <row r="76" spans="2:34" ht="14.25" customHeight="1">
      <c r="B76" s="59">
        <v>72</v>
      </c>
      <c r="C76" s="63" t="s">
        <v>31</v>
      </c>
      <c r="D76" s="313">
        <v>0</v>
      </c>
      <c r="E76" s="162">
        <v>0</v>
      </c>
      <c r="F76" s="60" t="str">
        <f t="shared" si="14"/>
        <v>-</v>
      </c>
      <c r="G76" s="313">
        <v>12</v>
      </c>
      <c r="H76" s="162">
        <v>1</v>
      </c>
      <c r="I76" s="60">
        <f t="shared" si="15"/>
        <v>8.3333333333333329E-2</v>
      </c>
      <c r="J76" s="313">
        <v>779</v>
      </c>
      <c r="K76" s="162">
        <v>71</v>
      </c>
      <c r="L76" s="60">
        <f t="shared" si="16"/>
        <v>9.114249037227215E-2</v>
      </c>
      <c r="M76" s="313">
        <v>555</v>
      </c>
      <c r="N76" s="162">
        <v>37</v>
      </c>
      <c r="O76" s="60">
        <f t="shared" si="17"/>
        <v>6.6666666666666666E-2</v>
      </c>
      <c r="P76" s="313">
        <v>365</v>
      </c>
      <c r="Q76" s="162">
        <v>15</v>
      </c>
      <c r="R76" s="60">
        <f t="shared" si="18"/>
        <v>4.1095890410958902E-2</v>
      </c>
      <c r="S76" s="313">
        <v>179</v>
      </c>
      <c r="T76" s="162">
        <v>4</v>
      </c>
      <c r="U76" s="60">
        <f t="shared" si="19"/>
        <v>2.23463687150838E-2</v>
      </c>
      <c r="V76" s="313">
        <v>58</v>
      </c>
      <c r="W76" s="162">
        <v>1</v>
      </c>
      <c r="X76" s="60">
        <f t="shared" si="20"/>
        <v>1.7241379310344827E-2</v>
      </c>
      <c r="Y76" s="313">
        <f t="shared" si="21"/>
        <v>1948</v>
      </c>
      <c r="Z76" s="162">
        <f t="shared" si="22"/>
        <v>129</v>
      </c>
      <c r="AA76" s="60">
        <f t="shared" si="23"/>
        <v>6.6221765913757696E-2</v>
      </c>
      <c r="AB76" s="62"/>
      <c r="AC76" s="62"/>
      <c r="AD76" s="62"/>
      <c r="AE76" s="62"/>
      <c r="AH76" s="62"/>
    </row>
    <row r="77" spans="2:34" ht="14.25" customHeight="1">
      <c r="B77" s="59">
        <v>73</v>
      </c>
      <c r="C77" s="63" t="s">
        <v>32</v>
      </c>
      <c r="D77" s="313">
        <v>0</v>
      </c>
      <c r="E77" s="162">
        <v>0</v>
      </c>
      <c r="F77" s="60" t="str">
        <f t="shared" si="14"/>
        <v>-</v>
      </c>
      <c r="G77" s="313">
        <v>5</v>
      </c>
      <c r="H77" s="162">
        <v>0</v>
      </c>
      <c r="I77" s="60">
        <f t="shared" si="15"/>
        <v>0</v>
      </c>
      <c r="J77" s="313">
        <v>1004</v>
      </c>
      <c r="K77" s="162">
        <v>106</v>
      </c>
      <c r="L77" s="60">
        <f t="shared" si="16"/>
        <v>0.10557768924302789</v>
      </c>
      <c r="M77" s="313">
        <v>789</v>
      </c>
      <c r="N77" s="162">
        <v>84</v>
      </c>
      <c r="O77" s="60">
        <f t="shared" si="17"/>
        <v>0.10646387832699619</v>
      </c>
      <c r="P77" s="313">
        <v>547</v>
      </c>
      <c r="Q77" s="162">
        <v>48</v>
      </c>
      <c r="R77" s="60">
        <f t="shared" si="18"/>
        <v>8.7751371115173671E-2</v>
      </c>
      <c r="S77" s="313">
        <v>222</v>
      </c>
      <c r="T77" s="162">
        <v>12</v>
      </c>
      <c r="U77" s="60">
        <f t="shared" si="19"/>
        <v>5.4054054054054057E-2</v>
      </c>
      <c r="V77" s="313">
        <v>83</v>
      </c>
      <c r="W77" s="162">
        <v>2</v>
      </c>
      <c r="X77" s="60">
        <f t="shared" si="20"/>
        <v>2.4096385542168676E-2</v>
      </c>
      <c r="Y77" s="313">
        <f t="shared" si="21"/>
        <v>2650</v>
      </c>
      <c r="Z77" s="162">
        <f t="shared" si="22"/>
        <v>252</v>
      </c>
      <c r="AA77" s="60">
        <f t="shared" si="23"/>
        <v>9.5094339622641508E-2</v>
      </c>
      <c r="AB77" s="62"/>
      <c r="AC77" s="62"/>
      <c r="AD77" s="62"/>
      <c r="AE77" s="62"/>
      <c r="AH77" s="62"/>
    </row>
    <row r="78" spans="2:34" ht="14.25" customHeight="1" thickBot="1">
      <c r="B78" s="59">
        <v>74</v>
      </c>
      <c r="C78" s="63" t="s">
        <v>33</v>
      </c>
      <c r="D78" s="313">
        <v>2</v>
      </c>
      <c r="E78" s="162">
        <v>0</v>
      </c>
      <c r="F78" s="60">
        <f t="shared" si="14"/>
        <v>0</v>
      </c>
      <c r="G78" s="313">
        <v>3</v>
      </c>
      <c r="H78" s="162">
        <v>0</v>
      </c>
      <c r="I78" s="60">
        <f t="shared" si="15"/>
        <v>0</v>
      </c>
      <c r="J78" s="313">
        <v>518</v>
      </c>
      <c r="K78" s="162">
        <v>67</v>
      </c>
      <c r="L78" s="60">
        <f t="shared" si="16"/>
        <v>0.12934362934362933</v>
      </c>
      <c r="M78" s="313">
        <v>330</v>
      </c>
      <c r="N78" s="162">
        <v>35</v>
      </c>
      <c r="O78" s="60">
        <f t="shared" si="17"/>
        <v>0.10606060606060606</v>
      </c>
      <c r="P78" s="313">
        <v>213</v>
      </c>
      <c r="Q78" s="162">
        <v>19</v>
      </c>
      <c r="R78" s="60">
        <f t="shared" si="18"/>
        <v>8.9201877934272297E-2</v>
      </c>
      <c r="S78" s="313">
        <v>100</v>
      </c>
      <c r="T78" s="162">
        <v>7</v>
      </c>
      <c r="U78" s="60">
        <f t="shared" si="19"/>
        <v>7.0000000000000007E-2</v>
      </c>
      <c r="V78" s="313">
        <v>35</v>
      </c>
      <c r="W78" s="162">
        <v>0</v>
      </c>
      <c r="X78" s="60">
        <f t="shared" si="20"/>
        <v>0</v>
      </c>
      <c r="Y78" s="313">
        <f t="shared" si="21"/>
        <v>1201</v>
      </c>
      <c r="Z78" s="162">
        <f t="shared" si="22"/>
        <v>128</v>
      </c>
      <c r="AA78" s="60">
        <f t="shared" si="23"/>
        <v>0.10657785179017486</v>
      </c>
      <c r="AB78" s="62"/>
      <c r="AC78" s="62"/>
      <c r="AD78" s="62"/>
      <c r="AE78" s="62"/>
      <c r="AH78" s="62"/>
    </row>
    <row r="79" spans="2:34" ht="14.25" customHeight="1" thickTop="1">
      <c r="B79" s="393" t="s">
        <v>0</v>
      </c>
      <c r="C79" s="394"/>
      <c r="D79" s="165">
        <f>地区別_健診受診率!D13</f>
        <v>2743</v>
      </c>
      <c r="E79" s="166">
        <f>地区別_健診受診率!E13</f>
        <v>187</v>
      </c>
      <c r="F79" s="52">
        <f>地区別_健診受診率!F13</f>
        <v>6.8173532628508934E-2</v>
      </c>
      <c r="G79" s="165">
        <f>地区別_健診受診率!G13</f>
        <v>7289</v>
      </c>
      <c r="H79" s="166">
        <f>地区別_健診受診率!H13</f>
        <v>522</v>
      </c>
      <c r="I79" s="52">
        <f>地区別_健診受診率!I13</f>
        <v>7.1614761970091922E-2</v>
      </c>
      <c r="J79" s="165">
        <f>地区別_健診受診率!J13</f>
        <v>458005</v>
      </c>
      <c r="K79" s="166">
        <f>地区別_健診受診率!K13</f>
        <v>59667</v>
      </c>
      <c r="L79" s="52">
        <f>地区別_健診受診率!L13</f>
        <v>0.13027587035076035</v>
      </c>
      <c r="M79" s="165">
        <f>地区別_健診受診率!M13</f>
        <v>356227</v>
      </c>
      <c r="N79" s="166">
        <f>地区別_健診受診率!N13</f>
        <v>43375</v>
      </c>
      <c r="O79" s="52">
        <f>地区別_健診受診率!O13</f>
        <v>0.12176224710647986</v>
      </c>
      <c r="P79" s="165">
        <f>地区別_健診受診率!P13</f>
        <v>221243</v>
      </c>
      <c r="Q79" s="166">
        <f>地区別_健診受診率!Q13</f>
        <v>20289</v>
      </c>
      <c r="R79" s="52">
        <f>地区別_健診受診率!R13</f>
        <v>9.1704596303611871E-2</v>
      </c>
      <c r="S79" s="165">
        <f>地区別_健診受診率!S13</f>
        <v>94002</v>
      </c>
      <c r="T79" s="166">
        <f>地区別_健診受診率!T13</f>
        <v>5061</v>
      </c>
      <c r="U79" s="52">
        <f>地区別_健診受診率!U13</f>
        <v>5.3839280015318826E-2</v>
      </c>
      <c r="V79" s="165">
        <f>地区別_健診受診率!V13</f>
        <v>30098</v>
      </c>
      <c r="W79" s="166">
        <f>地区別_健診受診率!W13</f>
        <v>720</v>
      </c>
      <c r="X79" s="52">
        <f>地区別_健診受診率!X13</f>
        <v>2.39218552727756E-2</v>
      </c>
      <c r="Y79" s="165">
        <f>地区別_健診受診率!Y13</f>
        <v>1169607</v>
      </c>
      <c r="Z79" s="166">
        <f>地区別_健診受診率!Z13</f>
        <v>129821</v>
      </c>
      <c r="AA79" s="52">
        <f>地区別_健診受診率!AA13</f>
        <v>0.11099540272929283</v>
      </c>
      <c r="AB79" s="135"/>
      <c r="AC79" s="135"/>
      <c r="AD79" s="135"/>
      <c r="AE79" s="39"/>
      <c r="AH79" s="62"/>
    </row>
  </sheetData>
  <mergeCells count="14">
    <mergeCell ref="AI4:AJ4"/>
    <mergeCell ref="AF4:AG4"/>
    <mergeCell ref="AC4:AD4"/>
    <mergeCell ref="B79:C79"/>
    <mergeCell ref="B3:B4"/>
    <mergeCell ref="C3:C4"/>
    <mergeCell ref="D3:F3"/>
    <mergeCell ref="G3:I3"/>
    <mergeCell ref="S3:U3"/>
    <mergeCell ref="V3:X3"/>
    <mergeCell ref="Y3:AA3"/>
    <mergeCell ref="J3:L3"/>
    <mergeCell ref="M3:O3"/>
    <mergeCell ref="P3:R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2-8.歯科健診分析</oddHeader>
  </headerFooter>
  <rowBreaks count="1" manualBreakCount="1">
    <brk id="44" max="26" man="1"/>
  </rowBreaks>
  <ignoredErrors>
    <ignoredError sqref="AG7:AG47" emptyCellReference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2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210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33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225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6.3300000000000009E-2</v>
      </c>
      <c r="E5" s="198" t="s">
        <v>249</v>
      </c>
      <c r="F5" s="362">
        <v>7.8200000000000006E-2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4.8200000000000007E-2</v>
      </c>
      <c r="E7" s="198" t="s">
        <v>249</v>
      </c>
      <c r="F7" s="362">
        <v>6.3300000000000009E-2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3.3100000000000004E-2</v>
      </c>
      <c r="E9" s="198" t="s">
        <v>249</v>
      </c>
      <c r="F9" s="362">
        <v>4.8200000000000007E-2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1.8000000000000002E-2</v>
      </c>
      <c r="E11" s="198" t="s">
        <v>249</v>
      </c>
      <c r="F11" s="362">
        <v>3.3100000000000004E-2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2.8999999999999998E-3</v>
      </c>
      <c r="E13" s="198" t="s">
        <v>249</v>
      </c>
      <c r="F13" s="362">
        <v>1.8000000000000002E-2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64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80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80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80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80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80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80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80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80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80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80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80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80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80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80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80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80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80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80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80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80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80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80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80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80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80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80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80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80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80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80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80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80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80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80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80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80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80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80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80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80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80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80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80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80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80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80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80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80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80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80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80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80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80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80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80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80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80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80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80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80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65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34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237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5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239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0.10500000000000001</v>
      </c>
      <c r="E5" s="198" t="s">
        <v>249</v>
      </c>
      <c r="F5" s="362">
        <v>0.12529999999999999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8.4500000000000006E-2</v>
      </c>
      <c r="E7" s="198" t="s">
        <v>249</v>
      </c>
      <c r="F7" s="362">
        <v>0.10500000000000001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6.4000000000000001E-2</v>
      </c>
      <c r="E9" s="198" t="s">
        <v>249</v>
      </c>
      <c r="F9" s="362">
        <v>8.4500000000000006E-2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4.3499999999999997E-2</v>
      </c>
      <c r="E11" s="198" t="s">
        <v>249</v>
      </c>
      <c r="F11" s="362">
        <v>6.4000000000000001E-2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2.3E-2</v>
      </c>
      <c r="E13" s="198" t="s">
        <v>249</v>
      </c>
      <c r="F13" s="362">
        <v>4.3499999999999997E-2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6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315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7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391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0.37480000000000002</v>
      </c>
      <c r="E5" s="198" t="s">
        <v>249</v>
      </c>
      <c r="F5" s="362">
        <v>0.45250000000000001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0.2969</v>
      </c>
      <c r="E7" s="198" t="s">
        <v>249</v>
      </c>
      <c r="F7" s="362">
        <v>0.37480000000000002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0.219</v>
      </c>
      <c r="E9" s="198" t="s">
        <v>249</v>
      </c>
      <c r="F9" s="362">
        <v>0.2969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0.1411</v>
      </c>
      <c r="E11" s="198" t="s">
        <v>249</v>
      </c>
      <c r="F11" s="362">
        <v>0.219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6.3200000000000006E-2</v>
      </c>
      <c r="E13" s="198" t="s">
        <v>249</v>
      </c>
      <c r="F13" s="362">
        <v>0.1411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8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392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9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118" t="s">
        <v>392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0.1401</v>
      </c>
      <c r="E5" s="198" t="s">
        <v>249</v>
      </c>
      <c r="F5" s="362">
        <v>0.1676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0.1125</v>
      </c>
      <c r="E7" s="198" t="s">
        <v>249</v>
      </c>
      <c r="F7" s="362">
        <v>0.1401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8.4900000000000003E-2</v>
      </c>
      <c r="E9" s="198" t="s">
        <v>249</v>
      </c>
      <c r="F9" s="362">
        <v>0.1125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5.7300000000000004E-2</v>
      </c>
      <c r="E11" s="198" t="s">
        <v>249</v>
      </c>
      <c r="F11" s="362">
        <v>8.4900000000000003E-2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2.9700000000000001E-2</v>
      </c>
      <c r="E13" s="198" t="s">
        <v>249</v>
      </c>
      <c r="F13" s="362">
        <v>5.7300000000000004E-2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81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340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82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118" t="s">
        <v>340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61">
        <v>0.2661</v>
      </c>
      <c r="E5" s="198" t="s">
        <v>249</v>
      </c>
      <c r="F5" s="362">
        <v>0.31840000000000002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61"/>
      <c r="E6" s="198"/>
      <c r="F6" s="362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61">
        <v>0.21390000000000001</v>
      </c>
      <c r="E7" s="198" t="s">
        <v>249</v>
      </c>
      <c r="F7" s="362">
        <v>0.2661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61"/>
      <c r="E8" s="198"/>
      <c r="F8" s="362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61">
        <v>0.16170000000000001</v>
      </c>
      <c r="E9" s="198" t="s">
        <v>249</v>
      </c>
      <c r="F9" s="362">
        <v>0.21390000000000001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61"/>
      <c r="E10" s="198"/>
      <c r="F10" s="362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61">
        <v>0.1095</v>
      </c>
      <c r="E11" s="198" t="s">
        <v>249</v>
      </c>
      <c r="F11" s="362">
        <v>0.16170000000000001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61"/>
      <c r="E12" s="198"/>
      <c r="F12" s="362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61">
        <v>5.7299999999999997E-2</v>
      </c>
      <c r="E13" s="198" t="s">
        <v>249</v>
      </c>
      <c r="F13" s="362">
        <v>0.1095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8.875" customWidth="1"/>
    <col min="14" max="16384" width="9" style="1"/>
  </cols>
  <sheetData>
    <row r="1" spans="1:13" ht="16.5" customHeight="1">
      <c r="A1" s="118" t="s">
        <v>167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222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222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0"/>
  <dimension ref="A1:P55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12.625" style="26" customWidth="1"/>
    <col min="3" max="14" width="8.875" style="26" customWidth="1"/>
    <col min="15" max="16384" width="9" style="26"/>
  </cols>
  <sheetData>
    <row r="1" spans="1:16" s="1" customFormat="1" ht="16.5" customHeight="1">
      <c r="A1" s="118" t="s">
        <v>218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6" ht="16.5" customHeight="1">
      <c r="A2" s="118" t="s">
        <v>206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16" ht="16.5" customHeight="1">
      <c r="A3" s="58"/>
      <c r="B3" s="293" t="s">
        <v>257</v>
      </c>
      <c r="C3" s="449" t="s">
        <v>77</v>
      </c>
      <c r="D3" s="450"/>
      <c r="E3" s="451"/>
      <c r="F3" s="449" t="s">
        <v>78</v>
      </c>
      <c r="G3" s="450"/>
      <c r="H3" s="451"/>
      <c r="I3" s="449" t="s">
        <v>79</v>
      </c>
      <c r="J3" s="450"/>
      <c r="K3" s="451"/>
      <c r="L3" s="449" t="s">
        <v>80</v>
      </c>
      <c r="M3" s="450"/>
      <c r="N3" s="451"/>
      <c r="O3" s="58"/>
      <c r="P3" s="58"/>
    </row>
    <row r="4" spans="1:16" ht="45" customHeight="1">
      <c r="A4" s="58"/>
      <c r="B4" s="292" t="s">
        <v>176</v>
      </c>
      <c r="C4" s="29" t="s">
        <v>252</v>
      </c>
      <c r="D4" s="28" t="s">
        <v>260</v>
      </c>
      <c r="E4" s="55" t="s">
        <v>464</v>
      </c>
      <c r="F4" s="29" t="s">
        <v>252</v>
      </c>
      <c r="G4" s="28" t="s">
        <v>260</v>
      </c>
      <c r="H4" s="55" t="s">
        <v>463</v>
      </c>
      <c r="I4" s="29" t="s">
        <v>252</v>
      </c>
      <c r="J4" s="28" t="s">
        <v>260</v>
      </c>
      <c r="K4" s="55" t="s">
        <v>463</v>
      </c>
      <c r="L4" s="29" t="s">
        <v>252</v>
      </c>
      <c r="M4" s="28" t="s">
        <v>260</v>
      </c>
      <c r="N4" s="55" t="s">
        <v>463</v>
      </c>
      <c r="O4" s="58"/>
      <c r="P4" s="58"/>
    </row>
    <row r="5" spans="1:16" ht="27" customHeight="1">
      <c r="A5" s="58"/>
      <c r="B5" s="366" t="s">
        <v>65</v>
      </c>
      <c r="C5" s="167">
        <f>地区別_EAT10別!$E$37</f>
        <v>186</v>
      </c>
      <c r="D5" s="168">
        <f>地区別_EAT10別!$F$37</f>
        <v>123</v>
      </c>
      <c r="E5" s="143">
        <f>地区別_EAT10別!$G$37</f>
        <v>0.66129032258064513</v>
      </c>
      <c r="F5" s="167">
        <f>地区別_EAT10別!$E$37</f>
        <v>186</v>
      </c>
      <c r="G5" s="168">
        <f>地区別_EAT10別!$F$38</f>
        <v>23</v>
      </c>
      <c r="H5" s="143">
        <f>地区別_EAT10別!$G$38</f>
        <v>0.12365591397849462</v>
      </c>
      <c r="I5" s="167">
        <f>地区別_EAT10別!$E$37</f>
        <v>186</v>
      </c>
      <c r="J5" s="168">
        <f>地区別_EAT10別!$F$39</f>
        <v>16</v>
      </c>
      <c r="K5" s="143">
        <f>地区別_EAT10別!$G$39</f>
        <v>8.6021505376344093E-2</v>
      </c>
      <c r="L5" s="167">
        <f>地区別_EAT10別!$E$37</f>
        <v>186</v>
      </c>
      <c r="M5" s="168">
        <f>地区別_EAT10別!$F$40</f>
        <v>24</v>
      </c>
      <c r="N5" s="144">
        <f>地区別_EAT10別!$G$40</f>
        <v>0.12903225806451613</v>
      </c>
      <c r="O5" s="58"/>
      <c r="P5" s="58"/>
    </row>
    <row r="6" spans="1:16" ht="27" customHeight="1">
      <c r="A6" s="58"/>
      <c r="B6" s="366" t="s">
        <v>66</v>
      </c>
      <c r="C6" s="167">
        <f>地区別_EAT10別!$H$37</f>
        <v>515</v>
      </c>
      <c r="D6" s="168">
        <f>地区別_EAT10別!$I$37</f>
        <v>348</v>
      </c>
      <c r="E6" s="142">
        <f>地区別_EAT10別!$J$37</f>
        <v>0.67572815533980579</v>
      </c>
      <c r="F6" s="167">
        <f>地区別_EAT10別!$H$37</f>
        <v>515</v>
      </c>
      <c r="G6" s="168">
        <f>地区別_EAT10別!$I$38</f>
        <v>63</v>
      </c>
      <c r="H6" s="142">
        <f>地区別_EAT10別!$J$38</f>
        <v>0.12233009708737864</v>
      </c>
      <c r="I6" s="167">
        <f>地区別_EAT10別!$H$37</f>
        <v>515</v>
      </c>
      <c r="J6" s="168">
        <f>地区別_EAT10別!$I$39</f>
        <v>20</v>
      </c>
      <c r="K6" s="142">
        <f>地区別_EAT10別!$J$39</f>
        <v>3.8834951456310676E-2</v>
      </c>
      <c r="L6" s="167">
        <f>地区別_EAT10別!$H$37</f>
        <v>515</v>
      </c>
      <c r="M6" s="168">
        <f>地区別_EAT10別!$I$40</f>
        <v>84</v>
      </c>
      <c r="N6" s="142">
        <f>地区別_EAT10別!$J$40</f>
        <v>0.16310679611650486</v>
      </c>
      <c r="O6" s="58"/>
      <c r="P6" s="58"/>
    </row>
    <row r="7" spans="1:16" ht="27" customHeight="1">
      <c r="A7" s="58"/>
      <c r="B7" s="366" t="s">
        <v>67</v>
      </c>
      <c r="C7" s="167">
        <f>地区別_EAT10別!$K$37</f>
        <v>58811</v>
      </c>
      <c r="D7" s="168">
        <f>地区別_EAT10別!$L$37</f>
        <v>45447</v>
      </c>
      <c r="E7" s="142">
        <f>地区別_EAT10別!$M$37</f>
        <v>0.77276359864651167</v>
      </c>
      <c r="F7" s="167">
        <f>地区別_EAT10別!$K$37</f>
        <v>58811</v>
      </c>
      <c r="G7" s="168">
        <f>地区別_EAT10別!$L$38</f>
        <v>5824</v>
      </c>
      <c r="H7" s="142">
        <f>地区別_EAT10別!$M$38</f>
        <v>9.9029093196850923E-2</v>
      </c>
      <c r="I7" s="167">
        <f>地区別_EAT10別!$K$37</f>
        <v>58811</v>
      </c>
      <c r="J7" s="168">
        <f>地区別_EAT10別!$L$39</f>
        <v>2986</v>
      </c>
      <c r="K7" s="142">
        <f>地区別_EAT10別!$M$39</f>
        <v>5.0772814609511829E-2</v>
      </c>
      <c r="L7" s="167">
        <f>地区別_EAT10別!$K$37</f>
        <v>58811</v>
      </c>
      <c r="M7" s="168">
        <f>地区別_EAT10別!$L$40</f>
        <v>4554</v>
      </c>
      <c r="N7" s="142">
        <f>地区別_EAT10別!$M$40</f>
        <v>7.7434493547125532E-2</v>
      </c>
      <c r="O7" s="58"/>
      <c r="P7" s="58"/>
    </row>
    <row r="8" spans="1:16" ht="27" customHeight="1">
      <c r="A8" s="58"/>
      <c r="B8" s="366" t="s">
        <v>68</v>
      </c>
      <c r="C8" s="167">
        <f>地区別_EAT10別!$N$37</f>
        <v>42663</v>
      </c>
      <c r="D8" s="168">
        <f>地区別_EAT10別!$O$37</f>
        <v>31549</v>
      </c>
      <c r="E8" s="142">
        <f>地区別_EAT10別!$P$37</f>
        <v>0.73949323770011488</v>
      </c>
      <c r="F8" s="167">
        <f>地区別_EAT10別!$N$37</f>
        <v>42663</v>
      </c>
      <c r="G8" s="168">
        <f>地区別_EAT10別!$O$38</f>
        <v>4364</v>
      </c>
      <c r="H8" s="142">
        <f>地区別_EAT10別!$P$38</f>
        <v>0.1022900405503598</v>
      </c>
      <c r="I8" s="167">
        <f>地区別_EAT10別!$N$37</f>
        <v>42663</v>
      </c>
      <c r="J8" s="168">
        <f>地区別_EAT10別!$O$39</f>
        <v>2357</v>
      </c>
      <c r="K8" s="142">
        <f>地区別_EAT10別!$P$39</f>
        <v>5.5246935283500928E-2</v>
      </c>
      <c r="L8" s="167">
        <f>地区別_EAT10別!$N$37</f>
        <v>42663</v>
      </c>
      <c r="M8" s="168">
        <f>地区別_EAT10別!$O$40</f>
        <v>4393</v>
      </c>
      <c r="N8" s="142">
        <f>地区別_EAT10別!$P$40</f>
        <v>0.10296978646602442</v>
      </c>
      <c r="O8" s="58"/>
      <c r="P8" s="58"/>
    </row>
    <row r="9" spans="1:16" ht="27" customHeight="1">
      <c r="A9" s="58"/>
      <c r="B9" s="366" t="s">
        <v>69</v>
      </c>
      <c r="C9" s="167">
        <f>地区別_EAT10別!$Q$37</f>
        <v>19912</v>
      </c>
      <c r="D9" s="168">
        <f>地区別_EAT10別!$R$37</f>
        <v>13995</v>
      </c>
      <c r="E9" s="142">
        <f>地区別_EAT10別!$S$37</f>
        <v>0.70284250703093609</v>
      </c>
      <c r="F9" s="167">
        <f>地区別_EAT10別!$Q$37</f>
        <v>19912</v>
      </c>
      <c r="G9" s="168">
        <f>地区別_EAT10別!$R$38</f>
        <v>2172</v>
      </c>
      <c r="H9" s="142">
        <f>地区別_EAT10別!$S$38</f>
        <v>0.10907995178786661</v>
      </c>
      <c r="I9" s="167">
        <f>地区別_EAT10別!$Q$37</f>
        <v>19912</v>
      </c>
      <c r="J9" s="168">
        <f>地区別_EAT10別!$R$39</f>
        <v>1220</v>
      </c>
      <c r="K9" s="142">
        <f>地区別_EAT10別!$S$39</f>
        <v>6.1269586179188429E-2</v>
      </c>
      <c r="L9" s="167">
        <f>地区別_EAT10別!$Q$37</f>
        <v>19912</v>
      </c>
      <c r="M9" s="168">
        <f>地区別_EAT10別!$R$40</f>
        <v>2525</v>
      </c>
      <c r="N9" s="142">
        <f>地区別_EAT10別!$S$40</f>
        <v>0.12680795500200884</v>
      </c>
      <c r="O9" s="58"/>
      <c r="P9" s="58"/>
    </row>
    <row r="10" spans="1:16" ht="27" customHeight="1">
      <c r="A10" s="58"/>
      <c r="B10" s="366" t="s">
        <v>70</v>
      </c>
      <c r="C10" s="167">
        <f>地区別_EAT10別!$T$37</f>
        <v>4973</v>
      </c>
      <c r="D10" s="168">
        <f>地区別_EAT10別!$U$37</f>
        <v>3334</v>
      </c>
      <c r="E10" s="142">
        <f>地区別_EAT10別!$V$37</f>
        <v>0.67042026945505728</v>
      </c>
      <c r="F10" s="167">
        <f>地区別_EAT10別!$T$37</f>
        <v>4973</v>
      </c>
      <c r="G10" s="168">
        <f>地区別_EAT10別!$U$38</f>
        <v>532</v>
      </c>
      <c r="H10" s="142">
        <f>地区別_EAT10別!$V$38</f>
        <v>0.10697767946913332</v>
      </c>
      <c r="I10" s="167">
        <f>地区別_EAT10別!$T$37</f>
        <v>4973</v>
      </c>
      <c r="J10" s="168">
        <f>地区別_EAT10別!$U$39</f>
        <v>326</v>
      </c>
      <c r="K10" s="142">
        <f>地区別_EAT10別!$V$39</f>
        <v>6.5553991554393731E-2</v>
      </c>
      <c r="L10" s="167">
        <f>地区別_EAT10別!$T$37</f>
        <v>4973</v>
      </c>
      <c r="M10" s="168">
        <f>地区別_EAT10別!$U$40</f>
        <v>781</v>
      </c>
      <c r="N10" s="142">
        <f>地区別_EAT10別!$V$40</f>
        <v>0.15704805952141565</v>
      </c>
      <c r="O10" s="58"/>
      <c r="P10" s="58"/>
    </row>
    <row r="11" spans="1:16" ht="27" customHeight="1" thickBot="1">
      <c r="A11" s="58"/>
      <c r="B11" s="367" t="s">
        <v>71</v>
      </c>
      <c r="C11" s="167">
        <f>地区別_EAT10別!$W$37</f>
        <v>699</v>
      </c>
      <c r="D11" s="168">
        <f>地区別_EAT10別!$X$37</f>
        <v>447</v>
      </c>
      <c r="E11" s="142">
        <f>地区別_EAT10別!$Y$37</f>
        <v>0.63948497854077258</v>
      </c>
      <c r="F11" s="167">
        <f>地区別_EAT10別!$W$37</f>
        <v>699</v>
      </c>
      <c r="G11" s="168">
        <f>地区別_EAT10別!$X$38</f>
        <v>62</v>
      </c>
      <c r="H11" s="142">
        <f>地区別_EAT10別!$Y$38</f>
        <v>8.869814020028613E-2</v>
      </c>
      <c r="I11" s="167">
        <f>地区別_EAT10別!$W$37</f>
        <v>699</v>
      </c>
      <c r="J11" s="168">
        <f>地区別_EAT10別!$X$39</f>
        <v>45</v>
      </c>
      <c r="K11" s="142">
        <f>地区別_EAT10別!$Y$39</f>
        <v>6.4377682403433473E-2</v>
      </c>
      <c r="L11" s="167">
        <f>地区別_EAT10別!$W$37</f>
        <v>699</v>
      </c>
      <c r="M11" s="168">
        <f>地区別_EAT10別!$X$40</f>
        <v>145</v>
      </c>
      <c r="N11" s="142">
        <f>地区別_EAT10別!$Y$40</f>
        <v>0.20743919885550788</v>
      </c>
      <c r="O11" s="58"/>
      <c r="P11" s="58"/>
    </row>
    <row r="12" spans="1:16" ht="27" customHeight="1" thickTop="1">
      <c r="A12" s="58"/>
      <c r="B12" s="368" t="s">
        <v>64</v>
      </c>
      <c r="C12" s="170">
        <f>地区別_EAT10別!$Z$37</f>
        <v>127759</v>
      </c>
      <c r="D12" s="171">
        <f>地区別_EAT10別!$AA$37</f>
        <v>95243</v>
      </c>
      <c r="E12" s="145">
        <f>地区別_EAT10別!$AB$37</f>
        <v>0.74548955455192978</v>
      </c>
      <c r="F12" s="170">
        <f>地区別_EAT10別!$Z$37</f>
        <v>127759</v>
      </c>
      <c r="G12" s="171">
        <f>地区別_EAT10別!$AA$38</f>
        <v>13040</v>
      </c>
      <c r="H12" s="145">
        <f>地区別_EAT10別!$AB$38</f>
        <v>0.10206717334982271</v>
      </c>
      <c r="I12" s="170">
        <f>地区別_EAT10別!$Z$37</f>
        <v>127759</v>
      </c>
      <c r="J12" s="171">
        <f>地区別_EAT10別!$AA$39</f>
        <v>6970</v>
      </c>
      <c r="K12" s="145">
        <f>地区別_EAT10別!$AB$39</f>
        <v>5.4555843423946648E-2</v>
      </c>
      <c r="L12" s="170">
        <f>地区別_EAT10別!$Z$37</f>
        <v>127759</v>
      </c>
      <c r="M12" s="171">
        <f>地区別_EAT10別!$AA$40</f>
        <v>12506</v>
      </c>
      <c r="N12" s="145">
        <f>地区別_EAT10別!$AB$40</f>
        <v>9.7887428674300836E-2</v>
      </c>
      <c r="O12" s="58"/>
      <c r="P12" s="58"/>
    </row>
    <row r="13" spans="1:16" ht="13.5" customHeight="1">
      <c r="A13" s="58"/>
      <c r="B13" s="44" t="s">
        <v>265</v>
      </c>
      <c r="C13" s="42"/>
      <c r="D13" s="42"/>
      <c r="E13" s="43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</row>
    <row r="14" spans="1:16" ht="13.5" customHeight="1">
      <c r="A14" s="58"/>
      <c r="B14" s="252" t="s">
        <v>352</v>
      </c>
      <c r="C14" s="42"/>
      <c r="D14" s="42"/>
      <c r="E14" s="43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</row>
    <row r="15" spans="1:16" ht="13.5" customHeight="1">
      <c r="A15" s="58"/>
      <c r="B15" s="45" t="s">
        <v>269</v>
      </c>
      <c r="C15" s="42"/>
      <c r="D15" s="42"/>
      <c r="E15" s="43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</row>
    <row r="16" spans="1:16" ht="13.5" customHeight="1">
      <c r="A16" s="58"/>
      <c r="B16" s="347" t="s">
        <v>261</v>
      </c>
      <c r="C16" s="42"/>
      <c r="D16" s="42"/>
      <c r="E16" s="43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</row>
    <row r="17" spans="1:16" ht="13.5" customHeight="1">
      <c r="A17" s="58"/>
      <c r="B17" s="347" t="s">
        <v>262</v>
      </c>
      <c r="C17" s="42"/>
      <c r="D17" s="42"/>
      <c r="E17" s="43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</row>
    <row r="18" spans="1:16">
      <c r="A18" s="58"/>
      <c r="B18" s="359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</row>
    <row r="19" spans="1:16" ht="16.5" customHeight="1">
      <c r="A19" s="118" t="s">
        <v>215</v>
      </c>
      <c r="B19" s="10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 t="s">
        <v>444</v>
      </c>
    </row>
    <row r="20" spans="1:16" ht="16.5" customHeight="1">
      <c r="A20" s="118" t="s">
        <v>206</v>
      </c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 t="s">
        <v>445</v>
      </c>
    </row>
    <row r="21" spans="1:16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</row>
    <row r="22" spans="1:16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</row>
    <row r="23" spans="1:16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</row>
    <row r="24" spans="1:16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</row>
    <row r="25" spans="1:16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</row>
    <row r="26" spans="1:16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</row>
    <row r="27" spans="1:16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</row>
    <row r="28" spans="1:16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</row>
    <row r="29" spans="1:16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</row>
    <row r="30" spans="1:16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</row>
    <row r="31" spans="1:16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</row>
    <row r="32" spans="1:16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</row>
    <row r="33" spans="1:16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</row>
    <row r="34" spans="1:16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</row>
    <row r="35" spans="1:16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</row>
    <row r="36" spans="1:16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</row>
    <row r="37" spans="1:16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</row>
    <row r="38" spans="1:16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</row>
    <row r="39" spans="1:16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</row>
    <row r="40" spans="1:16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</row>
    <row r="41" spans="1:16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</row>
    <row r="42" spans="1:16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1:16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</row>
    <row r="44" spans="1:16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  <row r="45" spans="1:16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</row>
    <row r="46" spans="1:16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</row>
    <row r="47" spans="1:16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</row>
    <row r="48" spans="1:16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</row>
    <row r="49" spans="1:16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</row>
    <row r="50" spans="1:16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</row>
    <row r="51" spans="1:16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</row>
    <row r="52" spans="1:16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</row>
    <row r="53" spans="1:16" ht="13.5" customHeight="1">
      <c r="A53" s="58"/>
      <c r="B53" s="44" t="s">
        <v>265</v>
      </c>
      <c r="C53" s="42"/>
      <c r="D53" s="42"/>
      <c r="E53" s="43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</row>
    <row r="54" spans="1:16" ht="13.5" customHeight="1">
      <c r="A54" s="58"/>
      <c r="B54" s="252" t="s">
        <v>352</v>
      </c>
      <c r="C54" s="42"/>
      <c r="D54" s="42"/>
      <c r="E54" s="43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</row>
    <row r="55" spans="1:16" ht="13.5" customHeight="1">
      <c r="A55" s="58"/>
      <c r="B55" s="45" t="s">
        <v>269</v>
      </c>
      <c r="C55" s="42"/>
      <c r="D55" s="42"/>
      <c r="E55" s="43"/>
      <c r="F55" s="58"/>
      <c r="G55" s="58"/>
      <c r="H55" s="58"/>
      <c r="I55" s="58"/>
      <c r="J55" s="58"/>
      <c r="K55" s="58"/>
      <c r="L55" s="58"/>
      <c r="M55" s="58"/>
      <c r="N55" s="222"/>
      <c r="O55" s="58"/>
      <c r="P55" s="58"/>
    </row>
  </sheetData>
  <mergeCells count="4">
    <mergeCell ref="F3:H3"/>
    <mergeCell ref="I3:K3"/>
    <mergeCell ref="L3:N3"/>
    <mergeCell ref="C3:E3"/>
  </mergeCells>
  <phoneticPr fontId="3"/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2-8.歯科健診分析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41"/>
  <dimension ref="A1:AV40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2.625" style="1" customWidth="1"/>
    <col min="4" max="28" width="9.625" style="1" customWidth="1"/>
    <col min="29" max="29" width="9" style="1"/>
    <col min="30" max="30" width="12.25" style="1" bestFit="1" customWidth="1"/>
    <col min="31" max="38" width="11.125" style="1" customWidth="1"/>
    <col min="39" max="39" width="9" style="1"/>
    <col min="40" max="40" width="12.25" style="6" customWidth="1"/>
    <col min="41" max="42" width="9" style="6"/>
    <col min="43" max="43" width="12.25" style="6" customWidth="1"/>
    <col min="44" max="44" width="9.375" style="6" bestFit="1" customWidth="1"/>
    <col min="45" max="46" width="9.375" style="6" customWidth="1"/>
    <col min="47" max="48" width="9" style="6"/>
    <col min="49" max="16384" width="9" style="1"/>
  </cols>
  <sheetData>
    <row r="1" spans="1:48" ht="16.5" customHeight="1">
      <c r="A1" s="118" t="s">
        <v>218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66"/>
      <c r="AO1" s="66"/>
      <c r="AP1" s="66"/>
      <c r="AQ1" s="66"/>
      <c r="AR1" s="66"/>
      <c r="AS1" s="66"/>
      <c r="AT1" s="66"/>
      <c r="AU1" s="66"/>
      <c r="AV1" s="66"/>
    </row>
    <row r="2" spans="1:48" ht="16.5" customHeight="1">
      <c r="A2" s="118" t="s">
        <v>168</v>
      </c>
      <c r="B2" s="10"/>
      <c r="C2" s="10"/>
      <c r="D2" s="344" t="s">
        <v>200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34" t="s">
        <v>407</v>
      </c>
      <c r="AE2" s="10"/>
      <c r="AF2" s="10"/>
      <c r="AG2" s="10"/>
      <c r="AH2" s="10"/>
      <c r="AI2" s="10"/>
      <c r="AJ2" s="10"/>
      <c r="AK2" s="10"/>
      <c r="AL2" s="10"/>
      <c r="AM2" s="10"/>
      <c r="AN2" s="66"/>
      <c r="AO2" s="66"/>
      <c r="AP2" s="66"/>
      <c r="AQ2" s="66"/>
      <c r="AR2" s="66"/>
      <c r="AS2" s="66"/>
      <c r="AT2" s="66"/>
      <c r="AU2" s="66"/>
      <c r="AV2" s="66"/>
    </row>
    <row r="3" spans="1:48" ht="16.5" customHeight="1">
      <c r="A3" s="10"/>
      <c r="B3" s="464"/>
      <c r="C3" s="443" t="s">
        <v>123</v>
      </c>
      <c r="D3" s="405" t="s">
        <v>258</v>
      </c>
      <c r="E3" s="390" t="s">
        <v>65</v>
      </c>
      <c r="F3" s="434"/>
      <c r="G3" s="435"/>
      <c r="H3" s="387" t="s">
        <v>66</v>
      </c>
      <c r="I3" s="388"/>
      <c r="J3" s="389"/>
      <c r="K3" s="387" t="s">
        <v>67</v>
      </c>
      <c r="L3" s="388"/>
      <c r="M3" s="389"/>
      <c r="N3" s="387" t="s">
        <v>68</v>
      </c>
      <c r="O3" s="388"/>
      <c r="P3" s="389"/>
      <c r="Q3" s="387" t="s">
        <v>69</v>
      </c>
      <c r="R3" s="388"/>
      <c r="S3" s="389"/>
      <c r="T3" s="387" t="s">
        <v>70</v>
      </c>
      <c r="U3" s="388"/>
      <c r="V3" s="389"/>
      <c r="W3" s="387" t="s">
        <v>71</v>
      </c>
      <c r="X3" s="388"/>
      <c r="Y3" s="389"/>
      <c r="Z3" s="387" t="s">
        <v>64</v>
      </c>
      <c r="AA3" s="388"/>
      <c r="AB3" s="389"/>
      <c r="AC3" s="10"/>
      <c r="AD3" s="452"/>
      <c r="AE3" s="316" t="s">
        <v>410</v>
      </c>
      <c r="AF3" s="316" t="s">
        <v>411</v>
      </c>
      <c r="AG3" s="316" t="s">
        <v>412</v>
      </c>
      <c r="AH3" s="316" t="s">
        <v>413</v>
      </c>
      <c r="AI3" s="316" t="s">
        <v>414</v>
      </c>
      <c r="AJ3" s="316" t="s">
        <v>415</v>
      </c>
      <c r="AK3" s="316" t="s">
        <v>416</v>
      </c>
      <c r="AL3" s="316" t="s">
        <v>64</v>
      </c>
      <c r="AM3" s="10"/>
      <c r="AN3" s="78" t="s">
        <v>226</v>
      </c>
      <c r="AO3" s="66"/>
      <c r="AP3" s="66"/>
      <c r="AQ3" s="66"/>
      <c r="AR3" s="66"/>
      <c r="AS3" s="66"/>
      <c r="AT3" s="66"/>
      <c r="AU3" s="66"/>
      <c r="AV3" s="66"/>
    </row>
    <row r="4" spans="1:48" ht="45" customHeight="1">
      <c r="A4" s="10"/>
      <c r="B4" s="464"/>
      <c r="C4" s="445"/>
      <c r="D4" s="407"/>
      <c r="E4" s="3" t="s">
        <v>172</v>
      </c>
      <c r="F4" s="7" t="s">
        <v>73</v>
      </c>
      <c r="G4" s="56" t="s">
        <v>234</v>
      </c>
      <c r="H4" s="3" t="s">
        <v>172</v>
      </c>
      <c r="I4" s="7" t="s">
        <v>73</v>
      </c>
      <c r="J4" s="56" t="s">
        <v>234</v>
      </c>
      <c r="K4" s="3" t="s">
        <v>172</v>
      </c>
      <c r="L4" s="7" t="s">
        <v>73</v>
      </c>
      <c r="M4" s="56" t="s">
        <v>234</v>
      </c>
      <c r="N4" s="3" t="s">
        <v>172</v>
      </c>
      <c r="O4" s="7" t="s">
        <v>73</v>
      </c>
      <c r="P4" s="56" t="s">
        <v>234</v>
      </c>
      <c r="Q4" s="3" t="s">
        <v>172</v>
      </c>
      <c r="R4" s="7" t="s">
        <v>73</v>
      </c>
      <c r="S4" s="56" t="s">
        <v>234</v>
      </c>
      <c r="T4" s="3" t="s">
        <v>172</v>
      </c>
      <c r="U4" s="7" t="s">
        <v>73</v>
      </c>
      <c r="V4" s="56" t="s">
        <v>234</v>
      </c>
      <c r="W4" s="3" t="s">
        <v>172</v>
      </c>
      <c r="X4" s="7" t="s">
        <v>73</v>
      </c>
      <c r="Y4" s="56" t="s">
        <v>234</v>
      </c>
      <c r="Z4" s="3" t="s">
        <v>172</v>
      </c>
      <c r="AA4" s="7" t="s">
        <v>73</v>
      </c>
      <c r="AB4" s="56" t="s">
        <v>234</v>
      </c>
      <c r="AC4" s="10"/>
      <c r="AD4" s="453"/>
      <c r="AE4" s="312" t="s">
        <v>409</v>
      </c>
      <c r="AF4" s="312" t="s">
        <v>408</v>
      </c>
      <c r="AG4" s="312" t="s">
        <v>408</v>
      </c>
      <c r="AH4" s="312" t="s">
        <v>408</v>
      </c>
      <c r="AI4" s="312" t="s">
        <v>408</v>
      </c>
      <c r="AJ4" s="312" t="s">
        <v>408</v>
      </c>
      <c r="AK4" s="312" t="s">
        <v>408</v>
      </c>
      <c r="AL4" s="312" t="s">
        <v>408</v>
      </c>
      <c r="AM4" s="10"/>
      <c r="AN4" s="454" t="s">
        <v>214</v>
      </c>
      <c r="AO4" s="455"/>
      <c r="AP4" s="66"/>
      <c r="AQ4" s="424" t="s">
        <v>214</v>
      </c>
      <c r="AR4" s="424"/>
      <c r="AS4" s="424"/>
      <c r="AT4" s="24"/>
      <c r="AU4" s="383" t="s">
        <v>213</v>
      </c>
      <c r="AV4" s="384"/>
    </row>
    <row r="5" spans="1:48" s="10" customFormat="1" ht="14.25" customHeight="1">
      <c r="B5" s="456">
        <v>1</v>
      </c>
      <c r="C5" s="459" t="s">
        <v>180</v>
      </c>
      <c r="D5" s="243" t="s">
        <v>77</v>
      </c>
      <c r="E5" s="461">
        <f>VLOOKUP(C5,$AD$5:$AL$12,2,0)</f>
        <v>12</v>
      </c>
      <c r="F5" s="172">
        <v>7</v>
      </c>
      <c r="G5" s="65">
        <f>IFERROR(F5/E5,"-")</f>
        <v>0.58333333333333337</v>
      </c>
      <c r="H5" s="461">
        <f>VLOOKUP(C5,$AD$5:$AL$12,3,0)</f>
        <v>29</v>
      </c>
      <c r="I5" s="172">
        <v>17</v>
      </c>
      <c r="J5" s="65">
        <f>IFERROR(I5/H5,"-")</f>
        <v>0.58620689655172409</v>
      </c>
      <c r="K5" s="461">
        <f>VLOOKUP(C5,$AD$5:$AL$12,4,0)</f>
        <v>7892</v>
      </c>
      <c r="L5" s="172">
        <v>6030</v>
      </c>
      <c r="M5" s="65">
        <f>IFERROR(L5/K5,"-")</f>
        <v>0.76406487582361882</v>
      </c>
      <c r="N5" s="461">
        <f>VLOOKUP(C5,$AD$5:$AL$12,5,0)</f>
        <v>5588</v>
      </c>
      <c r="O5" s="172">
        <v>4035</v>
      </c>
      <c r="P5" s="65">
        <f>IFERROR(O5/N5,"-")</f>
        <v>0.72208303507516103</v>
      </c>
      <c r="Q5" s="461">
        <f>VLOOKUP(C5,$AD$5:$AL$12,6,0)</f>
        <v>2674</v>
      </c>
      <c r="R5" s="172">
        <v>1823</v>
      </c>
      <c r="S5" s="65">
        <f>IFERROR(R5/Q5,"-")</f>
        <v>0.68175018698578904</v>
      </c>
      <c r="T5" s="461">
        <f>VLOOKUP(C5,$AD$5:$AL$12,7,0)</f>
        <v>677</v>
      </c>
      <c r="U5" s="172">
        <v>432</v>
      </c>
      <c r="V5" s="65">
        <f>IFERROR(U5/T5,"-")</f>
        <v>0.63810930576070901</v>
      </c>
      <c r="W5" s="461">
        <f>VLOOKUP(C5,$AD$5:$AL$12,8,0)</f>
        <v>84</v>
      </c>
      <c r="X5" s="172">
        <v>55</v>
      </c>
      <c r="Y5" s="65">
        <f>IFERROR(X5/W5,"-")</f>
        <v>0.65476190476190477</v>
      </c>
      <c r="Z5" s="461">
        <f>VLOOKUP(C5,$AD$5:$AL$12,9,0)</f>
        <v>16956</v>
      </c>
      <c r="AA5" s="172">
        <f t="shared" ref="AA5:AA10" si="0">SUM(F5,I5,L5,O5,R5,U5,X5)</f>
        <v>12399</v>
      </c>
      <c r="AB5" s="65">
        <f>IFERROR(AA5/Z5,"-")</f>
        <v>0.7312455767869781</v>
      </c>
      <c r="AD5" s="83" t="s">
        <v>177</v>
      </c>
      <c r="AE5" s="112">
        <v>12</v>
      </c>
      <c r="AF5" s="112">
        <v>29</v>
      </c>
      <c r="AG5" s="112">
        <v>7892</v>
      </c>
      <c r="AH5" s="112">
        <v>5588</v>
      </c>
      <c r="AI5" s="112">
        <v>2674</v>
      </c>
      <c r="AJ5" s="112">
        <v>677</v>
      </c>
      <c r="AK5" s="112">
        <v>84</v>
      </c>
      <c r="AL5" s="112">
        <f>SUM(AE5:AK5)</f>
        <v>16956</v>
      </c>
      <c r="AM5" s="212">
        <v>1</v>
      </c>
      <c r="AN5" s="113" t="s">
        <v>177</v>
      </c>
      <c r="AO5" s="114">
        <f t="shared" ref="AO5:AO12" si="1">INDEX($AB:$AB,(ROW()+($AM5-1)*3)+3)</f>
        <v>0.10674687426279783</v>
      </c>
      <c r="AP5" s="9"/>
      <c r="AQ5" s="36" t="str">
        <f t="shared" ref="AQ5:AQ12" si="2">INDEX($AN$5:$AN$12,MATCH(AR5,AO$5:AO$12,0))</f>
        <v>豊能医療圏</v>
      </c>
      <c r="AR5" s="284">
        <f t="shared" ref="AR5:AR12" si="3">LARGE(AO$5:AO$12,ROW(A1))</f>
        <v>0.10674687426279783</v>
      </c>
      <c r="AS5" s="110">
        <f>ROUND(AR5,3)</f>
        <v>0.107</v>
      </c>
      <c r="AT5" s="46"/>
      <c r="AU5" s="115">
        <f>ROUND($AB$40,3)</f>
        <v>9.8000000000000004E-2</v>
      </c>
      <c r="AV5" s="116">
        <v>0</v>
      </c>
    </row>
    <row r="6" spans="1:48" s="10" customFormat="1" ht="14.25" customHeight="1">
      <c r="B6" s="457"/>
      <c r="C6" s="460"/>
      <c r="D6" s="244" t="s">
        <v>78</v>
      </c>
      <c r="E6" s="462"/>
      <c r="F6" s="173">
        <v>2</v>
      </c>
      <c r="G6" s="12">
        <f>IFERROR(F6/E5,"-")</f>
        <v>0.16666666666666666</v>
      </c>
      <c r="H6" s="462"/>
      <c r="I6" s="173">
        <v>1</v>
      </c>
      <c r="J6" s="12">
        <f>IFERROR(I6/H5,"-")</f>
        <v>3.4482758620689655E-2</v>
      </c>
      <c r="K6" s="462"/>
      <c r="L6" s="173">
        <v>837</v>
      </c>
      <c r="M6" s="12">
        <f>IFERROR(L6/K5,"-")</f>
        <v>0.10605676634566649</v>
      </c>
      <c r="N6" s="462"/>
      <c r="O6" s="173">
        <v>603</v>
      </c>
      <c r="P6" s="12">
        <f>IFERROR(O6/N5,"-")</f>
        <v>0.10790980672870437</v>
      </c>
      <c r="Q6" s="462"/>
      <c r="R6" s="173">
        <v>270</v>
      </c>
      <c r="S6" s="12">
        <f>IFERROR(R6/Q5,"-")</f>
        <v>0.10097232610321616</v>
      </c>
      <c r="T6" s="462"/>
      <c r="U6" s="173">
        <v>78</v>
      </c>
      <c r="V6" s="12">
        <f>IFERROR(U6/T5,"-")</f>
        <v>0.11521418020679468</v>
      </c>
      <c r="W6" s="462"/>
      <c r="X6" s="173">
        <v>6</v>
      </c>
      <c r="Y6" s="12">
        <f>IFERROR(X6/W5,"-")</f>
        <v>7.1428571428571425E-2</v>
      </c>
      <c r="Z6" s="462"/>
      <c r="AA6" s="173">
        <f t="shared" si="0"/>
        <v>1797</v>
      </c>
      <c r="AB6" s="12">
        <f>IFERROR(AA6/Z5,"-")</f>
        <v>0.10598018400566171</v>
      </c>
      <c r="AD6" s="83" t="s">
        <v>7</v>
      </c>
      <c r="AE6" s="112">
        <v>12</v>
      </c>
      <c r="AF6" s="112">
        <v>37</v>
      </c>
      <c r="AG6" s="112">
        <v>6934</v>
      </c>
      <c r="AH6" s="112">
        <v>4782</v>
      </c>
      <c r="AI6" s="112">
        <v>2263</v>
      </c>
      <c r="AJ6" s="112">
        <v>583</v>
      </c>
      <c r="AK6" s="112">
        <v>73</v>
      </c>
      <c r="AL6" s="112">
        <f t="shared" ref="AL6:AL12" si="4">SUM(AE6:AK6)</f>
        <v>14684</v>
      </c>
      <c r="AM6" s="212">
        <v>2</v>
      </c>
      <c r="AN6" s="113" t="s">
        <v>7</v>
      </c>
      <c r="AO6" s="114">
        <f t="shared" si="1"/>
        <v>0.10290111686189049</v>
      </c>
      <c r="AP6" s="9"/>
      <c r="AQ6" s="36" t="str">
        <f t="shared" si="2"/>
        <v>三島医療圏</v>
      </c>
      <c r="AR6" s="284">
        <f t="shared" si="3"/>
        <v>0.10290111686189049</v>
      </c>
      <c r="AS6" s="110">
        <f t="shared" ref="AS6:AS12" si="5">ROUND(AR6,3)</f>
        <v>0.10299999999999999</v>
      </c>
      <c r="AT6" s="46"/>
      <c r="AU6" s="115">
        <f t="shared" ref="AU6:AU12" si="6">ROUND($AB$40,3)</f>
        <v>9.8000000000000004E-2</v>
      </c>
      <c r="AV6" s="116">
        <v>0</v>
      </c>
    </row>
    <row r="7" spans="1:48" s="10" customFormat="1" ht="14.25" customHeight="1">
      <c r="B7" s="457"/>
      <c r="C7" s="460"/>
      <c r="D7" s="244" t="s">
        <v>79</v>
      </c>
      <c r="E7" s="462"/>
      <c r="F7" s="173">
        <v>1</v>
      </c>
      <c r="G7" s="12">
        <f>IFERROR(F7/E5,"-")</f>
        <v>8.3333333333333329E-2</v>
      </c>
      <c r="H7" s="462"/>
      <c r="I7" s="173">
        <v>2</v>
      </c>
      <c r="J7" s="12">
        <f>IFERROR(I7/H5,"-")</f>
        <v>6.8965517241379309E-2</v>
      </c>
      <c r="K7" s="462"/>
      <c r="L7" s="173">
        <v>385</v>
      </c>
      <c r="M7" s="12">
        <f>IFERROR(L7/K5,"-")</f>
        <v>4.8783578307146476E-2</v>
      </c>
      <c r="N7" s="462"/>
      <c r="O7" s="173">
        <v>327</v>
      </c>
      <c r="P7" s="12">
        <f>IFERROR(O7/N5,"-")</f>
        <v>5.8518253400143161E-2</v>
      </c>
      <c r="Q7" s="462"/>
      <c r="R7" s="173">
        <v>171</v>
      </c>
      <c r="S7" s="12">
        <f>IFERROR(R7/Q5,"-")</f>
        <v>6.3949139865370236E-2</v>
      </c>
      <c r="T7" s="462"/>
      <c r="U7" s="173">
        <v>55</v>
      </c>
      <c r="V7" s="12">
        <f>IFERROR(U7/T5,"-")</f>
        <v>8.1240768094534718E-2</v>
      </c>
      <c r="W7" s="462"/>
      <c r="X7" s="173">
        <v>9</v>
      </c>
      <c r="Y7" s="12">
        <f>IFERROR(X7/W5,"-")</f>
        <v>0.10714285714285714</v>
      </c>
      <c r="Z7" s="462"/>
      <c r="AA7" s="173">
        <f t="shared" si="0"/>
        <v>950</v>
      </c>
      <c r="AB7" s="12">
        <f>IFERROR(AA7/Z5,"-")</f>
        <v>5.6027364944562397E-2</v>
      </c>
      <c r="AD7" s="83" t="s">
        <v>12</v>
      </c>
      <c r="AE7" s="112">
        <v>23</v>
      </c>
      <c r="AF7" s="112">
        <v>59</v>
      </c>
      <c r="AG7" s="112">
        <v>7608</v>
      </c>
      <c r="AH7" s="112">
        <v>5309</v>
      </c>
      <c r="AI7" s="112">
        <v>2235</v>
      </c>
      <c r="AJ7" s="112">
        <v>482</v>
      </c>
      <c r="AK7" s="112">
        <v>80</v>
      </c>
      <c r="AL7" s="112">
        <f t="shared" si="4"/>
        <v>15796</v>
      </c>
      <c r="AM7" s="212">
        <v>3</v>
      </c>
      <c r="AN7" s="113" t="s">
        <v>12</v>
      </c>
      <c r="AO7" s="114">
        <f t="shared" si="1"/>
        <v>0.10097493036211699</v>
      </c>
      <c r="AP7" s="9"/>
      <c r="AQ7" s="36" t="str">
        <f t="shared" si="2"/>
        <v>北河内医療圏</v>
      </c>
      <c r="AR7" s="284">
        <f t="shared" si="3"/>
        <v>0.10097493036211699</v>
      </c>
      <c r="AS7" s="110">
        <f t="shared" si="5"/>
        <v>0.10100000000000001</v>
      </c>
      <c r="AT7" s="46"/>
      <c r="AU7" s="115">
        <f t="shared" si="6"/>
        <v>9.8000000000000004E-2</v>
      </c>
      <c r="AV7" s="116">
        <v>0</v>
      </c>
    </row>
    <row r="8" spans="1:48" s="10" customFormat="1" ht="14.25" customHeight="1">
      <c r="B8" s="458"/>
      <c r="C8" s="460"/>
      <c r="D8" s="245" t="s">
        <v>80</v>
      </c>
      <c r="E8" s="463"/>
      <c r="F8" s="174">
        <v>2</v>
      </c>
      <c r="G8" s="13">
        <f>IFERROR(F8/E5,"-")</f>
        <v>0.16666666666666666</v>
      </c>
      <c r="H8" s="463"/>
      <c r="I8" s="174">
        <v>9</v>
      </c>
      <c r="J8" s="13">
        <f>IFERROR(I8/H5,"-")</f>
        <v>0.31034482758620691</v>
      </c>
      <c r="K8" s="463"/>
      <c r="L8" s="174">
        <v>640</v>
      </c>
      <c r="M8" s="13">
        <f>IFERROR(L8/K5,"-")</f>
        <v>8.1094779523568167E-2</v>
      </c>
      <c r="N8" s="463"/>
      <c r="O8" s="174">
        <v>623</v>
      </c>
      <c r="P8" s="13">
        <f>IFERROR(O8/N5,"-")</f>
        <v>0.11148890479599141</v>
      </c>
      <c r="Q8" s="463"/>
      <c r="R8" s="174">
        <v>410</v>
      </c>
      <c r="S8" s="13">
        <f>IFERROR(R8/Q5,"-")</f>
        <v>0.15332834704562454</v>
      </c>
      <c r="T8" s="463"/>
      <c r="U8" s="174">
        <v>112</v>
      </c>
      <c r="V8" s="13">
        <f>IFERROR(U8/T5,"-")</f>
        <v>0.16543574593796159</v>
      </c>
      <c r="W8" s="463"/>
      <c r="X8" s="174">
        <v>14</v>
      </c>
      <c r="Y8" s="13">
        <f>IFERROR(X8/W5,"-")</f>
        <v>0.16666666666666666</v>
      </c>
      <c r="Z8" s="463"/>
      <c r="AA8" s="174">
        <f t="shared" si="0"/>
        <v>1810</v>
      </c>
      <c r="AB8" s="13">
        <f>IFERROR(AA8/Z5,"-")</f>
        <v>0.10674687426279783</v>
      </c>
      <c r="AD8" s="83" t="s">
        <v>20</v>
      </c>
      <c r="AE8" s="112">
        <v>11</v>
      </c>
      <c r="AF8" s="112">
        <v>28</v>
      </c>
      <c r="AG8" s="112">
        <v>7239</v>
      </c>
      <c r="AH8" s="112">
        <v>5356</v>
      </c>
      <c r="AI8" s="112">
        <v>2282</v>
      </c>
      <c r="AJ8" s="112">
        <v>523</v>
      </c>
      <c r="AK8" s="112">
        <v>65</v>
      </c>
      <c r="AL8" s="112">
        <f t="shared" si="4"/>
        <v>15504</v>
      </c>
      <c r="AM8" s="212">
        <v>4</v>
      </c>
      <c r="AN8" s="113" t="s">
        <v>20</v>
      </c>
      <c r="AO8" s="114">
        <f t="shared" si="1"/>
        <v>8.7074303405572762E-2</v>
      </c>
      <c r="AP8" s="9"/>
      <c r="AQ8" s="36" t="str">
        <f t="shared" si="2"/>
        <v>泉州医療圏</v>
      </c>
      <c r="AR8" s="284">
        <f t="shared" si="3"/>
        <v>9.8530809151377824E-2</v>
      </c>
      <c r="AS8" s="110">
        <f t="shared" si="5"/>
        <v>9.9000000000000005E-2</v>
      </c>
      <c r="AT8" s="46"/>
      <c r="AU8" s="115">
        <f t="shared" si="6"/>
        <v>9.8000000000000004E-2</v>
      </c>
      <c r="AV8" s="116">
        <v>0</v>
      </c>
    </row>
    <row r="9" spans="1:48" s="10" customFormat="1" ht="14.25" customHeight="1">
      <c r="B9" s="456">
        <v>2</v>
      </c>
      <c r="C9" s="459" t="s">
        <v>82</v>
      </c>
      <c r="D9" s="243" t="s">
        <v>77</v>
      </c>
      <c r="E9" s="461">
        <f t="shared" ref="E9" si="7">VLOOKUP(C9,$AD$5:$AL$12,2,0)</f>
        <v>12</v>
      </c>
      <c r="F9" s="172">
        <v>7</v>
      </c>
      <c r="G9" s="65">
        <f>IFERROR(F9/E9,"-")</f>
        <v>0.58333333333333337</v>
      </c>
      <c r="H9" s="461">
        <f t="shared" ref="H9" si="8">VLOOKUP(C9,$AD$5:$AL$12,3,0)</f>
        <v>37</v>
      </c>
      <c r="I9" s="172">
        <v>23</v>
      </c>
      <c r="J9" s="65">
        <f>IFERROR(I9/H9,"-")</f>
        <v>0.6216216216216216</v>
      </c>
      <c r="K9" s="461">
        <f t="shared" ref="K9" si="9">VLOOKUP(C9,$AD$5:$AL$12,4,0)</f>
        <v>6934</v>
      </c>
      <c r="L9" s="172">
        <v>5384</v>
      </c>
      <c r="M9" s="65">
        <f>IFERROR(L9/K9,"-")</f>
        <v>0.77646380155754258</v>
      </c>
      <c r="N9" s="461">
        <f t="shared" ref="N9" si="10">VLOOKUP(C9,$AD$5:$AL$12,5,0)</f>
        <v>4782</v>
      </c>
      <c r="O9" s="172">
        <v>3523</v>
      </c>
      <c r="P9" s="65">
        <f>IFERROR(O9/N9,"-")</f>
        <v>0.73672103722291926</v>
      </c>
      <c r="Q9" s="461">
        <f t="shared" ref="Q9" si="11">VLOOKUP(C9,$AD$5:$AL$12,6,0)</f>
        <v>2263</v>
      </c>
      <c r="R9" s="172">
        <v>1590</v>
      </c>
      <c r="S9" s="65">
        <f>IFERROR(R9/Q9,"-")</f>
        <v>0.70260715863897483</v>
      </c>
      <c r="T9" s="461">
        <f t="shared" ref="T9" si="12">VLOOKUP(C9,$AD$5:$AL$12,7,0)</f>
        <v>583</v>
      </c>
      <c r="U9" s="172">
        <v>383</v>
      </c>
      <c r="V9" s="65">
        <f>IFERROR(U9/T9,"-")</f>
        <v>0.65694682675814753</v>
      </c>
      <c r="W9" s="461">
        <f t="shared" ref="W9" si="13">VLOOKUP(C9,$AD$5:$AL$12,8,0)</f>
        <v>73</v>
      </c>
      <c r="X9" s="172">
        <v>43</v>
      </c>
      <c r="Y9" s="65">
        <f>IFERROR(X9/W9,"-")</f>
        <v>0.58904109589041098</v>
      </c>
      <c r="Z9" s="461">
        <f t="shared" ref="Z9" si="14">VLOOKUP(C9,$AD$5:$AL$12,9,0)</f>
        <v>14684</v>
      </c>
      <c r="AA9" s="172">
        <f t="shared" si="0"/>
        <v>10953</v>
      </c>
      <c r="AB9" s="65">
        <f>IFERROR(AA9/Z9,"-")</f>
        <v>0.74591391991283029</v>
      </c>
      <c r="AD9" s="83" t="s">
        <v>24</v>
      </c>
      <c r="AE9" s="112">
        <v>19</v>
      </c>
      <c r="AF9" s="112">
        <v>51</v>
      </c>
      <c r="AG9" s="112">
        <v>5238</v>
      </c>
      <c r="AH9" s="112">
        <v>3530</v>
      </c>
      <c r="AI9" s="112">
        <v>1534</v>
      </c>
      <c r="AJ9" s="112">
        <v>416</v>
      </c>
      <c r="AK9" s="112">
        <v>65</v>
      </c>
      <c r="AL9" s="112">
        <f t="shared" si="4"/>
        <v>10853</v>
      </c>
      <c r="AM9" s="212">
        <v>5</v>
      </c>
      <c r="AN9" s="113" t="s">
        <v>24</v>
      </c>
      <c r="AO9" s="114">
        <f t="shared" si="1"/>
        <v>9.5365336773242423E-2</v>
      </c>
      <c r="AP9" s="9"/>
      <c r="AQ9" s="36" t="str">
        <f t="shared" si="2"/>
        <v>大阪市医療圏</v>
      </c>
      <c r="AR9" s="284">
        <f t="shared" si="3"/>
        <v>9.5743681292868546E-2</v>
      </c>
      <c r="AS9" s="110">
        <f t="shared" si="5"/>
        <v>9.6000000000000002E-2</v>
      </c>
      <c r="AT9" s="46"/>
      <c r="AU9" s="115">
        <f t="shared" si="6"/>
        <v>9.8000000000000004E-2</v>
      </c>
      <c r="AV9" s="116">
        <v>0</v>
      </c>
    </row>
    <row r="10" spans="1:48" s="10" customFormat="1" ht="14.25" customHeight="1">
      <c r="B10" s="457"/>
      <c r="C10" s="460"/>
      <c r="D10" s="244" t="s">
        <v>78</v>
      </c>
      <c r="E10" s="462"/>
      <c r="F10" s="173">
        <v>1</v>
      </c>
      <c r="G10" s="12">
        <f>IFERROR(F10/E9,"-")</f>
        <v>8.3333333333333329E-2</v>
      </c>
      <c r="H10" s="462"/>
      <c r="I10" s="173">
        <v>8</v>
      </c>
      <c r="J10" s="12">
        <f>IFERROR(I10/H9,"-")</f>
        <v>0.21621621621621623</v>
      </c>
      <c r="K10" s="462"/>
      <c r="L10" s="173">
        <v>644</v>
      </c>
      <c r="M10" s="12">
        <f>IFERROR(L10/K9,"-")</f>
        <v>9.2875685030285551E-2</v>
      </c>
      <c r="N10" s="462"/>
      <c r="O10" s="173">
        <v>491</v>
      </c>
      <c r="P10" s="12">
        <f>IFERROR(O10/N9,"-")</f>
        <v>0.102676704307821</v>
      </c>
      <c r="Q10" s="462"/>
      <c r="R10" s="173">
        <v>245</v>
      </c>
      <c r="S10" s="12">
        <f>IFERROR(R10/Q9,"-")</f>
        <v>0.10826336721166593</v>
      </c>
      <c r="T10" s="462"/>
      <c r="U10" s="173">
        <v>61</v>
      </c>
      <c r="V10" s="12">
        <f>IFERROR(U10/T9,"-")</f>
        <v>0.10463121783876501</v>
      </c>
      <c r="W10" s="462"/>
      <c r="X10" s="173">
        <v>7</v>
      </c>
      <c r="Y10" s="12">
        <f>IFERROR(X10/W9,"-")</f>
        <v>9.5890410958904104E-2</v>
      </c>
      <c r="Z10" s="462"/>
      <c r="AA10" s="173">
        <f t="shared" si="0"/>
        <v>1457</v>
      </c>
      <c r="AB10" s="12">
        <f>IFERROR(AA10/Z9,"-")</f>
        <v>9.9223644783437759E-2</v>
      </c>
      <c r="AD10" s="83" t="s">
        <v>34</v>
      </c>
      <c r="AE10" s="112">
        <v>26</v>
      </c>
      <c r="AF10" s="112">
        <v>53</v>
      </c>
      <c r="AG10" s="112">
        <v>4023</v>
      </c>
      <c r="AH10" s="112">
        <v>2717</v>
      </c>
      <c r="AI10" s="112">
        <v>1205</v>
      </c>
      <c r="AJ10" s="112">
        <v>289</v>
      </c>
      <c r="AK10" s="112">
        <v>43</v>
      </c>
      <c r="AL10" s="112">
        <f t="shared" si="4"/>
        <v>8356</v>
      </c>
      <c r="AM10" s="212">
        <v>6</v>
      </c>
      <c r="AN10" s="113" t="s">
        <v>34</v>
      </c>
      <c r="AO10" s="114">
        <f t="shared" si="1"/>
        <v>9.5739588319770225E-2</v>
      </c>
      <c r="AP10" s="9"/>
      <c r="AQ10" s="36" t="str">
        <f t="shared" si="2"/>
        <v>堺市医療圏</v>
      </c>
      <c r="AR10" s="284">
        <f t="shared" si="3"/>
        <v>9.5739588319770225E-2</v>
      </c>
      <c r="AS10" s="110">
        <f t="shared" si="5"/>
        <v>9.6000000000000002E-2</v>
      </c>
      <c r="AT10" s="46"/>
      <c r="AU10" s="115">
        <f t="shared" si="6"/>
        <v>9.8000000000000004E-2</v>
      </c>
      <c r="AV10" s="116">
        <v>0</v>
      </c>
    </row>
    <row r="11" spans="1:48" s="10" customFormat="1" ht="14.25" customHeight="1">
      <c r="B11" s="457"/>
      <c r="C11" s="460"/>
      <c r="D11" s="244" t="s">
        <v>79</v>
      </c>
      <c r="E11" s="462"/>
      <c r="F11" s="173">
        <v>1</v>
      </c>
      <c r="G11" s="12">
        <f>IFERROR(F11/E9,"-")</f>
        <v>8.3333333333333329E-2</v>
      </c>
      <c r="H11" s="462"/>
      <c r="I11" s="173">
        <v>1</v>
      </c>
      <c r="J11" s="12">
        <f>IFERROR(I11/H9,"-")</f>
        <v>2.7027027027027029E-2</v>
      </c>
      <c r="K11" s="462"/>
      <c r="L11" s="173">
        <v>343</v>
      </c>
      <c r="M11" s="12">
        <f>IFERROR(L11/K9,"-")</f>
        <v>4.9466397461782524E-2</v>
      </c>
      <c r="N11" s="462"/>
      <c r="O11" s="173">
        <v>238</v>
      </c>
      <c r="P11" s="12">
        <f>IFERROR(O11/N9,"-")</f>
        <v>4.9769970723546636E-2</v>
      </c>
      <c r="Q11" s="462"/>
      <c r="R11" s="173">
        <v>130</v>
      </c>
      <c r="S11" s="12">
        <f>IFERROR(R11/Q9,"-")</f>
        <v>5.7445868316394165E-2</v>
      </c>
      <c r="T11" s="462"/>
      <c r="U11" s="173">
        <v>44</v>
      </c>
      <c r="V11" s="12">
        <f>IFERROR(U11/T9,"-")</f>
        <v>7.5471698113207544E-2</v>
      </c>
      <c r="W11" s="462"/>
      <c r="X11" s="173">
        <v>6</v>
      </c>
      <c r="Y11" s="12">
        <f>IFERROR(X11/W9,"-")</f>
        <v>8.2191780821917804E-2</v>
      </c>
      <c r="Z11" s="462"/>
      <c r="AA11" s="173">
        <f t="shared" ref="AA11:AA36" si="15">SUM(F11,I11,L11,O11,R11,U11,X11)</f>
        <v>763</v>
      </c>
      <c r="AB11" s="12">
        <f>IFERROR(AA11/Z9,"-")</f>
        <v>5.1961318441841459E-2</v>
      </c>
      <c r="AD11" s="83" t="s">
        <v>43</v>
      </c>
      <c r="AE11" s="112">
        <v>29</v>
      </c>
      <c r="AF11" s="112">
        <v>77</v>
      </c>
      <c r="AG11" s="112">
        <v>6406</v>
      </c>
      <c r="AH11" s="112">
        <v>4645</v>
      </c>
      <c r="AI11" s="112">
        <v>1984</v>
      </c>
      <c r="AJ11" s="112">
        <v>466</v>
      </c>
      <c r="AK11" s="112">
        <v>74</v>
      </c>
      <c r="AL11" s="112">
        <f t="shared" si="4"/>
        <v>13681</v>
      </c>
      <c r="AM11" s="212">
        <v>7</v>
      </c>
      <c r="AN11" s="113" t="s">
        <v>43</v>
      </c>
      <c r="AO11" s="114">
        <f t="shared" si="1"/>
        <v>9.8530809151377824E-2</v>
      </c>
      <c r="AP11" s="9"/>
      <c r="AQ11" s="36" t="str">
        <f t="shared" si="2"/>
        <v>南河内医療圏</v>
      </c>
      <c r="AR11" s="284">
        <f t="shared" si="3"/>
        <v>9.5365336773242423E-2</v>
      </c>
      <c r="AS11" s="110">
        <f t="shared" si="5"/>
        <v>9.5000000000000001E-2</v>
      </c>
      <c r="AT11" s="46"/>
      <c r="AU11" s="115">
        <f t="shared" si="6"/>
        <v>9.8000000000000004E-2</v>
      </c>
      <c r="AV11" s="116">
        <v>0</v>
      </c>
    </row>
    <row r="12" spans="1:48" s="10" customFormat="1" ht="14.25" customHeight="1">
      <c r="B12" s="458"/>
      <c r="C12" s="460"/>
      <c r="D12" s="245" t="s">
        <v>80</v>
      </c>
      <c r="E12" s="462"/>
      <c r="F12" s="174">
        <v>3</v>
      </c>
      <c r="G12" s="13">
        <f>IFERROR(F12/E9,"-")</f>
        <v>0.25</v>
      </c>
      <c r="H12" s="462"/>
      <c r="I12" s="174">
        <v>5</v>
      </c>
      <c r="J12" s="13">
        <f>IFERROR(I12/H9,"-")</f>
        <v>0.13513513513513514</v>
      </c>
      <c r="K12" s="463"/>
      <c r="L12" s="174">
        <v>563</v>
      </c>
      <c r="M12" s="13">
        <f>IFERROR(L12/K9,"-")</f>
        <v>8.1194115950389389E-2</v>
      </c>
      <c r="N12" s="462"/>
      <c r="O12" s="174">
        <v>530</v>
      </c>
      <c r="P12" s="13">
        <f>IFERROR(O12/N9,"-")</f>
        <v>0.11083228774571309</v>
      </c>
      <c r="Q12" s="462"/>
      <c r="R12" s="174">
        <v>298</v>
      </c>
      <c r="S12" s="13">
        <f>IFERROR(R12/Q9,"-")</f>
        <v>0.13168360583296509</v>
      </c>
      <c r="T12" s="462"/>
      <c r="U12" s="174">
        <v>95</v>
      </c>
      <c r="V12" s="13">
        <f>IFERROR(U12/T9,"-")</f>
        <v>0.16295025728987994</v>
      </c>
      <c r="W12" s="462"/>
      <c r="X12" s="174">
        <v>17</v>
      </c>
      <c r="Y12" s="13">
        <f>IFERROR(X12/W9,"-")</f>
        <v>0.23287671232876711</v>
      </c>
      <c r="Z12" s="463"/>
      <c r="AA12" s="174">
        <f>SUM(F12,I12,L12,O12,R12,U12,X12)</f>
        <v>1511</v>
      </c>
      <c r="AB12" s="13">
        <f>IFERROR(AA12/Z9,"-")</f>
        <v>0.10290111686189049</v>
      </c>
      <c r="AD12" s="83" t="s">
        <v>56</v>
      </c>
      <c r="AE12" s="112">
        <v>54</v>
      </c>
      <c r="AF12" s="112">
        <v>181</v>
      </c>
      <c r="AG12" s="112">
        <v>13471</v>
      </c>
      <c r="AH12" s="112">
        <v>10736</v>
      </c>
      <c r="AI12" s="112">
        <v>5735</v>
      </c>
      <c r="AJ12" s="112">
        <v>1537</v>
      </c>
      <c r="AK12" s="112">
        <v>215</v>
      </c>
      <c r="AL12" s="112">
        <f t="shared" si="4"/>
        <v>31929</v>
      </c>
      <c r="AM12" s="212">
        <v>8</v>
      </c>
      <c r="AN12" s="113" t="s">
        <v>56</v>
      </c>
      <c r="AO12" s="114">
        <f t="shared" si="1"/>
        <v>9.5743681292868546E-2</v>
      </c>
      <c r="AP12" s="9"/>
      <c r="AQ12" s="36" t="str">
        <f t="shared" si="2"/>
        <v>中河内医療圏</v>
      </c>
      <c r="AR12" s="284">
        <f t="shared" si="3"/>
        <v>8.7074303405572762E-2</v>
      </c>
      <c r="AS12" s="110">
        <f t="shared" si="5"/>
        <v>8.6999999999999994E-2</v>
      </c>
      <c r="AT12" s="46"/>
      <c r="AU12" s="115">
        <f t="shared" si="6"/>
        <v>9.8000000000000004E-2</v>
      </c>
      <c r="AV12" s="116">
        <v>999</v>
      </c>
    </row>
    <row r="13" spans="1:48" s="10" customFormat="1" ht="14.25" customHeight="1">
      <c r="B13" s="456">
        <v>3</v>
      </c>
      <c r="C13" s="459" t="s">
        <v>83</v>
      </c>
      <c r="D13" s="243" t="s">
        <v>77</v>
      </c>
      <c r="E13" s="461">
        <f t="shared" ref="E13" si="16">VLOOKUP(C13,$AD$5:$AL$12,2,0)</f>
        <v>23</v>
      </c>
      <c r="F13" s="172">
        <v>18</v>
      </c>
      <c r="G13" s="65">
        <f>IFERROR(F13/E13,"-")</f>
        <v>0.78260869565217395</v>
      </c>
      <c r="H13" s="461">
        <f t="shared" ref="H13" si="17">VLOOKUP(C13,$AD$5:$AL$12,3,0)</f>
        <v>59</v>
      </c>
      <c r="I13" s="172">
        <v>43</v>
      </c>
      <c r="J13" s="65">
        <f>IFERROR(I13/H13,"-")</f>
        <v>0.72881355932203384</v>
      </c>
      <c r="K13" s="461">
        <f t="shared" ref="K13" si="18">VLOOKUP(C13,$AD$5:$AL$12,4,0)</f>
        <v>7608</v>
      </c>
      <c r="L13" s="172">
        <v>5761</v>
      </c>
      <c r="M13" s="65">
        <f>IFERROR(L13/K13,"-")</f>
        <v>0.75722923238696105</v>
      </c>
      <c r="N13" s="461">
        <f t="shared" ref="N13" si="19">VLOOKUP(C13,$AD$5:$AL$12,5,0)</f>
        <v>5309</v>
      </c>
      <c r="O13" s="172">
        <v>3949</v>
      </c>
      <c r="P13" s="65">
        <f>IFERROR(O13/N13,"-")</f>
        <v>0.74383122998681483</v>
      </c>
      <c r="Q13" s="461">
        <f t="shared" ref="Q13" si="20">VLOOKUP(C13,$AD$5:$AL$12,6,0)</f>
        <v>2235</v>
      </c>
      <c r="R13" s="172">
        <v>1551</v>
      </c>
      <c r="S13" s="65">
        <f>IFERROR(R13/Q13,"-")</f>
        <v>0.69395973154362411</v>
      </c>
      <c r="T13" s="461">
        <f t="shared" ref="T13" si="21">VLOOKUP(C13,$AD$5:$AL$12,7,0)</f>
        <v>482</v>
      </c>
      <c r="U13" s="172">
        <v>325</v>
      </c>
      <c r="V13" s="65">
        <f>IFERROR(U13/T13,"-")</f>
        <v>0.67427385892116187</v>
      </c>
      <c r="W13" s="461">
        <f t="shared" ref="W13" si="22">VLOOKUP(C13,$AD$5:$AL$12,8,0)</f>
        <v>80</v>
      </c>
      <c r="X13" s="172">
        <v>51</v>
      </c>
      <c r="Y13" s="65">
        <f>IFERROR(X13/W13,"-")</f>
        <v>0.63749999999999996</v>
      </c>
      <c r="Z13" s="461">
        <f t="shared" ref="Z13" si="23">VLOOKUP(C13,$AD$5:$AL$12,9,0)</f>
        <v>15796</v>
      </c>
      <c r="AA13" s="172">
        <f t="shared" si="15"/>
        <v>11698</v>
      </c>
      <c r="AB13" s="65">
        <f>IFERROR(AA13/Z13,"-")</f>
        <v>0.74056723221068621</v>
      </c>
    </row>
    <row r="14" spans="1:48" s="10" customFormat="1" ht="14.25" customHeight="1">
      <c r="B14" s="457"/>
      <c r="C14" s="460"/>
      <c r="D14" s="244" t="s">
        <v>78</v>
      </c>
      <c r="E14" s="462"/>
      <c r="F14" s="173">
        <v>1</v>
      </c>
      <c r="G14" s="12">
        <f>IFERROR(F14/E13,"-")</f>
        <v>4.3478260869565216E-2</v>
      </c>
      <c r="H14" s="462"/>
      <c r="I14" s="173">
        <v>3</v>
      </c>
      <c r="J14" s="12">
        <f>IFERROR(I14/H13,"-")</f>
        <v>5.0847457627118647E-2</v>
      </c>
      <c r="K14" s="462"/>
      <c r="L14" s="173">
        <v>812</v>
      </c>
      <c r="M14" s="12">
        <f>IFERROR(L14/K13,"-")</f>
        <v>0.10672975814931651</v>
      </c>
      <c r="N14" s="462"/>
      <c r="O14" s="173">
        <v>535</v>
      </c>
      <c r="P14" s="12">
        <f>IFERROR(O14/N13,"-")</f>
        <v>0.10077227349783387</v>
      </c>
      <c r="Q14" s="462"/>
      <c r="R14" s="173">
        <v>242</v>
      </c>
      <c r="S14" s="12">
        <f>IFERROR(R14/Q13,"-")</f>
        <v>0.10827740492170022</v>
      </c>
      <c r="T14" s="462"/>
      <c r="U14" s="173">
        <v>50</v>
      </c>
      <c r="V14" s="12">
        <f>IFERROR(U14/T13,"-")</f>
        <v>0.1037344398340249</v>
      </c>
      <c r="W14" s="462"/>
      <c r="X14" s="173">
        <v>7</v>
      </c>
      <c r="Y14" s="12">
        <f>IFERROR(X14/W13,"-")</f>
        <v>8.7499999999999994E-2</v>
      </c>
      <c r="Z14" s="462"/>
      <c r="AA14" s="173">
        <f t="shared" si="15"/>
        <v>1650</v>
      </c>
      <c r="AB14" s="12">
        <f>IFERROR(AA14/Z13,"-")</f>
        <v>0.10445682451253482</v>
      </c>
    </row>
    <row r="15" spans="1:48" s="10" customFormat="1" ht="14.25" customHeight="1">
      <c r="B15" s="457"/>
      <c r="C15" s="460"/>
      <c r="D15" s="244" t="s">
        <v>79</v>
      </c>
      <c r="E15" s="462"/>
      <c r="F15" s="173">
        <v>2</v>
      </c>
      <c r="G15" s="12">
        <f>IFERROR(F15/E13,"-")</f>
        <v>8.6956521739130432E-2</v>
      </c>
      <c r="H15" s="462"/>
      <c r="I15" s="173">
        <v>4</v>
      </c>
      <c r="J15" s="12">
        <f>IFERROR(I15/H13,"-")</f>
        <v>6.7796610169491525E-2</v>
      </c>
      <c r="K15" s="462"/>
      <c r="L15" s="173">
        <v>389</v>
      </c>
      <c r="M15" s="12">
        <f>IFERROR(L15/K13,"-")</f>
        <v>5.1130389064143009E-2</v>
      </c>
      <c r="N15" s="462"/>
      <c r="O15" s="173">
        <v>281</v>
      </c>
      <c r="P15" s="12">
        <f>IFERROR(O15/N13,"-")</f>
        <v>5.2928988510077227E-2</v>
      </c>
      <c r="Q15" s="462"/>
      <c r="R15" s="173">
        <v>139</v>
      </c>
      <c r="S15" s="12">
        <f>IFERROR(R15/Q13,"-")</f>
        <v>6.2192393736017898E-2</v>
      </c>
      <c r="T15" s="462"/>
      <c r="U15" s="173">
        <v>31</v>
      </c>
      <c r="V15" s="12">
        <f>IFERROR(U15/T13,"-")</f>
        <v>6.4315352697095429E-2</v>
      </c>
      <c r="W15" s="462"/>
      <c r="X15" s="173">
        <v>7</v>
      </c>
      <c r="Y15" s="12">
        <f>IFERROR(X15/W13,"-")</f>
        <v>8.7499999999999994E-2</v>
      </c>
      <c r="Z15" s="462"/>
      <c r="AA15" s="173">
        <f t="shared" si="15"/>
        <v>853</v>
      </c>
      <c r="AB15" s="12">
        <f>IFERROR(AA15/Z13,"-")</f>
        <v>5.4001012914661937E-2</v>
      </c>
    </row>
    <row r="16" spans="1:48" s="10" customFormat="1" ht="14.25" customHeight="1">
      <c r="B16" s="458"/>
      <c r="C16" s="460"/>
      <c r="D16" s="245" t="s">
        <v>80</v>
      </c>
      <c r="E16" s="462"/>
      <c r="F16" s="174">
        <v>2</v>
      </c>
      <c r="G16" s="13">
        <f>IFERROR(F16/E13,"-")</f>
        <v>8.6956521739130432E-2</v>
      </c>
      <c r="H16" s="462"/>
      <c r="I16" s="174">
        <v>9</v>
      </c>
      <c r="J16" s="13">
        <f>IFERROR(I16/H13,"-")</f>
        <v>0.15254237288135594</v>
      </c>
      <c r="K16" s="463"/>
      <c r="L16" s="174">
        <v>646</v>
      </c>
      <c r="M16" s="13">
        <f>IFERROR(L16/K13,"-")</f>
        <v>8.491062039957939E-2</v>
      </c>
      <c r="N16" s="462"/>
      <c r="O16" s="174">
        <v>544</v>
      </c>
      <c r="P16" s="13">
        <f>IFERROR(O16/N13,"-")</f>
        <v>0.10246750800527406</v>
      </c>
      <c r="Q16" s="462"/>
      <c r="R16" s="174">
        <v>303</v>
      </c>
      <c r="S16" s="13">
        <f>IFERROR(R16/Q13,"-")</f>
        <v>0.13557046979865772</v>
      </c>
      <c r="T16" s="462"/>
      <c r="U16" s="174">
        <v>76</v>
      </c>
      <c r="V16" s="13">
        <f>IFERROR(U16/T13,"-")</f>
        <v>0.15767634854771784</v>
      </c>
      <c r="W16" s="462"/>
      <c r="X16" s="174">
        <v>15</v>
      </c>
      <c r="Y16" s="13">
        <f>IFERROR(X16/W13,"-")</f>
        <v>0.1875</v>
      </c>
      <c r="Z16" s="463"/>
      <c r="AA16" s="174">
        <f t="shared" si="15"/>
        <v>1595</v>
      </c>
      <c r="AB16" s="13">
        <f>IFERROR(AA16/Z13,"-")</f>
        <v>0.10097493036211699</v>
      </c>
    </row>
    <row r="17" spans="2:28" s="10" customFormat="1" ht="14.25" customHeight="1">
      <c r="B17" s="456">
        <v>4</v>
      </c>
      <c r="C17" s="459" t="s">
        <v>84</v>
      </c>
      <c r="D17" s="243" t="s">
        <v>77</v>
      </c>
      <c r="E17" s="461">
        <f t="shared" ref="E17" si="24">VLOOKUP(C17,$AD$5:$AL$12,2,0)</f>
        <v>11</v>
      </c>
      <c r="F17" s="172">
        <v>9</v>
      </c>
      <c r="G17" s="65">
        <f>IFERROR(F17/E17,"-")</f>
        <v>0.81818181818181823</v>
      </c>
      <c r="H17" s="461">
        <f t="shared" ref="H17" si="25">VLOOKUP(C17,$AD$5:$AL$12,3,0)</f>
        <v>28</v>
      </c>
      <c r="I17" s="172">
        <v>21</v>
      </c>
      <c r="J17" s="65">
        <f>IFERROR(I17/H17,"-")</f>
        <v>0.75</v>
      </c>
      <c r="K17" s="461">
        <f t="shared" ref="K17" si="26">VLOOKUP(C17,$AD$5:$AL$12,4,0)</f>
        <v>7239</v>
      </c>
      <c r="L17" s="172">
        <v>5728</v>
      </c>
      <c r="M17" s="65">
        <f>IFERROR(L17/K17,"-")</f>
        <v>0.79126951236358611</v>
      </c>
      <c r="N17" s="461">
        <f t="shared" ref="N17" si="27">VLOOKUP(C17,$AD$5:$AL$12,5,0)</f>
        <v>5356</v>
      </c>
      <c r="O17" s="172">
        <v>4027</v>
      </c>
      <c r="P17" s="65">
        <f>IFERROR(O17/N17,"-")</f>
        <v>0.75186706497386113</v>
      </c>
      <c r="Q17" s="461">
        <f t="shared" ref="Q17" si="28">VLOOKUP(C17,$AD$5:$AL$12,6,0)</f>
        <v>2282</v>
      </c>
      <c r="R17" s="172">
        <v>1660</v>
      </c>
      <c r="S17" s="65">
        <f>IFERROR(R17/Q17,"-")</f>
        <v>0.72743207712532865</v>
      </c>
      <c r="T17" s="461">
        <f t="shared" ref="T17" si="29">VLOOKUP(C17,$AD$5:$AL$12,7,0)</f>
        <v>523</v>
      </c>
      <c r="U17" s="172">
        <v>366</v>
      </c>
      <c r="V17" s="65">
        <f>IFERROR(U17/T17,"-")</f>
        <v>0.69980879541108987</v>
      </c>
      <c r="W17" s="461">
        <f t="shared" ref="W17" si="30">VLOOKUP(C17,$AD$5:$AL$12,8,0)</f>
        <v>65</v>
      </c>
      <c r="X17" s="172">
        <v>45</v>
      </c>
      <c r="Y17" s="65">
        <f>IFERROR(X17/W17,"-")</f>
        <v>0.69230769230769229</v>
      </c>
      <c r="Z17" s="461">
        <f t="shared" ref="Z17" si="31">VLOOKUP(C17,$AD$5:$AL$12,9,0)</f>
        <v>15504</v>
      </c>
      <c r="AA17" s="172">
        <f t="shared" si="15"/>
        <v>11856</v>
      </c>
      <c r="AB17" s="65">
        <f>IFERROR(AA17/Z17,"-")</f>
        <v>0.76470588235294112</v>
      </c>
    </row>
    <row r="18" spans="2:28" s="10" customFormat="1" ht="14.25" customHeight="1">
      <c r="B18" s="457"/>
      <c r="C18" s="460"/>
      <c r="D18" s="244" t="s">
        <v>78</v>
      </c>
      <c r="E18" s="462"/>
      <c r="F18" s="173">
        <v>1</v>
      </c>
      <c r="G18" s="12">
        <f>IFERROR(F18/E17,"-")</f>
        <v>9.0909090909090912E-2</v>
      </c>
      <c r="H18" s="462"/>
      <c r="I18" s="173">
        <v>3</v>
      </c>
      <c r="J18" s="12">
        <f>IFERROR(I18/H17,"-")</f>
        <v>0.10714285714285714</v>
      </c>
      <c r="K18" s="462"/>
      <c r="L18" s="173">
        <v>673</v>
      </c>
      <c r="M18" s="12">
        <f>IFERROR(L18/K17,"-")</f>
        <v>9.2968642077635028E-2</v>
      </c>
      <c r="N18" s="462"/>
      <c r="O18" s="173">
        <v>542</v>
      </c>
      <c r="P18" s="12">
        <f>IFERROR(O18/N17,"-")</f>
        <v>0.10119492158327109</v>
      </c>
      <c r="Q18" s="462"/>
      <c r="R18" s="173">
        <v>240</v>
      </c>
      <c r="S18" s="12">
        <f>IFERROR(R18/Q17,"-")</f>
        <v>0.10517090271691498</v>
      </c>
      <c r="T18" s="462"/>
      <c r="U18" s="173">
        <v>51</v>
      </c>
      <c r="V18" s="12">
        <f>IFERROR(U18/T17,"-")</f>
        <v>9.7514340344168254E-2</v>
      </c>
      <c r="W18" s="462"/>
      <c r="X18" s="173">
        <v>5</v>
      </c>
      <c r="Y18" s="12">
        <f>IFERROR(X18/W17,"-")</f>
        <v>7.6923076923076927E-2</v>
      </c>
      <c r="Z18" s="462"/>
      <c r="AA18" s="173">
        <f t="shared" si="15"/>
        <v>1515</v>
      </c>
      <c r="AB18" s="12">
        <f>IFERROR(AA18/Z17,"-")</f>
        <v>9.7716718266253874E-2</v>
      </c>
    </row>
    <row r="19" spans="2:28" s="10" customFormat="1" ht="14.25" customHeight="1">
      <c r="B19" s="457"/>
      <c r="C19" s="460"/>
      <c r="D19" s="244" t="s">
        <v>79</v>
      </c>
      <c r="E19" s="462"/>
      <c r="F19" s="173">
        <v>0</v>
      </c>
      <c r="G19" s="12">
        <f>IFERROR(F19/E17,"-")</f>
        <v>0</v>
      </c>
      <c r="H19" s="462"/>
      <c r="I19" s="173">
        <v>1</v>
      </c>
      <c r="J19" s="12">
        <f>IFERROR(I19/H17,"-")</f>
        <v>3.5714285714285712E-2</v>
      </c>
      <c r="K19" s="462"/>
      <c r="L19" s="173">
        <v>348</v>
      </c>
      <c r="M19" s="12">
        <f>IFERROR(L19/K17,"-")</f>
        <v>4.807293825113966E-2</v>
      </c>
      <c r="N19" s="462"/>
      <c r="O19" s="173">
        <v>268</v>
      </c>
      <c r="P19" s="12">
        <f>IFERROR(O19/N17,"-")</f>
        <v>5.003734129947722E-2</v>
      </c>
      <c r="Q19" s="462"/>
      <c r="R19" s="173">
        <v>139</v>
      </c>
      <c r="S19" s="12">
        <f>IFERROR(R19/Q17,"-")</f>
        <v>6.0911481156879929E-2</v>
      </c>
      <c r="T19" s="462"/>
      <c r="U19" s="173">
        <v>24</v>
      </c>
      <c r="V19" s="12">
        <f>IFERROR(U19/T17,"-")</f>
        <v>4.5889101338432124E-2</v>
      </c>
      <c r="W19" s="462"/>
      <c r="X19" s="173">
        <v>3</v>
      </c>
      <c r="Y19" s="12">
        <f>IFERROR(X19/W17,"-")</f>
        <v>4.6153846153846156E-2</v>
      </c>
      <c r="Z19" s="462"/>
      <c r="AA19" s="173">
        <f t="shared" si="15"/>
        <v>783</v>
      </c>
      <c r="AB19" s="12">
        <f>IFERROR(AA19/Z17,"-")</f>
        <v>5.0503095975232198E-2</v>
      </c>
    </row>
    <row r="20" spans="2:28" s="10" customFormat="1" ht="14.25" customHeight="1">
      <c r="B20" s="458"/>
      <c r="C20" s="460"/>
      <c r="D20" s="245" t="s">
        <v>80</v>
      </c>
      <c r="E20" s="462"/>
      <c r="F20" s="174">
        <v>1</v>
      </c>
      <c r="G20" s="13">
        <f>IFERROR(F20/E17,"-")</f>
        <v>9.0909090909090912E-2</v>
      </c>
      <c r="H20" s="462"/>
      <c r="I20" s="174">
        <v>3</v>
      </c>
      <c r="J20" s="13">
        <f>IFERROR(I20/H17,"-")</f>
        <v>0.10714285714285714</v>
      </c>
      <c r="K20" s="463"/>
      <c r="L20" s="174">
        <v>490</v>
      </c>
      <c r="M20" s="13">
        <f>IFERROR(L20/K17,"-")</f>
        <v>6.7688907307639171E-2</v>
      </c>
      <c r="N20" s="462"/>
      <c r="O20" s="174">
        <v>519</v>
      </c>
      <c r="P20" s="13">
        <f>IFERROR(O20/N17,"-")</f>
        <v>9.6900672143390584E-2</v>
      </c>
      <c r="Q20" s="462"/>
      <c r="R20" s="174">
        <v>243</v>
      </c>
      <c r="S20" s="13">
        <f>IFERROR(R20/Q17,"-")</f>
        <v>0.10648553900087643</v>
      </c>
      <c r="T20" s="462"/>
      <c r="U20" s="174">
        <v>82</v>
      </c>
      <c r="V20" s="13">
        <f>IFERROR(U20/T17,"-")</f>
        <v>0.15678776290630975</v>
      </c>
      <c r="W20" s="462"/>
      <c r="X20" s="174">
        <v>12</v>
      </c>
      <c r="Y20" s="13">
        <f>IFERROR(X20/W17,"-")</f>
        <v>0.18461538461538463</v>
      </c>
      <c r="Z20" s="463"/>
      <c r="AA20" s="174">
        <f t="shared" si="15"/>
        <v>1350</v>
      </c>
      <c r="AB20" s="13">
        <f>IFERROR(AA20/Z17,"-")</f>
        <v>8.7074303405572762E-2</v>
      </c>
    </row>
    <row r="21" spans="2:28" s="10" customFormat="1" ht="14.25" customHeight="1">
      <c r="B21" s="456">
        <v>5</v>
      </c>
      <c r="C21" s="459" t="s">
        <v>161</v>
      </c>
      <c r="D21" s="243" t="s">
        <v>77</v>
      </c>
      <c r="E21" s="461">
        <f t="shared" ref="E21" si="32">VLOOKUP(C21,$AD$5:$AL$12,2,0)</f>
        <v>19</v>
      </c>
      <c r="F21" s="172">
        <v>11</v>
      </c>
      <c r="G21" s="65">
        <f>IFERROR(F21/E21,"-")</f>
        <v>0.57894736842105265</v>
      </c>
      <c r="H21" s="461">
        <f t="shared" ref="H21" si="33">VLOOKUP(C21,$AD$5:$AL$12,3,0)</f>
        <v>51</v>
      </c>
      <c r="I21" s="172">
        <v>37</v>
      </c>
      <c r="J21" s="65">
        <f>IFERROR(I21/H21,"-")</f>
        <v>0.72549019607843135</v>
      </c>
      <c r="K21" s="461">
        <f t="shared" ref="K21" si="34">VLOOKUP(C21,$AD$5:$AL$12,4,0)</f>
        <v>5238</v>
      </c>
      <c r="L21" s="172">
        <v>4077</v>
      </c>
      <c r="M21" s="65">
        <f>IFERROR(L21/K21,"-")</f>
        <v>0.77835051546391754</v>
      </c>
      <c r="N21" s="461">
        <f t="shared" ref="N21" si="35">VLOOKUP(C21,$AD$5:$AL$12,5,0)</f>
        <v>3530</v>
      </c>
      <c r="O21" s="172">
        <v>2560</v>
      </c>
      <c r="P21" s="65">
        <f>IFERROR(O21/N21,"-")</f>
        <v>0.72521246458923516</v>
      </c>
      <c r="Q21" s="461">
        <f t="shared" ref="Q21" si="36">VLOOKUP(C21,$AD$5:$AL$12,6,0)</f>
        <v>1534</v>
      </c>
      <c r="R21" s="172">
        <v>1062</v>
      </c>
      <c r="S21" s="65">
        <f>IFERROR(R21/Q21,"-")</f>
        <v>0.69230769230769229</v>
      </c>
      <c r="T21" s="461">
        <f t="shared" ref="T21" si="37">VLOOKUP(C21,$AD$5:$AL$12,7,0)</f>
        <v>416</v>
      </c>
      <c r="U21" s="172">
        <v>269</v>
      </c>
      <c r="V21" s="65">
        <f>IFERROR(U21/T21,"-")</f>
        <v>0.64663461538461542</v>
      </c>
      <c r="W21" s="461">
        <f t="shared" ref="W21" si="38">VLOOKUP(C21,$AD$5:$AL$12,8,0)</f>
        <v>65</v>
      </c>
      <c r="X21" s="172">
        <v>36</v>
      </c>
      <c r="Y21" s="65">
        <f>IFERROR(X21/W21,"-")</f>
        <v>0.55384615384615388</v>
      </c>
      <c r="Z21" s="461">
        <f t="shared" ref="Z21" si="39">VLOOKUP(C21,$AD$5:$AL$12,9,0)</f>
        <v>10853</v>
      </c>
      <c r="AA21" s="172">
        <f t="shared" si="15"/>
        <v>8052</v>
      </c>
      <c r="AB21" s="65">
        <f>IFERROR(AA21/Z21,"-")</f>
        <v>0.74191467796922506</v>
      </c>
    </row>
    <row r="22" spans="2:28" s="10" customFormat="1" ht="14.25" customHeight="1">
      <c r="B22" s="457"/>
      <c r="C22" s="460"/>
      <c r="D22" s="244" t="s">
        <v>78</v>
      </c>
      <c r="E22" s="462"/>
      <c r="F22" s="173">
        <v>2</v>
      </c>
      <c r="G22" s="12">
        <f>IFERROR(F22/E21,"-")</f>
        <v>0.10526315789473684</v>
      </c>
      <c r="H22" s="462"/>
      <c r="I22" s="173">
        <v>4</v>
      </c>
      <c r="J22" s="12">
        <f>IFERROR(I22/H21,"-")</f>
        <v>7.8431372549019607E-2</v>
      </c>
      <c r="K22" s="462"/>
      <c r="L22" s="173">
        <v>543</v>
      </c>
      <c r="M22" s="12">
        <f>IFERROR(L22/K21,"-")</f>
        <v>0.10366552119129439</v>
      </c>
      <c r="N22" s="462"/>
      <c r="O22" s="173">
        <v>379</v>
      </c>
      <c r="P22" s="12">
        <f>IFERROR(O22/N21,"-")</f>
        <v>0.10736543909348442</v>
      </c>
      <c r="Q22" s="462"/>
      <c r="R22" s="173">
        <v>173</v>
      </c>
      <c r="S22" s="12">
        <f>IFERROR(R22/Q21,"-")</f>
        <v>0.11277705345501955</v>
      </c>
      <c r="T22" s="462"/>
      <c r="U22" s="173">
        <v>46</v>
      </c>
      <c r="V22" s="12">
        <f>IFERROR(U22/T21,"-")</f>
        <v>0.11057692307692307</v>
      </c>
      <c r="W22" s="462"/>
      <c r="X22" s="173">
        <v>11</v>
      </c>
      <c r="Y22" s="12">
        <f>IFERROR(X22/W21,"-")</f>
        <v>0.16923076923076924</v>
      </c>
      <c r="Z22" s="462"/>
      <c r="AA22" s="173">
        <f t="shared" si="15"/>
        <v>1158</v>
      </c>
      <c r="AB22" s="12">
        <f>IFERROR(AA22/Z21,"-")</f>
        <v>0.10669860867962776</v>
      </c>
    </row>
    <row r="23" spans="2:28" s="10" customFormat="1" ht="14.25" customHeight="1">
      <c r="B23" s="457"/>
      <c r="C23" s="460"/>
      <c r="D23" s="244" t="s">
        <v>79</v>
      </c>
      <c r="E23" s="462"/>
      <c r="F23" s="173">
        <v>3</v>
      </c>
      <c r="G23" s="12">
        <f>IFERROR(F23/E21,"-")</f>
        <v>0.15789473684210525</v>
      </c>
      <c r="H23" s="462"/>
      <c r="I23" s="173">
        <v>3</v>
      </c>
      <c r="J23" s="12">
        <f>IFERROR(I23/H21,"-")</f>
        <v>5.8823529411764705E-2</v>
      </c>
      <c r="K23" s="462"/>
      <c r="L23" s="173">
        <v>244</v>
      </c>
      <c r="M23" s="12">
        <f>IFERROR(L23/K21,"-")</f>
        <v>4.6582665139366174E-2</v>
      </c>
      <c r="N23" s="462"/>
      <c r="O23" s="173">
        <v>226</v>
      </c>
      <c r="P23" s="12">
        <f>IFERROR(O23/N21,"-")</f>
        <v>6.4022662889518411E-2</v>
      </c>
      <c r="Q23" s="462"/>
      <c r="R23" s="173">
        <v>101</v>
      </c>
      <c r="S23" s="12">
        <f>IFERROR(R23/Q21,"-")</f>
        <v>6.5840938722294656E-2</v>
      </c>
      <c r="T23" s="462"/>
      <c r="U23" s="173">
        <v>29</v>
      </c>
      <c r="V23" s="12">
        <f>IFERROR(U23/T21,"-")</f>
        <v>6.9711538461538464E-2</v>
      </c>
      <c r="W23" s="462"/>
      <c r="X23" s="173">
        <v>2</v>
      </c>
      <c r="Y23" s="12">
        <f>IFERROR(X23/W21,"-")</f>
        <v>3.0769230769230771E-2</v>
      </c>
      <c r="Z23" s="462"/>
      <c r="AA23" s="173">
        <f t="shared" si="15"/>
        <v>608</v>
      </c>
      <c r="AB23" s="12">
        <f>IFERROR(AA23/Z21,"-")</f>
        <v>5.6021376577904729E-2</v>
      </c>
    </row>
    <row r="24" spans="2:28" s="10" customFormat="1" ht="14.25" customHeight="1">
      <c r="B24" s="458"/>
      <c r="C24" s="460"/>
      <c r="D24" s="245" t="s">
        <v>80</v>
      </c>
      <c r="E24" s="462"/>
      <c r="F24" s="174">
        <v>3</v>
      </c>
      <c r="G24" s="13">
        <f>IFERROR(F24/E21,"-")</f>
        <v>0.15789473684210525</v>
      </c>
      <c r="H24" s="462"/>
      <c r="I24" s="174">
        <v>7</v>
      </c>
      <c r="J24" s="13">
        <f>IFERROR(I24/H21,"-")</f>
        <v>0.13725490196078433</v>
      </c>
      <c r="K24" s="463"/>
      <c r="L24" s="174">
        <v>374</v>
      </c>
      <c r="M24" s="13">
        <f>IFERROR(L24/K21,"-")</f>
        <v>7.1401298205421918E-2</v>
      </c>
      <c r="N24" s="462"/>
      <c r="O24" s="174">
        <v>365</v>
      </c>
      <c r="P24" s="13">
        <f>IFERROR(O24/N21,"-")</f>
        <v>0.10339943342776203</v>
      </c>
      <c r="Q24" s="462"/>
      <c r="R24" s="174">
        <v>198</v>
      </c>
      <c r="S24" s="13">
        <f>IFERROR(R24/Q21,"-")</f>
        <v>0.12907431551499349</v>
      </c>
      <c r="T24" s="462"/>
      <c r="U24" s="174">
        <v>72</v>
      </c>
      <c r="V24" s="13">
        <f>IFERROR(U24/T21,"-")</f>
        <v>0.17307692307692307</v>
      </c>
      <c r="W24" s="462"/>
      <c r="X24" s="174">
        <v>16</v>
      </c>
      <c r="Y24" s="13">
        <f>IFERROR(X24/W21,"-")</f>
        <v>0.24615384615384617</v>
      </c>
      <c r="Z24" s="463"/>
      <c r="AA24" s="174">
        <f t="shared" si="15"/>
        <v>1035</v>
      </c>
      <c r="AB24" s="13">
        <f>IFERROR(AA24/Z21,"-")</f>
        <v>9.5365336773242423E-2</v>
      </c>
    </row>
    <row r="25" spans="2:28" s="10" customFormat="1" ht="14.25" customHeight="1">
      <c r="B25" s="456">
        <v>6</v>
      </c>
      <c r="C25" s="459" t="s">
        <v>163</v>
      </c>
      <c r="D25" s="243" t="s">
        <v>77</v>
      </c>
      <c r="E25" s="461">
        <f t="shared" ref="E25" si="40">VLOOKUP(C25,$AD$5:$AL$12,2,0)</f>
        <v>26</v>
      </c>
      <c r="F25" s="172">
        <v>16</v>
      </c>
      <c r="G25" s="65">
        <f>IFERROR(F25/E25,"-")</f>
        <v>0.61538461538461542</v>
      </c>
      <c r="H25" s="461">
        <f t="shared" ref="H25" si="41">VLOOKUP(C25,$AD$5:$AL$12,3,0)</f>
        <v>53</v>
      </c>
      <c r="I25" s="172">
        <v>40</v>
      </c>
      <c r="J25" s="65">
        <f>IFERROR(I25/H25,"-")</f>
        <v>0.75471698113207553</v>
      </c>
      <c r="K25" s="461">
        <f t="shared" ref="K25" si="42">VLOOKUP(C25,$AD$5:$AL$12,4,0)</f>
        <v>4023</v>
      </c>
      <c r="L25" s="172">
        <v>3088</v>
      </c>
      <c r="M25" s="65">
        <f>IFERROR(L25/K25,"-")</f>
        <v>0.76758637832463339</v>
      </c>
      <c r="N25" s="461">
        <f t="shared" ref="N25" si="43">VLOOKUP(C25,$AD$5:$AL$12,5,0)</f>
        <v>2717</v>
      </c>
      <c r="O25" s="172">
        <v>1995</v>
      </c>
      <c r="P25" s="65">
        <f>IFERROR(O25/N25,"-")</f>
        <v>0.73426573426573427</v>
      </c>
      <c r="Q25" s="461">
        <f t="shared" ref="Q25" si="44">VLOOKUP(C25,$AD$5:$AL$12,6,0)</f>
        <v>1205</v>
      </c>
      <c r="R25" s="172">
        <v>815</v>
      </c>
      <c r="S25" s="65">
        <f>IFERROR(R25/Q25,"-")</f>
        <v>0.67634854771784236</v>
      </c>
      <c r="T25" s="461">
        <f t="shared" ref="T25" si="45">VLOOKUP(C25,$AD$5:$AL$12,7,0)</f>
        <v>289</v>
      </c>
      <c r="U25" s="172">
        <v>196</v>
      </c>
      <c r="V25" s="65">
        <f>IFERROR(U25/T25,"-")</f>
        <v>0.67820069204152245</v>
      </c>
      <c r="W25" s="461">
        <f t="shared" ref="W25" si="46">VLOOKUP(C25,$AD$5:$AL$12,8,0)</f>
        <v>43</v>
      </c>
      <c r="X25" s="172">
        <v>33</v>
      </c>
      <c r="Y25" s="65">
        <f>IFERROR(X25/W25,"-")</f>
        <v>0.76744186046511631</v>
      </c>
      <c r="Z25" s="461">
        <f t="shared" ref="Z25" si="47">VLOOKUP(C25,$AD$5:$AL$12,9,0)</f>
        <v>8356</v>
      </c>
      <c r="AA25" s="172">
        <f t="shared" si="15"/>
        <v>6183</v>
      </c>
      <c r="AB25" s="65">
        <f>IFERROR(AA25/Z25,"-")</f>
        <v>0.73994734322642408</v>
      </c>
    </row>
    <row r="26" spans="2:28" s="10" customFormat="1" ht="14.25" customHeight="1">
      <c r="B26" s="457"/>
      <c r="C26" s="460"/>
      <c r="D26" s="244" t="s">
        <v>78</v>
      </c>
      <c r="E26" s="462"/>
      <c r="F26" s="173">
        <v>6</v>
      </c>
      <c r="G26" s="12">
        <f>IFERROR(F26/E25,"-")</f>
        <v>0.23076923076923078</v>
      </c>
      <c r="H26" s="462"/>
      <c r="I26" s="173">
        <v>5</v>
      </c>
      <c r="J26" s="12">
        <f>IFERROR(I26/H25,"-")</f>
        <v>9.4339622641509441E-2</v>
      </c>
      <c r="K26" s="462"/>
      <c r="L26" s="173">
        <v>399</v>
      </c>
      <c r="M26" s="12">
        <f>IFERROR(L26/K25,"-")</f>
        <v>9.9179716629381062E-2</v>
      </c>
      <c r="N26" s="462"/>
      <c r="O26" s="173">
        <v>265</v>
      </c>
      <c r="P26" s="12">
        <f>IFERROR(O26/N25,"-")</f>
        <v>9.7534044902465949E-2</v>
      </c>
      <c r="Q26" s="462"/>
      <c r="R26" s="173">
        <v>148</v>
      </c>
      <c r="S26" s="12">
        <f>IFERROR(R26/Q25,"-")</f>
        <v>0.12282157676348547</v>
      </c>
      <c r="T26" s="462"/>
      <c r="U26" s="173">
        <v>29</v>
      </c>
      <c r="V26" s="12">
        <f>IFERROR(U26/T25,"-")</f>
        <v>0.10034602076124567</v>
      </c>
      <c r="W26" s="462"/>
      <c r="X26" s="173">
        <v>2</v>
      </c>
      <c r="Y26" s="12">
        <f>IFERROR(X26/W25,"-")</f>
        <v>4.6511627906976744E-2</v>
      </c>
      <c r="Z26" s="462"/>
      <c r="AA26" s="173">
        <f t="shared" si="15"/>
        <v>854</v>
      </c>
      <c r="AB26" s="12">
        <f>IFERROR(AA26/Z25,"-")</f>
        <v>0.10220201053135472</v>
      </c>
    </row>
    <row r="27" spans="2:28" s="10" customFormat="1" ht="14.25" customHeight="1">
      <c r="B27" s="457"/>
      <c r="C27" s="460"/>
      <c r="D27" s="244" t="s">
        <v>79</v>
      </c>
      <c r="E27" s="462"/>
      <c r="F27" s="173">
        <v>1</v>
      </c>
      <c r="G27" s="12">
        <f>IFERROR(F27/E25,"-")</f>
        <v>3.8461538461538464E-2</v>
      </c>
      <c r="H27" s="462"/>
      <c r="I27" s="173">
        <v>1</v>
      </c>
      <c r="J27" s="12">
        <f>IFERROR(I27/H25,"-")</f>
        <v>1.8867924528301886E-2</v>
      </c>
      <c r="K27" s="462"/>
      <c r="L27" s="173">
        <v>230</v>
      </c>
      <c r="M27" s="12">
        <f>IFERROR(L27/K25,"-")</f>
        <v>5.7171265224956497E-2</v>
      </c>
      <c r="N27" s="462"/>
      <c r="O27" s="173">
        <v>177</v>
      </c>
      <c r="P27" s="12">
        <f>IFERROR(O27/N25,"-")</f>
        <v>6.5145380934854613E-2</v>
      </c>
      <c r="Q27" s="462"/>
      <c r="R27" s="173">
        <v>85</v>
      </c>
      <c r="S27" s="12">
        <f>IFERROR(R27/Q25,"-")</f>
        <v>7.0539419087136929E-2</v>
      </c>
      <c r="T27" s="462"/>
      <c r="U27" s="173">
        <v>23</v>
      </c>
      <c r="V27" s="12">
        <f>IFERROR(U27/T25,"-")</f>
        <v>7.9584775086505188E-2</v>
      </c>
      <c r="W27" s="462"/>
      <c r="X27" s="173">
        <v>2</v>
      </c>
      <c r="Y27" s="12">
        <f>IFERROR(X27/W25,"-")</f>
        <v>4.6511627906976744E-2</v>
      </c>
      <c r="Z27" s="462"/>
      <c r="AA27" s="173">
        <f t="shared" si="15"/>
        <v>519</v>
      </c>
      <c r="AB27" s="12">
        <f>IFERROR(AA27/Z25,"-")</f>
        <v>6.2111057922450932E-2</v>
      </c>
    </row>
    <row r="28" spans="2:28" s="10" customFormat="1" ht="14.25" customHeight="1">
      <c r="B28" s="458"/>
      <c r="C28" s="460"/>
      <c r="D28" s="245" t="s">
        <v>80</v>
      </c>
      <c r="E28" s="462"/>
      <c r="F28" s="174">
        <v>3</v>
      </c>
      <c r="G28" s="13">
        <f>IFERROR(F28/E25,"-")</f>
        <v>0.11538461538461539</v>
      </c>
      <c r="H28" s="462"/>
      <c r="I28" s="174">
        <v>7</v>
      </c>
      <c r="J28" s="13">
        <f>IFERROR(I28/H25,"-")</f>
        <v>0.13207547169811321</v>
      </c>
      <c r="K28" s="463"/>
      <c r="L28" s="174">
        <v>306</v>
      </c>
      <c r="M28" s="13">
        <f>IFERROR(L28/K25,"-")</f>
        <v>7.6062639821029079E-2</v>
      </c>
      <c r="N28" s="462"/>
      <c r="O28" s="174">
        <v>280</v>
      </c>
      <c r="P28" s="13">
        <f>IFERROR(O28/N25,"-")</f>
        <v>0.10305483989694517</v>
      </c>
      <c r="Q28" s="462"/>
      <c r="R28" s="174">
        <v>157</v>
      </c>
      <c r="S28" s="13">
        <f>IFERROR(R28/Q25,"-")</f>
        <v>0.13029045643153528</v>
      </c>
      <c r="T28" s="462"/>
      <c r="U28" s="174">
        <v>41</v>
      </c>
      <c r="V28" s="13">
        <f>IFERROR(U28/T25,"-")</f>
        <v>0.14186851211072665</v>
      </c>
      <c r="W28" s="462"/>
      <c r="X28" s="174">
        <v>6</v>
      </c>
      <c r="Y28" s="13">
        <f>IFERROR(X28/W25,"-")</f>
        <v>0.13953488372093023</v>
      </c>
      <c r="Z28" s="463"/>
      <c r="AA28" s="174">
        <f t="shared" si="15"/>
        <v>800</v>
      </c>
      <c r="AB28" s="13">
        <f>IFERROR(AA28/Z25,"-")</f>
        <v>9.5739588319770225E-2</v>
      </c>
    </row>
    <row r="29" spans="2:28" s="10" customFormat="1" ht="14.25" customHeight="1">
      <c r="B29" s="456">
        <v>7</v>
      </c>
      <c r="C29" s="459" t="s">
        <v>164</v>
      </c>
      <c r="D29" s="243" t="s">
        <v>77</v>
      </c>
      <c r="E29" s="461">
        <f t="shared" ref="E29" si="48">VLOOKUP(C29,$AD$5:$AL$12,2,0)</f>
        <v>29</v>
      </c>
      <c r="F29" s="172">
        <v>19</v>
      </c>
      <c r="G29" s="65">
        <f>IFERROR(F29/E29,"-")</f>
        <v>0.65517241379310343</v>
      </c>
      <c r="H29" s="461">
        <f t="shared" ref="H29" si="49">VLOOKUP(C29,$AD$5:$AL$12,3,0)</f>
        <v>77</v>
      </c>
      <c r="I29" s="172">
        <v>51</v>
      </c>
      <c r="J29" s="65">
        <f>IFERROR(I29/H29,"-")</f>
        <v>0.66233766233766234</v>
      </c>
      <c r="K29" s="461">
        <f t="shared" ref="K29" si="50">VLOOKUP(C29,$AD$5:$AL$12,4,0)</f>
        <v>6406</v>
      </c>
      <c r="L29" s="172">
        <v>4902</v>
      </c>
      <c r="M29" s="65">
        <f>IFERROR(L29/K29,"-")</f>
        <v>0.76522010615048397</v>
      </c>
      <c r="N29" s="461">
        <f t="shared" ref="N29" si="51">VLOOKUP(C29,$AD$5:$AL$12,5,0)</f>
        <v>4645</v>
      </c>
      <c r="O29" s="172">
        <v>3407</v>
      </c>
      <c r="P29" s="65">
        <f>IFERROR(O29/N29,"-")</f>
        <v>0.73347685683530683</v>
      </c>
      <c r="Q29" s="461">
        <f t="shared" ref="Q29" si="52">VLOOKUP(C29,$AD$5:$AL$12,6,0)</f>
        <v>1984</v>
      </c>
      <c r="R29" s="172">
        <v>1408</v>
      </c>
      <c r="S29" s="65">
        <f>IFERROR(R29/Q29,"-")</f>
        <v>0.70967741935483875</v>
      </c>
      <c r="T29" s="461">
        <f t="shared" ref="T29" si="53">VLOOKUP(C29,$AD$5:$AL$12,7,0)</f>
        <v>466</v>
      </c>
      <c r="U29" s="172">
        <v>321</v>
      </c>
      <c r="V29" s="65">
        <f>IFERROR(U29/T29,"-")</f>
        <v>0.68884120171673824</v>
      </c>
      <c r="W29" s="461">
        <f t="shared" ref="W29" si="54">VLOOKUP(C29,$AD$5:$AL$12,8,0)</f>
        <v>74</v>
      </c>
      <c r="X29" s="172">
        <v>44</v>
      </c>
      <c r="Y29" s="65">
        <f>IFERROR(X29/W29,"-")</f>
        <v>0.59459459459459463</v>
      </c>
      <c r="Z29" s="461">
        <f t="shared" ref="Z29" si="55">VLOOKUP(C29,$AD$5:$AL$12,9,0)</f>
        <v>13681</v>
      </c>
      <c r="AA29" s="172">
        <f t="shared" si="15"/>
        <v>10152</v>
      </c>
      <c r="AB29" s="65">
        <f>IFERROR(AA29/Z29,"-")</f>
        <v>0.74205101966230536</v>
      </c>
    </row>
    <row r="30" spans="2:28" s="10" customFormat="1" ht="14.25" customHeight="1">
      <c r="B30" s="457"/>
      <c r="C30" s="460"/>
      <c r="D30" s="244" t="s">
        <v>78</v>
      </c>
      <c r="E30" s="462"/>
      <c r="F30" s="173">
        <v>4</v>
      </c>
      <c r="G30" s="12">
        <f>IFERROR(F30/E29,"-")</f>
        <v>0.13793103448275862</v>
      </c>
      <c r="H30" s="462"/>
      <c r="I30" s="173">
        <v>10</v>
      </c>
      <c r="J30" s="12">
        <f>IFERROR(I30/H29,"-")</f>
        <v>0.12987012987012986</v>
      </c>
      <c r="K30" s="462"/>
      <c r="L30" s="173">
        <v>622</v>
      </c>
      <c r="M30" s="12">
        <f>IFERROR(L30/K29,"-")</f>
        <v>9.7096472057446148E-2</v>
      </c>
      <c r="N30" s="462"/>
      <c r="O30" s="173">
        <v>480</v>
      </c>
      <c r="P30" s="12">
        <f>IFERROR(O30/N29,"-")</f>
        <v>0.10333692142088267</v>
      </c>
      <c r="Q30" s="462"/>
      <c r="R30" s="173">
        <v>201</v>
      </c>
      <c r="S30" s="12">
        <f>IFERROR(R30/Q29,"-")</f>
        <v>0.10131048387096774</v>
      </c>
      <c r="T30" s="462"/>
      <c r="U30" s="173">
        <v>48</v>
      </c>
      <c r="V30" s="12">
        <f>IFERROR(U30/T29,"-")</f>
        <v>0.10300429184549356</v>
      </c>
      <c r="W30" s="462"/>
      <c r="X30" s="173">
        <v>4</v>
      </c>
      <c r="Y30" s="12">
        <f>IFERROR(X30/W29,"-")</f>
        <v>5.4054054054054057E-2</v>
      </c>
      <c r="Z30" s="462"/>
      <c r="AA30" s="173">
        <f t="shared" si="15"/>
        <v>1369</v>
      </c>
      <c r="AB30" s="12">
        <f>IFERROR(AA30/Z29,"-")</f>
        <v>0.10006578466486368</v>
      </c>
    </row>
    <row r="31" spans="2:28" s="10" customFormat="1" ht="14.25" customHeight="1">
      <c r="B31" s="457"/>
      <c r="C31" s="460"/>
      <c r="D31" s="244" t="s">
        <v>79</v>
      </c>
      <c r="E31" s="462"/>
      <c r="F31" s="173">
        <v>4</v>
      </c>
      <c r="G31" s="12">
        <f>IFERROR(F31/E29,"-")</f>
        <v>0.13793103448275862</v>
      </c>
      <c r="H31" s="462"/>
      <c r="I31" s="173">
        <v>1</v>
      </c>
      <c r="J31" s="12">
        <f>IFERROR(I31/H29,"-")</f>
        <v>1.2987012987012988E-2</v>
      </c>
      <c r="K31" s="462"/>
      <c r="L31" s="173">
        <v>372</v>
      </c>
      <c r="M31" s="12">
        <f>IFERROR(L31/K29,"-")</f>
        <v>5.8070558851077113E-2</v>
      </c>
      <c r="N31" s="462"/>
      <c r="O31" s="173">
        <v>280</v>
      </c>
      <c r="P31" s="12">
        <f>IFERROR(O31/N29,"-")</f>
        <v>6.0279870828848225E-2</v>
      </c>
      <c r="Q31" s="462"/>
      <c r="R31" s="173">
        <v>122</v>
      </c>
      <c r="S31" s="12">
        <f>IFERROR(R31/Q29,"-")</f>
        <v>6.1491935483870969E-2</v>
      </c>
      <c r="T31" s="462"/>
      <c r="U31" s="173">
        <v>28</v>
      </c>
      <c r="V31" s="12">
        <f>IFERROR(U31/T29,"-")</f>
        <v>6.0085836909871244E-2</v>
      </c>
      <c r="W31" s="462"/>
      <c r="X31" s="173">
        <v>5</v>
      </c>
      <c r="Y31" s="12">
        <f>IFERROR(X31/W29,"-")</f>
        <v>6.7567567567567571E-2</v>
      </c>
      <c r="Z31" s="462"/>
      <c r="AA31" s="173">
        <f t="shared" si="15"/>
        <v>812</v>
      </c>
      <c r="AB31" s="12">
        <f>IFERROR(AA31/Z29,"-")</f>
        <v>5.935238652145311E-2</v>
      </c>
    </row>
    <row r="32" spans="2:28" s="10" customFormat="1" ht="14.25" customHeight="1">
      <c r="B32" s="458"/>
      <c r="C32" s="460"/>
      <c r="D32" s="245" t="s">
        <v>80</v>
      </c>
      <c r="E32" s="462"/>
      <c r="F32" s="174">
        <v>2</v>
      </c>
      <c r="G32" s="13">
        <f>IFERROR(F32/E29,"-")</f>
        <v>6.8965517241379309E-2</v>
      </c>
      <c r="H32" s="462"/>
      <c r="I32" s="174">
        <v>15</v>
      </c>
      <c r="J32" s="13">
        <f>IFERROR(I32/H29,"-")</f>
        <v>0.19480519480519481</v>
      </c>
      <c r="K32" s="463"/>
      <c r="L32" s="174">
        <v>510</v>
      </c>
      <c r="M32" s="13">
        <f>IFERROR(L32/K29,"-")</f>
        <v>7.9612862940992818E-2</v>
      </c>
      <c r="N32" s="462"/>
      <c r="O32" s="174">
        <v>478</v>
      </c>
      <c r="P32" s="13">
        <f>IFERROR(O32/N29,"-")</f>
        <v>0.10290635091496232</v>
      </c>
      <c r="Q32" s="462"/>
      <c r="R32" s="174">
        <v>253</v>
      </c>
      <c r="S32" s="13">
        <f>IFERROR(R32/Q29,"-")</f>
        <v>0.12752016129032259</v>
      </c>
      <c r="T32" s="462"/>
      <c r="U32" s="174">
        <v>69</v>
      </c>
      <c r="V32" s="13">
        <f>IFERROR(U32/T29,"-")</f>
        <v>0.14806866952789699</v>
      </c>
      <c r="W32" s="462"/>
      <c r="X32" s="174">
        <v>21</v>
      </c>
      <c r="Y32" s="13">
        <f>IFERROR(X32/W29,"-")</f>
        <v>0.28378378378378377</v>
      </c>
      <c r="Z32" s="463"/>
      <c r="AA32" s="174">
        <f t="shared" si="15"/>
        <v>1348</v>
      </c>
      <c r="AB32" s="13">
        <f>IFERROR(AA32/Z29,"-")</f>
        <v>9.8530809151377824E-2</v>
      </c>
    </row>
    <row r="33" spans="2:28" s="10" customFormat="1" ht="14.25" customHeight="1">
      <c r="B33" s="456">
        <v>8</v>
      </c>
      <c r="C33" s="459" t="s">
        <v>166</v>
      </c>
      <c r="D33" s="243" t="s">
        <v>77</v>
      </c>
      <c r="E33" s="461">
        <f t="shared" ref="E33" si="56">VLOOKUP(C33,$AD$5:$AL$12,2,0)</f>
        <v>54</v>
      </c>
      <c r="F33" s="172">
        <v>36</v>
      </c>
      <c r="G33" s="65">
        <f>IFERROR(F33/E33,"-")</f>
        <v>0.66666666666666663</v>
      </c>
      <c r="H33" s="461">
        <f t="shared" ref="H33" si="57">VLOOKUP(C33,$AD$5:$AL$12,3,0)</f>
        <v>181</v>
      </c>
      <c r="I33" s="172">
        <v>116</v>
      </c>
      <c r="J33" s="65">
        <f>IFERROR(I33/H33,"-")</f>
        <v>0.64088397790055252</v>
      </c>
      <c r="K33" s="461">
        <f t="shared" ref="K33" si="58">VLOOKUP(C33,$AD$5:$AL$12,4,0)</f>
        <v>13471</v>
      </c>
      <c r="L33" s="172">
        <v>10477</v>
      </c>
      <c r="M33" s="65">
        <f>IFERROR(L33/K33,"-")</f>
        <v>0.77774478509390543</v>
      </c>
      <c r="N33" s="461">
        <f t="shared" ref="N33" si="59">VLOOKUP(C33,$AD$5:$AL$12,5,0)</f>
        <v>10736</v>
      </c>
      <c r="O33" s="172">
        <v>8053</v>
      </c>
      <c r="P33" s="65">
        <f>IFERROR(O33/N33,"-")</f>
        <v>0.75009314456035769</v>
      </c>
      <c r="Q33" s="461">
        <f t="shared" ref="Q33" si="60">VLOOKUP(C33,$AD$5:$AL$12,6,0)</f>
        <v>5735</v>
      </c>
      <c r="R33" s="172">
        <v>4086</v>
      </c>
      <c r="S33" s="65">
        <f>IFERROR(R33/Q33,"-")</f>
        <v>0.71246730601569308</v>
      </c>
      <c r="T33" s="461">
        <f t="shared" ref="T33" si="61">VLOOKUP(C33,$AD$5:$AL$12,7,0)</f>
        <v>1537</v>
      </c>
      <c r="U33" s="172">
        <v>1042</v>
      </c>
      <c r="V33" s="65">
        <f>IFERROR(U33/T33,"-")</f>
        <v>0.67794404684450227</v>
      </c>
      <c r="W33" s="461">
        <f t="shared" ref="W33" si="62">VLOOKUP(C33,$AD$5:$AL$12,8,0)</f>
        <v>215</v>
      </c>
      <c r="X33" s="172">
        <v>140</v>
      </c>
      <c r="Y33" s="65">
        <f>IFERROR(X33/W33,"-")</f>
        <v>0.65116279069767447</v>
      </c>
      <c r="Z33" s="461">
        <f t="shared" ref="Z33" si="63">VLOOKUP(C33,$AD$5:$AL$12,9,0)</f>
        <v>31929</v>
      </c>
      <c r="AA33" s="172">
        <f t="shared" si="15"/>
        <v>23950</v>
      </c>
      <c r="AB33" s="65">
        <f>IFERROR(AA33/Z33,"-")</f>
        <v>0.75010178834288577</v>
      </c>
    </row>
    <row r="34" spans="2:28" s="10" customFormat="1" ht="14.25" customHeight="1">
      <c r="B34" s="457"/>
      <c r="C34" s="460"/>
      <c r="D34" s="244" t="s">
        <v>78</v>
      </c>
      <c r="E34" s="462"/>
      <c r="F34" s="173">
        <v>6</v>
      </c>
      <c r="G34" s="12">
        <f>IFERROR(F34/E33,"-")</f>
        <v>0.1111111111111111</v>
      </c>
      <c r="H34" s="462"/>
      <c r="I34" s="173">
        <v>29</v>
      </c>
      <c r="J34" s="12">
        <f>IFERROR(I34/H33,"-")</f>
        <v>0.16022099447513813</v>
      </c>
      <c r="K34" s="462"/>
      <c r="L34" s="173">
        <v>1294</v>
      </c>
      <c r="M34" s="12">
        <f>IFERROR(L34/K33,"-")</f>
        <v>9.605819909435083E-2</v>
      </c>
      <c r="N34" s="462"/>
      <c r="O34" s="173">
        <v>1069</v>
      </c>
      <c r="P34" s="12">
        <f>IFERROR(O34/N33,"-")</f>
        <v>9.957153502235469E-2</v>
      </c>
      <c r="Q34" s="462"/>
      <c r="R34" s="173">
        <v>653</v>
      </c>
      <c r="S34" s="12">
        <f>IFERROR(R34/Q33,"-")</f>
        <v>0.11386224934612031</v>
      </c>
      <c r="T34" s="462"/>
      <c r="U34" s="173">
        <v>169</v>
      </c>
      <c r="V34" s="12">
        <f>IFERROR(U34/T33,"-")</f>
        <v>0.1099544567338972</v>
      </c>
      <c r="W34" s="462"/>
      <c r="X34" s="173">
        <v>20</v>
      </c>
      <c r="Y34" s="12">
        <f>IFERROR(X34/W33,"-")</f>
        <v>9.3023255813953487E-2</v>
      </c>
      <c r="Z34" s="462"/>
      <c r="AA34" s="173">
        <f t="shared" si="15"/>
        <v>3240</v>
      </c>
      <c r="AB34" s="12">
        <f>IFERROR(AA34/Z33,"-")</f>
        <v>0.10147514798459081</v>
      </c>
    </row>
    <row r="35" spans="2:28" s="10" customFormat="1" ht="14.25" customHeight="1">
      <c r="B35" s="457"/>
      <c r="C35" s="460"/>
      <c r="D35" s="244" t="s">
        <v>79</v>
      </c>
      <c r="E35" s="462"/>
      <c r="F35" s="173">
        <v>4</v>
      </c>
      <c r="G35" s="12">
        <f>IFERROR(F35/E33,"-")</f>
        <v>7.407407407407407E-2</v>
      </c>
      <c r="H35" s="462"/>
      <c r="I35" s="173">
        <v>7</v>
      </c>
      <c r="J35" s="12">
        <f>IFERROR(I35/H33,"-")</f>
        <v>3.8674033149171269E-2</v>
      </c>
      <c r="K35" s="462"/>
      <c r="L35" s="173">
        <v>675</v>
      </c>
      <c r="M35" s="12">
        <f>IFERROR(L35/K33,"-")</f>
        <v>5.0107638631133544E-2</v>
      </c>
      <c r="N35" s="462"/>
      <c r="O35" s="173">
        <v>560</v>
      </c>
      <c r="P35" s="12">
        <f>IFERROR(O35/N33,"-")</f>
        <v>5.216095380029806E-2</v>
      </c>
      <c r="Q35" s="462"/>
      <c r="R35" s="173">
        <v>333</v>
      </c>
      <c r="S35" s="12">
        <f>IFERROR(R35/Q33,"-")</f>
        <v>5.8064516129032261E-2</v>
      </c>
      <c r="T35" s="462"/>
      <c r="U35" s="173">
        <v>92</v>
      </c>
      <c r="V35" s="12">
        <f>IFERROR(U35/T33,"-")</f>
        <v>5.9856864020819779E-2</v>
      </c>
      <c r="W35" s="462"/>
      <c r="X35" s="173">
        <v>11</v>
      </c>
      <c r="Y35" s="12">
        <f>IFERROR(X35/W33,"-")</f>
        <v>5.1162790697674418E-2</v>
      </c>
      <c r="Z35" s="462"/>
      <c r="AA35" s="173">
        <f t="shared" si="15"/>
        <v>1682</v>
      </c>
      <c r="AB35" s="12">
        <f>IFERROR(AA35/Z33,"-")</f>
        <v>5.267938237965486E-2</v>
      </c>
    </row>
    <row r="36" spans="2:28" s="10" customFormat="1" ht="14.25" customHeight="1" thickBot="1">
      <c r="B36" s="457"/>
      <c r="C36" s="460"/>
      <c r="D36" s="246" t="s">
        <v>80</v>
      </c>
      <c r="E36" s="462"/>
      <c r="F36" s="174">
        <v>8</v>
      </c>
      <c r="G36" s="13">
        <f>IFERROR(F36/E33,"-")</f>
        <v>0.14814814814814814</v>
      </c>
      <c r="H36" s="462"/>
      <c r="I36" s="174">
        <v>29</v>
      </c>
      <c r="J36" s="13">
        <f>IFERROR(I36/H33,"-")</f>
        <v>0.16022099447513813</v>
      </c>
      <c r="K36" s="465"/>
      <c r="L36" s="174">
        <v>1025</v>
      </c>
      <c r="M36" s="13">
        <f>IFERROR(L36/K33,"-")</f>
        <v>7.6089377180610193E-2</v>
      </c>
      <c r="N36" s="462"/>
      <c r="O36" s="174">
        <v>1054</v>
      </c>
      <c r="P36" s="13">
        <f>IFERROR(O36/N33,"-")</f>
        <v>9.817436661698957E-2</v>
      </c>
      <c r="Q36" s="462"/>
      <c r="R36" s="174">
        <v>663</v>
      </c>
      <c r="S36" s="13">
        <f>IFERROR(R36/Q33,"-")</f>
        <v>0.11560592850915431</v>
      </c>
      <c r="T36" s="462"/>
      <c r="U36" s="174">
        <v>234</v>
      </c>
      <c r="V36" s="13">
        <f>IFERROR(U36/T33,"-")</f>
        <v>0.15224463240078073</v>
      </c>
      <c r="W36" s="462"/>
      <c r="X36" s="174">
        <v>44</v>
      </c>
      <c r="Y36" s="13">
        <f>IFERROR(X36/W33,"-")</f>
        <v>0.20465116279069767</v>
      </c>
      <c r="Z36" s="465"/>
      <c r="AA36" s="174">
        <f t="shared" si="15"/>
        <v>3057</v>
      </c>
      <c r="AB36" s="13">
        <f>IFERROR(AA36/Z33,"-")</f>
        <v>9.5743681292868546E-2</v>
      </c>
    </row>
    <row r="37" spans="2:28" s="10" customFormat="1" ht="14.25" customHeight="1" thickTop="1">
      <c r="B37" s="470" t="s">
        <v>142</v>
      </c>
      <c r="C37" s="471"/>
      <c r="D37" s="247" t="s">
        <v>77</v>
      </c>
      <c r="E37" s="466">
        <f>SUM(AE5:AE12)</f>
        <v>186</v>
      </c>
      <c r="F37" s="175">
        <f>SUM(F5,F9,F13,F17,F21,F25,F29,F33)</f>
        <v>123</v>
      </c>
      <c r="G37" s="11">
        <f>IFERROR(F37/E37,"-")</f>
        <v>0.66129032258064513</v>
      </c>
      <c r="H37" s="466">
        <f>SUM(AF5:AF12)</f>
        <v>515</v>
      </c>
      <c r="I37" s="175">
        <f>SUM(I5,I9,I13,I17,I21,I25,I29,I33)</f>
        <v>348</v>
      </c>
      <c r="J37" s="11">
        <f>IFERROR(I37/H37,"-")</f>
        <v>0.67572815533980579</v>
      </c>
      <c r="K37" s="466">
        <f>SUM(AG5:AG12)</f>
        <v>58811</v>
      </c>
      <c r="L37" s="175">
        <f>SUM(L5,L9,L13,L17,L21,L25,L29,L33)</f>
        <v>45447</v>
      </c>
      <c r="M37" s="11">
        <f>IFERROR(L37/K37,"-")</f>
        <v>0.77276359864651167</v>
      </c>
      <c r="N37" s="466">
        <f>SUM(AH5:AH12)</f>
        <v>42663</v>
      </c>
      <c r="O37" s="175">
        <f>SUM(O5,O9,O13,O17,O21,O25,O29,O33)</f>
        <v>31549</v>
      </c>
      <c r="P37" s="11">
        <f>IFERROR(O37/N37,"-")</f>
        <v>0.73949323770011488</v>
      </c>
      <c r="Q37" s="466">
        <f>SUM(AI5:AI12)</f>
        <v>19912</v>
      </c>
      <c r="R37" s="175">
        <f>SUM(R5,R9,R13,R17,R21,R25,R29,R33)</f>
        <v>13995</v>
      </c>
      <c r="S37" s="11">
        <f>IFERROR(R37/Q37,"-")</f>
        <v>0.70284250703093609</v>
      </c>
      <c r="T37" s="466">
        <f>SUM(AJ5:AJ12)</f>
        <v>4973</v>
      </c>
      <c r="U37" s="175">
        <f>SUM(U5,U9,U13,U17,U21,U25,U29,U33)</f>
        <v>3334</v>
      </c>
      <c r="V37" s="11">
        <f>IFERROR(U37/T37,"-")</f>
        <v>0.67042026945505728</v>
      </c>
      <c r="W37" s="466">
        <f>SUM(AK5:AK12)</f>
        <v>699</v>
      </c>
      <c r="X37" s="175">
        <f>SUM(X5,X9,X13,X17,X21,X25,X29,X33)</f>
        <v>447</v>
      </c>
      <c r="Y37" s="11">
        <f>IFERROR(X37/W37,"-")</f>
        <v>0.63948497854077258</v>
      </c>
      <c r="Z37" s="467">
        <f>SUM(Z5,Z9,Z13,Z17,Z21,Z25,Z29,Z33)</f>
        <v>127759</v>
      </c>
      <c r="AA37" s="175">
        <f>SUM(AA5,AA9,AA13,AA17,AA21,AA25,AA29,AA33)</f>
        <v>95243</v>
      </c>
      <c r="AB37" s="11">
        <f>IFERROR(AA37/Z37,"-")</f>
        <v>0.74548955455192978</v>
      </c>
    </row>
    <row r="38" spans="2:28" s="10" customFormat="1" ht="14.25" customHeight="1">
      <c r="B38" s="472"/>
      <c r="C38" s="473"/>
      <c r="D38" s="244" t="s">
        <v>78</v>
      </c>
      <c r="E38" s="462"/>
      <c r="F38" s="173">
        <f>SUM(F6,F10,F14,F18,F22,F26,F30,F34)</f>
        <v>23</v>
      </c>
      <c r="G38" s="12">
        <f>IFERROR(F38/E37,"-")</f>
        <v>0.12365591397849462</v>
      </c>
      <c r="H38" s="462"/>
      <c r="I38" s="173">
        <f>SUM(I6,I10,I14,I18,I22,I26,I30,I34)</f>
        <v>63</v>
      </c>
      <c r="J38" s="12">
        <f>IFERROR(I38/H37,"-")</f>
        <v>0.12233009708737864</v>
      </c>
      <c r="K38" s="462"/>
      <c r="L38" s="173">
        <f>SUM(L6,L10,L14,L18,L22,L26,L30,L34)</f>
        <v>5824</v>
      </c>
      <c r="M38" s="12">
        <f>IFERROR(L38/K37,"-")</f>
        <v>9.9029093196850923E-2</v>
      </c>
      <c r="N38" s="462"/>
      <c r="O38" s="173">
        <f>SUM(O6,O10,O14,O18,O22,O26,O30,O34)</f>
        <v>4364</v>
      </c>
      <c r="P38" s="12">
        <f>IFERROR(O38/N37,"-")</f>
        <v>0.1022900405503598</v>
      </c>
      <c r="Q38" s="462"/>
      <c r="R38" s="173">
        <f>SUM(R6,R10,R14,R18,R22,R26,R30,R34)</f>
        <v>2172</v>
      </c>
      <c r="S38" s="12">
        <f>IFERROR(R38/Q37,"-")</f>
        <v>0.10907995178786661</v>
      </c>
      <c r="T38" s="462"/>
      <c r="U38" s="173">
        <f>SUM(U6,U10,U14,U18,U22,U26,U30,U34)</f>
        <v>532</v>
      </c>
      <c r="V38" s="12">
        <f>IFERROR(U38/T37,"-")</f>
        <v>0.10697767946913332</v>
      </c>
      <c r="W38" s="462"/>
      <c r="X38" s="173">
        <f>SUM(X6,X10,X14,X18,X22,X26,X30,X34)</f>
        <v>62</v>
      </c>
      <c r="Y38" s="12">
        <f>IFERROR(X38/W37,"-")</f>
        <v>8.869814020028613E-2</v>
      </c>
      <c r="Z38" s="468"/>
      <c r="AA38" s="173">
        <f>SUM(AA6,AA10,AA14,AA18,AA22,AA26,AA30,AA34)</f>
        <v>13040</v>
      </c>
      <c r="AB38" s="12">
        <f>IFERROR(AA38/Z37,"-")</f>
        <v>0.10206717334982271</v>
      </c>
    </row>
    <row r="39" spans="2:28" s="10" customFormat="1" ht="14.25" customHeight="1">
      <c r="B39" s="472"/>
      <c r="C39" s="473"/>
      <c r="D39" s="244" t="s">
        <v>79</v>
      </c>
      <c r="E39" s="462"/>
      <c r="F39" s="173">
        <f>SUM(F7,F11,F15,F19,F23,F27,F31,F35)</f>
        <v>16</v>
      </c>
      <c r="G39" s="12">
        <f>IFERROR(F39/E37,"-")</f>
        <v>8.6021505376344093E-2</v>
      </c>
      <c r="H39" s="462"/>
      <c r="I39" s="173">
        <f>SUM(I7,I11,I15,I19,I23,I27,I31,I35)</f>
        <v>20</v>
      </c>
      <c r="J39" s="12">
        <f>IFERROR(I39/H37,"-")</f>
        <v>3.8834951456310676E-2</v>
      </c>
      <c r="K39" s="462"/>
      <c r="L39" s="173">
        <f>SUM(L7,L11,L15,L19,L23,L27,L31,L35)</f>
        <v>2986</v>
      </c>
      <c r="M39" s="12">
        <f>IFERROR(L39/K37,"-")</f>
        <v>5.0772814609511829E-2</v>
      </c>
      <c r="N39" s="462"/>
      <c r="O39" s="173">
        <f>SUM(O7,O11,O15,O19,O23,O27,O31,O35)</f>
        <v>2357</v>
      </c>
      <c r="P39" s="12">
        <f>IFERROR(O39/N37,"-")</f>
        <v>5.5246935283500928E-2</v>
      </c>
      <c r="Q39" s="462"/>
      <c r="R39" s="173">
        <f>SUM(R7,R11,R15,R19,R23,R27,R31,R35)</f>
        <v>1220</v>
      </c>
      <c r="S39" s="12">
        <f>IFERROR(R39/Q37,"-")</f>
        <v>6.1269586179188429E-2</v>
      </c>
      <c r="T39" s="462"/>
      <c r="U39" s="173">
        <f>SUM(U7,U11,U15,U19,U23,U27,U31,U35)</f>
        <v>326</v>
      </c>
      <c r="V39" s="12">
        <f>IFERROR(U39/T37,"-")</f>
        <v>6.5553991554393731E-2</v>
      </c>
      <c r="W39" s="462"/>
      <c r="X39" s="173">
        <f>SUM(X7,X11,X15,X19,X23,X27,X31,X35)</f>
        <v>45</v>
      </c>
      <c r="Y39" s="12">
        <f>IFERROR(X39/W37,"-")</f>
        <v>6.4377682403433473E-2</v>
      </c>
      <c r="Z39" s="468"/>
      <c r="AA39" s="173">
        <f>SUM(AA7,AA11,AA15,AA19,AA23,AA27,AA31,AA35)</f>
        <v>6970</v>
      </c>
      <c r="AB39" s="12">
        <f>IFERROR(AA39/Z37,"-")</f>
        <v>5.4555843423946648E-2</v>
      </c>
    </row>
    <row r="40" spans="2:28" s="10" customFormat="1" ht="14.25" customHeight="1">
      <c r="B40" s="474"/>
      <c r="C40" s="475"/>
      <c r="D40" s="245" t="s">
        <v>80</v>
      </c>
      <c r="E40" s="463"/>
      <c r="F40" s="174">
        <f>SUM(F8,F12,F16,F20,F24,F28,F32,F36)</f>
        <v>24</v>
      </c>
      <c r="G40" s="13">
        <f>IFERROR(F40/E37,"-")</f>
        <v>0.12903225806451613</v>
      </c>
      <c r="H40" s="463"/>
      <c r="I40" s="174">
        <f>SUM(I8,I12,I16,I20,I24,I28,I32,I36)</f>
        <v>84</v>
      </c>
      <c r="J40" s="13">
        <f>IFERROR(I40/H37,"-")</f>
        <v>0.16310679611650486</v>
      </c>
      <c r="K40" s="463"/>
      <c r="L40" s="174">
        <f>SUM(L8,L12,L16,L20,L24,L28,L32,L36)</f>
        <v>4554</v>
      </c>
      <c r="M40" s="13">
        <f>IFERROR(L40/K37,"-")</f>
        <v>7.7434493547125532E-2</v>
      </c>
      <c r="N40" s="463"/>
      <c r="O40" s="174">
        <f>SUM(O8,O12,O16,O20,O24,O28,O32,O36)</f>
        <v>4393</v>
      </c>
      <c r="P40" s="13">
        <f>IFERROR(O40/N37,"-")</f>
        <v>0.10296978646602442</v>
      </c>
      <c r="Q40" s="463"/>
      <c r="R40" s="174">
        <f>SUM(R8,R12,R16,R20,R24,R28,R32,R36)</f>
        <v>2525</v>
      </c>
      <c r="S40" s="13">
        <f>IFERROR(R40/Q37,"-")</f>
        <v>0.12680795500200884</v>
      </c>
      <c r="T40" s="463"/>
      <c r="U40" s="174">
        <f>SUM(U8,U12,U16,U20,U24,U28,U32,U36)</f>
        <v>781</v>
      </c>
      <c r="V40" s="13">
        <f>IFERROR(U40/T37,"-")</f>
        <v>0.15704805952141565</v>
      </c>
      <c r="W40" s="463"/>
      <c r="X40" s="174">
        <f>SUM(X8,X12,X16,X20,X24,X28,X32,X36)</f>
        <v>145</v>
      </c>
      <c r="Y40" s="13">
        <f>IFERROR(X40/W37,"-")</f>
        <v>0.20743919885550788</v>
      </c>
      <c r="Z40" s="469"/>
      <c r="AA40" s="174">
        <f>SUM(AA8,AA12,AA16,AA20,AA24,AA28,AA32,AA36)</f>
        <v>12506</v>
      </c>
      <c r="AB40" s="13">
        <f>IFERROR(AA40/Z37,"-")</f>
        <v>9.7887428674300836E-2</v>
      </c>
    </row>
  </sheetData>
  <mergeCells count="104">
    <mergeCell ref="Q37:Q40"/>
    <mergeCell ref="T37:T40"/>
    <mergeCell ref="W37:W40"/>
    <mergeCell ref="Z37:Z40"/>
    <mergeCell ref="B37:C40"/>
    <mergeCell ref="E37:E40"/>
    <mergeCell ref="H37:H40"/>
    <mergeCell ref="K37:K40"/>
    <mergeCell ref="N37:N40"/>
    <mergeCell ref="N5:N8"/>
    <mergeCell ref="Q5:Q8"/>
    <mergeCell ref="T5:T8"/>
    <mergeCell ref="W5:W8"/>
    <mergeCell ref="Z5:Z8"/>
    <mergeCell ref="B5:B8"/>
    <mergeCell ref="C5:C8"/>
    <mergeCell ref="E5:E8"/>
    <mergeCell ref="H5:H8"/>
    <mergeCell ref="K5:K8"/>
    <mergeCell ref="B29:B32"/>
    <mergeCell ref="C29:C32"/>
    <mergeCell ref="E29:E32"/>
    <mergeCell ref="H29:H32"/>
    <mergeCell ref="K29:K32"/>
    <mergeCell ref="Z33:Z36"/>
    <mergeCell ref="N29:N32"/>
    <mergeCell ref="Q29:Q32"/>
    <mergeCell ref="T29:T32"/>
    <mergeCell ref="W29:W32"/>
    <mergeCell ref="Z29:Z32"/>
    <mergeCell ref="B33:B36"/>
    <mergeCell ref="C33:C36"/>
    <mergeCell ref="E33:E36"/>
    <mergeCell ref="H33:H36"/>
    <mergeCell ref="K33:K36"/>
    <mergeCell ref="N33:N36"/>
    <mergeCell ref="Q33:Q36"/>
    <mergeCell ref="T33:T36"/>
    <mergeCell ref="W33:W36"/>
    <mergeCell ref="W13:W16"/>
    <mergeCell ref="Z21:Z24"/>
    <mergeCell ref="B25:B28"/>
    <mergeCell ref="C25:C28"/>
    <mergeCell ref="E25:E28"/>
    <mergeCell ref="H25:H28"/>
    <mergeCell ref="K25:K28"/>
    <mergeCell ref="N25:N28"/>
    <mergeCell ref="Q25:Q28"/>
    <mergeCell ref="T25:T28"/>
    <mergeCell ref="W25:W28"/>
    <mergeCell ref="Z25:Z28"/>
    <mergeCell ref="B21:B24"/>
    <mergeCell ref="C21:C24"/>
    <mergeCell ref="E21:E24"/>
    <mergeCell ref="H21:H24"/>
    <mergeCell ref="K21:K24"/>
    <mergeCell ref="N21:N24"/>
    <mergeCell ref="Q21:Q24"/>
    <mergeCell ref="T21:T24"/>
    <mergeCell ref="W21:W24"/>
    <mergeCell ref="N9:N12"/>
    <mergeCell ref="Q9:Q12"/>
    <mergeCell ref="T9:T12"/>
    <mergeCell ref="W9:W12"/>
    <mergeCell ref="Z9:Z12"/>
    <mergeCell ref="Z13:Z16"/>
    <mergeCell ref="B17:B20"/>
    <mergeCell ref="C17:C20"/>
    <mergeCell ref="E17:E20"/>
    <mergeCell ref="H17:H20"/>
    <mergeCell ref="K17:K20"/>
    <mergeCell ref="N17:N20"/>
    <mergeCell ref="Q17:Q20"/>
    <mergeCell ref="T17:T20"/>
    <mergeCell ref="W17:W20"/>
    <mergeCell ref="Z17:Z20"/>
    <mergeCell ref="B13:B16"/>
    <mergeCell ref="C13:C16"/>
    <mergeCell ref="E13:E16"/>
    <mergeCell ref="H13:H16"/>
    <mergeCell ref="K13:K16"/>
    <mergeCell ref="N13:N16"/>
    <mergeCell ref="Q13:Q16"/>
    <mergeCell ref="T13:T16"/>
    <mergeCell ref="B9:B12"/>
    <mergeCell ref="C9:C12"/>
    <mergeCell ref="E9:E12"/>
    <mergeCell ref="H9:H12"/>
    <mergeCell ref="K9:K12"/>
    <mergeCell ref="K3:M3"/>
    <mergeCell ref="B3:B4"/>
    <mergeCell ref="C3:C4"/>
    <mergeCell ref="D3:D4"/>
    <mergeCell ref="E3:G3"/>
    <mergeCell ref="H3:J3"/>
    <mergeCell ref="AD3:AD4"/>
    <mergeCell ref="AU4:AV4"/>
    <mergeCell ref="AN4:AO4"/>
    <mergeCell ref="N3:P3"/>
    <mergeCell ref="Q3:S3"/>
    <mergeCell ref="T3:V3"/>
    <mergeCell ref="W3:Y3"/>
    <mergeCell ref="Z3:AB3"/>
    <mergeCell ref="AQ4:AS4"/>
  </mergeCells>
  <phoneticPr fontId="3"/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2-8.歯科健診分析</oddHeader>
  </headerFooter>
  <ignoredErrors>
    <ignoredError sqref="AO5:AO12 AR7:AR12" emptyCellReference="1"/>
    <ignoredError sqref="G37 J37 M37 P37 S37 V37 Y37" formula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42"/>
  <dimension ref="A1:L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6384" width="9" style="1"/>
  </cols>
  <sheetData>
    <row r="1" spans="1:12" ht="16.5" customHeight="1">
      <c r="A1" s="118" t="s">
        <v>215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</row>
    <row r="2" spans="1:12" ht="16.5" customHeight="1">
      <c r="A2" s="118" t="s">
        <v>168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3"/>
  <dimension ref="A1:AY304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3.125" style="10" customWidth="1"/>
    <col min="3" max="3" width="12.625" style="10" customWidth="1"/>
    <col min="4" max="28" width="9.625" style="10" customWidth="1"/>
    <col min="29" max="29" width="9" style="10" customWidth="1"/>
    <col min="30" max="30" width="11.25" style="10" customWidth="1"/>
    <col min="31" max="38" width="11" style="10" customWidth="1"/>
    <col min="39" max="39" width="9" style="10"/>
    <col min="40" max="40" width="12.875" style="66" customWidth="1"/>
    <col min="41" max="41" width="9.375" style="127" customWidth="1"/>
    <col min="42" max="42" width="9" style="127" customWidth="1"/>
    <col min="43" max="43" width="12.875" style="127" customWidth="1"/>
    <col min="44" max="44" width="9.375" style="127" customWidth="1"/>
    <col min="45" max="45" width="9" style="66"/>
    <col min="46" max="46" width="12.875" style="66" customWidth="1"/>
    <col min="47" max="48" width="9.375" style="66" customWidth="1"/>
    <col min="49" max="49" width="9" style="66" customWidth="1"/>
    <col min="50" max="51" width="9" style="66"/>
    <col min="52" max="16384" width="9" style="10"/>
  </cols>
  <sheetData>
    <row r="1" spans="1:51" s="1" customFormat="1" ht="16.5" customHeight="1">
      <c r="A1" s="118" t="s">
        <v>218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66"/>
      <c r="AO1" s="127"/>
      <c r="AP1" s="127"/>
      <c r="AQ1" s="127"/>
      <c r="AR1" s="127"/>
      <c r="AS1" s="66"/>
      <c r="AT1" s="66"/>
      <c r="AU1" s="66"/>
      <c r="AV1" s="66"/>
      <c r="AW1" s="66"/>
      <c r="AX1" s="66"/>
      <c r="AY1" s="66"/>
    </row>
    <row r="2" spans="1:51" s="1" customFormat="1" ht="16.5" customHeight="1">
      <c r="A2" s="118" t="s">
        <v>201</v>
      </c>
      <c r="B2" s="10"/>
      <c r="C2" s="10"/>
      <c r="D2" s="344" t="s">
        <v>200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34" t="s">
        <v>424</v>
      </c>
      <c r="AE2" s="134"/>
      <c r="AF2" s="134"/>
      <c r="AG2" s="134"/>
      <c r="AH2" s="134"/>
      <c r="AI2" s="134"/>
      <c r="AJ2" s="134"/>
      <c r="AK2" s="134"/>
      <c r="AL2" s="134"/>
      <c r="AM2" s="10"/>
      <c r="AN2" s="66"/>
      <c r="AO2" s="127"/>
      <c r="AP2" s="127"/>
      <c r="AQ2" s="127"/>
      <c r="AR2" s="127"/>
      <c r="AS2" s="66"/>
      <c r="AT2" s="369"/>
      <c r="AU2" s="66"/>
      <c r="AV2" s="66"/>
      <c r="AW2" s="66"/>
      <c r="AX2" s="66"/>
      <c r="AY2" s="66"/>
    </row>
    <row r="3" spans="1:51" s="1" customFormat="1" ht="16.5" customHeight="1">
      <c r="A3" s="10"/>
      <c r="B3" s="464"/>
      <c r="C3" s="443" t="s">
        <v>169</v>
      </c>
      <c r="D3" s="405" t="s">
        <v>258</v>
      </c>
      <c r="E3" s="390" t="s">
        <v>65</v>
      </c>
      <c r="F3" s="434"/>
      <c r="G3" s="435"/>
      <c r="H3" s="387" t="s">
        <v>66</v>
      </c>
      <c r="I3" s="388"/>
      <c r="J3" s="389"/>
      <c r="K3" s="387" t="s">
        <v>67</v>
      </c>
      <c r="L3" s="388"/>
      <c r="M3" s="389"/>
      <c r="N3" s="387" t="s">
        <v>68</v>
      </c>
      <c r="O3" s="388"/>
      <c r="P3" s="389"/>
      <c r="Q3" s="387" t="s">
        <v>69</v>
      </c>
      <c r="R3" s="388"/>
      <c r="S3" s="389"/>
      <c r="T3" s="387" t="s">
        <v>70</v>
      </c>
      <c r="U3" s="388"/>
      <c r="V3" s="389"/>
      <c r="W3" s="387" t="s">
        <v>71</v>
      </c>
      <c r="X3" s="388"/>
      <c r="Y3" s="389"/>
      <c r="Z3" s="387" t="s">
        <v>64</v>
      </c>
      <c r="AA3" s="388"/>
      <c r="AB3" s="389"/>
      <c r="AC3" s="268"/>
      <c r="AD3" s="452"/>
      <c r="AE3" s="316" t="s">
        <v>417</v>
      </c>
      <c r="AF3" s="316" t="s">
        <v>418</v>
      </c>
      <c r="AG3" s="316" t="s">
        <v>419</v>
      </c>
      <c r="AH3" s="316" t="s">
        <v>420</v>
      </c>
      <c r="AI3" s="316" t="s">
        <v>421</v>
      </c>
      <c r="AJ3" s="316" t="s">
        <v>422</v>
      </c>
      <c r="AK3" s="316" t="s">
        <v>423</v>
      </c>
      <c r="AL3" s="316" t="s">
        <v>64</v>
      </c>
      <c r="AM3" s="10"/>
      <c r="AN3" s="78" t="s">
        <v>226</v>
      </c>
      <c r="AO3" s="127"/>
      <c r="AP3" s="127"/>
      <c r="AQ3" s="127"/>
      <c r="AR3" s="127"/>
      <c r="AS3" s="66"/>
      <c r="AT3" s="66"/>
      <c r="AU3" s="66"/>
      <c r="AV3" s="66"/>
      <c r="AW3" s="66"/>
      <c r="AX3" s="66"/>
      <c r="AY3" s="66"/>
    </row>
    <row r="4" spans="1:51" s="1" customFormat="1" ht="45" customHeight="1">
      <c r="A4" s="10"/>
      <c r="B4" s="464"/>
      <c r="C4" s="445"/>
      <c r="D4" s="407"/>
      <c r="E4" s="3" t="s">
        <v>172</v>
      </c>
      <c r="F4" s="7" t="s">
        <v>73</v>
      </c>
      <c r="G4" s="56" t="s">
        <v>234</v>
      </c>
      <c r="H4" s="3" t="s">
        <v>172</v>
      </c>
      <c r="I4" s="7" t="s">
        <v>73</v>
      </c>
      <c r="J4" s="56" t="s">
        <v>234</v>
      </c>
      <c r="K4" s="3" t="s">
        <v>172</v>
      </c>
      <c r="L4" s="7" t="s">
        <v>73</v>
      </c>
      <c r="M4" s="56" t="s">
        <v>234</v>
      </c>
      <c r="N4" s="3" t="s">
        <v>172</v>
      </c>
      <c r="O4" s="7" t="s">
        <v>73</v>
      </c>
      <c r="P4" s="56" t="s">
        <v>234</v>
      </c>
      <c r="Q4" s="3" t="s">
        <v>172</v>
      </c>
      <c r="R4" s="7" t="s">
        <v>73</v>
      </c>
      <c r="S4" s="56" t="s">
        <v>234</v>
      </c>
      <c r="T4" s="3" t="s">
        <v>172</v>
      </c>
      <c r="U4" s="7" t="s">
        <v>73</v>
      </c>
      <c r="V4" s="56" t="s">
        <v>234</v>
      </c>
      <c r="W4" s="3" t="s">
        <v>172</v>
      </c>
      <c r="X4" s="7" t="s">
        <v>73</v>
      </c>
      <c r="Y4" s="56" t="s">
        <v>234</v>
      </c>
      <c r="Z4" s="3" t="s">
        <v>172</v>
      </c>
      <c r="AA4" s="7" t="s">
        <v>73</v>
      </c>
      <c r="AB4" s="56" t="s">
        <v>234</v>
      </c>
      <c r="AC4" s="48"/>
      <c r="AD4" s="453"/>
      <c r="AE4" s="266" t="s">
        <v>408</v>
      </c>
      <c r="AF4" s="266" t="s">
        <v>408</v>
      </c>
      <c r="AG4" s="266" t="s">
        <v>408</v>
      </c>
      <c r="AH4" s="266" t="s">
        <v>408</v>
      </c>
      <c r="AI4" s="266" t="s">
        <v>408</v>
      </c>
      <c r="AJ4" s="266" t="s">
        <v>408</v>
      </c>
      <c r="AK4" s="266" t="s">
        <v>408</v>
      </c>
      <c r="AL4" s="266" t="s">
        <v>408</v>
      </c>
      <c r="AM4" s="10"/>
      <c r="AN4" s="383" t="s">
        <v>214</v>
      </c>
      <c r="AO4" s="384"/>
      <c r="AP4" s="137"/>
      <c r="AQ4" s="383" t="s">
        <v>214</v>
      </c>
      <c r="AR4" s="384"/>
      <c r="AS4" s="66"/>
      <c r="AT4" s="424" t="s">
        <v>214</v>
      </c>
      <c r="AU4" s="424"/>
      <c r="AV4" s="424"/>
      <c r="AW4" s="24"/>
      <c r="AX4" s="383" t="s">
        <v>213</v>
      </c>
      <c r="AY4" s="384"/>
    </row>
    <row r="5" spans="1:51" ht="14.25" customHeight="1">
      <c r="B5" s="456">
        <v>1</v>
      </c>
      <c r="C5" s="459" t="s">
        <v>57</v>
      </c>
      <c r="D5" s="243" t="s">
        <v>77</v>
      </c>
      <c r="E5" s="461">
        <f>VLOOKUP(C5,$AD$5:$AK$78,2,0)</f>
        <v>54</v>
      </c>
      <c r="F5" s="172">
        <v>36</v>
      </c>
      <c r="G5" s="65">
        <f>IFERROR(F5/E5,"-")</f>
        <v>0.66666666666666663</v>
      </c>
      <c r="H5" s="461">
        <f>VLOOKUP(C5,$AD$5:$AK$78,3,0)</f>
        <v>181</v>
      </c>
      <c r="I5" s="172">
        <v>116</v>
      </c>
      <c r="J5" s="65">
        <f>IFERROR(I5/H5,"-")</f>
        <v>0.64088397790055252</v>
      </c>
      <c r="K5" s="461">
        <f>VLOOKUP(C5,$AD$5:$AK$78,4,0)</f>
        <v>13471</v>
      </c>
      <c r="L5" s="172">
        <v>10477</v>
      </c>
      <c r="M5" s="65">
        <f>IFERROR(L5/K5,"-")</f>
        <v>0.77774478509390543</v>
      </c>
      <c r="N5" s="461">
        <f>VLOOKUP(C5,$AD$5:$AK$78,5,0)</f>
        <v>10736</v>
      </c>
      <c r="O5" s="172">
        <v>8053</v>
      </c>
      <c r="P5" s="65">
        <f>IFERROR(O5/N5,"-")</f>
        <v>0.75009314456035769</v>
      </c>
      <c r="Q5" s="461">
        <f>VLOOKUP(C5,$AD$5:$AK$78,6,0)</f>
        <v>5735</v>
      </c>
      <c r="R5" s="172">
        <v>4086</v>
      </c>
      <c r="S5" s="65">
        <f>IFERROR(R5/Q5,"-")</f>
        <v>0.71246730601569308</v>
      </c>
      <c r="T5" s="461">
        <f>VLOOKUP(C5,$AD$5:$AK$78,7,0)</f>
        <v>1537</v>
      </c>
      <c r="U5" s="172">
        <v>1042</v>
      </c>
      <c r="V5" s="65">
        <f>IFERROR(U5/T5,"-")</f>
        <v>0.67794404684450227</v>
      </c>
      <c r="W5" s="461">
        <f>VLOOKUP(C5,$AD$5:$AK$78,8,0)</f>
        <v>215</v>
      </c>
      <c r="X5" s="172">
        <v>140</v>
      </c>
      <c r="Y5" s="65">
        <f>IFERROR(X5/W5,"-")</f>
        <v>0.65116279069767447</v>
      </c>
      <c r="Z5" s="461">
        <f>VLOOKUP(C5,$AD$5:$AL$78,9,0)</f>
        <v>31929</v>
      </c>
      <c r="AA5" s="172">
        <f>SUM(F5,I5,L5,O5,R5,U5,X5)</f>
        <v>23950</v>
      </c>
      <c r="AB5" s="65">
        <f>IFERROR(AA5/Z5,"-")</f>
        <v>0.75010178834288577</v>
      </c>
      <c r="AC5" s="8"/>
      <c r="AD5" s="267" t="s">
        <v>57</v>
      </c>
      <c r="AE5" s="157">
        <v>54</v>
      </c>
      <c r="AF5" s="157">
        <v>181</v>
      </c>
      <c r="AG5" s="157">
        <v>13471</v>
      </c>
      <c r="AH5" s="157">
        <v>10736</v>
      </c>
      <c r="AI5" s="157">
        <v>5735</v>
      </c>
      <c r="AJ5" s="157">
        <v>1537</v>
      </c>
      <c r="AK5" s="157">
        <v>215</v>
      </c>
      <c r="AL5" s="157">
        <f>SUM(AE5:AK5)</f>
        <v>31929</v>
      </c>
      <c r="AM5" s="237">
        <v>1</v>
      </c>
      <c r="AN5" s="47" t="s">
        <v>57</v>
      </c>
      <c r="AO5" s="114">
        <f t="shared" ref="AO5:AO36" si="0">INDEX($AB:$AB,(ROW()+($AM5-1)*3)+3)</f>
        <v>9.5743681292868546E-2</v>
      </c>
      <c r="AP5" s="138"/>
      <c r="AQ5" s="139" t="s">
        <v>57</v>
      </c>
      <c r="AR5" s="283">
        <f>VLOOKUP(AQ5,$AN$5:$AO$78,2,0)</f>
        <v>9.5743681292868546E-2</v>
      </c>
      <c r="AS5" s="9"/>
      <c r="AT5" s="36" t="str">
        <f>INDEX($AQ$5:$AQ$47,MATCH(AU5,AR$5:AR$47,0))</f>
        <v>能勢町</v>
      </c>
      <c r="AU5" s="284">
        <f t="shared" ref="AU5:AU47" si="1">LARGE(AR$5:AR$47,ROW(A1))</f>
        <v>0.16292134831460675</v>
      </c>
      <c r="AV5" s="110">
        <f>ROUND(AU5,3)</f>
        <v>0.16300000000000001</v>
      </c>
      <c r="AW5" s="46"/>
      <c r="AX5" s="115">
        <f>ROUND($AB$304,3)</f>
        <v>9.8000000000000004E-2</v>
      </c>
      <c r="AY5" s="116">
        <v>0</v>
      </c>
    </row>
    <row r="6" spans="1:51" ht="14.25" customHeight="1">
      <c r="B6" s="457"/>
      <c r="C6" s="460"/>
      <c r="D6" s="244" t="s">
        <v>78</v>
      </c>
      <c r="E6" s="462"/>
      <c r="F6" s="173">
        <v>6</v>
      </c>
      <c r="G6" s="12">
        <f>IFERROR(F6/E5,"-")</f>
        <v>0.1111111111111111</v>
      </c>
      <c r="H6" s="462"/>
      <c r="I6" s="173">
        <v>29</v>
      </c>
      <c r="J6" s="12">
        <f>IFERROR(I6/H5,"-")</f>
        <v>0.16022099447513813</v>
      </c>
      <c r="K6" s="462"/>
      <c r="L6" s="173">
        <v>1294</v>
      </c>
      <c r="M6" s="12">
        <f>IFERROR(L6/K5,"-")</f>
        <v>9.605819909435083E-2</v>
      </c>
      <c r="N6" s="462"/>
      <c r="O6" s="173">
        <v>1069</v>
      </c>
      <c r="P6" s="12">
        <f>IFERROR(O6/N5,"-")</f>
        <v>9.957153502235469E-2</v>
      </c>
      <c r="Q6" s="462"/>
      <c r="R6" s="173">
        <v>653</v>
      </c>
      <c r="S6" s="12">
        <f>IFERROR(R6/Q5,"-")</f>
        <v>0.11386224934612031</v>
      </c>
      <c r="T6" s="462"/>
      <c r="U6" s="173">
        <v>169</v>
      </c>
      <c r="V6" s="12">
        <f>IFERROR(U6/T5,"-")</f>
        <v>0.1099544567338972</v>
      </c>
      <c r="W6" s="462"/>
      <c r="X6" s="173">
        <v>20</v>
      </c>
      <c r="Y6" s="12">
        <f>IFERROR(X6/W5,"-")</f>
        <v>9.3023255813953487E-2</v>
      </c>
      <c r="Z6" s="462"/>
      <c r="AA6" s="173">
        <f t="shared" ref="AA6:AA69" si="2">SUM(F6,I6,L6,O6,R6,U6,X6)</f>
        <v>3240</v>
      </c>
      <c r="AB6" s="12">
        <f>IFERROR(AA6/Z5,"-")</f>
        <v>0.10147514798459081</v>
      </c>
      <c r="AC6" s="8"/>
      <c r="AD6" s="267" t="s">
        <v>124</v>
      </c>
      <c r="AE6" s="157">
        <v>2</v>
      </c>
      <c r="AF6" s="157">
        <v>10</v>
      </c>
      <c r="AG6" s="157">
        <v>627</v>
      </c>
      <c r="AH6" s="157">
        <v>483</v>
      </c>
      <c r="AI6" s="157">
        <v>248</v>
      </c>
      <c r="AJ6" s="157">
        <v>67</v>
      </c>
      <c r="AK6" s="157">
        <v>9</v>
      </c>
      <c r="AL6" s="157">
        <f t="shared" ref="AL6:AL69" si="3">SUM(AE6:AK6)</f>
        <v>1446</v>
      </c>
      <c r="AM6" s="237">
        <v>2</v>
      </c>
      <c r="AN6" s="47" t="s">
        <v>124</v>
      </c>
      <c r="AO6" s="114">
        <f t="shared" si="0"/>
        <v>8.5062240663900418E-2</v>
      </c>
      <c r="AP6" s="138"/>
      <c r="AQ6" s="139" t="s">
        <v>35</v>
      </c>
      <c r="AR6" s="283">
        <f t="shared" ref="AR6:AR47" si="4">VLOOKUP(AQ6,$AN$5:$AO$78,2,0)</f>
        <v>9.5739588319770225E-2</v>
      </c>
      <c r="AS6" s="9"/>
      <c r="AT6" s="36" t="str">
        <f t="shared" ref="AT6:AT47" si="5">INDEX($AQ$5:$AQ$47,MATCH(AU6,AR$5:AR$47,0))</f>
        <v>岬町</v>
      </c>
      <c r="AU6" s="284">
        <f t="shared" si="1"/>
        <v>0.15044247787610621</v>
      </c>
      <c r="AV6" s="110">
        <f t="shared" ref="AV6:AV47" si="6">ROUND(AU6,3)</f>
        <v>0.15</v>
      </c>
      <c r="AW6" s="46"/>
      <c r="AX6" s="115">
        <f t="shared" ref="AX6:AX47" si="7">ROUND($AB$304,3)</f>
        <v>9.8000000000000004E-2</v>
      </c>
      <c r="AY6" s="116">
        <v>0</v>
      </c>
    </row>
    <row r="7" spans="1:51" ht="14.25" customHeight="1">
      <c r="B7" s="457"/>
      <c r="C7" s="460"/>
      <c r="D7" s="244" t="s">
        <v>79</v>
      </c>
      <c r="E7" s="462"/>
      <c r="F7" s="173">
        <v>4</v>
      </c>
      <c r="G7" s="12">
        <f>IFERROR(F7/E5,"-")</f>
        <v>7.407407407407407E-2</v>
      </c>
      <c r="H7" s="462"/>
      <c r="I7" s="173">
        <v>7</v>
      </c>
      <c r="J7" s="12">
        <f>IFERROR(I7/H5,"-")</f>
        <v>3.8674033149171269E-2</v>
      </c>
      <c r="K7" s="462"/>
      <c r="L7" s="173">
        <v>675</v>
      </c>
      <c r="M7" s="12">
        <f>IFERROR(L7/K5,"-")</f>
        <v>5.0107638631133544E-2</v>
      </c>
      <c r="N7" s="462"/>
      <c r="O7" s="173">
        <v>560</v>
      </c>
      <c r="P7" s="12">
        <f>IFERROR(O7/N5,"-")</f>
        <v>5.216095380029806E-2</v>
      </c>
      <c r="Q7" s="462"/>
      <c r="R7" s="173">
        <v>333</v>
      </c>
      <c r="S7" s="12">
        <f>IFERROR(R7/Q5,"-")</f>
        <v>5.8064516129032261E-2</v>
      </c>
      <c r="T7" s="462"/>
      <c r="U7" s="173">
        <v>92</v>
      </c>
      <c r="V7" s="12">
        <f>IFERROR(U7/T5,"-")</f>
        <v>5.9856864020819779E-2</v>
      </c>
      <c r="W7" s="462"/>
      <c r="X7" s="173">
        <v>11</v>
      </c>
      <c r="Y7" s="12">
        <f>IFERROR(X7/W5,"-")</f>
        <v>5.1162790697674418E-2</v>
      </c>
      <c r="Z7" s="462"/>
      <c r="AA7" s="173">
        <f t="shared" si="2"/>
        <v>1682</v>
      </c>
      <c r="AB7" s="12">
        <f>IFERROR(AA7/Z5,"-")</f>
        <v>5.267938237965486E-2</v>
      </c>
      <c r="AC7" s="8"/>
      <c r="AD7" s="267" t="s">
        <v>125</v>
      </c>
      <c r="AE7" s="157">
        <v>0</v>
      </c>
      <c r="AF7" s="157">
        <v>6</v>
      </c>
      <c r="AG7" s="157">
        <v>246</v>
      </c>
      <c r="AH7" s="157">
        <v>153</v>
      </c>
      <c r="AI7" s="157">
        <v>87</v>
      </c>
      <c r="AJ7" s="157">
        <v>25</v>
      </c>
      <c r="AK7" s="157">
        <v>4</v>
      </c>
      <c r="AL7" s="157">
        <f t="shared" si="3"/>
        <v>521</v>
      </c>
      <c r="AM7" s="237">
        <v>3</v>
      </c>
      <c r="AN7" s="47" t="s">
        <v>125</v>
      </c>
      <c r="AO7" s="114">
        <f t="shared" si="0"/>
        <v>8.6372360844529747E-2</v>
      </c>
      <c r="AP7" s="138"/>
      <c r="AQ7" s="139" t="s">
        <v>44</v>
      </c>
      <c r="AR7" s="283">
        <f t="shared" si="4"/>
        <v>9.1312931885488641E-2</v>
      </c>
      <c r="AS7" s="9"/>
      <c r="AT7" s="36" t="str">
        <f t="shared" si="5"/>
        <v>千早赤阪村</v>
      </c>
      <c r="AU7" s="284">
        <f t="shared" si="1"/>
        <v>0.128</v>
      </c>
      <c r="AV7" s="110">
        <f t="shared" si="6"/>
        <v>0.128</v>
      </c>
      <c r="AW7" s="46"/>
      <c r="AX7" s="115">
        <f t="shared" si="7"/>
        <v>9.8000000000000004E-2</v>
      </c>
      <c r="AY7" s="116">
        <v>0</v>
      </c>
    </row>
    <row r="8" spans="1:51" ht="14.25" customHeight="1">
      <c r="B8" s="458"/>
      <c r="C8" s="482"/>
      <c r="D8" s="245" t="s">
        <v>80</v>
      </c>
      <c r="E8" s="463"/>
      <c r="F8" s="174">
        <v>8</v>
      </c>
      <c r="G8" s="13">
        <f>IFERROR(F8/E5,"-")</f>
        <v>0.14814814814814814</v>
      </c>
      <c r="H8" s="463"/>
      <c r="I8" s="174">
        <v>29</v>
      </c>
      <c r="J8" s="13">
        <f>IFERROR(I8/H5,"-")</f>
        <v>0.16022099447513813</v>
      </c>
      <c r="K8" s="463"/>
      <c r="L8" s="174">
        <v>1025</v>
      </c>
      <c r="M8" s="13">
        <f>IFERROR(L8/K5,"-")</f>
        <v>7.6089377180610193E-2</v>
      </c>
      <c r="N8" s="463"/>
      <c r="O8" s="174">
        <v>1054</v>
      </c>
      <c r="P8" s="13">
        <f>IFERROR(O8/N5,"-")</f>
        <v>9.817436661698957E-2</v>
      </c>
      <c r="Q8" s="463"/>
      <c r="R8" s="174">
        <v>663</v>
      </c>
      <c r="S8" s="13">
        <f>IFERROR(R8/Q5,"-")</f>
        <v>0.11560592850915431</v>
      </c>
      <c r="T8" s="463"/>
      <c r="U8" s="174">
        <v>234</v>
      </c>
      <c r="V8" s="13">
        <f>IFERROR(U8/T5,"-")</f>
        <v>0.15224463240078073</v>
      </c>
      <c r="W8" s="463"/>
      <c r="X8" s="174">
        <v>44</v>
      </c>
      <c r="Y8" s="13">
        <f>IFERROR(X8/W5,"-")</f>
        <v>0.20465116279069767</v>
      </c>
      <c r="Z8" s="463"/>
      <c r="AA8" s="174">
        <f t="shared" si="2"/>
        <v>3057</v>
      </c>
      <c r="AB8" s="13">
        <f>IFERROR(AA8/Z5,"-")</f>
        <v>9.5743681292868546E-2</v>
      </c>
      <c r="AC8" s="8"/>
      <c r="AD8" s="267" t="s">
        <v>126</v>
      </c>
      <c r="AE8" s="157">
        <v>1</v>
      </c>
      <c r="AF8" s="157">
        <v>0</v>
      </c>
      <c r="AG8" s="157">
        <v>235</v>
      </c>
      <c r="AH8" s="157">
        <v>210</v>
      </c>
      <c r="AI8" s="157">
        <v>95</v>
      </c>
      <c r="AJ8" s="157">
        <v>35</v>
      </c>
      <c r="AK8" s="157">
        <v>2</v>
      </c>
      <c r="AL8" s="157">
        <f t="shared" si="3"/>
        <v>578</v>
      </c>
      <c r="AM8" s="237">
        <v>4</v>
      </c>
      <c r="AN8" s="47" t="s">
        <v>126</v>
      </c>
      <c r="AO8" s="114">
        <f t="shared" si="0"/>
        <v>9.5155709342560554E-2</v>
      </c>
      <c r="AP8" s="138"/>
      <c r="AQ8" s="139" t="s">
        <v>1</v>
      </c>
      <c r="AR8" s="283">
        <f t="shared" si="4"/>
        <v>0.1022474185057704</v>
      </c>
      <c r="AS8" s="9"/>
      <c r="AT8" s="36" t="str">
        <f t="shared" si="5"/>
        <v>摂津市</v>
      </c>
      <c r="AU8" s="284">
        <f t="shared" si="1"/>
        <v>0.1208</v>
      </c>
      <c r="AV8" s="110">
        <f t="shared" si="6"/>
        <v>0.121</v>
      </c>
      <c r="AW8" s="46"/>
      <c r="AX8" s="115">
        <f t="shared" si="7"/>
        <v>9.8000000000000004E-2</v>
      </c>
      <c r="AY8" s="116">
        <v>0</v>
      </c>
    </row>
    <row r="9" spans="1:51" ht="14.25" customHeight="1">
      <c r="B9" s="456">
        <v>2</v>
      </c>
      <c r="C9" s="459" t="s">
        <v>124</v>
      </c>
      <c r="D9" s="243" t="s">
        <v>77</v>
      </c>
      <c r="E9" s="461">
        <f t="shared" ref="E9" si="8">VLOOKUP(C9,$AD$5:$AK$78,2,0)</f>
        <v>2</v>
      </c>
      <c r="F9" s="172">
        <v>2</v>
      </c>
      <c r="G9" s="65">
        <f>IFERROR(F9/E9,"-")</f>
        <v>1</v>
      </c>
      <c r="H9" s="461">
        <f t="shared" ref="H9" si="9">VLOOKUP(C9,$AD$5:$AK$78,3,0)</f>
        <v>10</v>
      </c>
      <c r="I9" s="172">
        <v>8</v>
      </c>
      <c r="J9" s="65">
        <f>IFERROR(I9/H9,"-")</f>
        <v>0.8</v>
      </c>
      <c r="K9" s="461">
        <f t="shared" ref="K9" si="10">VLOOKUP(C9,$AD$5:$AK$78,4,0)</f>
        <v>627</v>
      </c>
      <c r="L9" s="172">
        <v>478</v>
      </c>
      <c r="M9" s="65">
        <f>IFERROR(L9/K9,"-")</f>
        <v>0.76236044657097291</v>
      </c>
      <c r="N9" s="461">
        <f t="shared" ref="N9" si="11">VLOOKUP(C9,$AD$5:$AK$78,5,0)</f>
        <v>483</v>
      </c>
      <c r="O9" s="172">
        <v>366</v>
      </c>
      <c r="P9" s="65">
        <f>IFERROR(O9/N9,"-")</f>
        <v>0.75776397515527949</v>
      </c>
      <c r="Q9" s="461">
        <f t="shared" ref="Q9" si="12">VLOOKUP(C9,$AD$5:$AK$78,6,0)</f>
        <v>248</v>
      </c>
      <c r="R9" s="172">
        <v>163</v>
      </c>
      <c r="S9" s="65">
        <f>IFERROR(R9/Q9,"-")</f>
        <v>0.657258064516129</v>
      </c>
      <c r="T9" s="461">
        <f t="shared" ref="T9" si="13">VLOOKUP(C9,$AD$5:$AK$78,7,0)</f>
        <v>67</v>
      </c>
      <c r="U9" s="172">
        <v>52</v>
      </c>
      <c r="V9" s="65">
        <f>IFERROR(U9/T9,"-")</f>
        <v>0.77611940298507465</v>
      </c>
      <c r="W9" s="461">
        <f t="shared" ref="W9" si="14">VLOOKUP(C9,$AD$5:$AK$78,8,0)</f>
        <v>9</v>
      </c>
      <c r="X9" s="172">
        <v>5</v>
      </c>
      <c r="Y9" s="65">
        <f>IFERROR(X9/W9,"-")</f>
        <v>0.55555555555555558</v>
      </c>
      <c r="Z9" s="461">
        <f t="shared" ref="Z9" si="15">VLOOKUP(C9,$AD$5:$AL$78,9,0)</f>
        <v>1446</v>
      </c>
      <c r="AA9" s="172">
        <f t="shared" si="2"/>
        <v>1074</v>
      </c>
      <c r="AB9" s="65">
        <f>IFERROR(AA9/Z9,"-")</f>
        <v>0.74273858921161828</v>
      </c>
      <c r="AC9" s="8"/>
      <c r="AD9" s="267" t="s">
        <v>127</v>
      </c>
      <c r="AE9" s="157">
        <v>1</v>
      </c>
      <c r="AF9" s="157">
        <v>10</v>
      </c>
      <c r="AG9" s="157">
        <v>367</v>
      </c>
      <c r="AH9" s="157">
        <v>299</v>
      </c>
      <c r="AI9" s="157">
        <v>134</v>
      </c>
      <c r="AJ9" s="157">
        <v>38</v>
      </c>
      <c r="AK9" s="157">
        <v>7</v>
      </c>
      <c r="AL9" s="157">
        <f t="shared" si="3"/>
        <v>856</v>
      </c>
      <c r="AM9" s="237">
        <v>5</v>
      </c>
      <c r="AN9" s="47" t="s">
        <v>127</v>
      </c>
      <c r="AO9" s="114">
        <f t="shared" si="0"/>
        <v>9.4626168224299062E-2</v>
      </c>
      <c r="AP9" s="138"/>
      <c r="AQ9" s="139" t="s">
        <v>2</v>
      </c>
      <c r="AR9" s="283">
        <f t="shared" si="4"/>
        <v>9.2056421677802522E-2</v>
      </c>
      <c r="AS9" s="9"/>
      <c r="AT9" s="36" t="str">
        <f t="shared" si="5"/>
        <v>枚方市</v>
      </c>
      <c r="AU9" s="284">
        <f t="shared" si="1"/>
        <v>0.11756168359941944</v>
      </c>
      <c r="AV9" s="110">
        <f t="shared" si="6"/>
        <v>0.11799999999999999</v>
      </c>
      <c r="AW9" s="46"/>
      <c r="AX9" s="115">
        <f t="shared" si="7"/>
        <v>9.8000000000000004E-2</v>
      </c>
      <c r="AY9" s="116">
        <v>0</v>
      </c>
    </row>
    <row r="10" spans="1:51" ht="14.25" customHeight="1">
      <c r="B10" s="457"/>
      <c r="C10" s="460"/>
      <c r="D10" s="244" t="s">
        <v>78</v>
      </c>
      <c r="E10" s="462"/>
      <c r="F10" s="173">
        <v>0</v>
      </c>
      <c r="G10" s="12">
        <f>IFERROR(F10/E9,"-")</f>
        <v>0</v>
      </c>
      <c r="H10" s="462"/>
      <c r="I10" s="173">
        <v>2</v>
      </c>
      <c r="J10" s="12">
        <f>IFERROR(I10/H9,"-")</f>
        <v>0.2</v>
      </c>
      <c r="K10" s="462"/>
      <c r="L10" s="173">
        <v>72</v>
      </c>
      <c r="M10" s="12">
        <f>IFERROR(L10/K9,"-")</f>
        <v>0.11483253588516747</v>
      </c>
      <c r="N10" s="462"/>
      <c r="O10" s="173">
        <v>53</v>
      </c>
      <c r="P10" s="12">
        <f>IFERROR(O10/N9,"-")</f>
        <v>0.10973084886128365</v>
      </c>
      <c r="Q10" s="462"/>
      <c r="R10" s="173">
        <v>38</v>
      </c>
      <c r="S10" s="12">
        <f>IFERROR(R10/Q9,"-")</f>
        <v>0.15322580645161291</v>
      </c>
      <c r="T10" s="462"/>
      <c r="U10" s="173">
        <v>6</v>
      </c>
      <c r="V10" s="12">
        <f>IFERROR(U10/T9,"-")</f>
        <v>8.9552238805970144E-2</v>
      </c>
      <c r="W10" s="462"/>
      <c r="X10" s="173">
        <v>3</v>
      </c>
      <c r="Y10" s="12">
        <f>IFERROR(X10/W9,"-")</f>
        <v>0.33333333333333331</v>
      </c>
      <c r="Z10" s="462"/>
      <c r="AA10" s="173">
        <f t="shared" si="2"/>
        <v>174</v>
      </c>
      <c r="AB10" s="12">
        <f>IFERROR(AA10/Z9,"-")</f>
        <v>0.12033195020746888</v>
      </c>
      <c r="AC10" s="8"/>
      <c r="AD10" s="267" t="s">
        <v>128</v>
      </c>
      <c r="AE10" s="157">
        <v>5</v>
      </c>
      <c r="AF10" s="157">
        <v>10</v>
      </c>
      <c r="AG10" s="157">
        <v>671</v>
      </c>
      <c r="AH10" s="157">
        <v>535</v>
      </c>
      <c r="AI10" s="157">
        <v>256</v>
      </c>
      <c r="AJ10" s="157">
        <v>71</v>
      </c>
      <c r="AK10" s="157">
        <v>10</v>
      </c>
      <c r="AL10" s="157">
        <f t="shared" si="3"/>
        <v>1558</v>
      </c>
      <c r="AM10" s="237">
        <v>6</v>
      </c>
      <c r="AN10" s="47" t="s">
        <v>128</v>
      </c>
      <c r="AO10" s="114">
        <f t="shared" si="0"/>
        <v>8.7933247753530161E-2</v>
      </c>
      <c r="AP10" s="138"/>
      <c r="AQ10" s="139" t="s">
        <v>3</v>
      </c>
      <c r="AR10" s="283">
        <f t="shared" si="4"/>
        <v>0.10770645013022828</v>
      </c>
      <c r="AS10" s="9"/>
      <c r="AT10" s="36" t="str">
        <f t="shared" si="5"/>
        <v>箕面市</v>
      </c>
      <c r="AU10" s="284">
        <f t="shared" si="1"/>
        <v>0.11497730711043873</v>
      </c>
      <c r="AV10" s="110">
        <f t="shared" si="6"/>
        <v>0.115</v>
      </c>
      <c r="AW10" s="46"/>
      <c r="AX10" s="115">
        <f t="shared" si="7"/>
        <v>9.8000000000000004E-2</v>
      </c>
      <c r="AY10" s="116">
        <v>0</v>
      </c>
    </row>
    <row r="11" spans="1:51" ht="14.25" customHeight="1">
      <c r="B11" s="457"/>
      <c r="C11" s="460"/>
      <c r="D11" s="244" t="s">
        <v>79</v>
      </c>
      <c r="E11" s="462"/>
      <c r="F11" s="173">
        <v>0</v>
      </c>
      <c r="G11" s="12">
        <f>IFERROR(F11/E9,"-")</f>
        <v>0</v>
      </c>
      <c r="H11" s="462"/>
      <c r="I11" s="173">
        <v>0</v>
      </c>
      <c r="J11" s="12">
        <f>IFERROR(I11/H9,"-")</f>
        <v>0</v>
      </c>
      <c r="K11" s="462"/>
      <c r="L11" s="173">
        <v>37</v>
      </c>
      <c r="M11" s="12">
        <f>IFERROR(L11/K9,"-")</f>
        <v>5.9011164274322167E-2</v>
      </c>
      <c r="N11" s="462"/>
      <c r="O11" s="173">
        <v>24</v>
      </c>
      <c r="P11" s="12">
        <f>IFERROR(O11/N9,"-")</f>
        <v>4.9689440993788817E-2</v>
      </c>
      <c r="Q11" s="462"/>
      <c r="R11" s="173">
        <v>10</v>
      </c>
      <c r="S11" s="12">
        <f>IFERROR(R11/Q9,"-")</f>
        <v>4.0322580645161289E-2</v>
      </c>
      <c r="T11" s="462"/>
      <c r="U11" s="173">
        <v>4</v>
      </c>
      <c r="V11" s="12">
        <f>IFERROR(U11/T9,"-")</f>
        <v>5.9701492537313432E-2</v>
      </c>
      <c r="W11" s="462"/>
      <c r="X11" s="173">
        <v>0</v>
      </c>
      <c r="Y11" s="12">
        <f>IFERROR(X11/W9,"-")</f>
        <v>0</v>
      </c>
      <c r="Z11" s="462"/>
      <c r="AA11" s="173">
        <f t="shared" si="2"/>
        <v>75</v>
      </c>
      <c r="AB11" s="12">
        <f>IFERROR(AA11/Z9,"-")</f>
        <v>5.1867219917012451E-2</v>
      </c>
      <c r="AC11" s="8"/>
      <c r="AD11" s="267" t="s">
        <v>129</v>
      </c>
      <c r="AE11" s="157">
        <v>4</v>
      </c>
      <c r="AF11" s="157">
        <v>7</v>
      </c>
      <c r="AG11" s="157">
        <v>537</v>
      </c>
      <c r="AH11" s="157">
        <v>405</v>
      </c>
      <c r="AI11" s="157">
        <v>174</v>
      </c>
      <c r="AJ11" s="157">
        <v>48</v>
      </c>
      <c r="AK11" s="157">
        <v>9</v>
      </c>
      <c r="AL11" s="157">
        <f t="shared" si="3"/>
        <v>1184</v>
      </c>
      <c r="AM11" s="237">
        <v>7</v>
      </c>
      <c r="AN11" s="47" t="s">
        <v>129</v>
      </c>
      <c r="AO11" s="114">
        <f t="shared" si="0"/>
        <v>9.29054054054054E-2</v>
      </c>
      <c r="AP11" s="138"/>
      <c r="AQ11" s="140" t="s">
        <v>45</v>
      </c>
      <c r="AR11" s="283">
        <f t="shared" si="4"/>
        <v>0.11101000909918107</v>
      </c>
      <c r="AS11" s="9"/>
      <c r="AT11" s="36" t="str">
        <f t="shared" si="5"/>
        <v>太子町</v>
      </c>
      <c r="AU11" s="284">
        <f t="shared" si="1"/>
        <v>0.112</v>
      </c>
      <c r="AV11" s="110">
        <f t="shared" si="6"/>
        <v>0.112</v>
      </c>
      <c r="AW11" s="46"/>
      <c r="AX11" s="115">
        <f t="shared" si="7"/>
        <v>9.8000000000000004E-2</v>
      </c>
      <c r="AY11" s="116">
        <v>0</v>
      </c>
    </row>
    <row r="12" spans="1:51" ht="14.25" customHeight="1">
      <c r="B12" s="458"/>
      <c r="C12" s="482"/>
      <c r="D12" s="245" t="s">
        <v>80</v>
      </c>
      <c r="E12" s="463"/>
      <c r="F12" s="174">
        <v>0</v>
      </c>
      <c r="G12" s="13">
        <f>IFERROR(F12/E9,"-")</f>
        <v>0</v>
      </c>
      <c r="H12" s="463"/>
      <c r="I12" s="174">
        <v>0</v>
      </c>
      <c r="J12" s="13">
        <f>IFERROR(I12/H9,"-")</f>
        <v>0</v>
      </c>
      <c r="K12" s="463"/>
      <c r="L12" s="174">
        <v>40</v>
      </c>
      <c r="M12" s="13">
        <f>IFERROR(L12/K9,"-")</f>
        <v>6.3795853269537475E-2</v>
      </c>
      <c r="N12" s="463"/>
      <c r="O12" s="174">
        <v>40</v>
      </c>
      <c r="P12" s="13">
        <f>IFERROR(O12/N9,"-")</f>
        <v>8.2815734989648032E-2</v>
      </c>
      <c r="Q12" s="463"/>
      <c r="R12" s="174">
        <v>37</v>
      </c>
      <c r="S12" s="13">
        <f>IFERROR(R12/Q9,"-")</f>
        <v>0.14919354838709678</v>
      </c>
      <c r="T12" s="463"/>
      <c r="U12" s="174">
        <v>5</v>
      </c>
      <c r="V12" s="13">
        <f>IFERROR(U12/T9,"-")</f>
        <v>7.4626865671641784E-2</v>
      </c>
      <c r="W12" s="463"/>
      <c r="X12" s="174">
        <v>1</v>
      </c>
      <c r="Y12" s="13">
        <f>IFERROR(X12/W9,"-")</f>
        <v>0.1111111111111111</v>
      </c>
      <c r="Z12" s="463"/>
      <c r="AA12" s="174">
        <f t="shared" si="2"/>
        <v>123</v>
      </c>
      <c r="AB12" s="13">
        <f>IFERROR(AA12/Z9,"-")</f>
        <v>8.5062240663900418E-2</v>
      </c>
      <c r="AC12" s="8"/>
      <c r="AD12" s="267" t="s">
        <v>58</v>
      </c>
      <c r="AE12" s="157">
        <v>1</v>
      </c>
      <c r="AF12" s="157">
        <v>1</v>
      </c>
      <c r="AG12" s="157">
        <v>190</v>
      </c>
      <c r="AH12" s="157">
        <v>151</v>
      </c>
      <c r="AI12" s="157">
        <v>71</v>
      </c>
      <c r="AJ12" s="157">
        <v>20</v>
      </c>
      <c r="AK12" s="157">
        <v>2</v>
      </c>
      <c r="AL12" s="157">
        <f t="shared" si="3"/>
        <v>436</v>
      </c>
      <c r="AM12" s="237">
        <v>8</v>
      </c>
      <c r="AN12" s="47" t="s">
        <v>58</v>
      </c>
      <c r="AO12" s="114">
        <f t="shared" si="0"/>
        <v>8.7155963302752298E-2</v>
      </c>
      <c r="AP12" s="138"/>
      <c r="AQ12" s="140" t="s">
        <v>8</v>
      </c>
      <c r="AR12" s="283">
        <f t="shared" si="4"/>
        <v>0.10679773408863712</v>
      </c>
      <c r="AS12" s="9"/>
      <c r="AT12" s="36" t="str">
        <f t="shared" si="5"/>
        <v>泉大津市</v>
      </c>
      <c r="AU12" s="284">
        <f t="shared" si="1"/>
        <v>0.11101000909918107</v>
      </c>
      <c r="AV12" s="110">
        <f t="shared" si="6"/>
        <v>0.111</v>
      </c>
      <c r="AW12" s="46"/>
      <c r="AX12" s="115">
        <f t="shared" si="7"/>
        <v>9.8000000000000004E-2</v>
      </c>
      <c r="AY12" s="116">
        <v>0</v>
      </c>
    </row>
    <row r="13" spans="1:51" ht="14.25" customHeight="1">
      <c r="B13" s="456">
        <v>3</v>
      </c>
      <c r="C13" s="459" t="s">
        <v>125</v>
      </c>
      <c r="D13" s="243" t="s">
        <v>77</v>
      </c>
      <c r="E13" s="461">
        <f t="shared" ref="E13" si="16">VLOOKUP(C13,$AD$5:$AK$78,2,0)</f>
        <v>0</v>
      </c>
      <c r="F13" s="172">
        <v>0</v>
      </c>
      <c r="G13" s="65" t="str">
        <f>IFERROR(F13/E13,"-")</f>
        <v>-</v>
      </c>
      <c r="H13" s="461">
        <f t="shared" ref="H13" si="17">VLOOKUP(C13,$AD$5:$AK$78,3,0)</f>
        <v>6</v>
      </c>
      <c r="I13" s="172">
        <v>3</v>
      </c>
      <c r="J13" s="65">
        <f>IFERROR(I13/H13,"-")</f>
        <v>0.5</v>
      </c>
      <c r="K13" s="461">
        <f t="shared" ref="K13" si="18">VLOOKUP(C13,$AD$5:$AK$78,4,0)</f>
        <v>246</v>
      </c>
      <c r="L13" s="172">
        <v>194</v>
      </c>
      <c r="M13" s="65">
        <f>IFERROR(L13/K13,"-")</f>
        <v>0.78861788617886175</v>
      </c>
      <c r="N13" s="461">
        <f t="shared" ref="N13" si="19">VLOOKUP(C13,$AD$5:$AK$78,5,0)</f>
        <v>153</v>
      </c>
      <c r="O13" s="172">
        <v>116</v>
      </c>
      <c r="P13" s="65">
        <f>IFERROR(O13/N13,"-")</f>
        <v>0.75816993464052285</v>
      </c>
      <c r="Q13" s="461">
        <f t="shared" ref="Q13" si="20">VLOOKUP(C13,$AD$5:$AK$78,6,0)</f>
        <v>87</v>
      </c>
      <c r="R13" s="172">
        <v>63</v>
      </c>
      <c r="S13" s="65">
        <f>IFERROR(R13/Q13,"-")</f>
        <v>0.72413793103448276</v>
      </c>
      <c r="T13" s="461">
        <f t="shared" ref="T13" si="21">VLOOKUP(C13,$AD$5:$AK$78,7,0)</f>
        <v>25</v>
      </c>
      <c r="U13" s="172">
        <v>14</v>
      </c>
      <c r="V13" s="65">
        <f>IFERROR(U13/T13,"-")</f>
        <v>0.56000000000000005</v>
      </c>
      <c r="W13" s="461">
        <f t="shared" ref="W13" si="22">VLOOKUP(C13,$AD$5:$AK$78,8,0)</f>
        <v>4</v>
      </c>
      <c r="X13" s="172">
        <v>2</v>
      </c>
      <c r="Y13" s="65">
        <f>IFERROR(X13/W13,"-")</f>
        <v>0.5</v>
      </c>
      <c r="Z13" s="461">
        <f t="shared" ref="Z13" si="23">VLOOKUP(C13,$AD$5:$AL$78,9,0)</f>
        <v>521</v>
      </c>
      <c r="AA13" s="172">
        <f t="shared" si="2"/>
        <v>392</v>
      </c>
      <c r="AB13" s="65">
        <f>IFERROR(AA13/Z13,"-")</f>
        <v>0.75239923224568139</v>
      </c>
      <c r="AC13" s="8"/>
      <c r="AD13" s="267" t="s">
        <v>130</v>
      </c>
      <c r="AE13" s="157">
        <v>1</v>
      </c>
      <c r="AF13" s="157">
        <v>3</v>
      </c>
      <c r="AG13" s="157">
        <v>185</v>
      </c>
      <c r="AH13" s="157">
        <v>153</v>
      </c>
      <c r="AI13" s="157">
        <v>70</v>
      </c>
      <c r="AJ13" s="157">
        <v>31</v>
      </c>
      <c r="AK13" s="157">
        <v>1</v>
      </c>
      <c r="AL13" s="157">
        <f t="shared" si="3"/>
        <v>444</v>
      </c>
      <c r="AM13" s="237">
        <v>9</v>
      </c>
      <c r="AN13" s="47" t="s">
        <v>130</v>
      </c>
      <c r="AO13" s="114">
        <f t="shared" si="0"/>
        <v>0.12162162162162163</v>
      </c>
      <c r="AP13" s="138"/>
      <c r="AQ13" s="140" t="s">
        <v>46</v>
      </c>
      <c r="AR13" s="283">
        <f t="shared" si="4"/>
        <v>8.4528301886792459E-2</v>
      </c>
      <c r="AS13" s="9"/>
      <c r="AT13" s="36" t="str">
        <f t="shared" si="5"/>
        <v>和泉市</v>
      </c>
      <c r="AU13" s="284">
        <f t="shared" si="1"/>
        <v>0.10785070785070786</v>
      </c>
      <c r="AV13" s="110">
        <f t="shared" si="6"/>
        <v>0.108</v>
      </c>
      <c r="AW13" s="46"/>
      <c r="AX13" s="115">
        <f t="shared" si="7"/>
        <v>9.8000000000000004E-2</v>
      </c>
      <c r="AY13" s="116">
        <v>0</v>
      </c>
    </row>
    <row r="14" spans="1:51" ht="14.25" customHeight="1">
      <c r="B14" s="457"/>
      <c r="C14" s="460"/>
      <c r="D14" s="244" t="s">
        <v>78</v>
      </c>
      <c r="E14" s="462"/>
      <c r="F14" s="173">
        <v>0</v>
      </c>
      <c r="G14" s="12" t="str">
        <f>IFERROR(F14/E13,"-")</f>
        <v>-</v>
      </c>
      <c r="H14" s="462"/>
      <c r="I14" s="173">
        <v>1</v>
      </c>
      <c r="J14" s="12">
        <f>IFERROR(I14/H13,"-")</f>
        <v>0.16666666666666666</v>
      </c>
      <c r="K14" s="462"/>
      <c r="L14" s="173">
        <v>19</v>
      </c>
      <c r="M14" s="12">
        <f>IFERROR(L14/K13,"-")</f>
        <v>7.7235772357723581E-2</v>
      </c>
      <c r="N14" s="462"/>
      <c r="O14" s="173">
        <v>13</v>
      </c>
      <c r="P14" s="12">
        <f>IFERROR(O14/N13,"-")</f>
        <v>8.4967320261437912E-2</v>
      </c>
      <c r="Q14" s="462"/>
      <c r="R14" s="173">
        <v>7</v>
      </c>
      <c r="S14" s="12">
        <f>IFERROR(R14/Q13,"-")</f>
        <v>8.0459770114942528E-2</v>
      </c>
      <c r="T14" s="462"/>
      <c r="U14" s="173">
        <v>2</v>
      </c>
      <c r="V14" s="12">
        <f>IFERROR(U14/T13,"-")</f>
        <v>0.08</v>
      </c>
      <c r="W14" s="462"/>
      <c r="X14" s="173">
        <v>1</v>
      </c>
      <c r="Y14" s="12">
        <f>IFERROR(X14/W13,"-")</f>
        <v>0.25</v>
      </c>
      <c r="Z14" s="462"/>
      <c r="AA14" s="173">
        <f t="shared" si="2"/>
        <v>43</v>
      </c>
      <c r="AB14" s="12">
        <f>IFERROR(AA14/Z13,"-")</f>
        <v>8.253358925143954E-2</v>
      </c>
      <c r="AC14" s="8"/>
      <c r="AD14" s="267" t="s">
        <v>59</v>
      </c>
      <c r="AE14" s="157">
        <v>1</v>
      </c>
      <c r="AF14" s="157">
        <v>7</v>
      </c>
      <c r="AG14" s="157">
        <v>601</v>
      </c>
      <c r="AH14" s="157">
        <v>467</v>
      </c>
      <c r="AI14" s="157">
        <v>220</v>
      </c>
      <c r="AJ14" s="157">
        <v>69</v>
      </c>
      <c r="AK14" s="157">
        <v>8</v>
      </c>
      <c r="AL14" s="157">
        <f t="shared" si="3"/>
        <v>1373</v>
      </c>
      <c r="AM14" s="237">
        <v>10</v>
      </c>
      <c r="AN14" s="47" t="s">
        <v>59</v>
      </c>
      <c r="AO14" s="114">
        <f t="shared" si="0"/>
        <v>8.5214857975236702E-2</v>
      </c>
      <c r="AP14" s="138"/>
      <c r="AQ14" s="140" t="s">
        <v>13</v>
      </c>
      <c r="AR14" s="283">
        <f t="shared" si="4"/>
        <v>9.2469761997658995E-2</v>
      </c>
      <c r="AS14" s="9"/>
      <c r="AT14" s="36" t="str">
        <f t="shared" si="5"/>
        <v>大阪狭山市</v>
      </c>
      <c r="AU14" s="284">
        <f t="shared" si="1"/>
        <v>0.10784313725490197</v>
      </c>
      <c r="AV14" s="110">
        <f t="shared" si="6"/>
        <v>0.108</v>
      </c>
      <c r="AW14" s="46"/>
      <c r="AX14" s="115">
        <f t="shared" si="7"/>
        <v>9.8000000000000004E-2</v>
      </c>
      <c r="AY14" s="116">
        <v>0</v>
      </c>
    </row>
    <row r="15" spans="1:51" ht="14.25" customHeight="1">
      <c r="B15" s="457"/>
      <c r="C15" s="460"/>
      <c r="D15" s="244" t="s">
        <v>79</v>
      </c>
      <c r="E15" s="462"/>
      <c r="F15" s="173">
        <v>0</v>
      </c>
      <c r="G15" s="12" t="str">
        <f>IFERROR(F15/E13,"-")</f>
        <v>-</v>
      </c>
      <c r="H15" s="462"/>
      <c r="I15" s="173">
        <v>0</v>
      </c>
      <c r="J15" s="12">
        <f>IFERROR(I15/H13,"-")</f>
        <v>0</v>
      </c>
      <c r="K15" s="462"/>
      <c r="L15" s="173">
        <v>18</v>
      </c>
      <c r="M15" s="12">
        <f>IFERROR(L15/K13,"-")</f>
        <v>7.3170731707317069E-2</v>
      </c>
      <c r="N15" s="462"/>
      <c r="O15" s="173">
        <v>14</v>
      </c>
      <c r="P15" s="12">
        <f>IFERROR(O15/N13,"-")</f>
        <v>9.1503267973856203E-2</v>
      </c>
      <c r="Q15" s="462"/>
      <c r="R15" s="173">
        <v>5</v>
      </c>
      <c r="S15" s="12">
        <f>IFERROR(R15/Q13,"-")</f>
        <v>5.7471264367816091E-2</v>
      </c>
      <c r="T15" s="462"/>
      <c r="U15" s="173">
        <v>4</v>
      </c>
      <c r="V15" s="12">
        <f>IFERROR(U15/T13,"-")</f>
        <v>0.16</v>
      </c>
      <c r="W15" s="462"/>
      <c r="X15" s="173">
        <v>0</v>
      </c>
      <c r="Y15" s="12">
        <f>IFERROR(X15/W13,"-")</f>
        <v>0</v>
      </c>
      <c r="Z15" s="462"/>
      <c r="AA15" s="173">
        <f t="shared" si="2"/>
        <v>41</v>
      </c>
      <c r="AB15" s="12">
        <f>IFERROR(AA15/Z13,"-")</f>
        <v>7.8694817658349334E-2</v>
      </c>
      <c r="AC15" s="8"/>
      <c r="AD15" s="267" t="s">
        <v>60</v>
      </c>
      <c r="AE15" s="157">
        <v>5</v>
      </c>
      <c r="AF15" s="157">
        <v>15</v>
      </c>
      <c r="AG15" s="157">
        <v>895</v>
      </c>
      <c r="AH15" s="157">
        <v>636</v>
      </c>
      <c r="AI15" s="157">
        <v>382</v>
      </c>
      <c r="AJ15" s="157">
        <v>102</v>
      </c>
      <c r="AK15" s="157">
        <v>12</v>
      </c>
      <c r="AL15" s="157">
        <f t="shared" si="3"/>
        <v>2047</v>
      </c>
      <c r="AM15" s="237">
        <v>11</v>
      </c>
      <c r="AN15" s="47" t="s">
        <v>60</v>
      </c>
      <c r="AO15" s="114">
        <f t="shared" si="0"/>
        <v>0.10552027357107963</v>
      </c>
      <c r="AP15" s="138"/>
      <c r="AQ15" s="140" t="s">
        <v>14</v>
      </c>
      <c r="AR15" s="283">
        <f t="shared" si="4"/>
        <v>0.11756168359941944</v>
      </c>
      <c r="AS15" s="9"/>
      <c r="AT15" s="36" t="str">
        <f t="shared" si="5"/>
        <v>吹田市</v>
      </c>
      <c r="AU15" s="284">
        <f t="shared" si="1"/>
        <v>0.10770645013022828</v>
      </c>
      <c r="AV15" s="110">
        <f t="shared" si="6"/>
        <v>0.108</v>
      </c>
      <c r="AW15" s="46"/>
      <c r="AX15" s="115">
        <f t="shared" si="7"/>
        <v>9.8000000000000004E-2</v>
      </c>
      <c r="AY15" s="116">
        <v>0</v>
      </c>
    </row>
    <row r="16" spans="1:51" ht="14.25" customHeight="1">
      <c r="B16" s="458"/>
      <c r="C16" s="482"/>
      <c r="D16" s="245" t="s">
        <v>80</v>
      </c>
      <c r="E16" s="463"/>
      <c r="F16" s="174">
        <v>0</v>
      </c>
      <c r="G16" s="13" t="str">
        <f>IFERROR(F16/E13,"-")</f>
        <v>-</v>
      </c>
      <c r="H16" s="463"/>
      <c r="I16" s="174">
        <v>2</v>
      </c>
      <c r="J16" s="13">
        <f>IFERROR(I16/H13,"-")</f>
        <v>0.33333333333333331</v>
      </c>
      <c r="K16" s="463"/>
      <c r="L16" s="174">
        <v>15</v>
      </c>
      <c r="M16" s="13">
        <f>IFERROR(L16/K13,"-")</f>
        <v>6.097560975609756E-2</v>
      </c>
      <c r="N16" s="463"/>
      <c r="O16" s="174">
        <v>10</v>
      </c>
      <c r="P16" s="13">
        <f>IFERROR(O16/N13,"-")</f>
        <v>6.535947712418301E-2</v>
      </c>
      <c r="Q16" s="463"/>
      <c r="R16" s="174">
        <v>12</v>
      </c>
      <c r="S16" s="13">
        <f>IFERROR(R16/Q13,"-")</f>
        <v>0.13793103448275862</v>
      </c>
      <c r="T16" s="463"/>
      <c r="U16" s="174">
        <v>5</v>
      </c>
      <c r="V16" s="13">
        <f>IFERROR(U16/T13,"-")</f>
        <v>0.2</v>
      </c>
      <c r="W16" s="463"/>
      <c r="X16" s="174">
        <v>1</v>
      </c>
      <c r="Y16" s="13">
        <f>IFERROR(X16/W13,"-")</f>
        <v>0.25</v>
      </c>
      <c r="Z16" s="463"/>
      <c r="AA16" s="174">
        <f t="shared" si="2"/>
        <v>45</v>
      </c>
      <c r="AB16" s="13">
        <f>IFERROR(AA16/Z13,"-")</f>
        <v>8.6372360844529747E-2</v>
      </c>
      <c r="AC16" s="8"/>
      <c r="AD16" s="267" t="s">
        <v>131</v>
      </c>
      <c r="AE16" s="157">
        <v>3</v>
      </c>
      <c r="AF16" s="157">
        <v>10</v>
      </c>
      <c r="AG16" s="157">
        <v>550</v>
      </c>
      <c r="AH16" s="157">
        <v>445</v>
      </c>
      <c r="AI16" s="157">
        <v>305</v>
      </c>
      <c r="AJ16" s="157">
        <v>69</v>
      </c>
      <c r="AK16" s="157">
        <v>17</v>
      </c>
      <c r="AL16" s="157">
        <f t="shared" si="3"/>
        <v>1399</v>
      </c>
      <c r="AM16" s="237">
        <v>12</v>
      </c>
      <c r="AN16" s="47" t="s">
        <v>131</v>
      </c>
      <c r="AO16" s="114">
        <f t="shared" si="0"/>
        <v>8.4345961401000716E-2</v>
      </c>
      <c r="AP16" s="138"/>
      <c r="AQ16" s="140" t="s">
        <v>9</v>
      </c>
      <c r="AR16" s="283">
        <f t="shared" si="4"/>
        <v>9.6909300982091273E-2</v>
      </c>
      <c r="AS16" s="9"/>
      <c r="AT16" s="36" t="str">
        <f t="shared" si="5"/>
        <v>高槻市</v>
      </c>
      <c r="AU16" s="284">
        <f t="shared" si="1"/>
        <v>0.10679773408863712</v>
      </c>
      <c r="AV16" s="110">
        <f t="shared" si="6"/>
        <v>0.107</v>
      </c>
      <c r="AW16" s="46"/>
      <c r="AX16" s="115">
        <f t="shared" si="7"/>
        <v>9.8000000000000004E-2</v>
      </c>
      <c r="AY16" s="116">
        <v>0</v>
      </c>
    </row>
    <row r="17" spans="2:51" ht="14.25" customHeight="1">
      <c r="B17" s="456">
        <v>4</v>
      </c>
      <c r="C17" s="459" t="s">
        <v>126</v>
      </c>
      <c r="D17" s="243" t="s">
        <v>77</v>
      </c>
      <c r="E17" s="461">
        <f t="shared" ref="E17" si="24">VLOOKUP(C17,$AD$5:$AK$78,2,0)</f>
        <v>1</v>
      </c>
      <c r="F17" s="172">
        <v>1</v>
      </c>
      <c r="G17" s="65">
        <f>IFERROR(F17/E17,"-")</f>
        <v>1</v>
      </c>
      <c r="H17" s="461">
        <f t="shared" ref="H17" si="25">VLOOKUP(C17,$AD$5:$AK$78,3,0)</f>
        <v>0</v>
      </c>
      <c r="I17" s="172">
        <v>0</v>
      </c>
      <c r="J17" s="65" t="str">
        <f>IFERROR(I17/H17,"-")</f>
        <v>-</v>
      </c>
      <c r="K17" s="461">
        <f t="shared" ref="K17" si="26">VLOOKUP(C17,$AD$5:$AK$78,4,0)</f>
        <v>235</v>
      </c>
      <c r="L17" s="172">
        <v>188</v>
      </c>
      <c r="M17" s="65">
        <f>IFERROR(L17/K17,"-")</f>
        <v>0.8</v>
      </c>
      <c r="N17" s="461">
        <f t="shared" ref="N17" si="27">VLOOKUP(C17,$AD$5:$AK$78,5,0)</f>
        <v>210</v>
      </c>
      <c r="O17" s="172">
        <v>147</v>
      </c>
      <c r="P17" s="65">
        <f>IFERROR(O17/N17,"-")</f>
        <v>0.7</v>
      </c>
      <c r="Q17" s="461">
        <f t="shared" ref="Q17" si="28">VLOOKUP(C17,$AD$5:$AK$78,6,0)</f>
        <v>95</v>
      </c>
      <c r="R17" s="172">
        <v>71</v>
      </c>
      <c r="S17" s="65">
        <f>IFERROR(R17/Q17,"-")</f>
        <v>0.74736842105263157</v>
      </c>
      <c r="T17" s="461">
        <f t="shared" ref="T17" si="29">VLOOKUP(C17,$AD$5:$AK$78,7,0)</f>
        <v>35</v>
      </c>
      <c r="U17" s="172">
        <v>17</v>
      </c>
      <c r="V17" s="65">
        <f>IFERROR(U17/T17,"-")</f>
        <v>0.48571428571428571</v>
      </c>
      <c r="W17" s="461">
        <f t="shared" ref="W17" si="30">VLOOKUP(C17,$AD$5:$AK$78,8,0)</f>
        <v>2</v>
      </c>
      <c r="X17" s="172">
        <v>2</v>
      </c>
      <c r="Y17" s="65">
        <f>IFERROR(X17/W17,"-")</f>
        <v>1</v>
      </c>
      <c r="Z17" s="461">
        <f t="shared" ref="Z17" si="31">VLOOKUP(C17,$AD$5:$AL$78,9,0)</f>
        <v>578</v>
      </c>
      <c r="AA17" s="172">
        <f t="shared" si="2"/>
        <v>426</v>
      </c>
      <c r="AB17" s="65">
        <f>IFERROR(AA17/Z17,"-")</f>
        <v>0.73702422145328716</v>
      </c>
      <c r="AC17" s="8"/>
      <c r="AD17" s="267" t="s">
        <v>132</v>
      </c>
      <c r="AE17" s="157">
        <v>3</v>
      </c>
      <c r="AF17" s="157">
        <v>11</v>
      </c>
      <c r="AG17" s="157">
        <v>623</v>
      </c>
      <c r="AH17" s="157">
        <v>520</v>
      </c>
      <c r="AI17" s="157">
        <v>251</v>
      </c>
      <c r="AJ17" s="157">
        <v>65</v>
      </c>
      <c r="AK17" s="157">
        <v>18</v>
      </c>
      <c r="AL17" s="157">
        <f t="shared" si="3"/>
        <v>1491</v>
      </c>
      <c r="AM17" s="237">
        <v>13</v>
      </c>
      <c r="AN17" s="47" t="s">
        <v>132</v>
      </c>
      <c r="AO17" s="114">
        <f t="shared" si="0"/>
        <v>0.15694164989939638</v>
      </c>
      <c r="AP17" s="138"/>
      <c r="AQ17" s="140" t="s">
        <v>21</v>
      </c>
      <c r="AR17" s="283">
        <f t="shared" si="4"/>
        <v>8.5655150453749399E-2</v>
      </c>
      <c r="AS17" s="9"/>
      <c r="AT17" s="36" t="str">
        <f t="shared" si="5"/>
        <v>大東市</v>
      </c>
      <c r="AU17" s="284">
        <f t="shared" si="1"/>
        <v>0.10662525879917184</v>
      </c>
      <c r="AV17" s="110">
        <f t="shared" si="6"/>
        <v>0.107</v>
      </c>
      <c r="AW17" s="46"/>
      <c r="AX17" s="115">
        <f t="shared" si="7"/>
        <v>9.8000000000000004E-2</v>
      </c>
      <c r="AY17" s="116">
        <v>0</v>
      </c>
    </row>
    <row r="18" spans="2:51" ht="14.25" customHeight="1">
      <c r="B18" s="457"/>
      <c r="C18" s="460"/>
      <c r="D18" s="244" t="s">
        <v>78</v>
      </c>
      <c r="E18" s="462"/>
      <c r="F18" s="173">
        <v>0</v>
      </c>
      <c r="G18" s="12">
        <f>IFERROR(F18/E17,"-")</f>
        <v>0</v>
      </c>
      <c r="H18" s="462"/>
      <c r="I18" s="173">
        <v>0</v>
      </c>
      <c r="J18" s="12" t="str">
        <f>IFERROR(I18/H17,"-")</f>
        <v>-</v>
      </c>
      <c r="K18" s="462"/>
      <c r="L18" s="173">
        <v>17</v>
      </c>
      <c r="M18" s="12">
        <f>IFERROR(L18/K17,"-")</f>
        <v>7.2340425531914887E-2</v>
      </c>
      <c r="N18" s="462"/>
      <c r="O18" s="173">
        <v>25</v>
      </c>
      <c r="P18" s="12">
        <f>IFERROR(O18/N17,"-")</f>
        <v>0.11904761904761904</v>
      </c>
      <c r="Q18" s="462"/>
      <c r="R18" s="173">
        <v>10</v>
      </c>
      <c r="S18" s="12">
        <f>IFERROR(R18/Q17,"-")</f>
        <v>0.10526315789473684</v>
      </c>
      <c r="T18" s="462"/>
      <c r="U18" s="173">
        <v>4</v>
      </c>
      <c r="V18" s="12">
        <f>IFERROR(U18/T17,"-")</f>
        <v>0.11428571428571428</v>
      </c>
      <c r="W18" s="462"/>
      <c r="X18" s="173">
        <v>0</v>
      </c>
      <c r="Y18" s="12">
        <f>IFERROR(X18/W17,"-")</f>
        <v>0</v>
      </c>
      <c r="Z18" s="462"/>
      <c r="AA18" s="173">
        <f t="shared" si="2"/>
        <v>56</v>
      </c>
      <c r="AB18" s="12">
        <f>IFERROR(AA18/Z17,"-")</f>
        <v>9.6885813148788927E-2</v>
      </c>
      <c r="AC18" s="8"/>
      <c r="AD18" s="267" t="s">
        <v>133</v>
      </c>
      <c r="AE18" s="157">
        <v>2</v>
      </c>
      <c r="AF18" s="157">
        <v>4</v>
      </c>
      <c r="AG18" s="157">
        <v>537</v>
      </c>
      <c r="AH18" s="157">
        <v>479</v>
      </c>
      <c r="AI18" s="157">
        <v>260</v>
      </c>
      <c r="AJ18" s="157">
        <v>92</v>
      </c>
      <c r="AK18" s="157">
        <v>10</v>
      </c>
      <c r="AL18" s="157">
        <f t="shared" si="3"/>
        <v>1384</v>
      </c>
      <c r="AM18" s="237">
        <v>14</v>
      </c>
      <c r="AN18" s="47" t="s">
        <v>133</v>
      </c>
      <c r="AO18" s="114">
        <f t="shared" si="0"/>
        <v>0.10043352601156069</v>
      </c>
      <c r="AP18" s="138"/>
      <c r="AQ18" s="140" t="s">
        <v>47</v>
      </c>
      <c r="AR18" s="283">
        <f t="shared" si="4"/>
        <v>9.6072507552870084E-2</v>
      </c>
      <c r="AS18" s="9"/>
      <c r="AT18" s="36" t="str">
        <f t="shared" si="5"/>
        <v>忠岡町</v>
      </c>
      <c r="AU18" s="284">
        <f t="shared" si="1"/>
        <v>0.10486891385767791</v>
      </c>
      <c r="AV18" s="110">
        <f t="shared" si="6"/>
        <v>0.105</v>
      </c>
      <c r="AW18" s="46"/>
      <c r="AX18" s="115">
        <f t="shared" si="7"/>
        <v>9.8000000000000004E-2</v>
      </c>
      <c r="AY18" s="116">
        <v>0</v>
      </c>
    </row>
    <row r="19" spans="2:51" ht="14.25" customHeight="1">
      <c r="B19" s="457"/>
      <c r="C19" s="460"/>
      <c r="D19" s="244" t="s">
        <v>79</v>
      </c>
      <c r="E19" s="462"/>
      <c r="F19" s="173">
        <v>0</v>
      </c>
      <c r="G19" s="12">
        <f>IFERROR(F19/E17,"-")</f>
        <v>0</v>
      </c>
      <c r="H19" s="462"/>
      <c r="I19" s="173">
        <v>0</v>
      </c>
      <c r="J19" s="12" t="str">
        <f>IFERROR(I19/H17,"-")</f>
        <v>-</v>
      </c>
      <c r="K19" s="462"/>
      <c r="L19" s="173">
        <v>15</v>
      </c>
      <c r="M19" s="12">
        <f>IFERROR(L19/K17,"-")</f>
        <v>6.3829787234042548E-2</v>
      </c>
      <c r="N19" s="462"/>
      <c r="O19" s="173">
        <v>15</v>
      </c>
      <c r="P19" s="12">
        <f>IFERROR(O19/N17,"-")</f>
        <v>7.1428571428571425E-2</v>
      </c>
      <c r="Q19" s="462"/>
      <c r="R19" s="173">
        <v>7</v>
      </c>
      <c r="S19" s="12">
        <f>IFERROR(R19/Q17,"-")</f>
        <v>7.3684210526315783E-2</v>
      </c>
      <c r="T19" s="462"/>
      <c r="U19" s="173">
        <v>4</v>
      </c>
      <c r="V19" s="12">
        <f>IFERROR(U19/T17,"-")</f>
        <v>0.11428571428571428</v>
      </c>
      <c r="W19" s="462"/>
      <c r="X19" s="173">
        <v>0</v>
      </c>
      <c r="Y19" s="12">
        <f>IFERROR(X19/W17,"-")</f>
        <v>0</v>
      </c>
      <c r="Z19" s="462"/>
      <c r="AA19" s="173">
        <f t="shared" si="2"/>
        <v>41</v>
      </c>
      <c r="AB19" s="12">
        <f>IFERROR(AA19/Z17,"-")</f>
        <v>7.0934256055363326E-2</v>
      </c>
      <c r="AC19" s="8"/>
      <c r="AD19" s="267" t="s">
        <v>134</v>
      </c>
      <c r="AE19" s="157">
        <v>3</v>
      </c>
      <c r="AF19" s="157">
        <v>9</v>
      </c>
      <c r="AG19" s="157">
        <v>770</v>
      </c>
      <c r="AH19" s="157">
        <v>572</v>
      </c>
      <c r="AI19" s="157">
        <v>362</v>
      </c>
      <c r="AJ19" s="157">
        <v>91</v>
      </c>
      <c r="AK19" s="157">
        <v>6</v>
      </c>
      <c r="AL19" s="157">
        <f t="shared" si="3"/>
        <v>1813</v>
      </c>
      <c r="AM19" s="237">
        <v>15</v>
      </c>
      <c r="AN19" s="47" t="s">
        <v>134</v>
      </c>
      <c r="AO19" s="114">
        <f t="shared" si="0"/>
        <v>0.10479867622724766</v>
      </c>
      <c r="AP19" s="138"/>
      <c r="AQ19" s="140" t="s">
        <v>25</v>
      </c>
      <c r="AR19" s="283">
        <f t="shared" si="4"/>
        <v>9.036144578313253E-2</v>
      </c>
      <c r="AS19" s="9"/>
      <c r="AT19" s="36" t="str">
        <f t="shared" si="5"/>
        <v>豊能町</v>
      </c>
      <c r="AU19" s="284">
        <f t="shared" si="1"/>
        <v>0.10454545454545454</v>
      </c>
      <c r="AV19" s="110">
        <f t="shared" si="6"/>
        <v>0.105</v>
      </c>
      <c r="AW19" s="46"/>
      <c r="AX19" s="115">
        <f t="shared" si="7"/>
        <v>9.8000000000000004E-2</v>
      </c>
      <c r="AY19" s="116">
        <v>0</v>
      </c>
    </row>
    <row r="20" spans="2:51" ht="14.25" customHeight="1">
      <c r="B20" s="458"/>
      <c r="C20" s="482"/>
      <c r="D20" s="245" t="s">
        <v>80</v>
      </c>
      <c r="E20" s="463"/>
      <c r="F20" s="174">
        <v>0</v>
      </c>
      <c r="G20" s="13">
        <f>IFERROR(F20/E17,"-")</f>
        <v>0</v>
      </c>
      <c r="H20" s="463"/>
      <c r="I20" s="174">
        <v>0</v>
      </c>
      <c r="J20" s="13" t="str">
        <f>IFERROR(I20/H17,"-")</f>
        <v>-</v>
      </c>
      <c r="K20" s="463"/>
      <c r="L20" s="174">
        <v>15</v>
      </c>
      <c r="M20" s="13">
        <f>IFERROR(L20/K17,"-")</f>
        <v>6.3829787234042548E-2</v>
      </c>
      <c r="N20" s="463"/>
      <c r="O20" s="174">
        <v>23</v>
      </c>
      <c r="P20" s="13">
        <f>IFERROR(O20/N17,"-")</f>
        <v>0.10952380952380952</v>
      </c>
      <c r="Q20" s="463"/>
      <c r="R20" s="174">
        <v>7</v>
      </c>
      <c r="S20" s="13">
        <f>IFERROR(R20/Q17,"-")</f>
        <v>7.3684210526315783E-2</v>
      </c>
      <c r="T20" s="463"/>
      <c r="U20" s="174">
        <v>10</v>
      </c>
      <c r="V20" s="13">
        <f>IFERROR(U20/T17,"-")</f>
        <v>0.2857142857142857</v>
      </c>
      <c r="W20" s="463"/>
      <c r="X20" s="174">
        <v>0</v>
      </c>
      <c r="Y20" s="13">
        <f>IFERROR(X20/W17,"-")</f>
        <v>0</v>
      </c>
      <c r="Z20" s="463"/>
      <c r="AA20" s="174">
        <f t="shared" si="2"/>
        <v>55</v>
      </c>
      <c r="AB20" s="13">
        <f>IFERROR(AA20/Z17,"-")</f>
        <v>9.5155709342560554E-2</v>
      </c>
      <c r="AC20" s="8"/>
      <c r="AD20" s="267" t="s">
        <v>61</v>
      </c>
      <c r="AE20" s="157">
        <v>2</v>
      </c>
      <c r="AF20" s="157">
        <v>5</v>
      </c>
      <c r="AG20" s="157">
        <v>534</v>
      </c>
      <c r="AH20" s="157">
        <v>450</v>
      </c>
      <c r="AI20" s="157">
        <v>273</v>
      </c>
      <c r="AJ20" s="157">
        <v>81</v>
      </c>
      <c r="AK20" s="157">
        <v>12</v>
      </c>
      <c r="AL20" s="157">
        <f t="shared" si="3"/>
        <v>1357</v>
      </c>
      <c r="AM20" s="237">
        <v>16</v>
      </c>
      <c r="AN20" s="47" t="s">
        <v>61</v>
      </c>
      <c r="AO20" s="114">
        <f t="shared" si="0"/>
        <v>8.1798084008843031E-2</v>
      </c>
      <c r="AP20" s="138"/>
      <c r="AQ20" s="140" t="s">
        <v>15</v>
      </c>
      <c r="AR20" s="283">
        <f t="shared" si="4"/>
        <v>9.7190234914785817E-2</v>
      </c>
      <c r="AS20" s="9"/>
      <c r="AT20" s="36" t="str">
        <f t="shared" si="5"/>
        <v>豊中市</v>
      </c>
      <c r="AU20" s="284">
        <f t="shared" si="1"/>
        <v>0.1022474185057704</v>
      </c>
      <c r="AV20" s="110">
        <f t="shared" si="6"/>
        <v>0.10199999999999999</v>
      </c>
      <c r="AW20" s="46"/>
      <c r="AX20" s="115">
        <f t="shared" si="7"/>
        <v>9.8000000000000004E-2</v>
      </c>
      <c r="AY20" s="116">
        <v>0</v>
      </c>
    </row>
    <row r="21" spans="2:51" ht="14.25" customHeight="1">
      <c r="B21" s="456">
        <v>5</v>
      </c>
      <c r="C21" s="459" t="s">
        <v>127</v>
      </c>
      <c r="D21" s="243" t="s">
        <v>77</v>
      </c>
      <c r="E21" s="461">
        <f t="shared" ref="E21" si="32">VLOOKUP(C21,$AD$5:$AK$78,2,0)</f>
        <v>1</v>
      </c>
      <c r="F21" s="172">
        <v>0</v>
      </c>
      <c r="G21" s="65">
        <f>IFERROR(F21/E21,"-")</f>
        <v>0</v>
      </c>
      <c r="H21" s="461">
        <f t="shared" ref="H21" si="33">VLOOKUP(C21,$AD$5:$AK$78,3,0)</f>
        <v>10</v>
      </c>
      <c r="I21" s="172">
        <v>7</v>
      </c>
      <c r="J21" s="65">
        <f>IFERROR(I21/H21,"-")</f>
        <v>0.7</v>
      </c>
      <c r="K21" s="461">
        <f t="shared" ref="K21" si="34">VLOOKUP(C21,$AD$5:$AK$78,4,0)</f>
        <v>367</v>
      </c>
      <c r="L21" s="172">
        <v>279</v>
      </c>
      <c r="M21" s="65">
        <f>IFERROR(L21/K21,"-")</f>
        <v>0.76021798365122617</v>
      </c>
      <c r="N21" s="461">
        <f t="shared" ref="N21" si="35">VLOOKUP(C21,$AD$5:$AK$78,5,0)</f>
        <v>299</v>
      </c>
      <c r="O21" s="172">
        <v>227</v>
      </c>
      <c r="P21" s="65">
        <f>IFERROR(O21/N21,"-")</f>
        <v>0.75919732441471577</v>
      </c>
      <c r="Q21" s="461">
        <f t="shared" ref="Q21" si="36">VLOOKUP(C21,$AD$5:$AK$78,6,0)</f>
        <v>134</v>
      </c>
      <c r="R21" s="172">
        <v>96</v>
      </c>
      <c r="S21" s="65">
        <f>IFERROR(R21/Q21,"-")</f>
        <v>0.71641791044776115</v>
      </c>
      <c r="T21" s="461">
        <f t="shared" ref="T21" si="37">VLOOKUP(C21,$AD$5:$AK$78,7,0)</f>
        <v>38</v>
      </c>
      <c r="U21" s="172">
        <v>30</v>
      </c>
      <c r="V21" s="65">
        <f>IFERROR(U21/T21,"-")</f>
        <v>0.78947368421052633</v>
      </c>
      <c r="W21" s="461">
        <f t="shared" ref="W21" si="38">VLOOKUP(C21,$AD$5:$AK$78,8,0)</f>
        <v>7</v>
      </c>
      <c r="X21" s="172">
        <v>2</v>
      </c>
      <c r="Y21" s="65">
        <f>IFERROR(X21/W21,"-")</f>
        <v>0.2857142857142857</v>
      </c>
      <c r="Z21" s="461">
        <f t="shared" ref="Z21" si="39">VLOOKUP(C21,$AD$5:$AL$78,9,0)</f>
        <v>856</v>
      </c>
      <c r="AA21" s="172">
        <f t="shared" si="2"/>
        <v>641</v>
      </c>
      <c r="AB21" s="65">
        <f>IFERROR(AA21/Z21,"-")</f>
        <v>0.74883177570093462</v>
      </c>
      <c r="AC21" s="8"/>
      <c r="AD21" s="267" t="s">
        <v>135</v>
      </c>
      <c r="AE21" s="157">
        <v>1</v>
      </c>
      <c r="AF21" s="157">
        <v>12</v>
      </c>
      <c r="AG21" s="157">
        <v>772</v>
      </c>
      <c r="AH21" s="157">
        <v>676</v>
      </c>
      <c r="AI21" s="157">
        <v>423</v>
      </c>
      <c r="AJ21" s="157">
        <v>102</v>
      </c>
      <c r="AK21" s="157">
        <v>14</v>
      </c>
      <c r="AL21" s="157">
        <f t="shared" si="3"/>
        <v>2000</v>
      </c>
      <c r="AM21" s="237">
        <v>17</v>
      </c>
      <c r="AN21" s="47" t="s">
        <v>135</v>
      </c>
      <c r="AO21" s="114">
        <f t="shared" si="0"/>
        <v>9.1499999999999998E-2</v>
      </c>
      <c r="AP21" s="138"/>
      <c r="AQ21" s="140" t="s">
        <v>26</v>
      </c>
      <c r="AR21" s="283">
        <f t="shared" si="4"/>
        <v>9.1239549254816435E-2</v>
      </c>
      <c r="AS21" s="9"/>
      <c r="AT21" s="36" t="str">
        <f t="shared" si="5"/>
        <v>柏原市</v>
      </c>
      <c r="AU21" s="284">
        <f t="shared" si="1"/>
        <v>0.10223880597014925</v>
      </c>
      <c r="AV21" s="110">
        <f t="shared" si="6"/>
        <v>0.10199999999999999</v>
      </c>
      <c r="AW21" s="46"/>
      <c r="AX21" s="115">
        <f t="shared" si="7"/>
        <v>9.8000000000000004E-2</v>
      </c>
      <c r="AY21" s="116">
        <v>0</v>
      </c>
    </row>
    <row r="22" spans="2:51" ht="14.25" customHeight="1">
      <c r="B22" s="457"/>
      <c r="C22" s="460"/>
      <c r="D22" s="244" t="s">
        <v>78</v>
      </c>
      <c r="E22" s="462"/>
      <c r="F22" s="173">
        <v>0</v>
      </c>
      <c r="G22" s="12">
        <f>IFERROR(F22/E21,"-")</f>
        <v>0</v>
      </c>
      <c r="H22" s="462"/>
      <c r="I22" s="173">
        <v>1</v>
      </c>
      <c r="J22" s="12">
        <f>IFERROR(I22/H21,"-")</f>
        <v>0.1</v>
      </c>
      <c r="K22" s="462"/>
      <c r="L22" s="173">
        <v>40</v>
      </c>
      <c r="M22" s="12">
        <f>IFERROR(L22/K21,"-")</f>
        <v>0.10899182561307902</v>
      </c>
      <c r="N22" s="462"/>
      <c r="O22" s="173">
        <v>29</v>
      </c>
      <c r="P22" s="12">
        <f>IFERROR(O22/N21,"-")</f>
        <v>9.6989966555183951E-2</v>
      </c>
      <c r="Q22" s="462"/>
      <c r="R22" s="173">
        <v>17</v>
      </c>
      <c r="S22" s="12">
        <f>IFERROR(R22/Q21,"-")</f>
        <v>0.12686567164179105</v>
      </c>
      <c r="T22" s="462"/>
      <c r="U22" s="173">
        <v>3</v>
      </c>
      <c r="V22" s="12">
        <f>IFERROR(U22/T21,"-")</f>
        <v>7.8947368421052627E-2</v>
      </c>
      <c r="W22" s="462"/>
      <c r="X22" s="173">
        <v>3</v>
      </c>
      <c r="Y22" s="12">
        <f>IFERROR(X22/W21,"-")</f>
        <v>0.42857142857142855</v>
      </c>
      <c r="Z22" s="462"/>
      <c r="AA22" s="173">
        <f t="shared" si="2"/>
        <v>93</v>
      </c>
      <c r="AB22" s="12">
        <f>IFERROR(AA22/Z21,"-")</f>
        <v>0.10864485981308411</v>
      </c>
      <c r="AC22" s="8"/>
      <c r="AD22" s="267" t="s">
        <v>62</v>
      </c>
      <c r="AE22" s="157">
        <v>7</v>
      </c>
      <c r="AF22" s="157">
        <v>9</v>
      </c>
      <c r="AG22" s="157">
        <v>818</v>
      </c>
      <c r="AH22" s="157">
        <v>723</v>
      </c>
      <c r="AI22" s="157">
        <v>434</v>
      </c>
      <c r="AJ22" s="157">
        <v>116</v>
      </c>
      <c r="AK22" s="157">
        <v>19</v>
      </c>
      <c r="AL22" s="157">
        <f t="shared" si="3"/>
        <v>2126</v>
      </c>
      <c r="AM22" s="237">
        <v>18</v>
      </c>
      <c r="AN22" s="47" t="s">
        <v>62</v>
      </c>
      <c r="AO22" s="114">
        <f t="shared" si="0"/>
        <v>8.6077140169332073E-2</v>
      </c>
      <c r="AP22" s="138"/>
      <c r="AQ22" s="140" t="s">
        <v>27</v>
      </c>
      <c r="AR22" s="283">
        <f t="shared" si="4"/>
        <v>8.8633288227334239E-2</v>
      </c>
      <c r="AS22" s="9"/>
      <c r="AT22" s="36" t="str">
        <f t="shared" si="5"/>
        <v>羽曳野市</v>
      </c>
      <c r="AU22" s="284">
        <f t="shared" si="1"/>
        <v>0.10189075630252101</v>
      </c>
      <c r="AV22" s="110">
        <f t="shared" si="6"/>
        <v>0.10199999999999999</v>
      </c>
      <c r="AW22" s="46"/>
      <c r="AX22" s="115">
        <f t="shared" si="7"/>
        <v>9.8000000000000004E-2</v>
      </c>
      <c r="AY22" s="116">
        <v>0</v>
      </c>
    </row>
    <row r="23" spans="2:51" ht="14.25" customHeight="1">
      <c r="B23" s="457"/>
      <c r="C23" s="460"/>
      <c r="D23" s="244" t="s">
        <v>79</v>
      </c>
      <c r="E23" s="462"/>
      <c r="F23" s="173">
        <v>1</v>
      </c>
      <c r="G23" s="12">
        <f>IFERROR(F23/E21,"-")</f>
        <v>1</v>
      </c>
      <c r="H23" s="462"/>
      <c r="I23" s="173">
        <v>0</v>
      </c>
      <c r="J23" s="12">
        <f>IFERROR(I23/H21,"-")</f>
        <v>0</v>
      </c>
      <c r="K23" s="462"/>
      <c r="L23" s="173">
        <v>22</v>
      </c>
      <c r="M23" s="12">
        <f>IFERROR(L23/K21,"-")</f>
        <v>5.9945504087193457E-2</v>
      </c>
      <c r="N23" s="462"/>
      <c r="O23" s="173">
        <v>12</v>
      </c>
      <c r="P23" s="12">
        <f>IFERROR(O23/N21,"-")</f>
        <v>4.0133779264214048E-2</v>
      </c>
      <c r="Q23" s="462"/>
      <c r="R23" s="173">
        <v>6</v>
      </c>
      <c r="S23" s="12">
        <f>IFERROR(R23/Q21,"-")</f>
        <v>4.4776119402985072E-2</v>
      </c>
      <c r="T23" s="462"/>
      <c r="U23" s="173">
        <v>0</v>
      </c>
      <c r="V23" s="12">
        <f>IFERROR(U23/T21,"-")</f>
        <v>0</v>
      </c>
      <c r="W23" s="462"/>
      <c r="X23" s="173">
        <v>0</v>
      </c>
      <c r="Y23" s="12">
        <f>IFERROR(X23/W21,"-")</f>
        <v>0</v>
      </c>
      <c r="Z23" s="462"/>
      <c r="AA23" s="173">
        <f t="shared" si="2"/>
        <v>41</v>
      </c>
      <c r="AB23" s="12">
        <f>IFERROR(AA23/Z21,"-")</f>
        <v>4.7897196261682241E-2</v>
      </c>
      <c r="AC23" s="8"/>
      <c r="AD23" s="267" t="s">
        <v>136</v>
      </c>
      <c r="AE23" s="157">
        <v>1</v>
      </c>
      <c r="AF23" s="157">
        <v>10</v>
      </c>
      <c r="AG23" s="157">
        <v>298</v>
      </c>
      <c r="AH23" s="157">
        <v>247</v>
      </c>
      <c r="AI23" s="157">
        <v>108</v>
      </c>
      <c r="AJ23" s="157">
        <v>32</v>
      </c>
      <c r="AK23" s="157">
        <v>3</v>
      </c>
      <c r="AL23" s="157">
        <f t="shared" si="3"/>
        <v>699</v>
      </c>
      <c r="AM23" s="237">
        <v>19</v>
      </c>
      <c r="AN23" s="47" t="s">
        <v>136</v>
      </c>
      <c r="AO23" s="114">
        <f t="shared" si="0"/>
        <v>0.12303290414878398</v>
      </c>
      <c r="AP23" s="138"/>
      <c r="AQ23" s="140" t="s">
        <v>16</v>
      </c>
      <c r="AR23" s="283">
        <f t="shared" si="4"/>
        <v>0.10662525879917184</v>
      </c>
      <c r="AS23" s="9"/>
      <c r="AT23" s="36" t="str">
        <f t="shared" si="5"/>
        <v>泉南市</v>
      </c>
      <c r="AU23" s="284">
        <f t="shared" si="1"/>
        <v>9.9879663056558363E-2</v>
      </c>
      <c r="AV23" s="110">
        <f t="shared" si="6"/>
        <v>0.1</v>
      </c>
      <c r="AW23" s="46"/>
      <c r="AX23" s="115">
        <f t="shared" si="7"/>
        <v>9.8000000000000004E-2</v>
      </c>
      <c r="AY23" s="116">
        <v>0</v>
      </c>
    </row>
    <row r="24" spans="2:51" ht="14.25" customHeight="1">
      <c r="B24" s="458"/>
      <c r="C24" s="482"/>
      <c r="D24" s="245" t="s">
        <v>80</v>
      </c>
      <c r="E24" s="463"/>
      <c r="F24" s="174">
        <v>0</v>
      </c>
      <c r="G24" s="13">
        <f>IFERROR(F24/E21,"-")</f>
        <v>0</v>
      </c>
      <c r="H24" s="463"/>
      <c r="I24" s="174">
        <v>2</v>
      </c>
      <c r="J24" s="13">
        <f>IFERROR(I24/H21,"-")</f>
        <v>0.2</v>
      </c>
      <c r="K24" s="463"/>
      <c r="L24" s="174">
        <v>26</v>
      </c>
      <c r="M24" s="13">
        <f>IFERROR(L24/K21,"-")</f>
        <v>7.0844686648501368E-2</v>
      </c>
      <c r="N24" s="463"/>
      <c r="O24" s="174">
        <v>31</v>
      </c>
      <c r="P24" s="13">
        <f>IFERROR(O24/N21,"-")</f>
        <v>0.10367892976588629</v>
      </c>
      <c r="Q24" s="463"/>
      <c r="R24" s="174">
        <v>15</v>
      </c>
      <c r="S24" s="13">
        <f>IFERROR(R24/Q21,"-")</f>
        <v>0.11194029850746269</v>
      </c>
      <c r="T24" s="463"/>
      <c r="U24" s="174">
        <v>5</v>
      </c>
      <c r="V24" s="13">
        <f>IFERROR(U24/T21,"-")</f>
        <v>0.13157894736842105</v>
      </c>
      <c r="W24" s="463"/>
      <c r="X24" s="174">
        <v>2</v>
      </c>
      <c r="Y24" s="13">
        <f>IFERROR(X24/W21,"-")</f>
        <v>0.2857142857142857</v>
      </c>
      <c r="Z24" s="463"/>
      <c r="AA24" s="174">
        <f t="shared" si="2"/>
        <v>81</v>
      </c>
      <c r="AB24" s="13">
        <f>IFERROR(AA24/Z21,"-")</f>
        <v>9.4626168224299062E-2</v>
      </c>
      <c r="AC24" s="8"/>
      <c r="AD24" s="267" t="s">
        <v>137</v>
      </c>
      <c r="AE24" s="157">
        <v>1</v>
      </c>
      <c r="AF24" s="157">
        <v>8</v>
      </c>
      <c r="AG24" s="157">
        <v>790</v>
      </c>
      <c r="AH24" s="157">
        <v>605</v>
      </c>
      <c r="AI24" s="157">
        <v>324</v>
      </c>
      <c r="AJ24" s="157">
        <v>93</v>
      </c>
      <c r="AK24" s="157">
        <v>13</v>
      </c>
      <c r="AL24" s="157">
        <f t="shared" si="3"/>
        <v>1834</v>
      </c>
      <c r="AM24" s="237">
        <v>20</v>
      </c>
      <c r="AN24" s="47" t="s">
        <v>137</v>
      </c>
      <c r="AO24" s="114">
        <f t="shared" si="0"/>
        <v>0.10577971646673937</v>
      </c>
      <c r="AP24" s="138"/>
      <c r="AQ24" s="140" t="s">
        <v>48</v>
      </c>
      <c r="AR24" s="283">
        <f t="shared" si="4"/>
        <v>0.10785070785070786</v>
      </c>
      <c r="AS24" s="9"/>
      <c r="AT24" s="36" t="str">
        <f t="shared" si="5"/>
        <v>門真市</v>
      </c>
      <c r="AU24" s="284">
        <f t="shared" si="1"/>
        <v>9.9773242630385492E-2</v>
      </c>
      <c r="AV24" s="110">
        <f t="shared" si="6"/>
        <v>0.1</v>
      </c>
      <c r="AW24" s="46"/>
      <c r="AX24" s="115">
        <f t="shared" si="7"/>
        <v>9.8000000000000004E-2</v>
      </c>
      <c r="AY24" s="116">
        <v>0</v>
      </c>
    </row>
    <row r="25" spans="2:51" ht="14.25" customHeight="1">
      <c r="B25" s="456">
        <v>6</v>
      </c>
      <c r="C25" s="459" t="s">
        <v>128</v>
      </c>
      <c r="D25" s="243" t="s">
        <v>77</v>
      </c>
      <c r="E25" s="461">
        <f t="shared" ref="E25" si="40">VLOOKUP(C25,$AD$5:$AK$78,2,0)</f>
        <v>5</v>
      </c>
      <c r="F25" s="172">
        <v>3</v>
      </c>
      <c r="G25" s="65">
        <f>IFERROR(F25/E25,"-")</f>
        <v>0.6</v>
      </c>
      <c r="H25" s="461">
        <f t="shared" ref="H25" si="41">VLOOKUP(C25,$AD$5:$AK$78,3,0)</f>
        <v>10</v>
      </c>
      <c r="I25" s="172">
        <v>8</v>
      </c>
      <c r="J25" s="65">
        <f>IFERROR(I25/H25,"-")</f>
        <v>0.8</v>
      </c>
      <c r="K25" s="461">
        <f t="shared" ref="K25" si="42">VLOOKUP(C25,$AD$5:$AK$78,4,0)</f>
        <v>671</v>
      </c>
      <c r="L25" s="172">
        <v>518</v>
      </c>
      <c r="M25" s="65">
        <f>IFERROR(L25/K25,"-")</f>
        <v>0.77198211624441138</v>
      </c>
      <c r="N25" s="461">
        <f t="shared" ref="N25" si="43">VLOOKUP(C25,$AD$5:$AK$78,5,0)</f>
        <v>535</v>
      </c>
      <c r="O25" s="172">
        <v>389</v>
      </c>
      <c r="P25" s="65">
        <f>IFERROR(O25/N25,"-")</f>
        <v>0.7271028037383177</v>
      </c>
      <c r="Q25" s="461">
        <f t="shared" ref="Q25" si="44">VLOOKUP(C25,$AD$5:$AK$78,6,0)</f>
        <v>256</v>
      </c>
      <c r="R25" s="172">
        <v>186</v>
      </c>
      <c r="S25" s="65">
        <f>IFERROR(R25/Q25,"-")</f>
        <v>0.7265625</v>
      </c>
      <c r="T25" s="461">
        <f t="shared" ref="T25" si="45">VLOOKUP(C25,$AD$5:$AK$78,7,0)</f>
        <v>71</v>
      </c>
      <c r="U25" s="172">
        <v>50</v>
      </c>
      <c r="V25" s="65">
        <f>IFERROR(U25/T25,"-")</f>
        <v>0.70422535211267601</v>
      </c>
      <c r="W25" s="461">
        <f t="shared" ref="W25" si="46">VLOOKUP(C25,$AD$5:$AK$78,8,0)</f>
        <v>10</v>
      </c>
      <c r="X25" s="172">
        <v>5</v>
      </c>
      <c r="Y25" s="65">
        <f>IFERROR(X25/W25,"-")</f>
        <v>0.5</v>
      </c>
      <c r="Z25" s="461">
        <f t="shared" ref="Z25" si="47">VLOOKUP(C25,$AD$5:$AL$78,9,0)</f>
        <v>1558</v>
      </c>
      <c r="AA25" s="172">
        <f t="shared" si="2"/>
        <v>1159</v>
      </c>
      <c r="AB25" s="65">
        <f>IFERROR(AA25/Z25,"-")</f>
        <v>0.74390243902439024</v>
      </c>
      <c r="AC25" s="8"/>
      <c r="AD25" s="267" t="s">
        <v>138</v>
      </c>
      <c r="AE25" s="157">
        <v>0</v>
      </c>
      <c r="AF25" s="157">
        <v>5</v>
      </c>
      <c r="AG25" s="157">
        <v>499</v>
      </c>
      <c r="AH25" s="157">
        <v>412</v>
      </c>
      <c r="AI25" s="157">
        <v>186</v>
      </c>
      <c r="AJ25" s="157">
        <v>37</v>
      </c>
      <c r="AK25" s="157">
        <v>4</v>
      </c>
      <c r="AL25" s="157">
        <f t="shared" si="3"/>
        <v>1143</v>
      </c>
      <c r="AM25" s="237">
        <v>21</v>
      </c>
      <c r="AN25" s="47" t="s">
        <v>138</v>
      </c>
      <c r="AO25" s="114">
        <f t="shared" si="0"/>
        <v>7.9615048118985121E-2</v>
      </c>
      <c r="AP25" s="138"/>
      <c r="AQ25" s="140" t="s">
        <v>4</v>
      </c>
      <c r="AR25" s="283">
        <f t="shared" si="4"/>
        <v>0.11497730711043873</v>
      </c>
      <c r="AS25" s="9"/>
      <c r="AT25" s="36" t="str">
        <f t="shared" si="5"/>
        <v>阪南市</v>
      </c>
      <c r="AU25" s="284">
        <f t="shared" si="1"/>
        <v>9.9082568807339455E-2</v>
      </c>
      <c r="AV25" s="110">
        <f t="shared" si="6"/>
        <v>9.9000000000000005E-2</v>
      </c>
      <c r="AW25" s="46"/>
      <c r="AX25" s="115">
        <f t="shared" si="7"/>
        <v>9.8000000000000004E-2</v>
      </c>
      <c r="AY25" s="116">
        <v>0</v>
      </c>
    </row>
    <row r="26" spans="2:51" ht="14.25" customHeight="1">
      <c r="B26" s="457"/>
      <c r="C26" s="460"/>
      <c r="D26" s="244" t="s">
        <v>78</v>
      </c>
      <c r="E26" s="462"/>
      <c r="F26" s="173">
        <v>1</v>
      </c>
      <c r="G26" s="12">
        <f>IFERROR(F26/E25,"-")</f>
        <v>0.2</v>
      </c>
      <c r="H26" s="462"/>
      <c r="I26" s="173">
        <v>0</v>
      </c>
      <c r="J26" s="12">
        <f>IFERROR(I26/H25,"-")</f>
        <v>0</v>
      </c>
      <c r="K26" s="462"/>
      <c r="L26" s="173">
        <v>71</v>
      </c>
      <c r="M26" s="12">
        <f>IFERROR(L26/K25,"-")</f>
        <v>0.10581222056631892</v>
      </c>
      <c r="N26" s="462"/>
      <c r="O26" s="173">
        <v>63</v>
      </c>
      <c r="P26" s="12">
        <f>IFERROR(O26/N25,"-")</f>
        <v>0.11775700934579439</v>
      </c>
      <c r="Q26" s="462"/>
      <c r="R26" s="173">
        <v>28</v>
      </c>
      <c r="S26" s="12">
        <f>IFERROR(R26/Q25,"-")</f>
        <v>0.109375</v>
      </c>
      <c r="T26" s="462"/>
      <c r="U26" s="173">
        <v>12</v>
      </c>
      <c r="V26" s="12">
        <f>IFERROR(U26/T25,"-")</f>
        <v>0.16901408450704225</v>
      </c>
      <c r="W26" s="462"/>
      <c r="X26" s="173">
        <v>0</v>
      </c>
      <c r="Y26" s="12">
        <f>IFERROR(X26/W25,"-")</f>
        <v>0</v>
      </c>
      <c r="Z26" s="462"/>
      <c r="AA26" s="173">
        <f t="shared" si="2"/>
        <v>175</v>
      </c>
      <c r="AB26" s="12">
        <f>IFERROR(AA26/Z25,"-")</f>
        <v>0.11232349165596919</v>
      </c>
      <c r="AC26" s="8"/>
      <c r="AD26" s="267" t="s">
        <v>63</v>
      </c>
      <c r="AE26" s="157">
        <v>4</v>
      </c>
      <c r="AF26" s="157">
        <v>7</v>
      </c>
      <c r="AG26" s="157">
        <v>806</v>
      </c>
      <c r="AH26" s="157">
        <v>611</v>
      </c>
      <c r="AI26" s="157">
        <v>295</v>
      </c>
      <c r="AJ26" s="157">
        <v>69</v>
      </c>
      <c r="AK26" s="157">
        <v>10</v>
      </c>
      <c r="AL26" s="157">
        <f t="shared" si="3"/>
        <v>1802</v>
      </c>
      <c r="AM26" s="237">
        <v>22</v>
      </c>
      <c r="AN26" s="47" t="s">
        <v>63</v>
      </c>
      <c r="AO26" s="114">
        <f t="shared" si="0"/>
        <v>9.4894561598224195E-2</v>
      </c>
      <c r="AP26" s="138"/>
      <c r="AQ26" s="140" t="s">
        <v>22</v>
      </c>
      <c r="AR26" s="283">
        <f t="shared" si="4"/>
        <v>0.10223880597014925</v>
      </c>
      <c r="AS26" s="9"/>
      <c r="AT26" s="36" t="str">
        <f t="shared" si="5"/>
        <v>藤井寺市</v>
      </c>
      <c r="AU26" s="284">
        <f t="shared" si="1"/>
        <v>9.8518518518518519E-2</v>
      </c>
      <c r="AV26" s="110">
        <f t="shared" si="6"/>
        <v>9.9000000000000005E-2</v>
      </c>
      <c r="AW26" s="46"/>
      <c r="AX26" s="115">
        <f t="shared" si="7"/>
        <v>9.8000000000000004E-2</v>
      </c>
      <c r="AY26" s="116">
        <v>0</v>
      </c>
    </row>
    <row r="27" spans="2:51" ht="14.25" customHeight="1">
      <c r="B27" s="457"/>
      <c r="C27" s="460"/>
      <c r="D27" s="244" t="s">
        <v>79</v>
      </c>
      <c r="E27" s="462"/>
      <c r="F27" s="173">
        <v>0</v>
      </c>
      <c r="G27" s="12">
        <f>IFERROR(F27/E25,"-")</f>
        <v>0</v>
      </c>
      <c r="H27" s="462"/>
      <c r="I27" s="173">
        <v>0</v>
      </c>
      <c r="J27" s="12">
        <f>IFERROR(I27/H25,"-")</f>
        <v>0</v>
      </c>
      <c r="K27" s="462"/>
      <c r="L27" s="173">
        <v>37</v>
      </c>
      <c r="M27" s="12">
        <f>IFERROR(L27/K25,"-")</f>
        <v>5.5141579731743669E-2</v>
      </c>
      <c r="N27" s="462"/>
      <c r="O27" s="173">
        <v>31</v>
      </c>
      <c r="P27" s="12">
        <f>IFERROR(O27/N25,"-")</f>
        <v>5.7943925233644861E-2</v>
      </c>
      <c r="Q27" s="462"/>
      <c r="R27" s="173">
        <v>13</v>
      </c>
      <c r="S27" s="12">
        <f>IFERROR(R27/Q25,"-")</f>
        <v>5.078125E-2</v>
      </c>
      <c r="T27" s="462"/>
      <c r="U27" s="173">
        <v>3</v>
      </c>
      <c r="V27" s="12">
        <f>IFERROR(U27/T25,"-")</f>
        <v>4.2253521126760563E-2</v>
      </c>
      <c r="W27" s="462"/>
      <c r="X27" s="173">
        <v>3</v>
      </c>
      <c r="Y27" s="12">
        <f>IFERROR(X27/W25,"-")</f>
        <v>0.3</v>
      </c>
      <c r="Z27" s="462"/>
      <c r="AA27" s="173">
        <f t="shared" si="2"/>
        <v>87</v>
      </c>
      <c r="AB27" s="12">
        <f>IFERROR(AA27/Z25,"-")</f>
        <v>5.58408215661104E-2</v>
      </c>
      <c r="AC27" s="8"/>
      <c r="AD27" s="267" t="s">
        <v>139</v>
      </c>
      <c r="AE27" s="157">
        <v>5</v>
      </c>
      <c r="AF27" s="157">
        <v>16</v>
      </c>
      <c r="AG27" s="157">
        <v>1143</v>
      </c>
      <c r="AH27" s="157">
        <v>866</v>
      </c>
      <c r="AI27" s="157">
        <v>416</v>
      </c>
      <c r="AJ27" s="157">
        <v>80</v>
      </c>
      <c r="AK27" s="157">
        <v>10</v>
      </c>
      <c r="AL27" s="157">
        <f t="shared" si="3"/>
        <v>2536</v>
      </c>
      <c r="AM27" s="237">
        <v>23</v>
      </c>
      <c r="AN27" s="47" t="s">
        <v>139</v>
      </c>
      <c r="AO27" s="114">
        <f t="shared" si="0"/>
        <v>8.2413249211356468E-2</v>
      </c>
      <c r="AP27" s="138"/>
      <c r="AQ27" s="140" t="s">
        <v>28</v>
      </c>
      <c r="AR27" s="283">
        <f t="shared" si="4"/>
        <v>0.10189075630252101</v>
      </c>
      <c r="AS27" s="9"/>
      <c r="AT27" s="36" t="str">
        <f t="shared" si="5"/>
        <v>寝屋川市</v>
      </c>
      <c r="AU27" s="284">
        <f t="shared" si="1"/>
        <v>9.7190234914785817E-2</v>
      </c>
      <c r="AV27" s="110">
        <f t="shared" si="6"/>
        <v>9.7000000000000003E-2</v>
      </c>
      <c r="AW27" s="46"/>
      <c r="AX27" s="115">
        <f t="shared" si="7"/>
        <v>9.8000000000000004E-2</v>
      </c>
      <c r="AY27" s="116">
        <v>0</v>
      </c>
    </row>
    <row r="28" spans="2:51" ht="14.25" customHeight="1">
      <c r="B28" s="458"/>
      <c r="C28" s="482"/>
      <c r="D28" s="245" t="s">
        <v>80</v>
      </c>
      <c r="E28" s="463"/>
      <c r="F28" s="174">
        <v>1</v>
      </c>
      <c r="G28" s="13">
        <f>IFERROR(F28/E25,"-")</f>
        <v>0.2</v>
      </c>
      <c r="H28" s="463"/>
      <c r="I28" s="174">
        <v>2</v>
      </c>
      <c r="J28" s="13">
        <f>IFERROR(I28/H25,"-")</f>
        <v>0.2</v>
      </c>
      <c r="K28" s="463"/>
      <c r="L28" s="174">
        <v>45</v>
      </c>
      <c r="M28" s="13">
        <f>IFERROR(L28/K25,"-")</f>
        <v>6.7064083457526083E-2</v>
      </c>
      <c r="N28" s="463"/>
      <c r="O28" s="174">
        <v>52</v>
      </c>
      <c r="P28" s="13">
        <f>IFERROR(O28/N25,"-")</f>
        <v>9.719626168224299E-2</v>
      </c>
      <c r="Q28" s="463"/>
      <c r="R28" s="174">
        <v>29</v>
      </c>
      <c r="S28" s="13">
        <f>IFERROR(R28/Q25,"-")</f>
        <v>0.11328125</v>
      </c>
      <c r="T28" s="463"/>
      <c r="U28" s="174">
        <v>6</v>
      </c>
      <c r="V28" s="13">
        <f>IFERROR(U28/T25,"-")</f>
        <v>8.4507042253521125E-2</v>
      </c>
      <c r="W28" s="463"/>
      <c r="X28" s="174">
        <v>2</v>
      </c>
      <c r="Y28" s="13">
        <f>IFERROR(X28/W25,"-")</f>
        <v>0.2</v>
      </c>
      <c r="Z28" s="463"/>
      <c r="AA28" s="174">
        <f t="shared" si="2"/>
        <v>137</v>
      </c>
      <c r="AB28" s="13">
        <f>IFERROR(AA28/Z25,"-")</f>
        <v>8.7933247753530161E-2</v>
      </c>
      <c r="AC28" s="8"/>
      <c r="AD28" s="267" t="s">
        <v>140</v>
      </c>
      <c r="AE28" s="157">
        <v>1</v>
      </c>
      <c r="AF28" s="157">
        <v>2</v>
      </c>
      <c r="AG28" s="157">
        <v>528</v>
      </c>
      <c r="AH28" s="157">
        <v>426</v>
      </c>
      <c r="AI28" s="157">
        <v>253</v>
      </c>
      <c r="AJ28" s="157">
        <v>65</v>
      </c>
      <c r="AK28" s="157">
        <v>11</v>
      </c>
      <c r="AL28" s="157">
        <f t="shared" si="3"/>
        <v>1286</v>
      </c>
      <c r="AM28" s="237">
        <v>24</v>
      </c>
      <c r="AN28" s="47" t="s">
        <v>140</v>
      </c>
      <c r="AO28" s="114">
        <f t="shared" si="0"/>
        <v>8.7091757387247282E-2</v>
      </c>
      <c r="AP28" s="138"/>
      <c r="AQ28" s="140" t="s">
        <v>17</v>
      </c>
      <c r="AR28" s="283">
        <f t="shared" si="4"/>
        <v>9.9773242630385492E-2</v>
      </c>
      <c r="AS28" s="9"/>
      <c r="AT28" s="36" t="str">
        <f t="shared" si="5"/>
        <v>茨木市</v>
      </c>
      <c r="AU28" s="284">
        <f t="shared" si="1"/>
        <v>9.6909300982091273E-2</v>
      </c>
      <c r="AV28" s="110">
        <f t="shared" si="6"/>
        <v>9.7000000000000003E-2</v>
      </c>
      <c r="AW28" s="46"/>
      <c r="AX28" s="115">
        <f t="shared" si="7"/>
        <v>9.8000000000000004E-2</v>
      </c>
      <c r="AY28" s="116">
        <v>0</v>
      </c>
    </row>
    <row r="29" spans="2:51" ht="14.25" customHeight="1">
      <c r="B29" s="456">
        <v>7</v>
      </c>
      <c r="C29" s="459" t="s">
        <v>129</v>
      </c>
      <c r="D29" s="243" t="s">
        <v>77</v>
      </c>
      <c r="E29" s="461">
        <f t="shared" ref="E29" si="48">VLOOKUP(C29,$AD$5:$AK$78,2,0)</f>
        <v>4</v>
      </c>
      <c r="F29" s="172">
        <v>3</v>
      </c>
      <c r="G29" s="65">
        <f>IFERROR(F29/E29,"-")</f>
        <v>0.75</v>
      </c>
      <c r="H29" s="461">
        <f t="shared" ref="H29" si="49">VLOOKUP(C29,$AD$5:$AK$78,3,0)</f>
        <v>7</v>
      </c>
      <c r="I29" s="172">
        <v>6</v>
      </c>
      <c r="J29" s="65">
        <f>IFERROR(I29/H29,"-")</f>
        <v>0.8571428571428571</v>
      </c>
      <c r="K29" s="461">
        <f t="shared" ref="K29" si="50">VLOOKUP(C29,$AD$5:$AK$78,4,0)</f>
        <v>537</v>
      </c>
      <c r="L29" s="172">
        <v>424</v>
      </c>
      <c r="M29" s="65">
        <f>IFERROR(L29/K29,"-")</f>
        <v>0.78957169459962762</v>
      </c>
      <c r="N29" s="461">
        <f t="shared" ref="N29" si="51">VLOOKUP(C29,$AD$5:$AK$78,5,0)</f>
        <v>405</v>
      </c>
      <c r="O29" s="172">
        <v>323</v>
      </c>
      <c r="P29" s="65">
        <f>IFERROR(O29/N29,"-")</f>
        <v>0.79753086419753083</v>
      </c>
      <c r="Q29" s="461">
        <f t="shared" ref="Q29" si="52">VLOOKUP(C29,$AD$5:$AK$78,6,0)</f>
        <v>174</v>
      </c>
      <c r="R29" s="172">
        <v>124</v>
      </c>
      <c r="S29" s="65">
        <f>IFERROR(R29/Q29,"-")</f>
        <v>0.71264367816091956</v>
      </c>
      <c r="T29" s="461">
        <f t="shared" ref="T29" si="53">VLOOKUP(C29,$AD$5:$AK$78,7,0)</f>
        <v>48</v>
      </c>
      <c r="U29" s="172">
        <v>34</v>
      </c>
      <c r="V29" s="65">
        <f>IFERROR(U29/T29,"-")</f>
        <v>0.70833333333333337</v>
      </c>
      <c r="W29" s="461">
        <f t="shared" ref="W29" si="54">VLOOKUP(C29,$AD$5:$AK$78,8,0)</f>
        <v>9</v>
      </c>
      <c r="X29" s="172">
        <v>6</v>
      </c>
      <c r="Y29" s="65">
        <f>IFERROR(X29/W29,"-")</f>
        <v>0.66666666666666663</v>
      </c>
      <c r="Z29" s="461">
        <f t="shared" ref="Z29" si="55">VLOOKUP(C29,$AD$5:$AL$78,9,0)</f>
        <v>1184</v>
      </c>
      <c r="AA29" s="172">
        <f t="shared" si="2"/>
        <v>920</v>
      </c>
      <c r="AB29" s="65">
        <f>IFERROR(AA29/Z29,"-")</f>
        <v>0.77702702702702697</v>
      </c>
      <c r="AC29" s="8"/>
      <c r="AD29" s="267" t="s">
        <v>141</v>
      </c>
      <c r="AE29" s="157">
        <v>0</v>
      </c>
      <c r="AF29" s="157">
        <v>4</v>
      </c>
      <c r="AG29" s="157">
        <v>249</v>
      </c>
      <c r="AH29" s="157">
        <v>212</v>
      </c>
      <c r="AI29" s="157">
        <v>108</v>
      </c>
      <c r="AJ29" s="157">
        <v>39</v>
      </c>
      <c r="AK29" s="157">
        <v>4</v>
      </c>
      <c r="AL29" s="157">
        <f t="shared" si="3"/>
        <v>616</v>
      </c>
      <c r="AM29" s="237">
        <v>25</v>
      </c>
      <c r="AN29" s="47" t="s">
        <v>141</v>
      </c>
      <c r="AO29" s="114">
        <f t="shared" si="0"/>
        <v>9.7402597402597407E-2</v>
      </c>
      <c r="AP29" s="138"/>
      <c r="AQ29" s="140" t="s">
        <v>10</v>
      </c>
      <c r="AR29" s="283">
        <f t="shared" si="4"/>
        <v>0.1208</v>
      </c>
      <c r="AS29" s="9"/>
      <c r="AT29" s="36" t="str">
        <f t="shared" si="5"/>
        <v>河南町</v>
      </c>
      <c r="AU29" s="284">
        <f t="shared" si="1"/>
        <v>9.6774193548387094E-2</v>
      </c>
      <c r="AV29" s="110">
        <f t="shared" si="6"/>
        <v>9.7000000000000003E-2</v>
      </c>
      <c r="AW29" s="46"/>
      <c r="AX29" s="115">
        <f t="shared" si="7"/>
        <v>9.8000000000000004E-2</v>
      </c>
      <c r="AY29" s="116">
        <v>0</v>
      </c>
    </row>
    <row r="30" spans="2:51" ht="14.25" customHeight="1">
      <c r="B30" s="457"/>
      <c r="C30" s="460"/>
      <c r="D30" s="244" t="s">
        <v>78</v>
      </c>
      <c r="E30" s="462"/>
      <c r="F30" s="173">
        <v>1</v>
      </c>
      <c r="G30" s="12">
        <f>IFERROR(F30/E29,"-")</f>
        <v>0.25</v>
      </c>
      <c r="H30" s="462"/>
      <c r="I30" s="173">
        <v>1</v>
      </c>
      <c r="J30" s="12">
        <f>IFERROR(I30/H29,"-")</f>
        <v>0.14285714285714285</v>
      </c>
      <c r="K30" s="462"/>
      <c r="L30" s="173">
        <v>48</v>
      </c>
      <c r="M30" s="12">
        <f>IFERROR(L30/K29,"-")</f>
        <v>8.9385474860335198E-2</v>
      </c>
      <c r="N30" s="462"/>
      <c r="O30" s="173">
        <v>29</v>
      </c>
      <c r="P30" s="12">
        <f>IFERROR(O30/N29,"-")</f>
        <v>7.160493827160494E-2</v>
      </c>
      <c r="Q30" s="462"/>
      <c r="R30" s="173">
        <v>19</v>
      </c>
      <c r="S30" s="12">
        <f>IFERROR(R30/Q29,"-")</f>
        <v>0.10919540229885058</v>
      </c>
      <c r="T30" s="462"/>
      <c r="U30" s="173">
        <v>5</v>
      </c>
      <c r="V30" s="12">
        <f>IFERROR(U30/T29,"-")</f>
        <v>0.10416666666666667</v>
      </c>
      <c r="W30" s="462"/>
      <c r="X30" s="173">
        <v>1</v>
      </c>
      <c r="Y30" s="12">
        <f>IFERROR(X30/W29,"-")</f>
        <v>0.1111111111111111</v>
      </c>
      <c r="Z30" s="462"/>
      <c r="AA30" s="173">
        <f t="shared" si="2"/>
        <v>104</v>
      </c>
      <c r="AB30" s="12">
        <f>IFERROR(AA30/Z29,"-")</f>
        <v>8.7837837837837843E-2</v>
      </c>
      <c r="AC30" s="8"/>
      <c r="AD30" s="267" t="s">
        <v>35</v>
      </c>
      <c r="AE30" s="157">
        <v>26</v>
      </c>
      <c r="AF30" s="157">
        <v>53</v>
      </c>
      <c r="AG30" s="157">
        <v>4023</v>
      </c>
      <c r="AH30" s="157">
        <v>2717</v>
      </c>
      <c r="AI30" s="157">
        <v>1205</v>
      </c>
      <c r="AJ30" s="157">
        <v>289</v>
      </c>
      <c r="AK30" s="157">
        <v>43</v>
      </c>
      <c r="AL30" s="157">
        <f t="shared" si="3"/>
        <v>8356</v>
      </c>
      <c r="AM30" s="237">
        <v>26</v>
      </c>
      <c r="AN30" s="47" t="s">
        <v>35</v>
      </c>
      <c r="AO30" s="114">
        <f t="shared" si="0"/>
        <v>9.5739588319770225E-2</v>
      </c>
      <c r="AP30" s="138"/>
      <c r="AQ30" s="140" t="s">
        <v>49</v>
      </c>
      <c r="AR30" s="283">
        <f t="shared" si="4"/>
        <v>8.8868940754039491E-2</v>
      </c>
      <c r="AS30" s="9"/>
      <c r="AT30" s="36" t="str">
        <f t="shared" si="5"/>
        <v>泉佐野市</v>
      </c>
      <c r="AU30" s="284">
        <f t="shared" si="1"/>
        <v>9.6072507552870084E-2</v>
      </c>
      <c r="AV30" s="110">
        <f t="shared" si="6"/>
        <v>9.6000000000000002E-2</v>
      </c>
      <c r="AW30" s="46"/>
      <c r="AX30" s="115">
        <f t="shared" si="7"/>
        <v>9.8000000000000004E-2</v>
      </c>
      <c r="AY30" s="116">
        <v>0</v>
      </c>
    </row>
    <row r="31" spans="2:51" ht="14.25" customHeight="1">
      <c r="B31" s="457"/>
      <c r="C31" s="460"/>
      <c r="D31" s="244" t="s">
        <v>79</v>
      </c>
      <c r="E31" s="462"/>
      <c r="F31" s="173">
        <v>0</v>
      </c>
      <c r="G31" s="12">
        <f>IFERROR(F31/E29,"-")</f>
        <v>0</v>
      </c>
      <c r="H31" s="462"/>
      <c r="I31" s="173">
        <v>0</v>
      </c>
      <c r="J31" s="12">
        <f>IFERROR(I31/H29,"-")</f>
        <v>0</v>
      </c>
      <c r="K31" s="462"/>
      <c r="L31" s="173">
        <v>19</v>
      </c>
      <c r="M31" s="12">
        <f>IFERROR(L31/K29,"-")</f>
        <v>3.5381750465549346E-2</v>
      </c>
      <c r="N31" s="462"/>
      <c r="O31" s="173">
        <v>16</v>
      </c>
      <c r="P31" s="12">
        <f>IFERROR(O31/N29,"-")</f>
        <v>3.9506172839506172E-2</v>
      </c>
      <c r="Q31" s="462"/>
      <c r="R31" s="173">
        <v>10</v>
      </c>
      <c r="S31" s="12">
        <f>IFERROR(R31/Q29,"-")</f>
        <v>5.7471264367816091E-2</v>
      </c>
      <c r="T31" s="462"/>
      <c r="U31" s="173">
        <v>3</v>
      </c>
      <c r="V31" s="12">
        <f>IFERROR(U31/T29,"-")</f>
        <v>6.25E-2</v>
      </c>
      <c r="W31" s="462"/>
      <c r="X31" s="173">
        <v>2</v>
      </c>
      <c r="Y31" s="12">
        <f>IFERROR(X31/W29,"-")</f>
        <v>0.22222222222222221</v>
      </c>
      <c r="Z31" s="462"/>
      <c r="AA31" s="173">
        <f t="shared" si="2"/>
        <v>50</v>
      </c>
      <c r="AB31" s="12">
        <f>IFERROR(AA31/Z29,"-")</f>
        <v>4.2229729729729729E-2</v>
      </c>
      <c r="AC31" s="8"/>
      <c r="AD31" s="267" t="s">
        <v>36</v>
      </c>
      <c r="AE31" s="157">
        <v>4</v>
      </c>
      <c r="AF31" s="157">
        <v>10</v>
      </c>
      <c r="AG31" s="157">
        <v>595</v>
      </c>
      <c r="AH31" s="157">
        <v>391</v>
      </c>
      <c r="AI31" s="157">
        <v>210</v>
      </c>
      <c r="AJ31" s="157">
        <v>52</v>
      </c>
      <c r="AK31" s="157">
        <v>10</v>
      </c>
      <c r="AL31" s="157">
        <f t="shared" si="3"/>
        <v>1272</v>
      </c>
      <c r="AM31" s="237">
        <v>27</v>
      </c>
      <c r="AN31" s="47" t="s">
        <v>36</v>
      </c>
      <c r="AO31" s="114">
        <f t="shared" si="0"/>
        <v>8.7264150943396221E-2</v>
      </c>
      <c r="AP31" s="138"/>
      <c r="AQ31" s="140" t="s">
        <v>29</v>
      </c>
      <c r="AR31" s="283">
        <f t="shared" si="4"/>
        <v>9.8518518518518519E-2</v>
      </c>
      <c r="AS31" s="9"/>
      <c r="AT31" s="36" t="str">
        <f t="shared" si="5"/>
        <v>大阪市</v>
      </c>
      <c r="AU31" s="284">
        <f t="shared" si="1"/>
        <v>9.5743681292868546E-2</v>
      </c>
      <c r="AV31" s="110">
        <f t="shared" si="6"/>
        <v>9.6000000000000002E-2</v>
      </c>
      <c r="AW31" s="46"/>
      <c r="AX31" s="115">
        <f t="shared" si="7"/>
        <v>9.8000000000000004E-2</v>
      </c>
      <c r="AY31" s="116">
        <v>0</v>
      </c>
    </row>
    <row r="32" spans="2:51" ht="14.25" customHeight="1">
      <c r="B32" s="458"/>
      <c r="C32" s="482"/>
      <c r="D32" s="245" t="s">
        <v>80</v>
      </c>
      <c r="E32" s="463"/>
      <c r="F32" s="174">
        <v>0</v>
      </c>
      <c r="G32" s="13">
        <f>IFERROR(F32/E29,"-")</f>
        <v>0</v>
      </c>
      <c r="H32" s="463"/>
      <c r="I32" s="174">
        <v>0</v>
      </c>
      <c r="J32" s="13">
        <f>IFERROR(I32/H29,"-")</f>
        <v>0</v>
      </c>
      <c r="K32" s="463"/>
      <c r="L32" s="174">
        <v>46</v>
      </c>
      <c r="M32" s="13">
        <f>IFERROR(L32/K29,"-")</f>
        <v>8.5661080074487903E-2</v>
      </c>
      <c r="N32" s="463"/>
      <c r="O32" s="174">
        <v>37</v>
      </c>
      <c r="P32" s="13">
        <f>IFERROR(O32/N29,"-")</f>
        <v>9.1358024691358022E-2</v>
      </c>
      <c r="Q32" s="463"/>
      <c r="R32" s="174">
        <v>21</v>
      </c>
      <c r="S32" s="13">
        <f>IFERROR(R32/Q29,"-")</f>
        <v>0.1206896551724138</v>
      </c>
      <c r="T32" s="463"/>
      <c r="U32" s="174">
        <v>6</v>
      </c>
      <c r="V32" s="13">
        <f>IFERROR(U32/T29,"-")</f>
        <v>0.125</v>
      </c>
      <c r="W32" s="463"/>
      <c r="X32" s="174">
        <v>0</v>
      </c>
      <c r="Y32" s="13">
        <f>IFERROR(X32/W29,"-")</f>
        <v>0</v>
      </c>
      <c r="Z32" s="463"/>
      <c r="AA32" s="174">
        <f t="shared" si="2"/>
        <v>110</v>
      </c>
      <c r="AB32" s="13">
        <f>IFERROR(AA32/Z29,"-")</f>
        <v>9.29054054054054E-2</v>
      </c>
      <c r="AC32" s="8"/>
      <c r="AD32" s="267" t="s">
        <v>37</v>
      </c>
      <c r="AE32" s="157">
        <v>4</v>
      </c>
      <c r="AF32" s="157">
        <v>6</v>
      </c>
      <c r="AG32" s="157">
        <v>411</v>
      </c>
      <c r="AH32" s="157">
        <v>227</v>
      </c>
      <c r="AI32" s="157">
        <v>80</v>
      </c>
      <c r="AJ32" s="157">
        <v>16</v>
      </c>
      <c r="AK32" s="157">
        <v>0</v>
      </c>
      <c r="AL32" s="157">
        <f t="shared" si="3"/>
        <v>744</v>
      </c>
      <c r="AM32" s="237">
        <v>28</v>
      </c>
      <c r="AN32" s="47" t="s">
        <v>37</v>
      </c>
      <c r="AO32" s="114">
        <f t="shared" si="0"/>
        <v>9.8118279569892469E-2</v>
      </c>
      <c r="AP32" s="138"/>
      <c r="AQ32" s="140" t="s">
        <v>23</v>
      </c>
      <c r="AR32" s="283">
        <f t="shared" si="4"/>
        <v>8.5627299251553976E-2</v>
      </c>
      <c r="AS32" s="9"/>
      <c r="AT32" s="36" t="str">
        <f t="shared" si="5"/>
        <v>堺市</v>
      </c>
      <c r="AU32" s="284">
        <f t="shared" si="1"/>
        <v>9.5739588319770225E-2</v>
      </c>
      <c r="AV32" s="110">
        <f t="shared" si="6"/>
        <v>9.6000000000000002E-2</v>
      </c>
      <c r="AW32" s="46"/>
      <c r="AX32" s="115">
        <f t="shared" si="7"/>
        <v>9.8000000000000004E-2</v>
      </c>
      <c r="AY32" s="116">
        <v>0</v>
      </c>
    </row>
    <row r="33" spans="2:51" ht="14.25" customHeight="1">
      <c r="B33" s="456">
        <v>8</v>
      </c>
      <c r="C33" s="459" t="s">
        <v>58</v>
      </c>
      <c r="D33" s="243" t="s">
        <v>77</v>
      </c>
      <c r="E33" s="461">
        <f t="shared" ref="E33" si="56">VLOOKUP(C33,$AD$5:$AK$78,2,0)</f>
        <v>1</v>
      </c>
      <c r="F33" s="172">
        <v>1</v>
      </c>
      <c r="G33" s="65">
        <f>IFERROR(F33/E33,"-")</f>
        <v>1</v>
      </c>
      <c r="H33" s="461">
        <f t="shared" ref="H33" si="57">VLOOKUP(C33,$AD$5:$AK$78,3,0)</f>
        <v>1</v>
      </c>
      <c r="I33" s="172">
        <v>1</v>
      </c>
      <c r="J33" s="65">
        <f>IFERROR(I33/H33,"-")</f>
        <v>1</v>
      </c>
      <c r="K33" s="461">
        <f t="shared" ref="K33" si="58">VLOOKUP(C33,$AD$5:$AK$78,4,0)</f>
        <v>190</v>
      </c>
      <c r="L33" s="172">
        <v>163</v>
      </c>
      <c r="M33" s="65">
        <f>IFERROR(L33/K33,"-")</f>
        <v>0.85789473684210527</v>
      </c>
      <c r="N33" s="461">
        <f t="shared" ref="N33" si="59">VLOOKUP(C33,$AD$5:$AK$78,5,0)</f>
        <v>151</v>
      </c>
      <c r="O33" s="172">
        <v>110</v>
      </c>
      <c r="P33" s="65">
        <f>IFERROR(O33/N33,"-")</f>
        <v>0.72847682119205293</v>
      </c>
      <c r="Q33" s="461">
        <f t="shared" ref="Q33" si="60">VLOOKUP(C33,$AD$5:$AK$78,6,0)</f>
        <v>71</v>
      </c>
      <c r="R33" s="172">
        <v>56</v>
      </c>
      <c r="S33" s="65">
        <f>IFERROR(R33/Q33,"-")</f>
        <v>0.78873239436619713</v>
      </c>
      <c r="T33" s="461">
        <f t="shared" ref="T33" si="61">VLOOKUP(C33,$AD$5:$AK$78,7,0)</f>
        <v>20</v>
      </c>
      <c r="U33" s="172">
        <v>10</v>
      </c>
      <c r="V33" s="65">
        <f>IFERROR(U33/T33,"-")</f>
        <v>0.5</v>
      </c>
      <c r="W33" s="461">
        <f t="shared" ref="W33" si="62">VLOOKUP(C33,$AD$5:$AK$78,8,0)</f>
        <v>2</v>
      </c>
      <c r="X33" s="172">
        <v>1</v>
      </c>
      <c r="Y33" s="65">
        <f>IFERROR(X33/W33,"-")</f>
        <v>0.5</v>
      </c>
      <c r="Z33" s="461">
        <f t="shared" ref="Z33" si="63">VLOOKUP(C33,$AD$5:$AL$78,9,0)</f>
        <v>436</v>
      </c>
      <c r="AA33" s="172">
        <f t="shared" si="2"/>
        <v>342</v>
      </c>
      <c r="AB33" s="65">
        <f>IFERROR(AA33/Z33,"-")</f>
        <v>0.7844036697247706</v>
      </c>
      <c r="AC33" s="8"/>
      <c r="AD33" s="267" t="s">
        <v>38</v>
      </c>
      <c r="AE33" s="157">
        <v>1</v>
      </c>
      <c r="AF33" s="157">
        <v>4</v>
      </c>
      <c r="AG33" s="157">
        <v>407</v>
      </c>
      <c r="AH33" s="157">
        <v>282</v>
      </c>
      <c r="AI33" s="157">
        <v>115</v>
      </c>
      <c r="AJ33" s="157">
        <v>32</v>
      </c>
      <c r="AK33" s="157">
        <v>4</v>
      </c>
      <c r="AL33" s="157">
        <f t="shared" si="3"/>
        <v>845</v>
      </c>
      <c r="AM33" s="237">
        <v>29</v>
      </c>
      <c r="AN33" s="47" t="s">
        <v>38</v>
      </c>
      <c r="AO33" s="114">
        <f t="shared" si="0"/>
        <v>8.8757396449704137E-2</v>
      </c>
      <c r="AP33" s="138"/>
      <c r="AQ33" s="140" t="s">
        <v>50</v>
      </c>
      <c r="AR33" s="283">
        <f t="shared" si="4"/>
        <v>9.9879663056558363E-2</v>
      </c>
      <c r="AS33" s="9"/>
      <c r="AT33" s="36" t="str">
        <f t="shared" si="5"/>
        <v>四條畷市</v>
      </c>
      <c r="AU33" s="284">
        <f t="shared" si="1"/>
        <v>9.4527363184079602E-2</v>
      </c>
      <c r="AV33" s="110">
        <f t="shared" si="6"/>
        <v>9.5000000000000001E-2</v>
      </c>
      <c r="AW33" s="46"/>
      <c r="AX33" s="115">
        <f t="shared" si="7"/>
        <v>9.8000000000000004E-2</v>
      </c>
      <c r="AY33" s="116">
        <v>0</v>
      </c>
    </row>
    <row r="34" spans="2:51" ht="14.25" customHeight="1">
      <c r="B34" s="457"/>
      <c r="C34" s="460"/>
      <c r="D34" s="244" t="s">
        <v>78</v>
      </c>
      <c r="E34" s="462"/>
      <c r="F34" s="173">
        <v>0</v>
      </c>
      <c r="G34" s="12">
        <f>IFERROR(F34/E33,"-")</f>
        <v>0</v>
      </c>
      <c r="H34" s="462"/>
      <c r="I34" s="173">
        <v>0</v>
      </c>
      <c r="J34" s="12">
        <f>IFERROR(I34/H33,"-")</f>
        <v>0</v>
      </c>
      <c r="K34" s="462"/>
      <c r="L34" s="173">
        <v>11</v>
      </c>
      <c r="M34" s="12">
        <f>IFERROR(L34/K33,"-")</f>
        <v>5.7894736842105263E-2</v>
      </c>
      <c r="N34" s="462"/>
      <c r="O34" s="173">
        <v>10</v>
      </c>
      <c r="P34" s="12">
        <f>IFERROR(O34/N33,"-")</f>
        <v>6.6225165562913912E-2</v>
      </c>
      <c r="Q34" s="462"/>
      <c r="R34" s="173">
        <v>7</v>
      </c>
      <c r="S34" s="12">
        <f>IFERROR(R34/Q33,"-")</f>
        <v>9.8591549295774641E-2</v>
      </c>
      <c r="T34" s="462"/>
      <c r="U34" s="173">
        <v>6</v>
      </c>
      <c r="V34" s="12">
        <f>IFERROR(U34/T33,"-")</f>
        <v>0.3</v>
      </c>
      <c r="W34" s="462"/>
      <c r="X34" s="173">
        <v>0</v>
      </c>
      <c r="Y34" s="12">
        <f>IFERROR(X34/W33,"-")</f>
        <v>0</v>
      </c>
      <c r="Z34" s="462"/>
      <c r="AA34" s="173">
        <f t="shared" si="2"/>
        <v>34</v>
      </c>
      <c r="AB34" s="12">
        <f>IFERROR(AA34/Z33,"-")</f>
        <v>7.7981651376146793E-2</v>
      </c>
      <c r="AC34" s="8"/>
      <c r="AD34" s="267" t="s">
        <v>39</v>
      </c>
      <c r="AE34" s="157">
        <v>4</v>
      </c>
      <c r="AF34" s="157">
        <v>9</v>
      </c>
      <c r="AG34" s="157">
        <v>613</v>
      </c>
      <c r="AH34" s="157">
        <v>443</v>
      </c>
      <c r="AI34" s="157">
        <v>192</v>
      </c>
      <c r="AJ34" s="157">
        <v>55</v>
      </c>
      <c r="AK34" s="157">
        <v>7</v>
      </c>
      <c r="AL34" s="157">
        <f t="shared" si="3"/>
        <v>1323</v>
      </c>
      <c r="AM34" s="237">
        <v>30</v>
      </c>
      <c r="AN34" s="47" t="s">
        <v>39</v>
      </c>
      <c r="AO34" s="114">
        <f t="shared" si="0"/>
        <v>8.9947089947089942E-2</v>
      </c>
      <c r="AP34" s="138"/>
      <c r="AQ34" s="140" t="s">
        <v>18</v>
      </c>
      <c r="AR34" s="283">
        <f t="shared" si="4"/>
        <v>9.4527363184079602E-2</v>
      </c>
      <c r="AS34" s="9"/>
      <c r="AT34" s="36" t="str">
        <f t="shared" si="5"/>
        <v>島本町</v>
      </c>
      <c r="AU34" s="284">
        <f t="shared" si="1"/>
        <v>9.4488188976377951E-2</v>
      </c>
      <c r="AV34" s="110">
        <f t="shared" si="6"/>
        <v>9.4E-2</v>
      </c>
      <c r="AW34" s="46"/>
      <c r="AX34" s="115">
        <f t="shared" si="7"/>
        <v>9.8000000000000004E-2</v>
      </c>
      <c r="AY34" s="116">
        <v>0</v>
      </c>
    </row>
    <row r="35" spans="2:51" ht="14.25" customHeight="1">
      <c r="B35" s="457"/>
      <c r="C35" s="460"/>
      <c r="D35" s="244" t="s">
        <v>79</v>
      </c>
      <c r="E35" s="462"/>
      <c r="F35" s="173">
        <v>0</v>
      </c>
      <c r="G35" s="12">
        <f>IFERROR(F35/E33,"-")</f>
        <v>0</v>
      </c>
      <c r="H35" s="462"/>
      <c r="I35" s="173">
        <v>0</v>
      </c>
      <c r="J35" s="12">
        <f>IFERROR(I35/H33,"-")</f>
        <v>0</v>
      </c>
      <c r="K35" s="462"/>
      <c r="L35" s="173">
        <v>5</v>
      </c>
      <c r="M35" s="12">
        <f>IFERROR(L35/K33,"-")</f>
        <v>2.6315789473684209E-2</v>
      </c>
      <c r="N35" s="462"/>
      <c r="O35" s="173">
        <v>15</v>
      </c>
      <c r="P35" s="12">
        <f>IFERROR(O35/N33,"-")</f>
        <v>9.9337748344370855E-2</v>
      </c>
      <c r="Q35" s="462"/>
      <c r="R35" s="173">
        <v>1</v>
      </c>
      <c r="S35" s="12">
        <f>IFERROR(R35/Q33,"-")</f>
        <v>1.4084507042253521E-2</v>
      </c>
      <c r="T35" s="462"/>
      <c r="U35" s="173">
        <v>1</v>
      </c>
      <c r="V35" s="12">
        <f>IFERROR(U35/T33,"-")</f>
        <v>0.05</v>
      </c>
      <c r="W35" s="462"/>
      <c r="X35" s="173">
        <v>0</v>
      </c>
      <c r="Y35" s="12">
        <f>IFERROR(X35/W33,"-")</f>
        <v>0</v>
      </c>
      <c r="Z35" s="462"/>
      <c r="AA35" s="173">
        <f t="shared" si="2"/>
        <v>22</v>
      </c>
      <c r="AB35" s="12">
        <f>IFERROR(AA35/Z33,"-")</f>
        <v>5.0458715596330278E-2</v>
      </c>
      <c r="AC35" s="8"/>
      <c r="AD35" s="267" t="s">
        <v>40</v>
      </c>
      <c r="AE35" s="157">
        <v>9</v>
      </c>
      <c r="AF35" s="157">
        <v>11</v>
      </c>
      <c r="AG35" s="157">
        <v>929</v>
      </c>
      <c r="AH35" s="157">
        <v>566</v>
      </c>
      <c r="AI35" s="157">
        <v>237</v>
      </c>
      <c r="AJ35" s="157">
        <v>47</v>
      </c>
      <c r="AK35" s="157">
        <v>8</v>
      </c>
      <c r="AL35" s="157">
        <f t="shared" si="3"/>
        <v>1807</v>
      </c>
      <c r="AM35" s="237">
        <v>31</v>
      </c>
      <c r="AN35" s="47" t="s">
        <v>40</v>
      </c>
      <c r="AO35" s="114">
        <f t="shared" si="0"/>
        <v>0.1018262313226342</v>
      </c>
      <c r="AP35" s="138"/>
      <c r="AQ35" s="140" t="s">
        <v>19</v>
      </c>
      <c r="AR35" s="283">
        <f t="shared" si="4"/>
        <v>7.7167019027484143E-2</v>
      </c>
      <c r="AS35" s="9"/>
      <c r="AT35" s="36" t="str">
        <f t="shared" si="5"/>
        <v>守口市</v>
      </c>
      <c r="AU35" s="284">
        <f t="shared" si="1"/>
        <v>9.2469761997658995E-2</v>
      </c>
      <c r="AV35" s="110">
        <f t="shared" si="6"/>
        <v>9.1999999999999998E-2</v>
      </c>
      <c r="AW35" s="46"/>
      <c r="AX35" s="115">
        <f t="shared" si="7"/>
        <v>9.8000000000000004E-2</v>
      </c>
      <c r="AY35" s="116">
        <v>0</v>
      </c>
    </row>
    <row r="36" spans="2:51" ht="14.25" customHeight="1">
      <c r="B36" s="458"/>
      <c r="C36" s="482"/>
      <c r="D36" s="245" t="s">
        <v>80</v>
      </c>
      <c r="E36" s="463"/>
      <c r="F36" s="174">
        <v>0</v>
      </c>
      <c r="G36" s="13">
        <f>IFERROR(F36/E33,"-")</f>
        <v>0</v>
      </c>
      <c r="H36" s="463"/>
      <c r="I36" s="174">
        <v>0</v>
      </c>
      <c r="J36" s="13">
        <f>IFERROR(I36/H33,"-")</f>
        <v>0</v>
      </c>
      <c r="K36" s="463"/>
      <c r="L36" s="174">
        <v>11</v>
      </c>
      <c r="M36" s="13">
        <f>IFERROR(L36/K33,"-")</f>
        <v>5.7894736842105263E-2</v>
      </c>
      <c r="N36" s="463"/>
      <c r="O36" s="174">
        <v>16</v>
      </c>
      <c r="P36" s="13">
        <f>IFERROR(O36/N33,"-")</f>
        <v>0.10596026490066225</v>
      </c>
      <c r="Q36" s="463"/>
      <c r="R36" s="174">
        <v>7</v>
      </c>
      <c r="S36" s="13">
        <f>IFERROR(R36/Q33,"-")</f>
        <v>9.8591549295774641E-2</v>
      </c>
      <c r="T36" s="463"/>
      <c r="U36" s="174">
        <v>3</v>
      </c>
      <c r="V36" s="13">
        <f>IFERROR(U36/T33,"-")</f>
        <v>0.15</v>
      </c>
      <c r="W36" s="463"/>
      <c r="X36" s="174">
        <v>1</v>
      </c>
      <c r="Y36" s="13">
        <f>IFERROR(X36/W33,"-")</f>
        <v>0.5</v>
      </c>
      <c r="Z36" s="463"/>
      <c r="AA36" s="174">
        <f t="shared" si="2"/>
        <v>38</v>
      </c>
      <c r="AB36" s="13">
        <f>IFERROR(AA36/Z33,"-")</f>
        <v>8.7155963302752298E-2</v>
      </c>
      <c r="AC36" s="8"/>
      <c r="AD36" s="267" t="s">
        <v>41</v>
      </c>
      <c r="AE36" s="157">
        <v>2</v>
      </c>
      <c r="AF36" s="157">
        <v>10</v>
      </c>
      <c r="AG36" s="157">
        <v>848</v>
      </c>
      <c r="AH36" s="157">
        <v>662</v>
      </c>
      <c r="AI36" s="157">
        <v>319</v>
      </c>
      <c r="AJ36" s="157">
        <v>75</v>
      </c>
      <c r="AK36" s="157">
        <v>13</v>
      </c>
      <c r="AL36" s="157">
        <f t="shared" si="3"/>
        <v>1929</v>
      </c>
      <c r="AM36" s="237">
        <v>32</v>
      </c>
      <c r="AN36" s="47" t="s">
        <v>41</v>
      </c>
      <c r="AO36" s="114">
        <f t="shared" si="0"/>
        <v>9.9015033696215657E-2</v>
      </c>
      <c r="AP36" s="138"/>
      <c r="AQ36" s="140" t="s">
        <v>30</v>
      </c>
      <c r="AR36" s="283">
        <f t="shared" si="4"/>
        <v>0.10784313725490197</v>
      </c>
      <c r="AS36" s="9"/>
      <c r="AT36" s="36" t="str">
        <f t="shared" si="5"/>
        <v>池田市</v>
      </c>
      <c r="AU36" s="284">
        <f t="shared" si="1"/>
        <v>9.2056421677802522E-2</v>
      </c>
      <c r="AV36" s="110">
        <f t="shared" si="6"/>
        <v>9.1999999999999998E-2</v>
      </c>
      <c r="AW36" s="46"/>
      <c r="AX36" s="115">
        <f t="shared" si="7"/>
        <v>9.8000000000000004E-2</v>
      </c>
      <c r="AY36" s="116">
        <v>0</v>
      </c>
    </row>
    <row r="37" spans="2:51" ht="14.25" customHeight="1">
      <c r="B37" s="456">
        <v>9</v>
      </c>
      <c r="C37" s="459" t="s">
        <v>130</v>
      </c>
      <c r="D37" s="243" t="s">
        <v>77</v>
      </c>
      <c r="E37" s="461">
        <f t="shared" ref="E37" si="64">VLOOKUP(C37,$AD$5:$AK$78,2,0)</f>
        <v>1</v>
      </c>
      <c r="F37" s="172">
        <v>1</v>
      </c>
      <c r="G37" s="65">
        <f>IFERROR(F37/E37,"-")</f>
        <v>1</v>
      </c>
      <c r="H37" s="461">
        <f t="shared" ref="H37" si="65">VLOOKUP(C37,$AD$5:$AK$78,3,0)</f>
        <v>3</v>
      </c>
      <c r="I37" s="172">
        <v>2</v>
      </c>
      <c r="J37" s="65">
        <f>IFERROR(I37/H37,"-")</f>
        <v>0.66666666666666663</v>
      </c>
      <c r="K37" s="461">
        <f t="shared" ref="K37" si="66">VLOOKUP(C37,$AD$5:$AK$78,4,0)</f>
        <v>185</v>
      </c>
      <c r="L37" s="172">
        <v>141</v>
      </c>
      <c r="M37" s="65">
        <f>IFERROR(L37/K37,"-")</f>
        <v>0.76216216216216215</v>
      </c>
      <c r="N37" s="461">
        <f t="shared" ref="N37" si="67">VLOOKUP(C37,$AD$5:$AK$78,5,0)</f>
        <v>153</v>
      </c>
      <c r="O37" s="172">
        <v>117</v>
      </c>
      <c r="P37" s="65">
        <f>IFERROR(O37/N37,"-")</f>
        <v>0.76470588235294112</v>
      </c>
      <c r="Q37" s="461">
        <f t="shared" ref="Q37" si="68">VLOOKUP(C37,$AD$5:$AK$78,6,0)</f>
        <v>70</v>
      </c>
      <c r="R37" s="172">
        <v>50</v>
      </c>
      <c r="S37" s="65">
        <f>IFERROR(R37/Q37,"-")</f>
        <v>0.7142857142857143</v>
      </c>
      <c r="T37" s="461">
        <f t="shared" ref="T37" si="69">VLOOKUP(C37,$AD$5:$AK$78,7,0)</f>
        <v>31</v>
      </c>
      <c r="U37" s="172">
        <v>20</v>
      </c>
      <c r="V37" s="65">
        <f>IFERROR(U37/T37,"-")</f>
        <v>0.64516129032258063</v>
      </c>
      <c r="W37" s="461">
        <f t="shared" ref="W37" si="70">VLOOKUP(C37,$AD$5:$AK$78,8,0)</f>
        <v>1</v>
      </c>
      <c r="X37" s="172">
        <v>1</v>
      </c>
      <c r="Y37" s="65">
        <f>IFERROR(X37/W37,"-")</f>
        <v>1</v>
      </c>
      <c r="Z37" s="461">
        <f t="shared" ref="Z37" si="71">VLOOKUP(C37,$AD$5:$AL$78,9,0)</f>
        <v>444</v>
      </c>
      <c r="AA37" s="172">
        <f t="shared" si="2"/>
        <v>332</v>
      </c>
      <c r="AB37" s="65">
        <f>IFERROR(AA37/Z37,"-")</f>
        <v>0.74774774774774777</v>
      </c>
      <c r="AC37" s="8"/>
      <c r="AD37" s="267" t="s">
        <v>42</v>
      </c>
      <c r="AE37" s="157">
        <v>2</v>
      </c>
      <c r="AF37" s="157">
        <v>3</v>
      </c>
      <c r="AG37" s="157">
        <v>220</v>
      </c>
      <c r="AH37" s="157">
        <v>146</v>
      </c>
      <c r="AI37" s="157">
        <v>52</v>
      </c>
      <c r="AJ37" s="157">
        <v>12</v>
      </c>
      <c r="AK37" s="157">
        <v>1</v>
      </c>
      <c r="AL37" s="157">
        <f t="shared" si="3"/>
        <v>436</v>
      </c>
      <c r="AM37" s="237">
        <v>33</v>
      </c>
      <c r="AN37" s="47" t="s">
        <v>42</v>
      </c>
      <c r="AO37" s="114">
        <f t="shared" ref="AO37:AO68" si="72">INDEX($AB:$AB,(ROW()+($AM37-1)*3)+3)</f>
        <v>0.10779816513761468</v>
      </c>
      <c r="AP37" s="138"/>
      <c r="AQ37" s="140" t="s">
        <v>51</v>
      </c>
      <c r="AR37" s="283">
        <f t="shared" si="4"/>
        <v>9.9082568807339455E-2</v>
      </c>
      <c r="AS37" s="9"/>
      <c r="AT37" s="36" t="str">
        <f t="shared" si="5"/>
        <v>岸和田市</v>
      </c>
      <c r="AU37" s="284">
        <f t="shared" si="1"/>
        <v>9.1312931885488641E-2</v>
      </c>
      <c r="AV37" s="110">
        <f t="shared" si="6"/>
        <v>9.0999999999999998E-2</v>
      </c>
      <c r="AW37" s="46"/>
      <c r="AX37" s="115">
        <f t="shared" si="7"/>
        <v>9.8000000000000004E-2</v>
      </c>
      <c r="AY37" s="116">
        <v>0</v>
      </c>
    </row>
    <row r="38" spans="2:51" ht="14.25" customHeight="1">
      <c r="B38" s="457"/>
      <c r="C38" s="460"/>
      <c r="D38" s="244" t="s">
        <v>78</v>
      </c>
      <c r="E38" s="462"/>
      <c r="F38" s="173">
        <v>0</v>
      </c>
      <c r="G38" s="12">
        <f>IFERROR(F38/E37,"-")</f>
        <v>0</v>
      </c>
      <c r="H38" s="462"/>
      <c r="I38" s="173">
        <v>0</v>
      </c>
      <c r="J38" s="12">
        <f>IFERROR(I38/H37,"-")</f>
        <v>0</v>
      </c>
      <c r="K38" s="462"/>
      <c r="L38" s="173">
        <v>15</v>
      </c>
      <c r="M38" s="12">
        <f>IFERROR(L38/K37,"-")</f>
        <v>8.1081081081081086E-2</v>
      </c>
      <c r="N38" s="462"/>
      <c r="O38" s="173">
        <v>14</v>
      </c>
      <c r="P38" s="12">
        <f>IFERROR(O38/N37,"-")</f>
        <v>9.1503267973856203E-2</v>
      </c>
      <c r="Q38" s="462"/>
      <c r="R38" s="173">
        <v>6</v>
      </c>
      <c r="S38" s="12">
        <f>IFERROR(R38/Q37,"-")</f>
        <v>8.5714285714285715E-2</v>
      </c>
      <c r="T38" s="462"/>
      <c r="U38" s="173">
        <v>4</v>
      </c>
      <c r="V38" s="12">
        <f>IFERROR(U38/T37,"-")</f>
        <v>0.12903225806451613</v>
      </c>
      <c r="W38" s="462"/>
      <c r="X38" s="173">
        <v>0</v>
      </c>
      <c r="Y38" s="12">
        <f>IFERROR(X38/W37,"-")</f>
        <v>0</v>
      </c>
      <c r="Z38" s="462"/>
      <c r="AA38" s="173">
        <f t="shared" si="2"/>
        <v>39</v>
      </c>
      <c r="AB38" s="12">
        <f>IFERROR(AA38/Z37,"-")</f>
        <v>8.7837837837837843E-2</v>
      </c>
      <c r="AC38" s="8"/>
      <c r="AD38" s="267" t="s">
        <v>44</v>
      </c>
      <c r="AE38" s="157">
        <v>5</v>
      </c>
      <c r="AF38" s="157">
        <v>9</v>
      </c>
      <c r="AG38" s="157">
        <v>936</v>
      </c>
      <c r="AH38" s="157">
        <v>702</v>
      </c>
      <c r="AI38" s="157">
        <v>313</v>
      </c>
      <c r="AJ38" s="157">
        <v>50</v>
      </c>
      <c r="AK38" s="157">
        <v>11</v>
      </c>
      <c r="AL38" s="157">
        <f t="shared" si="3"/>
        <v>2026</v>
      </c>
      <c r="AM38" s="237">
        <v>34</v>
      </c>
      <c r="AN38" s="47" t="s">
        <v>44</v>
      </c>
      <c r="AO38" s="114">
        <f t="shared" si="72"/>
        <v>9.1312931885488641E-2</v>
      </c>
      <c r="AP38" s="138"/>
      <c r="AQ38" s="140" t="s">
        <v>11</v>
      </c>
      <c r="AR38" s="283">
        <f t="shared" si="4"/>
        <v>9.4488188976377951E-2</v>
      </c>
      <c r="AS38" s="9"/>
      <c r="AT38" s="36" t="str">
        <f t="shared" si="5"/>
        <v>河内長野市</v>
      </c>
      <c r="AU38" s="284">
        <f t="shared" si="1"/>
        <v>9.1239549254816435E-2</v>
      </c>
      <c r="AV38" s="110">
        <f t="shared" si="6"/>
        <v>9.0999999999999998E-2</v>
      </c>
      <c r="AW38" s="46"/>
      <c r="AX38" s="115">
        <f t="shared" si="7"/>
        <v>9.8000000000000004E-2</v>
      </c>
      <c r="AY38" s="116">
        <v>0</v>
      </c>
    </row>
    <row r="39" spans="2:51" ht="14.25" customHeight="1">
      <c r="B39" s="457"/>
      <c r="C39" s="460"/>
      <c r="D39" s="244" t="s">
        <v>79</v>
      </c>
      <c r="E39" s="462"/>
      <c r="F39" s="173">
        <v>0</v>
      </c>
      <c r="G39" s="12">
        <f>IFERROR(F39/E37,"-")</f>
        <v>0</v>
      </c>
      <c r="H39" s="462"/>
      <c r="I39" s="173">
        <v>0</v>
      </c>
      <c r="J39" s="12">
        <f>IFERROR(I39/H37,"-")</f>
        <v>0</v>
      </c>
      <c r="K39" s="462"/>
      <c r="L39" s="173">
        <v>8</v>
      </c>
      <c r="M39" s="12">
        <f>IFERROR(L39/K37,"-")</f>
        <v>4.3243243243243246E-2</v>
      </c>
      <c r="N39" s="462"/>
      <c r="O39" s="173">
        <v>6</v>
      </c>
      <c r="P39" s="12">
        <f>IFERROR(O39/N37,"-")</f>
        <v>3.9215686274509803E-2</v>
      </c>
      <c r="Q39" s="462"/>
      <c r="R39" s="173">
        <v>2</v>
      </c>
      <c r="S39" s="12">
        <f>IFERROR(R39/Q37,"-")</f>
        <v>2.8571428571428571E-2</v>
      </c>
      <c r="T39" s="462"/>
      <c r="U39" s="173">
        <v>3</v>
      </c>
      <c r="V39" s="12">
        <f>IFERROR(U39/T37,"-")</f>
        <v>9.6774193548387094E-2</v>
      </c>
      <c r="W39" s="462"/>
      <c r="X39" s="173">
        <v>0</v>
      </c>
      <c r="Y39" s="12">
        <f>IFERROR(X39/W37,"-")</f>
        <v>0</v>
      </c>
      <c r="Z39" s="462"/>
      <c r="AA39" s="173">
        <f t="shared" si="2"/>
        <v>19</v>
      </c>
      <c r="AB39" s="12">
        <f>IFERROR(AA39/Z37,"-")</f>
        <v>4.2792792792792793E-2</v>
      </c>
      <c r="AC39" s="8"/>
      <c r="AD39" s="267" t="s">
        <v>1</v>
      </c>
      <c r="AE39" s="157">
        <v>1</v>
      </c>
      <c r="AF39" s="157">
        <v>3</v>
      </c>
      <c r="AG39" s="157">
        <v>2162</v>
      </c>
      <c r="AH39" s="157">
        <v>1722</v>
      </c>
      <c r="AI39" s="157">
        <v>836</v>
      </c>
      <c r="AJ39" s="157">
        <v>193</v>
      </c>
      <c r="AK39" s="157">
        <v>22</v>
      </c>
      <c r="AL39" s="157">
        <f t="shared" si="3"/>
        <v>4939</v>
      </c>
      <c r="AM39" s="237">
        <v>35</v>
      </c>
      <c r="AN39" s="47" t="s">
        <v>1</v>
      </c>
      <c r="AO39" s="114">
        <f t="shared" si="72"/>
        <v>0.1022474185057704</v>
      </c>
      <c r="AP39" s="138"/>
      <c r="AQ39" s="140" t="s">
        <v>5</v>
      </c>
      <c r="AR39" s="283">
        <f t="shared" si="4"/>
        <v>0.10454545454545454</v>
      </c>
      <c r="AS39" s="9"/>
      <c r="AT39" s="36" t="str">
        <f t="shared" si="5"/>
        <v>熊取町</v>
      </c>
      <c r="AU39" s="284">
        <f t="shared" si="1"/>
        <v>9.0773809523809521E-2</v>
      </c>
      <c r="AV39" s="110">
        <f t="shared" si="6"/>
        <v>9.0999999999999998E-2</v>
      </c>
      <c r="AW39" s="46"/>
      <c r="AX39" s="115">
        <f t="shared" si="7"/>
        <v>9.8000000000000004E-2</v>
      </c>
      <c r="AY39" s="116">
        <v>0</v>
      </c>
    </row>
    <row r="40" spans="2:51" ht="14.25" customHeight="1">
      <c r="B40" s="458"/>
      <c r="C40" s="482"/>
      <c r="D40" s="245" t="s">
        <v>80</v>
      </c>
      <c r="E40" s="463"/>
      <c r="F40" s="174">
        <v>0</v>
      </c>
      <c r="G40" s="13">
        <f>IFERROR(F40/E37,"-")</f>
        <v>0</v>
      </c>
      <c r="H40" s="463"/>
      <c r="I40" s="174">
        <v>1</v>
      </c>
      <c r="J40" s="13">
        <f>IFERROR(I40/H37,"-")</f>
        <v>0.33333333333333331</v>
      </c>
      <c r="K40" s="463"/>
      <c r="L40" s="174">
        <v>21</v>
      </c>
      <c r="M40" s="13">
        <f>IFERROR(L40/K37,"-")</f>
        <v>0.11351351351351352</v>
      </c>
      <c r="N40" s="463"/>
      <c r="O40" s="174">
        <v>16</v>
      </c>
      <c r="P40" s="13">
        <f>IFERROR(O40/N37,"-")</f>
        <v>0.10457516339869281</v>
      </c>
      <c r="Q40" s="463"/>
      <c r="R40" s="174">
        <v>12</v>
      </c>
      <c r="S40" s="13">
        <f>IFERROR(R40/Q37,"-")</f>
        <v>0.17142857142857143</v>
      </c>
      <c r="T40" s="463"/>
      <c r="U40" s="174">
        <v>4</v>
      </c>
      <c r="V40" s="13">
        <f>IFERROR(U40/T37,"-")</f>
        <v>0.12903225806451613</v>
      </c>
      <c r="W40" s="463"/>
      <c r="X40" s="174">
        <v>0</v>
      </c>
      <c r="Y40" s="13">
        <f>IFERROR(X40/W37,"-")</f>
        <v>0</v>
      </c>
      <c r="Z40" s="463"/>
      <c r="AA40" s="174">
        <f t="shared" si="2"/>
        <v>54</v>
      </c>
      <c r="AB40" s="13">
        <f>IFERROR(AA40/Z37,"-")</f>
        <v>0.12162162162162163</v>
      </c>
      <c r="AC40" s="8"/>
      <c r="AD40" s="267" t="s">
        <v>2</v>
      </c>
      <c r="AE40" s="157">
        <v>1</v>
      </c>
      <c r="AF40" s="157">
        <v>1</v>
      </c>
      <c r="AG40" s="157">
        <v>620</v>
      </c>
      <c r="AH40" s="157">
        <v>433</v>
      </c>
      <c r="AI40" s="157">
        <v>225</v>
      </c>
      <c r="AJ40" s="157">
        <v>60</v>
      </c>
      <c r="AK40" s="157">
        <v>7</v>
      </c>
      <c r="AL40" s="157">
        <f t="shared" si="3"/>
        <v>1347</v>
      </c>
      <c r="AM40" s="237">
        <v>36</v>
      </c>
      <c r="AN40" s="47" t="s">
        <v>2</v>
      </c>
      <c r="AO40" s="114">
        <f t="shared" si="72"/>
        <v>9.2056421677802522E-2</v>
      </c>
      <c r="AP40" s="138"/>
      <c r="AQ40" s="140" t="s">
        <v>6</v>
      </c>
      <c r="AR40" s="283">
        <f t="shared" si="4"/>
        <v>0.16292134831460675</v>
      </c>
      <c r="AS40" s="9"/>
      <c r="AT40" s="36" t="str">
        <f t="shared" si="5"/>
        <v>富田林市</v>
      </c>
      <c r="AU40" s="284">
        <f t="shared" si="1"/>
        <v>9.036144578313253E-2</v>
      </c>
      <c r="AV40" s="110">
        <f t="shared" si="6"/>
        <v>0.09</v>
      </c>
      <c r="AW40" s="46"/>
      <c r="AX40" s="115">
        <f t="shared" si="7"/>
        <v>9.8000000000000004E-2</v>
      </c>
      <c r="AY40" s="116">
        <v>0</v>
      </c>
    </row>
    <row r="41" spans="2:51" ht="14.25" customHeight="1">
      <c r="B41" s="456">
        <v>10</v>
      </c>
      <c r="C41" s="459" t="s">
        <v>59</v>
      </c>
      <c r="D41" s="243" t="s">
        <v>77</v>
      </c>
      <c r="E41" s="461">
        <f t="shared" ref="E41" si="73">VLOOKUP(C41,$AD$5:$AK$78,2,0)</f>
        <v>1</v>
      </c>
      <c r="F41" s="172">
        <v>0</v>
      </c>
      <c r="G41" s="65">
        <f>IFERROR(F41/E41,"-")</f>
        <v>0</v>
      </c>
      <c r="H41" s="461">
        <f t="shared" ref="H41" si="74">VLOOKUP(C41,$AD$5:$AK$78,3,0)</f>
        <v>7</v>
      </c>
      <c r="I41" s="172">
        <v>1</v>
      </c>
      <c r="J41" s="65">
        <f>IFERROR(I41/H41,"-")</f>
        <v>0.14285714285714285</v>
      </c>
      <c r="K41" s="461">
        <f t="shared" ref="K41" si="75">VLOOKUP(C41,$AD$5:$AK$78,4,0)</f>
        <v>601</v>
      </c>
      <c r="L41" s="172">
        <v>468</v>
      </c>
      <c r="M41" s="65">
        <f>IFERROR(L41/K41,"-")</f>
        <v>0.77870216306156403</v>
      </c>
      <c r="N41" s="461">
        <f t="shared" ref="N41" si="76">VLOOKUP(C41,$AD$5:$AK$78,5,0)</f>
        <v>467</v>
      </c>
      <c r="O41" s="172">
        <v>368</v>
      </c>
      <c r="P41" s="65">
        <f>IFERROR(O41/N41,"-")</f>
        <v>0.78800856531049246</v>
      </c>
      <c r="Q41" s="461">
        <f t="shared" ref="Q41" si="77">VLOOKUP(C41,$AD$5:$AK$78,6,0)</f>
        <v>220</v>
      </c>
      <c r="R41" s="172">
        <v>161</v>
      </c>
      <c r="S41" s="65">
        <f>IFERROR(R41/Q41,"-")</f>
        <v>0.73181818181818181</v>
      </c>
      <c r="T41" s="461">
        <f t="shared" ref="T41" si="78">VLOOKUP(C41,$AD$5:$AK$78,7,0)</f>
        <v>69</v>
      </c>
      <c r="U41" s="172">
        <v>50</v>
      </c>
      <c r="V41" s="65">
        <f>IFERROR(U41/T41,"-")</f>
        <v>0.72463768115942029</v>
      </c>
      <c r="W41" s="461">
        <f t="shared" ref="W41" si="79">VLOOKUP(C41,$AD$5:$AK$78,8,0)</f>
        <v>8</v>
      </c>
      <c r="X41" s="172">
        <v>3</v>
      </c>
      <c r="Y41" s="65">
        <f>IFERROR(X41/W41,"-")</f>
        <v>0.375</v>
      </c>
      <c r="Z41" s="461">
        <f t="shared" ref="Z41" si="80">VLOOKUP(C41,$AD$5:$AL$78,9,0)</f>
        <v>1373</v>
      </c>
      <c r="AA41" s="172">
        <f t="shared" si="2"/>
        <v>1051</v>
      </c>
      <c r="AB41" s="65">
        <f>IFERROR(AA41/Z41,"-")</f>
        <v>0.76547705753823747</v>
      </c>
      <c r="AC41" s="8"/>
      <c r="AD41" s="267" t="s">
        <v>3</v>
      </c>
      <c r="AE41" s="157">
        <v>4</v>
      </c>
      <c r="AF41" s="157">
        <v>10</v>
      </c>
      <c r="AG41" s="157">
        <v>3117</v>
      </c>
      <c r="AH41" s="157">
        <v>2096</v>
      </c>
      <c r="AI41" s="157">
        <v>1026</v>
      </c>
      <c r="AJ41" s="157">
        <v>243</v>
      </c>
      <c r="AK41" s="157">
        <v>31</v>
      </c>
      <c r="AL41" s="157">
        <f t="shared" si="3"/>
        <v>6527</v>
      </c>
      <c r="AM41" s="237">
        <v>37</v>
      </c>
      <c r="AN41" s="47" t="s">
        <v>3</v>
      </c>
      <c r="AO41" s="114">
        <f t="shared" si="72"/>
        <v>0.10770645013022828</v>
      </c>
      <c r="AP41" s="138"/>
      <c r="AQ41" s="140" t="s">
        <v>52</v>
      </c>
      <c r="AR41" s="283">
        <f t="shared" si="4"/>
        <v>0.10486891385767791</v>
      </c>
      <c r="AS41" s="9"/>
      <c r="AT41" s="36" t="str">
        <f t="shared" si="5"/>
        <v>高石市</v>
      </c>
      <c r="AU41" s="284">
        <f t="shared" si="1"/>
        <v>8.8868940754039491E-2</v>
      </c>
      <c r="AV41" s="110">
        <f t="shared" si="6"/>
        <v>8.8999999999999996E-2</v>
      </c>
      <c r="AW41" s="46"/>
      <c r="AX41" s="115">
        <f t="shared" si="7"/>
        <v>9.8000000000000004E-2</v>
      </c>
      <c r="AY41" s="116">
        <v>0</v>
      </c>
    </row>
    <row r="42" spans="2:51" ht="14.25" customHeight="1">
      <c r="B42" s="457"/>
      <c r="C42" s="460"/>
      <c r="D42" s="244" t="s">
        <v>78</v>
      </c>
      <c r="E42" s="462"/>
      <c r="F42" s="173">
        <v>0</v>
      </c>
      <c r="G42" s="12">
        <f>IFERROR(F42/E41,"-")</f>
        <v>0</v>
      </c>
      <c r="H42" s="462"/>
      <c r="I42" s="173">
        <v>3</v>
      </c>
      <c r="J42" s="12">
        <f>IFERROR(I42/H41,"-")</f>
        <v>0.42857142857142855</v>
      </c>
      <c r="K42" s="462"/>
      <c r="L42" s="173">
        <v>67</v>
      </c>
      <c r="M42" s="12">
        <f>IFERROR(L42/K41,"-")</f>
        <v>0.11148086522462562</v>
      </c>
      <c r="N42" s="462"/>
      <c r="O42" s="173">
        <v>38</v>
      </c>
      <c r="P42" s="12">
        <f>IFERROR(O42/N41,"-")</f>
        <v>8.137044967880086E-2</v>
      </c>
      <c r="Q42" s="462"/>
      <c r="R42" s="173">
        <v>18</v>
      </c>
      <c r="S42" s="12">
        <f>IFERROR(R42/Q41,"-")</f>
        <v>8.1818181818181818E-2</v>
      </c>
      <c r="T42" s="462"/>
      <c r="U42" s="173">
        <v>7</v>
      </c>
      <c r="V42" s="12">
        <f>IFERROR(U42/T41,"-")</f>
        <v>0.10144927536231885</v>
      </c>
      <c r="W42" s="462"/>
      <c r="X42" s="173">
        <v>1</v>
      </c>
      <c r="Y42" s="12">
        <f>IFERROR(X42/W41,"-")</f>
        <v>0.125</v>
      </c>
      <c r="Z42" s="462"/>
      <c r="AA42" s="173">
        <f t="shared" si="2"/>
        <v>134</v>
      </c>
      <c r="AB42" s="12">
        <f>IFERROR(AA42/Z41,"-")</f>
        <v>9.7596504005826659E-2</v>
      </c>
      <c r="AC42" s="8"/>
      <c r="AD42" s="267" t="s">
        <v>45</v>
      </c>
      <c r="AE42" s="157">
        <v>2</v>
      </c>
      <c r="AF42" s="157">
        <v>5</v>
      </c>
      <c r="AG42" s="157">
        <v>501</v>
      </c>
      <c r="AH42" s="157">
        <v>362</v>
      </c>
      <c r="AI42" s="157">
        <v>171</v>
      </c>
      <c r="AJ42" s="157">
        <v>52</v>
      </c>
      <c r="AK42" s="157">
        <v>6</v>
      </c>
      <c r="AL42" s="157">
        <f t="shared" si="3"/>
        <v>1099</v>
      </c>
      <c r="AM42" s="237">
        <v>38</v>
      </c>
      <c r="AN42" s="140" t="s">
        <v>45</v>
      </c>
      <c r="AO42" s="114">
        <f t="shared" si="72"/>
        <v>0.11101000909918107</v>
      </c>
      <c r="AP42" s="138"/>
      <c r="AQ42" s="140" t="s">
        <v>53</v>
      </c>
      <c r="AR42" s="283">
        <f t="shared" si="4"/>
        <v>9.0773809523809521E-2</v>
      </c>
      <c r="AS42" s="9"/>
      <c r="AT42" s="36" t="str">
        <f t="shared" si="5"/>
        <v>松原市</v>
      </c>
      <c r="AU42" s="284">
        <f t="shared" si="1"/>
        <v>8.8633288227334239E-2</v>
      </c>
      <c r="AV42" s="110">
        <f t="shared" si="6"/>
        <v>8.8999999999999996E-2</v>
      </c>
      <c r="AW42" s="46"/>
      <c r="AX42" s="115">
        <f t="shared" si="7"/>
        <v>9.8000000000000004E-2</v>
      </c>
      <c r="AY42" s="116">
        <v>0</v>
      </c>
    </row>
    <row r="43" spans="2:51" ht="14.25" customHeight="1">
      <c r="B43" s="457"/>
      <c r="C43" s="460"/>
      <c r="D43" s="244" t="s">
        <v>79</v>
      </c>
      <c r="E43" s="462"/>
      <c r="F43" s="173">
        <v>1</v>
      </c>
      <c r="G43" s="12">
        <f>IFERROR(F43/E41,"-")</f>
        <v>1</v>
      </c>
      <c r="H43" s="462"/>
      <c r="I43" s="173">
        <v>1</v>
      </c>
      <c r="J43" s="12">
        <f>IFERROR(I43/H41,"-")</f>
        <v>0.14285714285714285</v>
      </c>
      <c r="K43" s="462"/>
      <c r="L43" s="173">
        <v>29</v>
      </c>
      <c r="M43" s="12">
        <f>IFERROR(L43/K41,"-")</f>
        <v>4.8252911813643926E-2</v>
      </c>
      <c r="N43" s="462"/>
      <c r="O43" s="173">
        <v>21</v>
      </c>
      <c r="P43" s="12">
        <f>IFERROR(O43/N41,"-")</f>
        <v>4.4967880085653104E-2</v>
      </c>
      <c r="Q43" s="462"/>
      <c r="R43" s="173">
        <v>16</v>
      </c>
      <c r="S43" s="12">
        <f>IFERROR(R43/Q41,"-")</f>
        <v>7.2727272727272724E-2</v>
      </c>
      <c r="T43" s="462"/>
      <c r="U43" s="173">
        <v>2</v>
      </c>
      <c r="V43" s="12">
        <f>IFERROR(U43/T41,"-")</f>
        <v>2.8985507246376812E-2</v>
      </c>
      <c r="W43" s="462"/>
      <c r="X43" s="173">
        <v>1</v>
      </c>
      <c r="Y43" s="12">
        <f>IFERROR(X43/W41,"-")</f>
        <v>0.125</v>
      </c>
      <c r="Z43" s="462"/>
      <c r="AA43" s="173">
        <f t="shared" si="2"/>
        <v>71</v>
      </c>
      <c r="AB43" s="12">
        <f>IFERROR(AA43/Z41,"-")</f>
        <v>5.1711580480699196E-2</v>
      </c>
      <c r="AC43" s="8"/>
      <c r="AD43" s="267" t="s">
        <v>8</v>
      </c>
      <c r="AE43" s="157">
        <v>3</v>
      </c>
      <c r="AF43" s="157">
        <v>13</v>
      </c>
      <c r="AG43" s="157">
        <v>2869</v>
      </c>
      <c r="AH43" s="157">
        <v>1936</v>
      </c>
      <c r="AI43" s="157">
        <v>915</v>
      </c>
      <c r="AJ43" s="157">
        <v>237</v>
      </c>
      <c r="AK43" s="157">
        <v>29</v>
      </c>
      <c r="AL43" s="157">
        <f t="shared" si="3"/>
        <v>6002</v>
      </c>
      <c r="AM43" s="237">
        <v>39</v>
      </c>
      <c r="AN43" s="140" t="s">
        <v>8</v>
      </c>
      <c r="AO43" s="114">
        <f t="shared" si="72"/>
        <v>0.10679773408863712</v>
      </c>
      <c r="AP43" s="138"/>
      <c r="AQ43" s="140" t="s">
        <v>54</v>
      </c>
      <c r="AR43" s="283">
        <f t="shared" si="4"/>
        <v>6.0402684563758392E-2</v>
      </c>
      <c r="AS43" s="9"/>
      <c r="AT43" s="36" t="str">
        <f t="shared" si="5"/>
        <v>八尾市</v>
      </c>
      <c r="AU43" s="284">
        <f t="shared" si="1"/>
        <v>8.5655150453749399E-2</v>
      </c>
      <c r="AV43" s="110">
        <f t="shared" si="6"/>
        <v>8.5999999999999993E-2</v>
      </c>
      <c r="AW43" s="46"/>
      <c r="AX43" s="115">
        <f t="shared" si="7"/>
        <v>9.8000000000000004E-2</v>
      </c>
      <c r="AY43" s="116">
        <v>0</v>
      </c>
    </row>
    <row r="44" spans="2:51" ht="14.25" customHeight="1">
      <c r="B44" s="458"/>
      <c r="C44" s="482"/>
      <c r="D44" s="245" t="s">
        <v>80</v>
      </c>
      <c r="E44" s="463"/>
      <c r="F44" s="174">
        <v>0</v>
      </c>
      <c r="G44" s="13">
        <f>IFERROR(F44/E41,"-")</f>
        <v>0</v>
      </c>
      <c r="H44" s="463"/>
      <c r="I44" s="174">
        <v>2</v>
      </c>
      <c r="J44" s="13">
        <f>IFERROR(I44/H41,"-")</f>
        <v>0.2857142857142857</v>
      </c>
      <c r="K44" s="463"/>
      <c r="L44" s="174">
        <v>37</v>
      </c>
      <c r="M44" s="13">
        <f>IFERROR(L44/K41,"-")</f>
        <v>6.156405990016639E-2</v>
      </c>
      <c r="N44" s="463"/>
      <c r="O44" s="174">
        <v>40</v>
      </c>
      <c r="P44" s="13">
        <f>IFERROR(O44/N41,"-")</f>
        <v>8.5653104925053528E-2</v>
      </c>
      <c r="Q44" s="463"/>
      <c r="R44" s="174">
        <v>25</v>
      </c>
      <c r="S44" s="13">
        <f>IFERROR(R44/Q41,"-")</f>
        <v>0.11363636363636363</v>
      </c>
      <c r="T44" s="463"/>
      <c r="U44" s="174">
        <v>10</v>
      </c>
      <c r="V44" s="13">
        <f>IFERROR(U44/T41,"-")</f>
        <v>0.14492753623188406</v>
      </c>
      <c r="W44" s="463"/>
      <c r="X44" s="174">
        <v>3</v>
      </c>
      <c r="Y44" s="13">
        <f>IFERROR(X44/W41,"-")</f>
        <v>0.375</v>
      </c>
      <c r="Z44" s="463"/>
      <c r="AA44" s="174">
        <f t="shared" si="2"/>
        <v>117</v>
      </c>
      <c r="AB44" s="13">
        <f>IFERROR(AA44/Z41,"-")</f>
        <v>8.5214857975236702E-2</v>
      </c>
      <c r="AC44" s="8"/>
      <c r="AD44" s="267" t="s">
        <v>46</v>
      </c>
      <c r="AE44" s="157">
        <v>4</v>
      </c>
      <c r="AF44" s="157">
        <v>14</v>
      </c>
      <c r="AG44" s="157">
        <v>588</v>
      </c>
      <c r="AH44" s="157">
        <v>466</v>
      </c>
      <c r="AI44" s="157">
        <v>189</v>
      </c>
      <c r="AJ44" s="157">
        <v>53</v>
      </c>
      <c r="AK44" s="157">
        <v>11</v>
      </c>
      <c r="AL44" s="157">
        <f t="shared" si="3"/>
        <v>1325</v>
      </c>
      <c r="AM44" s="237">
        <v>40</v>
      </c>
      <c r="AN44" s="140" t="s">
        <v>46</v>
      </c>
      <c r="AO44" s="114">
        <f t="shared" si="72"/>
        <v>8.4528301886792459E-2</v>
      </c>
      <c r="AP44" s="138"/>
      <c r="AQ44" s="140" t="s">
        <v>55</v>
      </c>
      <c r="AR44" s="283">
        <f t="shared" si="4"/>
        <v>0.15044247787610621</v>
      </c>
      <c r="AS44" s="9"/>
      <c r="AT44" s="36" t="str">
        <f t="shared" si="5"/>
        <v>東大阪市</v>
      </c>
      <c r="AU44" s="284">
        <f t="shared" si="1"/>
        <v>8.5627299251553976E-2</v>
      </c>
      <c r="AV44" s="110">
        <f t="shared" si="6"/>
        <v>8.5999999999999993E-2</v>
      </c>
      <c r="AW44" s="46"/>
      <c r="AX44" s="115">
        <f t="shared" si="7"/>
        <v>9.8000000000000004E-2</v>
      </c>
      <c r="AY44" s="116">
        <v>0</v>
      </c>
    </row>
    <row r="45" spans="2:51" ht="14.25" customHeight="1">
      <c r="B45" s="456">
        <v>11</v>
      </c>
      <c r="C45" s="459" t="s">
        <v>60</v>
      </c>
      <c r="D45" s="243" t="s">
        <v>77</v>
      </c>
      <c r="E45" s="461">
        <f t="shared" ref="E45" si="81">VLOOKUP(C45,$AD$5:$AK$78,2,0)</f>
        <v>5</v>
      </c>
      <c r="F45" s="172">
        <v>3</v>
      </c>
      <c r="G45" s="65">
        <f>IFERROR(F45/E45,"-")</f>
        <v>0.6</v>
      </c>
      <c r="H45" s="461">
        <f t="shared" ref="H45" si="82">VLOOKUP(C45,$AD$5:$AK$78,3,0)</f>
        <v>15</v>
      </c>
      <c r="I45" s="172">
        <v>8</v>
      </c>
      <c r="J45" s="65">
        <f>IFERROR(I45/H45,"-")</f>
        <v>0.53333333333333333</v>
      </c>
      <c r="K45" s="461">
        <f t="shared" ref="K45" si="83">VLOOKUP(C45,$AD$5:$AK$78,4,0)</f>
        <v>895</v>
      </c>
      <c r="L45" s="172">
        <v>664</v>
      </c>
      <c r="M45" s="65">
        <f>IFERROR(L45/K45,"-")</f>
        <v>0.74189944134078212</v>
      </c>
      <c r="N45" s="461">
        <f t="shared" ref="N45" si="84">VLOOKUP(C45,$AD$5:$AK$78,5,0)</f>
        <v>636</v>
      </c>
      <c r="O45" s="172">
        <v>457</v>
      </c>
      <c r="P45" s="65">
        <f>IFERROR(O45/N45,"-")</f>
        <v>0.71855345911949686</v>
      </c>
      <c r="Q45" s="461">
        <f t="shared" ref="Q45" si="85">VLOOKUP(C45,$AD$5:$AK$78,6,0)</f>
        <v>382</v>
      </c>
      <c r="R45" s="172">
        <v>261</v>
      </c>
      <c r="S45" s="65">
        <f>IFERROR(R45/Q45,"-")</f>
        <v>0.68324607329842935</v>
      </c>
      <c r="T45" s="461">
        <f t="shared" ref="T45" si="86">VLOOKUP(C45,$AD$5:$AK$78,7,0)</f>
        <v>102</v>
      </c>
      <c r="U45" s="172">
        <v>74</v>
      </c>
      <c r="V45" s="65">
        <f>IFERROR(U45/T45,"-")</f>
        <v>0.72549019607843135</v>
      </c>
      <c r="W45" s="461">
        <f t="shared" ref="W45" si="87">VLOOKUP(C45,$AD$5:$AK$78,8,0)</f>
        <v>12</v>
      </c>
      <c r="X45" s="172">
        <v>9</v>
      </c>
      <c r="Y45" s="65">
        <f>IFERROR(X45/W45,"-")</f>
        <v>0.75</v>
      </c>
      <c r="Z45" s="461">
        <f t="shared" ref="Z45" si="88">VLOOKUP(C45,$AD$5:$AL$78,9,0)</f>
        <v>2047</v>
      </c>
      <c r="AA45" s="172">
        <f t="shared" si="2"/>
        <v>1476</v>
      </c>
      <c r="AB45" s="65">
        <f>IFERROR(AA45/Z45,"-")</f>
        <v>0.72105520273571078</v>
      </c>
      <c r="AC45" s="8"/>
      <c r="AD45" s="267" t="s">
        <v>13</v>
      </c>
      <c r="AE45" s="157">
        <v>1</v>
      </c>
      <c r="AF45" s="157">
        <v>5</v>
      </c>
      <c r="AG45" s="157">
        <v>1131</v>
      </c>
      <c r="AH45" s="157">
        <v>915</v>
      </c>
      <c r="AI45" s="157">
        <v>398</v>
      </c>
      <c r="AJ45" s="157">
        <v>95</v>
      </c>
      <c r="AK45" s="157">
        <v>18</v>
      </c>
      <c r="AL45" s="157">
        <f t="shared" si="3"/>
        <v>2563</v>
      </c>
      <c r="AM45" s="237">
        <v>41</v>
      </c>
      <c r="AN45" s="140" t="s">
        <v>13</v>
      </c>
      <c r="AO45" s="114">
        <f t="shared" si="72"/>
        <v>9.2469761997658995E-2</v>
      </c>
      <c r="AP45" s="138"/>
      <c r="AQ45" s="140" t="s">
        <v>31</v>
      </c>
      <c r="AR45" s="283">
        <f t="shared" si="4"/>
        <v>0.112</v>
      </c>
      <c r="AS45" s="9"/>
      <c r="AT45" s="36" t="str">
        <f t="shared" si="5"/>
        <v>貝塚市</v>
      </c>
      <c r="AU45" s="284">
        <f t="shared" si="1"/>
        <v>8.4528301886792459E-2</v>
      </c>
      <c r="AV45" s="110">
        <f t="shared" si="6"/>
        <v>8.5000000000000006E-2</v>
      </c>
      <c r="AW45" s="46"/>
      <c r="AX45" s="115">
        <f t="shared" si="7"/>
        <v>9.8000000000000004E-2</v>
      </c>
      <c r="AY45" s="116">
        <v>0</v>
      </c>
    </row>
    <row r="46" spans="2:51" ht="14.25" customHeight="1">
      <c r="B46" s="457"/>
      <c r="C46" s="460"/>
      <c r="D46" s="244" t="s">
        <v>78</v>
      </c>
      <c r="E46" s="462"/>
      <c r="F46" s="173">
        <v>1</v>
      </c>
      <c r="G46" s="12">
        <f>IFERROR(F46/E45,"-")</f>
        <v>0.2</v>
      </c>
      <c r="H46" s="462"/>
      <c r="I46" s="173">
        <v>4</v>
      </c>
      <c r="J46" s="12">
        <f>IFERROR(I46/H45,"-")</f>
        <v>0.26666666666666666</v>
      </c>
      <c r="K46" s="462"/>
      <c r="L46" s="173">
        <v>100</v>
      </c>
      <c r="M46" s="12">
        <f>IFERROR(L46/K45,"-")</f>
        <v>0.11173184357541899</v>
      </c>
      <c r="N46" s="462"/>
      <c r="O46" s="173">
        <v>64</v>
      </c>
      <c r="P46" s="12">
        <f>IFERROR(O46/N45,"-")</f>
        <v>0.10062893081761007</v>
      </c>
      <c r="Q46" s="462"/>
      <c r="R46" s="173">
        <v>40</v>
      </c>
      <c r="S46" s="12">
        <f>IFERROR(R46/Q45,"-")</f>
        <v>0.10471204188481675</v>
      </c>
      <c r="T46" s="462"/>
      <c r="U46" s="173">
        <v>12</v>
      </c>
      <c r="V46" s="12">
        <f>IFERROR(U46/T45,"-")</f>
        <v>0.11764705882352941</v>
      </c>
      <c r="W46" s="462"/>
      <c r="X46" s="173">
        <v>1</v>
      </c>
      <c r="Y46" s="12">
        <f>IFERROR(X46/W45,"-")</f>
        <v>8.3333333333333329E-2</v>
      </c>
      <c r="Z46" s="462"/>
      <c r="AA46" s="173">
        <f t="shared" si="2"/>
        <v>222</v>
      </c>
      <c r="AB46" s="12">
        <f>IFERROR(AA46/Z45,"-")</f>
        <v>0.10845139228138739</v>
      </c>
      <c r="AC46" s="8"/>
      <c r="AD46" s="267" t="s">
        <v>14</v>
      </c>
      <c r="AE46" s="157">
        <v>12</v>
      </c>
      <c r="AF46" s="157">
        <v>13</v>
      </c>
      <c r="AG46" s="157">
        <v>1795</v>
      </c>
      <c r="AH46" s="157">
        <v>1054</v>
      </c>
      <c r="AI46" s="157">
        <v>458</v>
      </c>
      <c r="AJ46" s="157">
        <v>95</v>
      </c>
      <c r="AK46" s="157">
        <v>18</v>
      </c>
      <c r="AL46" s="157">
        <f t="shared" si="3"/>
        <v>3445</v>
      </c>
      <c r="AM46" s="237">
        <v>42</v>
      </c>
      <c r="AN46" s="140" t="s">
        <v>14</v>
      </c>
      <c r="AO46" s="114">
        <f t="shared" si="72"/>
        <v>0.11756168359941944</v>
      </c>
      <c r="AP46" s="138"/>
      <c r="AQ46" s="140" t="s">
        <v>32</v>
      </c>
      <c r="AR46" s="283">
        <f t="shared" si="4"/>
        <v>9.6774193548387094E-2</v>
      </c>
      <c r="AS46" s="9"/>
      <c r="AT46" s="36" t="str">
        <f t="shared" si="5"/>
        <v>交野市</v>
      </c>
      <c r="AU46" s="284">
        <f t="shared" si="1"/>
        <v>7.7167019027484143E-2</v>
      </c>
      <c r="AV46" s="110">
        <f t="shared" si="6"/>
        <v>7.6999999999999999E-2</v>
      </c>
      <c r="AW46" s="46"/>
      <c r="AX46" s="115">
        <f t="shared" si="7"/>
        <v>9.8000000000000004E-2</v>
      </c>
      <c r="AY46" s="116">
        <v>0</v>
      </c>
    </row>
    <row r="47" spans="2:51" ht="14.25" customHeight="1">
      <c r="B47" s="457"/>
      <c r="C47" s="460"/>
      <c r="D47" s="244" t="s">
        <v>79</v>
      </c>
      <c r="E47" s="462"/>
      <c r="F47" s="173">
        <v>1</v>
      </c>
      <c r="G47" s="12">
        <f>IFERROR(F47/E45,"-")</f>
        <v>0.2</v>
      </c>
      <c r="H47" s="462"/>
      <c r="I47" s="173">
        <v>2</v>
      </c>
      <c r="J47" s="12">
        <f>IFERROR(I47/H45,"-")</f>
        <v>0.13333333333333333</v>
      </c>
      <c r="K47" s="462"/>
      <c r="L47" s="173">
        <v>55</v>
      </c>
      <c r="M47" s="12">
        <f>IFERROR(L47/K45,"-")</f>
        <v>6.1452513966480445E-2</v>
      </c>
      <c r="N47" s="462"/>
      <c r="O47" s="173">
        <v>39</v>
      </c>
      <c r="P47" s="12">
        <f>IFERROR(O47/N45,"-")</f>
        <v>6.1320754716981132E-2</v>
      </c>
      <c r="Q47" s="462"/>
      <c r="R47" s="173">
        <v>32</v>
      </c>
      <c r="S47" s="12">
        <f>IFERROR(R47/Q45,"-")</f>
        <v>8.3769633507853408E-2</v>
      </c>
      <c r="T47" s="462"/>
      <c r="U47" s="173">
        <v>4</v>
      </c>
      <c r="V47" s="12">
        <f>IFERROR(U47/T45,"-")</f>
        <v>3.9215686274509803E-2</v>
      </c>
      <c r="W47" s="462"/>
      <c r="X47" s="173">
        <v>0</v>
      </c>
      <c r="Y47" s="12">
        <f>IFERROR(X47/W45,"-")</f>
        <v>0</v>
      </c>
      <c r="Z47" s="462"/>
      <c r="AA47" s="173">
        <f t="shared" si="2"/>
        <v>133</v>
      </c>
      <c r="AB47" s="12">
        <f>IFERROR(AA47/Z45,"-")</f>
        <v>6.4973131411822177E-2</v>
      </c>
      <c r="AC47" s="8"/>
      <c r="AD47" s="267" t="s">
        <v>9</v>
      </c>
      <c r="AE47" s="157">
        <v>7</v>
      </c>
      <c r="AF47" s="157">
        <v>21</v>
      </c>
      <c r="AG47" s="157">
        <v>3155</v>
      </c>
      <c r="AH47" s="157">
        <v>2288</v>
      </c>
      <c r="AI47" s="157">
        <v>1135</v>
      </c>
      <c r="AJ47" s="157">
        <v>281</v>
      </c>
      <c r="AK47" s="157">
        <v>37</v>
      </c>
      <c r="AL47" s="157">
        <f t="shared" si="3"/>
        <v>6924</v>
      </c>
      <c r="AM47" s="237">
        <v>43</v>
      </c>
      <c r="AN47" s="140" t="s">
        <v>9</v>
      </c>
      <c r="AO47" s="114">
        <f t="shared" si="72"/>
        <v>9.6909300982091273E-2</v>
      </c>
      <c r="AP47" s="138"/>
      <c r="AQ47" s="140" t="s">
        <v>33</v>
      </c>
      <c r="AR47" s="283">
        <f t="shared" si="4"/>
        <v>0.128</v>
      </c>
      <c r="AS47" s="9"/>
      <c r="AT47" s="36" t="str">
        <f t="shared" si="5"/>
        <v>田尻町</v>
      </c>
      <c r="AU47" s="284">
        <f t="shared" si="1"/>
        <v>6.0402684563758392E-2</v>
      </c>
      <c r="AV47" s="110">
        <f t="shared" si="6"/>
        <v>0.06</v>
      </c>
      <c r="AW47" s="46"/>
      <c r="AX47" s="115">
        <f t="shared" si="7"/>
        <v>9.8000000000000004E-2</v>
      </c>
      <c r="AY47" s="116">
        <v>999</v>
      </c>
    </row>
    <row r="48" spans="2:51" ht="14.25" customHeight="1">
      <c r="B48" s="458"/>
      <c r="C48" s="482"/>
      <c r="D48" s="245" t="s">
        <v>80</v>
      </c>
      <c r="E48" s="463"/>
      <c r="F48" s="174">
        <v>0</v>
      </c>
      <c r="G48" s="13">
        <f>IFERROR(F48/E45,"-")</f>
        <v>0</v>
      </c>
      <c r="H48" s="463"/>
      <c r="I48" s="174">
        <v>1</v>
      </c>
      <c r="J48" s="13">
        <f>IFERROR(I48/H45,"-")</f>
        <v>6.6666666666666666E-2</v>
      </c>
      <c r="K48" s="463"/>
      <c r="L48" s="174">
        <v>76</v>
      </c>
      <c r="M48" s="13">
        <f>IFERROR(L48/K45,"-")</f>
        <v>8.4916201117318429E-2</v>
      </c>
      <c r="N48" s="463"/>
      <c r="O48" s="174">
        <v>76</v>
      </c>
      <c r="P48" s="13">
        <f>IFERROR(O48/N45,"-")</f>
        <v>0.11949685534591195</v>
      </c>
      <c r="Q48" s="463"/>
      <c r="R48" s="174">
        <v>49</v>
      </c>
      <c r="S48" s="13">
        <f>IFERROR(R48/Q45,"-")</f>
        <v>0.12827225130890052</v>
      </c>
      <c r="T48" s="463"/>
      <c r="U48" s="174">
        <v>12</v>
      </c>
      <c r="V48" s="13">
        <f>IFERROR(U48/T45,"-")</f>
        <v>0.11764705882352941</v>
      </c>
      <c r="W48" s="463"/>
      <c r="X48" s="174">
        <v>2</v>
      </c>
      <c r="Y48" s="13">
        <f>IFERROR(X48/W45,"-")</f>
        <v>0.16666666666666666</v>
      </c>
      <c r="Z48" s="463"/>
      <c r="AA48" s="174">
        <f t="shared" si="2"/>
        <v>216</v>
      </c>
      <c r="AB48" s="13">
        <f>IFERROR(AA48/Z45,"-")</f>
        <v>0.10552027357107963</v>
      </c>
      <c r="AC48" s="8"/>
      <c r="AD48" s="267" t="s">
        <v>21</v>
      </c>
      <c r="AE48" s="157">
        <v>4</v>
      </c>
      <c r="AF48" s="157">
        <v>11</v>
      </c>
      <c r="AG48" s="157">
        <v>2909</v>
      </c>
      <c r="AH48" s="157">
        <v>2167</v>
      </c>
      <c r="AI48" s="157">
        <v>953</v>
      </c>
      <c r="AJ48" s="157">
        <v>212</v>
      </c>
      <c r="AK48" s="157">
        <v>25</v>
      </c>
      <c r="AL48" s="157">
        <f t="shared" si="3"/>
        <v>6281</v>
      </c>
      <c r="AM48" s="237">
        <v>44</v>
      </c>
      <c r="AN48" s="140" t="s">
        <v>21</v>
      </c>
      <c r="AO48" s="114">
        <f t="shared" si="72"/>
        <v>8.5655150453749399E-2</v>
      </c>
      <c r="AP48" s="138"/>
      <c r="AQ48" s="138"/>
      <c r="AR48" s="138"/>
      <c r="AS48" s="9"/>
      <c r="AT48" s="9"/>
      <c r="AU48" s="9"/>
      <c r="AV48" s="9"/>
      <c r="AW48" s="46"/>
    </row>
    <row r="49" spans="2:49" ht="14.25" customHeight="1">
      <c r="B49" s="456">
        <v>12</v>
      </c>
      <c r="C49" s="459" t="s">
        <v>131</v>
      </c>
      <c r="D49" s="243" t="s">
        <v>77</v>
      </c>
      <c r="E49" s="461">
        <f t="shared" ref="E49" si="89">VLOOKUP(C49,$AD$5:$AK$78,2,0)</f>
        <v>3</v>
      </c>
      <c r="F49" s="172">
        <v>2</v>
      </c>
      <c r="G49" s="65">
        <f>IFERROR(F49/E49,"-")</f>
        <v>0.66666666666666663</v>
      </c>
      <c r="H49" s="461">
        <f t="shared" ref="H49" si="90">VLOOKUP(C49,$AD$5:$AK$78,3,0)</f>
        <v>10</v>
      </c>
      <c r="I49" s="172">
        <v>8</v>
      </c>
      <c r="J49" s="65">
        <f>IFERROR(I49/H49,"-")</f>
        <v>0.8</v>
      </c>
      <c r="K49" s="461">
        <f t="shared" ref="K49" si="91">VLOOKUP(C49,$AD$5:$AK$78,4,0)</f>
        <v>550</v>
      </c>
      <c r="L49" s="172">
        <v>436</v>
      </c>
      <c r="M49" s="65">
        <f>IFERROR(L49/K49,"-")</f>
        <v>0.79272727272727272</v>
      </c>
      <c r="N49" s="461">
        <f t="shared" ref="N49" si="92">VLOOKUP(C49,$AD$5:$AK$78,5,0)</f>
        <v>445</v>
      </c>
      <c r="O49" s="172">
        <v>333</v>
      </c>
      <c r="P49" s="65">
        <f>IFERROR(O49/N49,"-")</f>
        <v>0.74831460674157302</v>
      </c>
      <c r="Q49" s="461">
        <f t="shared" ref="Q49" si="93">VLOOKUP(C49,$AD$5:$AK$78,6,0)</f>
        <v>305</v>
      </c>
      <c r="R49" s="172">
        <v>216</v>
      </c>
      <c r="S49" s="65">
        <f>IFERROR(R49/Q49,"-")</f>
        <v>0.70819672131147537</v>
      </c>
      <c r="T49" s="461">
        <f t="shared" ref="T49" si="94">VLOOKUP(C49,$AD$5:$AK$78,7,0)</f>
        <v>69</v>
      </c>
      <c r="U49" s="172">
        <v>47</v>
      </c>
      <c r="V49" s="65">
        <f>IFERROR(U49/T49,"-")</f>
        <v>0.6811594202898551</v>
      </c>
      <c r="W49" s="461">
        <f t="shared" ref="W49" si="95">VLOOKUP(C49,$AD$5:$AK$78,8,0)</f>
        <v>17</v>
      </c>
      <c r="X49" s="172">
        <v>13</v>
      </c>
      <c r="Y49" s="65">
        <f>IFERROR(X49/W49,"-")</f>
        <v>0.76470588235294112</v>
      </c>
      <c r="Z49" s="461">
        <f t="shared" ref="Z49" si="96">VLOOKUP(C49,$AD$5:$AL$78,9,0)</f>
        <v>1399</v>
      </c>
      <c r="AA49" s="172">
        <f t="shared" si="2"/>
        <v>1055</v>
      </c>
      <c r="AB49" s="65">
        <f>IFERROR(AA49/Z49,"-")</f>
        <v>0.75411007862759116</v>
      </c>
      <c r="AC49" s="8"/>
      <c r="AD49" s="267" t="s">
        <v>47</v>
      </c>
      <c r="AE49" s="157">
        <v>6</v>
      </c>
      <c r="AF49" s="157">
        <v>8</v>
      </c>
      <c r="AG49" s="157">
        <v>739</v>
      </c>
      <c r="AH49" s="157">
        <v>599</v>
      </c>
      <c r="AI49" s="157">
        <v>248</v>
      </c>
      <c r="AJ49" s="157">
        <v>49</v>
      </c>
      <c r="AK49" s="157">
        <v>6</v>
      </c>
      <c r="AL49" s="157">
        <f t="shared" si="3"/>
        <v>1655</v>
      </c>
      <c r="AM49" s="237">
        <v>45</v>
      </c>
      <c r="AN49" s="140" t="s">
        <v>47</v>
      </c>
      <c r="AO49" s="114">
        <f t="shared" si="72"/>
        <v>9.6072507552870084E-2</v>
      </c>
      <c r="AP49" s="138"/>
      <c r="AQ49" s="138"/>
      <c r="AR49" s="138"/>
      <c r="AS49" s="9"/>
      <c r="AW49" s="46"/>
    </row>
    <row r="50" spans="2:49" ht="14.25" customHeight="1">
      <c r="B50" s="457"/>
      <c r="C50" s="460"/>
      <c r="D50" s="244" t="s">
        <v>78</v>
      </c>
      <c r="E50" s="462"/>
      <c r="F50" s="173">
        <v>0</v>
      </c>
      <c r="G50" s="12">
        <f>IFERROR(F50/E49,"-")</f>
        <v>0</v>
      </c>
      <c r="H50" s="462"/>
      <c r="I50" s="173">
        <v>1</v>
      </c>
      <c r="J50" s="12">
        <f>IFERROR(I50/H49,"-")</f>
        <v>0.1</v>
      </c>
      <c r="K50" s="462"/>
      <c r="L50" s="173">
        <v>47</v>
      </c>
      <c r="M50" s="12">
        <f>IFERROR(L50/K49,"-")</f>
        <v>8.545454545454545E-2</v>
      </c>
      <c r="N50" s="462"/>
      <c r="O50" s="173">
        <v>51</v>
      </c>
      <c r="P50" s="12">
        <f>IFERROR(O50/N49,"-")</f>
        <v>0.1146067415730337</v>
      </c>
      <c r="Q50" s="462"/>
      <c r="R50" s="173">
        <v>36</v>
      </c>
      <c r="S50" s="12">
        <f>IFERROR(R50/Q49,"-")</f>
        <v>0.11803278688524591</v>
      </c>
      <c r="T50" s="462"/>
      <c r="U50" s="173">
        <v>6</v>
      </c>
      <c r="V50" s="12">
        <f>IFERROR(U50/T49,"-")</f>
        <v>8.6956521739130432E-2</v>
      </c>
      <c r="W50" s="462"/>
      <c r="X50" s="173">
        <v>2</v>
      </c>
      <c r="Y50" s="12">
        <f>IFERROR(X50/W49,"-")</f>
        <v>0.11764705882352941</v>
      </c>
      <c r="Z50" s="462"/>
      <c r="AA50" s="173">
        <f t="shared" si="2"/>
        <v>143</v>
      </c>
      <c r="AB50" s="12">
        <f>IFERROR(AA50/Z49,"-")</f>
        <v>0.10221586847748391</v>
      </c>
      <c r="AC50" s="8"/>
      <c r="AD50" s="267" t="s">
        <v>25</v>
      </c>
      <c r="AE50" s="157">
        <v>4</v>
      </c>
      <c r="AF50" s="157">
        <v>10</v>
      </c>
      <c r="AG50" s="157">
        <v>980</v>
      </c>
      <c r="AH50" s="157">
        <v>726</v>
      </c>
      <c r="AI50" s="157">
        <v>343</v>
      </c>
      <c r="AJ50" s="157">
        <v>80</v>
      </c>
      <c r="AK50" s="157">
        <v>15</v>
      </c>
      <c r="AL50" s="157">
        <f t="shared" si="3"/>
        <v>2158</v>
      </c>
      <c r="AM50" s="237">
        <v>46</v>
      </c>
      <c r="AN50" s="140" t="s">
        <v>25</v>
      </c>
      <c r="AO50" s="114">
        <f t="shared" si="72"/>
        <v>9.036144578313253E-2</v>
      </c>
      <c r="AP50" s="138"/>
      <c r="AQ50" s="138"/>
      <c r="AR50" s="138"/>
      <c r="AS50" s="9"/>
      <c r="AW50" s="46"/>
    </row>
    <row r="51" spans="2:49" ht="14.25" customHeight="1">
      <c r="B51" s="457"/>
      <c r="C51" s="460"/>
      <c r="D51" s="244" t="s">
        <v>79</v>
      </c>
      <c r="E51" s="462"/>
      <c r="F51" s="173">
        <v>0</v>
      </c>
      <c r="G51" s="12">
        <f>IFERROR(F51/E49,"-")</f>
        <v>0</v>
      </c>
      <c r="H51" s="462"/>
      <c r="I51" s="173">
        <v>0</v>
      </c>
      <c r="J51" s="12">
        <f>IFERROR(I51/H49,"-")</f>
        <v>0</v>
      </c>
      <c r="K51" s="462"/>
      <c r="L51" s="173">
        <v>29</v>
      </c>
      <c r="M51" s="12">
        <f>IFERROR(L51/K49,"-")</f>
        <v>5.2727272727272727E-2</v>
      </c>
      <c r="N51" s="462"/>
      <c r="O51" s="173">
        <v>21</v>
      </c>
      <c r="P51" s="12">
        <f>IFERROR(O51/N49,"-")</f>
        <v>4.7191011235955059E-2</v>
      </c>
      <c r="Q51" s="462"/>
      <c r="R51" s="173">
        <v>26</v>
      </c>
      <c r="S51" s="12">
        <f>IFERROR(R51/Q49,"-")</f>
        <v>8.5245901639344257E-2</v>
      </c>
      <c r="T51" s="462"/>
      <c r="U51" s="173">
        <v>6</v>
      </c>
      <c r="V51" s="12">
        <f>IFERROR(U51/T49,"-")</f>
        <v>8.6956521739130432E-2</v>
      </c>
      <c r="W51" s="462"/>
      <c r="X51" s="173">
        <v>1</v>
      </c>
      <c r="Y51" s="12">
        <f>IFERROR(X51/W49,"-")</f>
        <v>5.8823529411764705E-2</v>
      </c>
      <c r="Z51" s="462"/>
      <c r="AA51" s="173">
        <f t="shared" si="2"/>
        <v>83</v>
      </c>
      <c r="AB51" s="12">
        <f>IFERROR(AA51/Z49,"-")</f>
        <v>5.9328091493924234E-2</v>
      </c>
      <c r="AC51" s="8"/>
      <c r="AD51" s="267" t="s">
        <v>15</v>
      </c>
      <c r="AE51" s="157">
        <v>6</v>
      </c>
      <c r="AF51" s="157">
        <v>15</v>
      </c>
      <c r="AG51" s="157">
        <v>2112</v>
      </c>
      <c r="AH51" s="157">
        <v>1469</v>
      </c>
      <c r="AI51" s="157">
        <v>594</v>
      </c>
      <c r="AJ51" s="157">
        <v>127</v>
      </c>
      <c r="AK51" s="157">
        <v>19</v>
      </c>
      <c r="AL51" s="157">
        <f t="shared" si="3"/>
        <v>4342</v>
      </c>
      <c r="AM51" s="237">
        <v>47</v>
      </c>
      <c r="AN51" s="140" t="s">
        <v>15</v>
      </c>
      <c r="AO51" s="114">
        <f t="shared" si="72"/>
        <v>9.7190234914785817E-2</v>
      </c>
      <c r="AP51" s="138"/>
      <c r="AQ51" s="138"/>
      <c r="AR51" s="138"/>
      <c r="AS51" s="9"/>
      <c r="AW51" s="46"/>
    </row>
    <row r="52" spans="2:49" ht="14.25" customHeight="1">
      <c r="B52" s="458"/>
      <c r="C52" s="482"/>
      <c r="D52" s="245" t="s">
        <v>80</v>
      </c>
      <c r="E52" s="463"/>
      <c r="F52" s="174">
        <v>1</v>
      </c>
      <c r="G52" s="13">
        <f>IFERROR(F52/E49,"-")</f>
        <v>0.33333333333333331</v>
      </c>
      <c r="H52" s="463"/>
      <c r="I52" s="174">
        <v>1</v>
      </c>
      <c r="J52" s="13">
        <f>IFERROR(I52/H49,"-")</f>
        <v>0.1</v>
      </c>
      <c r="K52" s="463"/>
      <c r="L52" s="174">
        <v>38</v>
      </c>
      <c r="M52" s="13">
        <f>IFERROR(L52/K49,"-")</f>
        <v>6.9090909090909092E-2</v>
      </c>
      <c r="N52" s="463"/>
      <c r="O52" s="174">
        <v>40</v>
      </c>
      <c r="P52" s="13">
        <f>IFERROR(O52/N49,"-")</f>
        <v>8.98876404494382E-2</v>
      </c>
      <c r="Q52" s="463"/>
      <c r="R52" s="174">
        <v>27</v>
      </c>
      <c r="S52" s="13">
        <f>IFERROR(R52/Q49,"-")</f>
        <v>8.8524590163934422E-2</v>
      </c>
      <c r="T52" s="463"/>
      <c r="U52" s="174">
        <v>10</v>
      </c>
      <c r="V52" s="13">
        <f>IFERROR(U52/T49,"-")</f>
        <v>0.14492753623188406</v>
      </c>
      <c r="W52" s="463"/>
      <c r="X52" s="174">
        <v>1</v>
      </c>
      <c r="Y52" s="13">
        <f>IFERROR(X52/W49,"-")</f>
        <v>5.8823529411764705E-2</v>
      </c>
      <c r="Z52" s="463"/>
      <c r="AA52" s="174">
        <f t="shared" si="2"/>
        <v>118</v>
      </c>
      <c r="AB52" s="13">
        <f>IFERROR(AA52/Z49,"-")</f>
        <v>8.4345961401000716E-2</v>
      </c>
      <c r="AC52" s="8"/>
      <c r="AD52" s="267" t="s">
        <v>26</v>
      </c>
      <c r="AE52" s="157">
        <v>7</v>
      </c>
      <c r="AF52" s="157">
        <v>18</v>
      </c>
      <c r="AG52" s="157">
        <v>1395</v>
      </c>
      <c r="AH52" s="157">
        <v>838</v>
      </c>
      <c r="AI52" s="157">
        <v>358</v>
      </c>
      <c r="AJ52" s="157">
        <v>116</v>
      </c>
      <c r="AK52" s="157">
        <v>19</v>
      </c>
      <c r="AL52" s="157">
        <f t="shared" si="3"/>
        <v>2751</v>
      </c>
      <c r="AM52" s="237">
        <v>48</v>
      </c>
      <c r="AN52" s="140" t="s">
        <v>26</v>
      </c>
      <c r="AO52" s="114">
        <f t="shared" si="72"/>
        <v>9.1239549254816435E-2</v>
      </c>
      <c r="AP52" s="138"/>
      <c r="AQ52" s="138"/>
      <c r="AR52" s="138"/>
      <c r="AS52" s="9"/>
      <c r="AW52" s="46"/>
    </row>
    <row r="53" spans="2:49" ht="14.25" customHeight="1">
      <c r="B53" s="456">
        <v>13</v>
      </c>
      <c r="C53" s="459" t="s">
        <v>132</v>
      </c>
      <c r="D53" s="243" t="s">
        <v>77</v>
      </c>
      <c r="E53" s="461">
        <f t="shared" ref="E53" si="97">VLOOKUP(C53,$AD$5:$AK$78,2,0)</f>
        <v>3</v>
      </c>
      <c r="F53" s="172">
        <v>1</v>
      </c>
      <c r="G53" s="65">
        <f>IFERROR(F53/E53,"-")</f>
        <v>0.33333333333333331</v>
      </c>
      <c r="H53" s="461">
        <f t="shared" ref="H53" si="98">VLOOKUP(C53,$AD$5:$AK$78,3,0)</f>
        <v>11</v>
      </c>
      <c r="I53" s="172">
        <v>9</v>
      </c>
      <c r="J53" s="65">
        <f>IFERROR(I53/H53,"-")</f>
        <v>0.81818181818181823</v>
      </c>
      <c r="K53" s="461">
        <f t="shared" ref="K53" si="99">VLOOKUP(C53,$AD$5:$AK$78,4,0)</f>
        <v>623</v>
      </c>
      <c r="L53" s="172">
        <v>455</v>
      </c>
      <c r="M53" s="65">
        <f>IFERROR(L53/K53,"-")</f>
        <v>0.7303370786516854</v>
      </c>
      <c r="N53" s="461">
        <f t="shared" ref="N53" si="100">VLOOKUP(C53,$AD$5:$AK$78,5,0)</f>
        <v>520</v>
      </c>
      <c r="O53" s="172">
        <v>374</v>
      </c>
      <c r="P53" s="65">
        <f>IFERROR(O53/N53,"-")</f>
        <v>0.71923076923076923</v>
      </c>
      <c r="Q53" s="461">
        <f t="shared" ref="Q53" si="101">VLOOKUP(C53,$AD$5:$AK$78,6,0)</f>
        <v>251</v>
      </c>
      <c r="R53" s="172">
        <v>167</v>
      </c>
      <c r="S53" s="65">
        <f>IFERROR(R53/Q53,"-")</f>
        <v>0.66533864541832666</v>
      </c>
      <c r="T53" s="461">
        <f t="shared" ref="T53" si="102">VLOOKUP(C53,$AD$5:$AK$78,7,0)</f>
        <v>65</v>
      </c>
      <c r="U53" s="172">
        <v>43</v>
      </c>
      <c r="V53" s="65">
        <f>IFERROR(U53/T53,"-")</f>
        <v>0.66153846153846152</v>
      </c>
      <c r="W53" s="461">
        <f t="shared" ref="W53" si="103">VLOOKUP(C53,$AD$5:$AK$78,8,0)</f>
        <v>18</v>
      </c>
      <c r="X53" s="172">
        <v>12</v>
      </c>
      <c r="Y53" s="65">
        <f>IFERROR(X53/W53,"-")</f>
        <v>0.66666666666666663</v>
      </c>
      <c r="Z53" s="461">
        <f t="shared" ref="Z53" si="104">VLOOKUP(C53,$AD$5:$AL$78,9,0)</f>
        <v>1491</v>
      </c>
      <c r="AA53" s="172">
        <f t="shared" si="2"/>
        <v>1061</v>
      </c>
      <c r="AB53" s="65">
        <f>IFERROR(AA53/Z53,"-")</f>
        <v>0.71160295103957072</v>
      </c>
      <c r="AC53" s="8"/>
      <c r="AD53" s="267" t="s">
        <v>27</v>
      </c>
      <c r="AE53" s="157">
        <v>1</v>
      </c>
      <c r="AF53" s="157">
        <v>1</v>
      </c>
      <c r="AG53" s="157">
        <v>736</v>
      </c>
      <c r="AH53" s="157">
        <v>501</v>
      </c>
      <c r="AI53" s="157">
        <v>192</v>
      </c>
      <c r="AJ53" s="157">
        <v>41</v>
      </c>
      <c r="AK53" s="157">
        <v>6</v>
      </c>
      <c r="AL53" s="157">
        <f t="shared" si="3"/>
        <v>1478</v>
      </c>
      <c r="AM53" s="237">
        <v>49</v>
      </c>
      <c r="AN53" s="140" t="s">
        <v>27</v>
      </c>
      <c r="AO53" s="114">
        <f t="shared" si="72"/>
        <v>8.8633288227334239E-2</v>
      </c>
      <c r="AP53" s="138"/>
      <c r="AQ53" s="138"/>
      <c r="AR53" s="138"/>
      <c r="AS53" s="9"/>
      <c r="AW53" s="46"/>
    </row>
    <row r="54" spans="2:49" ht="14.25" customHeight="1">
      <c r="B54" s="457"/>
      <c r="C54" s="460"/>
      <c r="D54" s="244" t="s">
        <v>78</v>
      </c>
      <c r="E54" s="462"/>
      <c r="F54" s="173">
        <v>0</v>
      </c>
      <c r="G54" s="12">
        <f>IFERROR(F54/E53,"-")</f>
        <v>0</v>
      </c>
      <c r="H54" s="462"/>
      <c r="I54" s="173">
        <v>0</v>
      </c>
      <c r="J54" s="12">
        <f>IFERROR(I54/H53,"-")</f>
        <v>0</v>
      </c>
      <c r="K54" s="462"/>
      <c r="L54" s="173">
        <v>46</v>
      </c>
      <c r="M54" s="12">
        <f>IFERROR(L54/K53,"-")</f>
        <v>7.3836276083467101E-2</v>
      </c>
      <c r="N54" s="462"/>
      <c r="O54" s="173">
        <v>48</v>
      </c>
      <c r="P54" s="12">
        <f>IFERROR(O54/N53,"-")</f>
        <v>9.2307692307692313E-2</v>
      </c>
      <c r="Q54" s="462"/>
      <c r="R54" s="173">
        <v>29</v>
      </c>
      <c r="S54" s="12">
        <f>IFERROR(R54/Q53,"-")</f>
        <v>0.11553784860557768</v>
      </c>
      <c r="T54" s="462"/>
      <c r="U54" s="173">
        <v>4</v>
      </c>
      <c r="V54" s="12">
        <f>IFERROR(U54/T53,"-")</f>
        <v>6.1538461538461542E-2</v>
      </c>
      <c r="W54" s="462"/>
      <c r="X54" s="173">
        <v>0</v>
      </c>
      <c r="Y54" s="12">
        <f>IFERROR(X54/W53,"-")</f>
        <v>0</v>
      </c>
      <c r="Z54" s="462"/>
      <c r="AA54" s="173">
        <f t="shared" si="2"/>
        <v>127</v>
      </c>
      <c r="AB54" s="12">
        <f>IFERROR(AA54/Z53,"-")</f>
        <v>8.5177733065057007E-2</v>
      </c>
      <c r="AC54" s="8"/>
      <c r="AD54" s="267" t="s">
        <v>16</v>
      </c>
      <c r="AE54" s="157">
        <v>3</v>
      </c>
      <c r="AF54" s="157">
        <v>9</v>
      </c>
      <c r="AG54" s="157">
        <v>941</v>
      </c>
      <c r="AH54" s="157">
        <v>633</v>
      </c>
      <c r="AI54" s="157">
        <v>278</v>
      </c>
      <c r="AJ54" s="157">
        <v>58</v>
      </c>
      <c r="AK54" s="157">
        <v>10</v>
      </c>
      <c r="AL54" s="157">
        <f t="shared" si="3"/>
        <v>1932</v>
      </c>
      <c r="AM54" s="237">
        <v>50</v>
      </c>
      <c r="AN54" s="140" t="s">
        <v>16</v>
      </c>
      <c r="AO54" s="114">
        <f t="shared" si="72"/>
        <v>0.10662525879917184</v>
      </c>
      <c r="AP54" s="138"/>
      <c r="AQ54" s="138"/>
      <c r="AR54" s="138"/>
      <c r="AS54" s="9"/>
      <c r="AW54" s="46"/>
    </row>
    <row r="55" spans="2:49" ht="14.25" customHeight="1">
      <c r="B55" s="457"/>
      <c r="C55" s="460"/>
      <c r="D55" s="244" t="s">
        <v>79</v>
      </c>
      <c r="E55" s="462"/>
      <c r="F55" s="173">
        <v>0</v>
      </c>
      <c r="G55" s="12">
        <f>IFERROR(F55/E53,"-")</f>
        <v>0</v>
      </c>
      <c r="H55" s="462"/>
      <c r="I55" s="173">
        <v>0</v>
      </c>
      <c r="J55" s="12">
        <f>IFERROR(I55/H53,"-")</f>
        <v>0</v>
      </c>
      <c r="K55" s="462"/>
      <c r="L55" s="173">
        <v>32</v>
      </c>
      <c r="M55" s="12">
        <f>IFERROR(L55/K53,"-")</f>
        <v>5.1364365971107544E-2</v>
      </c>
      <c r="N55" s="462"/>
      <c r="O55" s="173">
        <v>21</v>
      </c>
      <c r="P55" s="12">
        <f>IFERROR(O55/N53,"-")</f>
        <v>4.0384615384615387E-2</v>
      </c>
      <c r="Q55" s="462"/>
      <c r="R55" s="173">
        <v>12</v>
      </c>
      <c r="S55" s="12">
        <f>IFERROR(R55/Q53,"-")</f>
        <v>4.7808764940239043E-2</v>
      </c>
      <c r="T55" s="462"/>
      <c r="U55" s="173">
        <v>4</v>
      </c>
      <c r="V55" s="12">
        <f>IFERROR(U55/T53,"-")</f>
        <v>6.1538461538461542E-2</v>
      </c>
      <c r="W55" s="462"/>
      <c r="X55" s="173">
        <v>0</v>
      </c>
      <c r="Y55" s="12">
        <f>IFERROR(X55/W53,"-")</f>
        <v>0</v>
      </c>
      <c r="Z55" s="462"/>
      <c r="AA55" s="173">
        <f t="shared" si="2"/>
        <v>69</v>
      </c>
      <c r="AB55" s="12">
        <f>IFERROR(AA55/Z53,"-")</f>
        <v>4.6277665995975853E-2</v>
      </c>
      <c r="AC55" s="8"/>
      <c r="AD55" s="267" t="s">
        <v>48</v>
      </c>
      <c r="AE55" s="157">
        <v>5</v>
      </c>
      <c r="AF55" s="157">
        <v>20</v>
      </c>
      <c r="AG55" s="157">
        <v>1793</v>
      </c>
      <c r="AH55" s="157">
        <v>1352</v>
      </c>
      <c r="AI55" s="157">
        <v>565</v>
      </c>
      <c r="AJ55" s="157">
        <v>126</v>
      </c>
      <c r="AK55" s="157">
        <v>24</v>
      </c>
      <c r="AL55" s="157">
        <f t="shared" si="3"/>
        <v>3885</v>
      </c>
      <c r="AM55" s="237">
        <v>51</v>
      </c>
      <c r="AN55" s="140" t="s">
        <v>48</v>
      </c>
      <c r="AO55" s="114">
        <f t="shared" si="72"/>
        <v>0.10785070785070786</v>
      </c>
      <c r="AP55" s="138"/>
      <c r="AQ55" s="138"/>
      <c r="AR55" s="138"/>
      <c r="AS55" s="9"/>
      <c r="AW55" s="46"/>
    </row>
    <row r="56" spans="2:49" ht="14.25" customHeight="1">
      <c r="B56" s="458"/>
      <c r="C56" s="482"/>
      <c r="D56" s="245" t="s">
        <v>80</v>
      </c>
      <c r="E56" s="463"/>
      <c r="F56" s="174">
        <v>2</v>
      </c>
      <c r="G56" s="13">
        <f>IFERROR(F56/E53,"-")</f>
        <v>0.66666666666666663</v>
      </c>
      <c r="H56" s="463"/>
      <c r="I56" s="174">
        <v>2</v>
      </c>
      <c r="J56" s="13">
        <f>IFERROR(I56/H53,"-")</f>
        <v>0.18181818181818182</v>
      </c>
      <c r="K56" s="463"/>
      <c r="L56" s="174">
        <v>90</v>
      </c>
      <c r="M56" s="13">
        <f>IFERROR(L56/K53,"-")</f>
        <v>0.14446227929373998</v>
      </c>
      <c r="N56" s="463"/>
      <c r="O56" s="174">
        <v>77</v>
      </c>
      <c r="P56" s="13">
        <f>IFERROR(O56/N53,"-")</f>
        <v>0.14807692307692308</v>
      </c>
      <c r="Q56" s="463"/>
      <c r="R56" s="174">
        <v>43</v>
      </c>
      <c r="S56" s="13">
        <f>IFERROR(R56/Q53,"-")</f>
        <v>0.17131474103585656</v>
      </c>
      <c r="T56" s="463"/>
      <c r="U56" s="174">
        <v>14</v>
      </c>
      <c r="V56" s="13">
        <f>IFERROR(U56/T53,"-")</f>
        <v>0.2153846153846154</v>
      </c>
      <c r="W56" s="463"/>
      <c r="X56" s="174">
        <v>6</v>
      </c>
      <c r="Y56" s="13">
        <f>IFERROR(X56/W53,"-")</f>
        <v>0.33333333333333331</v>
      </c>
      <c r="Z56" s="463"/>
      <c r="AA56" s="174">
        <f t="shared" si="2"/>
        <v>234</v>
      </c>
      <c r="AB56" s="13">
        <f>IFERROR(AA56/Z53,"-")</f>
        <v>0.15694164989939638</v>
      </c>
      <c r="AC56" s="8"/>
      <c r="AD56" s="267" t="s">
        <v>4</v>
      </c>
      <c r="AE56" s="157">
        <v>0</v>
      </c>
      <c r="AF56" s="157">
        <v>3</v>
      </c>
      <c r="AG56" s="157">
        <v>1557</v>
      </c>
      <c r="AH56" s="157">
        <v>1099</v>
      </c>
      <c r="AI56" s="157">
        <v>484</v>
      </c>
      <c r="AJ56" s="157">
        <v>143</v>
      </c>
      <c r="AK56" s="157">
        <v>19</v>
      </c>
      <c r="AL56" s="157">
        <f t="shared" si="3"/>
        <v>3305</v>
      </c>
      <c r="AM56" s="237">
        <v>52</v>
      </c>
      <c r="AN56" s="140" t="s">
        <v>4</v>
      </c>
      <c r="AO56" s="114">
        <f t="shared" si="72"/>
        <v>0.11497730711043873</v>
      </c>
      <c r="AP56" s="138"/>
      <c r="AQ56" s="138"/>
      <c r="AR56" s="138"/>
      <c r="AS56" s="9"/>
      <c r="AW56" s="46"/>
    </row>
    <row r="57" spans="2:49" ht="14.25" customHeight="1">
      <c r="B57" s="456">
        <v>14</v>
      </c>
      <c r="C57" s="459" t="s">
        <v>133</v>
      </c>
      <c r="D57" s="243" t="s">
        <v>77</v>
      </c>
      <c r="E57" s="461">
        <f t="shared" ref="E57" si="105">VLOOKUP(C57,$AD$5:$AK$78,2,0)</f>
        <v>2</v>
      </c>
      <c r="F57" s="172">
        <v>1</v>
      </c>
      <c r="G57" s="65">
        <f>IFERROR(F57/E57,"-")</f>
        <v>0.5</v>
      </c>
      <c r="H57" s="461">
        <f t="shared" ref="H57" si="106">VLOOKUP(C57,$AD$5:$AK$78,3,0)</f>
        <v>4</v>
      </c>
      <c r="I57" s="172">
        <v>4</v>
      </c>
      <c r="J57" s="65">
        <f>IFERROR(I57/H57,"-")</f>
        <v>1</v>
      </c>
      <c r="K57" s="461">
        <f t="shared" ref="K57" si="107">VLOOKUP(C57,$AD$5:$AK$78,4,0)</f>
        <v>537</v>
      </c>
      <c r="L57" s="172">
        <v>410</v>
      </c>
      <c r="M57" s="65">
        <f>IFERROR(L57/K57,"-")</f>
        <v>0.76350093109869643</v>
      </c>
      <c r="N57" s="461">
        <f t="shared" ref="N57" si="108">VLOOKUP(C57,$AD$5:$AK$78,5,0)</f>
        <v>479</v>
      </c>
      <c r="O57" s="172">
        <v>369</v>
      </c>
      <c r="P57" s="65">
        <f>IFERROR(O57/N57,"-")</f>
        <v>0.7703549060542797</v>
      </c>
      <c r="Q57" s="461">
        <f t="shared" ref="Q57" si="109">VLOOKUP(C57,$AD$5:$AK$78,6,0)</f>
        <v>260</v>
      </c>
      <c r="R57" s="172">
        <v>187</v>
      </c>
      <c r="S57" s="65">
        <f>IFERROR(R57/Q57,"-")</f>
        <v>0.71923076923076923</v>
      </c>
      <c r="T57" s="461">
        <f t="shared" ref="T57" si="110">VLOOKUP(C57,$AD$5:$AK$78,7,0)</f>
        <v>92</v>
      </c>
      <c r="U57" s="172">
        <v>59</v>
      </c>
      <c r="V57" s="65">
        <f>IFERROR(U57/T57,"-")</f>
        <v>0.64130434782608692</v>
      </c>
      <c r="W57" s="461">
        <f t="shared" ref="W57" si="111">VLOOKUP(C57,$AD$5:$AK$78,8,0)</f>
        <v>10</v>
      </c>
      <c r="X57" s="172">
        <v>6</v>
      </c>
      <c r="Y57" s="65">
        <f>IFERROR(X57/W57,"-")</f>
        <v>0.6</v>
      </c>
      <c r="Z57" s="461">
        <f t="shared" ref="Z57" si="112">VLOOKUP(C57,$AD$5:$AL$78,9,0)</f>
        <v>1384</v>
      </c>
      <c r="AA57" s="172">
        <f t="shared" si="2"/>
        <v>1036</v>
      </c>
      <c r="AB57" s="65">
        <f>IFERROR(AA57/Z57,"-")</f>
        <v>0.74855491329479773</v>
      </c>
      <c r="AC57" s="8"/>
      <c r="AD57" s="267" t="s">
        <v>22</v>
      </c>
      <c r="AE57" s="157">
        <v>3</v>
      </c>
      <c r="AF57" s="157">
        <v>8</v>
      </c>
      <c r="AG57" s="157">
        <v>658</v>
      </c>
      <c r="AH57" s="157">
        <v>453</v>
      </c>
      <c r="AI57" s="157">
        <v>167</v>
      </c>
      <c r="AJ57" s="157">
        <v>43</v>
      </c>
      <c r="AK57" s="157">
        <v>8</v>
      </c>
      <c r="AL57" s="157">
        <f t="shared" si="3"/>
        <v>1340</v>
      </c>
      <c r="AM57" s="237">
        <v>53</v>
      </c>
      <c r="AN57" s="140" t="s">
        <v>22</v>
      </c>
      <c r="AO57" s="114">
        <f t="shared" si="72"/>
        <v>0.10223880597014925</v>
      </c>
      <c r="AP57" s="138"/>
      <c r="AQ57" s="138"/>
      <c r="AR57" s="138"/>
      <c r="AS57" s="9"/>
      <c r="AW57" s="46"/>
    </row>
    <row r="58" spans="2:49" ht="14.25" customHeight="1">
      <c r="B58" s="457"/>
      <c r="C58" s="460"/>
      <c r="D58" s="244" t="s">
        <v>78</v>
      </c>
      <c r="E58" s="462"/>
      <c r="F58" s="173">
        <v>0</v>
      </c>
      <c r="G58" s="12">
        <f>IFERROR(F58/E57,"-")</f>
        <v>0</v>
      </c>
      <c r="H58" s="462"/>
      <c r="I58" s="173">
        <v>0</v>
      </c>
      <c r="J58" s="12">
        <f>IFERROR(I58/H57,"-")</f>
        <v>0</v>
      </c>
      <c r="K58" s="462"/>
      <c r="L58" s="173">
        <v>58</v>
      </c>
      <c r="M58" s="12">
        <f>IFERROR(L58/K57,"-")</f>
        <v>0.10800744878957169</v>
      </c>
      <c r="N58" s="462"/>
      <c r="O58" s="173">
        <v>38</v>
      </c>
      <c r="P58" s="12">
        <f>IFERROR(O58/N57,"-")</f>
        <v>7.9331941544885182E-2</v>
      </c>
      <c r="Q58" s="462"/>
      <c r="R58" s="173">
        <v>29</v>
      </c>
      <c r="S58" s="12">
        <f>IFERROR(R58/Q57,"-")</f>
        <v>0.11153846153846154</v>
      </c>
      <c r="T58" s="462"/>
      <c r="U58" s="173">
        <v>8</v>
      </c>
      <c r="V58" s="12">
        <f>IFERROR(U58/T57,"-")</f>
        <v>8.6956521739130432E-2</v>
      </c>
      <c r="W58" s="462"/>
      <c r="X58" s="173">
        <v>2</v>
      </c>
      <c r="Y58" s="12">
        <f>IFERROR(X58/W57,"-")</f>
        <v>0.2</v>
      </c>
      <c r="Z58" s="462"/>
      <c r="AA58" s="173">
        <f t="shared" si="2"/>
        <v>135</v>
      </c>
      <c r="AB58" s="12">
        <f>IFERROR(AA58/Z57,"-")</f>
        <v>9.7543352601156069E-2</v>
      </c>
      <c r="AC58" s="8"/>
      <c r="AD58" s="267" t="s">
        <v>28</v>
      </c>
      <c r="AE58" s="157">
        <v>3</v>
      </c>
      <c r="AF58" s="157">
        <v>14</v>
      </c>
      <c r="AG58" s="157">
        <v>899</v>
      </c>
      <c r="AH58" s="157">
        <v>635</v>
      </c>
      <c r="AI58" s="157">
        <v>276</v>
      </c>
      <c r="AJ58" s="157">
        <v>68</v>
      </c>
      <c r="AK58" s="157">
        <v>9</v>
      </c>
      <c r="AL58" s="157">
        <f t="shared" si="3"/>
        <v>1904</v>
      </c>
      <c r="AM58" s="237">
        <v>54</v>
      </c>
      <c r="AN58" s="140" t="s">
        <v>28</v>
      </c>
      <c r="AO58" s="114">
        <f t="shared" si="72"/>
        <v>0.10189075630252101</v>
      </c>
      <c r="AP58" s="138"/>
      <c r="AQ58" s="138"/>
      <c r="AR58" s="138"/>
      <c r="AS58" s="9"/>
      <c r="AW58" s="46"/>
    </row>
    <row r="59" spans="2:49" ht="14.25" customHeight="1">
      <c r="B59" s="457"/>
      <c r="C59" s="460"/>
      <c r="D59" s="244" t="s">
        <v>79</v>
      </c>
      <c r="E59" s="462"/>
      <c r="F59" s="173">
        <v>0</v>
      </c>
      <c r="G59" s="12">
        <f>IFERROR(F59/E57,"-")</f>
        <v>0</v>
      </c>
      <c r="H59" s="462"/>
      <c r="I59" s="173">
        <v>0</v>
      </c>
      <c r="J59" s="12">
        <f>IFERROR(I59/H57,"-")</f>
        <v>0</v>
      </c>
      <c r="K59" s="462"/>
      <c r="L59" s="173">
        <v>27</v>
      </c>
      <c r="M59" s="12">
        <f>IFERROR(L59/K57,"-")</f>
        <v>5.027932960893855E-2</v>
      </c>
      <c r="N59" s="462"/>
      <c r="O59" s="173">
        <v>21</v>
      </c>
      <c r="P59" s="12">
        <f>IFERROR(O59/N57,"-")</f>
        <v>4.3841336116910233E-2</v>
      </c>
      <c r="Q59" s="462"/>
      <c r="R59" s="173">
        <v>19</v>
      </c>
      <c r="S59" s="12">
        <f>IFERROR(R59/Q57,"-")</f>
        <v>7.3076923076923081E-2</v>
      </c>
      <c r="T59" s="462"/>
      <c r="U59" s="173">
        <v>7</v>
      </c>
      <c r="V59" s="12">
        <f>IFERROR(U59/T57,"-")</f>
        <v>7.6086956521739135E-2</v>
      </c>
      <c r="W59" s="462"/>
      <c r="X59" s="173">
        <v>0</v>
      </c>
      <c r="Y59" s="12">
        <f>IFERROR(X59/W57,"-")</f>
        <v>0</v>
      </c>
      <c r="Z59" s="462"/>
      <c r="AA59" s="173">
        <f t="shared" si="2"/>
        <v>74</v>
      </c>
      <c r="AB59" s="12">
        <f>IFERROR(AA59/Z57,"-")</f>
        <v>5.346820809248555E-2</v>
      </c>
      <c r="AC59" s="8"/>
      <c r="AD59" s="267" t="s">
        <v>17</v>
      </c>
      <c r="AE59" s="157">
        <v>1</v>
      </c>
      <c r="AF59" s="157">
        <v>11</v>
      </c>
      <c r="AG59" s="157">
        <v>754</v>
      </c>
      <c r="AH59" s="157">
        <v>651</v>
      </c>
      <c r="AI59" s="157">
        <v>285</v>
      </c>
      <c r="AJ59" s="157">
        <v>52</v>
      </c>
      <c r="AK59" s="157">
        <v>10</v>
      </c>
      <c r="AL59" s="157">
        <f t="shared" si="3"/>
        <v>1764</v>
      </c>
      <c r="AM59" s="237">
        <v>55</v>
      </c>
      <c r="AN59" s="140" t="s">
        <v>17</v>
      </c>
      <c r="AO59" s="114">
        <f t="shared" si="72"/>
        <v>9.9773242630385492E-2</v>
      </c>
      <c r="AP59" s="138"/>
      <c r="AQ59" s="138"/>
      <c r="AR59" s="138"/>
      <c r="AS59" s="9"/>
      <c r="AW59" s="46"/>
    </row>
    <row r="60" spans="2:49" ht="14.25" customHeight="1">
      <c r="B60" s="458"/>
      <c r="C60" s="482"/>
      <c r="D60" s="245" t="s">
        <v>80</v>
      </c>
      <c r="E60" s="463"/>
      <c r="F60" s="174">
        <v>1</v>
      </c>
      <c r="G60" s="13">
        <f>IFERROR(F60/E57,"-")</f>
        <v>0.5</v>
      </c>
      <c r="H60" s="463"/>
      <c r="I60" s="174">
        <v>0</v>
      </c>
      <c r="J60" s="13">
        <f>IFERROR(I60/H57,"-")</f>
        <v>0</v>
      </c>
      <c r="K60" s="463"/>
      <c r="L60" s="174">
        <v>42</v>
      </c>
      <c r="M60" s="13">
        <f>IFERROR(L60/K57,"-")</f>
        <v>7.8212290502793297E-2</v>
      </c>
      <c r="N60" s="463"/>
      <c r="O60" s="174">
        <v>51</v>
      </c>
      <c r="P60" s="13">
        <f>IFERROR(O60/N57,"-")</f>
        <v>0.10647181628392484</v>
      </c>
      <c r="Q60" s="463"/>
      <c r="R60" s="174">
        <v>25</v>
      </c>
      <c r="S60" s="13">
        <f>IFERROR(R60/Q57,"-")</f>
        <v>9.6153846153846159E-2</v>
      </c>
      <c r="T60" s="463"/>
      <c r="U60" s="174">
        <v>18</v>
      </c>
      <c r="V60" s="13">
        <f>IFERROR(U60/T57,"-")</f>
        <v>0.19565217391304349</v>
      </c>
      <c r="W60" s="463"/>
      <c r="X60" s="174">
        <v>2</v>
      </c>
      <c r="Y60" s="13">
        <f>IFERROR(X60/W57,"-")</f>
        <v>0.2</v>
      </c>
      <c r="Z60" s="463"/>
      <c r="AA60" s="174">
        <f t="shared" si="2"/>
        <v>139</v>
      </c>
      <c r="AB60" s="13">
        <f>IFERROR(AA60/Z57,"-")</f>
        <v>0.10043352601156069</v>
      </c>
      <c r="AC60" s="8"/>
      <c r="AD60" s="267" t="s">
        <v>10</v>
      </c>
      <c r="AE60" s="157">
        <v>2</v>
      </c>
      <c r="AF60" s="157">
        <v>2</v>
      </c>
      <c r="AG60" s="157">
        <v>640</v>
      </c>
      <c r="AH60" s="157">
        <v>410</v>
      </c>
      <c r="AI60" s="157">
        <v>153</v>
      </c>
      <c r="AJ60" s="157">
        <v>39</v>
      </c>
      <c r="AK60" s="157">
        <v>4</v>
      </c>
      <c r="AL60" s="157">
        <f t="shared" si="3"/>
        <v>1250</v>
      </c>
      <c r="AM60" s="237">
        <v>56</v>
      </c>
      <c r="AN60" s="140" t="s">
        <v>10</v>
      </c>
      <c r="AO60" s="114">
        <f t="shared" si="72"/>
        <v>0.1208</v>
      </c>
      <c r="AP60" s="138"/>
      <c r="AQ60" s="138"/>
      <c r="AR60" s="138"/>
      <c r="AS60" s="9"/>
      <c r="AW60" s="46"/>
    </row>
    <row r="61" spans="2:49" ht="14.25" customHeight="1">
      <c r="B61" s="456">
        <v>15</v>
      </c>
      <c r="C61" s="459" t="s">
        <v>134</v>
      </c>
      <c r="D61" s="243" t="s">
        <v>77</v>
      </c>
      <c r="E61" s="461">
        <f t="shared" ref="E61" si="113">VLOOKUP(C61,$AD$5:$AK$78,2,0)</f>
        <v>3</v>
      </c>
      <c r="F61" s="172">
        <v>2</v>
      </c>
      <c r="G61" s="65">
        <f>IFERROR(F61/E61,"-")</f>
        <v>0.66666666666666663</v>
      </c>
      <c r="H61" s="461">
        <f t="shared" ref="H61" si="114">VLOOKUP(C61,$AD$5:$AK$78,3,0)</f>
        <v>9</v>
      </c>
      <c r="I61" s="172">
        <v>5</v>
      </c>
      <c r="J61" s="65">
        <f>IFERROR(I61/H61,"-")</f>
        <v>0.55555555555555558</v>
      </c>
      <c r="K61" s="461">
        <f t="shared" ref="K61" si="115">VLOOKUP(C61,$AD$5:$AK$78,4,0)</f>
        <v>770</v>
      </c>
      <c r="L61" s="172">
        <v>594</v>
      </c>
      <c r="M61" s="65">
        <f>IFERROR(L61/K61,"-")</f>
        <v>0.77142857142857146</v>
      </c>
      <c r="N61" s="461">
        <f t="shared" ref="N61" si="116">VLOOKUP(C61,$AD$5:$AK$78,5,0)</f>
        <v>572</v>
      </c>
      <c r="O61" s="172">
        <v>395</v>
      </c>
      <c r="P61" s="65">
        <f>IFERROR(O61/N61,"-")</f>
        <v>0.69055944055944052</v>
      </c>
      <c r="Q61" s="461">
        <f t="shared" ref="Q61" si="117">VLOOKUP(C61,$AD$5:$AK$78,6,0)</f>
        <v>362</v>
      </c>
      <c r="R61" s="172">
        <v>245</v>
      </c>
      <c r="S61" s="65">
        <f>IFERROR(R61/Q61,"-")</f>
        <v>0.67679558011049723</v>
      </c>
      <c r="T61" s="461">
        <f t="shared" ref="T61" si="118">VLOOKUP(C61,$AD$5:$AK$78,7,0)</f>
        <v>91</v>
      </c>
      <c r="U61" s="172">
        <v>52</v>
      </c>
      <c r="V61" s="65">
        <f>IFERROR(U61/T61,"-")</f>
        <v>0.5714285714285714</v>
      </c>
      <c r="W61" s="461">
        <f t="shared" ref="W61" si="119">VLOOKUP(C61,$AD$5:$AK$78,8,0)</f>
        <v>6</v>
      </c>
      <c r="X61" s="172">
        <v>5</v>
      </c>
      <c r="Y61" s="65">
        <f>IFERROR(X61/W61,"-")</f>
        <v>0.83333333333333337</v>
      </c>
      <c r="Z61" s="461">
        <f t="shared" ref="Z61" si="120">VLOOKUP(C61,$AD$5:$AL$78,9,0)</f>
        <v>1813</v>
      </c>
      <c r="AA61" s="172">
        <f t="shared" si="2"/>
        <v>1298</v>
      </c>
      <c r="AB61" s="65">
        <f>IFERROR(AA61/Z61,"-")</f>
        <v>0.71594043022614451</v>
      </c>
      <c r="AC61" s="8"/>
      <c r="AD61" s="267" t="s">
        <v>49</v>
      </c>
      <c r="AE61" s="157">
        <v>2</v>
      </c>
      <c r="AF61" s="157">
        <v>5</v>
      </c>
      <c r="AG61" s="157">
        <v>533</v>
      </c>
      <c r="AH61" s="157">
        <v>347</v>
      </c>
      <c r="AI61" s="157">
        <v>175</v>
      </c>
      <c r="AJ61" s="157">
        <v>45</v>
      </c>
      <c r="AK61" s="157">
        <v>7</v>
      </c>
      <c r="AL61" s="157">
        <f t="shared" si="3"/>
        <v>1114</v>
      </c>
      <c r="AM61" s="237">
        <v>57</v>
      </c>
      <c r="AN61" s="140" t="s">
        <v>49</v>
      </c>
      <c r="AO61" s="114">
        <f t="shared" si="72"/>
        <v>8.8868940754039491E-2</v>
      </c>
      <c r="AP61" s="138"/>
      <c r="AQ61" s="138"/>
      <c r="AR61" s="138"/>
      <c r="AS61" s="9"/>
      <c r="AW61" s="46"/>
    </row>
    <row r="62" spans="2:49" ht="14.25" customHeight="1">
      <c r="B62" s="457"/>
      <c r="C62" s="460"/>
      <c r="D62" s="244" t="s">
        <v>78</v>
      </c>
      <c r="E62" s="462"/>
      <c r="F62" s="173">
        <v>0</v>
      </c>
      <c r="G62" s="12">
        <f>IFERROR(F62/E61,"-")</f>
        <v>0</v>
      </c>
      <c r="H62" s="462"/>
      <c r="I62" s="173">
        <v>2</v>
      </c>
      <c r="J62" s="12">
        <f>IFERROR(I62/H61,"-")</f>
        <v>0.22222222222222221</v>
      </c>
      <c r="K62" s="462"/>
      <c r="L62" s="173">
        <v>78</v>
      </c>
      <c r="M62" s="12">
        <f>IFERROR(L62/K61,"-")</f>
        <v>0.1012987012987013</v>
      </c>
      <c r="N62" s="462"/>
      <c r="O62" s="173">
        <v>77</v>
      </c>
      <c r="P62" s="12">
        <f>IFERROR(O62/N61,"-")</f>
        <v>0.13461538461538461</v>
      </c>
      <c r="Q62" s="462"/>
      <c r="R62" s="173">
        <v>50</v>
      </c>
      <c r="S62" s="12">
        <f>IFERROR(R62/Q61,"-")</f>
        <v>0.13812154696132597</v>
      </c>
      <c r="T62" s="462"/>
      <c r="U62" s="173">
        <v>15</v>
      </c>
      <c r="V62" s="12">
        <f>IFERROR(U62/T61,"-")</f>
        <v>0.16483516483516483</v>
      </c>
      <c r="W62" s="462"/>
      <c r="X62" s="173">
        <v>0</v>
      </c>
      <c r="Y62" s="12">
        <f>IFERROR(X62/W61,"-")</f>
        <v>0</v>
      </c>
      <c r="Z62" s="462"/>
      <c r="AA62" s="173">
        <f t="shared" si="2"/>
        <v>222</v>
      </c>
      <c r="AB62" s="12">
        <f>IFERROR(AA62/Z61,"-")</f>
        <v>0.12244897959183673</v>
      </c>
      <c r="AC62" s="8"/>
      <c r="AD62" s="267" t="s">
        <v>29</v>
      </c>
      <c r="AE62" s="157">
        <v>3</v>
      </c>
      <c r="AF62" s="157">
        <v>7</v>
      </c>
      <c r="AG62" s="157">
        <v>610</v>
      </c>
      <c r="AH62" s="157">
        <v>459</v>
      </c>
      <c r="AI62" s="157">
        <v>205</v>
      </c>
      <c r="AJ62" s="157">
        <v>57</v>
      </c>
      <c r="AK62" s="157">
        <v>9</v>
      </c>
      <c r="AL62" s="157">
        <f t="shared" si="3"/>
        <v>1350</v>
      </c>
      <c r="AM62" s="237">
        <v>58</v>
      </c>
      <c r="AN62" s="140" t="s">
        <v>29</v>
      </c>
      <c r="AO62" s="114">
        <f t="shared" si="72"/>
        <v>9.8518518518518519E-2</v>
      </c>
      <c r="AP62" s="138"/>
      <c r="AQ62" s="138"/>
      <c r="AR62" s="138"/>
      <c r="AS62" s="9"/>
      <c r="AW62" s="46"/>
    </row>
    <row r="63" spans="2:49" ht="14.25" customHeight="1">
      <c r="B63" s="457"/>
      <c r="C63" s="460"/>
      <c r="D63" s="244" t="s">
        <v>79</v>
      </c>
      <c r="E63" s="462"/>
      <c r="F63" s="173">
        <v>1</v>
      </c>
      <c r="G63" s="12">
        <f>IFERROR(F63/E61,"-")</f>
        <v>0.33333333333333331</v>
      </c>
      <c r="H63" s="462"/>
      <c r="I63" s="173">
        <v>0</v>
      </c>
      <c r="J63" s="12">
        <f>IFERROR(I63/H61,"-")</f>
        <v>0</v>
      </c>
      <c r="K63" s="462"/>
      <c r="L63" s="173">
        <v>31</v>
      </c>
      <c r="M63" s="12">
        <f>IFERROR(L63/K61,"-")</f>
        <v>4.0259740259740259E-2</v>
      </c>
      <c r="N63" s="462"/>
      <c r="O63" s="173">
        <v>36</v>
      </c>
      <c r="P63" s="12">
        <f>IFERROR(O63/N61,"-")</f>
        <v>6.2937062937062943E-2</v>
      </c>
      <c r="Q63" s="462"/>
      <c r="R63" s="173">
        <v>28</v>
      </c>
      <c r="S63" s="12">
        <f>IFERROR(R63/Q61,"-")</f>
        <v>7.7348066298342538E-2</v>
      </c>
      <c r="T63" s="462"/>
      <c r="U63" s="173">
        <v>7</v>
      </c>
      <c r="V63" s="12">
        <f>IFERROR(U63/T61,"-")</f>
        <v>7.6923076923076927E-2</v>
      </c>
      <c r="W63" s="462"/>
      <c r="X63" s="173">
        <v>0</v>
      </c>
      <c r="Y63" s="12">
        <f>IFERROR(X63/W61,"-")</f>
        <v>0</v>
      </c>
      <c r="Z63" s="462"/>
      <c r="AA63" s="173">
        <f t="shared" si="2"/>
        <v>103</v>
      </c>
      <c r="AB63" s="12">
        <f>IFERROR(AA63/Z61,"-")</f>
        <v>5.6811913954771101E-2</v>
      </c>
      <c r="AC63" s="8"/>
      <c r="AD63" s="267" t="s">
        <v>23</v>
      </c>
      <c r="AE63" s="157">
        <v>4</v>
      </c>
      <c r="AF63" s="157">
        <v>9</v>
      </c>
      <c r="AG63" s="157">
        <v>3672</v>
      </c>
      <c r="AH63" s="157">
        <v>2736</v>
      </c>
      <c r="AI63" s="157">
        <v>1162</v>
      </c>
      <c r="AJ63" s="157">
        <v>268</v>
      </c>
      <c r="AK63" s="157">
        <v>32</v>
      </c>
      <c r="AL63" s="157">
        <f t="shared" si="3"/>
        <v>7883</v>
      </c>
      <c r="AM63" s="237">
        <v>59</v>
      </c>
      <c r="AN63" s="140" t="s">
        <v>23</v>
      </c>
      <c r="AO63" s="114">
        <f t="shared" si="72"/>
        <v>8.5627299251553976E-2</v>
      </c>
      <c r="AP63" s="138"/>
      <c r="AQ63" s="138"/>
      <c r="AR63" s="138"/>
      <c r="AS63" s="9"/>
      <c r="AW63" s="46"/>
    </row>
    <row r="64" spans="2:49" ht="14.25" customHeight="1">
      <c r="B64" s="458"/>
      <c r="C64" s="482"/>
      <c r="D64" s="245" t="s">
        <v>80</v>
      </c>
      <c r="E64" s="463"/>
      <c r="F64" s="174">
        <v>0</v>
      </c>
      <c r="G64" s="13">
        <f>IFERROR(F64/E61,"-")</f>
        <v>0</v>
      </c>
      <c r="H64" s="463"/>
      <c r="I64" s="174">
        <v>2</v>
      </c>
      <c r="J64" s="13">
        <f>IFERROR(I64/H61,"-")</f>
        <v>0.22222222222222221</v>
      </c>
      <c r="K64" s="463"/>
      <c r="L64" s="174">
        <v>67</v>
      </c>
      <c r="M64" s="13">
        <f>IFERROR(L64/K61,"-")</f>
        <v>8.7012987012987014E-2</v>
      </c>
      <c r="N64" s="463"/>
      <c r="O64" s="174">
        <v>64</v>
      </c>
      <c r="P64" s="13">
        <f>IFERROR(O64/N61,"-")</f>
        <v>0.11188811188811189</v>
      </c>
      <c r="Q64" s="463"/>
      <c r="R64" s="174">
        <v>39</v>
      </c>
      <c r="S64" s="13">
        <f>IFERROR(R64/Q61,"-")</f>
        <v>0.10773480662983426</v>
      </c>
      <c r="T64" s="463"/>
      <c r="U64" s="174">
        <v>17</v>
      </c>
      <c r="V64" s="13">
        <f>IFERROR(U64/T61,"-")</f>
        <v>0.18681318681318682</v>
      </c>
      <c r="W64" s="463"/>
      <c r="X64" s="174">
        <v>1</v>
      </c>
      <c r="Y64" s="13">
        <f>IFERROR(X64/W61,"-")</f>
        <v>0.16666666666666666</v>
      </c>
      <c r="Z64" s="463"/>
      <c r="AA64" s="174">
        <f t="shared" si="2"/>
        <v>190</v>
      </c>
      <c r="AB64" s="13">
        <f>IFERROR(AA64/Z61,"-")</f>
        <v>0.10479867622724766</v>
      </c>
      <c r="AC64" s="8"/>
      <c r="AD64" s="267" t="s">
        <v>50</v>
      </c>
      <c r="AE64" s="157">
        <v>1</v>
      </c>
      <c r="AF64" s="157">
        <v>7</v>
      </c>
      <c r="AG64" s="157">
        <v>393</v>
      </c>
      <c r="AH64" s="157">
        <v>271</v>
      </c>
      <c r="AI64" s="157">
        <v>116</v>
      </c>
      <c r="AJ64" s="157">
        <v>38</v>
      </c>
      <c r="AK64" s="157">
        <v>5</v>
      </c>
      <c r="AL64" s="157">
        <f t="shared" si="3"/>
        <v>831</v>
      </c>
      <c r="AM64" s="237">
        <v>60</v>
      </c>
      <c r="AN64" s="140" t="s">
        <v>50</v>
      </c>
      <c r="AO64" s="114">
        <f t="shared" si="72"/>
        <v>9.9879663056558363E-2</v>
      </c>
      <c r="AP64" s="138"/>
      <c r="AQ64" s="138"/>
      <c r="AR64" s="138"/>
      <c r="AS64" s="9"/>
      <c r="AW64" s="46"/>
    </row>
    <row r="65" spans="2:49" ht="14.25" customHeight="1">
      <c r="B65" s="456">
        <v>16</v>
      </c>
      <c r="C65" s="459" t="s">
        <v>61</v>
      </c>
      <c r="D65" s="243" t="s">
        <v>77</v>
      </c>
      <c r="E65" s="461">
        <f t="shared" ref="E65" si="121">VLOOKUP(C65,$AD$5:$AK$78,2,0)</f>
        <v>2</v>
      </c>
      <c r="F65" s="172">
        <v>2</v>
      </c>
      <c r="G65" s="65">
        <f>IFERROR(F65/E65,"-")</f>
        <v>1</v>
      </c>
      <c r="H65" s="461">
        <f t="shared" ref="H65" si="122">VLOOKUP(C65,$AD$5:$AK$78,3,0)</f>
        <v>5</v>
      </c>
      <c r="I65" s="172">
        <v>4</v>
      </c>
      <c r="J65" s="65">
        <f>IFERROR(I65/H65,"-")</f>
        <v>0.8</v>
      </c>
      <c r="K65" s="461">
        <f t="shared" ref="K65" si="123">VLOOKUP(C65,$AD$5:$AK$78,4,0)</f>
        <v>534</v>
      </c>
      <c r="L65" s="172">
        <v>424</v>
      </c>
      <c r="M65" s="65">
        <f>IFERROR(L65/K65,"-")</f>
        <v>0.79400749063670417</v>
      </c>
      <c r="N65" s="461">
        <f t="shared" ref="N65" si="124">VLOOKUP(C65,$AD$5:$AK$78,5,0)</f>
        <v>450</v>
      </c>
      <c r="O65" s="172">
        <v>343</v>
      </c>
      <c r="P65" s="65">
        <f>IFERROR(O65/N65,"-")</f>
        <v>0.76222222222222225</v>
      </c>
      <c r="Q65" s="461">
        <f t="shared" ref="Q65" si="125">VLOOKUP(C65,$AD$5:$AK$78,6,0)</f>
        <v>273</v>
      </c>
      <c r="R65" s="172">
        <v>188</v>
      </c>
      <c r="S65" s="65">
        <f>IFERROR(R65/Q65,"-")</f>
        <v>0.68864468864468864</v>
      </c>
      <c r="T65" s="461">
        <f t="shared" ref="T65" si="126">VLOOKUP(C65,$AD$5:$AK$78,7,0)</f>
        <v>81</v>
      </c>
      <c r="U65" s="172">
        <v>55</v>
      </c>
      <c r="V65" s="65">
        <f>IFERROR(U65/T65,"-")</f>
        <v>0.67901234567901236</v>
      </c>
      <c r="W65" s="461">
        <f t="shared" ref="W65" si="127">VLOOKUP(C65,$AD$5:$AK$78,8,0)</f>
        <v>12</v>
      </c>
      <c r="X65" s="172">
        <v>7</v>
      </c>
      <c r="Y65" s="65">
        <f>IFERROR(X65/W65,"-")</f>
        <v>0.58333333333333337</v>
      </c>
      <c r="Z65" s="461">
        <f t="shared" ref="Z65" si="128">VLOOKUP(C65,$AD$5:$AL$78,9,0)</f>
        <v>1357</v>
      </c>
      <c r="AA65" s="172">
        <f t="shared" si="2"/>
        <v>1023</v>
      </c>
      <c r="AB65" s="65">
        <f>IFERROR(AA65/Z65,"-")</f>
        <v>0.75386882829771551</v>
      </c>
      <c r="AC65" s="8"/>
      <c r="AD65" s="267" t="s">
        <v>18</v>
      </c>
      <c r="AE65" s="157">
        <v>0</v>
      </c>
      <c r="AF65" s="157">
        <v>2</v>
      </c>
      <c r="AG65" s="157">
        <v>412</v>
      </c>
      <c r="AH65" s="157">
        <v>267</v>
      </c>
      <c r="AI65" s="157">
        <v>98</v>
      </c>
      <c r="AJ65" s="157">
        <v>25</v>
      </c>
      <c r="AK65" s="157">
        <v>0</v>
      </c>
      <c r="AL65" s="157">
        <f t="shared" si="3"/>
        <v>804</v>
      </c>
      <c r="AM65" s="237">
        <v>61</v>
      </c>
      <c r="AN65" s="140" t="s">
        <v>18</v>
      </c>
      <c r="AO65" s="114">
        <f t="shared" si="72"/>
        <v>9.4527363184079602E-2</v>
      </c>
      <c r="AP65" s="138"/>
      <c r="AQ65" s="138"/>
      <c r="AR65" s="138"/>
      <c r="AS65" s="9"/>
      <c r="AW65" s="46"/>
    </row>
    <row r="66" spans="2:49" ht="14.25" customHeight="1">
      <c r="B66" s="457"/>
      <c r="C66" s="460"/>
      <c r="D66" s="244" t="s">
        <v>78</v>
      </c>
      <c r="E66" s="462"/>
      <c r="F66" s="173">
        <v>0</v>
      </c>
      <c r="G66" s="12">
        <f>IFERROR(F66/E65,"-")</f>
        <v>0</v>
      </c>
      <c r="H66" s="462"/>
      <c r="I66" s="173">
        <v>1</v>
      </c>
      <c r="J66" s="12">
        <f>IFERROR(I66/H65,"-")</f>
        <v>0.2</v>
      </c>
      <c r="K66" s="462"/>
      <c r="L66" s="173">
        <v>49</v>
      </c>
      <c r="M66" s="12">
        <f>IFERROR(L66/K65,"-")</f>
        <v>9.1760299625468167E-2</v>
      </c>
      <c r="N66" s="462"/>
      <c r="O66" s="173">
        <v>41</v>
      </c>
      <c r="P66" s="12">
        <f>IFERROR(O66/N65,"-")</f>
        <v>9.1111111111111115E-2</v>
      </c>
      <c r="Q66" s="462"/>
      <c r="R66" s="173">
        <v>35</v>
      </c>
      <c r="S66" s="12">
        <f>IFERROR(R66/Q65,"-")</f>
        <v>0.12820512820512819</v>
      </c>
      <c r="T66" s="462"/>
      <c r="U66" s="173">
        <v>8</v>
      </c>
      <c r="V66" s="12">
        <f>IFERROR(U66/T65,"-")</f>
        <v>9.8765432098765427E-2</v>
      </c>
      <c r="W66" s="462"/>
      <c r="X66" s="173">
        <v>2</v>
      </c>
      <c r="Y66" s="12">
        <f>IFERROR(X66/W65,"-")</f>
        <v>0.16666666666666666</v>
      </c>
      <c r="Z66" s="462"/>
      <c r="AA66" s="173">
        <f t="shared" si="2"/>
        <v>136</v>
      </c>
      <c r="AB66" s="12">
        <f>IFERROR(AA66/Z65,"-")</f>
        <v>0.10022107590272661</v>
      </c>
      <c r="AC66" s="8"/>
      <c r="AD66" s="267" t="s">
        <v>19</v>
      </c>
      <c r="AE66" s="157">
        <v>0</v>
      </c>
      <c r="AF66" s="157">
        <v>4</v>
      </c>
      <c r="AG66" s="157">
        <v>463</v>
      </c>
      <c r="AH66" s="157">
        <v>320</v>
      </c>
      <c r="AI66" s="157">
        <v>124</v>
      </c>
      <c r="AJ66" s="157">
        <v>30</v>
      </c>
      <c r="AK66" s="157">
        <v>5</v>
      </c>
      <c r="AL66" s="157">
        <f t="shared" si="3"/>
        <v>946</v>
      </c>
      <c r="AM66" s="237">
        <v>62</v>
      </c>
      <c r="AN66" s="140" t="s">
        <v>19</v>
      </c>
      <c r="AO66" s="114">
        <f t="shared" si="72"/>
        <v>7.7167019027484143E-2</v>
      </c>
      <c r="AP66" s="138"/>
      <c r="AQ66" s="138"/>
      <c r="AR66" s="138"/>
      <c r="AS66" s="9"/>
      <c r="AW66" s="46"/>
    </row>
    <row r="67" spans="2:49" ht="14.25" customHeight="1">
      <c r="B67" s="457"/>
      <c r="C67" s="460"/>
      <c r="D67" s="244" t="s">
        <v>79</v>
      </c>
      <c r="E67" s="462"/>
      <c r="F67" s="173">
        <v>0</v>
      </c>
      <c r="G67" s="12">
        <f>IFERROR(F67/E65,"-")</f>
        <v>0</v>
      </c>
      <c r="H67" s="462"/>
      <c r="I67" s="173">
        <v>0</v>
      </c>
      <c r="J67" s="12">
        <f>IFERROR(I67/H65,"-")</f>
        <v>0</v>
      </c>
      <c r="K67" s="462"/>
      <c r="L67" s="173">
        <v>26</v>
      </c>
      <c r="M67" s="12">
        <f>IFERROR(L67/K65,"-")</f>
        <v>4.8689138576779027E-2</v>
      </c>
      <c r="N67" s="462"/>
      <c r="O67" s="173">
        <v>34</v>
      </c>
      <c r="P67" s="12">
        <f>IFERROR(O67/N65,"-")</f>
        <v>7.5555555555555556E-2</v>
      </c>
      <c r="Q67" s="462"/>
      <c r="R67" s="173">
        <v>21</v>
      </c>
      <c r="S67" s="12">
        <f>IFERROR(R67/Q65,"-")</f>
        <v>7.6923076923076927E-2</v>
      </c>
      <c r="T67" s="462"/>
      <c r="U67" s="173">
        <v>6</v>
      </c>
      <c r="V67" s="12">
        <f>IFERROR(U67/T65,"-")</f>
        <v>7.407407407407407E-2</v>
      </c>
      <c r="W67" s="462"/>
      <c r="X67" s="173">
        <v>0</v>
      </c>
      <c r="Y67" s="12">
        <f>IFERROR(X67/W65,"-")</f>
        <v>0</v>
      </c>
      <c r="Z67" s="462"/>
      <c r="AA67" s="173">
        <f t="shared" si="2"/>
        <v>87</v>
      </c>
      <c r="AB67" s="12">
        <f>IFERROR(AA67/Z65,"-")</f>
        <v>6.411201179071481E-2</v>
      </c>
      <c r="AC67" s="8"/>
      <c r="AD67" s="267" t="s">
        <v>30</v>
      </c>
      <c r="AE67" s="157">
        <v>1</v>
      </c>
      <c r="AF67" s="157">
        <v>0</v>
      </c>
      <c r="AG67" s="157">
        <v>379</v>
      </c>
      <c r="AH67" s="157">
        <v>217</v>
      </c>
      <c r="AI67" s="157">
        <v>80</v>
      </c>
      <c r="AJ67" s="157">
        <v>32</v>
      </c>
      <c r="AK67" s="157">
        <v>5</v>
      </c>
      <c r="AL67" s="157">
        <f t="shared" si="3"/>
        <v>714</v>
      </c>
      <c r="AM67" s="237">
        <v>63</v>
      </c>
      <c r="AN67" s="140" t="s">
        <v>30</v>
      </c>
      <c r="AO67" s="114">
        <f t="shared" si="72"/>
        <v>0.10784313725490197</v>
      </c>
      <c r="AP67" s="138"/>
      <c r="AQ67" s="138"/>
      <c r="AR67" s="138"/>
      <c r="AS67" s="9"/>
      <c r="AW67" s="46"/>
    </row>
    <row r="68" spans="2:49" ht="14.25" customHeight="1">
      <c r="B68" s="458"/>
      <c r="C68" s="482"/>
      <c r="D68" s="245" t="s">
        <v>80</v>
      </c>
      <c r="E68" s="463"/>
      <c r="F68" s="174">
        <v>0</v>
      </c>
      <c r="G68" s="13">
        <f>IFERROR(F68/E65,"-")</f>
        <v>0</v>
      </c>
      <c r="H68" s="463"/>
      <c r="I68" s="174">
        <v>0</v>
      </c>
      <c r="J68" s="13">
        <f>IFERROR(I68/H65,"-")</f>
        <v>0</v>
      </c>
      <c r="K68" s="463"/>
      <c r="L68" s="174">
        <v>35</v>
      </c>
      <c r="M68" s="13">
        <f>IFERROR(L68/K65,"-")</f>
        <v>6.5543071161048683E-2</v>
      </c>
      <c r="N68" s="463"/>
      <c r="O68" s="174">
        <v>32</v>
      </c>
      <c r="P68" s="13">
        <f>IFERROR(O68/N65,"-")</f>
        <v>7.1111111111111111E-2</v>
      </c>
      <c r="Q68" s="463"/>
      <c r="R68" s="174">
        <v>29</v>
      </c>
      <c r="S68" s="13">
        <f>IFERROR(R68/Q65,"-")</f>
        <v>0.10622710622710622</v>
      </c>
      <c r="T68" s="463"/>
      <c r="U68" s="174">
        <v>12</v>
      </c>
      <c r="V68" s="13">
        <f>IFERROR(U68/T65,"-")</f>
        <v>0.14814814814814814</v>
      </c>
      <c r="W68" s="463"/>
      <c r="X68" s="174">
        <v>3</v>
      </c>
      <c r="Y68" s="13">
        <f>IFERROR(X68/W65,"-")</f>
        <v>0.25</v>
      </c>
      <c r="Z68" s="463"/>
      <c r="AA68" s="174">
        <f t="shared" si="2"/>
        <v>111</v>
      </c>
      <c r="AB68" s="13">
        <f>IFERROR(AA68/Z65,"-")</f>
        <v>8.1798084008843031E-2</v>
      </c>
      <c r="AC68" s="8"/>
      <c r="AD68" s="267" t="s">
        <v>51</v>
      </c>
      <c r="AE68" s="157">
        <v>4</v>
      </c>
      <c r="AF68" s="157">
        <v>6</v>
      </c>
      <c r="AG68" s="157">
        <v>322</v>
      </c>
      <c r="AH68" s="157">
        <v>149</v>
      </c>
      <c r="AI68" s="157">
        <v>53</v>
      </c>
      <c r="AJ68" s="157">
        <v>11</v>
      </c>
      <c r="AK68" s="157">
        <v>0</v>
      </c>
      <c r="AL68" s="157">
        <f t="shared" si="3"/>
        <v>545</v>
      </c>
      <c r="AM68" s="237">
        <v>64</v>
      </c>
      <c r="AN68" s="140" t="s">
        <v>51</v>
      </c>
      <c r="AO68" s="114">
        <f t="shared" si="72"/>
        <v>9.9082568807339455E-2</v>
      </c>
      <c r="AP68" s="138"/>
      <c r="AQ68" s="138"/>
      <c r="AR68" s="138"/>
      <c r="AS68" s="9"/>
      <c r="AW68" s="46"/>
    </row>
    <row r="69" spans="2:49" ht="14.25" customHeight="1">
      <c r="B69" s="456">
        <v>17</v>
      </c>
      <c r="C69" s="459" t="s">
        <v>135</v>
      </c>
      <c r="D69" s="243" t="s">
        <v>77</v>
      </c>
      <c r="E69" s="461">
        <f t="shared" ref="E69" si="129">VLOOKUP(C69,$AD$5:$AK$78,2,0)</f>
        <v>1</v>
      </c>
      <c r="F69" s="172">
        <v>0</v>
      </c>
      <c r="G69" s="65">
        <f>IFERROR(F69/E69,"-")</f>
        <v>0</v>
      </c>
      <c r="H69" s="461">
        <f t="shared" ref="H69" si="130">VLOOKUP(C69,$AD$5:$AK$78,3,0)</f>
        <v>12</v>
      </c>
      <c r="I69" s="172">
        <v>7</v>
      </c>
      <c r="J69" s="65">
        <f>IFERROR(I69/H69,"-")</f>
        <v>0.58333333333333337</v>
      </c>
      <c r="K69" s="461">
        <f t="shared" ref="K69" si="131">VLOOKUP(C69,$AD$5:$AK$78,4,0)</f>
        <v>772</v>
      </c>
      <c r="L69" s="172">
        <v>600</v>
      </c>
      <c r="M69" s="65">
        <f>IFERROR(L69/K69,"-")</f>
        <v>0.77720207253886009</v>
      </c>
      <c r="N69" s="461">
        <f t="shared" ref="N69" si="132">VLOOKUP(C69,$AD$5:$AK$78,5,0)</f>
        <v>676</v>
      </c>
      <c r="O69" s="172">
        <v>511</v>
      </c>
      <c r="P69" s="65">
        <f>IFERROR(O69/N69,"-")</f>
        <v>0.75591715976331364</v>
      </c>
      <c r="Q69" s="461">
        <f t="shared" ref="Q69" si="133">VLOOKUP(C69,$AD$5:$AK$78,6,0)</f>
        <v>423</v>
      </c>
      <c r="R69" s="172">
        <v>306</v>
      </c>
      <c r="S69" s="65">
        <f>IFERROR(R69/Q69,"-")</f>
        <v>0.72340425531914898</v>
      </c>
      <c r="T69" s="461">
        <f t="shared" ref="T69" si="134">VLOOKUP(C69,$AD$5:$AK$78,7,0)</f>
        <v>102</v>
      </c>
      <c r="U69" s="172">
        <v>73</v>
      </c>
      <c r="V69" s="65">
        <f>IFERROR(U69/T69,"-")</f>
        <v>0.71568627450980393</v>
      </c>
      <c r="W69" s="461">
        <f t="shared" ref="W69" si="135">VLOOKUP(C69,$AD$5:$AK$78,8,0)</f>
        <v>14</v>
      </c>
      <c r="X69" s="172">
        <v>11</v>
      </c>
      <c r="Y69" s="65">
        <f>IFERROR(X69/W69,"-")</f>
        <v>0.7857142857142857</v>
      </c>
      <c r="Z69" s="461">
        <f t="shared" ref="Z69" si="136">VLOOKUP(C69,$AD$5:$AL$78,9,0)</f>
        <v>2000</v>
      </c>
      <c r="AA69" s="172">
        <f t="shared" si="2"/>
        <v>1508</v>
      </c>
      <c r="AB69" s="65">
        <f>IFERROR(AA69/Z69,"-")</f>
        <v>0.754</v>
      </c>
      <c r="AC69" s="8"/>
      <c r="AD69" s="267" t="s">
        <v>11</v>
      </c>
      <c r="AE69" s="157">
        <v>0</v>
      </c>
      <c r="AF69" s="157">
        <v>1</v>
      </c>
      <c r="AG69" s="157">
        <v>270</v>
      </c>
      <c r="AH69" s="157">
        <v>148</v>
      </c>
      <c r="AI69" s="157">
        <v>60</v>
      </c>
      <c r="AJ69" s="157">
        <v>26</v>
      </c>
      <c r="AK69" s="157">
        <v>3</v>
      </c>
      <c r="AL69" s="157">
        <f t="shared" si="3"/>
        <v>508</v>
      </c>
      <c r="AM69" s="237">
        <v>65</v>
      </c>
      <c r="AN69" s="140" t="s">
        <v>11</v>
      </c>
      <c r="AO69" s="114">
        <f t="shared" ref="AO69:AO78" si="137">INDEX($AB:$AB,(ROW()+($AM69-1)*3)+3)</f>
        <v>9.4488188976377951E-2</v>
      </c>
      <c r="AP69" s="138"/>
      <c r="AQ69" s="138"/>
      <c r="AR69" s="138"/>
      <c r="AS69" s="9"/>
      <c r="AW69" s="46"/>
    </row>
    <row r="70" spans="2:49" ht="14.25" customHeight="1">
      <c r="B70" s="457"/>
      <c r="C70" s="460"/>
      <c r="D70" s="244" t="s">
        <v>78</v>
      </c>
      <c r="E70" s="462"/>
      <c r="F70" s="173">
        <v>1</v>
      </c>
      <c r="G70" s="12">
        <f>IFERROR(F70/E69,"-")</f>
        <v>1</v>
      </c>
      <c r="H70" s="462"/>
      <c r="I70" s="173">
        <v>1</v>
      </c>
      <c r="J70" s="12">
        <f>IFERROR(I70/H69,"-")</f>
        <v>8.3333333333333329E-2</v>
      </c>
      <c r="K70" s="462"/>
      <c r="L70" s="173">
        <v>75</v>
      </c>
      <c r="M70" s="12">
        <f>IFERROR(L70/K69,"-")</f>
        <v>9.7150259067357511E-2</v>
      </c>
      <c r="N70" s="462"/>
      <c r="O70" s="173">
        <v>71</v>
      </c>
      <c r="P70" s="12">
        <f>IFERROR(O70/N69,"-")</f>
        <v>0.10502958579881656</v>
      </c>
      <c r="Q70" s="462"/>
      <c r="R70" s="173">
        <v>44</v>
      </c>
      <c r="S70" s="12">
        <f>IFERROR(R70/Q69,"-")</f>
        <v>0.10401891252955082</v>
      </c>
      <c r="T70" s="462"/>
      <c r="U70" s="173">
        <v>12</v>
      </c>
      <c r="V70" s="12">
        <f>IFERROR(U70/T69,"-")</f>
        <v>0.11764705882352941</v>
      </c>
      <c r="W70" s="462"/>
      <c r="X70" s="173">
        <v>0</v>
      </c>
      <c r="Y70" s="12">
        <f>IFERROR(X70/W69,"-")</f>
        <v>0</v>
      </c>
      <c r="Z70" s="462"/>
      <c r="AA70" s="173">
        <f t="shared" ref="AA70:AA133" si="138">SUM(F70,I70,L70,O70,R70,U70,X70)</f>
        <v>204</v>
      </c>
      <c r="AB70" s="12">
        <f>IFERROR(AA70/Z69,"-")</f>
        <v>0.10199999999999999</v>
      </c>
      <c r="AC70" s="8"/>
      <c r="AD70" s="267" t="s">
        <v>5</v>
      </c>
      <c r="AE70" s="157">
        <v>1</v>
      </c>
      <c r="AF70" s="157">
        <v>0</v>
      </c>
      <c r="AG70" s="157">
        <v>345</v>
      </c>
      <c r="AH70" s="157">
        <v>190</v>
      </c>
      <c r="AI70" s="157">
        <v>85</v>
      </c>
      <c r="AJ70" s="157">
        <v>34</v>
      </c>
      <c r="AK70" s="157">
        <v>5</v>
      </c>
      <c r="AL70" s="157">
        <f t="shared" ref="AL70:AL78" si="139">SUM(AE70:AK70)</f>
        <v>660</v>
      </c>
      <c r="AM70" s="237">
        <v>66</v>
      </c>
      <c r="AN70" s="140" t="s">
        <v>5</v>
      </c>
      <c r="AO70" s="114">
        <f t="shared" si="137"/>
        <v>0.10454545454545454</v>
      </c>
      <c r="AP70" s="138"/>
      <c r="AQ70" s="138"/>
      <c r="AR70" s="138"/>
      <c r="AS70" s="9"/>
      <c r="AW70" s="46"/>
    </row>
    <row r="71" spans="2:49" ht="14.25" customHeight="1">
      <c r="B71" s="457"/>
      <c r="C71" s="460"/>
      <c r="D71" s="244" t="s">
        <v>79</v>
      </c>
      <c r="E71" s="462"/>
      <c r="F71" s="173">
        <v>0</v>
      </c>
      <c r="G71" s="12">
        <f>IFERROR(F71/E69,"-")</f>
        <v>0</v>
      </c>
      <c r="H71" s="462"/>
      <c r="I71" s="173">
        <v>1</v>
      </c>
      <c r="J71" s="12">
        <f>IFERROR(I71/H69,"-")</f>
        <v>8.3333333333333329E-2</v>
      </c>
      <c r="K71" s="462"/>
      <c r="L71" s="173">
        <v>51</v>
      </c>
      <c r="M71" s="12">
        <f>IFERROR(L71/K69,"-")</f>
        <v>6.6062176165803108E-2</v>
      </c>
      <c r="N71" s="462"/>
      <c r="O71" s="173">
        <v>34</v>
      </c>
      <c r="P71" s="12">
        <f>IFERROR(O71/N69,"-")</f>
        <v>5.0295857988165681E-2</v>
      </c>
      <c r="Q71" s="462"/>
      <c r="R71" s="173">
        <v>17</v>
      </c>
      <c r="S71" s="12">
        <f>IFERROR(R71/Q69,"-")</f>
        <v>4.0189125295508277E-2</v>
      </c>
      <c r="T71" s="462"/>
      <c r="U71" s="173">
        <v>2</v>
      </c>
      <c r="V71" s="12">
        <f>IFERROR(U71/T69,"-")</f>
        <v>1.9607843137254902E-2</v>
      </c>
      <c r="W71" s="462"/>
      <c r="X71" s="173">
        <v>0</v>
      </c>
      <c r="Y71" s="12">
        <f>IFERROR(X71/W69,"-")</f>
        <v>0</v>
      </c>
      <c r="Z71" s="462"/>
      <c r="AA71" s="173">
        <f t="shared" si="138"/>
        <v>105</v>
      </c>
      <c r="AB71" s="12">
        <f>IFERROR(AA71/Z69,"-")</f>
        <v>5.2499999999999998E-2</v>
      </c>
      <c r="AC71" s="8"/>
      <c r="AD71" s="267" t="s">
        <v>6</v>
      </c>
      <c r="AE71" s="157">
        <v>5</v>
      </c>
      <c r="AF71" s="157">
        <v>12</v>
      </c>
      <c r="AG71" s="157">
        <v>91</v>
      </c>
      <c r="AH71" s="157">
        <v>48</v>
      </c>
      <c r="AI71" s="157">
        <v>18</v>
      </c>
      <c r="AJ71" s="157">
        <v>4</v>
      </c>
      <c r="AK71" s="157">
        <v>0</v>
      </c>
      <c r="AL71" s="157">
        <f t="shared" si="139"/>
        <v>178</v>
      </c>
      <c r="AM71" s="237">
        <v>67</v>
      </c>
      <c r="AN71" s="140" t="s">
        <v>6</v>
      </c>
      <c r="AO71" s="114">
        <f t="shared" si="137"/>
        <v>0.16292134831460675</v>
      </c>
      <c r="AP71" s="138"/>
      <c r="AQ71" s="138"/>
      <c r="AR71" s="138"/>
      <c r="AS71" s="9"/>
      <c r="AW71" s="46"/>
    </row>
    <row r="72" spans="2:49" ht="14.25" customHeight="1">
      <c r="B72" s="458"/>
      <c r="C72" s="482"/>
      <c r="D72" s="245" t="s">
        <v>80</v>
      </c>
      <c r="E72" s="463"/>
      <c r="F72" s="174">
        <v>0</v>
      </c>
      <c r="G72" s="13">
        <f>IFERROR(F72/E69,"-")</f>
        <v>0</v>
      </c>
      <c r="H72" s="463"/>
      <c r="I72" s="174">
        <v>3</v>
      </c>
      <c r="J72" s="13">
        <f>IFERROR(I72/H69,"-")</f>
        <v>0.25</v>
      </c>
      <c r="K72" s="463"/>
      <c r="L72" s="174">
        <v>46</v>
      </c>
      <c r="M72" s="13">
        <f>IFERROR(L72/K69,"-")</f>
        <v>5.9585492227979271E-2</v>
      </c>
      <c r="N72" s="463"/>
      <c r="O72" s="174">
        <v>60</v>
      </c>
      <c r="P72" s="13">
        <f>IFERROR(O72/N69,"-")</f>
        <v>8.8757396449704137E-2</v>
      </c>
      <c r="Q72" s="463"/>
      <c r="R72" s="174">
        <v>56</v>
      </c>
      <c r="S72" s="13">
        <f>IFERROR(R72/Q69,"-")</f>
        <v>0.13238770685579196</v>
      </c>
      <c r="T72" s="463"/>
      <c r="U72" s="174">
        <v>15</v>
      </c>
      <c r="V72" s="13">
        <f>IFERROR(U72/T69,"-")</f>
        <v>0.14705882352941177</v>
      </c>
      <c r="W72" s="463"/>
      <c r="X72" s="174">
        <v>3</v>
      </c>
      <c r="Y72" s="13">
        <f>IFERROR(X72/W69,"-")</f>
        <v>0.21428571428571427</v>
      </c>
      <c r="Z72" s="463"/>
      <c r="AA72" s="174">
        <f t="shared" si="138"/>
        <v>183</v>
      </c>
      <c r="AB72" s="13">
        <f>IFERROR(AA72/Z69,"-")</f>
        <v>9.1499999999999998E-2</v>
      </c>
      <c r="AC72" s="8"/>
      <c r="AD72" s="267" t="s">
        <v>52</v>
      </c>
      <c r="AE72" s="157">
        <v>0</v>
      </c>
      <c r="AF72" s="157">
        <v>0</v>
      </c>
      <c r="AG72" s="157">
        <v>114</v>
      </c>
      <c r="AH72" s="157">
        <v>97</v>
      </c>
      <c r="AI72" s="157">
        <v>45</v>
      </c>
      <c r="AJ72" s="157">
        <v>11</v>
      </c>
      <c r="AK72" s="157">
        <v>0</v>
      </c>
      <c r="AL72" s="157">
        <f t="shared" si="139"/>
        <v>267</v>
      </c>
      <c r="AM72" s="237">
        <v>68</v>
      </c>
      <c r="AN72" s="140" t="s">
        <v>52</v>
      </c>
      <c r="AO72" s="114">
        <f t="shared" si="137"/>
        <v>0.10486891385767791</v>
      </c>
      <c r="AP72" s="138"/>
      <c r="AQ72" s="138"/>
      <c r="AR72" s="138"/>
      <c r="AS72" s="9"/>
      <c r="AW72" s="46"/>
    </row>
    <row r="73" spans="2:49" ht="14.25" customHeight="1">
      <c r="B73" s="456">
        <v>18</v>
      </c>
      <c r="C73" s="459" t="s">
        <v>62</v>
      </c>
      <c r="D73" s="243" t="s">
        <v>77</v>
      </c>
      <c r="E73" s="461">
        <f t="shared" ref="E73" si="140">VLOOKUP(C73,$AD$5:$AK$78,2,0)</f>
        <v>7</v>
      </c>
      <c r="F73" s="172">
        <v>5</v>
      </c>
      <c r="G73" s="65">
        <f>IFERROR(F73/E73,"-")</f>
        <v>0.7142857142857143</v>
      </c>
      <c r="H73" s="461">
        <f t="shared" ref="H73" si="141">VLOOKUP(C73,$AD$5:$AK$78,3,0)</f>
        <v>9</v>
      </c>
      <c r="I73" s="172">
        <v>5</v>
      </c>
      <c r="J73" s="65">
        <f>IFERROR(I73/H73,"-")</f>
        <v>0.55555555555555558</v>
      </c>
      <c r="K73" s="461">
        <f t="shared" ref="K73" si="142">VLOOKUP(C73,$AD$5:$AK$78,4,0)</f>
        <v>818</v>
      </c>
      <c r="L73" s="172">
        <v>645</v>
      </c>
      <c r="M73" s="65">
        <f>IFERROR(L73/K73,"-")</f>
        <v>0.78850855745721271</v>
      </c>
      <c r="N73" s="461">
        <f t="shared" ref="N73" si="143">VLOOKUP(C73,$AD$5:$AK$78,5,0)</f>
        <v>723</v>
      </c>
      <c r="O73" s="172">
        <v>563</v>
      </c>
      <c r="P73" s="65">
        <f>IFERROR(O73/N73,"-")</f>
        <v>0.77869986168741356</v>
      </c>
      <c r="Q73" s="461">
        <f t="shared" ref="Q73" si="144">VLOOKUP(C73,$AD$5:$AK$78,6,0)</f>
        <v>434</v>
      </c>
      <c r="R73" s="172">
        <v>332</v>
      </c>
      <c r="S73" s="65">
        <f>IFERROR(R73/Q73,"-")</f>
        <v>0.76497695852534564</v>
      </c>
      <c r="T73" s="461">
        <f t="shared" ref="T73" si="145">VLOOKUP(C73,$AD$5:$AK$78,7,0)</f>
        <v>116</v>
      </c>
      <c r="U73" s="172">
        <v>79</v>
      </c>
      <c r="V73" s="65">
        <f>IFERROR(U73/T73,"-")</f>
        <v>0.68103448275862066</v>
      </c>
      <c r="W73" s="461">
        <f t="shared" ref="W73" si="146">VLOOKUP(C73,$AD$5:$AK$78,8,0)</f>
        <v>19</v>
      </c>
      <c r="X73" s="172">
        <v>10</v>
      </c>
      <c r="Y73" s="65">
        <f>IFERROR(X73/W73,"-")</f>
        <v>0.52631578947368418</v>
      </c>
      <c r="Z73" s="461">
        <f t="shared" ref="Z73" si="147">VLOOKUP(C73,$AD$5:$AL$78,9,0)</f>
        <v>2126</v>
      </c>
      <c r="AA73" s="172">
        <f t="shared" si="138"/>
        <v>1639</v>
      </c>
      <c r="AB73" s="65">
        <f>IFERROR(AA73/Z73,"-")</f>
        <v>0.77093132643461904</v>
      </c>
      <c r="AC73" s="8"/>
      <c r="AD73" s="267" t="s">
        <v>53</v>
      </c>
      <c r="AE73" s="157">
        <v>0</v>
      </c>
      <c r="AF73" s="157">
        <v>2</v>
      </c>
      <c r="AG73" s="157">
        <v>356</v>
      </c>
      <c r="AH73" s="157">
        <v>208</v>
      </c>
      <c r="AI73" s="157">
        <v>80</v>
      </c>
      <c r="AJ73" s="157">
        <v>23</v>
      </c>
      <c r="AK73" s="157">
        <v>3</v>
      </c>
      <c r="AL73" s="157">
        <f t="shared" si="139"/>
        <v>672</v>
      </c>
      <c r="AM73" s="237">
        <v>69</v>
      </c>
      <c r="AN73" s="140" t="s">
        <v>53</v>
      </c>
      <c r="AO73" s="114">
        <f t="shared" si="137"/>
        <v>9.0773809523809521E-2</v>
      </c>
      <c r="AP73" s="138"/>
      <c r="AQ73" s="138"/>
      <c r="AR73" s="138"/>
      <c r="AS73" s="9"/>
      <c r="AW73" s="46"/>
    </row>
    <row r="74" spans="2:49" ht="14.25" customHeight="1">
      <c r="B74" s="457"/>
      <c r="C74" s="460"/>
      <c r="D74" s="244" t="s">
        <v>78</v>
      </c>
      <c r="E74" s="462"/>
      <c r="F74" s="173">
        <v>2</v>
      </c>
      <c r="G74" s="12">
        <f>IFERROR(F74/E73,"-")</f>
        <v>0.2857142857142857</v>
      </c>
      <c r="H74" s="462"/>
      <c r="I74" s="173">
        <v>1</v>
      </c>
      <c r="J74" s="12">
        <f>IFERROR(I74/H73,"-")</f>
        <v>0.1111111111111111</v>
      </c>
      <c r="K74" s="462"/>
      <c r="L74" s="173">
        <v>76</v>
      </c>
      <c r="M74" s="12">
        <f>IFERROR(L74/K73,"-")</f>
        <v>9.2909535452322736E-2</v>
      </c>
      <c r="N74" s="462"/>
      <c r="O74" s="173">
        <v>60</v>
      </c>
      <c r="P74" s="12">
        <f>IFERROR(O74/N73,"-")</f>
        <v>8.2987551867219914E-2</v>
      </c>
      <c r="Q74" s="462"/>
      <c r="R74" s="173">
        <v>44</v>
      </c>
      <c r="S74" s="12">
        <f>IFERROR(R74/Q73,"-")</f>
        <v>0.10138248847926268</v>
      </c>
      <c r="T74" s="462"/>
      <c r="U74" s="173">
        <v>16</v>
      </c>
      <c r="V74" s="12">
        <f>IFERROR(U74/T73,"-")</f>
        <v>0.13793103448275862</v>
      </c>
      <c r="W74" s="462"/>
      <c r="X74" s="173">
        <v>1</v>
      </c>
      <c r="Y74" s="12">
        <f>IFERROR(X74/W73,"-")</f>
        <v>5.2631578947368418E-2</v>
      </c>
      <c r="Z74" s="462"/>
      <c r="AA74" s="173">
        <f t="shared" si="138"/>
        <v>200</v>
      </c>
      <c r="AB74" s="12">
        <f>IFERROR(AA74/Z73,"-")</f>
        <v>9.4073377234242708E-2</v>
      </c>
      <c r="AC74" s="8"/>
      <c r="AD74" s="267" t="s">
        <v>54</v>
      </c>
      <c r="AE74" s="157">
        <v>0</v>
      </c>
      <c r="AF74" s="157">
        <v>0</v>
      </c>
      <c r="AG74" s="157">
        <v>65</v>
      </c>
      <c r="AH74" s="157">
        <v>59</v>
      </c>
      <c r="AI74" s="157">
        <v>20</v>
      </c>
      <c r="AJ74" s="157">
        <v>4</v>
      </c>
      <c r="AK74" s="157">
        <v>1</v>
      </c>
      <c r="AL74" s="157">
        <f t="shared" si="139"/>
        <v>149</v>
      </c>
      <c r="AM74" s="237">
        <v>70</v>
      </c>
      <c r="AN74" s="140" t="s">
        <v>54</v>
      </c>
      <c r="AO74" s="114">
        <f t="shared" si="137"/>
        <v>6.0402684563758392E-2</v>
      </c>
      <c r="AP74" s="138"/>
      <c r="AQ74" s="138"/>
      <c r="AR74" s="138"/>
      <c r="AS74" s="9"/>
      <c r="AW74" s="46"/>
    </row>
    <row r="75" spans="2:49" ht="14.25" customHeight="1">
      <c r="B75" s="457"/>
      <c r="C75" s="460"/>
      <c r="D75" s="244" t="s">
        <v>79</v>
      </c>
      <c r="E75" s="462"/>
      <c r="F75" s="173">
        <v>0</v>
      </c>
      <c r="G75" s="12">
        <f>IFERROR(F75/E73,"-")</f>
        <v>0</v>
      </c>
      <c r="H75" s="462"/>
      <c r="I75" s="173">
        <v>2</v>
      </c>
      <c r="J75" s="12">
        <f>IFERROR(I75/H73,"-")</f>
        <v>0.22222222222222221</v>
      </c>
      <c r="K75" s="462"/>
      <c r="L75" s="173">
        <v>35</v>
      </c>
      <c r="M75" s="12">
        <f>IFERROR(L75/K73,"-")</f>
        <v>4.2787286063569685E-2</v>
      </c>
      <c r="N75" s="462"/>
      <c r="O75" s="173">
        <v>35</v>
      </c>
      <c r="P75" s="12">
        <f>IFERROR(O75/N73,"-")</f>
        <v>4.8409405255878286E-2</v>
      </c>
      <c r="Q75" s="462"/>
      <c r="R75" s="173">
        <v>24</v>
      </c>
      <c r="S75" s="12">
        <f>IFERROR(R75/Q73,"-")</f>
        <v>5.5299539170506916E-2</v>
      </c>
      <c r="T75" s="462"/>
      <c r="U75" s="173">
        <v>6</v>
      </c>
      <c r="V75" s="12">
        <f>IFERROR(U75/T73,"-")</f>
        <v>5.1724137931034482E-2</v>
      </c>
      <c r="W75" s="462"/>
      <c r="X75" s="173">
        <v>2</v>
      </c>
      <c r="Y75" s="12">
        <f>IFERROR(X75/W73,"-")</f>
        <v>0.10526315789473684</v>
      </c>
      <c r="Z75" s="462"/>
      <c r="AA75" s="173">
        <f t="shared" si="138"/>
        <v>104</v>
      </c>
      <c r="AB75" s="12">
        <f>IFERROR(AA75/Z73,"-")</f>
        <v>4.8918156161806212E-2</v>
      </c>
      <c r="AC75" s="8"/>
      <c r="AD75" s="267" t="s">
        <v>55</v>
      </c>
      <c r="AE75" s="157">
        <v>0</v>
      </c>
      <c r="AF75" s="157">
        <v>1</v>
      </c>
      <c r="AG75" s="157">
        <v>66</v>
      </c>
      <c r="AH75" s="157">
        <v>33</v>
      </c>
      <c r="AI75" s="157">
        <v>9</v>
      </c>
      <c r="AJ75" s="157">
        <v>4</v>
      </c>
      <c r="AK75" s="157">
        <v>0</v>
      </c>
      <c r="AL75" s="157">
        <f t="shared" si="139"/>
        <v>113</v>
      </c>
      <c r="AM75" s="237">
        <v>71</v>
      </c>
      <c r="AN75" s="140" t="s">
        <v>55</v>
      </c>
      <c r="AO75" s="114">
        <f t="shared" si="137"/>
        <v>0.15044247787610621</v>
      </c>
      <c r="AP75" s="138"/>
      <c r="AQ75" s="138"/>
      <c r="AR75" s="138"/>
      <c r="AS75" s="9"/>
      <c r="AW75" s="46"/>
    </row>
    <row r="76" spans="2:49" ht="14.25" customHeight="1">
      <c r="B76" s="458"/>
      <c r="C76" s="482"/>
      <c r="D76" s="245" t="s">
        <v>80</v>
      </c>
      <c r="E76" s="463"/>
      <c r="F76" s="174">
        <v>0</v>
      </c>
      <c r="G76" s="13">
        <f>IFERROR(F76/E73,"-")</f>
        <v>0</v>
      </c>
      <c r="H76" s="463"/>
      <c r="I76" s="174">
        <v>1</v>
      </c>
      <c r="J76" s="13">
        <f>IFERROR(I76/H73,"-")</f>
        <v>0.1111111111111111</v>
      </c>
      <c r="K76" s="463"/>
      <c r="L76" s="174">
        <v>62</v>
      </c>
      <c r="M76" s="13">
        <f>IFERROR(L76/K73,"-")</f>
        <v>7.5794621026894868E-2</v>
      </c>
      <c r="N76" s="463"/>
      <c r="O76" s="174">
        <v>65</v>
      </c>
      <c r="P76" s="13">
        <f>IFERROR(O76/N73,"-")</f>
        <v>8.9903181189488243E-2</v>
      </c>
      <c r="Q76" s="463"/>
      <c r="R76" s="174">
        <v>34</v>
      </c>
      <c r="S76" s="13">
        <f>IFERROR(R76/Q73,"-")</f>
        <v>7.8341013824884786E-2</v>
      </c>
      <c r="T76" s="463"/>
      <c r="U76" s="174">
        <v>15</v>
      </c>
      <c r="V76" s="13">
        <f>IFERROR(U76/T73,"-")</f>
        <v>0.12931034482758622</v>
      </c>
      <c r="W76" s="463"/>
      <c r="X76" s="174">
        <v>6</v>
      </c>
      <c r="Y76" s="13">
        <f>IFERROR(X76/W73,"-")</f>
        <v>0.31578947368421051</v>
      </c>
      <c r="Z76" s="463"/>
      <c r="AA76" s="174">
        <f t="shared" si="138"/>
        <v>183</v>
      </c>
      <c r="AB76" s="13">
        <f>IFERROR(AA76/Z73,"-")</f>
        <v>8.6077140169332073E-2</v>
      </c>
      <c r="AC76" s="8"/>
      <c r="AD76" s="267" t="s">
        <v>31</v>
      </c>
      <c r="AE76" s="157">
        <v>0</v>
      </c>
      <c r="AF76" s="157">
        <v>1</v>
      </c>
      <c r="AG76" s="157">
        <v>69</v>
      </c>
      <c r="AH76" s="157">
        <v>36</v>
      </c>
      <c r="AI76" s="157">
        <v>15</v>
      </c>
      <c r="AJ76" s="157">
        <v>4</v>
      </c>
      <c r="AK76" s="157">
        <v>0</v>
      </c>
      <c r="AL76" s="157">
        <f t="shared" si="139"/>
        <v>125</v>
      </c>
      <c r="AM76" s="237">
        <v>72</v>
      </c>
      <c r="AN76" s="140" t="s">
        <v>31</v>
      </c>
      <c r="AO76" s="114">
        <f t="shared" si="137"/>
        <v>0.112</v>
      </c>
      <c r="AP76" s="138"/>
      <c r="AQ76" s="138"/>
      <c r="AR76" s="138"/>
      <c r="AS76" s="9"/>
      <c r="AW76" s="46"/>
    </row>
    <row r="77" spans="2:49" ht="14.25" customHeight="1">
      <c r="B77" s="456">
        <v>19</v>
      </c>
      <c r="C77" s="459" t="s">
        <v>136</v>
      </c>
      <c r="D77" s="243" t="s">
        <v>77</v>
      </c>
      <c r="E77" s="461">
        <f t="shared" ref="E77" si="148">VLOOKUP(C77,$AD$5:$AK$78,2,0)</f>
        <v>1</v>
      </c>
      <c r="F77" s="172">
        <v>1</v>
      </c>
      <c r="G77" s="65">
        <f>IFERROR(F77/E77,"-")</f>
        <v>1</v>
      </c>
      <c r="H77" s="461">
        <f t="shared" ref="H77" si="149">VLOOKUP(C77,$AD$5:$AK$78,3,0)</f>
        <v>10</v>
      </c>
      <c r="I77" s="172">
        <v>3</v>
      </c>
      <c r="J77" s="65">
        <f>IFERROR(I77/H77,"-")</f>
        <v>0.3</v>
      </c>
      <c r="K77" s="461">
        <f t="shared" ref="K77" si="150">VLOOKUP(C77,$AD$5:$AK$78,4,0)</f>
        <v>298</v>
      </c>
      <c r="L77" s="172">
        <v>226</v>
      </c>
      <c r="M77" s="65">
        <f>IFERROR(L77/K77,"-")</f>
        <v>0.75838926174496646</v>
      </c>
      <c r="N77" s="461">
        <f t="shared" ref="N77" si="151">VLOOKUP(C77,$AD$5:$AK$78,5,0)</f>
        <v>247</v>
      </c>
      <c r="O77" s="172">
        <v>176</v>
      </c>
      <c r="P77" s="65">
        <f>IFERROR(O77/N77,"-")</f>
        <v>0.71255060728744934</v>
      </c>
      <c r="Q77" s="461">
        <f t="shared" ref="Q77" si="152">VLOOKUP(C77,$AD$5:$AK$78,6,0)</f>
        <v>108</v>
      </c>
      <c r="R77" s="172">
        <v>76</v>
      </c>
      <c r="S77" s="65">
        <f>IFERROR(R77/Q77,"-")</f>
        <v>0.70370370370370372</v>
      </c>
      <c r="T77" s="461">
        <f t="shared" ref="T77" si="153">VLOOKUP(C77,$AD$5:$AK$78,7,0)</f>
        <v>32</v>
      </c>
      <c r="U77" s="172">
        <v>19</v>
      </c>
      <c r="V77" s="65">
        <f>IFERROR(U77/T77,"-")</f>
        <v>0.59375</v>
      </c>
      <c r="W77" s="461">
        <f t="shared" ref="W77" si="154">VLOOKUP(C77,$AD$5:$AK$78,8,0)</f>
        <v>3</v>
      </c>
      <c r="X77" s="172">
        <v>3</v>
      </c>
      <c r="Y77" s="65">
        <f>IFERROR(X77/W77,"-")</f>
        <v>1</v>
      </c>
      <c r="Z77" s="461">
        <f t="shared" ref="Z77" si="155">VLOOKUP(C77,$AD$5:$AL$78,9,0)</f>
        <v>699</v>
      </c>
      <c r="AA77" s="172">
        <f t="shared" si="138"/>
        <v>504</v>
      </c>
      <c r="AB77" s="65">
        <f>IFERROR(AA77/Z77,"-")</f>
        <v>0.72103004291845496</v>
      </c>
      <c r="AC77" s="8"/>
      <c r="AD77" s="267" t="s">
        <v>32</v>
      </c>
      <c r="AE77" s="157">
        <v>0</v>
      </c>
      <c r="AF77" s="157">
        <v>0</v>
      </c>
      <c r="AG77" s="157">
        <v>104</v>
      </c>
      <c r="AH77" s="157">
        <v>84</v>
      </c>
      <c r="AI77" s="157">
        <v>47</v>
      </c>
      <c r="AJ77" s="157">
        <v>11</v>
      </c>
      <c r="AK77" s="157">
        <v>2</v>
      </c>
      <c r="AL77" s="157">
        <f t="shared" si="139"/>
        <v>248</v>
      </c>
      <c r="AM77" s="237">
        <v>73</v>
      </c>
      <c r="AN77" s="140" t="s">
        <v>32</v>
      </c>
      <c r="AO77" s="114">
        <f t="shared" si="137"/>
        <v>9.6774193548387094E-2</v>
      </c>
      <c r="AP77" s="138"/>
      <c r="AQ77" s="138"/>
      <c r="AR77" s="138"/>
      <c r="AS77" s="9"/>
      <c r="AW77" s="46"/>
    </row>
    <row r="78" spans="2:49" ht="14.25" customHeight="1">
      <c r="B78" s="457"/>
      <c r="C78" s="460"/>
      <c r="D78" s="244" t="s">
        <v>78</v>
      </c>
      <c r="E78" s="462"/>
      <c r="F78" s="173">
        <v>0</v>
      </c>
      <c r="G78" s="12">
        <f>IFERROR(F78/E77,"-")</f>
        <v>0</v>
      </c>
      <c r="H78" s="462"/>
      <c r="I78" s="173">
        <v>2</v>
      </c>
      <c r="J78" s="12">
        <f>IFERROR(I78/H77,"-")</f>
        <v>0.2</v>
      </c>
      <c r="K78" s="462"/>
      <c r="L78" s="173">
        <v>27</v>
      </c>
      <c r="M78" s="12">
        <f>IFERROR(L78/K77,"-")</f>
        <v>9.0604026845637578E-2</v>
      </c>
      <c r="N78" s="462"/>
      <c r="O78" s="173">
        <v>24</v>
      </c>
      <c r="P78" s="12">
        <f>IFERROR(O78/N77,"-")</f>
        <v>9.7165991902834009E-2</v>
      </c>
      <c r="Q78" s="462"/>
      <c r="R78" s="173">
        <v>13</v>
      </c>
      <c r="S78" s="12">
        <f>IFERROR(R78/Q77,"-")</f>
        <v>0.12037037037037036</v>
      </c>
      <c r="T78" s="462"/>
      <c r="U78" s="173">
        <v>6</v>
      </c>
      <c r="V78" s="12">
        <f>IFERROR(U78/T77,"-")</f>
        <v>0.1875</v>
      </c>
      <c r="W78" s="462"/>
      <c r="X78" s="173">
        <v>0</v>
      </c>
      <c r="Y78" s="12">
        <f>IFERROR(X78/W77,"-")</f>
        <v>0</v>
      </c>
      <c r="Z78" s="462"/>
      <c r="AA78" s="173">
        <f t="shared" si="138"/>
        <v>72</v>
      </c>
      <c r="AB78" s="12">
        <f>IFERROR(AA78/Z77,"-")</f>
        <v>0.10300429184549356</v>
      </c>
      <c r="AC78" s="8"/>
      <c r="AD78" s="267" t="s">
        <v>33</v>
      </c>
      <c r="AE78" s="157">
        <v>0</v>
      </c>
      <c r="AF78" s="157">
        <v>0</v>
      </c>
      <c r="AG78" s="157">
        <v>66</v>
      </c>
      <c r="AH78" s="157">
        <v>34</v>
      </c>
      <c r="AI78" s="157">
        <v>18</v>
      </c>
      <c r="AJ78" s="157">
        <v>7</v>
      </c>
      <c r="AK78" s="157">
        <v>0</v>
      </c>
      <c r="AL78" s="157">
        <f t="shared" si="139"/>
        <v>125</v>
      </c>
      <c r="AM78" s="237">
        <v>74</v>
      </c>
      <c r="AN78" s="140" t="s">
        <v>33</v>
      </c>
      <c r="AO78" s="114">
        <f t="shared" si="137"/>
        <v>0.128</v>
      </c>
      <c r="AP78" s="138"/>
      <c r="AQ78" s="138"/>
      <c r="AR78" s="138"/>
      <c r="AS78" s="9"/>
      <c r="AW78" s="46"/>
    </row>
    <row r="79" spans="2:49" ht="14.25" customHeight="1">
      <c r="B79" s="457"/>
      <c r="C79" s="460"/>
      <c r="D79" s="244" t="s">
        <v>79</v>
      </c>
      <c r="E79" s="462"/>
      <c r="F79" s="173">
        <v>0</v>
      </c>
      <c r="G79" s="12">
        <f>IFERROR(F79/E77,"-")</f>
        <v>0</v>
      </c>
      <c r="H79" s="462"/>
      <c r="I79" s="173">
        <v>1</v>
      </c>
      <c r="J79" s="12">
        <f>IFERROR(I79/H77,"-")</f>
        <v>0.1</v>
      </c>
      <c r="K79" s="462"/>
      <c r="L79" s="173">
        <v>14</v>
      </c>
      <c r="M79" s="12">
        <f>IFERROR(L79/K77,"-")</f>
        <v>4.6979865771812082E-2</v>
      </c>
      <c r="N79" s="462"/>
      <c r="O79" s="173">
        <v>15</v>
      </c>
      <c r="P79" s="12">
        <f>IFERROR(O79/N77,"-")</f>
        <v>6.0728744939271252E-2</v>
      </c>
      <c r="Q79" s="462"/>
      <c r="R79" s="173">
        <v>4</v>
      </c>
      <c r="S79" s="12">
        <f>IFERROR(R79/Q77,"-")</f>
        <v>3.7037037037037035E-2</v>
      </c>
      <c r="T79" s="462"/>
      <c r="U79" s="173">
        <v>3</v>
      </c>
      <c r="V79" s="12">
        <f>IFERROR(U79/T77,"-")</f>
        <v>9.375E-2</v>
      </c>
      <c r="W79" s="462"/>
      <c r="X79" s="173">
        <v>0</v>
      </c>
      <c r="Y79" s="12">
        <f>IFERROR(X79/W77,"-")</f>
        <v>0</v>
      </c>
      <c r="Z79" s="462"/>
      <c r="AA79" s="173">
        <f t="shared" si="138"/>
        <v>37</v>
      </c>
      <c r="AB79" s="12">
        <f>IFERROR(AA79/Z77,"-")</f>
        <v>5.2932761087267528E-2</v>
      </c>
      <c r="AC79" s="8"/>
      <c r="AD79" s="8"/>
      <c r="AE79" s="8"/>
      <c r="AF79" s="8"/>
      <c r="AG79" s="8"/>
      <c r="AH79" s="8"/>
      <c r="AI79" s="8"/>
      <c r="AJ79" s="8"/>
      <c r="AK79" s="8"/>
      <c r="AL79" s="8"/>
      <c r="AO79" s="126"/>
      <c r="AP79" s="126"/>
      <c r="AQ79" s="126"/>
      <c r="AR79" s="126"/>
      <c r="AS79" s="9"/>
      <c r="AW79" s="9"/>
    </row>
    <row r="80" spans="2:49" ht="14.25" customHeight="1">
      <c r="B80" s="458"/>
      <c r="C80" s="482"/>
      <c r="D80" s="245" t="s">
        <v>80</v>
      </c>
      <c r="E80" s="463"/>
      <c r="F80" s="174">
        <v>0</v>
      </c>
      <c r="G80" s="13">
        <f>IFERROR(F80/E77,"-")</f>
        <v>0</v>
      </c>
      <c r="H80" s="463"/>
      <c r="I80" s="174">
        <v>4</v>
      </c>
      <c r="J80" s="13">
        <f>IFERROR(I80/H77,"-")</f>
        <v>0.4</v>
      </c>
      <c r="K80" s="463"/>
      <c r="L80" s="174">
        <v>31</v>
      </c>
      <c r="M80" s="13">
        <f>IFERROR(L80/K77,"-")</f>
        <v>0.1040268456375839</v>
      </c>
      <c r="N80" s="463"/>
      <c r="O80" s="174">
        <v>32</v>
      </c>
      <c r="P80" s="13">
        <f>IFERROR(O80/N77,"-")</f>
        <v>0.12955465587044535</v>
      </c>
      <c r="Q80" s="463"/>
      <c r="R80" s="174">
        <v>15</v>
      </c>
      <c r="S80" s="13">
        <f>IFERROR(R80/Q77,"-")</f>
        <v>0.1388888888888889</v>
      </c>
      <c r="T80" s="463"/>
      <c r="U80" s="174">
        <v>4</v>
      </c>
      <c r="V80" s="13">
        <f>IFERROR(U80/T77,"-")</f>
        <v>0.125</v>
      </c>
      <c r="W80" s="463"/>
      <c r="X80" s="174">
        <v>0</v>
      </c>
      <c r="Y80" s="13">
        <f>IFERROR(X80/W77,"-")</f>
        <v>0</v>
      </c>
      <c r="Z80" s="463"/>
      <c r="AA80" s="174">
        <f t="shared" si="138"/>
        <v>86</v>
      </c>
      <c r="AB80" s="13">
        <f>IFERROR(AA80/Z77,"-")</f>
        <v>0.12303290414878398</v>
      </c>
    </row>
    <row r="81" spans="2:28" ht="14.25" customHeight="1">
      <c r="B81" s="456">
        <v>20</v>
      </c>
      <c r="C81" s="459" t="s">
        <v>137</v>
      </c>
      <c r="D81" s="243" t="s">
        <v>77</v>
      </c>
      <c r="E81" s="461">
        <f t="shared" ref="E81" si="156">VLOOKUP(C81,$AD$5:$AK$78,2,0)</f>
        <v>1</v>
      </c>
      <c r="F81" s="172">
        <v>1</v>
      </c>
      <c r="G81" s="65">
        <f>IFERROR(F81/E81,"-")</f>
        <v>1</v>
      </c>
      <c r="H81" s="461">
        <f t="shared" ref="H81" si="157">VLOOKUP(C81,$AD$5:$AK$78,3,0)</f>
        <v>8</v>
      </c>
      <c r="I81" s="172">
        <v>3</v>
      </c>
      <c r="J81" s="65">
        <f>IFERROR(I81/H81,"-")</f>
        <v>0.375</v>
      </c>
      <c r="K81" s="461">
        <f t="shared" ref="K81" si="158">VLOOKUP(C81,$AD$5:$AK$78,4,0)</f>
        <v>790</v>
      </c>
      <c r="L81" s="172">
        <v>636</v>
      </c>
      <c r="M81" s="65">
        <f>IFERROR(L81/K81,"-")</f>
        <v>0.80506329113924047</v>
      </c>
      <c r="N81" s="461">
        <f t="shared" ref="N81" si="159">VLOOKUP(C81,$AD$5:$AK$78,5,0)</f>
        <v>605</v>
      </c>
      <c r="O81" s="172">
        <v>446</v>
      </c>
      <c r="P81" s="65">
        <f>IFERROR(O81/N81,"-")</f>
        <v>0.73719008264462815</v>
      </c>
      <c r="Q81" s="461">
        <f t="shared" ref="Q81" si="160">VLOOKUP(C81,$AD$5:$AK$78,6,0)</f>
        <v>324</v>
      </c>
      <c r="R81" s="172">
        <v>240</v>
      </c>
      <c r="S81" s="65">
        <f>IFERROR(R81/Q81,"-")</f>
        <v>0.7407407407407407</v>
      </c>
      <c r="T81" s="461">
        <f t="shared" ref="T81" si="161">VLOOKUP(C81,$AD$5:$AK$78,7,0)</f>
        <v>93</v>
      </c>
      <c r="U81" s="172">
        <v>58</v>
      </c>
      <c r="V81" s="65">
        <f>IFERROR(U81/T81,"-")</f>
        <v>0.62365591397849462</v>
      </c>
      <c r="W81" s="461">
        <f t="shared" ref="W81" si="162">VLOOKUP(C81,$AD$5:$AK$78,8,0)</f>
        <v>13</v>
      </c>
      <c r="X81" s="172">
        <v>9</v>
      </c>
      <c r="Y81" s="65">
        <f>IFERROR(X81/W81,"-")</f>
        <v>0.69230769230769229</v>
      </c>
      <c r="Z81" s="461">
        <f t="shared" ref="Z81" si="163">VLOOKUP(C81,$AD$5:$AL$78,9,0)</f>
        <v>1834</v>
      </c>
      <c r="AA81" s="172">
        <f t="shared" si="138"/>
        <v>1393</v>
      </c>
      <c r="AB81" s="65">
        <f>IFERROR(AA81/Z81,"-")</f>
        <v>0.75954198473282442</v>
      </c>
    </row>
    <row r="82" spans="2:28" ht="14.25" customHeight="1">
      <c r="B82" s="457"/>
      <c r="C82" s="460"/>
      <c r="D82" s="244" t="s">
        <v>78</v>
      </c>
      <c r="E82" s="462"/>
      <c r="F82" s="173">
        <v>0</v>
      </c>
      <c r="G82" s="12">
        <f>IFERROR(F82/E81,"-")</f>
        <v>0</v>
      </c>
      <c r="H82" s="462"/>
      <c r="I82" s="173">
        <v>1</v>
      </c>
      <c r="J82" s="12">
        <f>IFERROR(I82/H81,"-")</f>
        <v>0.125</v>
      </c>
      <c r="K82" s="462"/>
      <c r="L82" s="173">
        <v>64</v>
      </c>
      <c r="M82" s="12">
        <f>IFERROR(L82/K81,"-")</f>
        <v>8.1012658227848103E-2</v>
      </c>
      <c r="N82" s="462"/>
      <c r="O82" s="173">
        <v>67</v>
      </c>
      <c r="P82" s="12">
        <f>IFERROR(O82/N81,"-")</f>
        <v>0.11074380165289256</v>
      </c>
      <c r="Q82" s="462"/>
      <c r="R82" s="173">
        <v>32</v>
      </c>
      <c r="S82" s="12">
        <f>IFERROR(R82/Q81,"-")</f>
        <v>9.8765432098765427E-2</v>
      </c>
      <c r="T82" s="462"/>
      <c r="U82" s="173">
        <v>8</v>
      </c>
      <c r="V82" s="12">
        <f>IFERROR(U82/T81,"-")</f>
        <v>8.6021505376344093E-2</v>
      </c>
      <c r="W82" s="462"/>
      <c r="X82" s="173">
        <v>0</v>
      </c>
      <c r="Y82" s="12">
        <f>IFERROR(X82/W81,"-")</f>
        <v>0</v>
      </c>
      <c r="Z82" s="462"/>
      <c r="AA82" s="173">
        <f t="shared" si="138"/>
        <v>172</v>
      </c>
      <c r="AB82" s="12">
        <f>IFERROR(AA82/Z81,"-")</f>
        <v>9.3784078516902944E-2</v>
      </c>
    </row>
    <row r="83" spans="2:28" ht="14.25" customHeight="1">
      <c r="B83" s="457"/>
      <c r="C83" s="460"/>
      <c r="D83" s="244" t="s">
        <v>79</v>
      </c>
      <c r="E83" s="462"/>
      <c r="F83" s="173">
        <v>0</v>
      </c>
      <c r="G83" s="12">
        <f>IFERROR(F83/E81,"-")</f>
        <v>0</v>
      </c>
      <c r="H83" s="462"/>
      <c r="I83" s="173">
        <v>0</v>
      </c>
      <c r="J83" s="12">
        <f>IFERROR(I83/H81,"-")</f>
        <v>0</v>
      </c>
      <c r="K83" s="462"/>
      <c r="L83" s="173">
        <v>30</v>
      </c>
      <c r="M83" s="12">
        <f>IFERROR(L83/K81,"-")</f>
        <v>3.7974683544303799E-2</v>
      </c>
      <c r="N83" s="462"/>
      <c r="O83" s="173">
        <v>25</v>
      </c>
      <c r="P83" s="12">
        <f>IFERROR(O83/N81,"-")</f>
        <v>4.1322314049586778E-2</v>
      </c>
      <c r="Q83" s="462"/>
      <c r="R83" s="173">
        <v>11</v>
      </c>
      <c r="S83" s="12">
        <f>IFERROR(R83/Q81,"-")</f>
        <v>3.3950617283950615E-2</v>
      </c>
      <c r="T83" s="462"/>
      <c r="U83" s="173">
        <v>8</v>
      </c>
      <c r="V83" s="12">
        <f>IFERROR(U83/T81,"-")</f>
        <v>8.6021505376344093E-2</v>
      </c>
      <c r="W83" s="462"/>
      <c r="X83" s="173">
        <v>1</v>
      </c>
      <c r="Y83" s="12">
        <f>IFERROR(X83/W81,"-")</f>
        <v>7.6923076923076927E-2</v>
      </c>
      <c r="Z83" s="462"/>
      <c r="AA83" s="173">
        <f t="shared" si="138"/>
        <v>75</v>
      </c>
      <c r="AB83" s="12">
        <f>IFERROR(AA83/Z81,"-")</f>
        <v>4.0894220283533261E-2</v>
      </c>
    </row>
    <row r="84" spans="2:28" ht="14.25" customHeight="1">
      <c r="B84" s="458"/>
      <c r="C84" s="482"/>
      <c r="D84" s="245" t="s">
        <v>80</v>
      </c>
      <c r="E84" s="463"/>
      <c r="F84" s="174">
        <v>0</v>
      </c>
      <c r="G84" s="13">
        <f>IFERROR(F84/E81,"-")</f>
        <v>0</v>
      </c>
      <c r="H84" s="463"/>
      <c r="I84" s="174">
        <v>4</v>
      </c>
      <c r="J84" s="13">
        <f>IFERROR(I84/H81,"-")</f>
        <v>0.5</v>
      </c>
      <c r="K84" s="463"/>
      <c r="L84" s="174">
        <v>60</v>
      </c>
      <c r="M84" s="13">
        <f>IFERROR(L84/K81,"-")</f>
        <v>7.5949367088607597E-2</v>
      </c>
      <c r="N84" s="463"/>
      <c r="O84" s="174">
        <v>67</v>
      </c>
      <c r="P84" s="13">
        <f>IFERROR(O84/N81,"-")</f>
        <v>0.11074380165289256</v>
      </c>
      <c r="Q84" s="463"/>
      <c r="R84" s="174">
        <v>41</v>
      </c>
      <c r="S84" s="13">
        <f>IFERROR(R84/Q81,"-")</f>
        <v>0.12654320987654322</v>
      </c>
      <c r="T84" s="463"/>
      <c r="U84" s="174">
        <v>19</v>
      </c>
      <c r="V84" s="13">
        <f>IFERROR(U84/T81,"-")</f>
        <v>0.20430107526881722</v>
      </c>
      <c r="W84" s="463"/>
      <c r="X84" s="174">
        <v>3</v>
      </c>
      <c r="Y84" s="13">
        <f>IFERROR(X84/W81,"-")</f>
        <v>0.23076923076923078</v>
      </c>
      <c r="Z84" s="463"/>
      <c r="AA84" s="174">
        <f t="shared" si="138"/>
        <v>194</v>
      </c>
      <c r="AB84" s="13">
        <f>IFERROR(AA84/Z81,"-")</f>
        <v>0.10577971646673937</v>
      </c>
    </row>
    <row r="85" spans="2:28" ht="14.25" customHeight="1">
      <c r="B85" s="456">
        <v>21</v>
      </c>
      <c r="C85" s="459" t="s">
        <v>138</v>
      </c>
      <c r="D85" s="243" t="s">
        <v>77</v>
      </c>
      <c r="E85" s="461">
        <f t="shared" ref="E85" si="164">VLOOKUP(C85,$AD$5:$AK$78,2,0)</f>
        <v>0</v>
      </c>
      <c r="F85" s="172">
        <v>0</v>
      </c>
      <c r="G85" s="65" t="str">
        <f>IFERROR(F85/E85,"-")</f>
        <v>-</v>
      </c>
      <c r="H85" s="461">
        <f t="shared" ref="H85" si="165">VLOOKUP(C85,$AD$5:$AK$78,3,0)</f>
        <v>5</v>
      </c>
      <c r="I85" s="172">
        <v>4</v>
      </c>
      <c r="J85" s="65">
        <f>IFERROR(I85/H85,"-")</f>
        <v>0.8</v>
      </c>
      <c r="K85" s="461">
        <f t="shared" ref="K85" si="166">VLOOKUP(C85,$AD$5:$AK$78,4,0)</f>
        <v>499</v>
      </c>
      <c r="L85" s="172">
        <v>386</v>
      </c>
      <c r="M85" s="65">
        <f>IFERROR(L85/K85,"-")</f>
        <v>0.77354709418837675</v>
      </c>
      <c r="N85" s="461">
        <f t="shared" ref="N85" si="167">VLOOKUP(C85,$AD$5:$AK$78,5,0)</f>
        <v>412</v>
      </c>
      <c r="O85" s="172">
        <v>316</v>
      </c>
      <c r="P85" s="65">
        <f>IFERROR(O85/N85,"-")</f>
        <v>0.76699029126213591</v>
      </c>
      <c r="Q85" s="461">
        <f t="shared" ref="Q85" si="168">VLOOKUP(C85,$AD$5:$AK$78,6,0)</f>
        <v>186</v>
      </c>
      <c r="R85" s="172">
        <v>141</v>
      </c>
      <c r="S85" s="65">
        <f>IFERROR(R85/Q85,"-")</f>
        <v>0.75806451612903225</v>
      </c>
      <c r="T85" s="461">
        <f t="shared" ref="T85" si="169">VLOOKUP(C85,$AD$5:$AK$78,7,0)</f>
        <v>37</v>
      </c>
      <c r="U85" s="172">
        <v>28</v>
      </c>
      <c r="V85" s="65">
        <f>IFERROR(U85/T85,"-")</f>
        <v>0.7567567567567568</v>
      </c>
      <c r="W85" s="461">
        <f t="shared" ref="W85" si="170">VLOOKUP(C85,$AD$5:$AK$78,8,0)</f>
        <v>4</v>
      </c>
      <c r="X85" s="172">
        <v>1</v>
      </c>
      <c r="Y85" s="65">
        <f>IFERROR(X85/W85,"-")</f>
        <v>0.25</v>
      </c>
      <c r="Z85" s="461">
        <f t="shared" ref="Z85" si="171">VLOOKUP(C85,$AD$5:$AL$78,9,0)</f>
        <v>1143</v>
      </c>
      <c r="AA85" s="172">
        <f t="shared" si="138"/>
        <v>876</v>
      </c>
      <c r="AB85" s="65">
        <f>IFERROR(AA85/Z85,"-")</f>
        <v>0.76640419947506566</v>
      </c>
    </row>
    <row r="86" spans="2:28" ht="14.25" customHeight="1">
      <c r="B86" s="457"/>
      <c r="C86" s="460"/>
      <c r="D86" s="244" t="s">
        <v>78</v>
      </c>
      <c r="E86" s="462"/>
      <c r="F86" s="173">
        <v>0</v>
      </c>
      <c r="G86" s="12" t="str">
        <f>IFERROR(F86/E85,"-")</f>
        <v>-</v>
      </c>
      <c r="H86" s="462"/>
      <c r="I86" s="173">
        <v>1</v>
      </c>
      <c r="J86" s="12">
        <f>IFERROR(I86/H85,"-")</f>
        <v>0.2</v>
      </c>
      <c r="K86" s="462"/>
      <c r="L86" s="173">
        <v>49</v>
      </c>
      <c r="M86" s="12">
        <f>IFERROR(L86/K85,"-")</f>
        <v>9.8196392785571143E-2</v>
      </c>
      <c r="N86" s="462"/>
      <c r="O86" s="173">
        <v>45</v>
      </c>
      <c r="P86" s="12">
        <f>IFERROR(O86/N85,"-")</f>
        <v>0.10922330097087378</v>
      </c>
      <c r="Q86" s="462"/>
      <c r="R86" s="173">
        <v>21</v>
      </c>
      <c r="S86" s="12">
        <f>IFERROR(R86/Q85,"-")</f>
        <v>0.11290322580645161</v>
      </c>
      <c r="T86" s="462"/>
      <c r="U86" s="173">
        <v>3</v>
      </c>
      <c r="V86" s="12">
        <f>IFERROR(U86/T85,"-")</f>
        <v>8.1081081081081086E-2</v>
      </c>
      <c r="W86" s="462"/>
      <c r="X86" s="173">
        <v>2</v>
      </c>
      <c r="Y86" s="12">
        <f>IFERROR(X86/W85,"-")</f>
        <v>0.5</v>
      </c>
      <c r="Z86" s="462"/>
      <c r="AA86" s="173">
        <f t="shared" si="138"/>
        <v>121</v>
      </c>
      <c r="AB86" s="12">
        <f>IFERROR(AA86/Z85,"-")</f>
        <v>0.10586176727909011</v>
      </c>
    </row>
    <row r="87" spans="2:28" ht="14.25" customHeight="1">
      <c r="B87" s="457"/>
      <c r="C87" s="460"/>
      <c r="D87" s="244" t="s">
        <v>79</v>
      </c>
      <c r="E87" s="462"/>
      <c r="F87" s="173">
        <v>0</v>
      </c>
      <c r="G87" s="12" t="str">
        <f>IFERROR(F87/E85,"-")</f>
        <v>-</v>
      </c>
      <c r="H87" s="462"/>
      <c r="I87" s="173">
        <v>0</v>
      </c>
      <c r="J87" s="12">
        <f>IFERROR(I87/H85,"-")</f>
        <v>0</v>
      </c>
      <c r="K87" s="462"/>
      <c r="L87" s="173">
        <v>20</v>
      </c>
      <c r="M87" s="12">
        <f>IFERROR(L87/K85,"-")</f>
        <v>4.0080160320641281E-2</v>
      </c>
      <c r="N87" s="462"/>
      <c r="O87" s="173">
        <v>23</v>
      </c>
      <c r="P87" s="12">
        <f>IFERROR(O87/N85,"-")</f>
        <v>5.5825242718446605E-2</v>
      </c>
      <c r="Q87" s="462"/>
      <c r="R87" s="173">
        <v>10</v>
      </c>
      <c r="S87" s="12">
        <f>IFERROR(R87/Q85,"-")</f>
        <v>5.3763440860215055E-2</v>
      </c>
      <c r="T87" s="462"/>
      <c r="U87" s="173">
        <v>2</v>
      </c>
      <c r="V87" s="12">
        <f>IFERROR(U87/T85,"-")</f>
        <v>5.4054054054054057E-2</v>
      </c>
      <c r="W87" s="462"/>
      <c r="X87" s="173">
        <v>0</v>
      </c>
      <c r="Y87" s="12">
        <f>IFERROR(X87/W85,"-")</f>
        <v>0</v>
      </c>
      <c r="Z87" s="462"/>
      <c r="AA87" s="173">
        <f t="shared" si="138"/>
        <v>55</v>
      </c>
      <c r="AB87" s="12">
        <f>IFERROR(AA87/Z85,"-")</f>
        <v>4.8118985126859144E-2</v>
      </c>
    </row>
    <row r="88" spans="2:28" ht="14.25" customHeight="1">
      <c r="B88" s="458"/>
      <c r="C88" s="482"/>
      <c r="D88" s="245" t="s">
        <v>80</v>
      </c>
      <c r="E88" s="463"/>
      <c r="F88" s="174">
        <v>0</v>
      </c>
      <c r="G88" s="13" t="str">
        <f>IFERROR(F88/E85,"-")</f>
        <v>-</v>
      </c>
      <c r="H88" s="463"/>
      <c r="I88" s="174">
        <v>0</v>
      </c>
      <c r="J88" s="13">
        <f>IFERROR(I88/H85,"-")</f>
        <v>0</v>
      </c>
      <c r="K88" s="463"/>
      <c r="L88" s="174">
        <v>44</v>
      </c>
      <c r="M88" s="13">
        <f>IFERROR(L88/K85,"-")</f>
        <v>8.8176352705410826E-2</v>
      </c>
      <c r="N88" s="463"/>
      <c r="O88" s="174">
        <v>28</v>
      </c>
      <c r="P88" s="13">
        <f>IFERROR(O88/N85,"-")</f>
        <v>6.7961165048543687E-2</v>
      </c>
      <c r="Q88" s="463"/>
      <c r="R88" s="174">
        <v>14</v>
      </c>
      <c r="S88" s="13">
        <f>IFERROR(R88/Q85,"-")</f>
        <v>7.5268817204301078E-2</v>
      </c>
      <c r="T88" s="463"/>
      <c r="U88" s="174">
        <v>4</v>
      </c>
      <c r="V88" s="13">
        <f>IFERROR(U88/T85,"-")</f>
        <v>0.10810810810810811</v>
      </c>
      <c r="W88" s="463"/>
      <c r="X88" s="174">
        <v>1</v>
      </c>
      <c r="Y88" s="13">
        <f>IFERROR(X88/W85,"-")</f>
        <v>0.25</v>
      </c>
      <c r="Z88" s="463"/>
      <c r="AA88" s="174">
        <f t="shared" si="138"/>
        <v>91</v>
      </c>
      <c r="AB88" s="13">
        <f>IFERROR(AA88/Z85,"-")</f>
        <v>7.9615048118985121E-2</v>
      </c>
    </row>
    <row r="89" spans="2:28" ht="14.25" customHeight="1">
      <c r="B89" s="456">
        <v>22</v>
      </c>
      <c r="C89" s="459" t="s">
        <v>63</v>
      </c>
      <c r="D89" s="243" t="s">
        <v>77</v>
      </c>
      <c r="E89" s="461">
        <f t="shared" ref="E89" si="172">VLOOKUP(C89,$AD$5:$AK$78,2,0)</f>
        <v>4</v>
      </c>
      <c r="F89" s="172">
        <v>3</v>
      </c>
      <c r="G89" s="65">
        <f>IFERROR(F89/E89,"-")</f>
        <v>0.75</v>
      </c>
      <c r="H89" s="461">
        <f t="shared" ref="H89" si="173">VLOOKUP(C89,$AD$5:$AK$78,3,0)</f>
        <v>7</v>
      </c>
      <c r="I89" s="172">
        <v>4</v>
      </c>
      <c r="J89" s="65">
        <f>IFERROR(I89/H89,"-")</f>
        <v>0.5714285714285714</v>
      </c>
      <c r="K89" s="461">
        <f t="shared" ref="K89" si="174">VLOOKUP(C89,$AD$5:$AK$78,4,0)</f>
        <v>806</v>
      </c>
      <c r="L89" s="172">
        <v>611</v>
      </c>
      <c r="M89" s="65">
        <f>IFERROR(L89/K89,"-")</f>
        <v>0.75806451612903225</v>
      </c>
      <c r="N89" s="461">
        <f t="shared" ref="N89" si="175">VLOOKUP(C89,$AD$5:$AK$78,5,0)</f>
        <v>611</v>
      </c>
      <c r="O89" s="172">
        <v>468</v>
      </c>
      <c r="P89" s="65">
        <f>IFERROR(O89/N89,"-")</f>
        <v>0.76595744680851063</v>
      </c>
      <c r="Q89" s="461">
        <f t="shared" ref="Q89" si="176">VLOOKUP(C89,$AD$5:$AK$78,6,0)</f>
        <v>295</v>
      </c>
      <c r="R89" s="172">
        <v>202</v>
      </c>
      <c r="S89" s="65">
        <f>IFERROR(R89/Q89,"-")</f>
        <v>0.68474576271186438</v>
      </c>
      <c r="T89" s="461">
        <f t="shared" ref="T89" si="177">VLOOKUP(C89,$AD$5:$AK$78,7,0)</f>
        <v>69</v>
      </c>
      <c r="U89" s="172">
        <v>50</v>
      </c>
      <c r="V89" s="65">
        <f>IFERROR(U89/T89,"-")</f>
        <v>0.72463768115942029</v>
      </c>
      <c r="W89" s="461">
        <f t="shared" ref="W89" si="178">VLOOKUP(C89,$AD$5:$AK$78,8,0)</f>
        <v>10</v>
      </c>
      <c r="X89" s="172">
        <v>9</v>
      </c>
      <c r="Y89" s="65">
        <f>IFERROR(X89/W89,"-")</f>
        <v>0.9</v>
      </c>
      <c r="Z89" s="461">
        <f t="shared" ref="Z89" si="179">VLOOKUP(C89,$AD$5:$AL$78,9,0)</f>
        <v>1802</v>
      </c>
      <c r="AA89" s="172">
        <f t="shared" si="138"/>
        <v>1347</v>
      </c>
      <c r="AB89" s="65">
        <f>IFERROR(AA89/Z89,"-")</f>
        <v>0.74750277469478354</v>
      </c>
    </row>
    <row r="90" spans="2:28" ht="14.25" customHeight="1">
      <c r="B90" s="457"/>
      <c r="C90" s="460"/>
      <c r="D90" s="244" t="s">
        <v>78</v>
      </c>
      <c r="E90" s="462"/>
      <c r="F90" s="173">
        <v>0</v>
      </c>
      <c r="G90" s="12">
        <f>IFERROR(F90/E89,"-")</f>
        <v>0</v>
      </c>
      <c r="H90" s="462"/>
      <c r="I90" s="173">
        <v>3</v>
      </c>
      <c r="J90" s="12">
        <f>IFERROR(I90/H89,"-")</f>
        <v>0.42857142857142855</v>
      </c>
      <c r="K90" s="462"/>
      <c r="L90" s="173">
        <v>81</v>
      </c>
      <c r="M90" s="12">
        <f>IFERROR(L90/K89,"-")</f>
        <v>0.10049627791563276</v>
      </c>
      <c r="N90" s="462"/>
      <c r="O90" s="173">
        <v>59</v>
      </c>
      <c r="P90" s="12">
        <f>IFERROR(O90/N89,"-")</f>
        <v>9.6563011456628475E-2</v>
      </c>
      <c r="Q90" s="462"/>
      <c r="R90" s="173">
        <v>36</v>
      </c>
      <c r="S90" s="12">
        <f>IFERROR(R90/Q89,"-")</f>
        <v>0.12203389830508475</v>
      </c>
      <c r="T90" s="462"/>
      <c r="U90" s="173">
        <v>4</v>
      </c>
      <c r="V90" s="12">
        <f>IFERROR(U90/T89,"-")</f>
        <v>5.7971014492753624E-2</v>
      </c>
      <c r="W90" s="462"/>
      <c r="X90" s="173">
        <v>0</v>
      </c>
      <c r="Y90" s="12">
        <f>IFERROR(X90/W89,"-")</f>
        <v>0</v>
      </c>
      <c r="Z90" s="462"/>
      <c r="AA90" s="173">
        <f t="shared" si="138"/>
        <v>183</v>
      </c>
      <c r="AB90" s="12">
        <f>IFERROR(AA90/Z89,"-")</f>
        <v>0.10155382907880134</v>
      </c>
    </row>
    <row r="91" spans="2:28" ht="14.25" customHeight="1">
      <c r="B91" s="457"/>
      <c r="C91" s="460"/>
      <c r="D91" s="244" t="s">
        <v>79</v>
      </c>
      <c r="E91" s="462"/>
      <c r="F91" s="173">
        <v>0</v>
      </c>
      <c r="G91" s="12">
        <f>IFERROR(F91/E89,"-")</f>
        <v>0</v>
      </c>
      <c r="H91" s="462"/>
      <c r="I91" s="173">
        <v>0</v>
      </c>
      <c r="J91" s="12">
        <f>IFERROR(I91/H89,"-")</f>
        <v>0</v>
      </c>
      <c r="K91" s="462"/>
      <c r="L91" s="173">
        <v>52</v>
      </c>
      <c r="M91" s="12">
        <f>IFERROR(L91/K89,"-")</f>
        <v>6.4516129032258063E-2</v>
      </c>
      <c r="N91" s="462"/>
      <c r="O91" s="173">
        <v>28</v>
      </c>
      <c r="P91" s="12">
        <f>IFERROR(O91/N89,"-")</f>
        <v>4.5826513911620292E-2</v>
      </c>
      <c r="Q91" s="462"/>
      <c r="R91" s="173">
        <v>17</v>
      </c>
      <c r="S91" s="12">
        <f>IFERROR(R91/Q89,"-")</f>
        <v>5.7627118644067797E-2</v>
      </c>
      <c r="T91" s="462"/>
      <c r="U91" s="173">
        <v>4</v>
      </c>
      <c r="V91" s="12">
        <f>IFERROR(U91/T89,"-")</f>
        <v>5.7971014492753624E-2</v>
      </c>
      <c r="W91" s="462"/>
      <c r="X91" s="173">
        <v>0</v>
      </c>
      <c r="Y91" s="12">
        <f>IFERROR(X91/W89,"-")</f>
        <v>0</v>
      </c>
      <c r="Z91" s="462"/>
      <c r="AA91" s="173">
        <f t="shared" si="138"/>
        <v>101</v>
      </c>
      <c r="AB91" s="12">
        <f>IFERROR(AA91/Z89,"-")</f>
        <v>5.6048834628190901E-2</v>
      </c>
    </row>
    <row r="92" spans="2:28" ht="14.25" customHeight="1">
      <c r="B92" s="458"/>
      <c r="C92" s="482"/>
      <c r="D92" s="245" t="s">
        <v>80</v>
      </c>
      <c r="E92" s="463"/>
      <c r="F92" s="174">
        <v>1</v>
      </c>
      <c r="G92" s="13">
        <f>IFERROR(F92/E89,"-")</f>
        <v>0.25</v>
      </c>
      <c r="H92" s="463"/>
      <c r="I92" s="174">
        <v>0</v>
      </c>
      <c r="J92" s="13">
        <f>IFERROR(I92/H89,"-")</f>
        <v>0</v>
      </c>
      <c r="K92" s="463"/>
      <c r="L92" s="174">
        <v>62</v>
      </c>
      <c r="M92" s="13">
        <f>IFERROR(L92/K89,"-")</f>
        <v>7.6923076923076927E-2</v>
      </c>
      <c r="N92" s="463"/>
      <c r="O92" s="174">
        <v>56</v>
      </c>
      <c r="P92" s="13">
        <f>IFERROR(O92/N89,"-")</f>
        <v>9.1653027823240585E-2</v>
      </c>
      <c r="Q92" s="463"/>
      <c r="R92" s="174">
        <v>40</v>
      </c>
      <c r="S92" s="13">
        <f>IFERROR(R92/Q89,"-")</f>
        <v>0.13559322033898305</v>
      </c>
      <c r="T92" s="463"/>
      <c r="U92" s="174">
        <v>11</v>
      </c>
      <c r="V92" s="13">
        <f>IFERROR(U92/T89,"-")</f>
        <v>0.15942028985507245</v>
      </c>
      <c r="W92" s="463"/>
      <c r="X92" s="174">
        <v>1</v>
      </c>
      <c r="Y92" s="13">
        <f>IFERROR(X92/W89,"-")</f>
        <v>0.1</v>
      </c>
      <c r="Z92" s="463"/>
      <c r="AA92" s="174">
        <f t="shared" si="138"/>
        <v>171</v>
      </c>
      <c r="AB92" s="13">
        <f>IFERROR(AA92/Z89,"-")</f>
        <v>9.4894561598224195E-2</v>
      </c>
    </row>
    <row r="93" spans="2:28" ht="14.25" customHeight="1">
      <c r="B93" s="456">
        <v>23</v>
      </c>
      <c r="C93" s="459" t="s">
        <v>139</v>
      </c>
      <c r="D93" s="243" t="s">
        <v>77</v>
      </c>
      <c r="E93" s="461">
        <f t="shared" ref="E93" si="180">VLOOKUP(C93,$AD$5:$AK$78,2,0)</f>
        <v>5</v>
      </c>
      <c r="F93" s="172">
        <v>4</v>
      </c>
      <c r="G93" s="65">
        <f>IFERROR(F93/E93,"-")</f>
        <v>0.8</v>
      </c>
      <c r="H93" s="461">
        <f t="shared" ref="H93" si="181">VLOOKUP(C93,$AD$5:$AK$78,3,0)</f>
        <v>16</v>
      </c>
      <c r="I93" s="172">
        <v>12</v>
      </c>
      <c r="J93" s="65">
        <f>IFERROR(I93/H93,"-")</f>
        <v>0.75</v>
      </c>
      <c r="K93" s="461">
        <f t="shared" ref="K93" si="182">VLOOKUP(C93,$AD$5:$AK$78,4,0)</f>
        <v>1143</v>
      </c>
      <c r="L93" s="172">
        <v>921</v>
      </c>
      <c r="M93" s="65">
        <f>IFERROR(L93/K93,"-")</f>
        <v>0.80577427821522307</v>
      </c>
      <c r="N93" s="461">
        <f t="shared" ref="N93" si="183">VLOOKUP(C93,$AD$5:$AK$78,5,0)</f>
        <v>866</v>
      </c>
      <c r="O93" s="172">
        <v>658</v>
      </c>
      <c r="P93" s="65">
        <f>IFERROR(O93/N93,"-")</f>
        <v>0.75981524249422627</v>
      </c>
      <c r="Q93" s="461">
        <f t="shared" ref="Q93" si="184">VLOOKUP(C93,$AD$5:$AK$78,6,0)</f>
        <v>416</v>
      </c>
      <c r="R93" s="172">
        <v>301</v>
      </c>
      <c r="S93" s="65">
        <f>IFERROR(R93/Q93,"-")</f>
        <v>0.72355769230769229</v>
      </c>
      <c r="T93" s="461">
        <f t="shared" ref="T93" si="185">VLOOKUP(C93,$AD$5:$AK$78,7,0)</f>
        <v>80</v>
      </c>
      <c r="U93" s="172">
        <v>58</v>
      </c>
      <c r="V93" s="65">
        <f>IFERROR(U93/T93,"-")</f>
        <v>0.72499999999999998</v>
      </c>
      <c r="W93" s="461">
        <f t="shared" ref="W93" si="186">VLOOKUP(C93,$AD$5:$AK$78,8,0)</f>
        <v>10</v>
      </c>
      <c r="X93" s="172">
        <v>7</v>
      </c>
      <c r="Y93" s="65">
        <f>IFERROR(X93/W93,"-")</f>
        <v>0.7</v>
      </c>
      <c r="Z93" s="461">
        <f t="shared" ref="Z93" si="187">VLOOKUP(C93,$AD$5:$AL$78,9,0)</f>
        <v>2536</v>
      </c>
      <c r="AA93" s="172">
        <f t="shared" si="138"/>
        <v>1961</v>
      </c>
      <c r="AB93" s="65">
        <f>IFERROR(AA93/Z93,"-")</f>
        <v>0.7732649842271293</v>
      </c>
    </row>
    <row r="94" spans="2:28" ht="14.25" customHeight="1">
      <c r="B94" s="457"/>
      <c r="C94" s="460"/>
      <c r="D94" s="244" t="s">
        <v>78</v>
      </c>
      <c r="E94" s="462"/>
      <c r="F94" s="173">
        <v>0</v>
      </c>
      <c r="G94" s="12">
        <f>IFERROR(F94/E93,"-")</f>
        <v>0</v>
      </c>
      <c r="H94" s="462"/>
      <c r="I94" s="173">
        <v>3</v>
      </c>
      <c r="J94" s="12">
        <f>IFERROR(I94/H93,"-")</f>
        <v>0.1875</v>
      </c>
      <c r="K94" s="462"/>
      <c r="L94" s="173">
        <v>107</v>
      </c>
      <c r="M94" s="12">
        <f>IFERROR(L94/K93,"-")</f>
        <v>9.361329833770779E-2</v>
      </c>
      <c r="N94" s="462"/>
      <c r="O94" s="173">
        <v>90</v>
      </c>
      <c r="P94" s="12">
        <f>IFERROR(O94/N93,"-")</f>
        <v>0.10392609699769054</v>
      </c>
      <c r="Q94" s="462"/>
      <c r="R94" s="173">
        <v>48</v>
      </c>
      <c r="S94" s="12">
        <f>IFERROR(R94/Q93,"-")</f>
        <v>0.11538461538461539</v>
      </c>
      <c r="T94" s="462"/>
      <c r="U94" s="173">
        <v>8</v>
      </c>
      <c r="V94" s="12">
        <f>IFERROR(U94/T93,"-")</f>
        <v>0.1</v>
      </c>
      <c r="W94" s="462"/>
      <c r="X94" s="173">
        <v>0</v>
      </c>
      <c r="Y94" s="12">
        <f>IFERROR(X94/W93,"-")</f>
        <v>0</v>
      </c>
      <c r="Z94" s="462"/>
      <c r="AA94" s="173">
        <f t="shared" si="138"/>
        <v>256</v>
      </c>
      <c r="AB94" s="12">
        <f>IFERROR(AA94/Z93,"-")</f>
        <v>0.10094637223974763</v>
      </c>
    </row>
    <row r="95" spans="2:28" ht="14.25" customHeight="1">
      <c r="B95" s="457"/>
      <c r="C95" s="460"/>
      <c r="D95" s="244" t="s">
        <v>79</v>
      </c>
      <c r="E95" s="462"/>
      <c r="F95" s="173">
        <v>0</v>
      </c>
      <c r="G95" s="12">
        <f>IFERROR(F95/E93,"-")</f>
        <v>0</v>
      </c>
      <c r="H95" s="462"/>
      <c r="I95" s="173">
        <v>0</v>
      </c>
      <c r="J95" s="12">
        <f>IFERROR(I95/H93,"-")</f>
        <v>0</v>
      </c>
      <c r="K95" s="462"/>
      <c r="L95" s="173">
        <v>48</v>
      </c>
      <c r="M95" s="12">
        <f>IFERROR(L95/K93,"-")</f>
        <v>4.1994750656167978E-2</v>
      </c>
      <c r="N95" s="462"/>
      <c r="O95" s="173">
        <v>32</v>
      </c>
      <c r="P95" s="12">
        <f>IFERROR(O95/N93,"-")</f>
        <v>3.695150115473441E-2</v>
      </c>
      <c r="Q95" s="462"/>
      <c r="R95" s="173">
        <v>27</v>
      </c>
      <c r="S95" s="12">
        <f>IFERROR(R95/Q93,"-")</f>
        <v>6.4903846153846159E-2</v>
      </c>
      <c r="T95" s="462"/>
      <c r="U95" s="173">
        <v>2</v>
      </c>
      <c r="V95" s="12">
        <f>IFERROR(U95/T93,"-")</f>
        <v>2.5000000000000001E-2</v>
      </c>
      <c r="W95" s="462"/>
      <c r="X95" s="173">
        <v>1</v>
      </c>
      <c r="Y95" s="12">
        <f>IFERROR(X95/W93,"-")</f>
        <v>0.1</v>
      </c>
      <c r="Z95" s="462"/>
      <c r="AA95" s="173">
        <f t="shared" si="138"/>
        <v>110</v>
      </c>
      <c r="AB95" s="12">
        <f>IFERROR(AA95/Z93,"-")</f>
        <v>4.3375394321766562E-2</v>
      </c>
    </row>
    <row r="96" spans="2:28" ht="14.25" customHeight="1">
      <c r="B96" s="458"/>
      <c r="C96" s="482"/>
      <c r="D96" s="245" t="s">
        <v>80</v>
      </c>
      <c r="E96" s="463"/>
      <c r="F96" s="174">
        <v>1</v>
      </c>
      <c r="G96" s="13">
        <f>IFERROR(F96/E93,"-")</f>
        <v>0.2</v>
      </c>
      <c r="H96" s="463"/>
      <c r="I96" s="174">
        <v>1</v>
      </c>
      <c r="J96" s="13">
        <f>IFERROR(I96/H93,"-")</f>
        <v>6.25E-2</v>
      </c>
      <c r="K96" s="463"/>
      <c r="L96" s="174">
        <v>67</v>
      </c>
      <c r="M96" s="13">
        <f>IFERROR(L96/K93,"-")</f>
        <v>5.8617672790901139E-2</v>
      </c>
      <c r="N96" s="463"/>
      <c r="O96" s="174">
        <v>86</v>
      </c>
      <c r="P96" s="13">
        <f>IFERROR(O96/N93,"-")</f>
        <v>9.9307159353348731E-2</v>
      </c>
      <c r="Q96" s="463"/>
      <c r="R96" s="174">
        <v>40</v>
      </c>
      <c r="S96" s="13">
        <f>IFERROR(R96/Q93,"-")</f>
        <v>9.6153846153846159E-2</v>
      </c>
      <c r="T96" s="463"/>
      <c r="U96" s="174">
        <v>12</v>
      </c>
      <c r="V96" s="13">
        <f>IFERROR(U96/T93,"-")</f>
        <v>0.15</v>
      </c>
      <c r="W96" s="463"/>
      <c r="X96" s="174">
        <v>2</v>
      </c>
      <c r="Y96" s="13">
        <f>IFERROR(X96/W93,"-")</f>
        <v>0.2</v>
      </c>
      <c r="Z96" s="463"/>
      <c r="AA96" s="174">
        <f t="shared" si="138"/>
        <v>209</v>
      </c>
      <c r="AB96" s="13">
        <f>IFERROR(AA96/Z93,"-")</f>
        <v>8.2413249211356468E-2</v>
      </c>
    </row>
    <row r="97" spans="2:28" ht="14.25" customHeight="1">
      <c r="B97" s="456">
        <v>24</v>
      </c>
      <c r="C97" s="459" t="s">
        <v>140</v>
      </c>
      <c r="D97" s="243" t="s">
        <v>77</v>
      </c>
      <c r="E97" s="461">
        <f t="shared" ref="E97" si="188">VLOOKUP(C97,$AD$5:$AK$78,2,0)</f>
        <v>1</v>
      </c>
      <c r="F97" s="172">
        <v>0</v>
      </c>
      <c r="G97" s="65">
        <f>IFERROR(F97/E97,"-")</f>
        <v>0</v>
      </c>
      <c r="H97" s="461">
        <f t="shared" ref="H97" si="189">VLOOKUP(C97,$AD$5:$AK$78,3,0)</f>
        <v>2</v>
      </c>
      <c r="I97" s="172">
        <v>2</v>
      </c>
      <c r="J97" s="65">
        <f>IFERROR(I97/H97,"-")</f>
        <v>1</v>
      </c>
      <c r="K97" s="461">
        <f t="shared" ref="K97" si="190">VLOOKUP(C97,$AD$5:$AK$78,4,0)</f>
        <v>528</v>
      </c>
      <c r="L97" s="172">
        <v>410</v>
      </c>
      <c r="M97" s="65">
        <f>IFERROR(L97/K97,"-")</f>
        <v>0.77651515151515149</v>
      </c>
      <c r="N97" s="461">
        <f t="shared" ref="N97" si="191">VLOOKUP(C97,$AD$5:$AK$78,5,0)</f>
        <v>426</v>
      </c>
      <c r="O97" s="172">
        <v>326</v>
      </c>
      <c r="P97" s="65">
        <f>IFERROR(O97/N97,"-")</f>
        <v>0.76525821596244137</v>
      </c>
      <c r="Q97" s="461">
        <f t="shared" ref="Q97" si="192">VLOOKUP(C97,$AD$5:$AK$78,6,0)</f>
        <v>253</v>
      </c>
      <c r="R97" s="172">
        <v>173</v>
      </c>
      <c r="S97" s="65">
        <f>IFERROR(R97/Q97,"-")</f>
        <v>0.6837944664031621</v>
      </c>
      <c r="T97" s="461">
        <f t="shared" ref="T97" si="193">VLOOKUP(C97,$AD$5:$AK$78,7,0)</f>
        <v>65</v>
      </c>
      <c r="U97" s="172">
        <v>45</v>
      </c>
      <c r="V97" s="65">
        <f>IFERROR(U97/T97,"-")</f>
        <v>0.69230769230769229</v>
      </c>
      <c r="W97" s="461">
        <f t="shared" ref="W97" si="194">VLOOKUP(C97,$AD$5:$AK$78,8,0)</f>
        <v>11</v>
      </c>
      <c r="X97" s="172">
        <v>9</v>
      </c>
      <c r="Y97" s="65">
        <f>IFERROR(X97/W97,"-")</f>
        <v>0.81818181818181823</v>
      </c>
      <c r="Z97" s="461">
        <f t="shared" ref="Z97" si="195">VLOOKUP(C97,$AD$5:$AL$78,9,0)</f>
        <v>1286</v>
      </c>
      <c r="AA97" s="172">
        <f t="shared" si="138"/>
        <v>965</v>
      </c>
      <c r="AB97" s="65">
        <f>IFERROR(AA97/Z97,"-")</f>
        <v>0.75038880248833595</v>
      </c>
    </row>
    <row r="98" spans="2:28" ht="14.25" customHeight="1">
      <c r="B98" s="457"/>
      <c r="C98" s="460"/>
      <c r="D98" s="244" t="s">
        <v>78</v>
      </c>
      <c r="E98" s="462"/>
      <c r="F98" s="173">
        <v>0</v>
      </c>
      <c r="G98" s="12">
        <f>IFERROR(F98/E97,"-")</f>
        <v>0</v>
      </c>
      <c r="H98" s="462"/>
      <c r="I98" s="173">
        <v>0</v>
      </c>
      <c r="J98" s="12">
        <f>IFERROR(I98/H97,"-")</f>
        <v>0</v>
      </c>
      <c r="K98" s="462"/>
      <c r="L98" s="173">
        <v>57</v>
      </c>
      <c r="M98" s="12">
        <f>IFERROR(L98/K97,"-")</f>
        <v>0.10795454545454546</v>
      </c>
      <c r="N98" s="462"/>
      <c r="O98" s="173">
        <v>41</v>
      </c>
      <c r="P98" s="12">
        <f>IFERROR(O98/N97,"-")</f>
        <v>9.6244131455399062E-2</v>
      </c>
      <c r="Q98" s="462"/>
      <c r="R98" s="173">
        <v>31</v>
      </c>
      <c r="S98" s="12">
        <f>IFERROR(R98/Q97,"-")</f>
        <v>0.1225296442687747</v>
      </c>
      <c r="T98" s="462"/>
      <c r="U98" s="173">
        <v>8</v>
      </c>
      <c r="V98" s="12">
        <f>IFERROR(U98/T97,"-")</f>
        <v>0.12307692307692308</v>
      </c>
      <c r="W98" s="462"/>
      <c r="X98" s="173">
        <v>0</v>
      </c>
      <c r="Y98" s="12">
        <f>IFERROR(X98/W97,"-")</f>
        <v>0</v>
      </c>
      <c r="Z98" s="462"/>
      <c r="AA98" s="173">
        <f t="shared" si="138"/>
        <v>137</v>
      </c>
      <c r="AB98" s="12">
        <f>IFERROR(AA98/Z97,"-")</f>
        <v>0.10653188180404355</v>
      </c>
    </row>
    <row r="99" spans="2:28" ht="14.25" customHeight="1">
      <c r="B99" s="457"/>
      <c r="C99" s="460"/>
      <c r="D99" s="244" t="s">
        <v>79</v>
      </c>
      <c r="E99" s="462"/>
      <c r="F99" s="173">
        <v>0</v>
      </c>
      <c r="G99" s="12">
        <f>IFERROR(F99/E97,"-")</f>
        <v>0</v>
      </c>
      <c r="H99" s="462"/>
      <c r="I99" s="173">
        <v>0</v>
      </c>
      <c r="J99" s="12">
        <f>IFERROR(I99/H97,"-")</f>
        <v>0</v>
      </c>
      <c r="K99" s="462"/>
      <c r="L99" s="173">
        <v>27</v>
      </c>
      <c r="M99" s="12">
        <f>IFERROR(L99/K97,"-")</f>
        <v>5.113636363636364E-2</v>
      </c>
      <c r="N99" s="462"/>
      <c r="O99" s="173">
        <v>28</v>
      </c>
      <c r="P99" s="12">
        <f>IFERROR(O99/N97,"-")</f>
        <v>6.5727699530516437E-2</v>
      </c>
      <c r="Q99" s="462"/>
      <c r="R99" s="173">
        <v>13</v>
      </c>
      <c r="S99" s="12">
        <f>IFERROR(R99/Q97,"-")</f>
        <v>5.1383399209486168E-2</v>
      </c>
      <c r="T99" s="462"/>
      <c r="U99" s="173">
        <v>4</v>
      </c>
      <c r="V99" s="12">
        <f>IFERROR(U99/T97,"-")</f>
        <v>6.1538461538461542E-2</v>
      </c>
      <c r="W99" s="462"/>
      <c r="X99" s="173">
        <v>0</v>
      </c>
      <c r="Y99" s="12">
        <f>IFERROR(X99/W97,"-")</f>
        <v>0</v>
      </c>
      <c r="Z99" s="462"/>
      <c r="AA99" s="173">
        <f t="shared" si="138"/>
        <v>72</v>
      </c>
      <c r="AB99" s="12">
        <f>IFERROR(AA99/Z97,"-")</f>
        <v>5.5987558320373249E-2</v>
      </c>
    </row>
    <row r="100" spans="2:28" ht="14.25" customHeight="1">
      <c r="B100" s="458"/>
      <c r="C100" s="482"/>
      <c r="D100" s="245" t="s">
        <v>80</v>
      </c>
      <c r="E100" s="463"/>
      <c r="F100" s="174">
        <v>1</v>
      </c>
      <c r="G100" s="13">
        <f>IFERROR(F100/E97,"-")</f>
        <v>1</v>
      </c>
      <c r="H100" s="463"/>
      <c r="I100" s="174">
        <v>0</v>
      </c>
      <c r="J100" s="13">
        <f>IFERROR(I100/H97,"-")</f>
        <v>0</v>
      </c>
      <c r="K100" s="463"/>
      <c r="L100" s="174">
        <v>34</v>
      </c>
      <c r="M100" s="13">
        <f>IFERROR(L100/K97,"-")</f>
        <v>6.4393939393939392E-2</v>
      </c>
      <c r="N100" s="463"/>
      <c r="O100" s="174">
        <v>31</v>
      </c>
      <c r="P100" s="13">
        <f>IFERROR(O100/N97,"-")</f>
        <v>7.2769953051643188E-2</v>
      </c>
      <c r="Q100" s="463"/>
      <c r="R100" s="174">
        <v>36</v>
      </c>
      <c r="S100" s="13">
        <f>IFERROR(R100/Q97,"-")</f>
        <v>0.14229249011857709</v>
      </c>
      <c r="T100" s="463"/>
      <c r="U100" s="174">
        <v>8</v>
      </c>
      <c r="V100" s="13">
        <f>IFERROR(U100/T97,"-")</f>
        <v>0.12307692307692308</v>
      </c>
      <c r="W100" s="463"/>
      <c r="X100" s="174">
        <v>2</v>
      </c>
      <c r="Y100" s="13">
        <f>IFERROR(X100/W97,"-")</f>
        <v>0.18181818181818182</v>
      </c>
      <c r="Z100" s="463"/>
      <c r="AA100" s="174">
        <f t="shared" si="138"/>
        <v>112</v>
      </c>
      <c r="AB100" s="13">
        <f>IFERROR(AA100/Z97,"-")</f>
        <v>8.7091757387247282E-2</v>
      </c>
    </row>
    <row r="101" spans="2:28" ht="14.25" customHeight="1">
      <c r="B101" s="456">
        <v>25</v>
      </c>
      <c r="C101" s="459" t="s">
        <v>141</v>
      </c>
      <c r="D101" s="243" t="s">
        <v>77</v>
      </c>
      <c r="E101" s="461">
        <f t="shared" ref="E101" si="196">VLOOKUP(C101,$AD$5:$AK$78,2,0)</f>
        <v>0</v>
      </c>
      <c r="F101" s="172">
        <v>0</v>
      </c>
      <c r="G101" s="65" t="str">
        <f>IFERROR(F101/E101,"-")</f>
        <v>-</v>
      </c>
      <c r="H101" s="461">
        <f t="shared" ref="H101" si="197">VLOOKUP(C101,$AD$5:$AK$78,3,0)</f>
        <v>4</v>
      </c>
      <c r="I101" s="172">
        <v>2</v>
      </c>
      <c r="J101" s="65">
        <f>IFERROR(I101/H101,"-")</f>
        <v>0.5</v>
      </c>
      <c r="K101" s="461">
        <f t="shared" ref="K101" si="198">VLOOKUP(C101,$AD$5:$AK$78,4,0)</f>
        <v>249</v>
      </c>
      <c r="L101" s="172">
        <v>206</v>
      </c>
      <c r="M101" s="65">
        <f>IFERROR(L101/K101,"-")</f>
        <v>0.82730923694779113</v>
      </c>
      <c r="N101" s="461">
        <f t="shared" ref="N101" si="199">VLOOKUP(C101,$AD$5:$AK$78,5,0)</f>
        <v>212</v>
      </c>
      <c r="O101" s="172">
        <v>155</v>
      </c>
      <c r="P101" s="65">
        <f>IFERROR(O101/N101,"-")</f>
        <v>0.73113207547169812</v>
      </c>
      <c r="Q101" s="461">
        <f t="shared" ref="Q101" si="200">VLOOKUP(C101,$AD$5:$AK$78,6,0)</f>
        <v>108</v>
      </c>
      <c r="R101" s="172">
        <v>81</v>
      </c>
      <c r="S101" s="65">
        <f>IFERROR(R101/Q101,"-")</f>
        <v>0.75</v>
      </c>
      <c r="T101" s="461">
        <f t="shared" ref="T101" si="201">VLOOKUP(C101,$AD$5:$AK$78,7,0)</f>
        <v>39</v>
      </c>
      <c r="U101" s="172">
        <v>25</v>
      </c>
      <c r="V101" s="65">
        <f>IFERROR(U101/T101,"-")</f>
        <v>0.64102564102564108</v>
      </c>
      <c r="W101" s="461">
        <f t="shared" ref="W101" si="202">VLOOKUP(C101,$AD$5:$AK$78,8,0)</f>
        <v>4</v>
      </c>
      <c r="X101" s="172">
        <v>2</v>
      </c>
      <c r="Y101" s="65">
        <f>IFERROR(X101/W101,"-")</f>
        <v>0.5</v>
      </c>
      <c r="Z101" s="461">
        <f t="shared" ref="Z101" si="203">VLOOKUP(C101,$AD$5:$AL$78,9,0)</f>
        <v>616</v>
      </c>
      <c r="AA101" s="172">
        <f t="shared" si="138"/>
        <v>471</v>
      </c>
      <c r="AB101" s="65">
        <f>IFERROR(AA101/Z101,"-")</f>
        <v>0.76461038961038963</v>
      </c>
    </row>
    <row r="102" spans="2:28" ht="14.25" customHeight="1">
      <c r="B102" s="457"/>
      <c r="C102" s="460"/>
      <c r="D102" s="244" t="s">
        <v>78</v>
      </c>
      <c r="E102" s="462"/>
      <c r="F102" s="173">
        <v>0</v>
      </c>
      <c r="G102" s="12" t="str">
        <f>IFERROR(F102/E101,"-")</f>
        <v>-</v>
      </c>
      <c r="H102" s="462"/>
      <c r="I102" s="173">
        <v>1</v>
      </c>
      <c r="J102" s="12">
        <f>IFERROR(I102/H101,"-")</f>
        <v>0.25</v>
      </c>
      <c r="K102" s="462"/>
      <c r="L102" s="173">
        <v>20</v>
      </c>
      <c r="M102" s="12">
        <f>IFERROR(L102/K101,"-")</f>
        <v>8.0321285140562249E-2</v>
      </c>
      <c r="N102" s="462"/>
      <c r="O102" s="173">
        <v>19</v>
      </c>
      <c r="P102" s="12">
        <f>IFERROR(O102/N101,"-")</f>
        <v>8.9622641509433956E-2</v>
      </c>
      <c r="Q102" s="462"/>
      <c r="R102" s="173">
        <v>15</v>
      </c>
      <c r="S102" s="12">
        <f>IFERROR(R102/Q101,"-")</f>
        <v>0.1388888888888889</v>
      </c>
      <c r="T102" s="462"/>
      <c r="U102" s="173">
        <v>2</v>
      </c>
      <c r="V102" s="12">
        <f>IFERROR(U102/T101,"-")</f>
        <v>5.128205128205128E-2</v>
      </c>
      <c r="W102" s="462"/>
      <c r="X102" s="173">
        <v>1</v>
      </c>
      <c r="Y102" s="12">
        <f>IFERROR(X102/W101,"-")</f>
        <v>0.25</v>
      </c>
      <c r="Z102" s="462"/>
      <c r="AA102" s="173">
        <f t="shared" si="138"/>
        <v>58</v>
      </c>
      <c r="AB102" s="12">
        <f>IFERROR(AA102/Z101,"-")</f>
        <v>9.4155844155844159E-2</v>
      </c>
    </row>
    <row r="103" spans="2:28" ht="14.25" customHeight="1">
      <c r="B103" s="457"/>
      <c r="C103" s="460"/>
      <c r="D103" s="244" t="s">
        <v>79</v>
      </c>
      <c r="E103" s="462"/>
      <c r="F103" s="173">
        <v>0</v>
      </c>
      <c r="G103" s="12" t="str">
        <f>IFERROR(F103/E101,"-")</f>
        <v>-</v>
      </c>
      <c r="H103" s="462"/>
      <c r="I103" s="173">
        <v>0</v>
      </c>
      <c r="J103" s="12">
        <f>IFERROR(I103/H101,"-")</f>
        <v>0</v>
      </c>
      <c r="K103" s="462"/>
      <c r="L103" s="173">
        <v>8</v>
      </c>
      <c r="M103" s="12">
        <f>IFERROR(L103/K101,"-")</f>
        <v>3.2128514056224897E-2</v>
      </c>
      <c r="N103" s="462"/>
      <c r="O103" s="173">
        <v>14</v>
      </c>
      <c r="P103" s="12">
        <f>IFERROR(O103/N101,"-")</f>
        <v>6.6037735849056603E-2</v>
      </c>
      <c r="Q103" s="462"/>
      <c r="R103" s="173">
        <v>2</v>
      </c>
      <c r="S103" s="12">
        <f>IFERROR(R103/Q101,"-")</f>
        <v>1.8518518518518517E-2</v>
      </c>
      <c r="T103" s="462"/>
      <c r="U103" s="173">
        <v>3</v>
      </c>
      <c r="V103" s="12">
        <f>IFERROR(U103/T101,"-")</f>
        <v>7.6923076923076927E-2</v>
      </c>
      <c r="W103" s="462"/>
      <c r="X103" s="173">
        <v>0</v>
      </c>
      <c r="Y103" s="12">
        <f>IFERROR(X103/W101,"-")</f>
        <v>0</v>
      </c>
      <c r="Z103" s="462"/>
      <c r="AA103" s="173">
        <f t="shared" si="138"/>
        <v>27</v>
      </c>
      <c r="AB103" s="12">
        <f>IFERROR(AA103/Z101,"-")</f>
        <v>4.3831168831168832E-2</v>
      </c>
    </row>
    <row r="104" spans="2:28" ht="14.25" customHeight="1">
      <c r="B104" s="458"/>
      <c r="C104" s="482"/>
      <c r="D104" s="245" t="s">
        <v>80</v>
      </c>
      <c r="E104" s="463"/>
      <c r="F104" s="174">
        <v>0</v>
      </c>
      <c r="G104" s="13" t="str">
        <f>IFERROR(F104/E101,"-")</f>
        <v>-</v>
      </c>
      <c r="H104" s="463"/>
      <c r="I104" s="174">
        <v>1</v>
      </c>
      <c r="J104" s="13">
        <f>IFERROR(I104/H101,"-")</f>
        <v>0.25</v>
      </c>
      <c r="K104" s="463"/>
      <c r="L104" s="174">
        <v>15</v>
      </c>
      <c r="M104" s="13">
        <f>IFERROR(L104/K101,"-")</f>
        <v>6.0240963855421686E-2</v>
      </c>
      <c r="N104" s="463"/>
      <c r="O104" s="174">
        <v>24</v>
      </c>
      <c r="P104" s="13">
        <f>IFERROR(O104/N101,"-")</f>
        <v>0.11320754716981132</v>
      </c>
      <c r="Q104" s="463"/>
      <c r="R104" s="174">
        <v>10</v>
      </c>
      <c r="S104" s="13">
        <f>IFERROR(R104/Q101,"-")</f>
        <v>9.2592592592592587E-2</v>
      </c>
      <c r="T104" s="463"/>
      <c r="U104" s="174">
        <v>9</v>
      </c>
      <c r="V104" s="13">
        <f>IFERROR(U104/T101,"-")</f>
        <v>0.23076923076923078</v>
      </c>
      <c r="W104" s="463"/>
      <c r="X104" s="174">
        <v>1</v>
      </c>
      <c r="Y104" s="13">
        <f>IFERROR(X104/W101,"-")</f>
        <v>0.25</v>
      </c>
      <c r="Z104" s="463"/>
      <c r="AA104" s="174">
        <f t="shared" si="138"/>
        <v>60</v>
      </c>
      <c r="AB104" s="13">
        <f>IFERROR(AA104/Z101,"-")</f>
        <v>9.7402597402597407E-2</v>
      </c>
    </row>
    <row r="105" spans="2:28" ht="14.25" customHeight="1">
      <c r="B105" s="456">
        <v>26</v>
      </c>
      <c r="C105" s="459" t="s">
        <v>35</v>
      </c>
      <c r="D105" s="243" t="s">
        <v>77</v>
      </c>
      <c r="E105" s="461">
        <f t="shared" ref="E105" si="204">VLOOKUP(C105,$AD$5:$AK$78,2,0)</f>
        <v>26</v>
      </c>
      <c r="F105" s="172">
        <v>16</v>
      </c>
      <c r="G105" s="65">
        <f>IFERROR(F105/E105,"-")</f>
        <v>0.61538461538461542</v>
      </c>
      <c r="H105" s="461">
        <f t="shared" ref="H105" si="205">VLOOKUP(C105,$AD$5:$AK$78,3,0)</f>
        <v>53</v>
      </c>
      <c r="I105" s="172">
        <v>40</v>
      </c>
      <c r="J105" s="65">
        <f>IFERROR(I105/H105,"-")</f>
        <v>0.75471698113207553</v>
      </c>
      <c r="K105" s="461">
        <f t="shared" ref="K105" si="206">VLOOKUP(C105,$AD$5:$AK$78,4,0)</f>
        <v>4023</v>
      </c>
      <c r="L105" s="172">
        <v>3088</v>
      </c>
      <c r="M105" s="65">
        <f>IFERROR(L105/K105,"-")</f>
        <v>0.76758637832463339</v>
      </c>
      <c r="N105" s="461">
        <f t="shared" ref="N105" si="207">VLOOKUP(C105,$AD$5:$AK$78,5,0)</f>
        <v>2717</v>
      </c>
      <c r="O105" s="172">
        <v>1995</v>
      </c>
      <c r="P105" s="65">
        <f>IFERROR(O105/N105,"-")</f>
        <v>0.73426573426573427</v>
      </c>
      <c r="Q105" s="461">
        <f t="shared" ref="Q105" si="208">VLOOKUP(C105,$AD$5:$AK$78,6,0)</f>
        <v>1205</v>
      </c>
      <c r="R105" s="172">
        <v>815</v>
      </c>
      <c r="S105" s="65">
        <f>IFERROR(R105/Q105,"-")</f>
        <v>0.67634854771784236</v>
      </c>
      <c r="T105" s="461">
        <f t="shared" ref="T105" si="209">VLOOKUP(C105,$AD$5:$AK$78,7,0)</f>
        <v>289</v>
      </c>
      <c r="U105" s="172">
        <v>196</v>
      </c>
      <c r="V105" s="65">
        <f>IFERROR(U105/T105,"-")</f>
        <v>0.67820069204152245</v>
      </c>
      <c r="W105" s="461">
        <f t="shared" ref="W105" si="210">VLOOKUP(C105,$AD$5:$AK$78,8,0)</f>
        <v>43</v>
      </c>
      <c r="X105" s="172">
        <v>33</v>
      </c>
      <c r="Y105" s="65">
        <f>IFERROR(X105/W105,"-")</f>
        <v>0.76744186046511631</v>
      </c>
      <c r="Z105" s="461">
        <f t="shared" ref="Z105" si="211">VLOOKUP(C105,$AD$5:$AL$78,9,0)</f>
        <v>8356</v>
      </c>
      <c r="AA105" s="172">
        <f t="shared" si="138"/>
        <v>6183</v>
      </c>
      <c r="AB105" s="65">
        <f>IFERROR(AA105/Z105,"-")</f>
        <v>0.73994734322642408</v>
      </c>
    </row>
    <row r="106" spans="2:28" ht="14.25" customHeight="1">
      <c r="B106" s="457"/>
      <c r="C106" s="460"/>
      <c r="D106" s="244" t="s">
        <v>78</v>
      </c>
      <c r="E106" s="462"/>
      <c r="F106" s="173">
        <v>6</v>
      </c>
      <c r="G106" s="12">
        <f>IFERROR(F106/E105,"-")</f>
        <v>0.23076923076923078</v>
      </c>
      <c r="H106" s="462"/>
      <c r="I106" s="173">
        <v>5</v>
      </c>
      <c r="J106" s="12">
        <f>IFERROR(I106/H105,"-")</f>
        <v>9.4339622641509441E-2</v>
      </c>
      <c r="K106" s="462"/>
      <c r="L106" s="173">
        <v>399</v>
      </c>
      <c r="M106" s="12">
        <f>IFERROR(L106/K105,"-")</f>
        <v>9.9179716629381062E-2</v>
      </c>
      <c r="N106" s="462"/>
      <c r="O106" s="173">
        <v>265</v>
      </c>
      <c r="P106" s="12">
        <f>IFERROR(O106/N105,"-")</f>
        <v>9.7534044902465949E-2</v>
      </c>
      <c r="Q106" s="462"/>
      <c r="R106" s="173">
        <v>148</v>
      </c>
      <c r="S106" s="12">
        <f>IFERROR(R106/Q105,"-")</f>
        <v>0.12282157676348547</v>
      </c>
      <c r="T106" s="462"/>
      <c r="U106" s="173">
        <v>29</v>
      </c>
      <c r="V106" s="12">
        <f>IFERROR(U106/T105,"-")</f>
        <v>0.10034602076124567</v>
      </c>
      <c r="W106" s="462"/>
      <c r="X106" s="173">
        <v>2</v>
      </c>
      <c r="Y106" s="12">
        <f>IFERROR(X106/W105,"-")</f>
        <v>4.6511627906976744E-2</v>
      </c>
      <c r="Z106" s="462"/>
      <c r="AA106" s="173">
        <f t="shared" si="138"/>
        <v>854</v>
      </c>
      <c r="AB106" s="12">
        <f>IFERROR(AA106/Z105,"-")</f>
        <v>0.10220201053135472</v>
      </c>
    </row>
    <row r="107" spans="2:28" ht="14.25" customHeight="1">
      <c r="B107" s="457"/>
      <c r="C107" s="460"/>
      <c r="D107" s="244" t="s">
        <v>79</v>
      </c>
      <c r="E107" s="462"/>
      <c r="F107" s="173">
        <v>1</v>
      </c>
      <c r="G107" s="12">
        <f>IFERROR(F107/E105,"-")</f>
        <v>3.8461538461538464E-2</v>
      </c>
      <c r="H107" s="462"/>
      <c r="I107" s="173">
        <v>1</v>
      </c>
      <c r="J107" s="12">
        <f>IFERROR(I107/H105,"-")</f>
        <v>1.8867924528301886E-2</v>
      </c>
      <c r="K107" s="462"/>
      <c r="L107" s="173">
        <v>230</v>
      </c>
      <c r="M107" s="12">
        <f>IFERROR(L107/K105,"-")</f>
        <v>5.7171265224956497E-2</v>
      </c>
      <c r="N107" s="462"/>
      <c r="O107" s="173">
        <v>177</v>
      </c>
      <c r="P107" s="12">
        <f>IFERROR(O107/N105,"-")</f>
        <v>6.5145380934854613E-2</v>
      </c>
      <c r="Q107" s="462"/>
      <c r="R107" s="173">
        <v>85</v>
      </c>
      <c r="S107" s="12">
        <f>IFERROR(R107/Q105,"-")</f>
        <v>7.0539419087136929E-2</v>
      </c>
      <c r="T107" s="462"/>
      <c r="U107" s="173">
        <v>23</v>
      </c>
      <c r="V107" s="12">
        <f>IFERROR(U107/T105,"-")</f>
        <v>7.9584775086505188E-2</v>
      </c>
      <c r="W107" s="462"/>
      <c r="X107" s="173">
        <v>2</v>
      </c>
      <c r="Y107" s="12">
        <f>IFERROR(X107/W105,"-")</f>
        <v>4.6511627906976744E-2</v>
      </c>
      <c r="Z107" s="462"/>
      <c r="AA107" s="173">
        <f t="shared" si="138"/>
        <v>519</v>
      </c>
      <c r="AB107" s="12">
        <f>IFERROR(AA107/Z105,"-")</f>
        <v>6.2111057922450932E-2</v>
      </c>
    </row>
    <row r="108" spans="2:28" ht="14.25" customHeight="1">
      <c r="B108" s="458"/>
      <c r="C108" s="482"/>
      <c r="D108" s="245" t="s">
        <v>80</v>
      </c>
      <c r="E108" s="463"/>
      <c r="F108" s="174">
        <v>3</v>
      </c>
      <c r="G108" s="13">
        <f>IFERROR(F108/E105,"-")</f>
        <v>0.11538461538461539</v>
      </c>
      <c r="H108" s="463"/>
      <c r="I108" s="174">
        <v>7</v>
      </c>
      <c r="J108" s="13">
        <f>IFERROR(I108/H105,"-")</f>
        <v>0.13207547169811321</v>
      </c>
      <c r="K108" s="463"/>
      <c r="L108" s="174">
        <v>306</v>
      </c>
      <c r="M108" s="13">
        <f>IFERROR(L108/K105,"-")</f>
        <v>7.6062639821029079E-2</v>
      </c>
      <c r="N108" s="463"/>
      <c r="O108" s="174">
        <v>280</v>
      </c>
      <c r="P108" s="13">
        <f>IFERROR(O108/N105,"-")</f>
        <v>0.10305483989694517</v>
      </c>
      <c r="Q108" s="463"/>
      <c r="R108" s="174">
        <v>157</v>
      </c>
      <c r="S108" s="13">
        <f>IFERROR(R108/Q105,"-")</f>
        <v>0.13029045643153528</v>
      </c>
      <c r="T108" s="463"/>
      <c r="U108" s="174">
        <v>41</v>
      </c>
      <c r="V108" s="13">
        <f>IFERROR(U108/T105,"-")</f>
        <v>0.14186851211072665</v>
      </c>
      <c r="W108" s="463"/>
      <c r="X108" s="174">
        <v>6</v>
      </c>
      <c r="Y108" s="13">
        <f>IFERROR(X108/W105,"-")</f>
        <v>0.13953488372093023</v>
      </c>
      <c r="Z108" s="463"/>
      <c r="AA108" s="174">
        <f t="shared" si="138"/>
        <v>800</v>
      </c>
      <c r="AB108" s="13">
        <f>IFERROR(AA108/Z105,"-")</f>
        <v>9.5739588319770225E-2</v>
      </c>
    </row>
    <row r="109" spans="2:28" ht="14.25" customHeight="1">
      <c r="B109" s="456">
        <v>27</v>
      </c>
      <c r="C109" s="459" t="s">
        <v>36</v>
      </c>
      <c r="D109" s="243" t="s">
        <v>77</v>
      </c>
      <c r="E109" s="461">
        <f t="shared" ref="E109" si="212">VLOOKUP(C109,$AD$5:$AK$78,2,0)</f>
        <v>4</v>
      </c>
      <c r="F109" s="172">
        <v>2</v>
      </c>
      <c r="G109" s="65">
        <f>IFERROR(F109/E109,"-")</f>
        <v>0.5</v>
      </c>
      <c r="H109" s="461">
        <f t="shared" ref="H109" si="213">VLOOKUP(C109,$AD$5:$AK$78,3,0)</f>
        <v>10</v>
      </c>
      <c r="I109" s="172">
        <v>6</v>
      </c>
      <c r="J109" s="65">
        <f>IFERROR(I109/H109,"-")</f>
        <v>0.6</v>
      </c>
      <c r="K109" s="461">
        <f t="shared" ref="K109" si="214">VLOOKUP(C109,$AD$5:$AK$78,4,0)</f>
        <v>595</v>
      </c>
      <c r="L109" s="172">
        <v>455</v>
      </c>
      <c r="M109" s="65">
        <f>IFERROR(L109/K109,"-")</f>
        <v>0.76470588235294112</v>
      </c>
      <c r="N109" s="461">
        <f t="shared" ref="N109" si="215">VLOOKUP(C109,$AD$5:$AK$78,5,0)</f>
        <v>391</v>
      </c>
      <c r="O109" s="172">
        <v>300</v>
      </c>
      <c r="P109" s="65">
        <f>IFERROR(O109/N109,"-")</f>
        <v>0.76726342710997442</v>
      </c>
      <c r="Q109" s="461">
        <f t="shared" ref="Q109" si="216">VLOOKUP(C109,$AD$5:$AK$78,6,0)</f>
        <v>210</v>
      </c>
      <c r="R109" s="172">
        <v>143</v>
      </c>
      <c r="S109" s="65">
        <f>IFERROR(R109/Q109,"-")</f>
        <v>0.68095238095238098</v>
      </c>
      <c r="T109" s="461">
        <f t="shared" ref="T109" si="217">VLOOKUP(C109,$AD$5:$AK$78,7,0)</f>
        <v>52</v>
      </c>
      <c r="U109" s="172">
        <v>34</v>
      </c>
      <c r="V109" s="65">
        <f>IFERROR(U109/T109,"-")</f>
        <v>0.65384615384615385</v>
      </c>
      <c r="W109" s="461">
        <f t="shared" ref="W109" si="218">VLOOKUP(C109,$AD$5:$AK$78,8,0)</f>
        <v>10</v>
      </c>
      <c r="X109" s="172">
        <v>10</v>
      </c>
      <c r="Y109" s="65">
        <f>IFERROR(X109/W109,"-")</f>
        <v>1</v>
      </c>
      <c r="Z109" s="461">
        <f t="shared" ref="Z109" si="219">VLOOKUP(C109,$AD$5:$AL$78,9,0)</f>
        <v>1272</v>
      </c>
      <c r="AA109" s="172">
        <f t="shared" si="138"/>
        <v>950</v>
      </c>
      <c r="AB109" s="65">
        <f>IFERROR(AA109/Z109,"-")</f>
        <v>0.74685534591194969</v>
      </c>
    </row>
    <row r="110" spans="2:28" ht="14.25" customHeight="1">
      <c r="B110" s="457"/>
      <c r="C110" s="460"/>
      <c r="D110" s="244" t="s">
        <v>78</v>
      </c>
      <c r="E110" s="462"/>
      <c r="F110" s="173">
        <v>1</v>
      </c>
      <c r="G110" s="12">
        <f>IFERROR(F110/E109,"-")</f>
        <v>0.25</v>
      </c>
      <c r="H110" s="462"/>
      <c r="I110" s="173">
        <v>0</v>
      </c>
      <c r="J110" s="12">
        <f>IFERROR(I110/H109,"-")</f>
        <v>0</v>
      </c>
      <c r="K110" s="462"/>
      <c r="L110" s="173">
        <v>70</v>
      </c>
      <c r="M110" s="12">
        <f>IFERROR(L110/K109,"-")</f>
        <v>0.11764705882352941</v>
      </c>
      <c r="N110" s="462"/>
      <c r="O110" s="173">
        <v>33</v>
      </c>
      <c r="P110" s="12">
        <f>IFERROR(O110/N109,"-")</f>
        <v>8.4398976982097182E-2</v>
      </c>
      <c r="Q110" s="462"/>
      <c r="R110" s="173">
        <v>35</v>
      </c>
      <c r="S110" s="12">
        <f>IFERROR(R110/Q109,"-")</f>
        <v>0.16666666666666666</v>
      </c>
      <c r="T110" s="462"/>
      <c r="U110" s="173">
        <v>4</v>
      </c>
      <c r="V110" s="12">
        <f>IFERROR(U110/T109,"-")</f>
        <v>7.6923076923076927E-2</v>
      </c>
      <c r="W110" s="462"/>
      <c r="X110" s="173">
        <v>0</v>
      </c>
      <c r="Y110" s="12">
        <f>IFERROR(X110/W109,"-")</f>
        <v>0</v>
      </c>
      <c r="Z110" s="462"/>
      <c r="AA110" s="173">
        <f t="shared" si="138"/>
        <v>143</v>
      </c>
      <c r="AB110" s="12">
        <f>IFERROR(AA110/Z109,"-")</f>
        <v>0.11242138364779874</v>
      </c>
    </row>
    <row r="111" spans="2:28" ht="14.25" customHeight="1">
      <c r="B111" s="457"/>
      <c r="C111" s="460"/>
      <c r="D111" s="244" t="s">
        <v>79</v>
      </c>
      <c r="E111" s="462"/>
      <c r="F111" s="173">
        <v>0</v>
      </c>
      <c r="G111" s="12">
        <f>IFERROR(F111/E109,"-")</f>
        <v>0</v>
      </c>
      <c r="H111" s="462"/>
      <c r="I111" s="173">
        <v>0</v>
      </c>
      <c r="J111" s="12">
        <f>IFERROR(I111/H109,"-")</f>
        <v>0</v>
      </c>
      <c r="K111" s="462"/>
      <c r="L111" s="173">
        <v>27</v>
      </c>
      <c r="M111" s="12">
        <f>IFERROR(L111/K109,"-")</f>
        <v>4.53781512605042E-2</v>
      </c>
      <c r="N111" s="462"/>
      <c r="O111" s="173">
        <v>26</v>
      </c>
      <c r="P111" s="12">
        <f>IFERROR(O111/N109,"-")</f>
        <v>6.6496163682864456E-2</v>
      </c>
      <c r="Q111" s="462"/>
      <c r="R111" s="173">
        <v>11</v>
      </c>
      <c r="S111" s="12">
        <f>IFERROR(R111/Q109,"-")</f>
        <v>5.2380952380952382E-2</v>
      </c>
      <c r="T111" s="462"/>
      <c r="U111" s="173">
        <v>4</v>
      </c>
      <c r="V111" s="12">
        <f>IFERROR(U111/T109,"-")</f>
        <v>7.6923076923076927E-2</v>
      </c>
      <c r="W111" s="462"/>
      <c r="X111" s="173">
        <v>0</v>
      </c>
      <c r="Y111" s="12">
        <f>IFERROR(X111/W109,"-")</f>
        <v>0</v>
      </c>
      <c r="Z111" s="462"/>
      <c r="AA111" s="173">
        <f t="shared" si="138"/>
        <v>68</v>
      </c>
      <c r="AB111" s="12">
        <f>IFERROR(AA111/Z109,"-")</f>
        <v>5.3459119496855348E-2</v>
      </c>
    </row>
    <row r="112" spans="2:28" ht="14.25" customHeight="1">
      <c r="B112" s="458"/>
      <c r="C112" s="482"/>
      <c r="D112" s="245" t="s">
        <v>80</v>
      </c>
      <c r="E112" s="463"/>
      <c r="F112" s="174">
        <v>1</v>
      </c>
      <c r="G112" s="13">
        <f>IFERROR(F112/E109,"-")</f>
        <v>0.25</v>
      </c>
      <c r="H112" s="463"/>
      <c r="I112" s="174">
        <v>4</v>
      </c>
      <c r="J112" s="13">
        <f>IFERROR(I112/H109,"-")</f>
        <v>0.4</v>
      </c>
      <c r="K112" s="463"/>
      <c r="L112" s="174">
        <v>43</v>
      </c>
      <c r="M112" s="13">
        <f>IFERROR(L112/K109,"-")</f>
        <v>7.2268907563025217E-2</v>
      </c>
      <c r="N112" s="463"/>
      <c r="O112" s="174">
        <v>32</v>
      </c>
      <c r="P112" s="13">
        <f>IFERROR(O112/N109,"-")</f>
        <v>8.1841432225063945E-2</v>
      </c>
      <c r="Q112" s="463"/>
      <c r="R112" s="174">
        <v>21</v>
      </c>
      <c r="S112" s="13">
        <f>IFERROR(R112/Q109,"-")</f>
        <v>0.1</v>
      </c>
      <c r="T112" s="463"/>
      <c r="U112" s="174">
        <v>10</v>
      </c>
      <c r="V112" s="13">
        <f>IFERROR(U112/T109,"-")</f>
        <v>0.19230769230769232</v>
      </c>
      <c r="W112" s="463"/>
      <c r="X112" s="174">
        <v>0</v>
      </c>
      <c r="Y112" s="13">
        <f>IFERROR(X112/W109,"-")</f>
        <v>0</v>
      </c>
      <c r="Z112" s="463"/>
      <c r="AA112" s="174">
        <f t="shared" si="138"/>
        <v>111</v>
      </c>
      <c r="AB112" s="13">
        <f>IFERROR(AA112/Z109,"-")</f>
        <v>8.7264150943396221E-2</v>
      </c>
    </row>
    <row r="113" spans="2:28" ht="14.25" customHeight="1">
      <c r="B113" s="456">
        <v>28</v>
      </c>
      <c r="C113" s="459" t="s">
        <v>37</v>
      </c>
      <c r="D113" s="243" t="s">
        <v>77</v>
      </c>
      <c r="E113" s="461">
        <f t="shared" ref="E113" si="220">VLOOKUP(C113,$AD$5:$AK$78,2,0)</f>
        <v>4</v>
      </c>
      <c r="F113" s="172">
        <v>3</v>
      </c>
      <c r="G113" s="65">
        <f>IFERROR(F113/E113,"-")</f>
        <v>0.75</v>
      </c>
      <c r="H113" s="461">
        <f t="shared" ref="H113" si="221">VLOOKUP(C113,$AD$5:$AK$78,3,0)</f>
        <v>6</v>
      </c>
      <c r="I113" s="172">
        <v>6</v>
      </c>
      <c r="J113" s="65">
        <f>IFERROR(I113/H113,"-")</f>
        <v>1</v>
      </c>
      <c r="K113" s="461">
        <f t="shared" ref="K113" si="222">VLOOKUP(C113,$AD$5:$AK$78,4,0)</f>
        <v>411</v>
      </c>
      <c r="L113" s="172">
        <v>312</v>
      </c>
      <c r="M113" s="65">
        <f>IFERROR(L113/K113,"-")</f>
        <v>0.75912408759124084</v>
      </c>
      <c r="N113" s="461">
        <f t="shared" ref="N113" si="223">VLOOKUP(C113,$AD$5:$AK$78,5,0)</f>
        <v>227</v>
      </c>
      <c r="O113" s="172">
        <v>158</v>
      </c>
      <c r="P113" s="65">
        <f>IFERROR(O113/N113,"-")</f>
        <v>0.69603524229074887</v>
      </c>
      <c r="Q113" s="461">
        <f t="shared" ref="Q113" si="224">VLOOKUP(C113,$AD$5:$AK$78,6,0)</f>
        <v>80</v>
      </c>
      <c r="R113" s="172">
        <v>50</v>
      </c>
      <c r="S113" s="65">
        <f>IFERROR(R113/Q113,"-")</f>
        <v>0.625</v>
      </c>
      <c r="T113" s="461">
        <f t="shared" ref="T113" si="225">VLOOKUP(C113,$AD$5:$AK$78,7,0)</f>
        <v>16</v>
      </c>
      <c r="U113" s="172">
        <v>12</v>
      </c>
      <c r="V113" s="65">
        <f>IFERROR(U113/T113,"-")</f>
        <v>0.75</v>
      </c>
      <c r="W113" s="461">
        <f t="shared" ref="W113" si="226">VLOOKUP(C113,$AD$5:$AK$78,8,0)</f>
        <v>0</v>
      </c>
      <c r="X113" s="172">
        <v>0</v>
      </c>
      <c r="Y113" s="65" t="str">
        <f>IFERROR(X113/W113,"-")</f>
        <v>-</v>
      </c>
      <c r="Z113" s="461">
        <f t="shared" ref="Z113" si="227">VLOOKUP(C113,$AD$5:$AL$78,9,0)</f>
        <v>744</v>
      </c>
      <c r="AA113" s="172">
        <f t="shared" si="138"/>
        <v>541</v>
      </c>
      <c r="AB113" s="65">
        <f>IFERROR(AA113/Z113,"-")</f>
        <v>0.72715053763440862</v>
      </c>
    </row>
    <row r="114" spans="2:28" ht="14.25" customHeight="1">
      <c r="B114" s="457"/>
      <c r="C114" s="460"/>
      <c r="D114" s="244" t="s">
        <v>78</v>
      </c>
      <c r="E114" s="462"/>
      <c r="F114" s="173">
        <v>0</v>
      </c>
      <c r="G114" s="12">
        <f>IFERROR(F114/E113,"-")</f>
        <v>0</v>
      </c>
      <c r="H114" s="462"/>
      <c r="I114" s="173">
        <v>0</v>
      </c>
      <c r="J114" s="12">
        <f>IFERROR(I114/H113,"-")</f>
        <v>0</v>
      </c>
      <c r="K114" s="462"/>
      <c r="L114" s="173">
        <v>40</v>
      </c>
      <c r="M114" s="12">
        <f>IFERROR(L114/K113,"-")</f>
        <v>9.7323600973236016E-2</v>
      </c>
      <c r="N114" s="462"/>
      <c r="O114" s="173">
        <v>30</v>
      </c>
      <c r="P114" s="12">
        <f>IFERROR(O114/N113,"-")</f>
        <v>0.13215859030837004</v>
      </c>
      <c r="Q114" s="462"/>
      <c r="R114" s="173">
        <v>12</v>
      </c>
      <c r="S114" s="12">
        <f>IFERROR(R114/Q113,"-")</f>
        <v>0.15</v>
      </c>
      <c r="T114" s="462"/>
      <c r="U114" s="173">
        <v>2</v>
      </c>
      <c r="V114" s="12">
        <f>IFERROR(U114/T113,"-")</f>
        <v>0.125</v>
      </c>
      <c r="W114" s="462"/>
      <c r="X114" s="173">
        <v>0</v>
      </c>
      <c r="Y114" s="12" t="str">
        <f>IFERROR(X114/W113,"-")</f>
        <v>-</v>
      </c>
      <c r="Z114" s="462"/>
      <c r="AA114" s="173">
        <f t="shared" si="138"/>
        <v>84</v>
      </c>
      <c r="AB114" s="12">
        <f>IFERROR(AA114/Z113,"-")</f>
        <v>0.11290322580645161</v>
      </c>
    </row>
    <row r="115" spans="2:28" ht="14.25" customHeight="1">
      <c r="B115" s="457"/>
      <c r="C115" s="460"/>
      <c r="D115" s="244" t="s">
        <v>79</v>
      </c>
      <c r="E115" s="462"/>
      <c r="F115" s="173">
        <v>0</v>
      </c>
      <c r="G115" s="12">
        <f>IFERROR(F115/E113,"-")</f>
        <v>0</v>
      </c>
      <c r="H115" s="462"/>
      <c r="I115" s="173">
        <v>0</v>
      </c>
      <c r="J115" s="12">
        <f>IFERROR(I115/H113,"-")</f>
        <v>0</v>
      </c>
      <c r="K115" s="462"/>
      <c r="L115" s="173">
        <v>24</v>
      </c>
      <c r="M115" s="12">
        <f>IFERROR(L115/K113,"-")</f>
        <v>5.8394160583941604E-2</v>
      </c>
      <c r="N115" s="462"/>
      <c r="O115" s="173">
        <v>16</v>
      </c>
      <c r="P115" s="12">
        <f>IFERROR(O115/N113,"-")</f>
        <v>7.0484581497797363E-2</v>
      </c>
      <c r="Q115" s="462"/>
      <c r="R115" s="173">
        <v>5</v>
      </c>
      <c r="S115" s="12">
        <f>IFERROR(R115/Q113,"-")</f>
        <v>6.25E-2</v>
      </c>
      <c r="T115" s="462"/>
      <c r="U115" s="173">
        <v>1</v>
      </c>
      <c r="V115" s="12">
        <f>IFERROR(U115/T113,"-")</f>
        <v>6.25E-2</v>
      </c>
      <c r="W115" s="462"/>
      <c r="X115" s="173">
        <v>0</v>
      </c>
      <c r="Y115" s="12" t="str">
        <f>IFERROR(X115/W113,"-")</f>
        <v>-</v>
      </c>
      <c r="Z115" s="462"/>
      <c r="AA115" s="173">
        <f t="shared" si="138"/>
        <v>46</v>
      </c>
      <c r="AB115" s="12">
        <f>IFERROR(AA115/Z113,"-")</f>
        <v>6.1827956989247312E-2</v>
      </c>
    </row>
    <row r="116" spans="2:28" ht="14.25" customHeight="1">
      <c r="B116" s="458"/>
      <c r="C116" s="482"/>
      <c r="D116" s="245" t="s">
        <v>80</v>
      </c>
      <c r="E116" s="463"/>
      <c r="F116" s="174">
        <v>1</v>
      </c>
      <c r="G116" s="13">
        <f>IFERROR(F116/E113,"-")</f>
        <v>0.25</v>
      </c>
      <c r="H116" s="463"/>
      <c r="I116" s="174">
        <v>0</v>
      </c>
      <c r="J116" s="13">
        <f>IFERROR(I116/H113,"-")</f>
        <v>0</v>
      </c>
      <c r="K116" s="463"/>
      <c r="L116" s="174">
        <v>35</v>
      </c>
      <c r="M116" s="13">
        <f>IFERROR(L116/K113,"-")</f>
        <v>8.5158150851581502E-2</v>
      </c>
      <c r="N116" s="463"/>
      <c r="O116" s="174">
        <v>23</v>
      </c>
      <c r="P116" s="13">
        <f>IFERROR(O116/N113,"-")</f>
        <v>0.1013215859030837</v>
      </c>
      <c r="Q116" s="463"/>
      <c r="R116" s="174">
        <v>13</v>
      </c>
      <c r="S116" s="13">
        <f>IFERROR(R116/Q113,"-")</f>
        <v>0.16250000000000001</v>
      </c>
      <c r="T116" s="463"/>
      <c r="U116" s="174">
        <v>1</v>
      </c>
      <c r="V116" s="13">
        <f>IFERROR(U116/T113,"-")</f>
        <v>6.25E-2</v>
      </c>
      <c r="W116" s="463"/>
      <c r="X116" s="174">
        <v>0</v>
      </c>
      <c r="Y116" s="13" t="str">
        <f>IFERROR(X116/W113,"-")</f>
        <v>-</v>
      </c>
      <c r="Z116" s="463"/>
      <c r="AA116" s="174">
        <f t="shared" si="138"/>
        <v>73</v>
      </c>
      <c r="AB116" s="13">
        <f>IFERROR(AA116/Z113,"-")</f>
        <v>9.8118279569892469E-2</v>
      </c>
    </row>
    <row r="117" spans="2:28" ht="14.25" customHeight="1">
      <c r="B117" s="456">
        <v>29</v>
      </c>
      <c r="C117" s="459" t="s">
        <v>38</v>
      </c>
      <c r="D117" s="243" t="s">
        <v>77</v>
      </c>
      <c r="E117" s="461">
        <f t="shared" ref="E117" si="228">VLOOKUP(C117,$AD$5:$AK$78,2,0)</f>
        <v>1</v>
      </c>
      <c r="F117" s="172">
        <v>1</v>
      </c>
      <c r="G117" s="65">
        <f>IFERROR(F117/E117,"-")</f>
        <v>1</v>
      </c>
      <c r="H117" s="461">
        <f t="shared" ref="H117" si="229">VLOOKUP(C117,$AD$5:$AK$78,3,0)</f>
        <v>4</v>
      </c>
      <c r="I117" s="172">
        <v>3</v>
      </c>
      <c r="J117" s="65">
        <f>IFERROR(I117/H117,"-")</f>
        <v>0.75</v>
      </c>
      <c r="K117" s="461">
        <f t="shared" ref="K117" si="230">VLOOKUP(C117,$AD$5:$AK$78,4,0)</f>
        <v>407</v>
      </c>
      <c r="L117" s="172">
        <v>309</v>
      </c>
      <c r="M117" s="65">
        <f>IFERROR(L117/K117,"-")</f>
        <v>0.75921375921375922</v>
      </c>
      <c r="N117" s="461">
        <f t="shared" ref="N117" si="231">VLOOKUP(C117,$AD$5:$AK$78,5,0)</f>
        <v>282</v>
      </c>
      <c r="O117" s="172">
        <v>215</v>
      </c>
      <c r="P117" s="65">
        <f>IFERROR(O117/N117,"-")</f>
        <v>0.76241134751773054</v>
      </c>
      <c r="Q117" s="461">
        <f t="shared" ref="Q117" si="232">VLOOKUP(C117,$AD$5:$AK$78,6,0)</f>
        <v>115</v>
      </c>
      <c r="R117" s="172">
        <v>68</v>
      </c>
      <c r="S117" s="65">
        <f>IFERROR(R117/Q117,"-")</f>
        <v>0.59130434782608698</v>
      </c>
      <c r="T117" s="461">
        <f t="shared" ref="T117" si="233">VLOOKUP(C117,$AD$5:$AK$78,7,0)</f>
        <v>32</v>
      </c>
      <c r="U117" s="172">
        <v>22</v>
      </c>
      <c r="V117" s="65">
        <f>IFERROR(U117/T117,"-")</f>
        <v>0.6875</v>
      </c>
      <c r="W117" s="461">
        <f t="shared" ref="W117" si="234">VLOOKUP(C117,$AD$5:$AK$78,8,0)</f>
        <v>4</v>
      </c>
      <c r="X117" s="172">
        <v>3</v>
      </c>
      <c r="Y117" s="65">
        <f>IFERROR(X117/W117,"-")</f>
        <v>0.75</v>
      </c>
      <c r="Z117" s="461">
        <f t="shared" ref="Z117" si="235">VLOOKUP(C117,$AD$5:$AL$78,9,0)</f>
        <v>845</v>
      </c>
      <c r="AA117" s="172">
        <f t="shared" si="138"/>
        <v>621</v>
      </c>
      <c r="AB117" s="65">
        <f>IFERROR(AA117/Z117,"-")</f>
        <v>0.73491124260355034</v>
      </c>
    </row>
    <row r="118" spans="2:28" ht="14.25" customHeight="1">
      <c r="B118" s="457"/>
      <c r="C118" s="460"/>
      <c r="D118" s="244" t="s">
        <v>78</v>
      </c>
      <c r="E118" s="462"/>
      <c r="F118" s="173">
        <v>0</v>
      </c>
      <c r="G118" s="12">
        <f>IFERROR(F118/E117,"-")</f>
        <v>0</v>
      </c>
      <c r="H118" s="462"/>
      <c r="I118" s="173">
        <v>0</v>
      </c>
      <c r="J118" s="12">
        <f>IFERROR(I118/H117,"-")</f>
        <v>0</v>
      </c>
      <c r="K118" s="462"/>
      <c r="L118" s="173">
        <v>45</v>
      </c>
      <c r="M118" s="12">
        <f>IFERROR(L118/K117,"-")</f>
        <v>0.11056511056511056</v>
      </c>
      <c r="N118" s="462"/>
      <c r="O118" s="173">
        <v>22</v>
      </c>
      <c r="P118" s="12">
        <f>IFERROR(O118/N117,"-")</f>
        <v>7.8014184397163122E-2</v>
      </c>
      <c r="Q118" s="462"/>
      <c r="R118" s="173">
        <v>18</v>
      </c>
      <c r="S118" s="12">
        <f>IFERROR(R118/Q117,"-")</f>
        <v>0.15652173913043479</v>
      </c>
      <c r="T118" s="462"/>
      <c r="U118" s="173">
        <v>5</v>
      </c>
      <c r="V118" s="12">
        <f>IFERROR(U118/T117,"-")</f>
        <v>0.15625</v>
      </c>
      <c r="W118" s="462"/>
      <c r="X118" s="173">
        <v>0</v>
      </c>
      <c r="Y118" s="12">
        <f>IFERROR(X118/W117,"-")</f>
        <v>0</v>
      </c>
      <c r="Z118" s="462"/>
      <c r="AA118" s="173">
        <f t="shared" si="138"/>
        <v>90</v>
      </c>
      <c r="AB118" s="12">
        <f>IFERROR(AA118/Z117,"-")</f>
        <v>0.10650887573964497</v>
      </c>
    </row>
    <row r="119" spans="2:28" ht="14.25" customHeight="1">
      <c r="B119" s="457"/>
      <c r="C119" s="460"/>
      <c r="D119" s="244" t="s">
        <v>79</v>
      </c>
      <c r="E119" s="462"/>
      <c r="F119" s="173">
        <v>0</v>
      </c>
      <c r="G119" s="12">
        <f>IFERROR(F119/E117,"-")</f>
        <v>0</v>
      </c>
      <c r="H119" s="462"/>
      <c r="I119" s="173">
        <v>0</v>
      </c>
      <c r="J119" s="12">
        <f>IFERROR(I119/H117,"-")</f>
        <v>0</v>
      </c>
      <c r="K119" s="462"/>
      <c r="L119" s="173">
        <v>25</v>
      </c>
      <c r="M119" s="12">
        <f>IFERROR(L119/K117,"-")</f>
        <v>6.1425061425061427E-2</v>
      </c>
      <c r="N119" s="462"/>
      <c r="O119" s="173">
        <v>20</v>
      </c>
      <c r="P119" s="12">
        <f>IFERROR(O119/N117,"-")</f>
        <v>7.0921985815602842E-2</v>
      </c>
      <c r="Q119" s="462"/>
      <c r="R119" s="173">
        <v>11</v>
      </c>
      <c r="S119" s="12">
        <f>IFERROR(R119/Q117,"-")</f>
        <v>9.5652173913043481E-2</v>
      </c>
      <c r="T119" s="462"/>
      <c r="U119" s="173">
        <v>3</v>
      </c>
      <c r="V119" s="12">
        <f>IFERROR(U119/T117,"-")</f>
        <v>9.375E-2</v>
      </c>
      <c r="W119" s="462"/>
      <c r="X119" s="173">
        <v>0</v>
      </c>
      <c r="Y119" s="12">
        <f>IFERROR(X119/W117,"-")</f>
        <v>0</v>
      </c>
      <c r="Z119" s="462"/>
      <c r="AA119" s="173">
        <f t="shared" si="138"/>
        <v>59</v>
      </c>
      <c r="AB119" s="12">
        <f>IFERROR(AA119/Z117,"-")</f>
        <v>6.982248520710059E-2</v>
      </c>
    </row>
    <row r="120" spans="2:28" ht="14.25" customHeight="1">
      <c r="B120" s="458"/>
      <c r="C120" s="482"/>
      <c r="D120" s="245" t="s">
        <v>80</v>
      </c>
      <c r="E120" s="463"/>
      <c r="F120" s="174">
        <v>0</v>
      </c>
      <c r="G120" s="13">
        <f>IFERROR(F120/E117,"-")</f>
        <v>0</v>
      </c>
      <c r="H120" s="463"/>
      <c r="I120" s="174">
        <v>1</v>
      </c>
      <c r="J120" s="13">
        <f>IFERROR(I120/H117,"-")</f>
        <v>0.25</v>
      </c>
      <c r="K120" s="463"/>
      <c r="L120" s="174">
        <v>28</v>
      </c>
      <c r="M120" s="13">
        <f>IFERROR(L120/K117,"-")</f>
        <v>6.8796068796068796E-2</v>
      </c>
      <c r="N120" s="463"/>
      <c r="O120" s="174">
        <v>25</v>
      </c>
      <c r="P120" s="13">
        <f>IFERROR(O120/N117,"-")</f>
        <v>8.8652482269503549E-2</v>
      </c>
      <c r="Q120" s="463"/>
      <c r="R120" s="174">
        <v>18</v>
      </c>
      <c r="S120" s="13">
        <f>IFERROR(R120/Q117,"-")</f>
        <v>0.15652173913043479</v>
      </c>
      <c r="T120" s="463"/>
      <c r="U120" s="174">
        <v>2</v>
      </c>
      <c r="V120" s="13">
        <f>IFERROR(U120/T117,"-")</f>
        <v>6.25E-2</v>
      </c>
      <c r="W120" s="463"/>
      <c r="X120" s="174">
        <v>1</v>
      </c>
      <c r="Y120" s="13">
        <f>IFERROR(X120/W117,"-")</f>
        <v>0.25</v>
      </c>
      <c r="Z120" s="463"/>
      <c r="AA120" s="174">
        <f t="shared" si="138"/>
        <v>75</v>
      </c>
      <c r="AB120" s="13">
        <f>IFERROR(AA120/Z117,"-")</f>
        <v>8.8757396449704137E-2</v>
      </c>
    </row>
    <row r="121" spans="2:28" ht="14.25" customHeight="1">
      <c r="B121" s="456">
        <v>30</v>
      </c>
      <c r="C121" s="459" t="s">
        <v>39</v>
      </c>
      <c r="D121" s="243" t="s">
        <v>77</v>
      </c>
      <c r="E121" s="461">
        <f t="shared" ref="E121" si="236">VLOOKUP(C121,$AD$5:$AK$78,2,0)</f>
        <v>4</v>
      </c>
      <c r="F121" s="172">
        <v>3</v>
      </c>
      <c r="G121" s="65">
        <f>IFERROR(F121/E121,"-")</f>
        <v>0.75</v>
      </c>
      <c r="H121" s="461">
        <f t="shared" ref="H121" si="237">VLOOKUP(C121,$AD$5:$AK$78,3,0)</f>
        <v>9</v>
      </c>
      <c r="I121" s="172">
        <v>7</v>
      </c>
      <c r="J121" s="65">
        <f>IFERROR(I121/H121,"-")</f>
        <v>0.77777777777777779</v>
      </c>
      <c r="K121" s="461">
        <f t="shared" ref="K121" si="238">VLOOKUP(C121,$AD$5:$AK$78,4,0)</f>
        <v>613</v>
      </c>
      <c r="L121" s="172">
        <v>471</v>
      </c>
      <c r="M121" s="65">
        <f>IFERROR(L121/K121,"-")</f>
        <v>0.76835236541598695</v>
      </c>
      <c r="N121" s="461">
        <f t="shared" ref="N121" si="239">VLOOKUP(C121,$AD$5:$AK$78,5,0)</f>
        <v>443</v>
      </c>
      <c r="O121" s="172">
        <v>332</v>
      </c>
      <c r="P121" s="65">
        <f>IFERROR(O121/N121,"-")</f>
        <v>0.74943566591422117</v>
      </c>
      <c r="Q121" s="461">
        <f t="shared" ref="Q121" si="240">VLOOKUP(C121,$AD$5:$AK$78,6,0)</f>
        <v>192</v>
      </c>
      <c r="R121" s="172">
        <v>124</v>
      </c>
      <c r="S121" s="65">
        <f>IFERROR(R121/Q121,"-")</f>
        <v>0.64583333333333337</v>
      </c>
      <c r="T121" s="461">
        <f t="shared" ref="T121" si="241">VLOOKUP(C121,$AD$5:$AK$78,7,0)</f>
        <v>55</v>
      </c>
      <c r="U121" s="172">
        <v>37</v>
      </c>
      <c r="V121" s="65">
        <f>IFERROR(U121/T121,"-")</f>
        <v>0.67272727272727273</v>
      </c>
      <c r="W121" s="461">
        <f t="shared" ref="W121" si="242">VLOOKUP(C121,$AD$5:$AK$78,8,0)</f>
        <v>7</v>
      </c>
      <c r="X121" s="172">
        <v>4</v>
      </c>
      <c r="Y121" s="65">
        <f>IFERROR(X121/W121,"-")</f>
        <v>0.5714285714285714</v>
      </c>
      <c r="Z121" s="461">
        <f t="shared" ref="Z121" si="243">VLOOKUP(C121,$AD$5:$AL$78,9,0)</f>
        <v>1323</v>
      </c>
      <c r="AA121" s="172">
        <f t="shared" si="138"/>
        <v>978</v>
      </c>
      <c r="AB121" s="65">
        <f>IFERROR(AA121/Z121,"-")</f>
        <v>0.73922902494331066</v>
      </c>
    </row>
    <row r="122" spans="2:28" ht="14.25" customHeight="1">
      <c r="B122" s="457"/>
      <c r="C122" s="460"/>
      <c r="D122" s="244" t="s">
        <v>78</v>
      </c>
      <c r="E122" s="462"/>
      <c r="F122" s="173">
        <v>0</v>
      </c>
      <c r="G122" s="12">
        <f>IFERROR(F122/E121,"-")</f>
        <v>0</v>
      </c>
      <c r="H122" s="462"/>
      <c r="I122" s="173">
        <v>2</v>
      </c>
      <c r="J122" s="12">
        <f>IFERROR(I122/H121,"-")</f>
        <v>0.22222222222222221</v>
      </c>
      <c r="K122" s="462"/>
      <c r="L122" s="173">
        <v>65</v>
      </c>
      <c r="M122" s="12">
        <f>IFERROR(L122/K121,"-")</f>
        <v>0.10603588907014681</v>
      </c>
      <c r="N122" s="462"/>
      <c r="O122" s="173">
        <v>47</v>
      </c>
      <c r="P122" s="12">
        <f>IFERROR(O122/N121,"-")</f>
        <v>0.10609480812641084</v>
      </c>
      <c r="Q122" s="462"/>
      <c r="R122" s="173">
        <v>22</v>
      </c>
      <c r="S122" s="12">
        <f>IFERROR(R122/Q121,"-")</f>
        <v>0.11458333333333333</v>
      </c>
      <c r="T122" s="462"/>
      <c r="U122" s="173">
        <v>8</v>
      </c>
      <c r="V122" s="12">
        <f>IFERROR(U122/T121,"-")</f>
        <v>0.14545454545454545</v>
      </c>
      <c r="W122" s="462"/>
      <c r="X122" s="173">
        <v>1</v>
      </c>
      <c r="Y122" s="12">
        <f>IFERROR(X122/W121,"-")</f>
        <v>0.14285714285714285</v>
      </c>
      <c r="Z122" s="462"/>
      <c r="AA122" s="173">
        <f t="shared" si="138"/>
        <v>145</v>
      </c>
      <c r="AB122" s="12">
        <f>IFERROR(AA122/Z121,"-")</f>
        <v>0.10959939531368103</v>
      </c>
    </row>
    <row r="123" spans="2:28" ht="14.25" customHeight="1">
      <c r="B123" s="457"/>
      <c r="C123" s="460"/>
      <c r="D123" s="244" t="s">
        <v>79</v>
      </c>
      <c r="E123" s="462"/>
      <c r="F123" s="173">
        <v>1</v>
      </c>
      <c r="G123" s="12">
        <f>IFERROR(F123/E121,"-")</f>
        <v>0.25</v>
      </c>
      <c r="H123" s="462"/>
      <c r="I123" s="173">
        <v>0</v>
      </c>
      <c r="J123" s="12">
        <f>IFERROR(I123/H121,"-")</f>
        <v>0</v>
      </c>
      <c r="K123" s="462"/>
      <c r="L123" s="173">
        <v>39</v>
      </c>
      <c r="M123" s="12">
        <f>IFERROR(L123/K121,"-")</f>
        <v>6.3621533442088096E-2</v>
      </c>
      <c r="N123" s="462"/>
      <c r="O123" s="173">
        <v>18</v>
      </c>
      <c r="P123" s="12">
        <f>IFERROR(O123/N121,"-")</f>
        <v>4.0632054176072234E-2</v>
      </c>
      <c r="Q123" s="462"/>
      <c r="R123" s="173">
        <v>19</v>
      </c>
      <c r="S123" s="12">
        <f>IFERROR(R123/Q121,"-")</f>
        <v>9.8958333333333329E-2</v>
      </c>
      <c r="T123" s="462"/>
      <c r="U123" s="173">
        <v>3</v>
      </c>
      <c r="V123" s="12">
        <f>IFERROR(U123/T121,"-")</f>
        <v>5.4545454545454543E-2</v>
      </c>
      <c r="W123" s="462"/>
      <c r="X123" s="173">
        <v>1</v>
      </c>
      <c r="Y123" s="12">
        <f>IFERROR(X123/W121,"-")</f>
        <v>0.14285714285714285</v>
      </c>
      <c r="Z123" s="462"/>
      <c r="AA123" s="173">
        <f t="shared" si="138"/>
        <v>81</v>
      </c>
      <c r="AB123" s="12">
        <f>IFERROR(AA123/Z121,"-")</f>
        <v>6.1224489795918366E-2</v>
      </c>
    </row>
    <row r="124" spans="2:28" ht="14.25" customHeight="1">
      <c r="B124" s="458"/>
      <c r="C124" s="482"/>
      <c r="D124" s="245" t="s">
        <v>80</v>
      </c>
      <c r="E124" s="463"/>
      <c r="F124" s="174">
        <v>0</v>
      </c>
      <c r="G124" s="13">
        <f>IFERROR(F124/E121,"-")</f>
        <v>0</v>
      </c>
      <c r="H124" s="463"/>
      <c r="I124" s="174">
        <v>0</v>
      </c>
      <c r="J124" s="13">
        <f>IFERROR(I124/H121,"-")</f>
        <v>0</v>
      </c>
      <c r="K124" s="463"/>
      <c r="L124" s="174">
        <v>38</v>
      </c>
      <c r="M124" s="13">
        <f>IFERROR(L124/K121,"-")</f>
        <v>6.1990212071778142E-2</v>
      </c>
      <c r="N124" s="463"/>
      <c r="O124" s="174">
        <v>46</v>
      </c>
      <c r="P124" s="13">
        <f>IFERROR(O124/N121,"-")</f>
        <v>0.10383747178329571</v>
      </c>
      <c r="Q124" s="463"/>
      <c r="R124" s="174">
        <v>27</v>
      </c>
      <c r="S124" s="13">
        <f>IFERROR(R124/Q121,"-")</f>
        <v>0.140625</v>
      </c>
      <c r="T124" s="463"/>
      <c r="U124" s="174">
        <v>7</v>
      </c>
      <c r="V124" s="13">
        <f>IFERROR(U124/T121,"-")</f>
        <v>0.12727272727272726</v>
      </c>
      <c r="W124" s="463"/>
      <c r="X124" s="174">
        <v>1</v>
      </c>
      <c r="Y124" s="13">
        <f>IFERROR(X124/W121,"-")</f>
        <v>0.14285714285714285</v>
      </c>
      <c r="Z124" s="463"/>
      <c r="AA124" s="174">
        <f t="shared" si="138"/>
        <v>119</v>
      </c>
      <c r="AB124" s="13">
        <f>IFERROR(AA124/Z121,"-")</f>
        <v>8.9947089947089942E-2</v>
      </c>
    </row>
    <row r="125" spans="2:28" ht="14.25" customHeight="1">
      <c r="B125" s="456">
        <v>31</v>
      </c>
      <c r="C125" s="459" t="s">
        <v>40</v>
      </c>
      <c r="D125" s="243" t="s">
        <v>77</v>
      </c>
      <c r="E125" s="461">
        <f t="shared" ref="E125" si="244">VLOOKUP(C125,$AD$5:$AK$78,2,0)</f>
        <v>9</v>
      </c>
      <c r="F125" s="172">
        <v>3</v>
      </c>
      <c r="G125" s="65">
        <f>IFERROR(F125/E125,"-")</f>
        <v>0.33333333333333331</v>
      </c>
      <c r="H125" s="461">
        <f t="shared" ref="H125" si="245">VLOOKUP(C125,$AD$5:$AK$78,3,0)</f>
        <v>11</v>
      </c>
      <c r="I125" s="172">
        <v>8</v>
      </c>
      <c r="J125" s="65">
        <f>IFERROR(I125/H125,"-")</f>
        <v>0.72727272727272729</v>
      </c>
      <c r="K125" s="461">
        <f t="shared" ref="K125" si="246">VLOOKUP(C125,$AD$5:$AK$78,4,0)</f>
        <v>929</v>
      </c>
      <c r="L125" s="172">
        <v>723</v>
      </c>
      <c r="M125" s="65">
        <f>IFERROR(L125/K125,"-")</f>
        <v>0.7782561894510226</v>
      </c>
      <c r="N125" s="461">
        <f t="shared" ref="N125" si="247">VLOOKUP(C125,$AD$5:$AK$78,5,0)</f>
        <v>566</v>
      </c>
      <c r="O125" s="172">
        <v>396</v>
      </c>
      <c r="P125" s="65">
        <f>IFERROR(O125/N125,"-")</f>
        <v>0.69964664310954061</v>
      </c>
      <c r="Q125" s="461">
        <f t="shared" ref="Q125" si="248">VLOOKUP(C125,$AD$5:$AK$78,6,0)</f>
        <v>237</v>
      </c>
      <c r="R125" s="172">
        <v>166</v>
      </c>
      <c r="S125" s="65">
        <f>IFERROR(R125/Q125,"-")</f>
        <v>0.70042194092827004</v>
      </c>
      <c r="T125" s="461">
        <f t="shared" ref="T125" si="249">VLOOKUP(C125,$AD$5:$AK$78,7,0)</f>
        <v>47</v>
      </c>
      <c r="U125" s="172">
        <v>30</v>
      </c>
      <c r="V125" s="65">
        <f>IFERROR(U125/T125,"-")</f>
        <v>0.63829787234042556</v>
      </c>
      <c r="W125" s="461">
        <f t="shared" ref="W125" si="250">VLOOKUP(C125,$AD$5:$AK$78,8,0)</f>
        <v>8</v>
      </c>
      <c r="X125" s="172">
        <v>5</v>
      </c>
      <c r="Y125" s="65">
        <f>IFERROR(X125/W125,"-")</f>
        <v>0.625</v>
      </c>
      <c r="Z125" s="461">
        <f t="shared" ref="Z125" si="251">VLOOKUP(C125,$AD$5:$AL$78,9,0)</f>
        <v>1807</v>
      </c>
      <c r="AA125" s="172">
        <f t="shared" si="138"/>
        <v>1331</v>
      </c>
      <c r="AB125" s="65">
        <f>IFERROR(AA125/Z125,"-")</f>
        <v>0.73657996679579418</v>
      </c>
    </row>
    <row r="126" spans="2:28" ht="14.25" customHeight="1">
      <c r="B126" s="457"/>
      <c r="C126" s="460"/>
      <c r="D126" s="244" t="s">
        <v>78</v>
      </c>
      <c r="E126" s="462"/>
      <c r="F126" s="173">
        <v>5</v>
      </c>
      <c r="G126" s="12">
        <f>IFERROR(F126/E125,"-")</f>
        <v>0.55555555555555558</v>
      </c>
      <c r="H126" s="462"/>
      <c r="I126" s="173">
        <v>2</v>
      </c>
      <c r="J126" s="12">
        <f>IFERROR(I126/H125,"-")</f>
        <v>0.18181818181818182</v>
      </c>
      <c r="K126" s="462"/>
      <c r="L126" s="173">
        <v>86</v>
      </c>
      <c r="M126" s="12">
        <f>IFERROR(L126/K125,"-")</f>
        <v>9.2572658772874059E-2</v>
      </c>
      <c r="N126" s="462"/>
      <c r="O126" s="173">
        <v>50</v>
      </c>
      <c r="P126" s="12">
        <f>IFERROR(O126/N125,"-")</f>
        <v>8.8339222614840993E-2</v>
      </c>
      <c r="Q126" s="462"/>
      <c r="R126" s="173">
        <v>26</v>
      </c>
      <c r="S126" s="12">
        <f>IFERROR(R126/Q125,"-")</f>
        <v>0.10970464135021098</v>
      </c>
      <c r="T126" s="462"/>
      <c r="U126" s="173">
        <v>5</v>
      </c>
      <c r="V126" s="12">
        <f>IFERROR(U126/T125,"-")</f>
        <v>0.10638297872340426</v>
      </c>
      <c r="W126" s="462"/>
      <c r="X126" s="173">
        <v>0</v>
      </c>
      <c r="Y126" s="12">
        <f>IFERROR(X126/W125,"-")</f>
        <v>0</v>
      </c>
      <c r="Z126" s="462"/>
      <c r="AA126" s="173">
        <f t="shared" si="138"/>
        <v>174</v>
      </c>
      <c r="AB126" s="12">
        <f>IFERROR(AA126/Z125,"-")</f>
        <v>9.6292197011621478E-2</v>
      </c>
    </row>
    <row r="127" spans="2:28" ht="14.25" customHeight="1">
      <c r="B127" s="457"/>
      <c r="C127" s="460"/>
      <c r="D127" s="244" t="s">
        <v>79</v>
      </c>
      <c r="E127" s="462"/>
      <c r="F127" s="173">
        <v>0</v>
      </c>
      <c r="G127" s="12">
        <f>IFERROR(F127/E125,"-")</f>
        <v>0</v>
      </c>
      <c r="H127" s="462"/>
      <c r="I127" s="173">
        <v>0</v>
      </c>
      <c r="J127" s="12">
        <f>IFERROR(I127/H125,"-")</f>
        <v>0</v>
      </c>
      <c r="K127" s="462"/>
      <c r="L127" s="173">
        <v>47</v>
      </c>
      <c r="M127" s="12">
        <f>IFERROR(L127/K125,"-")</f>
        <v>5.0592034445640477E-2</v>
      </c>
      <c r="N127" s="462"/>
      <c r="O127" s="173">
        <v>49</v>
      </c>
      <c r="P127" s="12">
        <f>IFERROR(O127/N125,"-")</f>
        <v>8.6572438162544174E-2</v>
      </c>
      <c r="Q127" s="462"/>
      <c r="R127" s="173">
        <v>16</v>
      </c>
      <c r="S127" s="12">
        <f>IFERROR(R127/Q125,"-")</f>
        <v>6.7510548523206745E-2</v>
      </c>
      <c r="T127" s="462"/>
      <c r="U127" s="173">
        <v>5</v>
      </c>
      <c r="V127" s="12">
        <f>IFERROR(U127/T125,"-")</f>
        <v>0.10638297872340426</v>
      </c>
      <c r="W127" s="462"/>
      <c r="X127" s="173">
        <v>1</v>
      </c>
      <c r="Y127" s="12">
        <f>IFERROR(X127/W125,"-")</f>
        <v>0.125</v>
      </c>
      <c r="Z127" s="462"/>
      <c r="AA127" s="173">
        <f t="shared" si="138"/>
        <v>118</v>
      </c>
      <c r="AB127" s="12">
        <f>IFERROR(AA127/Z125,"-")</f>
        <v>6.5301604869950194E-2</v>
      </c>
    </row>
    <row r="128" spans="2:28" ht="14.25" customHeight="1">
      <c r="B128" s="458"/>
      <c r="C128" s="482"/>
      <c r="D128" s="245" t="s">
        <v>80</v>
      </c>
      <c r="E128" s="463"/>
      <c r="F128" s="174">
        <v>1</v>
      </c>
      <c r="G128" s="13">
        <f>IFERROR(F128/E125,"-")</f>
        <v>0.1111111111111111</v>
      </c>
      <c r="H128" s="463"/>
      <c r="I128" s="174">
        <v>1</v>
      </c>
      <c r="J128" s="13">
        <f>IFERROR(I128/H125,"-")</f>
        <v>9.0909090909090912E-2</v>
      </c>
      <c r="K128" s="463"/>
      <c r="L128" s="174">
        <v>73</v>
      </c>
      <c r="M128" s="13">
        <f>IFERROR(L128/K125,"-")</f>
        <v>7.8579117330462869E-2</v>
      </c>
      <c r="N128" s="463"/>
      <c r="O128" s="174">
        <v>71</v>
      </c>
      <c r="P128" s="13">
        <f>IFERROR(O128/N125,"-")</f>
        <v>0.12544169611307421</v>
      </c>
      <c r="Q128" s="463"/>
      <c r="R128" s="174">
        <v>29</v>
      </c>
      <c r="S128" s="13">
        <f>IFERROR(R128/Q125,"-")</f>
        <v>0.12236286919831224</v>
      </c>
      <c r="T128" s="463"/>
      <c r="U128" s="174">
        <v>7</v>
      </c>
      <c r="V128" s="13">
        <f>IFERROR(U128/T125,"-")</f>
        <v>0.14893617021276595</v>
      </c>
      <c r="W128" s="463"/>
      <c r="X128" s="174">
        <v>2</v>
      </c>
      <c r="Y128" s="13">
        <f>IFERROR(X128/W125,"-")</f>
        <v>0.25</v>
      </c>
      <c r="Z128" s="463"/>
      <c r="AA128" s="174">
        <f t="shared" si="138"/>
        <v>184</v>
      </c>
      <c r="AB128" s="13">
        <f>IFERROR(AA128/Z125,"-")</f>
        <v>0.1018262313226342</v>
      </c>
    </row>
    <row r="129" spans="2:28" ht="14.25" customHeight="1">
      <c r="B129" s="456">
        <v>32</v>
      </c>
      <c r="C129" s="459" t="s">
        <v>41</v>
      </c>
      <c r="D129" s="243" t="s">
        <v>77</v>
      </c>
      <c r="E129" s="461">
        <f t="shared" ref="E129" si="252">VLOOKUP(C129,$AD$5:$AK$78,2,0)</f>
        <v>2</v>
      </c>
      <c r="F129" s="172">
        <v>2</v>
      </c>
      <c r="G129" s="65">
        <f>IFERROR(F129/E129,"-")</f>
        <v>1</v>
      </c>
      <c r="H129" s="461">
        <f t="shared" ref="H129" si="253">VLOOKUP(C129,$AD$5:$AK$78,3,0)</f>
        <v>10</v>
      </c>
      <c r="I129" s="172">
        <v>7</v>
      </c>
      <c r="J129" s="65">
        <f>IFERROR(I129/H129,"-")</f>
        <v>0.7</v>
      </c>
      <c r="K129" s="461">
        <f t="shared" ref="K129" si="254">VLOOKUP(C129,$AD$5:$AK$78,4,0)</f>
        <v>848</v>
      </c>
      <c r="L129" s="172">
        <v>652</v>
      </c>
      <c r="M129" s="65">
        <f>IFERROR(L129/K129,"-")</f>
        <v>0.76886792452830188</v>
      </c>
      <c r="N129" s="461">
        <f t="shared" ref="N129" si="255">VLOOKUP(C129,$AD$5:$AK$78,5,0)</f>
        <v>662</v>
      </c>
      <c r="O129" s="172">
        <v>494</v>
      </c>
      <c r="P129" s="65">
        <f>IFERROR(O129/N129,"-")</f>
        <v>0.74622356495468278</v>
      </c>
      <c r="Q129" s="461">
        <f t="shared" ref="Q129" si="256">VLOOKUP(C129,$AD$5:$AK$78,6,0)</f>
        <v>319</v>
      </c>
      <c r="R129" s="172">
        <v>223</v>
      </c>
      <c r="S129" s="65">
        <f>IFERROR(R129/Q129,"-")</f>
        <v>0.69905956112852663</v>
      </c>
      <c r="T129" s="461">
        <f t="shared" ref="T129" si="257">VLOOKUP(C129,$AD$5:$AK$78,7,0)</f>
        <v>75</v>
      </c>
      <c r="U129" s="172">
        <v>53</v>
      </c>
      <c r="V129" s="65">
        <f>IFERROR(U129/T129,"-")</f>
        <v>0.70666666666666667</v>
      </c>
      <c r="W129" s="461">
        <f t="shared" ref="W129" si="258">VLOOKUP(C129,$AD$5:$AK$78,8,0)</f>
        <v>13</v>
      </c>
      <c r="X129" s="172">
        <v>11</v>
      </c>
      <c r="Y129" s="65">
        <f>IFERROR(X129/W129,"-")</f>
        <v>0.84615384615384615</v>
      </c>
      <c r="Z129" s="461">
        <f t="shared" ref="Z129" si="259">VLOOKUP(C129,$AD$5:$AL$78,9,0)</f>
        <v>1929</v>
      </c>
      <c r="AA129" s="172">
        <f t="shared" si="138"/>
        <v>1442</v>
      </c>
      <c r="AB129" s="65">
        <f>IFERROR(AA129/Z129,"-")</f>
        <v>0.74753758424053918</v>
      </c>
    </row>
    <row r="130" spans="2:28" ht="14.25" customHeight="1">
      <c r="B130" s="457"/>
      <c r="C130" s="460"/>
      <c r="D130" s="244" t="s">
        <v>78</v>
      </c>
      <c r="E130" s="462"/>
      <c r="F130" s="173">
        <v>0</v>
      </c>
      <c r="G130" s="12">
        <f>IFERROR(F130/E129,"-")</f>
        <v>0</v>
      </c>
      <c r="H130" s="462"/>
      <c r="I130" s="173">
        <v>1</v>
      </c>
      <c r="J130" s="12">
        <f>IFERROR(I130/H129,"-")</f>
        <v>0.1</v>
      </c>
      <c r="K130" s="462"/>
      <c r="L130" s="173">
        <v>74</v>
      </c>
      <c r="M130" s="12">
        <f>IFERROR(L130/K129,"-")</f>
        <v>8.7264150943396221E-2</v>
      </c>
      <c r="N130" s="462"/>
      <c r="O130" s="173">
        <v>60</v>
      </c>
      <c r="P130" s="12">
        <f>IFERROR(O130/N129,"-")</f>
        <v>9.0634441087613288E-2</v>
      </c>
      <c r="Q130" s="462"/>
      <c r="R130" s="173">
        <v>34</v>
      </c>
      <c r="S130" s="12">
        <f>IFERROR(R130/Q129,"-")</f>
        <v>0.10658307210031348</v>
      </c>
      <c r="T130" s="462"/>
      <c r="U130" s="173">
        <v>5</v>
      </c>
      <c r="V130" s="12">
        <f>IFERROR(U130/T129,"-")</f>
        <v>6.6666666666666666E-2</v>
      </c>
      <c r="W130" s="462"/>
      <c r="X130" s="173">
        <v>1</v>
      </c>
      <c r="Y130" s="12">
        <f>IFERROR(X130/W129,"-")</f>
        <v>7.6923076923076927E-2</v>
      </c>
      <c r="Z130" s="462"/>
      <c r="AA130" s="173">
        <f t="shared" si="138"/>
        <v>175</v>
      </c>
      <c r="AB130" s="12">
        <f>IFERROR(AA130/Z129,"-")</f>
        <v>9.0720580611715909E-2</v>
      </c>
    </row>
    <row r="131" spans="2:28" ht="14.25" customHeight="1">
      <c r="B131" s="457"/>
      <c r="C131" s="460"/>
      <c r="D131" s="244" t="s">
        <v>79</v>
      </c>
      <c r="E131" s="462"/>
      <c r="F131" s="173">
        <v>0</v>
      </c>
      <c r="G131" s="12">
        <f>IFERROR(F131/E129,"-")</f>
        <v>0</v>
      </c>
      <c r="H131" s="462"/>
      <c r="I131" s="173">
        <v>1</v>
      </c>
      <c r="J131" s="12">
        <f>IFERROR(I131/H129,"-")</f>
        <v>0.1</v>
      </c>
      <c r="K131" s="462"/>
      <c r="L131" s="173">
        <v>53</v>
      </c>
      <c r="M131" s="12">
        <f>IFERROR(L131/K129,"-")</f>
        <v>6.25E-2</v>
      </c>
      <c r="N131" s="462"/>
      <c r="O131" s="173">
        <v>40</v>
      </c>
      <c r="P131" s="12">
        <f>IFERROR(O131/N129,"-")</f>
        <v>6.0422960725075532E-2</v>
      </c>
      <c r="Q131" s="462"/>
      <c r="R131" s="173">
        <v>20</v>
      </c>
      <c r="S131" s="12">
        <f>IFERROR(R131/Q129,"-")</f>
        <v>6.2695924764890276E-2</v>
      </c>
      <c r="T131" s="462"/>
      <c r="U131" s="173">
        <v>7</v>
      </c>
      <c r="V131" s="12">
        <f>IFERROR(U131/T129,"-")</f>
        <v>9.3333333333333338E-2</v>
      </c>
      <c r="W131" s="462"/>
      <c r="X131" s="173">
        <v>0</v>
      </c>
      <c r="Y131" s="12">
        <f>IFERROR(X131/W129,"-")</f>
        <v>0</v>
      </c>
      <c r="Z131" s="462"/>
      <c r="AA131" s="173">
        <f t="shared" si="138"/>
        <v>121</v>
      </c>
      <c r="AB131" s="12">
        <f>IFERROR(AA131/Z129,"-")</f>
        <v>6.2726801451529285E-2</v>
      </c>
    </row>
    <row r="132" spans="2:28" ht="14.25" customHeight="1">
      <c r="B132" s="458"/>
      <c r="C132" s="482"/>
      <c r="D132" s="245" t="s">
        <v>80</v>
      </c>
      <c r="E132" s="463"/>
      <c r="F132" s="174">
        <v>0</v>
      </c>
      <c r="G132" s="13">
        <f>IFERROR(F132/E129,"-")</f>
        <v>0</v>
      </c>
      <c r="H132" s="463"/>
      <c r="I132" s="174">
        <v>1</v>
      </c>
      <c r="J132" s="13">
        <f>IFERROR(I132/H129,"-")</f>
        <v>0.1</v>
      </c>
      <c r="K132" s="463"/>
      <c r="L132" s="174">
        <v>69</v>
      </c>
      <c r="M132" s="13">
        <f>IFERROR(L132/K129,"-")</f>
        <v>8.1367924528301883E-2</v>
      </c>
      <c r="N132" s="463"/>
      <c r="O132" s="174">
        <v>68</v>
      </c>
      <c r="P132" s="13">
        <f>IFERROR(O132/N129,"-")</f>
        <v>0.1027190332326284</v>
      </c>
      <c r="Q132" s="463"/>
      <c r="R132" s="174">
        <v>42</v>
      </c>
      <c r="S132" s="13">
        <f>IFERROR(R132/Q129,"-")</f>
        <v>0.13166144200626959</v>
      </c>
      <c r="T132" s="463"/>
      <c r="U132" s="174">
        <v>10</v>
      </c>
      <c r="V132" s="13">
        <f>IFERROR(U132/T129,"-")</f>
        <v>0.13333333333333333</v>
      </c>
      <c r="W132" s="463"/>
      <c r="X132" s="174">
        <v>1</v>
      </c>
      <c r="Y132" s="13">
        <f>IFERROR(X132/W129,"-")</f>
        <v>7.6923076923076927E-2</v>
      </c>
      <c r="Z132" s="463"/>
      <c r="AA132" s="174">
        <f t="shared" si="138"/>
        <v>191</v>
      </c>
      <c r="AB132" s="13">
        <f>IFERROR(AA132/Z129,"-")</f>
        <v>9.9015033696215657E-2</v>
      </c>
    </row>
    <row r="133" spans="2:28" ht="14.25" customHeight="1">
      <c r="B133" s="456">
        <v>33</v>
      </c>
      <c r="C133" s="459" t="s">
        <v>42</v>
      </c>
      <c r="D133" s="243" t="s">
        <v>77</v>
      </c>
      <c r="E133" s="461">
        <f t="shared" ref="E133" si="260">VLOOKUP(C133,$AD$5:$AK$78,2,0)</f>
        <v>2</v>
      </c>
      <c r="F133" s="172">
        <v>2</v>
      </c>
      <c r="G133" s="65">
        <f>IFERROR(F133/E133,"-")</f>
        <v>1</v>
      </c>
      <c r="H133" s="461">
        <f t="shared" ref="H133" si="261">VLOOKUP(C133,$AD$5:$AK$78,3,0)</f>
        <v>3</v>
      </c>
      <c r="I133" s="172">
        <v>3</v>
      </c>
      <c r="J133" s="65">
        <f>IFERROR(I133/H133,"-")</f>
        <v>1</v>
      </c>
      <c r="K133" s="461">
        <f t="shared" ref="K133" si="262">VLOOKUP(C133,$AD$5:$AK$78,4,0)</f>
        <v>220</v>
      </c>
      <c r="L133" s="172">
        <v>166</v>
      </c>
      <c r="M133" s="65">
        <f>IFERROR(L133/K133,"-")</f>
        <v>0.75454545454545452</v>
      </c>
      <c r="N133" s="461">
        <f t="shared" ref="N133" si="263">VLOOKUP(C133,$AD$5:$AK$78,5,0)</f>
        <v>146</v>
      </c>
      <c r="O133" s="172">
        <v>100</v>
      </c>
      <c r="P133" s="65">
        <f>IFERROR(O133/N133,"-")</f>
        <v>0.68493150684931503</v>
      </c>
      <c r="Q133" s="461">
        <f t="shared" ref="Q133" si="264">VLOOKUP(C133,$AD$5:$AK$78,6,0)</f>
        <v>52</v>
      </c>
      <c r="R133" s="172">
        <v>41</v>
      </c>
      <c r="S133" s="65">
        <f>IFERROR(R133/Q133,"-")</f>
        <v>0.78846153846153844</v>
      </c>
      <c r="T133" s="461">
        <f t="shared" ref="T133" si="265">VLOOKUP(C133,$AD$5:$AK$78,7,0)</f>
        <v>12</v>
      </c>
      <c r="U133" s="172">
        <v>8</v>
      </c>
      <c r="V133" s="65">
        <f>IFERROR(U133/T133,"-")</f>
        <v>0.66666666666666663</v>
      </c>
      <c r="W133" s="461">
        <f t="shared" ref="W133" si="266">VLOOKUP(C133,$AD$5:$AK$78,8,0)</f>
        <v>1</v>
      </c>
      <c r="X133" s="172">
        <v>0</v>
      </c>
      <c r="Y133" s="65">
        <f>IFERROR(X133/W133,"-")</f>
        <v>0</v>
      </c>
      <c r="Z133" s="461">
        <f t="shared" ref="Z133" si="267">VLOOKUP(C133,$AD$5:$AL$78,9,0)</f>
        <v>436</v>
      </c>
      <c r="AA133" s="172">
        <f t="shared" si="138"/>
        <v>320</v>
      </c>
      <c r="AB133" s="65">
        <f>IFERROR(AA133/Z133,"-")</f>
        <v>0.73394495412844041</v>
      </c>
    </row>
    <row r="134" spans="2:28" ht="14.25" customHeight="1">
      <c r="B134" s="457"/>
      <c r="C134" s="460"/>
      <c r="D134" s="244" t="s">
        <v>78</v>
      </c>
      <c r="E134" s="462"/>
      <c r="F134" s="173">
        <v>0</v>
      </c>
      <c r="G134" s="12">
        <f>IFERROR(F134/E133,"-")</f>
        <v>0</v>
      </c>
      <c r="H134" s="462"/>
      <c r="I134" s="173">
        <v>0</v>
      </c>
      <c r="J134" s="12">
        <f>IFERROR(I134/H133,"-")</f>
        <v>0</v>
      </c>
      <c r="K134" s="462"/>
      <c r="L134" s="173">
        <v>19</v>
      </c>
      <c r="M134" s="12">
        <f>IFERROR(L134/K133,"-")</f>
        <v>8.6363636363636365E-2</v>
      </c>
      <c r="N134" s="462"/>
      <c r="O134" s="173">
        <v>23</v>
      </c>
      <c r="P134" s="12">
        <f>IFERROR(O134/N133,"-")</f>
        <v>0.15753424657534246</v>
      </c>
      <c r="Q134" s="462"/>
      <c r="R134" s="173">
        <v>1</v>
      </c>
      <c r="S134" s="12">
        <f>IFERROR(R134/Q133,"-")</f>
        <v>1.9230769230769232E-2</v>
      </c>
      <c r="T134" s="462"/>
      <c r="U134" s="173">
        <v>0</v>
      </c>
      <c r="V134" s="12">
        <f>IFERROR(U134/T133,"-")</f>
        <v>0</v>
      </c>
      <c r="W134" s="462"/>
      <c r="X134" s="173">
        <v>0</v>
      </c>
      <c r="Y134" s="12">
        <f>IFERROR(X134/W133,"-")</f>
        <v>0</v>
      </c>
      <c r="Z134" s="462"/>
      <c r="AA134" s="173">
        <f t="shared" ref="AA134:AA197" si="268">SUM(F134,I134,L134,O134,R134,U134,X134)</f>
        <v>43</v>
      </c>
      <c r="AB134" s="12">
        <f>IFERROR(AA134/Z133,"-")</f>
        <v>9.862385321100918E-2</v>
      </c>
    </row>
    <row r="135" spans="2:28" ht="14.25" customHeight="1">
      <c r="B135" s="457"/>
      <c r="C135" s="460"/>
      <c r="D135" s="244" t="s">
        <v>79</v>
      </c>
      <c r="E135" s="462"/>
      <c r="F135" s="173">
        <v>0</v>
      </c>
      <c r="G135" s="12">
        <f>IFERROR(F135/E133,"-")</f>
        <v>0</v>
      </c>
      <c r="H135" s="462"/>
      <c r="I135" s="173">
        <v>0</v>
      </c>
      <c r="J135" s="12">
        <f>IFERROR(I135/H133,"-")</f>
        <v>0</v>
      </c>
      <c r="K135" s="462"/>
      <c r="L135" s="173">
        <v>15</v>
      </c>
      <c r="M135" s="12">
        <f>IFERROR(L135/K133,"-")</f>
        <v>6.8181818181818177E-2</v>
      </c>
      <c r="N135" s="462"/>
      <c r="O135" s="173">
        <v>8</v>
      </c>
      <c r="P135" s="12">
        <f>IFERROR(O135/N133,"-")</f>
        <v>5.4794520547945202E-2</v>
      </c>
      <c r="Q135" s="462"/>
      <c r="R135" s="173">
        <v>3</v>
      </c>
      <c r="S135" s="12">
        <f>IFERROR(R135/Q133,"-")</f>
        <v>5.7692307692307696E-2</v>
      </c>
      <c r="T135" s="462"/>
      <c r="U135" s="173">
        <v>0</v>
      </c>
      <c r="V135" s="12">
        <f>IFERROR(U135/T133,"-")</f>
        <v>0</v>
      </c>
      <c r="W135" s="462"/>
      <c r="X135" s="173">
        <v>0</v>
      </c>
      <c r="Y135" s="12">
        <f>IFERROR(X135/W133,"-")</f>
        <v>0</v>
      </c>
      <c r="Z135" s="462"/>
      <c r="AA135" s="173">
        <f t="shared" si="268"/>
        <v>26</v>
      </c>
      <c r="AB135" s="12">
        <f>IFERROR(AA135/Z133,"-")</f>
        <v>5.9633027522935783E-2</v>
      </c>
    </row>
    <row r="136" spans="2:28" ht="14.25" customHeight="1">
      <c r="B136" s="458"/>
      <c r="C136" s="482"/>
      <c r="D136" s="245" t="s">
        <v>80</v>
      </c>
      <c r="E136" s="463"/>
      <c r="F136" s="174">
        <v>0</v>
      </c>
      <c r="G136" s="13">
        <f>IFERROR(F136/E133,"-")</f>
        <v>0</v>
      </c>
      <c r="H136" s="463"/>
      <c r="I136" s="174">
        <v>0</v>
      </c>
      <c r="J136" s="13">
        <f>IFERROR(I136/H133,"-")</f>
        <v>0</v>
      </c>
      <c r="K136" s="463"/>
      <c r="L136" s="174">
        <v>20</v>
      </c>
      <c r="M136" s="13">
        <f>IFERROR(L136/K133,"-")</f>
        <v>9.0909090909090912E-2</v>
      </c>
      <c r="N136" s="463"/>
      <c r="O136" s="174">
        <v>15</v>
      </c>
      <c r="P136" s="13">
        <f>IFERROR(O136/N133,"-")</f>
        <v>0.10273972602739725</v>
      </c>
      <c r="Q136" s="463"/>
      <c r="R136" s="174">
        <v>7</v>
      </c>
      <c r="S136" s="13">
        <f>IFERROR(R136/Q133,"-")</f>
        <v>0.13461538461538461</v>
      </c>
      <c r="T136" s="463"/>
      <c r="U136" s="174">
        <v>4</v>
      </c>
      <c r="V136" s="13">
        <f>IFERROR(U136/T133,"-")</f>
        <v>0.33333333333333331</v>
      </c>
      <c r="W136" s="463"/>
      <c r="X136" s="174">
        <v>1</v>
      </c>
      <c r="Y136" s="13">
        <f>IFERROR(X136/W133,"-")</f>
        <v>1</v>
      </c>
      <c r="Z136" s="463"/>
      <c r="AA136" s="174">
        <f t="shared" si="268"/>
        <v>47</v>
      </c>
      <c r="AB136" s="13">
        <f>IFERROR(AA136/Z133,"-")</f>
        <v>0.10779816513761468</v>
      </c>
    </row>
    <row r="137" spans="2:28" ht="14.25" customHeight="1">
      <c r="B137" s="456">
        <v>34</v>
      </c>
      <c r="C137" s="459" t="s">
        <v>44</v>
      </c>
      <c r="D137" s="243" t="s">
        <v>77</v>
      </c>
      <c r="E137" s="461">
        <f t="shared" ref="E137" si="269">VLOOKUP(C137,$AD$5:$AK$78,2,0)</f>
        <v>5</v>
      </c>
      <c r="F137" s="172">
        <v>4</v>
      </c>
      <c r="G137" s="65">
        <f>IFERROR(F137/E137,"-")</f>
        <v>0.8</v>
      </c>
      <c r="H137" s="461">
        <f t="shared" ref="H137" si="270">VLOOKUP(C137,$AD$5:$AK$78,3,0)</f>
        <v>9</v>
      </c>
      <c r="I137" s="172">
        <v>6</v>
      </c>
      <c r="J137" s="65">
        <f>IFERROR(I137/H137,"-")</f>
        <v>0.66666666666666663</v>
      </c>
      <c r="K137" s="461">
        <f t="shared" ref="K137" si="271">VLOOKUP(C137,$AD$5:$AK$78,4,0)</f>
        <v>936</v>
      </c>
      <c r="L137" s="172">
        <v>725</v>
      </c>
      <c r="M137" s="65">
        <f>IFERROR(L137/K137,"-")</f>
        <v>0.7745726495726496</v>
      </c>
      <c r="N137" s="461">
        <f t="shared" ref="N137" si="272">VLOOKUP(C137,$AD$5:$AK$78,5,0)</f>
        <v>702</v>
      </c>
      <c r="O137" s="172">
        <v>537</v>
      </c>
      <c r="P137" s="65">
        <f>IFERROR(O137/N137,"-")</f>
        <v>0.7649572649572649</v>
      </c>
      <c r="Q137" s="461">
        <f t="shared" ref="Q137" si="273">VLOOKUP(C137,$AD$5:$AK$78,6,0)</f>
        <v>313</v>
      </c>
      <c r="R137" s="172">
        <v>224</v>
      </c>
      <c r="S137" s="65">
        <f>IFERROR(R137/Q137,"-")</f>
        <v>0.71565495207667729</v>
      </c>
      <c r="T137" s="461">
        <f t="shared" ref="T137" si="274">VLOOKUP(C137,$AD$5:$AK$78,7,0)</f>
        <v>50</v>
      </c>
      <c r="U137" s="172">
        <v>39</v>
      </c>
      <c r="V137" s="65">
        <f>IFERROR(U137/T137,"-")</f>
        <v>0.78</v>
      </c>
      <c r="W137" s="461">
        <f t="shared" ref="W137" si="275">VLOOKUP(C137,$AD$5:$AK$78,8,0)</f>
        <v>11</v>
      </c>
      <c r="X137" s="172">
        <v>6</v>
      </c>
      <c r="Y137" s="65">
        <f>IFERROR(X137/W137,"-")</f>
        <v>0.54545454545454541</v>
      </c>
      <c r="Z137" s="461">
        <f t="shared" ref="Z137" si="276">VLOOKUP(C137,$AD$5:$AL$78,9,0)</f>
        <v>2026</v>
      </c>
      <c r="AA137" s="172">
        <f t="shared" si="268"/>
        <v>1541</v>
      </c>
      <c r="AB137" s="65">
        <f>IFERROR(AA137/Z137,"-")</f>
        <v>0.76061204343534061</v>
      </c>
    </row>
    <row r="138" spans="2:28" ht="14.25" customHeight="1">
      <c r="B138" s="457"/>
      <c r="C138" s="460"/>
      <c r="D138" s="244" t="s">
        <v>78</v>
      </c>
      <c r="E138" s="462"/>
      <c r="F138" s="173">
        <v>0</v>
      </c>
      <c r="G138" s="12">
        <f>IFERROR(F138/E137,"-")</f>
        <v>0</v>
      </c>
      <c r="H138" s="462"/>
      <c r="I138" s="173">
        <v>2</v>
      </c>
      <c r="J138" s="12">
        <f>IFERROR(I138/H137,"-")</f>
        <v>0.22222222222222221</v>
      </c>
      <c r="K138" s="462"/>
      <c r="L138" s="173">
        <v>88</v>
      </c>
      <c r="M138" s="12">
        <f>IFERROR(L138/K137,"-")</f>
        <v>9.4017094017094016E-2</v>
      </c>
      <c r="N138" s="462"/>
      <c r="O138" s="173">
        <v>67</v>
      </c>
      <c r="P138" s="12">
        <f>IFERROR(O138/N137,"-")</f>
        <v>9.5441595441595445E-2</v>
      </c>
      <c r="Q138" s="462"/>
      <c r="R138" s="173">
        <v>38</v>
      </c>
      <c r="S138" s="12">
        <f>IFERROR(R138/Q137,"-")</f>
        <v>0.12140575079872204</v>
      </c>
      <c r="T138" s="462"/>
      <c r="U138" s="173">
        <v>4</v>
      </c>
      <c r="V138" s="12">
        <f>IFERROR(U138/T137,"-")</f>
        <v>0.08</v>
      </c>
      <c r="W138" s="462"/>
      <c r="X138" s="173">
        <v>1</v>
      </c>
      <c r="Y138" s="12">
        <f>IFERROR(X138/W137,"-")</f>
        <v>9.0909090909090912E-2</v>
      </c>
      <c r="Z138" s="462"/>
      <c r="AA138" s="173">
        <f t="shared" si="268"/>
        <v>200</v>
      </c>
      <c r="AB138" s="12">
        <f>IFERROR(AA138/Z137,"-")</f>
        <v>9.8716683119447188E-2</v>
      </c>
    </row>
    <row r="139" spans="2:28" ht="14.25" customHeight="1">
      <c r="B139" s="457"/>
      <c r="C139" s="460"/>
      <c r="D139" s="244" t="s">
        <v>79</v>
      </c>
      <c r="E139" s="462"/>
      <c r="F139" s="173">
        <v>0</v>
      </c>
      <c r="G139" s="12">
        <f>IFERROR(F139/E137,"-")</f>
        <v>0</v>
      </c>
      <c r="H139" s="462"/>
      <c r="I139" s="173">
        <v>0</v>
      </c>
      <c r="J139" s="12">
        <f>IFERROR(I139/H137,"-")</f>
        <v>0</v>
      </c>
      <c r="K139" s="462"/>
      <c r="L139" s="173">
        <v>43</v>
      </c>
      <c r="M139" s="12">
        <f>IFERROR(L139/K137,"-")</f>
        <v>4.5940170940170943E-2</v>
      </c>
      <c r="N139" s="462"/>
      <c r="O139" s="173">
        <v>39</v>
      </c>
      <c r="P139" s="12">
        <f>IFERROR(O139/N137,"-")</f>
        <v>5.5555555555555552E-2</v>
      </c>
      <c r="Q139" s="462"/>
      <c r="R139" s="173">
        <v>18</v>
      </c>
      <c r="S139" s="12">
        <f>IFERROR(R139/Q137,"-")</f>
        <v>5.7507987220447282E-2</v>
      </c>
      <c r="T139" s="462"/>
      <c r="U139" s="173">
        <v>0</v>
      </c>
      <c r="V139" s="12">
        <f>IFERROR(U139/T137,"-")</f>
        <v>0</v>
      </c>
      <c r="W139" s="462"/>
      <c r="X139" s="173">
        <v>0</v>
      </c>
      <c r="Y139" s="12">
        <f>IFERROR(X139/W137,"-")</f>
        <v>0</v>
      </c>
      <c r="Z139" s="462"/>
      <c r="AA139" s="173">
        <f t="shared" si="268"/>
        <v>100</v>
      </c>
      <c r="AB139" s="12">
        <f>IFERROR(AA139/Z137,"-")</f>
        <v>4.9358341559723594E-2</v>
      </c>
    </row>
    <row r="140" spans="2:28" ht="14.25" customHeight="1">
      <c r="B140" s="458"/>
      <c r="C140" s="482"/>
      <c r="D140" s="245" t="s">
        <v>80</v>
      </c>
      <c r="E140" s="463"/>
      <c r="F140" s="174">
        <v>1</v>
      </c>
      <c r="G140" s="13">
        <f>IFERROR(F140/E137,"-")</f>
        <v>0.2</v>
      </c>
      <c r="H140" s="463"/>
      <c r="I140" s="174">
        <v>1</v>
      </c>
      <c r="J140" s="13">
        <f>IFERROR(I140/H137,"-")</f>
        <v>0.1111111111111111</v>
      </c>
      <c r="K140" s="463"/>
      <c r="L140" s="174">
        <v>80</v>
      </c>
      <c r="M140" s="13">
        <f>IFERROR(L140/K137,"-")</f>
        <v>8.5470085470085472E-2</v>
      </c>
      <c r="N140" s="463"/>
      <c r="O140" s="174">
        <v>59</v>
      </c>
      <c r="P140" s="13">
        <f>IFERROR(O140/N137,"-")</f>
        <v>8.4045584045584043E-2</v>
      </c>
      <c r="Q140" s="463"/>
      <c r="R140" s="174">
        <v>33</v>
      </c>
      <c r="S140" s="13">
        <f>IFERROR(R140/Q137,"-")</f>
        <v>0.10543130990415335</v>
      </c>
      <c r="T140" s="463"/>
      <c r="U140" s="174">
        <v>7</v>
      </c>
      <c r="V140" s="13">
        <f>IFERROR(U140/T137,"-")</f>
        <v>0.14000000000000001</v>
      </c>
      <c r="W140" s="463"/>
      <c r="X140" s="174">
        <v>4</v>
      </c>
      <c r="Y140" s="13">
        <f>IFERROR(X140/W137,"-")</f>
        <v>0.36363636363636365</v>
      </c>
      <c r="Z140" s="463"/>
      <c r="AA140" s="174">
        <f t="shared" si="268"/>
        <v>185</v>
      </c>
      <c r="AB140" s="13">
        <f>IFERROR(AA140/Z137,"-")</f>
        <v>9.1312931885488641E-2</v>
      </c>
    </row>
    <row r="141" spans="2:28" ht="14.25" customHeight="1">
      <c r="B141" s="456">
        <v>35</v>
      </c>
      <c r="C141" s="459" t="s">
        <v>1</v>
      </c>
      <c r="D141" s="243" t="s">
        <v>77</v>
      </c>
      <c r="E141" s="461">
        <f t="shared" ref="E141" si="277">VLOOKUP(C141,$AD$5:$AK$78,2,0)</f>
        <v>1</v>
      </c>
      <c r="F141" s="172">
        <v>0</v>
      </c>
      <c r="G141" s="65">
        <f>IFERROR(F141/E141,"-")</f>
        <v>0</v>
      </c>
      <c r="H141" s="461">
        <f t="shared" ref="H141" si="278">VLOOKUP(C141,$AD$5:$AK$78,3,0)</f>
        <v>3</v>
      </c>
      <c r="I141" s="172">
        <v>3</v>
      </c>
      <c r="J141" s="65">
        <f>IFERROR(I141/H141,"-")</f>
        <v>1</v>
      </c>
      <c r="K141" s="461">
        <f t="shared" ref="K141" si="279">VLOOKUP(C141,$AD$5:$AK$78,4,0)</f>
        <v>2162</v>
      </c>
      <c r="L141" s="172">
        <v>1649</v>
      </c>
      <c r="M141" s="65">
        <f>IFERROR(L141/K141,"-")</f>
        <v>0.76271970397779831</v>
      </c>
      <c r="N141" s="461">
        <f t="shared" ref="N141" si="280">VLOOKUP(C141,$AD$5:$AK$78,5,0)</f>
        <v>1722</v>
      </c>
      <c r="O141" s="172">
        <v>1266</v>
      </c>
      <c r="P141" s="65">
        <f>IFERROR(O141/N141,"-")</f>
        <v>0.73519163763066198</v>
      </c>
      <c r="Q141" s="461">
        <f t="shared" ref="Q141" si="281">VLOOKUP(C141,$AD$5:$AK$78,6,0)</f>
        <v>836</v>
      </c>
      <c r="R141" s="172">
        <v>585</v>
      </c>
      <c r="S141" s="65">
        <f>IFERROR(R141/Q141,"-")</f>
        <v>0.69976076555023925</v>
      </c>
      <c r="T141" s="461">
        <f t="shared" ref="T141" si="282">VLOOKUP(C141,$AD$5:$AK$78,7,0)</f>
        <v>193</v>
      </c>
      <c r="U141" s="172">
        <v>127</v>
      </c>
      <c r="V141" s="65">
        <f>IFERROR(U141/T141,"-")</f>
        <v>0.65803108808290156</v>
      </c>
      <c r="W141" s="461">
        <f t="shared" ref="W141" si="283">VLOOKUP(C141,$AD$5:$AK$78,8,0)</f>
        <v>22</v>
      </c>
      <c r="X141" s="172">
        <v>17</v>
      </c>
      <c r="Y141" s="65">
        <f>IFERROR(X141/W141,"-")</f>
        <v>0.77272727272727271</v>
      </c>
      <c r="Z141" s="461">
        <f t="shared" ref="Z141" si="284">VLOOKUP(C141,$AD$5:$AL$78,9,0)</f>
        <v>4939</v>
      </c>
      <c r="AA141" s="172">
        <f t="shared" si="268"/>
        <v>3647</v>
      </c>
      <c r="AB141" s="65">
        <f>IFERROR(AA141/Z141,"-")</f>
        <v>0.73840858473375182</v>
      </c>
    </row>
    <row r="142" spans="2:28" ht="14.25" customHeight="1">
      <c r="B142" s="457"/>
      <c r="C142" s="460"/>
      <c r="D142" s="244" t="s">
        <v>78</v>
      </c>
      <c r="E142" s="462"/>
      <c r="F142" s="173">
        <v>0</v>
      </c>
      <c r="G142" s="12">
        <f>IFERROR(F142/E141,"-")</f>
        <v>0</v>
      </c>
      <c r="H142" s="462"/>
      <c r="I142" s="173">
        <v>0</v>
      </c>
      <c r="J142" s="12">
        <f>IFERROR(I142/H141,"-")</f>
        <v>0</v>
      </c>
      <c r="K142" s="462"/>
      <c r="L142" s="173">
        <v>227</v>
      </c>
      <c r="M142" s="12">
        <f>IFERROR(L142/K141,"-")</f>
        <v>0.10499537465309898</v>
      </c>
      <c r="N142" s="462"/>
      <c r="O142" s="173">
        <v>173</v>
      </c>
      <c r="P142" s="12">
        <f>IFERROR(O142/N141,"-")</f>
        <v>0.10046457607433217</v>
      </c>
      <c r="Q142" s="462"/>
      <c r="R142" s="173">
        <v>93</v>
      </c>
      <c r="S142" s="12">
        <f>IFERROR(R142/Q141,"-")</f>
        <v>0.11124401913875598</v>
      </c>
      <c r="T142" s="462"/>
      <c r="U142" s="173">
        <v>25</v>
      </c>
      <c r="V142" s="12">
        <f>IFERROR(U142/T141,"-")</f>
        <v>0.12953367875647667</v>
      </c>
      <c r="W142" s="462"/>
      <c r="X142" s="173">
        <v>1</v>
      </c>
      <c r="Y142" s="12">
        <f>IFERROR(X142/W141,"-")</f>
        <v>4.5454545454545456E-2</v>
      </c>
      <c r="Z142" s="462"/>
      <c r="AA142" s="173">
        <f t="shared" si="268"/>
        <v>519</v>
      </c>
      <c r="AB142" s="12">
        <f>IFERROR(AA142/Z141,"-")</f>
        <v>0.10508200040494027</v>
      </c>
    </row>
    <row r="143" spans="2:28" ht="14.25" customHeight="1">
      <c r="B143" s="457"/>
      <c r="C143" s="460"/>
      <c r="D143" s="244" t="s">
        <v>79</v>
      </c>
      <c r="E143" s="462"/>
      <c r="F143" s="173">
        <v>0</v>
      </c>
      <c r="G143" s="12">
        <f>IFERROR(F143/E141,"-")</f>
        <v>0</v>
      </c>
      <c r="H143" s="462"/>
      <c r="I143" s="173">
        <v>0</v>
      </c>
      <c r="J143" s="12">
        <f>IFERROR(I143/H141,"-")</f>
        <v>0</v>
      </c>
      <c r="K143" s="462"/>
      <c r="L143" s="173">
        <v>102</v>
      </c>
      <c r="M143" s="12">
        <f>IFERROR(L143/K141,"-")</f>
        <v>4.7178538390379277E-2</v>
      </c>
      <c r="N143" s="462"/>
      <c r="O143" s="173">
        <v>98</v>
      </c>
      <c r="P143" s="12">
        <f>IFERROR(O143/N141,"-")</f>
        <v>5.6910569105691054E-2</v>
      </c>
      <c r="Q143" s="462"/>
      <c r="R143" s="173">
        <v>54</v>
      </c>
      <c r="S143" s="12">
        <f>IFERROR(R143/Q141,"-")</f>
        <v>6.4593301435406703E-2</v>
      </c>
      <c r="T143" s="462"/>
      <c r="U143" s="173">
        <v>13</v>
      </c>
      <c r="V143" s="12">
        <f>IFERROR(U143/T141,"-")</f>
        <v>6.7357512953367879E-2</v>
      </c>
      <c r="W143" s="462"/>
      <c r="X143" s="173">
        <v>1</v>
      </c>
      <c r="Y143" s="12">
        <f>IFERROR(X143/W141,"-")</f>
        <v>4.5454545454545456E-2</v>
      </c>
      <c r="Z143" s="462"/>
      <c r="AA143" s="173">
        <f t="shared" si="268"/>
        <v>268</v>
      </c>
      <c r="AB143" s="12">
        <f>IFERROR(AA143/Z141,"-")</f>
        <v>5.4261996355537558E-2</v>
      </c>
    </row>
    <row r="144" spans="2:28" ht="14.25" customHeight="1">
      <c r="B144" s="458"/>
      <c r="C144" s="482"/>
      <c r="D144" s="245" t="s">
        <v>80</v>
      </c>
      <c r="E144" s="463"/>
      <c r="F144" s="174">
        <v>1</v>
      </c>
      <c r="G144" s="13">
        <f>IFERROR(F144/E141,"-")</f>
        <v>1</v>
      </c>
      <c r="H144" s="463"/>
      <c r="I144" s="174">
        <v>0</v>
      </c>
      <c r="J144" s="13">
        <f>IFERROR(I144/H141,"-")</f>
        <v>0</v>
      </c>
      <c r="K144" s="463"/>
      <c r="L144" s="174">
        <v>184</v>
      </c>
      <c r="M144" s="13">
        <f>IFERROR(L144/K141,"-")</f>
        <v>8.5106382978723402E-2</v>
      </c>
      <c r="N144" s="463"/>
      <c r="O144" s="174">
        <v>185</v>
      </c>
      <c r="P144" s="13">
        <f>IFERROR(O144/N141,"-")</f>
        <v>0.10743321718931476</v>
      </c>
      <c r="Q144" s="463"/>
      <c r="R144" s="174">
        <v>104</v>
      </c>
      <c r="S144" s="13">
        <f>IFERROR(R144/Q141,"-")</f>
        <v>0.12440191387559808</v>
      </c>
      <c r="T144" s="463"/>
      <c r="U144" s="174">
        <v>28</v>
      </c>
      <c r="V144" s="13">
        <f>IFERROR(U144/T141,"-")</f>
        <v>0.14507772020725387</v>
      </c>
      <c r="W144" s="463"/>
      <c r="X144" s="174">
        <v>3</v>
      </c>
      <c r="Y144" s="13">
        <f>IFERROR(X144/W141,"-")</f>
        <v>0.13636363636363635</v>
      </c>
      <c r="Z144" s="463"/>
      <c r="AA144" s="174">
        <f t="shared" si="268"/>
        <v>505</v>
      </c>
      <c r="AB144" s="13">
        <f>IFERROR(AA144/Z141,"-")</f>
        <v>0.1022474185057704</v>
      </c>
    </row>
    <row r="145" spans="2:28" ht="14.25" customHeight="1">
      <c r="B145" s="456">
        <v>36</v>
      </c>
      <c r="C145" s="459" t="s">
        <v>2</v>
      </c>
      <c r="D145" s="243" t="s">
        <v>77</v>
      </c>
      <c r="E145" s="461">
        <f t="shared" ref="E145" si="285">VLOOKUP(C145,$AD$5:$AK$78,2,0)</f>
        <v>1</v>
      </c>
      <c r="F145" s="172">
        <v>1</v>
      </c>
      <c r="G145" s="65">
        <f>IFERROR(F145/E145,"-")</f>
        <v>1</v>
      </c>
      <c r="H145" s="461">
        <f t="shared" ref="H145" si="286">VLOOKUP(C145,$AD$5:$AK$78,3,0)</f>
        <v>1</v>
      </c>
      <c r="I145" s="172">
        <v>0</v>
      </c>
      <c r="J145" s="65">
        <f>IFERROR(I145/H145,"-")</f>
        <v>0</v>
      </c>
      <c r="K145" s="461">
        <f t="shared" ref="K145" si="287">VLOOKUP(C145,$AD$5:$AK$78,4,0)</f>
        <v>620</v>
      </c>
      <c r="L145" s="172">
        <v>477</v>
      </c>
      <c r="M145" s="65">
        <f>IFERROR(L145/K145,"-")</f>
        <v>0.76935483870967747</v>
      </c>
      <c r="N145" s="461">
        <f t="shared" ref="N145" si="288">VLOOKUP(C145,$AD$5:$AK$78,5,0)</f>
        <v>433</v>
      </c>
      <c r="O145" s="172">
        <v>310</v>
      </c>
      <c r="P145" s="65">
        <f>IFERROR(O145/N145,"-")</f>
        <v>0.71593533487297922</v>
      </c>
      <c r="Q145" s="461">
        <f t="shared" ref="Q145" si="289">VLOOKUP(C145,$AD$5:$AK$78,6,0)</f>
        <v>225</v>
      </c>
      <c r="R145" s="172">
        <v>149</v>
      </c>
      <c r="S145" s="65">
        <f>IFERROR(R145/Q145,"-")</f>
        <v>0.66222222222222227</v>
      </c>
      <c r="T145" s="461">
        <f t="shared" ref="T145" si="290">VLOOKUP(C145,$AD$5:$AK$78,7,0)</f>
        <v>60</v>
      </c>
      <c r="U145" s="172">
        <v>32</v>
      </c>
      <c r="V145" s="65">
        <f>IFERROR(U145/T145,"-")</f>
        <v>0.53333333333333333</v>
      </c>
      <c r="W145" s="461">
        <f t="shared" ref="W145" si="291">VLOOKUP(C145,$AD$5:$AK$78,8,0)</f>
        <v>7</v>
      </c>
      <c r="X145" s="172">
        <v>4</v>
      </c>
      <c r="Y145" s="65">
        <f>IFERROR(X145/W145,"-")</f>
        <v>0.5714285714285714</v>
      </c>
      <c r="Z145" s="461">
        <f t="shared" ref="Z145" si="292">VLOOKUP(C145,$AD$5:$AL$78,9,0)</f>
        <v>1347</v>
      </c>
      <c r="AA145" s="172">
        <f t="shared" si="268"/>
        <v>973</v>
      </c>
      <c r="AB145" s="65">
        <f>IFERROR(AA145/Z145,"-")</f>
        <v>0.72234595397178913</v>
      </c>
    </row>
    <row r="146" spans="2:28" ht="14.25" customHeight="1">
      <c r="B146" s="457"/>
      <c r="C146" s="460"/>
      <c r="D146" s="244" t="s">
        <v>78</v>
      </c>
      <c r="E146" s="462"/>
      <c r="F146" s="173">
        <v>0</v>
      </c>
      <c r="G146" s="12">
        <f>IFERROR(F146/E145,"-")</f>
        <v>0</v>
      </c>
      <c r="H146" s="462"/>
      <c r="I146" s="173">
        <v>0</v>
      </c>
      <c r="J146" s="12">
        <f>IFERROR(I146/H145,"-")</f>
        <v>0</v>
      </c>
      <c r="K146" s="462"/>
      <c r="L146" s="173">
        <v>76</v>
      </c>
      <c r="M146" s="12">
        <f>IFERROR(L146/K145,"-")</f>
        <v>0.12258064516129032</v>
      </c>
      <c r="N146" s="462"/>
      <c r="O146" s="173">
        <v>49</v>
      </c>
      <c r="P146" s="12">
        <f>IFERROR(O146/N145,"-")</f>
        <v>0.11316397228637413</v>
      </c>
      <c r="Q146" s="462"/>
      <c r="R146" s="173">
        <v>27</v>
      </c>
      <c r="S146" s="12">
        <f>IFERROR(R146/Q145,"-")</f>
        <v>0.12</v>
      </c>
      <c r="T146" s="462"/>
      <c r="U146" s="173">
        <v>13</v>
      </c>
      <c r="V146" s="12">
        <f>IFERROR(U146/T145,"-")</f>
        <v>0.21666666666666667</v>
      </c>
      <c r="W146" s="462"/>
      <c r="X146" s="173">
        <v>0</v>
      </c>
      <c r="Y146" s="12">
        <f>IFERROR(X146/W145,"-")</f>
        <v>0</v>
      </c>
      <c r="Z146" s="462"/>
      <c r="AA146" s="173">
        <f t="shared" si="268"/>
        <v>165</v>
      </c>
      <c r="AB146" s="12">
        <f>IFERROR(AA146/Z145,"-")</f>
        <v>0.12249443207126949</v>
      </c>
    </row>
    <row r="147" spans="2:28" ht="14.25" customHeight="1">
      <c r="B147" s="457"/>
      <c r="C147" s="460"/>
      <c r="D147" s="244" t="s">
        <v>79</v>
      </c>
      <c r="E147" s="462"/>
      <c r="F147" s="173">
        <v>0</v>
      </c>
      <c r="G147" s="12">
        <f>IFERROR(F147/E145,"-")</f>
        <v>0</v>
      </c>
      <c r="H147" s="462"/>
      <c r="I147" s="173">
        <v>0</v>
      </c>
      <c r="J147" s="12">
        <f>IFERROR(I147/H145,"-")</f>
        <v>0</v>
      </c>
      <c r="K147" s="462"/>
      <c r="L147" s="173">
        <v>23</v>
      </c>
      <c r="M147" s="12">
        <f>IFERROR(L147/K145,"-")</f>
        <v>3.7096774193548385E-2</v>
      </c>
      <c r="N147" s="462"/>
      <c r="O147" s="173">
        <v>34</v>
      </c>
      <c r="P147" s="12">
        <f>IFERROR(O147/N145,"-")</f>
        <v>7.8521939953810627E-2</v>
      </c>
      <c r="Q147" s="462"/>
      <c r="R147" s="173">
        <v>19</v>
      </c>
      <c r="S147" s="12">
        <f>IFERROR(R147/Q145,"-")</f>
        <v>8.4444444444444447E-2</v>
      </c>
      <c r="T147" s="462"/>
      <c r="U147" s="173">
        <v>7</v>
      </c>
      <c r="V147" s="12">
        <f>IFERROR(U147/T145,"-")</f>
        <v>0.11666666666666667</v>
      </c>
      <c r="W147" s="462"/>
      <c r="X147" s="173">
        <v>2</v>
      </c>
      <c r="Y147" s="12">
        <f>IFERROR(X147/W145,"-")</f>
        <v>0.2857142857142857</v>
      </c>
      <c r="Z147" s="462"/>
      <c r="AA147" s="173">
        <f t="shared" si="268"/>
        <v>85</v>
      </c>
      <c r="AB147" s="12">
        <f>IFERROR(AA147/Z145,"-")</f>
        <v>6.3103192279138826E-2</v>
      </c>
    </row>
    <row r="148" spans="2:28" ht="14.25" customHeight="1">
      <c r="B148" s="458"/>
      <c r="C148" s="482"/>
      <c r="D148" s="245" t="s">
        <v>80</v>
      </c>
      <c r="E148" s="463"/>
      <c r="F148" s="174">
        <v>0</v>
      </c>
      <c r="G148" s="13">
        <f>IFERROR(F148/E145,"-")</f>
        <v>0</v>
      </c>
      <c r="H148" s="463"/>
      <c r="I148" s="174">
        <v>1</v>
      </c>
      <c r="J148" s="13">
        <f>IFERROR(I148/H145,"-")</f>
        <v>1</v>
      </c>
      <c r="K148" s="463"/>
      <c r="L148" s="174">
        <v>44</v>
      </c>
      <c r="M148" s="13">
        <f>IFERROR(L148/K145,"-")</f>
        <v>7.0967741935483872E-2</v>
      </c>
      <c r="N148" s="463"/>
      <c r="O148" s="174">
        <v>40</v>
      </c>
      <c r="P148" s="13">
        <f>IFERROR(O148/N145,"-")</f>
        <v>9.237875288683603E-2</v>
      </c>
      <c r="Q148" s="463"/>
      <c r="R148" s="174">
        <v>30</v>
      </c>
      <c r="S148" s="13">
        <f>IFERROR(R148/Q145,"-")</f>
        <v>0.13333333333333333</v>
      </c>
      <c r="T148" s="463"/>
      <c r="U148" s="174">
        <v>8</v>
      </c>
      <c r="V148" s="13">
        <f>IFERROR(U148/T145,"-")</f>
        <v>0.13333333333333333</v>
      </c>
      <c r="W148" s="463"/>
      <c r="X148" s="174">
        <v>1</v>
      </c>
      <c r="Y148" s="13">
        <f>IFERROR(X148/W145,"-")</f>
        <v>0.14285714285714285</v>
      </c>
      <c r="Z148" s="463"/>
      <c r="AA148" s="174">
        <f t="shared" si="268"/>
        <v>124</v>
      </c>
      <c r="AB148" s="13">
        <f>IFERROR(AA148/Z145,"-")</f>
        <v>9.2056421677802522E-2</v>
      </c>
    </row>
    <row r="149" spans="2:28" ht="14.25" customHeight="1">
      <c r="B149" s="456">
        <v>37</v>
      </c>
      <c r="C149" s="459" t="s">
        <v>3</v>
      </c>
      <c r="D149" s="243" t="s">
        <v>77</v>
      </c>
      <c r="E149" s="461">
        <f t="shared" ref="E149" si="293">VLOOKUP(C149,$AD$5:$AK$78,2,0)</f>
        <v>4</v>
      </c>
      <c r="F149" s="172">
        <v>4</v>
      </c>
      <c r="G149" s="65">
        <f>IFERROR(F149/E149,"-")</f>
        <v>1</v>
      </c>
      <c r="H149" s="461">
        <f t="shared" ref="H149" si="294">VLOOKUP(C149,$AD$5:$AK$78,3,0)</f>
        <v>10</v>
      </c>
      <c r="I149" s="172">
        <v>4</v>
      </c>
      <c r="J149" s="65">
        <f>IFERROR(I149/H149,"-")</f>
        <v>0.4</v>
      </c>
      <c r="K149" s="461">
        <f t="shared" ref="K149" si="295">VLOOKUP(C149,$AD$5:$AK$78,4,0)</f>
        <v>3117</v>
      </c>
      <c r="L149" s="172">
        <v>2412</v>
      </c>
      <c r="M149" s="65">
        <f>IFERROR(L149/K149,"-")</f>
        <v>0.77382098171318581</v>
      </c>
      <c r="N149" s="461">
        <f t="shared" ref="N149" si="296">VLOOKUP(C149,$AD$5:$AK$78,5,0)</f>
        <v>2096</v>
      </c>
      <c r="O149" s="172">
        <v>1501</v>
      </c>
      <c r="P149" s="65">
        <f>IFERROR(O149/N149,"-")</f>
        <v>0.71612595419847325</v>
      </c>
      <c r="Q149" s="461">
        <f t="shared" ref="Q149" si="297">VLOOKUP(C149,$AD$5:$AK$78,6,0)</f>
        <v>1026</v>
      </c>
      <c r="R149" s="172">
        <v>679</v>
      </c>
      <c r="S149" s="65">
        <f>IFERROR(R149/Q149,"-")</f>
        <v>0.66179337231968816</v>
      </c>
      <c r="T149" s="461">
        <f t="shared" ref="T149" si="298">VLOOKUP(C149,$AD$5:$AK$78,7,0)</f>
        <v>243</v>
      </c>
      <c r="U149" s="172">
        <v>168</v>
      </c>
      <c r="V149" s="65">
        <f>IFERROR(U149/T149,"-")</f>
        <v>0.69135802469135799</v>
      </c>
      <c r="W149" s="461">
        <f t="shared" ref="W149" si="299">VLOOKUP(C149,$AD$5:$AK$78,8,0)</f>
        <v>31</v>
      </c>
      <c r="X149" s="172">
        <v>17</v>
      </c>
      <c r="Y149" s="65">
        <f>IFERROR(X149/W149,"-")</f>
        <v>0.54838709677419351</v>
      </c>
      <c r="Z149" s="461">
        <f t="shared" ref="Z149" si="300">VLOOKUP(C149,$AD$5:$AL$78,9,0)</f>
        <v>6527</v>
      </c>
      <c r="AA149" s="172">
        <f t="shared" si="268"/>
        <v>4785</v>
      </c>
      <c r="AB149" s="65">
        <f>IFERROR(AA149/Z149,"-")</f>
        <v>0.73310862570859503</v>
      </c>
    </row>
    <row r="150" spans="2:28" ht="14.25" customHeight="1">
      <c r="B150" s="457"/>
      <c r="C150" s="460"/>
      <c r="D150" s="244" t="s">
        <v>78</v>
      </c>
      <c r="E150" s="462"/>
      <c r="F150" s="173">
        <v>0</v>
      </c>
      <c r="G150" s="12">
        <f>IFERROR(F150/E149,"-")</f>
        <v>0</v>
      </c>
      <c r="H150" s="462"/>
      <c r="I150" s="173">
        <v>1</v>
      </c>
      <c r="J150" s="12">
        <f>IFERROR(I150/H149,"-")</f>
        <v>0.1</v>
      </c>
      <c r="K150" s="462"/>
      <c r="L150" s="173">
        <v>304</v>
      </c>
      <c r="M150" s="12">
        <f>IFERROR(L150/K149,"-")</f>
        <v>9.7529675970484439E-2</v>
      </c>
      <c r="N150" s="462"/>
      <c r="O150" s="173">
        <v>235</v>
      </c>
      <c r="P150" s="12">
        <f>IFERROR(O150/N149,"-")</f>
        <v>0.11211832061068702</v>
      </c>
      <c r="Q150" s="462"/>
      <c r="R150" s="173">
        <v>103</v>
      </c>
      <c r="S150" s="12">
        <f>IFERROR(R150/Q149,"-")</f>
        <v>0.10038986354775828</v>
      </c>
      <c r="T150" s="462"/>
      <c r="U150" s="173">
        <v>21</v>
      </c>
      <c r="V150" s="12">
        <f>IFERROR(U150/T149,"-")</f>
        <v>8.6419753086419748E-2</v>
      </c>
      <c r="W150" s="462"/>
      <c r="X150" s="173">
        <v>4</v>
      </c>
      <c r="Y150" s="12">
        <f>IFERROR(X150/W149,"-")</f>
        <v>0.12903225806451613</v>
      </c>
      <c r="Z150" s="462"/>
      <c r="AA150" s="173">
        <f t="shared" si="268"/>
        <v>668</v>
      </c>
      <c r="AB150" s="12">
        <f>IFERROR(AA150/Z149,"-")</f>
        <v>0.10234410908533782</v>
      </c>
    </row>
    <row r="151" spans="2:28" ht="14.25" customHeight="1">
      <c r="B151" s="457"/>
      <c r="C151" s="460"/>
      <c r="D151" s="244" t="s">
        <v>79</v>
      </c>
      <c r="E151" s="462"/>
      <c r="F151" s="173">
        <v>0</v>
      </c>
      <c r="G151" s="12">
        <f>IFERROR(F151/E149,"-")</f>
        <v>0</v>
      </c>
      <c r="H151" s="462"/>
      <c r="I151" s="173">
        <v>1</v>
      </c>
      <c r="J151" s="12">
        <f>IFERROR(I151/H149,"-")</f>
        <v>0.1</v>
      </c>
      <c r="K151" s="462"/>
      <c r="L151" s="173">
        <v>156</v>
      </c>
      <c r="M151" s="12">
        <f>IFERROR(L151/K149,"-")</f>
        <v>5.004812319538017E-2</v>
      </c>
      <c r="N151" s="462"/>
      <c r="O151" s="173">
        <v>120</v>
      </c>
      <c r="P151" s="12">
        <f>IFERROR(O151/N149,"-")</f>
        <v>5.7251908396946563E-2</v>
      </c>
      <c r="Q151" s="462"/>
      <c r="R151" s="173">
        <v>68</v>
      </c>
      <c r="S151" s="12">
        <f>IFERROR(R151/Q149,"-")</f>
        <v>6.6276803118908378E-2</v>
      </c>
      <c r="T151" s="462"/>
      <c r="U151" s="173">
        <v>21</v>
      </c>
      <c r="V151" s="12">
        <f>IFERROR(U151/T149,"-")</f>
        <v>8.6419753086419748E-2</v>
      </c>
      <c r="W151" s="462"/>
      <c r="X151" s="173">
        <v>5</v>
      </c>
      <c r="Y151" s="12">
        <f>IFERROR(X151/W149,"-")</f>
        <v>0.16129032258064516</v>
      </c>
      <c r="Z151" s="462"/>
      <c r="AA151" s="173">
        <f t="shared" si="268"/>
        <v>371</v>
      </c>
      <c r="AB151" s="12">
        <f>IFERROR(AA151/Z149,"-")</f>
        <v>5.6840815075838824E-2</v>
      </c>
    </row>
    <row r="152" spans="2:28" ht="14.25" customHeight="1">
      <c r="B152" s="458"/>
      <c r="C152" s="482"/>
      <c r="D152" s="245" t="s">
        <v>80</v>
      </c>
      <c r="E152" s="463"/>
      <c r="F152" s="174">
        <v>0</v>
      </c>
      <c r="G152" s="13">
        <f>IFERROR(F152/E149,"-")</f>
        <v>0</v>
      </c>
      <c r="H152" s="463"/>
      <c r="I152" s="174">
        <v>4</v>
      </c>
      <c r="J152" s="13">
        <f>IFERROR(I152/H149,"-")</f>
        <v>0.4</v>
      </c>
      <c r="K152" s="463"/>
      <c r="L152" s="174">
        <v>245</v>
      </c>
      <c r="M152" s="13">
        <f>IFERROR(L152/K149,"-")</f>
        <v>7.8601219120949625E-2</v>
      </c>
      <c r="N152" s="463"/>
      <c r="O152" s="174">
        <v>240</v>
      </c>
      <c r="P152" s="13">
        <f>IFERROR(O152/N149,"-")</f>
        <v>0.11450381679389313</v>
      </c>
      <c r="Q152" s="463"/>
      <c r="R152" s="174">
        <v>176</v>
      </c>
      <c r="S152" s="13">
        <f>IFERROR(R152/Q149,"-")</f>
        <v>0.17153996101364521</v>
      </c>
      <c r="T152" s="463"/>
      <c r="U152" s="174">
        <v>33</v>
      </c>
      <c r="V152" s="13">
        <f>IFERROR(U152/T149,"-")</f>
        <v>0.13580246913580246</v>
      </c>
      <c r="W152" s="463"/>
      <c r="X152" s="174">
        <v>5</v>
      </c>
      <c r="Y152" s="13">
        <f>IFERROR(X152/W149,"-")</f>
        <v>0.16129032258064516</v>
      </c>
      <c r="Z152" s="463"/>
      <c r="AA152" s="174">
        <f t="shared" si="268"/>
        <v>703</v>
      </c>
      <c r="AB152" s="13">
        <f>IFERROR(AA152/Z149,"-")</f>
        <v>0.10770645013022828</v>
      </c>
    </row>
    <row r="153" spans="2:28" ht="14.25" customHeight="1">
      <c r="B153" s="456">
        <v>38</v>
      </c>
      <c r="C153" s="459" t="s">
        <v>45</v>
      </c>
      <c r="D153" s="243" t="s">
        <v>77</v>
      </c>
      <c r="E153" s="461">
        <f t="shared" ref="E153" si="301">VLOOKUP(C153,$AD$5:$AK$78,2,0)</f>
        <v>2</v>
      </c>
      <c r="F153" s="172">
        <v>2</v>
      </c>
      <c r="G153" s="65">
        <f>IFERROR(F153/E153,"-")</f>
        <v>1</v>
      </c>
      <c r="H153" s="461">
        <f t="shared" ref="H153" si="302">VLOOKUP(C153,$AD$5:$AK$78,3,0)</f>
        <v>5</v>
      </c>
      <c r="I153" s="172">
        <v>3</v>
      </c>
      <c r="J153" s="65">
        <f>IFERROR(I153/H153,"-")</f>
        <v>0.6</v>
      </c>
      <c r="K153" s="461">
        <f t="shared" ref="K153" si="303">VLOOKUP(C153,$AD$5:$AK$78,4,0)</f>
        <v>501</v>
      </c>
      <c r="L153" s="172">
        <v>364</v>
      </c>
      <c r="M153" s="65">
        <f>IFERROR(L153/K153,"-")</f>
        <v>0.72654690618762474</v>
      </c>
      <c r="N153" s="461">
        <f t="shared" ref="N153" si="304">VLOOKUP(C153,$AD$5:$AK$78,5,0)</f>
        <v>362</v>
      </c>
      <c r="O153" s="172">
        <v>251</v>
      </c>
      <c r="P153" s="65">
        <f>IFERROR(O153/N153,"-")</f>
        <v>0.6933701657458563</v>
      </c>
      <c r="Q153" s="461">
        <f t="shared" ref="Q153" si="305">VLOOKUP(C153,$AD$5:$AK$78,6,0)</f>
        <v>171</v>
      </c>
      <c r="R153" s="172">
        <v>118</v>
      </c>
      <c r="S153" s="65">
        <f>IFERROR(R153/Q153,"-")</f>
        <v>0.6900584795321637</v>
      </c>
      <c r="T153" s="461">
        <f t="shared" ref="T153" si="306">VLOOKUP(C153,$AD$5:$AK$78,7,0)</f>
        <v>52</v>
      </c>
      <c r="U153" s="172">
        <v>33</v>
      </c>
      <c r="V153" s="65">
        <f>IFERROR(U153/T153,"-")</f>
        <v>0.63461538461538458</v>
      </c>
      <c r="W153" s="461">
        <f t="shared" ref="W153" si="307">VLOOKUP(C153,$AD$5:$AK$78,8,0)</f>
        <v>6</v>
      </c>
      <c r="X153" s="172">
        <v>1</v>
      </c>
      <c r="Y153" s="65">
        <f>IFERROR(X153/W153,"-")</f>
        <v>0.16666666666666666</v>
      </c>
      <c r="Z153" s="461">
        <f t="shared" ref="Z153" si="308">VLOOKUP(C153,$AD$5:$AL$78,9,0)</f>
        <v>1099</v>
      </c>
      <c r="AA153" s="172">
        <f t="shared" si="268"/>
        <v>772</v>
      </c>
      <c r="AB153" s="65">
        <f>IFERROR(AA153/Z153,"-")</f>
        <v>0.70245677888989988</v>
      </c>
    </row>
    <row r="154" spans="2:28" ht="14.25" customHeight="1">
      <c r="B154" s="457"/>
      <c r="C154" s="460"/>
      <c r="D154" s="244" t="s">
        <v>78</v>
      </c>
      <c r="E154" s="462"/>
      <c r="F154" s="173">
        <v>0</v>
      </c>
      <c r="G154" s="12">
        <f>IFERROR(F154/E153,"-")</f>
        <v>0</v>
      </c>
      <c r="H154" s="462"/>
      <c r="I154" s="173">
        <v>0</v>
      </c>
      <c r="J154" s="12">
        <f>IFERROR(I154/H153,"-")</f>
        <v>0</v>
      </c>
      <c r="K154" s="462"/>
      <c r="L154" s="173">
        <v>40</v>
      </c>
      <c r="M154" s="12">
        <f>IFERROR(L154/K153,"-")</f>
        <v>7.9840319361277445E-2</v>
      </c>
      <c r="N154" s="462"/>
      <c r="O154" s="173">
        <v>48</v>
      </c>
      <c r="P154" s="12">
        <f>IFERROR(O154/N153,"-")</f>
        <v>0.13259668508287292</v>
      </c>
      <c r="Q154" s="462"/>
      <c r="R154" s="173">
        <v>17</v>
      </c>
      <c r="S154" s="12">
        <f>IFERROR(R154/Q153,"-")</f>
        <v>9.9415204678362568E-2</v>
      </c>
      <c r="T154" s="462"/>
      <c r="U154" s="173">
        <v>6</v>
      </c>
      <c r="V154" s="12">
        <f>IFERROR(U154/T153,"-")</f>
        <v>0.11538461538461539</v>
      </c>
      <c r="W154" s="462"/>
      <c r="X154" s="173">
        <v>1</v>
      </c>
      <c r="Y154" s="12">
        <f>IFERROR(X154/W153,"-")</f>
        <v>0.16666666666666666</v>
      </c>
      <c r="Z154" s="462"/>
      <c r="AA154" s="173">
        <f t="shared" si="268"/>
        <v>112</v>
      </c>
      <c r="AB154" s="12">
        <f>IFERROR(AA154/Z153,"-")</f>
        <v>0.10191082802547771</v>
      </c>
    </row>
    <row r="155" spans="2:28" ht="14.25" customHeight="1">
      <c r="B155" s="457"/>
      <c r="C155" s="460"/>
      <c r="D155" s="244" t="s">
        <v>79</v>
      </c>
      <c r="E155" s="462"/>
      <c r="F155" s="173">
        <v>0</v>
      </c>
      <c r="G155" s="12">
        <f>IFERROR(F155/E153,"-")</f>
        <v>0</v>
      </c>
      <c r="H155" s="462"/>
      <c r="I155" s="173">
        <v>0</v>
      </c>
      <c r="J155" s="12">
        <f>IFERROR(I155/H153,"-")</f>
        <v>0</v>
      </c>
      <c r="K155" s="462"/>
      <c r="L155" s="173">
        <v>47</v>
      </c>
      <c r="M155" s="12">
        <f>IFERROR(L155/K153,"-")</f>
        <v>9.3812375249500993E-2</v>
      </c>
      <c r="N155" s="462"/>
      <c r="O155" s="173">
        <v>26</v>
      </c>
      <c r="P155" s="12">
        <f>IFERROR(O155/N153,"-")</f>
        <v>7.18232044198895E-2</v>
      </c>
      <c r="Q155" s="462"/>
      <c r="R155" s="173">
        <v>13</v>
      </c>
      <c r="S155" s="12">
        <f>IFERROR(R155/Q153,"-")</f>
        <v>7.6023391812865493E-2</v>
      </c>
      <c r="T155" s="462"/>
      <c r="U155" s="173">
        <v>5</v>
      </c>
      <c r="V155" s="12">
        <f>IFERROR(U155/T153,"-")</f>
        <v>9.6153846153846159E-2</v>
      </c>
      <c r="W155" s="462"/>
      <c r="X155" s="173">
        <v>2</v>
      </c>
      <c r="Y155" s="12">
        <f>IFERROR(X155/W153,"-")</f>
        <v>0.33333333333333331</v>
      </c>
      <c r="Z155" s="462"/>
      <c r="AA155" s="173">
        <f t="shared" si="268"/>
        <v>93</v>
      </c>
      <c r="AB155" s="12">
        <f>IFERROR(AA155/Z153,"-")</f>
        <v>8.4622383985441307E-2</v>
      </c>
    </row>
    <row r="156" spans="2:28" ht="14.25" customHeight="1">
      <c r="B156" s="458"/>
      <c r="C156" s="482"/>
      <c r="D156" s="245" t="s">
        <v>80</v>
      </c>
      <c r="E156" s="463"/>
      <c r="F156" s="174">
        <v>0</v>
      </c>
      <c r="G156" s="13">
        <f>IFERROR(F156/E153,"-")</f>
        <v>0</v>
      </c>
      <c r="H156" s="463"/>
      <c r="I156" s="174">
        <v>2</v>
      </c>
      <c r="J156" s="13">
        <f>IFERROR(I156/H153,"-")</f>
        <v>0.4</v>
      </c>
      <c r="K156" s="463"/>
      <c r="L156" s="174">
        <v>50</v>
      </c>
      <c r="M156" s="13">
        <f>IFERROR(L156/K153,"-")</f>
        <v>9.9800399201596807E-2</v>
      </c>
      <c r="N156" s="463"/>
      <c r="O156" s="174">
        <v>37</v>
      </c>
      <c r="P156" s="13">
        <f>IFERROR(O156/N153,"-")</f>
        <v>0.10220994475138122</v>
      </c>
      <c r="Q156" s="463"/>
      <c r="R156" s="174">
        <v>23</v>
      </c>
      <c r="S156" s="13">
        <f>IFERROR(R156/Q153,"-")</f>
        <v>0.13450292397660818</v>
      </c>
      <c r="T156" s="463"/>
      <c r="U156" s="174">
        <v>8</v>
      </c>
      <c r="V156" s="13">
        <f>IFERROR(U156/T153,"-")</f>
        <v>0.15384615384615385</v>
      </c>
      <c r="W156" s="463"/>
      <c r="X156" s="174">
        <v>2</v>
      </c>
      <c r="Y156" s="13">
        <f>IFERROR(X156/W153,"-")</f>
        <v>0.33333333333333331</v>
      </c>
      <c r="Z156" s="463"/>
      <c r="AA156" s="174">
        <f t="shared" si="268"/>
        <v>122</v>
      </c>
      <c r="AB156" s="13">
        <f>IFERROR(AA156/Z153,"-")</f>
        <v>0.11101000909918107</v>
      </c>
    </row>
    <row r="157" spans="2:28" ht="14.25" customHeight="1">
      <c r="B157" s="456">
        <v>39</v>
      </c>
      <c r="C157" s="459" t="s">
        <v>8</v>
      </c>
      <c r="D157" s="243" t="s">
        <v>77</v>
      </c>
      <c r="E157" s="461">
        <f t="shared" ref="E157" si="309">VLOOKUP(C157,$AD$5:$AK$78,2,0)</f>
        <v>3</v>
      </c>
      <c r="F157" s="172">
        <v>3</v>
      </c>
      <c r="G157" s="65">
        <f>IFERROR(F157/E157,"-")</f>
        <v>1</v>
      </c>
      <c r="H157" s="461">
        <f t="shared" ref="H157" si="310">VLOOKUP(C157,$AD$5:$AK$78,3,0)</f>
        <v>13</v>
      </c>
      <c r="I157" s="172">
        <v>8</v>
      </c>
      <c r="J157" s="65">
        <f>IFERROR(I157/H157,"-")</f>
        <v>0.61538461538461542</v>
      </c>
      <c r="K157" s="461">
        <f t="shared" ref="K157" si="311">VLOOKUP(C157,$AD$5:$AK$78,4,0)</f>
        <v>2869</v>
      </c>
      <c r="L157" s="172">
        <v>2218</v>
      </c>
      <c r="M157" s="65">
        <f>IFERROR(L157/K157,"-")</f>
        <v>0.77309166957127917</v>
      </c>
      <c r="N157" s="461">
        <f t="shared" ref="N157" si="312">VLOOKUP(C157,$AD$5:$AK$78,5,0)</f>
        <v>1936</v>
      </c>
      <c r="O157" s="172">
        <v>1405</v>
      </c>
      <c r="P157" s="65">
        <f>IFERROR(O157/N157,"-")</f>
        <v>0.72572314049586772</v>
      </c>
      <c r="Q157" s="461">
        <f t="shared" ref="Q157" si="313">VLOOKUP(C157,$AD$5:$AK$78,6,0)</f>
        <v>915</v>
      </c>
      <c r="R157" s="172">
        <v>633</v>
      </c>
      <c r="S157" s="65">
        <f>IFERROR(R157/Q157,"-")</f>
        <v>0.69180327868852454</v>
      </c>
      <c r="T157" s="461">
        <f t="shared" ref="T157" si="314">VLOOKUP(C157,$AD$5:$AK$78,7,0)</f>
        <v>237</v>
      </c>
      <c r="U157" s="172">
        <v>146</v>
      </c>
      <c r="V157" s="65">
        <f>IFERROR(U157/T157,"-")</f>
        <v>0.61603375527426163</v>
      </c>
      <c r="W157" s="461">
        <f t="shared" ref="W157" si="315">VLOOKUP(C157,$AD$5:$AK$78,8,0)</f>
        <v>29</v>
      </c>
      <c r="X157" s="172">
        <v>14</v>
      </c>
      <c r="Y157" s="65">
        <f>IFERROR(X157/W157,"-")</f>
        <v>0.48275862068965519</v>
      </c>
      <c r="Z157" s="461">
        <f t="shared" ref="Z157" si="316">VLOOKUP(C157,$AD$5:$AL$78,9,0)</f>
        <v>6002</v>
      </c>
      <c r="AA157" s="172">
        <f t="shared" si="268"/>
        <v>4427</v>
      </c>
      <c r="AB157" s="65">
        <f>IFERROR(AA157/Z157,"-")</f>
        <v>0.73758747084305232</v>
      </c>
    </row>
    <row r="158" spans="2:28" ht="14.25" customHeight="1">
      <c r="B158" s="457"/>
      <c r="C158" s="460"/>
      <c r="D158" s="244" t="s">
        <v>78</v>
      </c>
      <c r="E158" s="462"/>
      <c r="F158" s="173">
        <v>0</v>
      </c>
      <c r="G158" s="12">
        <f>IFERROR(F158/E157,"-")</f>
        <v>0</v>
      </c>
      <c r="H158" s="462"/>
      <c r="I158" s="173">
        <v>4</v>
      </c>
      <c r="J158" s="12">
        <f>IFERROR(I158/H157,"-")</f>
        <v>0.30769230769230771</v>
      </c>
      <c r="K158" s="462"/>
      <c r="L158" s="173">
        <v>270</v>
      </c>
      <c r="M158" s="12">
        <f>IFERROR(L158/K157,"-")</f>
        <v>9.4109445799930289E-2</v>
      </c>
      <c r="N158" s="462"/>
      <c r="O158" s="173">
        <v>202</v>
      </c>
      <c r="P158" s="12">
        <f>IFERROR(O158/N157,"-")</f>
        <v>0.10433884297520661</v>
      </c>
      <c r="Q158" s="462"/>
      <c r="R158" s="173">
        <v>105</v>
      </c>
      <c r="S158" s="12">
        <f>IFERROR(R158/Q157,"-")</f>
        <v>0.11475409836065574</v>
      </c>
      <c r="T158" s="462"/>
      <c r="U158" s="173">
        <v>27</v>
      </c>
      <c r="V158" s="12">
        <f>IFERROR(U158/T157,"-")</f>
        <v>0.11392405063291139</v>
      </c>
      <c r="W158" s="462"/>
      <c r="X158" s="173">
        <v>3</v>
      </c>
      <c r="Y158" s="12">
        <f>IFERROR(X158/W157,"-")</f>
        <v>0.10344827586206896</v>
      </c>
      <c r="Z158" s="462"/>
      <c r="AA158" s="173">
        <f t="shared" si="268"/>
        <v>611</v>
      </c>
      <c r="AB158" s="12">
        <f>IFERROR(AA158/Z157,"-")</f>
        <v>0.10179940019993336</v>
      </c>
    </row>
    <row r="159" spans="2:28" ht="14.25" customHeight="1">
      <c r="B159" s="457"/>
      <c r="C159" s="460"/>
      <c r="D159" s="244" t="s">
        <v>79</v>
      </c>
      <c r="E159" s="462"/>
      <c r="F159" s="173">
        <v>0</v>
      </c>
      <c r="G159" s="12">
        <f>IFERROR(F159/E157,"-")</f>
        <v>0</v>
      </c>
      <c r="H159" s="462"/>
      <c r="I159" s="173">
        <v>0</v>
      </c>
      <c r="J159" s="12">
        <f>IFERROR(I159/H157,"-")</f>
        <v>0</v>
      </c>
      <c r="K159" s="462"/>
      <c r="L159" s="173">
        <v>149</v>
      </c>
      <c r="M159" s="12">
        <f>IFERROR(L159/K157,"-")</f>
        <v>5.193447194144301E-2</v>
      </c>
      <c r="N159" s="462"/>
      <c r="O159" s="173">
        <v>94</v>
      </c>
      <c r="P159" s="12">
        <f>IFERROR(O159/N157,"-")</f>
        <v>4.8553719008264461E-2</v>
      </c>
      <c r="Q159" s="462"/>
      <c r="R159" s="173">
        <v>58</v>
      </c>
      <c r="S159" s="12">
        <f>IFERROR(R159/Q157,"-")</f>
        <v>6.3387978142076501E-2</v>
      </c>
      <c r="T159" s="462"/>
      <c r="U159" s="173">
        <v>20</v>
      </c>
      <c r="V159" s="12">
        <f>IFERROR(U159/T157,"-")</f>
        <v>8.4388185654008435E-2</v>
      </c>
      <c r="W159" s="462"/>
      <c r="X159" s="173">
        <v>2</v>
      </c>
      <c r="Y159" s="12">
        <f>IFERROR(X159/W157,"-")</f>
        <v>6.8965517241379309E-2</v>
      </c>
      <c r="Z159" s="462"/>
      <c r="AA159" s="173">
        <f t="shared" si="268"/>
        <v>323</v>
      </c>
      <c r="AB159" s="12">
        <f>IFERROR(AA159/Z157,"-")</f>
        <v>5.3815394868377206E-2</v>
      </c>
    </row>
    <row r="160" spans="2:28" ht="14.25" customHeight="1">
      <c r="B160" s="458"/>
      <c r="C160" s="482"/>
      <c r="D160" s="245" t="s">
        <v>80</v>
      </c>
      <c r="E160" s="463"/>
      <c r="F160" s="174">
        <v>0</v>
      </c>
      <c r="G160" s="13">
        <f>IFERROR(F160/E157,"-")</f>
        <v>0</v>
      </c>
      <c r="H160" s="463"/>
      <c r="I160" s="174">
        <v>1</v>
      </c>
      <c r="J160" s="13">
        <f>IFERROR(I160/H157,"-")</f>
        <v>7.6923076923076927E-2</v>
      </c>
      <c r="K160" s="463"/>
      <c r="L160" s="174">
        <v>232</v>
      </c>
      <c r="M160" s="13">
        <f>IFERROR(L160/K157,"-")</f>
        <v>8.0864412687347509E-2</v>
      </c>
      <c r="N160" s="463"/>
      <c r="O160" s="174">
        <v>235</v>
      </c>
      <c r="P160" s="13">
        <f>IFERROR(O160/N157,"-")</f>
        <v>0.12138429752066116</v>
      </c>
      <c r="Q160" s="463"/>
      <c r="R160" s="174">
        <v>119</v>
      </c>
      <c r="S160" s="13">
        <f>IFERROR(R160/Q157,"-")</f>
        <v>0.13005464480874318</v>
      </c>
      <c r="T160" s="463"/>
      <c r="U160" s="174">
        <v>44</v>
      </c>
      <c r="V160" s="13">
        <f>IFERROR(U160/T157,"-")</f>
        <v>0.18565400843881857</v>
      </c>
      <c r="W160" s="463"/>
      <c r="X160" s="174">
        <v>10</v>
      </c>
      <c r="Y160" s="13">
        <f>IFERROR(X160/W157,"-")</f>
        <v>0.34482758620689657</v>
      </c>
      <c r="Z160" s="463"/>
      <c r="AA160" s="174">
        <f t="shared" si="268"/>
        <v>641</v>
      </c>
      <c r="AB160" s="13">
        <f>IFERROR(AA160/Z157,"-")</f>
        <v>0.10679773408863712</v>
      </c>
    </row>
    <row r="161" spans="2:28" ht="14.25" customHeight="1">
      <c r="B161" s="456">
        <v>40</v>
      </c>
      <c r="C161" s="459" t="s">
        <v>46</v>
      </c>
      <c r="D161" s="243" t="s">
        <v>77</v>
      </c>
      <c r="E161" s="461">
        <f t="shared" ref="E161" si="317">VLOOKUP(C161,$AD$5:$AK$78,2,0)</f>
        <v>4</v>
      </c>
      <c r="F161" s="172">
        <v>3</v>
      </c>
      <c r="G161" s="65">
        <f>IFERROR(F161/E161,"-")</f>
        <v>0.75</v>
      </c>
      <c r="H161" s="461">
        <f t="shared" ref="H161" si="318">VLOOKUP(C161,$AD$5:$AK$78,3,0)</f>
        <v>14</v>
      </c>
      <c r="I161" s="172">
        <v>11</v>
      </c>
      <c r="J161" s="65">
        <f>IFERROR(I161/H161,"-")</f>
        <v>0.7857142857142857</v>
      </c>
      <c r="K161" s="461">
        <f t="shared" ref="K161" si="319">VLOOKUP(C161,$AD$5:$AK$78,4,0)</f>
        <v>588</v>
      </c>
      <c r="L161" s="172">
        <v>464</v>
      </c>
      <c r="M161" s="65">
        <f>IFERROR(L161/K161,"-")</f>
        <v>0.78911564625850339</v>
      </c>
      <c r="N161" s="461">
        <f t="shared" ref="N161" si="320">VLOOKUP(C161,$AD$5:$AK$78,5,0)</f>
        <v>466</v>
      </c>
      <c r="O161" s="172">
        <v>352</v>
      </c>
      <c r="P161" s="65">
        <f>IFERROR(O161/N161,"-")</f>
        <v>0.75536480686695284</v>
      </c>
      <c r="Q161" s="461">
        <f t="shared" ref="Q161" si="321">VLOOKUP(C161,$AD$5:$AK$78,6,0)</f>
        <v>189</v>
      </c>
      <c r="R161" s="172">
        <v>128</v>
      </c>
      <c r="S161" s="65">
        <f>IFERROR(R161/Q161,"-")</f>
        <v>0.67724867724867721</v>
      </c>
      <c r="T161" s="461">
        <f t="shared" ref="T161" si="322">VLOOKUP(C161,$AD$5:$AK$78,7,0)</f>
        <v>53</v>
      </c>
      <c r="U161" s="172">
        <v>38</v>
      </c>
      <c r="V161" s="65">
        <f>IFERROR(U161/T161,"-")</f>
        <v>0.71698113207547165</v>
      </c>
      <c r="W161" s="461">
        <f t="shared" ref="W161" si="323">VLOOKUP(C161,$AD$5:$AK$78,8,0)</f>
        <v>11</v>
      </c>
      <c r="X161" s="172">
        <v>6</v>
      </c>
      <c r="Y161" s="65">
        <f>IFERROR(X161/W161,"-")</f>
        <v>0.54545454545454541</v>
      </c>
      <c r="Z161" s="461">
        <f t="shared" ref="Z161" si="324">VLOOKUP(C161,$AD$5:$AL$78,9,0)</f>
        <v>1325</v>
      </c>
      <c r="AA161" s="172">
        <f t="shared" si="268"/>
        <v>1002</v>
      </c>
      <c r="AB161" s="65">
        <f>IFERROR(AA161/Z161,"-")</f>
        <v>0.75622641509433963</v>
      </c>
    </row>
    <row r="162" spans="2:28" ht="14.25" customHeight="1">
      <c r="B162" s="457"/>
      <c r="C162" s="460"/>
      <c r="D162" s="244" t="s">
        <v>78</v>
      </c>
      <c r="E162" s="462"/>
      <c r="F162" s="173">
        <v>1</v>
      </c>
      <c r="G162" s="12">
        <f>IFERROR(F162/E161,"-")</f>
        <v>0.25</v>
      </c>
      <c r="H162" s="462"/>
      <c r="I162" s="173">
        <v>1</v>
      </c>
      <c r="J162" s="12">
        <f>IFERROR(I162/H161,"-")</f>
        <v>7.1428571428571425E-2</v>
      </c>
      <c r="K162" s="462"/>
      <c r="L162" s="173">
        <v>52</v>
      </c>
      <c r="M162" s="12">
        <f>IFERROR(L162/K161,"-")</f>
        <v>8.8435374149659865E-2</v>
      </c>
      <c r="N162" s="462"/>
      <c r="O162" s="173">
        <v>41</v>
      </c>
      <c r="P162" s="12">
        <f>IFERROR(O162/N161,"-")</f>
        <v>8.7982832618025753E-2</v>
      </c>
      <c r="Q162" s="462"/>
      <c r="R162" s="173">
        <v>21</v>
      </c>
      <c r="S162" s="12">
        <f>IFERROR(R162/Q161,"-")</f>
        <v>0.1111111111111111</v>
      </c>
      <c r="T162" s="462"/>
      <c r="U162" s="173">
        <v>4</v>
      </c>
      <c r="V162" s="12">
        <f>IFERROR(U162/T161,"-")</f>
        <v>7.5471698113207544E-2</v>
      </c>
      <c r="W162" s="462"/>
      <c r="X162" s="173">
        <v>1</v>
      </c>
      <c r="Y162" s="12">
        <f>IFERROR(X162/W161,"-")</f>
        <v>9.0909090909090912E-2</v>
      </c>
      <c r="Z162" s="462"/>
      <c r="AA162" s="173">
        <f t="shared" si="268"/>
        <v>121</v>
      </c>
      <c r="AB162" s="12">
        <f>IFERROR(AA162/Z161,"-")</f>
        <v>9.1320754716981131E-2</v>
      </c>
    </row>
    <row r="163" spans="2:28" ht="14.25" customHeight="1">
      <c r="B163" s="457"/>
      <c r="C163" s="460"/>
      <c r="D163" s="244" t="s">
        <v>79</v>
      </c>
      <c r="E163" s="462"/>
      <c r="F163" s="173">
        <v>0</v>
      </c>
      <c r="G163" s="12">
        <f>IFERROR(F163/E161,"-")</f>
        <v>0</v>
      </c>
      <c r="H163" s="462"/>
      <c r="I163" s="173">
        <v>0</v>
      </c>
      <c r="J163" s="12">
        <f>IFERROR(I163/H161,"-")</f>
        <v>0</v>
      </c>
      <c r="K163" s="462"/>
      <c r="L163" s="173">
        <v>34</v>
      </c>
      <c r="M163" s="12">
        <f>IFERROR(L163/K161,"-")</f>
        <v>5.7823129251700682E-2</v>
      </c>
      <c r="N163" s="462"/>
      <c r="O163" s="173">
        <v>31</v>
      </c>
      <c r="P163" s="12">
        <f>IFERROR(O163/N161,"-")</f>
        <v>6.652360515021459E-2</v>
      </c>
      <c r="Q163" s="462"/>
      <c r="R163" s="173">
        <v>20</v>
      </c>
      <c r="S163" s="12">
        <f>IFERROR(R163/Q161,"-")</f>
        <v>0.10582010582010581</v>
      </c>
      <c r="T163" s="462"/>
      <c r="U163" s="173">
        <v>4</v>
      </c>
      <c r="V163" s="12">
        <f>IFERROR(U163/T161,"-")</f>
        <v>7.5471698113207544E-2</v>
      </c>
      <c r="W163" s="462"/>
      <c r="X163" s="173">
        <v>1</v>
      </c>
      <c r="Y163" s="12">
        <f>IFERROR(X163/W161,"-")</f>
        <v>9.0909090909090912E-2</v>
      </c>
      <c r="Z163" s="462"/>
      <c r="AA163" s="173">
        <f t="shared" si="268"/>
        <v>90</v>
      </c>
      <c r="AB163" s="12">
        <f>IFERROR(AA163/Z161,"-")</f>
        <v>6.7924528301886791E-2</v>
      </c>
    </row>
    <row r="164" spans="2:28" ht="14.25" customHeight="1">
      <c r="B164" s="458"/>
      <c r="C164" s="482"/>
      <c r="D164" s="245" t="s">
        <v>80</v>
      </c>
      <c r="E164" s="463"/>
      <c r="F164" s="174">
        <v>0</v>
      </c>
      <c r="G164" s="13">
        <f>IFERROR(F164/E161,"-")</f>
        <v>0</v>
      </c>
      <c r="H164" s="463"/>
      <c r="I164" s="174">
        <v>2</v>
      </c>
      <c r="J164" s="13">
        <f>IFERROR(I164/H161,"-")</f>
        <v>0.14285714285714285</v>
      </c>
      <c r="K164" s="463"/>
      <c r="L164" s="174">
        <v>38</v>
      </c>
      <c r="M164" s="13">
        <f>IFERROR(L164/K161,"-")</f>
        <v>6.4625850340136057E-2</v>
      </c>
      <c r="N164" s="463"/>
      <c r="O164" s="174">
        <v>42</v>
      </c>
      <c r="P164" s="13">
        <f>IFERROR(O164/N161,"-")</f>
        <v>9.012875536480687E-2</v>
      </c>
      <c r="Q164" s="463"/>
      <c r="R164" s="174">
        <v>20</v>
      </c>
      <c r="S164" s="13">
        <f>IFERROR(R164/Q161,"-")</f>
        <v>0.10582010582010581</v>
      </c>
      <c r="T164" s="463"/>
      <c r="U164" s="174">
        <v>7</v>
      </c>
      <c r="V164" s="13">
        <f>IFERROR(U164/T161,"-")</f>
        <v>0.13207547169811321</v>
      </c>
      <c r="W164" s="463"/>
      <c r="X164" s="174">
        <v>3</v>
      </c>
      <c r="Y164" s="13">
        <f>IFERROR(X164/W161,"-")</f>
        <v>0.27272727272727271</v>
      </c>
      <c r="Z164" s="463"/>
      <c r="AA164" s="174">
        <f t="shared" si="268"/>
        <v>112</v>
      </c>
      <c r="AB164" s="13">
        <f>IFERROR(AA164/Z161,"-")</f>
        <v>8.4528301886792459E-2</v>
      </c>
    </row>
    <row r="165" spans="2:28" ht="14.25" customHeight="1">
      <c r="B165" s="456">
        <v>41</v>
      </c>
      <c r="C165" s="459" t="s">
        <v>13</v>
      </c>
      <c r="D165" s="243" t="s">
        <v>77</v>
      </c>
      <c r="E165" s="461">
        <f t="shared" ref="E165" si="325">VLOOKUP(C165,$AD$5:$AK$78,2,0)</f>
        <v>1</v>
      </c>
      <c r="F165" s="172">
        <v>1</v>
      </c>
      <c r="G165" s="65">
        <f>IFERROR(F165/E165,"-")</f>
        <v>1</v>
      </c>
      <c r="H165" s="461">
        <f t="shared" ref="H165" si="326">VLOOKUP(C165,$AD$5:$AK$78,3,0)</f>
        <v>5</v>
      </c>
      <c r="I165" s="172">
        <v>4</v>
      </c>
      <c r="J165" s="65">
        <f>IFERROR(I165/H165,"-")</f>
        <v>0.8</v>
      </c>
      <c r="K165" s="461">
        <f t="shared" ref="K165" si="327">VLOOKUP(C165,$AD$5:$AK$78,4,0)</f>
        <v>1131</v>
      </c>
      <c r="L165" s="172">
        <v>877</v>
      </c>
      <c r="M165" s="65">
        <f>IFERROR(L165/K165,"-")</f>
        <v>0.77541998231653408</v>
      </c>
      <c r="N165" s="461">
        <f t="shared" ref="N165" si="328">VLOOKUP(C165,$AD$5:$AK$78,5,0)</f>
        <v>915</v>
      </c>
      <c r="O165" s="172">
        <v>699</v>
      </c>
      <c r="P165" s="65">
        <f>IFERROR(O165/N165,"-")</f>
        <v>0.76393442622950825</v>
      </c>
      <c r="Q165" s="461">
        <f t="shared" ref="Q165" si="329">VLOOKUP(C165,$AD$5:$AK$78,6,0)</f>
        <v>398</v>
      </c>
      <c r="R165" s="172">
        <v>273</v>
      </c>
      <c r="S165" s="65">
        <f>IFERROR(R165/Q165,"-")</f>
        <v>0.68592964824120606</v>
      </c>
      <c r="T165" s="461">
        <f t="shared" ref="T165" si="330">VLOOKUP(C165,$AD$5:$AK$78,7,0)</f>
        <v>95</v>
      </c>
      <c r="U165" s="172">
        <v>66</v>
      </c>
      <c r="V165" s="65">
        <f>IFERROR(U165/T165,"-")</f>
        <v>0.69473684210526321</v>
      </c>
      <c r="W165" s="461">
        <f t="shared" ref="W165" si="331">VLOOKUP(C165,$AD$5:$AK$78,8,0)</f>
        <v>18</v>
      </c>
      <c r="X165" s="172">
        <v>11</v>
      </c>
      <c r="Y165" s="65">
        <f>IFERROR(X165/W165,"-")</f>
        <v>0.61111111111111116</v>
      </c>
      <c r="Z165" s="461">
        <f t="shared" ref="Z165" si="332">VLOOKUP(C165,$AD$5:$AL$78,9,0)</f>
        <v>2563</v>
      </c>
      <c r="AA165" s="172">
        <f t="shared" si="268"/>
        <v>1931</v>
      </c>
      <c r="AB165" s="65">
        <f>IFERROR(AA165/Z165,"-")</f>
        <v>0.75341396800624272</v>
      </c>
    </row>
    <row r="166" spans="2:28" ht="14.25" customHeight="1">
      <c r="B166" s="457"/>
      <c r="C166" s="460"/>
      <c r="D166" s="244" t="s">
        <v>78</v>
      </c>
      <c r="E166" s="462"/>
      <c r="F166" s="173">
        <v>0</v>
      </c>
      <c r="G166" s="12">
        <f>IFERROR(F166/E165,"-")</f>
        <v>0</v>
      </c>
      <c r="H166" s="462"/>
      <c r="I166" s="173">
        <v>0</v>
      </c>
      <c r="J166" s="12">
        <f>IFERROR(I166/H165,"-")</f>
        <v>0</v>
      </c>
      <c r="K166" s="462"/>
      <c r="L166" s="173">
        <v>119</v>
      </c>
      <c r="M166" s="12">
        <f>IFERROR(L166/K165,"-")</f>
        <v>0.10521662245800177</v>
      </c>
      <c r="N166" s="462"/>
      <c r="O166" s="173">
        <v>86</v>
      </c>
      <c r="P166" s="12">
        <f>IFERROR(O166/N165,"-")</f>
        <v>9.3989071038251368E-2</v>
      </c>
      <c r="Q166" s="462"/>
      <c r="R166" s="173">
        <v>42</v>
      </c>
      <c r="S166" s="12">
        <f>IFERROR(R166/Q165,"-")</f>
        <v>0.10552763819095477</v>
      </c>
      <c r="T166" s="462"/>
      <c r="U166" s="173">
        <v>9</v>
      </c>
      <c r="V166" s="12">
        <f>IFERROR(U166/T165,"-")</f>
        <v>9.4736842105263161E-2</v>
      </c>
      <c r="W166" s="462"/>
      <c r="X166" s="173">
        <v>2</v>
      </c>
      <c r="Y166" s="12">
        <f>IFERROR(X166/W165,"-")</f>
        <v>0.1111111111111111</v>
      </c>
      <c r="Z166" s="462"/>
      <c r="AA166" s="173">
        <f t="shared" si="268"/>
        <v>258</v>
      </c>
      <c r="AB166" s="12">
        <f>IFERROR(AA166/Z165,"-")</f>
        <v>0.10066328521264144</v>
      </c>
    </row>
    <row r="167" spans="2:28" ht="14.25" customHeight="1">
      <c r="B167" s="457"/>
      <c r="C167" s="460"/>
      <c r="D167" s="244" t="s">
        <v>79</v>
      </c>
      <c r="E167" s="462"/>
      <c r="F167" s="173">
        <v>0</v>
      </c>
      <c r="G167" s="12">
        <f>IFERROR(F167/E165,"-")</f>
        <v>0</v>
      </c>
      <c r="H167" s="462"/>
      <c r="I167" s="173">
        <v>0</v>
      </c>
      <c r="J167" s="12">
        <f>IFERROR(I167/H165,"-")</f>
        <v>0</v>
      </c>
      <c r="K167" s="462"/>
      <c r="L167" s="173">
        <v>52</v>
      </c>
      <c r="M167" s="12">
        <f>IFERROR(L167/K165,"-")</f>
        <v>4.5977011494252873E-2</v>
      </c>
      <c r="N167" s="462"/>
      <c r="O167" s="173">
        <v>49</v>
      </c>
      <c r="P167" s="12">
        <f>IFERROR(O167/N165,"-")</f>
        <v>5.3551912568306013E-2</v>
      </c>
      <c r="Q167" s="462"/>
      <c r="R167" s="173">
        <v>31</v>
      </c>
      <c r="S167" s="12">
        <f>IFERROR(R167/Q165,"-")</f>
        <v>7.7889447236180909E-2</v>
      </c>
      <c r="T167" s="462"/>
      <c r="U167" s="173">
        <v>4</v>
      </c>
      <c r="V167" s="12">
        <f>IFERROR(U167/T165,"-")</f>
        <v>4.2105263157894736E-2</v>
      </c>
      <c r="W167" s="462"/>
      <c r="X167" s="173">
        <v>1</v>
      </c>
      <c r="Y167" s="12">
        <f>IFERROR(X167/W165,"-")</f>
        <v>5.5555555555555552E-2</v>
      </c>
      <c r="Z167" s="462"/>
      <c r="AA167" s="173">
        <f t="shared" si="268"/>
        <v>137</v>
      </c>
      <c r="AB167" s="12">
        <f>IFERROR(AA167/Z165,"-")</f>
        <v>5.3452984783456885E-2</v>
      </c>
    </row>
    <row r="168" spans="2:28" ht="14.25" customHeight="1">
      <c r="B168" s="458"/>
      <c r="C168" s="482"/>
      <c r="D168" s="245" t="s">
        <v>80</v>
      </c>
      <c r="E168" s="463"/>
      <c r="F168" s="174">
        <v>0</v>
      </c>
      <c r="G168" s="13">
        <f>IFERROR(F168/E165,"-")</f>
        <v>0</v>
      </c>
      <c r="H168" s="463"/>
      <c r="I168" s="174">
        <v>1</v>
      </c>
      <c r="J168" s="13">
        <f>IFERROR(I168/H165,"-")</f>
        <v>0.2</v>
      </c>
      <c r="K168" s="463"/>
      <c r="L168" s="174">
        <v>83</v>
      </c>
      <c r="M168" s="13">
        <f>IFERROR(L168/K165,"-")</f>
        <v>7.3386383731211313E-2</v>
      </c>
      <c r="N168" s="463"/>
      <c r="O168" s="174">
        <v>81</v>
      </c>
      <c r="P168" s="13">
        <f>IFERROR(O168/N165,"-")</f>
        <v>8.8524590163934422E-2</v>
      </c>
      <c r="Q168" s="463"/>
      <c r="R168" s="174">
        <v>52</v>
      </c>
      <c r="S168" s="13">
        <f>IFERROR(R168/Q165,"-")</f>
        <v>0.1306532663316583</v>
      </c>
      <c r="T168" s="463"/>
      <c r="U168" s="174">
        <v>16</v>
      </c>
      <c r="V168" s="13">
        <f>IFERROR(U168/T165,"-")</f>
        <v>0.16842105263157894</v>
      </c>
      <c r="W168" s="463"/>
      <c r="X168" s="174">
        <v>4</v>
      </c>
      <c r="Y168" s="13">
        <f>IFERROR(X168/W165,"-")</f>
        <v>0.22222222222222221</v>
      </c>
      <c r="Z168" s="463"/>
      <c r="AA168" s="174">
        <f t="shared" si="268"/>
        <v>237</v>
      </c>
      <c r="AB168" s="13">
        <f>IFERROR(AA168/Z165,"-")</f>
        <v>9.2469761997658995E-2</v>
      </c>
    </row>
    <row r="169" spans="2:28" ht="14.25" customHeight="1">
      <c r="B169" s="456">
        <v>42</v>
      </c>
      <c r="C169" s="459" t="s">
        <v>14</v>
      </c>
      <c r="D169" s="243" t="s">
        <v>77</v>
      </c>
      <c r="E169" s="461">
        <f t="shared" ref="E169" si="333">VLOOKUP(C169,$AD$5:$AK$78,2,0)</f>
        <v>12</v>
      </c>
      <c r="F169" s="172">
        <v>9</v>
      </c>
      <c r="G169" s="65">
        <f>IFERROR(F169/E169,"-")</f>
        <v>0.75</v>
      </c>
      <c r="H169" s="461">
        <f t="shared" ref="H169" si="334">VLOOKUP(C169,$AD$5:$AK$78,3,0)</f>
        <v>13</v>
      </c>
      <c r="I169" s="172">
        <v>6</v>
      </c>
      <c r="J169" s="65">
        <f>IFERROR(I169/H169,"-")</f>
        <v>0.46153846153846156</v>
      </c>
      <c r="K169" s="461">
        <f t="shared" ref="K169" si="335">VLOOKUP(C169,$AD$5:$AK$78,4,0)</f>
        <v>1795</v>
      </c>
      <c r="L169" s="172">
        <v>1319</v>
      </c>
      <c r="M169" s="65">
        <f>IFERROR(L169/K169,"-")</f>
        <v>0.73481894150417826</v>
      </c>
      <c r="N169" s="461">
        <f t="shared" ref="N169" si="336">VLOOKUP(C169,$AD$5:$AK$78,5,0)</f>
        <v>1054</v>
      </c>
      <c r="O169" s="172">
        <v>758</v>
      </c>
      <c r="P169" s="65">
        <f>IFERROR(O169/N169,"-")</f>
        <v>0.71916508538899426</v>
      </c>
      <c r="Q169" s="461">
        <f t="shared" ref="Q169" si="337">VLOOKUP(C169,$AD$5:$AK$78,6,0)</f>
        <v>458</v>
      </c>
      <c r="R169" s="172">
        <v>312</v>
      </c>
      <c r="S169" s="65">
        <f>IFERROR(R169/Q169,"-")</f>
        <v>0.68122270742358082</v>
      </c>
      <c r="T169" s="461">
        <f t="shared" ref="T169" si="338">VLOOKUP(C169,$AD$5:$AK$78,7,0)</f>
        <v>95</v>
      </c>
      <c r="U169" s="172">
        <v>66</v>
      </c>
      <c r="V169" s="65">
        <f>IFERROR(U169/T169,"-")</f>
        <v>0.69473684210526321</v>
      </c>
      <c r="W169" s="461">
        <f t="shared" ref="W169" si="339">VLOOKUP(C169,$AD$5:$AK$78,8,0)</f>
        <v>18</v>
      </c>
      <c r="X169" s="172">
        <v>12</v>
      </c>
      <c r="Y169" s="65">
        <f>IFERROR(X169/W169,"-")</f>
        <v>0.66666666666666663</v>
      </c>
      <c r="Z169" s="461">
        <f t="shared" ref="Z169" si="340">VLOOKUP(C169,$AD$5:$AL$78,9,0)</f>
        <v>3445</v>
      </c>
      <c r="AA169" s="172">
        <f t="shared" si="268"/>
        <v>2482</v>
      </c>
      <c r="AB169" s="65">
        <f>IFERROR(AA169/Z169,"-")</f>
        <v>0.7204644412191582</v>
      </c>
    </row>
    <row r="170" spans="2:28" ht="14.25" customHeight="1">
      <c r="B170" s="457"/>
      <c r="C170" s="460"/>
      <c r="D170" s="244" t="s">
        <v>78</v>
      </c>
      <c r="E170" s="462"/>
      <c r="F170" s="173">
        <v>1</v>
      </c>
      <c r="G170" s="12">
        <f>IFERROR(F170/E169,"-")</f>
        <v>8.3333333333333329E-2</v>
      </c>
      <c r="H170" s="462"/>
      <c r="I170" s="173">
        <v>2</v>
      </c>
      <c r="J170" s="12">
        <f>IFERROR(I170/H169,"-")</f>
        <v>0.15384615384615385</v>
      </c>
      <c r="K170" s="462"/>
      <c r="L170" s="173">
        <v>196</v>
      </c>
      <c r="M170" s="12">
        <f>IFERROR(L170/K169,"-")</f>
        <v>0.10919220055710306</v>
      </c>
      <c r="N170" s="462"/>
      <c r="O170" s="173">
        <v>105</v>
      </c>
      <c r="P170" s="12">
        <f>IFERROR(O170/N169,"-")</f>
        <v>9.962049335863378E-2</v>
      </c>
      <c r="Q170" s="462"/>
      <c r="R170" s="173">
        <v>53</v>
      </c>
      <c r="S170" s="12">
        <f>IFERROR(R170/Q169,"-")</f>
        <v>0.11572052401746726</v>
      </c>
      <c r="T170" s="462"/>
      <c r="U170" s="173">
        <v>10</v>
      </c>
      <c r="V170" s="12">
        <f>IFERROR(U170/T169,"-")</f>
        <v>0.10526315789473684</v>
      </c>
      <c r="W170" s="462"/>
      <c r="X170" s="173">
        <v>0</v>
      </c>
      <c r="Y170" s="12">
        <f>IFERROR(X170/W169,"-")</f>
        <v>0</v>
      </c>
      <c r="Z170" s="462"/>
      <c r="AA170" s="173">
        <f t="shared" si="268"/>
        <v>367</v>
      </c>
      <c r="AB170" s="12">
        <f>IFERROR(AA170/Z169,"-")</f>
        <v>0.10653120464441219</v>
      </c>
    </row>
    <row r="171" spans="2:28" ht="14.25" customHeight="1">
      <c r="B171" s="457"/>
      <c r="C171" s="460"/>
      <c r="D171" s="244" t="s">
        <v>79</v>
      </c>
      <c r="E171" s="462"/>
      <c r="F171" s="173">
        <v>1</v>
      </c>
      <c r="G171" s="12">
        <f>IFERROR(F171/E169,"-")</f>
        <v>8.3333333333333329E-2</v>
      </c>
      <c r="H171" s="462"/>
      <c r="I171" s="173">
        <v>2</v>
      </c>
      <c r="J171" s="12">
        <f>IFERROR(I171/H169,"-")</f>
        <v>0.15384615384615385</v>
      </c>
      <c r="K171" s="462"/>
      <c r="L171" s="173">
        <v>100</v>
      </c>
      <c r="M171" s="12">
        <f>IFERROR(L171/K169,"-")</f>
        <v>5.5710306406685235E-2</v>
      </c>
      <c r="N171" s="462"/>
      <c r="O171" s="173">
        <v>55</v>
      </c>
      <c r="P171" s="12">
        <f>IFERROR(O171/N169,"-")</f>
        <v>5.218216318785579E-2</v>
      </c>
      <c r="Q171" s="462"/>
      <c r="R171" s="173">
        <v>28</v>
      </c>
      <c r="S171" s="12">
        <f>IFERROR(R171/Q169,"-")</f>
        <v>6.1135371179039298E-2</v>
      </c>
      <c r="T171" s="462"/>
      <c r="U171" s="173">
        <v>4</v>
      </c>
      <c r="V171" s="12">
        <f>IFERROR(U171/T169,"-")</f>
        <v>4.2105263157894736E-2</v>
      </c>
      <c r="W171" s="462"/>
      <c r="X171" s="173">
        <v>1</v>
      </c>
      <c r="Y171" s="12">
        <f>IFERROR(X171/W169,"-")</f>
        <v>5.5555555555555552E-2</v>
      </c>
      <c r="Z171" s="462"/>
      <c r="AA171" s="173">
        <f t="shared" si="268"/>
        <v>191</v>
      </c>
      <c r="AB171" s="12">
        <f>IFERROR(AA171/Z169,"-")</f>
        <v>5.5442670537010158E-2</v>
      </c>
    </row>
    <row r="172" spans="2:28" ht="14.25" customHeight="1">
      <c r="B172" s="458"/>
      <c r="C172" s="482"/>
      <c r="D172" s="245" t="s">
        <v>80</v>
      </c>
      <c r="E172" s="463"/>
      <c r="F172" s="174">
        <v>1</v>
      </c>
      <c r="G172" s="13">
        <f>IFERROR(F172/E169,"-")</f>
        <v>8.3333333333333329E-2</v>
      </c>
      <c r="H172" s="463"/>
      <c r="I172" s="174">
        <v>3</v>
      </c>
      <c r="J172" s="13">
        <f>IFERROR(I172/H169,"-")</f>
        <v>0.23076923076923078</v>
      </c>
      <c r="K172" s="463"/>
      <c r="L172" s="174">
        <v>180</v>
      </c>
      <c r="M172" s="13">
        <f>IFERROR(L172/K169,"-")</f>
        <v>0.10027855153203342</v>
      </c>
      <c r="N172" s="463"/>
      <c r="O172" s="174">
        <v>136</v>
      </c>
      <c r="P172" s="13">
        <f>IFERROR(O172/N169,"-")</f>
        <v>0.12903225806451613</v>
      </c>
      <c r="Q172" s="463"/>
      <c r="R172" s="174">
        <v>65</v>
      </c>
      <c r="S172" s="13">
        <f>IFERROR(R172/Q169,"-")</f>
        <v>0.14192139737991266</v>
      </c>
      <c r="T172" s="463"/>
      <c r="U172" s="174">
        <v>15</v>
      </c>
      <c r="V172" s="13">
        <f>IFERROR(U172/T169,"-")</f>
        <v>0.15789473684210525</v>
      </c>
      <c r="W172" s="463"/>
      <c r="X172" s="174">
        <v>5</v>
      </c>
      <c r="Y172" s="13">
        <f>IFERROR(X172/W169,"-")</f>
        <v>0.27777777777777779</v>
      </c>
      <c r="Z172" s="463"/>
      <c r="AA172" s="174">
        <f t="shared" si="268"/>
        <v>405</v>
      </c>
      <c r="AB172" s="13">
        <f>IFERROR(AA172/Z169,"-")</f>
        <v>0.11756168359941944</v>
      </c>
    </row>
    <row r="173" spans="2:28" ht="14.25" customHeight="1">
      <c r="B173" s="456">
        <v>43</v>
      </c>
      <c r="C173" s="459" t="s">
        <v>9</v>
      </c>
      <c r="D173" s="243" t="s">
        <v>77</v>
      </c>
      <c r="E173" s="461">
        <f t="shared" ref="E173" si="341">VLOOKUP(C173,$AD$5:$AK$78,2,0)</f>
        <v>7</v>
      </c>
      <c r="F173" s="172">
        <v>4</v>
      </c>
      <c r="G173" s="65">
        <f>IFERROR(F173/E173,"-")</f>
        <v>0.5714285714285714</v>
      </c>
      <c r="H173" s="461">
        <f t="shared" ref="H173" si="342">VLOOKUP(C173,$AD$5:$AK$78,3,0)</f>
        <v>21</v>
      </c>
      <c r="I173" s="172">
        <v>15</v>
      </c>
      <c r="J173" s="65">
        <f>IFERROR(I173/H173,"-")</f>
        <v>0.7142857142857143</v>
      </c>
      <c r="K173" s="461">
        <f t="shared" ref="K173" si="343">VLOOKUP(C173,$AD$5:$AK$78,4,0)</f>
        <v>3155</v>
      </c>
      <c r="L173" s="172">
        <v>2486</v>
      </c>
      <c r="M173" s="65">
        <f>IFERROR(L173/K173,"-")</f>
        <v>0.78795562599049129</v>
      </c>
      <c r="N173" s="461">
        <f t="shared" ref="N173" si="344">VLOOKUP(C173,$AD$5:$AK$78,5,0)</f>
        <v>2288</v>
      </c>
      <c r="O173" s="172">
        <v>1717</v>
      </c>
      <c r="P173" s="65">
        <f>IFERROR(O173/N173,"-")</f>
        <v>0.75043706293706292</v>
      </c>
      <c r="Q173" s="461">
        <f t="shared" ref="Q173" si="345">VLOOKUP(C173,$AD$5:$AK$78,6,0)</f>
        <v>1135</v>
      </c>
      <c r="R173" s="172">
        <v>813</v>
      </c>
      <c r="S173" s="65">
        <f>IFERROR(R173/Q173,"-")</f>
        <v>0.71629955947136559</v>
      </c>
      <c r="T173" s="461">
        <f t="shared" ref="T173" si="346">VLOOKUP(C173,$AD$5:$AK$78,7,0)</f>
        <v>281</v>
      </c>
      <c r="U173" s="172">
        <v>192</v>
      </c>
      <c r="V173" s="65">
        <f>IFERROR(U173/T173,"-")</f>
        <v>0.68327402135231319</v>
      </c>
      <c r="W173" s="461">
        <f t="shared" ref="W173" si="347">VLOOKUP(C173,$AD$5:$AK$78,8,0)</f>
        <v>37</v>
      </c>
      <c r="X173" s="172">
        <v>26</v>
      </c>
      <c r="Y173" s="65">
        <f>IFERROR(X173/W173,"-")</f>
        <v>0.70270270270270274</v>
      </c>
      <c r="Z173" s="461">
        <f t="shared" ref="Z173" si="348">VLOOKUP(C173,$AD$5:$AL$78,9,0)</f>
        <v>6924</v>
      </c>
      <c r="AA173" s="172">
        <f t="shared" si="268"/>
        <v>5253</v>
      </c>
      <c r="AB173" s="65">
        <f>IFERROR(AA173/Z173,"-")</f>
        <v>0.75866551126516468</v>
      </c>
    </row>
    <row r="174" spans="2:28" ht="14.25" customHeight="1">
      <c r="B174" s="457"/>
      <c r="C174" s="460"/>
      <c r="D174" s="244" t="s">
        <v>78</v>
      </c>
      <c r="E174" s="462"/>
      <c r="F174" s="173">
        <v>1</v>
      </c>
      <c r="G174" s="12">
        <f>IFERROR(F174/E173,"-")</f>
        <v>0.14285714285714285</v>
      </c>
      <c r="H174" s="462"/>
      <c r="I174" s="173">
        <v>4</v>
      </c>
      <c r="J174" s="12">
        <f>IFERROR(I174/H173,"-")</f>
        <v>0.19047619047619047</v>
      </c>
      <c r="K174" s="462"/>
      <c r="L174" s="173">
        <v>280</v>
      </c>
      <c r="M174" s="12">
        <f>IFERROR(L174/K173,"-")</f>
        <v>8.874801901743265E-2</v>
      </c>
      <c r="N174" s="462"/>
      <c r="O174" s="173">
        <v>230</v>
      </c>
      <c r="P174" s="12">
        <f>IFERROR(O174/N173,"-")</f>
        <v>0.10052447552447552</v>
      </c>
      <c r="Q174" s="462"/>
      <c r="R174" s="173">
        <v>118</v>
      </c>
      <c r="S174" s="12">
        <f>IFERROR(R174/Q173,"-")</f>
        <v>0.10396475770925111</v>
      </c>
      <c r="T174" s="462"/>
      <c r="U174" s="173">
        <v>22</v>
      </c>
      <c r="V174" s="12">
        <f>IFERROR(U174/T173,"-")</f>
        <v>7.8291814946619215E-2</v>
      </c>
      <c r="W174" s="462"/>
      <c r="X174" s="173">
        <v>3</v>
      </c>
      <c r="Y174" s="12">
        <f>IFERROR(X174/W173,"-")</f>
        <v>8.1081081081081086E-2</v>
      </c>
      <c r="Z174" s="462"/>
      <c r="AA174" s="173">
        <f t="shared" si="268"/>
        <v>658</v>
      </c>
      <c r="AB174" s="12">
        <f>IFERROR(AA174/Z173,"-")</f>
        <v>9.5031773541305598E-2</v>
      </c>
    </row>
    <row r="175" spans="2:28" ht="14.25" customHeight="1">
      <c r="B175" s="457"/>
      <c r="C175" s="460"/>
      <c r="D175" s="244" t="s">
        <v>79</v>
      </c>
      <c r="E175" s="462"/>
      <c r="F175" s="173">
        <v>1</v>
      </c>
      <c r="G175" s="12">
        <f>IFERROR(F175/E173,"-")</f>
        <v>0.14285714285714285</v>
      </c>
      <c r="H175" s="462"/>
      <c r="I175" s="173">
        <v>0</v>
      </c>
      <c r="J175" s="12">
        <f>IFERROR(I175/H173,"-")</f>
        <v>0</v>
      </c>
      <c r="K175" s="462"/>
      <c r="L175" s="173">
        <v>143</v>
      </c>
      <c r="M175" s="12">
        <f>IFERROR(L175/K173,"-")</f>
        <v>4.5324881141045957E-2</v>
      </c>
      <c r="N175" s="462"/>
      <c r="O175" s="173">
        <v>114</v>
      </c>
      <c r="P175" s="12">
        <f>IFERROR(O175/N173,"-")</f>
        <v>4.9825174825174824E-2</v>
      </c>
      <c r="Q175" s="462"/>
      <c r="R175" s="173">
        <v>59</v>
      </c>
      <c r="S175" s="12">
        <f>IFERROR(R175/Q173,"-")</f>
        <v>5.1982378854625554E-2</v>
      </c>
      <c r="T175" s="462"/>
      <c r="U175" s="173">
        <v>21</v>
      </c>
      <c r="V175" s="12">
        <f>IFERROR(U175/T173,"-")</f>
        <v>7.4733096085409248E-2</v>
      </c>
      <c r="W175" s="462"/>
      <c r="X175" s="173">
        <v>4</v>
      </c>
      <c r="Y175" s="12">
        <f>IFERROR(X175/W173,"-")</f>
        <v>0.10810810810810811</v>
      </c>
      <c r="Z175" s="462"/>
      <c r="AA175" s="173">
        <f t="shared" si="268"/>
        <v>342</v>
      </c>
      <c r="AB175" s="12">
        <f>IFERROR(AA175/Z173,"-")</f>
        <v>4.9393414211438474E-2</v>
      </c>
    </row>
    <row r="176" spans="2:28" ht="14.25" customHeight="1">
      <c r="B176" s="458"/>
      <c r="C176" s="482"/>
      <c r="D176" s="245" t="s">
        <v>80</v>
      </c>
      <c r="E176" s="463"/>
      <c r="F176" s="174">
        <v>1</v>
      </c>
      <c r="G176" s="13">
        <f>IFERROR(F176/E173,"-")</f>
        <v>0.14285714285714285</v>
      </c>
      <c r="H176" s="463"/>
      <c r="I176" s="174">
        <v>2</v>
      </c>
      <c r="J176" s="13">
        <f>IFERROR(I176/H173,"-")</f>
        <v>9.5238095238095233E-2</v>
      </c>
      <c r="K176" s="463"/>
      <c r="L176" s="174">
        <v>246</v>
      </c>
      <c r="M176" s="13">
        <f>IFERROR(L176/K173,"-")</f>
        <v>7.7971473851030107E-2</v>
      </c>
      <c r="N176" s="463"/>
      <c r="O176" s="174">
        <v>227</v>
      </c>
      <c r="P176" s="13">
        <f>IFERROR(O176/N173,"-")</f>
        <v>9.9213286713286719E-2</v>
      </c>
      <c r="Q176" s="463"/>
      <c r="R176" s="174">
        <v>145</v>
      </c>
      <c r="S176" s="13">
        <f>IFERROR(R176/Q173,"-")</f>
        <v>0.1277533039647577</v>
      </c>
      <c r="T176" s="463"/>
      <c r="U176" s="174">
        <v>46</v>
      </c>
      <c r="V176" s="13">
        <f>IFERROR(U176/T173,"-")</f>
        <v>0.16370106761565836</v>
      </c>
      <c r="W176" s="463"/>
      <c r="X176" s="174">
        <v>4</v>
      </c>
      <c r="Y176" s="13">
        <f>IFERROR(X176/W173,"-")</f>
        <v>0.10810810810810811</v>
      </c>
      <c r="Z176" s="463"/>
      <c r="AA176" s="174">
        <f t="shared" si="268"/>
        <v>671</v>
      </c>
      <c r="AB176" s="13">
        <f>IFERROR(AA176/Z173,"-")</f>
        <v>9.6909300982091273E-2</v>
      </c>
    </row>
    <row r="177" spans="2:28" ht="14.25" customHeight="1">
      <c r="B177" s="456">
        <v>44</v>
      </c>
      <c r="C177" s="459" t="s">
        <v>21</v>
      </c>
      <c r="D177" s="243" t="s">
        <v>77</v>
      </c>
      <c r="E177" s="461">
        <f t="shared" ref="E177" si="349">VLOOKUP(C177,$AD$5:$AK$78,2,0)</f>
        <v>4</v>
      </c>
      <c r="F177" s="172">
        <v>3</v>
      </c>
      <c r="G177" s="65">
        <f>IFERROR(F177/E177,"-")</f>
        <v>0.75</v>
      </c>
      <c r="H177" s="461">
        <f t="shared" ref="H177" si="350">VLOOKUP(C177,$AD$5:$AK$78,3,0)</f>
        <v>11</v>
      </c>
      <c r="I177" s="172">
        <v>7</v>
      </c>
      <c r="J177" s="65">
        <f>IFERROR(I177/H177,"-")</f>
        <v>0.63636363636363635</v>
      </c>
      <c r="K177" s="461">
        <f t="shared" ref="K177" si="351">VLOOKUP(C177,$AD$5:$AK$78,4,0)</f>
        <v>2909</v>
      </c>
      <c r="L177" s="172">
        <v>2317</v>
      </c>
      <c r="M177" s="65">
        <f>IFERROR(L177/K177,"-")</f>
        <v>0.79649364042626336</v>
      </c>
      <c r="N177" s="461">
        <f t="shared" ref="N177" si="352">VLOOKUP(C177,$AD$5:$AK$78,5,0)</f>
        <v>2167</v>
      </c>
      <c r="O177" s="172">
        <v>1634</v>
      </c>
      <c r="P177" s="65">
        <f>IFERROR(O177/N177,"-")</f>
        <v>0.75403784033225663</v>
      </c>
      <c r="Q177" s="461">
        <f t="shared" ref="Q177" si="353">VLOOKUP(C177,$AD$5:$AK$78,6,0)</f>
        <v>953</v>
      </c>
      <c r="R177" s="172">
        <v>701</v>
      </c>
      <c r="S177" s="65">
        <f>IFERROR(R177/Q177,"-")</f>
        <v>0.73557187827911852</v>
      </c>
      <c r="T177" s="461">
        <f t="shared" ref="T177" si="354">VLOOKUP(C177,$AD$5:$AK$78,7,0)</f>
        <v>212</v>
      </c>
      <c r="U177" s="172">
        <v>142</v>
      </c>
      <c r="V177" s="65">
        <f>IFERROR(U177/T177,"-")</f>
        <v>0.66981132075471694</v>
      </c>
      <c r="W177" s="461">
        <f t="shared" ref="W177" si="355">VLOOKUP(C177,$AD$5:$AK$78,8,0)</f>
        <v>25</v>
      </c>
      <c r="X177" s="172">
        <v>18</v>
      </c>
      <c r="Y177" s="65">
        <f>IFERROR(X177/W177,"-")</f>
        <v>0.72</v>
      </c>
      <c r="Z177" s="461">
        <f t="shared" ref="Z177" si="356">VLOOKUP(C177,$AD$5:$AL$78,9,0)</f>
        <v>6281</v>
      </c>
      <c r="AA177" s="172">
        <f t="shared" si="268"/>
        <v>4822</v>
      </c>
      <c r="AB177" s="65">
        <f>IFERROR(AA177/Z177,"-")</f>
        <v>0.767712147747174</v>
      </c>
    </row>
    <row r="178" spans="2:28" ht="14.25" customHeight="1">
      <c r="B178" s="457"/>
      <c r="C178" s="460"/>
      <c r="D178" s="244" t="s">
        <v>78</v>
      </c>
      <c r="E178" s="462"/>
      <c r="F178" s="173">
        <v>1</v>
      </c>
      <c r="G178" s="12">
        <f>IFERROR(F178/E177,"-")</f>
        <v>0.25</v>
      </c>
      <c r="H178" s="462"/>
      <c r="I178" s="173">
        <v>2</v>
      </c>
      <c r="J178" s="12">
        <f>IFERROR(I178/H177,"-")</f>
        <v>0.18181818181818182</v>
      </c>
      <c r="K178" s="462"/>
      <c r="L178" s="173">
        <v>277</v>
      </c>
      <c r="M178" s="12">
        <f>IFERROR(L178/K177,"-")</f>
        <v>9.5221725678927463E-2</v>
      </c>
      <c r="N178" s="462"/>
      <c r="O178" s="173">
        <v>220</v>
      </c>
      <c r="P178" s="12">
        <f>IFERROR(O178/N177,"-")</f>
        <v>0.10152284263959391</v>
      </c>
      <c r="Q178" s="462"/>
      <c r="R178" s="173">
        <v>102</v>
      </c>
      <c r="S178" s="12">
        <f>IFERROR(R178/Q177,"-")</f>
        <v>0.10703043022035677</v>
      </c>
      <c r="T178" s="462"/>
      <c r="U178" s="173">
        <v>25</v>
      </c>
      <c r="V178" s="12">
        <f>IFERROR(U178/T177,"-")</f>
        <v>0.11792452830188679</v>
      </c>
      <c r="W178" s="462"/>
      <c r="X178" s="173">
        <v>2</v>
      </c>
      <c r="Y178" s="12">
        <f>IFERROR(X178/W177,"-")</f>
        <v>0.08</v>
      </c>
      <c r="Z178" s="462"/>
      <c r="AA178" s="173">
        <f t="shared" si="268"/>
        <v>629</v>
      </c>
      <c r="AB178" s="12">
        <f>IFERROR(AA178/Z177,"-")</f>
        <v>0.10014328928514568</v>
      </c>
    </row>
    <row r="179" spans="2:28" ht="14.25" customHeight="1">
      <c r="B179" s="457"/>
      <c r="C179" s="460"/>
      <c r="D179" s="244" t="s">
        <v>79</v>
      </c>
      <c r="E179" s="462"/>
      <c r="F179" s="173">
        <v>0</v>
      </c>
      <c r="G179" s="12">
        <f>IFERROR(F179/E177,"-")</f>
        <v>0</v>
      </c>
      <c r="H179" s="462"/>
      <c r="I179" s="173">
        <v>1</v>
      </c>
      <c r="J179" s="12">
        <f>IFERROR(I179/H177,"-")</f>
        <v>9.0909090909090912E-2</v>
      </c>
      <c r="K179" s="462"/>
      <c r="L179" s="173">
        <v>130</v>
      </c>
      <c r="M179" s="12">
        <f>IFERROR(L179/K177,"-")</f>
        <v>4.4688896528016497E-2</v>
      </c>
      <c r="N179" s="462"/>
      <c r="O179" s="173">
        <v>95</v>
      </c>
      <c r="P179" s="12">
        <f>IFERROR(O179/N177,"-")</f>
        <v>4.3839409321642826E-2</v>
      </c>
      <c r="Q179" s="462"/>
      <c r="R179" s="173">
        <v>56</v>
      </c>
      <c r="S179" s="12">
        <f>IFERROR(R179/Q177,"-")</f>
        <v>5.8761804826862538E-2</v>
      </c>
      <c r="T179" s="462"/>
      <c r="U179" s="173">
        <v>9</v>
      </c>
      <c r="V179" s="12">
        <f>IFERROR(U179/T177,"-")</f>
        <v>4.2452830188679243E-2</v>
      </c>
      <c r="W179" s="462"/>
      <c r="X179" s="173">
        <v>1</v>
      </c>
      <c r="Y179" s="12">
        <f>IFERROR(X179/W177,"-")</f>
        <v>0.04</v>
      </c>
      <c r="Z179" s="462"/>
      <c r="AA179" s="173">
        <f t="shared" si="268"/>
        <v>292</v>
      </c>
      <c r="AB179" s="12">
        <f>IFERROR(AA179/Z177,"-")</f>
        <v>4.6489412513930906E-2</v>
      </c>
    </row>
    <row r="180" spans="2:28" ht="14.25" customHeight="1">
      <c r="B180" s="458"/>
      <c r="C180" s="482"/>
      <c r="D180" s="245" t="s">
        <v>80</v>
      </c>
      <c r="E180" s="463"/>
      <c r="F180" s="174">
        <v>0</v>
      </c>
      <c r="G180" s="13">
        <f>IFERROR(F180/E177,"-")</f>
        <v>0</v>
      </c>
      <c r="H180" s="463"/>
      <c r="I180" s="174">
        <v>1</v>
      </c>
      <c r="J180" s="13">
        <f>IFERROR(I180/H177,"-")</f>
        <v>9.0909090909090912E-2</v>
      </c>
      <c r="K180" s="463"/>
      <c r="L180" s="174">
        <v>185</v>
      </c>
      <c r="M180" s="13">
        <f>IFERROR(L180/K177,"-")</f>
        <v>6.3595737366792707E-2</v>
      </c>
      <c r="N180" s="463"/>
      <c r="O180" s="174">
        <v>218</v>
      </c>
      <c r="P180" s="13">
        <f>IFERROR(O180/N177,"-")</f>
        <v>0.10059990770650669</v>
      </c>
      <c r="Q180" s="463"/>
      <c r="R180" s="174">
        <v>94</v>
      </c>
      <c r="S180" s="13">
        <f>IFERROR(R180/Q177,"-")</f>
        <v>9.8635886673662118E-2</v>
      </c>
      <c r="T180" s="463"/>
      <c r="U180" s="174">
        <v>36</v>
      </c>
      <c r="V180" s="13">
        <f>IFERROR(U180/T177,"-")</f>
        <v>0.16981132075471697</v>
      </c>
      <c r="W180" s="463"/>
      <c r="X180" s="174">
        <v>4</v>
      </c>
      <c r="Y180" s="13">
        <f>IFERROR(X180/W177,"-")</f>
        <v>0.16</v>
      </c>
      <c r="Z180" s="463"/>
      <c r="AA180" s="174">
        <f t="shared" si="268"/>
        <v>538</v>
      </c>
      <c r="AB180" s="13">
        <f>IFERROR(AA180/Z177,"-")</f>
        <v>8.5655150453749399E-2</v>
      </c>
    </row>
    <row r="181" spans="2:28" ht="14.25" customHeight="1">
      <c r="B181" s="456">
        <v>45</v>
      </c>
      <c r="C181" s="459" t="s">
        <v>47</v>
      </c>
      <c r="D181" s="243" t="s">
        <v>77</v>
      </c>
      <c r="E181" s="461">
        <f t="shared" ref="E181" si="357">VLOOKUP(C181,$AD$5:$AK$78,2,0)</f>
        <v>6</v>
      </c>
      <c r="F181" s="172">
        <v>4</v>
      </c>
      <c r="G181" s="65">
        <f>IFERROR(F181/E181,"-")</f>
        <v>0.66666666666666663</v>
      </c>
      <c r="H181" s="461">
        <f t="shared" ref="H181" si="358">VLOOKUP(C181,$AD$5:$AK$78,3,0)</f>
        <v>8</v>
      </c>
      <c r="I181" s="172">
        <v>5</v>
      </c>
      <c r="J181" s="65">
        <f>IFERROR(I181/H181,"-")</f>
        <v>0.625</v>
      </c>
      <c r="K181" s="461">
        <f t="shared" ref="K181" si="359">VLOOKUP(C181,$AD$5:$AK$78,4,0)</f>
        <v>739</v>
      </c>
      <c r="L181" s="172">
        <v>575</v>
      </c>
      <c r="M181" s="65">
        <f>IFERROR(L181/K181,"-")</f>
        <v>0.77807848443843031</v>
      </c>
      <c r="N181" s="461">
        <f t="shared" ref="N181" si="360">VLOOKUP(C181,$AD$5:$AK$78,5,0)</f>
        <v>599</v>
      </c>
      <c r="O181" s="172">
        <v>427</v>
      </c>
      <c r="P181" s="65">
        <f>IFERROR(O181/N181,"-")</f>
        <v>0.71285475792988318</v>
      </c>
      <c r="Q181" s="461">
        <f t="shared" ref="Q181" si="361">VLOOKUP(C181,$AD$5:$AK$78,6,0)</f>
        <v>248</v>
      </c>
      <c r="R181" s="172">
        <v>177</v>
      </c>
      <c r="S181" s="65">
        <f>IFERROR(R181/Q181,"-")</f>
        <v>0.71370967741935487</v>
      </c>
      <c r="T181" s="461">
        <f t="shared" ref="T181" si="362">VLOOKUP(C181,$AD$5:$AK$78,7,0)</f>
        <v>49</v>
      </c>
      <c r="U181" s="172">
        <v>31</v>
      </c>
      <c r="V181" s="65">
        <f>IFERROR(U181/T181,"-")</f>
        <v>0.63265306122448983</v>
      </c>
      <c r="W181" s="461">
        <f t="shared" ref="W181" si="363">VLOOKUP(C181,$AD$5:$AK$78,8,0)</f>
        <v>6</v>
      </c>
      <c r="X181" s="172">
        <v>3</v>
      </c>
      <c r="Y181" s="65">
        <f>IFERROR(X181/W181,"-")</f>
        <v>0.5</v>
      </c>
      <c r="Z181" s="461">
        <f t="shared" ref="Z181" si="364">VLOOKUP(C181,$AD$5:$AL$78,9,0)</f>
        <v>1655</v>
      </c>
      <c r="AA181" s="172">
        <f t="shared" si="268"/>
        <v>1222</v>
      </c>
      <c r="AB181" s="65">
        <f>IFERROR(AA181/Z181,"-")</f>
        <v>0.73836858006042294</v>
      </c>
    </row>
    <row r="182" spans="2:28" ht="14.25" customHeight="1">
      <c r="B182" s="457"/>
      <c r="C182" s="460"/>
      <c r="D182" s="244" t="s">
        <v>78</v>
      </c>
      <c r="E182" s="462"/>
      <c r="F182" s="173">
        <v>1</v>
      </c>
      <c r="G182" s="12">
        <f>IFERROR(F182/E181,"-")</f>
        <v>0.16666666666666666</v>
      </c>
      <c r="H182" s="462"/>
      <c r="I182" s="173">
        <v>1</v>
      </c>
      <c r="J182" s="12">
        <f>IFERROR(I182/H181,"-")</f>
        <v>0.125</v>
      </c>
      <c r="K182" s="462"/>
      <c r="L182" s="173">
        <v>70</v>
      </c>
      <c r="M182" s="12">
        <f>IFERROR(L182/K181,"-")</f>
        <v>9.4722598105548034E-2</v>
      </c>
      <c r="N182" s="462"/>
      <c r="O182" s="173">
        <v>75</v>
      </c>
      <c r="P182" s="12">
        <f>IFERROR(O182/N181,"-")</f>
        <v>0.12520868113522537</v>
      </c>
      <c r="Q182" s="462"/>
      <c r="R182" s="173">
        <v>19</v>
      </c>
      <c r="S182" s="12">
        <f>IFERROR(R182/Q181,"-")</f>
        <v>7.6612903225806453E-2</v>
      </c>
      <c r="T182" s="462"/>
      <c r="U182" s="173">
        <v>4</v>
      </c>
      <c r="V182" s="12">
        <f>IFERROR(U182/T181,"-")</f>
        <v>8.1632653061224483E-2</v>
      </c>
      <c r="W182" s="462"/>
      <c r="X182" s="173">
        <v>0</v>
      </c>
      <c r="Y182" s="12">
        <f>IFERROR(X182/W181,"-")</f>
        <v>0</v>
      </c>
      <c r="Z182" s="462"/>
      <c r="AA182" s="173">
        <f t="shared" si="268"/>
        <v>170</v>
      </c>
      <c r="AB182" s="12">
        <f>IFERROR(AA182/Z181,"-")</f>
        <v>0.1027190332326284</v>
      </c>
    </row>
    <row r="183" spans="2:28" ht="14.25" customHeight="1">
      <c r="B183" s="457"/>
      <c r="C183" s="460"/>
      <c r="D183" s="244" t="s">
        <v>79</v>
      </c>
      <c r="E183" s="462"/>
      <c r="F183" s="173">
        <v>1</v>
      </c>
      <c r="G183" s="12">
        <f>IFERROR(F183/E181,"-")</f>
        <v>0.16666666666666666</v>
      </c>
      <c r="H183" s="462"/>
      <c r="I183" s="173">
        <v>1</v>
      </c>
      <c r="J183" s="12">
        <f>IFERROR(I183/H181,"-")</f>
        <v>0.125</v>
      </c>
      <c r="K183" s="462"/>
      <c r="L183" s="173">
        <v>53</v>
      </c>
      <c r="M183" s="12">
        <f>IFERROR(L183/K181,"-")</f>
        <v>7.1718538565629222E-2</v>
      </c>
      <c r="N183" s="462"/>
      <c r="O183" s="173">
        <v>32</v>
      </c>
      <c r="P183" s="12">
        <f>IFERROR(O183/N181,"-")</f>
        <v>5.3422370617696162E-2</v>
      </c>
      <c r="Q183" s="462"/>
      <c r="R183" s="173">
        <v>15</v>
      </c>
      <c r="S183" s="12">
        <f>IFERROR(R183/Q181,"-")</f>
        <v>6.0483870967741937E-2</v>
      </c>
      <c r="T183" s="462"/>
      <c r="U183" s="173">
        <v>2</v>
      </c>
      <c r="V183" s="12">
        <f>IFERROR(U183/T181,"-")</f>
        <v>4.0816326530612242E-2</v>
      </c>
      <c r="W183" s="462"/>
      <c r="X183" s="173">
        <v>0</v>
      </c>
      <c r="Y183" s="12">
        <f>IFERROR(X183/W181,"-")</f>
        <v>0</v>
      </c>
      <c r="Z183" s="462"/>
      <c r="AA183" s="173">
        <f t="shared" si="268"/>
        <v>104</v>
      </c>
      <c r="AB183" s="12">
        <f>IFERROR(AA183/Z181,"-")</f>
        <v>6.2839879154078557E-2</v>
      </c>
    </row>
    <row r="184" spans="2:28" ht="14.25" customHeight="1">
      <c r="B184" s="458"/>
      <c r="C184" s="482"/>
      <c r="D184" s="245" t="s">
        <v>80</v>
      </c>
      <c r="E184" s="463"/>
      <c r="F184" s="174">
        <v>0</v>
      </c>
      <c r="G184" s="13">
        <f>IFERROR(F184/E181,"-")</f>
        <v>0</v>
      </c>
      <c r="H184" s="463"/>
      <c r="I184" s="174">
        <v>1</v>
      </c>
      <c r="J184" s="13">
        <f>IFERROR(I184/H181,"-")</f>
        <v>0.125</v>
      </c>
      <c r="K184" s="463"/>
      <c r="L184" s="174">
        <v>41</v>
      </c>
      <c r="M184" s="13">
        <f>IFERROR(L184/K181,"-")</f>
        <v>5.5480378890392423E-2</v>
      </c>
      <c r="N184" s="463"/>
      <c r="O184" s="174">
        <v>65</v>
      </c>
      <c r="P184" s="13">
        <f>IFERROR(O184/N181,"-")</f>
        <v>0.10851419031719532</v>
      </c>
      <c r="Q184" s="463"/>
      <c r="R184" s="174">
        <v>37</v>
      </c>
      <c r="S184" s="13">
        <f>IFERROR(R184/Q181,"-")</f>
        <v>0.14919354838709678</v>
      </c>
      <c r="T184" s="463"/>
      <c r="U184" s="174">
        <v>12</v>
      </c>
      <c r="V184" s="13">
        <f>IFERROR(U184/T181,"-")</f>
        <v>0.24489795918367346</v>
      </c>
      <c r="W184" s="463"/>
      <c r="X184" s="174">
        <v>3</v>
      </c>
      <c r="Y184" s="13">
        <f>IFERROR(X184/W181,"-")</f>
        <v>0.5</v>
      </c>
      <c r="Z184" s="463"/>
      <c r="AA184" s="174">
        <f t="shared" si="268"/>
        <v>159</v>
      </c>
      <c r="AB184" s="13">
        <f>IFERROR(AA184/Z181,"-")</f>
        <v>9.6072507552870084E-2</v>
      </c>
    </row>
    <row r="185" spans="2:28" ht="14.25" customHeight="1">
      <c r="B185" s="456">
        <v>46</v>
      </c>
      <c r="C185" s="459" t="s">
        <v>25</v>
      </c>
      <c r="D185" s="243" t="s">
        <v>77</v>
      </c>
      <c r="E185" s="461">
        <f t="shared" ref="E185" si="365">VLOOKUP(C185,$AD$5:$AK$78,2,0)</f>
        <v>4</v>
      </c>
      <c r="F185" s="172">
        <v>2</v>
      </c>
      <c r="G185" s="65">
        <f>IFERROR(F185/E185,"-")</f>
        <v>0.5</v>
      </c>
      <c r="H185" s="461">
        <f t="shared" ref="H185" si="366">VLOOKUP(C185,$AD$5:$AK$78,3,0)</f>
        <v>10</v>
      </c>
      <c r="I185" s="172">
        <v>9</v>
      </c>
      <c r="J185" s="65">
        <f>IFERROR(I185/H185,"-")</f>
        <v>0.9</v>
      </c>
      <c r="K185" s="461">
        <f t="shared" ref="K185" si="367">VLOOKUP(C185,$AD$5:$AK$78,4,0)</f>
        <v>980</v>
      </c>
      <c r="L185" s="172">
        <v>786</v>
      </c>
      <c r="M185" s="65">
        <f>IFERROR(L185/K185,"-")</f>
        <v>0.80204081632653057</v>
      </c>
      <c r="N185" s="461">
        <f t="shared" ref="N185" si="368">VLOOKUP(C185,$AD$5:$AK$78,5,0)</f>
        <v>726</v>
      </c>
      <c r="O185" s="172">
        <v>510</v>
      </c>
      <c r="P185" s="65">
        <f>IFERROR(O185/N185,"-")</f>
        <v>0.7024793388429752</v>
      </c>
      <c r="Q185" s="461">
        <f t="shared" ref="Q185" si="369">VLOOKUP(C185,$AD$5:$AK$78,6,0)</f>
        <v>343</v>
      </c>
      <c r="R185" s="172">
        <v>235</v>
      </c>
      <c r="S185" s="65">
        <f>IFERROR(R185/Q185,"-")</f>
        <v>0.685131195335277</v>
      </c>
      <c r="T185" s="461">
        <f t="shared" ref="T185" si="370">VLOOKUP(C185,$AD$5:$AK$78,7,0)</f>
        <v>80</v>
      </c>
      <c r="U185" s="172">
        <v>55</v>
      </c>
      <c r="V185" s="65">
        <f>IFERROR(U185/T185,"-")</f>
        <v>0.6875</v>
      </c>
      <c r="W185" s="461">
        <f t="shared" ref="W185" si="371">VLOOKUP(C185,$AD$5:$AK$78,8,0)</f>
        <v>15</v>
      </c>
      <c r="X185" s="172">
        <v>8</v>
      </c>
      <c r="Y185" s="65">
        <f>IFERROR(X185/W185,"-")</f>
        <v>0.53333333333333333</v>
      </c>
      <c r="Z185" s="461">
        <f t="shared" ref="Z185" si="372">VLOOKUP(C185,$AD$5:$AL$78,9,0)</f>
        <v>2158</v>
      </c>
      <c r="AA185" s="172">
        <f t="shared" si="268"/>
        <v>1605</v>
      </c>
      <c r="AB185" s="65">
        <f>IFERROR(AA185/Z185,"-")</f>
        <v>0.74374420759962934</v>
      </c>
    </row>
    <row r="186" spans="2:28" ht="14.25" customHeight="1">
      <c r="B186" s="457"/>
      <c r="C186" s="460"/>
      <c r="D186" s="244" t="s">
        <v>78</v>
      </c>
      <c r="E186" s="462"/>
      <c r="F186" s="173">
        <v>0</v>
      </c>
      <c r="G186" s="12">
        <f>IFERROR(F186/E185,"-")</f>
        <v>0</v>
      </c>
      <c r="H186" s="462"/>
      <c r="I186" s="173">
        <v>0</v>
      </c>
      <c r="J186" s="12">
        <f>IFERROR(I186/H185,"-")</f>
        <v>0</v>
      </c>
      <c r="K186" s="462"/>
      <c r="L186" s="173">
        <v>91</v>
      </c>
      <c r="M186" s="12">
        <f>IFERROR(L186/K185,"-")</f>
        <v>9.285714285714286E-2</v>
      </c>
      <c r="N186" s="462"/>
      <c r="O186" s="173">
        <v>87</v>
      </c>
      <c r="P186" s="12">
        <f>IFERROR(O186/N185,"-")</f>
        <v>0.11983471074380166</v>
      </c>
      <c r="Q186" s="462"/>
      <c r="R186" s="173">
        <v>45</v>
      </c>
      <c r="S186" s="12">
        <f>IFERROR(R186/Q185,"-")</f>
        <v>0.13119533527696792</v>
      </c>
      <c r="T186" s="462"/>
      <c r="U186" s="173">
        <v>6</v>
      </c>
      <c r="V186" s="12">
        <f>IFERROR(U186/T185,"-")</f>
        <v>7.4999999999999997E-2</v>
      </c>
      <c r="W186" s="462"/>
      <c r="X186" s="173">
        <v>6</v>
      </c>
      <c r="Y186" s="12">
        <f>IFERROR(X186/W185,"-")</f>
        <v>0.4</v>
      </c>
      <c r="Z186" s="462"/>
      <c r="AA186" s="173">
        <f t="shared" si="268"/>
        <v>235</v>
      </c>
      <c r="AB186" s="12">
        <f>IFERROR(AA186/Z185,"-")</f>
        <v>0.10889712696941613</v>
      </c>
    </row>
    <row r="187" spans="2:28" ht="14.25" customHeight="1">
      <c r="B187" s="457"/>
      <c r="C187" s="460"/>
      <c r="D187" s="244" t="s">
        <v>79</v>
      </c>
      <c r="E187" s="462"/>
      <c r="F187" s="173">
        <v>2</v>
      </c>
      <c r="G187" s="12">
        <f>IFERROR(F187/E185,"-")</f>
        <v>0.5</v>
      </c>
      <c r="H187" s="462"/>
      <c r="I187" s="173">
        <v>1</v>
      </c>
      <c r="J187" s="12">
        <f>IFERROR(I187/H185,"-")</f>
        <v>0.1</v>
      </c>
      <c r="K187" s="462"/>
      <c r="L187" s="173">
        <v>44</v>
      </c>
      <c r="M187" s="12">
        <f>IFERROR(L187/K185,"-")</f>
        <v>4.4897959183673466E-2</v>
      </c>
      <c r="N187" s="462"/>
      <c r="O187" s="173">
        <v>48</v>
      </c>
      <c r="P187" s="12">
        <f>IFERROR(O187/N185,"-")</f>
        <v>6.6115702479338845E-2</v>
      </c>
      <c r="Q187" s="462"/>
      <c r="R187" s="173">
        <v>24</v>
      </c>
      <c r="S187" s="12">
        <f>IFERROR(R187/Q185,"-")</f>
        <v>6.9970845481049565E-2</v>
      </c>
      <c r="T187" s="462"/>
      <c r="U187" s="173">
        <v>4</v>
      </c>
      <c r="V187" s="12">
        <f>IFERROR(U187/T185,"-")</f>
        <v>0.05</v>
      </c>
      <c r="W187" s="462"/>
      <c r="X187" s="173">
        <v>0</v>
      </c>
      <c r="Y187" s="12">
        <f>IFERROR(X187/W185,"-")</f>
        <v>0</v>
      </c>
      <c r="Z187" s="462"/>
      <c r="AA187" s="173">
        <f t="shared" si="268"/>
        <v>123</v>
      </c>
      <c r="AB187" s="12">
        <f>IFERROR(AA187/Z185,"-")</f>
        <v>5.6997219647822055E-2</v>
      </c>
    </row>
    <row r="188" spans="2:28" ht="14.25" customHeight="1">
      <c r="B188" s="458"/>
      <c r="C188" s="482"/>
      <c r="D188" s="245" t="s">
        <v>80</v>
      </c>
      <c r="E188" s="463"/>
      <c r="F188" s="174">
        <v>0</v>
      </c>
      <c r="G188" s="13">
        <f>IFERROR(F188/E185,"-")</f>
        <v>0</v>
      </c>
      <c r="H188" s="463"/>
      <c r="I188" s="174">
        <v>0</v>
      </c>
      <c r="J188" s="13">
        <f>IFERROR(I188/H185,"-")</f>
        <v>0</v>
      </c>
      <c r="K188" s="463"/>
      <c r="L188" s="174">
        <v>59</v>
      </c>
      <c r="M188" s="13">
        <f>IFERROR(L188/K185,"-")</f>
        <v>6.0204081632653061E-2</v>
      </c>
      <c r="N188" s="463"/>
      <c r="O188" s="174">
        <v>81</v>
      </c>
      <c r="P188" s="13">
        <f>IFERROR(O188/N185,"-")</f>
        <v>0.1115702479338843</v>
      </c>
      <c r="Q188" s="463"/>
      <c r="R188" s="174">
        <v>39</v>
      </c>
      <c r="S188" s="13">
        <f>IFERROR(R188/Q185,"-")</f>
        <v>0.11370262390670553</v>
      </c>
      <c r="T188" s="463"/>
      <c r="U188" s="174">
        <v>15</v>
      </c>
      <c r="V188" s="13">
        <f>IFERROR(U188/T185,"-")</f>
        <v>0.1875</v>
      </c>
      <c r="W188" s="463"/>
      <c r="X188" s="174">
        <v>1</v>
      </c>
      <c r="Y188" s="13">
        <f>IFERROR(X188/W185,"-")</f>
        <v>6.6666666666666666E-2</v>
      </c>
      <c r="Z188" s="463"/>
      <c r="AA188" s="174">
        <f t="shared" si="268"/>
        <v>195</v>
      </c>
      <c r="AB188" s="13">
        <f>IFERROR(AA188/Z185,"-")</f>
        <v>9.036144578313253E-2</v>
      </c>
    </row>
    <row r="189" spans="2:28" ht="14.25" customHeight="1">
      <c r="B189" s="456">
        <v>47</v>
      </c>
      <c r="C189" s="459" t="s">
        <v>15</v>
      </c>
      <c r="D189" s="243" t="s">
        <v>77</v>
      </c>
      <c r="E189" s="461">
        <f t="shared" ref="E189" si="373">VLOOKUP(C189,$AD$5:$AK$78,2,0)</f>
        <v>6</v>
      </c>
      <c r="F189" s="172">
        <v>5</v>
      </c>
      <c r="G189" s="65">
        <f>IFERROR(F189/E189,"-")</f>
        <v>0.83333333333333337</v>
      </c>
      <c r="H189" s="461">
        <f t="shared" ref="H189" si="374">VLOOKUP(C189,$AD$5:$AK$78,3,0)</f>
        <v>15</v>
      </c>
      <c r="I189" s="172">
        <v>12</v>
      </c>
      <c r="J189" s="65">
        <f>IFERROR(I189/H189,"-")</f>
        <v>0.8</v>
      </c>
      <c r="K189" s="461">
        <f t="shared" ref="K189" si="375">VLOOKUP(C189,$AD$5:$AK$78,4,0)</f>
        <v>2112</v>
      </c>
      <c r="L189" s="172">
        <v>1616</v>
      </c>
      <c r="M189" s="65">
        <f>IFERROR(L189/K189,"-")</f>
        <v>0.76515151515151514</v>
      </c>
      <c r="N189" s="461">
        <f t="shared" ref="N189" si="376">VLOOKUP(C189,$AD$5:$AK$78,5,0)</f>
        <v>1469</v>
      </c>
      <c r="O189" s="172">
        <v>1079</v>
      </c>
      <c r="P189" s="65">
        <f>IFERROR(O189/N189,"-")</f>
        <v>0.73451327433628322</v>
      </c>
      <c r="Q189" s="461">
        <f t="shared" ref="Q189" si="377">VLOOKUP(C189,$AD$5:$AK$78,6,0)</f>
        <v>594</v>
      </c>
      <c r="R189" s="172">
        <v>399</v>
      </c>
      <c r="S189" s="65">
        <f>IFERROR(R189/Q189,"-")</f>
        <v>0.67171717171717171</v>
      </c>
      <c r="T189" s="461">
        <f t="shared" ref="T189" si="378">VLOOKUP(C189,$AD$5:$AK$78,7,0)</f>
        <v>127</v>
      </c>
      <c r="U189" s="172">
        <v>80</v>
      </c>
      <c r="V189" s="65">
        <f>IFERROR(U189/T189,"-")</f>
        <v>0.62992125984251968</v>
      </c>
      <c r="W189" s="461">
        <f t="shared" ref="W189" si="379">VLOOKUP(C189,$AD$5:$AK$78,8,0)</f>
        <v>19</v>
      </c>
      <c r="X189" s="172">
        <v>13</v>
      </c>
      <c r="Y189" s="65">
        <f>IFERROR(X189/W189,"-")</f>
        <v>0.68421052631578949</v>
      </c>
      <c r="Z189" s="461">
        <f t="shared" ref="Z189" si="380">VLOOKUP(C189,$AD$5:$AL$78,9,0)</f>
        <v>4342</v>
      </c>
      <c r="AA189" s="172">
        <f t="shared" si="268"/>
        <v>3204</v>
      </c>
      <c r="AB189" s="65">
        <f>IFERROR(AA189/Z189,"-")</f>
        <v>0.73790879778903729</v>
      </c>
    </row>
    <row r="190" spans="2:28" ht="14.25" customHeight="1">
      <c r="B190" s="457"/>
      <c r="C190" s="460"/>
      <c r="D190" s="244" t="s">
        <v>78</v>
      </c>
      <c r="E190" s="462"/>
      <c r="F190" s="173">
        <v>0</v>
      </c>
      <c r="G190" s="12">
        <f>IFERROR(F190/E189,"-")</f>
        <v>0</v>
      </c>
      <c r="H190" s="462"/>
      <c r="I190" s="173">
        <v>0</v>
      </c>
      <c r="J190" s="12">
        <f>IFERROR(I190/H189,"-")</f>
        <v>0</v>
      </c>
      <c r="K190" s="462"/>
      <c r="L190" s="173">
        <v>239</v>
      </c>
      <c r="M190" s="12">
        <f>IFERROR(L190/K189,"-")</f>
        <v>0.11316287878787878</v>
      </c>
      <c r="N190" s="462"/>
      <c r="O190" s="173">
        <v>160</v>
      </c>
      <c r="P190" s="12">
        <f>IFERROR(O190/N189,"-")</f>
        <v>0.10891763104152484</v>
      </c>
      <c r="Q190" s="462"/>
      <c r="R190" s="173">
        <v>75</v>
      </c>
      <c r="S190" s="12">
        <f>IFERROR(R190/Q189,"-")</f>
        <v>0.12626262626262627</v>
      </c>
      <c r="T190" s="462"/>
      <c r="U190" s="173">
        <v>19</v>
      </c>
      <c r="V190" s="12">
        <f>IFERROR(U190/T189,"-")</f>
        <v>0.14960629921259844</v>
      </c>
      <c r="W190" s="462"/>
      <c r="X190" s="173">
        <v>2</v>
      </c>
      <c r="Y190" s="12">
        <f>IFERROR(X190/W189,"-")</f>
        <v>0.10526315789473684</v>
      </c>
      <c r="Z190" s="462"/>
      <c r="AA190" s="173">
        <f t="shared" si="268"/>
        <v>495</v>
      </c>
      <c r="AB190" s="12">
        <f>IFERROR(AA190/Z189,"-")</f>
        <v>0.1140027637033625</v>
      </c>
    </row>
    <row r="191" spans="2:28" ht="14.25" customHeight="1">
      <c r="B191" s="457"/>
      <c r="C191" s="460"/>
      <c r="D191" s="244" t="s">
        <v>79</v>
      </c>
      <c r="E191" s="462"/>
      <c r="F191" s="173">
        <v>0</v>
      </c>
      <c r="G191" s="12">
        <f>IFERROR(F191/E189,"-")</f>
        <v>0</v>
      </c>
      <c r="H191" s="462"/>
      <c r="I191" s="173">
        <v>1</v>
      </c>
      <c r="J191" s="12">
        <f>IFERROR(I191/H189,"-")</f>
        <v>6.6666666666666666E-2</v>
      </c>
      <c r="K191" s="462"/>
      <c r="L191" s="173">
        <v>93</v>
      </c>
      <c r="M191" s="12">
        <f>IFERROR(L191/K189,"-")</f>
        <v>4.4034090909090912E-2</v>
      </c>
      <c r="N191" s="462"/>
      <c r="O191" s="173">
        <v>81</v>
      </c>
      <c r="P191" s="12">
        <f>IFERROR(O191/N189,"-")</f>
        <v>5.5139550714771952E-2</v>
      </c>
      <c r="Q191" s="462"/>
      <c r="R191" s="173">
        <v>35</v>
      </c>
      <c r="S191" s="12">
        <f>IFERROR(R191/Q189,"-")</f>
        <v>5.8922558922558925E-2</v>
      </c>
      <c r="T191" s="462"/>
      <c r="U191" s="173">
        <v>10</v>
      </c>
      <c r="V191" s="12">
        <f>IFERROR(U191/T189,"-")</f>
        <v>7.874015748031496E-2</v>
      </c>
      <c r="W191" s="462"/>
      <c r="X191" s="173">
        <v>1</v>
      </c>
      <c r="Y191" s="12">
        <f>IFERROR(X191/W189,"-")</f>
        <v>5.2631578947368418E-2</v>
      </c>
      <c r="Z191" s="462"/>
      <c r="AA191" s="173">
        <f t="shared" si="268"/>
        <v>221</v>
      </c>
      <c r="AB191" s="12">
        <f>IFERROR(AA191/Z189,"-")</f>
        <v>5.089820359281437E-2</v>
      </c>
    </row>
    <row r="192" spans="2:28" ht="14.25" customHeight="1">
      <c r="B192" s="458"/>
      <c r="C192" s="482"/>
      <c r="D192" s="245" t="s">
        <v>80</v>
      </c>
      <c r="E192" s="463"/>
      <c r="F192" s="174">
        <v>1</v>
      </c>
      <c r="G192" s="13">
        <f>IFERROR(F192/E189,"-")</f>
        <v>0.16666666666666666</v>
      </c>
      <c r="H192" s="463"/>
      <c r="I192" s="174">
        <v>2</v>
      </c>
      <c r="J192" s="13">
        <f>IFERROR(I192/H189,"-")</f>
        <v>0.13333333333333333</v>
      </c>
      <c r="K192" s="463"/>
      <c r="L192" s="174">
        <v>164</v>
      </c>
      <c r="M192" s="13">
        <f>IFERROR(L192/K189,"-")</f>
        <v>7.7651515151515152E-2</v>
      </c>
      <c r="N192" s="463"/>
      <c r="O192" s="174">
        <v>149</v>
      </c>
      <c r="P192" s="13">
        <f>IFERROR(O192/N189,"-")</f>
        <v>0.10142954390742001</v>
      </c>
      <c r="Q192" s="463"/>
      <c r="R192" s="174">
        <v>85</v>
      </c>
      <c r="S192" s="13">
        <f>IFERROR(R192/Q189,"-")</f>
        <v>0.14309764309764308</v>
      </c>
      <c r="T192" s="463"/>
      <c r="U192" s="174">
        <v>18</v>
      </c>
      <c r="V192" s="13">
        <f>IFERROR(U192/T189,"-")</f>
        <v>0.14173228346456693</v>
      </c>
      <c r="W192" s="463"/>
      <c r="X192" s="174">
        <v>3</v>
      </c>
      <c r="Y192" s="13">
        <f>IFERROR(X192/W189,"-")</f>
        <v>0.15789473684210525</v>
      </c>
      <c r="Z192" s="463"/>
      <c r="AA192" s="174">
        <f t="shared" si="268"/>
        <v>422</v>
      </c>
      <c r="AB192" s="13">
        <f>IFERROR(AA192/Z189,"-")</f>
        <v>9.7190234914785817E-2</v>
      </c>
    </row>
    <row r="193" spans="2:28" ht="14.25" customHeight="1">
      <c r="B193" s="456">
        <v>48</v>
      </c>
      <c r="C193" s="459" t="s">
        <v>26</v>
      </c>
      <c r="D193" s="243" t="s">
        <v>77</v>
      </c>
      <c r="E193" s="461">
        <f t="shared" ref="E193" si="381">VLOOKUP(C193,$AD$5:$AK$78,2,0)</f>
        <v>7</v>
      </c>
      <c r="F193" s="172">
        <v>5</v>
      </c>
      <c r="G193" s="65">
        <f>IFERROR(F193/E193,"-")</f>
        <v>0.7142857142857143</v>
      </c>
      <c r="H193" s="461">
        <f t="shared" ref="H193" si="382">VLOOKUP(C193,$AD$5:$AK$78,3,0)</f>
        <v>18</v>
      </c>
      <c r="I193" s="172">
        <v>12</v>
      </c>
      <c r="J193" s="65">
        <f>IFERROR(I193/H193,"-")</f>
        <v>0.66666666666666663</v>
      </c>
      <c r="K193" s="461">
        <f t="shared" ref="K193" si="383">VLOOKUP(C193,$AD$5:$AK$78,4,0)</f>
        <v>1395</v>
      </c>
      <c r="L193" s="172">
        <v>1102</v>
      </c>
      <c r="M193" s="65">
        <f>IFERROR(L193/K193,"-")</f>
        <v>0.78996415770609318</v>
      </c>
      <c r="N193" s="461">
        <f t="shared" ref="N193" si="384">VLOOKUP(C193,$AD$5:$AK$78,5,0)</f>
        <v>838</v>
      </c>
      <c r="O193" s="172">
        <v>624</v>
      </c>
      <c r="P193" s="65">
        <f>IFERROR(O193/N193,"-")</f>
        <v>0.74463007159904537</v>
      </c>
      <c r="Q193" s="461">
        <f t="shared" ref="Q193" si="385">VLOOKUP(C193,$AD$5:$AK$78,6,0)</f>
        <v>358</v>
      </c>
      <c r="R193" s="172">
        <v>239</v>
      </c>
      <c r="S193" s="65">
        <f>IFERROR(R193/Q193,"-")</f>
        <v>0.66759776536312854</v>
      </c>
      <c r="T193" s="461">
        <f t="shared" ref="T193" si="386">VLOOKUP(C193,$AD$5:$AK$78,7,0)</f>
        <v>116</v>
      </c>
      <c r="U193" s="172">
        <v>76</v>
      </c>
      <c r="V193" s="65">
        <f>IFERROR(U193/T193,"-")</f>
        <v>0.65517241379310343</v>
      </c>
      <c r="W193" s="461">
        <f t="shared" ref="W193" si="387">VLOOKUP(C193,$AD$5:$AK$78,8,0)</f>
        <v>19</v>
      </c>
      <c r="X193" s="172">
        <v>10</v>
      </c>
      <c r="Y193" s="65">
        <f>IFERROR(X193/W193,"-")</f>
        <v>0.52631578947368418</v>
      </c>
      <c r="Z193" s="461">
        <f t="shared" ref="Z193" si="388">VLOOKUP(C193,$AD$5:$AL$78,9,0)</f>
        <v>2751</v>
      </c>
      <c r="AA193" s="172">
        <f t="shared" si="268"/>
        <v>2068</v>
      </c>
      <c r="AB193" s="65">
        <f>IFERROR(AA193/Z193,"-")</f>
        <v>0.75172664485641583</v>
      </c>
    </row>
    <row r="194" spans="2:28" ht="14.25" customHeight="1">
      <c r="B194" s="457"/>
      <c r="C194" s="460"/>
      <c r="D194" s="244" t="s">
        <v>78</v>
      </c>
      <c r="E194" s="462"/>
      <c r="F194" s="173">
        <v>0</v>
      </c>
      <c r="G194" s="12">
        <f>IFERROR(F194/E193,"-")</f>
        <v>0</v>
      </c>
      <c r="H194" s="462"/>
      <c r="I194" s="173">
        <v>3</v>
      </c>
      <c r="J194" s="12">
        <f>IFERROR(I194/H193,"-")</f>
        <v>0.16666666666666666</v>
      </c>
      <c r="K194" s="462"/>
      <c r="L194" s="173">
        <v>144</v>
      </c>
      <c r="M194" s="12">
        <f>IFERROR(L194/K193,"-")</f>
        <v>0.1032258064516129</v>
      </c>
      <c r="N194" s="462"/>
      <c r="O194" s="173">
        <v>85</v>
      </c>
      <c r="P194" s="12">
        <f>IFERROR(O194/N193,"-")</f>
        <v>0.10143198090692124</v>
      </c>
      <c r="Q194" s="462"/>
      <c r="R194" s="173">
        <v>48</v>
      </c>
      <c r="S194" s="12">
        <f>IFERROR(R194/Q193,"-")</f>
        <v>0.13407821229050279</v>
      </c>
      <c r="T194" s="462"/>
      <c r="U194" s="173">
        <v>11</v>
      </c>
      <c r="V194" s="12">
        <f>IFERROR(U194/T193,"-")</f>
        <v>9.4827586206896547E-2</v>
      </c>
      <c r="W194" s="462"/>
      <c r="X194" s="173">
        <v>1</v>
      </c>
      <c r="Y194" s="12">
        <f>IFERROR(X194/W193,"-")</f>
        <v>5.2631578947368418E-2</v>
      </c>
      <c r="Z194" s="462"/>
      <c r="AA194" s="173">
        <f t="shared" si="268"/>
        <v>292</v>
      </c>
      <c r="AB194" s="12">
        <f>IFERROR(AA194/Z193,"-")</f>
        <v>0.10614322064703745</v>
      </c>
    </row>
    <row r="195" spans="2:28" ht="14.25" customHeight="1">
      <c r="B195" s="457"/>
      <c r="C195" s="460"/>
      <c r="D195" s="244" t="s">
        <v>79</v>
      </c>
      <c r="E195" s="462"/>
      <c r="F195" s="173">
        <v>1</v>
      </c>
      <c r="G195" s="12">
        <f>IFERROR(F195/E193,"-")</f>
        <v>0.14285714285714285</v>
      </c>
      <c r="H195" s="462"/>
      <c r="I195" s="173">
        <v>1</v>
      </c>
      <c r="J195" s="12">
        <f>IFERROR(I195/H193,"-")</f>
        <v>5.5555555555555552E-2</v>
      </c>
      <c r="K195" s="462"/>
      <c r="L195" s="173">
        <v>58</v>
      </c>
      <c r="M195" s="12">
        <f>IFERROR(L195/K193,"-")</f>
        <v>4.157706093189964E-2</v>
      </c>
      <c r="N195" s="462"/>
      <c r="O195" s="173">
        <v>49</v>
      </c>
      <c r="P195" s="12">
        <f>IFERROR(O195/N193,"-")</f>
        <v>5.8472553699284009E-2</v>
      </c>
      <c r="Q195" s="462"/>
      <c r="R195" s="173">
        <v>24</v>
      </c>
      <c r="S195" s="12">
        <f>IFERROR(R195/Q193,"-")</f>
        <v>6.7039106145251395E-2</v>
      </c>
      <c r="T195" s="462"/>
      <c r="U195" s="173">
        <v>7</v>
      </c>
      <c r="V195" s="12">
        <f>IFERROR(U195/T193,"-")</f>
        <v>6.0344827586206899E-2</v>
      </c>
      <c r="W195" s="462"/>
      <c r="X195" s="173">
        <v>0</v>
      </c>
      <c r="Y195" s="12">
        <f>IFERROR(X195/W193,"-")</f>
        <v>0</v>
      </c>
      <c r="Z195" s="462"/>
      <c r="AA195" s="173">
        <f t="shared" si="268"/>
        <v>140</v>
      </c>
      <c r="AB195" s="12">
        <f>IFERROR(AA195/Z193,"-")</f>
        <v>5.0890585241730277E-2</v>
      </c>
    </row>
    <row r="196" spans="2:28" ht="14.25" customHeight="1">
      <c r="B196" s="458"/>
      <c r="C196" s="482"/>
      <c r="D196" s="245" t="s">
        <v>80</v>
      </c>
      <c r="E196" s="463"/>
      <c r="F196" s="174">
        <v>1</v>
      </c>
      <c r="G196" s="13">
        <f>IFERROR(F196/E193,"-")</f>
        <v>0.14285714285714285</v>
      </c>
      <c r="H196" s="463"/>
      <c r="I196" s="174">
        <v>2</v>
      </c>
      <c r="J196" s="13">
        <f>IFERROR(I196/H193,"-")</f>
        <v>0.1111111111111111</v>
      </c>
      <c r="K196" s="463"/>
      <c r="L196" s="174">
        <v>91</v>
      </c>
      <c r="M196" s="13">
        <f>IFERROR(L196/K193,"-")</f>
        <v>6.5232974910394259E-2</v>
      </c>
      <c r="N196" s="463"/>
      <c r="O196" s="174">
        <v>80</v>
      </c>
      <c r="P196" s="13">
        <f>IFERROR(O196/N193,"-")</f>
        <v>9.5465393794749401E-2</v>
      </c>
      <c r="Q196" s="463"/>
      <c r="R196" s="174">
        <v>47</v>
      </c>
      <c r="S196" s="13">
        <f>IFERROR(R196/Q193,"-")</f>
        <v>0.13128491620111732</v>
      </c>
      <c r="T196" s="463"/>
      <c r="U196" s="174">
        <v>22</v>
      </c>
      <c r="V196" s="13">
        <f>IFERROR(U196/T193,"-")</f>
        <v>0.18965517241379309</v>
      </c>
      <c r="W196" s="463"/>
      <c r="X196" s="174">
        <v>8</v>
      </c>
      <c r="Y196" s="13">
        <f>IFERROR(X196/W193,"-")</f>
        <v>0.42105263157894735</v>
      </c>
      <c r="Z196" s="463"/>
      <c r="AA196" s="174">
        <f t="shared" si="268"/>
        <v>251</v>
      </c>
      <c r="AB196" s="13">
        <f>IFERROR(AA196/Z193,"-")</f>
        <v>9.1239549254816435E-2</v>
      </c>
    </row>
    <row r="197" spans="2:28" ht="14.25" customHeight="1">
      <c r="B197" s="456">
        <v>49</v>
      </c>
      <c r="C197" s="459" t="s">
        <v>27</v>
      </c>
      <c r="D197" s="243" t="s">
        <v>77</v>
      </c>
      <c r="E197" s="461">
        <f t="shared" ref="E197" si="389">VLOOKUP(C197,$AD$5:$AK$78,2,0)</f>
        <v>1</v>
      </c>
      <c r="F197" s="172">
        <v>0</v>
      </c>
      <c r="G197" s="65">
        <f>IFERROR(F197/E197,"-")</f>
        <v>0</v>
      </c>
      <c r="H197" s="461">
        <f t="shared" ref="H197" si="390">VLOOKUP(C197,$AD$5:$AK$78,3,0)</f>
        <v>1</v>
      </c>
      <c r="I197" s="172">
        <v>0</v>
      </c>
      <c r="J197" s="65">
        <f>IFERROR(I197/H197,"-")</f>
        <v>0</v>
      </c>
      <c r="K197" s="461">
        <f t="shared" ref="K197" si="391">VLOOKUP(C197,$AD$5:$AK$78,4,0)</f>
        <v>736</v>
      </c>
      <c r="L197" s="172">
        <v>569</v>
      </c>
      <c r="M197" s="65">
        <f>IFERROR(L197/K197,"-")</f>
        <v>0.77309782608695654</v>
      </c>
      <c r="N197" s="461">
        <f t="shared" ref="N197" si="392">VLOOKUP(C197,$AD$5:$AK$78,5,0)</f>
        <v>501</v>
      </c>
      <c r="O197" s="172">
        <v>374</v>
      </c>
      <c r="P197" s="65">
        <f>IFERROR(O197/N197,"-")</f>
        <v>0.74650698602794407</v>
      </c>
      <c r="Q197" s="461">
        <f t="shared" ref="Q197" si="393">VLOOKUP(C197,$AD$5:$AK$78,6,0)</f>
        <v>192</v>
      </c>
      <c r="R197" s="172">
        <v>148</v>
      </c>
      <c r="S197" s="65">
        <f>IFERROR(R197/Q197,"-")</f>
        <v>0.77083333333333337</v>
      </c>
      <c r="T197" s="461">
        <f t="shared" ref="T197" si="394">VLOOKUP(C197,$AD$5:$AK$78,7,0)</f>
        <v>41</v>
      </c>
      <c r="U197" s="172">
        <v>27</v>
      </c>
      <c r="V197" s="65">
        <f>IFERROR(U197/T197,"-")</f>
        <v>0.65853658536585369</v>
      </c>
      <c r="W197" s="461">
        <f t="shared" ref="W197" si="395">VLOOKUP(C197,$AD$5:$AK$78,8,0)</f>
        <v>6</v>
      </c>
      <c r="X197" s="172">
        <v>4</v>
      </c>
      <c r="Y197" s="65">
        <f>IFERROR(X197/W197,"-")</f>
        <v>0.66666666666666663</v>
      </c>
      <c r="Z197" s="461">
        <f t="shared" ref="Z197" si="396">VLOOKUP(C197,$AD$5:$AL$78,9,0)</f>
        <v>1478</v>
      </c>
      <c r="AA197" s="172">
        <f t="shared" si="268"/>
        <v>1122</v>
      </c>
      <c r="AB197" s="65">
        <f>IFERROR(AA197/Z197,"-")</f>
        <v>0.75913396481732065</v>
      </c>
    </row>
    <row r="198" spans="2:28" ht="14.25" customHeight="1">
      <c r="B198" s="457"/>
      <c r="C198" s="460"/>
      <c r="D198" s="244" t="s">
        <v>78</v>
      </c>
      <c r="E198" s="462"/>
      <c r="F198" s="173">
        <v>1</v>
      </c>
      <c r="G198" s="12">
        <f>IFERROR(F198/E197,"-")</f>
        <v>1</v>
      </c>
      <c r="H198" s="462"/>
      <c r="I198" s="173">
        <v>0</v>
      </c>
      <c r="J198" s="12">
        <f>IFERROR(I198/H197,"-")</f>
        <v>0</v>
      </c>
      <c r="K198" s="462"/>
      <c r="L198" s="173">
        <v>72</v>
      </c>
      <c r="M198" s="12">
        <f>IFERROR(L198/K197,"-")</f>
        <v>9.7826086956521743E-2</v>
      </c>
      <c r="N198" s="462"/>
      <c r="O198" s="173">
        <v>47</v>
      </c>
      <c r="P198" s="12">
        <f>IFERROR(O198/N197,"-")</f>
        <v>9.3812375249500993E-2</v>
      </c>
      <c r="Q198" s="462"/>
      <c r="R198" s="173">
        <v>11</v>
      </c>
      <c r="S198" s="12">
        <f>IFERROR(R198/Q197,"-")</f>
        <v>5.7291666666666664E-2</v>
      </c>
      <c r="T198" s="462"/>
      <c r="U198" s="173">
        <v>7</v>
      </c>
      <c r="V198" s="12">
        <f>IFERROR(U198/T197,"-")</f>
        <v>0.17073170731707318</v>
      </c>
      <c r="W198" s="462"/>
      <c r="X198" s="173">
        <v>1</v>
      </c>
      <c r="Y198" s="12">
        <f>IFERROR(X198/W197,"-")</f>
        <v>0.16666666666666666</v>
      </c>
      <c r="Z198" s="462"/>
      <c r="AA198" s="173">
        <f t="shared" ref="AA198:AA261" si="397">SUM(F198,I198,L198,O198,R198,U198,X198)</f>
        <v>139</v>
      </c>
      <c r="AB198" s="12">
        <f>IFERROR(AA198/Z197,"-")</f>
        <v>9.4046008119079844E-2</v>
      </c>
    </row>
    <row r="199" spans="2:28" ht="14.25" customHeight="1">
      <c r="B199" s="457"/>
      <c r="C199" s="460"/>
      <c r="D199" s="244" t="s">
        <v>79</v>
      </c>
      <c r="E199" s="462"/>
      <c r="F199" s="173">
        <v>0</v>
      </c>
      <c r="G199" s="12">
        <f>IFERROR(F199/E197,"-")</f>
        <v>0</v>
      </c>
      <c r="H199" s="462"/>
      <c r="I199" s="173">
        <v>0</v>
      </c>
      <c r="J199" s="12">
        <f>IFERROR(I199/H197,"-")</f>
        <v>0</v>
      </c>
      <c r="K199" s="462"/>
      <c r="L199" s="173">
        <v>40</v>
      </c>
      <c r="M199" s="12">
        <f>IFERROR(L199/K197,"-")</f>
        <v>5.434782608695652E-2</v>
      </c>
      <c r="N199" s="462"/>
      <c r="O199" s="173">
        <v>32</v>
      </c>
      <c r="P199" s="12">
        <f>IFERROR(O199/N197,"-")</f>
        <v>6.3872255489021951E-2</v>
      </c>
      <c r="Q199" s="462"/>
      <c r="R199" s="173">
        <v>11</v>
      </c>
      <c r="S199" s="12">
        <f>IFERROR(R199/Q197,"-")</f>
        <v>5.7291666666666664E-2</v>
      </c>
      <c r="T199" s="462"/>
      <c r="U199" s="173">
        <v>3</v>
      </c>
      <c r="V199" s="12">
        <f>IFERROR(U199/T197,"-")</f>
        <v>7.3170731707317069E-2</v>
      </c>
      <c r="W199" s="462"/>
      <c r="X199" s="173">
        <v>0</v>
      </c>
      <c r="Y199" s="12">
        <f>IFERROR(X199/W197,"-")</f>
        <v>0</v>
      </c>
      <c r="Z199" s="462"/>
      <c r="AA199" s="173">
        <f t="shared" si="397"/>
        <v>86</v>
      </c>
      <c r="AB199" s="12">
        <f>IFERROR(AA199/Z197,"-")</f>
        <v>5.8186738836265225E-2</v>
      </c>
    </row>
    <row r="200" spans="2:28" ht="14.25" customHeight="1">
      <c r="B200" s="458"/>
      <c r="C200" s="482"/>
      <c r="D200" s="245" t="s">
        <v>80</v>
      </c>
      <c r="E200" s="463"/>
      <c r="F200" s="174">
        <v>0</v>
      </c>
      <c r="G200" s="13">
        <f>IFERROR(F200/E197,"-")</f>
        <v>0</v>
      </c>
      <c r="H200" s="463"/>
      <c r="I200" s="174">
        <v>1</v>
      </c>
      <c r="J200" s="13">
        <f>IFERROR(I200/H197,"-")</f>
        <v>1</v>
      </c>
      <c r="K200" s="463"/>
      <c r="L200" s="174">
        <v>55</v>
      </c>
      <c r="M200" s="13">
        <f>IFERROR(L200/K197,"-")</f>
        <v>7.4728260869565216E-2</v>
      </c>
      <c r="N200" s="463"/>
      <c r="O200" s="174">
        <v>48</v>
      </c>
      <c r="P200" s="13">
        <f>IFERROR(O200/N197,"-")</f>
        <v>9.580838323353294E-2</v>
      </c>
      <c r="Q200" s="463"/>
      <c r="R200" s="174">
        <v>22</v>
      </c>
      <c r="S200" s="13">
        <f>IFERROR(R200/Q197,"-")</f>
        <v>0.11458333333333333</v>
      </c>
      <c r="T200" s="463"/>
      <c r="U200" s="174">
        <v>4</v>
      </c>
      <c r="V200" s="13">
        <f>IFERROR(U200/T197,"-")</f>
        <v>9.7560975609756101E-2</v>
      </c>
      <c r="W200" s="463"/>
      <c r="X200" s="174">
        <v>1</v>
      </c>
      <c r="Y200" s="13">
        <f>IFERROR(X200/W197,"-")</f>
        <v>0.16666666666666666</v>
      </c>
      <c r="Z200" s="463"/>
      <c r="AA200" s="174">
        <f t="shared" si="397"/>
        <v>131</v>
      </c>
      <c r="AB200" s="13">
        <f>IFERROR(AA200/Z197,"-")</f>
        <v>8.8633288227334239E-2</v>
      </c>
    </row>
    <row r="201" spans="2:28" ht="14.25" customHeight="1">
      <c r="B201" s="456">
        <v>50</v>
      </c>
      <c r="C201" s="459" t="s">
        <v>16</v>
      </c>
      <c r="D201" s="243" t="s">
        <v>77</v>
      </c>
      <c r="E201" s="461">
        <f t="shared" ref="E201" si="398">VLOOKUP(C201,$AD$5:$AK$78,2,0)</f>
        <v>3</v>
      </c>
      <c r="F201" s="172">
        <v>2</v>
      </c>
      <c r="G201" s="65">
        <f>IFERROR(F201/E201,"-")</f>
        <v>0.66666666666666663</v>
      </c>
      <c r="H201" s="461">
        <f t="shared" ref="H201" si="399">VLOOKUP(C201,$AD$5:$AK$78,3,0)</f>
        <v>9</v>
      </c>
      <c r="I201" s="172">
        <v>7</v>
      </c>
      <c r="J201" s="65">
        <f>IFERROR(I201/H201,"-")</f>
        <v>0.77777777777777779</v>
      </c>
      <c r="K201" s="461">
        <f t="shared" ref="K201" si="400">VLOOKUP(C201,$AD$5:$AK$78,4,0)</f>
        <v>941</v>
      </c>
      <c r="L201" s="172">
        <v>703</v>
      </c>
      <c r="M201" s="65">
        <f>IFERROR(L201/K201,"-")</f>
        <v>0.74707757704569611</v>
      </c>
      <c r="N201" s="461">
        <f t="shared" ref="N201" si="401">VLOOKUP(C201,$AD$5:$AK$78,5,0)</f>
        <v>633</v>
      </c>
      <c r="O201" s="172">
        <v>468</v>
      </c>
      <c r="P201" s="65">
        <f>IFERROR(O201/N201,"-")</f>
        <v>0.73933649289099523</v>
      </c>
      <c r="Q201" s="461">
        <f t="shared" ref="Q201" si="402">VLOOKUP(C201,$AD$5:$AK$78,6,0)</f>
        <v>278</v>
      </c>
      <c r="R201" s="172">
        <v>203</v>
      </c>
      <c r="S201" s="65">
        <f>IFERROR(R201/Q201,"-")</f>
        <v>0.73021582733812951</v>
      </c>
      <c r="T201" s="461">
        <f t="shared" ref="T201" si="403">VLOOKUP(C201,$AD$5:$AK$78,7,0)</f>
        <v>58</v>
      </c>
      <c r="U201" s="172">
        <v>36</v>
      </c>
      <c r="V201" s="65">
        <f>IFERROR(U201/T201,"-")</f>
        <v>0.62068965517241381</v>
      </c>
      <c r="W201" s="461">
        <f t="shared" ref="W201" si="404">VLOOKUP(C201,$AD$5:$AK$78,8,0)</f>
        <v>10</v>
      </c>
      <c r="X201" s="172">
        <v>8</v>
      </c>
      <c r="Y201" s="65">
        <f>IFERROR(X201/W201,"-")</f>
        <v>0.8</v>
      </c>
      <c r="Z201" s="461">
        <f t="shared" ref="Z201" si="405">VLOOKUP(C201,$AD$5:$AL$78,9,0)</f>
        <v>1932</v>
      </c>
      <c r="AA201" s="172">
        <f t="shared" si="397"/>
        <v>1427</v>
      </c>
      <c r="AB201" s="65">
        <f>IFERROR(AA201/Z201,"-")</f>
        <v>0.73861283643892339</v>
      </c>
    </row>
    <row r="202" spans="2:28" ht="14.25" customHeight="1">
      <c r="B202" s="457"/>
      <c r="C202" s="460"/>
      <c r="D202" s="244" t="s">
        <v>78</v>
      </c>
      <c r="E202" s="462"/>
      <c r="F202" s="173">
        <v>0</v>
      </c>
      <c r="G202" s="12">
        <f>IFERROR(F202/E201,"-")</f>
        <v>0</v>
      </c>
      <c r="H202" s="462"/>
      <c r="I202" s="173">
        <v>1</v>
      </c>
      <c r="J202" s="12">
        <f>IFERROR(I202/H201,"-")</f>
        <v>0.1111111111111111</v>
      </c>
      <c r="K202" s="462"/>
      <c r="L202" s="173">
        <v>94</v>
      </c>
      <c r="M202" s="12">
        <f>IFERROR(L202/K201,"-")</f>
        <v>9.9893730074388953E-2</v>
      </c>
      <c r="N202" s="462"/>
      <c r="O202" s="173">
        <v>68</v>
      </c>
      <c r="P202" s="12">
        <f>IFERROR(O202/N201,"-")</f>
        <v>0.10742496050552923</v>
      </c>
      <c r="Q202" s="462"/>
      <c r="R202" s="173">
        <v>28</v>
      </c>
      <c r="S202" s="12">
        <f>IFERROR(R202/Q201,"-")</f>
        <v>0.10071942446043165</v>
      </c>
      <c r="T202" s="462"/>
      <c r="U202" s="173">
        <v>3</v>
      </c>
      <c r="V202" s="12">
        <f>IFERROR(U202/T201,"-")</f>
        <v>5.1724137931034482E-2</v>
      </c>
      <c r="W202" s="462"/>
      <c r="X202" s="173">
        <v>0</v>
      </c>
      <c r="Y202" s="12">
        <f>IFERROR(X202/W201,"-")</f>
        <v>0</v>
      </c>
      <c r="Z202" s="462"/>
      <c r="AA202" s="173">
        <f t="shared" si="397"/>
        <v>194</v>
      </c>
      <c r="AB202" s="12">
        <f>IFERROR(AA202/Z201,"-")</f>
        <v>0.10041407867494824</v>
      </c>
    </row>
    <row r="203" spans="2:28" ht="14.25" customHeight="1">
      <c r="B203" s="457"/>
      <c r="C203" s="460"/>
      <c r="D203" s="244" t="s">
        <v>79</v>
      </c>
      <c r="E203" s="462"/>
      <c r="F203" s="173">
        <v>1</v>
      </c>
      <c r="G203" s="12">
        <f>IFERROR(F203/E201,"-")</f>
        <v>0.33333333333333331</v>
      </c>
      <c r="H203" s="462"/>
      <c r="I203" s="173">
        <v>0</v>
      </c>
      <c r="J203" s="12">
        <f>IFERROR(I203/H201,"-")</f>
        <v>0</v>
      </c>
      <c r="K203" s="462"/>
      <c r="L203" s="173">
        <v>53</v>
      </c>
      <c r="M203" s="12">
        <f>IFERROR(L203/K201,"-")</f>
        <v>5.6323060573857602E-2</v>
      </c>
      <c r="N203" s="462"/>
      <c r="O203" s="173">
        <v>29</v>
      </c>
      <c r="P203" s="12">
        <f>IFERROR(O203/N201,"-")</f>
        <v>4.5813586097946286E-2</v>
      </c>
      <c r="Q203" s="462"/>
      <c r="R203" s="173">
        <v>14</v>
      </c>
      <c r="S203" s="12">
        <f>IFERROR(R203/Q201,"-")</f>
        <v>5.0359712230215826E-2</v>
      </c>
      <c r="T203" s="462"/>
      <c r="U203" s="173">
        <v>7</v>
      </c>
      <c r="V203" s="12">
        <f>IFERROR(U203/T201,"-")</f>
        <v>0.1206896551724138</v>
      </c>
      <c r="W203" s="462"/>
      <c r="X203" s="173">
        <v>1</v>
      </c>
      <c r="Y203" s="12">
        <f>IFERROR(X203/W201,"-")</f>
        <v>0.1</v>
      </c>
      <c r="Z203" s="462"/>
      <c r="AA203" s="173">
        <f t="shared" si="397"/>
        <v>105</v>
      </c>
      <c r="AB203" s="12">
        <f>IFERROR(AA203/Z201,"-")</f>
        <v>5.434782608695652E-2</v>
      </c>
    </row>
    <row r="204" spans="2:28" ht="14.25" customHeight="1">
      <c r="B204" s="458"/>
      <c r="C204" s="482"/>
      <c r="D204" s="245" t="s">
        <v>80</v>
      </c>
      <c r="E204" s="463"/>
      <c r="F204" s="174">
        <v>0</v>
      </c>
      <c r="G204" s="13">
        <f>IFERROR(F204/E201,"-")</f>
        <v>0</v>
      </c>
      <c r="H204" s="463"/>
      <c r="I204" s="174">
        <v>1</v>
      </c>
      <c r="J204" s="13">
        <f>IFERROR(I204/H201,"-")</f>
        <v>0.1111111111111111</v>
      </c>
      <c r="K204" s="463"/>
      <c r="L204" s="174">
        <v>91</v>
      </c>
      <c r="M204" s="13">
        <f>IFERROR(L204/K201,"-")</f>
        <v>9.6705632306057387E-2</v>
      </c>
      <c r="N204" s="463"/>
      <c r="O204" s="174">
        <v>68</v>
      </c>
      <c r="P204" s="13">
        <f>IFERROR(O204/N201,"-")</f>
        <v>0.10742496050552923</v>
      </c>
      <c r="Q204" s="463"/>
      <c r="R204" s="174">
        <v>33</v>
      </c>
      <c r="S204" s="13">
        <f>IFERROR(R204/Q201,"-")</f>
        <v>0.11870503597122302</v>
      </c>
      <c r="T204" s="463"/>
      <c r="U204" s="174">
        <v>12</v>
      </c>
      <c r="V204" s="13">
        <f>IFERROR(U204/T201,"-")</f>
        <v>0.20689655172413793</v>
      </c>
      <c r="W204" s="463"/>
      <c r="X204" s="174">
        <v>1</v>
      </c>
      <c r="Y204" s="13">
        <f>IFERROR(X204/W201,"-")</f>
        <v>0.1</v>
      </c>
      <c r="Z204" s="463"/>
      <c r="AA204" s="174">
        <f t="shared" si="397"/>
        <v>206</v>
      </c>
      <c r="AB204" s="13">
        <f>IFERROR(AA204/Z201,"-")</f>
        <v>0.10662525879917184</v>
      </c>
    </row>
    <row r="205" spans="2:28" ht="14.25" customHeight="1">
      <c r="B205" s="456">
        <v>51</v>
      </c>
      <c r="C205" s="459" t="s">
        <v>48</v>
      </c>
      <c r="D205" s="243" t="s">
        <v>77</v>
      </c>
      <c r="E205" s="461">
        <f t="shared" ref="E205" si="406">VLOOKUP(C205,$AD$5:$AK$78,2,0)</f>
        <v>5</v>
      </c>
      <c r="F205" s="172">
        <v>2</v>
      </c>
      <c r="G205" s="65">
        <f>IFERROR(F205/E205,"-")</f>
        <v>0.4</v>
      </c>
      <c r="H205" s="461">
        <f t="shared" ref="H205" si="407">VLOOKUP(C205,$AD$5:$AK$78,3,0)</f>
        <v>20</v>
      </c>
      <c r="I205" s="172">
        <v>12</v>
      </c>
      <c r="J205" s="65">
        <f>IFERROR(I205/H205,"-")</f>
        <v>0.6</v>
      </c>
      <c r="K205" s="461">
        <f t="shared" ref="K205" si="408">VLOOKUP(C205,$AD$5:$AK$78,4,0)</f>
        <v>1793</v>
      </c>
      <c r="L205" s="172">
        <v>1350</v>
      </c>
      <c r="M205" s="65">
        <f>IFERROR(L205/K205,"-")</f>
        <v>0.75292805354155046</v>
      </c>
      <c r="N205" s="461">
        <f t="shared" ref="N205" si="409">VLOOKUP(C205,$AD$5:$AK$78,5,0)</f>
        <v>1352</v>
      </c>
      <c r="O205" s="172">
        <v>982</v>
      </c>
      <c r="P205" s="65">
        <f>IFERROR(O205/N205,"-")</f>
        <v>0.72633136094674555</v>
      </c>
      <c r="Q205" s="461">
        <f t="shared" ref="Q205" si="410">VLOOKUP(C205,$AD$5:$AK$78,6,0)</f>
        <v>565</v>
      </c>
      <c r="R205" s="172">
        <v>401</v>
      </c>
      <c r="S205" s="65">
        <f>IFERROR(R205/Q205,"-")</f>
        <v>0.70973451327433623</v>
      </c>
      <c r="T205" s="461">
        <f t="shared" ref="T205" si="411">VLOOKUP(C205,$AD$5:$AK$78,7,0)</f>
        <v>126</v>
      </c>
      <c r="U205" s="172">
        <v>85</v>
      </c>
      <c r="V205" s="65">
        <f>IFERROR(U205/T205,"-")</f>
        <v>0.67460317460317465</v>
      </c>
      <c r="W205" s="461">
        <f t="shared" ref="W205" si="412">VLOOKUP(C205,$AD$5:$AK$78,8,0)</f>
        <v>24</v>
      </c>
      <c r="X205" s="172">
        <v>17</v>
      </c>
      <c r="Y205" s="65">
        <f>IFERROR(X205/W205,"-")</f>
        <v>0.70833333333333337</v>
      </c>
      <c r="Z205" s="461">
        <f t="shared" ref="Z205" si="413">VLOOKUP(C205,$AD$5:$AL$78,9,0)</f>
        <v>3885</v>
      </c>
      <c r="AA205" s="172">
        <f t="shared" si="397"/>
        <v>2849</v>
      </c>
      <c r="AB205" s="65">
        <f>IFERROR(AA205/Z205,"-")</f>
        <v>0.73333333333333328</v>
      </c>
    </row>
    <row r="206" spans="2:28" ht="14.25" customHeight="1">
      <c r="B206" s="457"/>
      <c r="C206" s="460"/>
      <c r="D206" s="244" t="s">
        <v>78</v>
      </c>
      <c r="E206" s="462"/>
      <c r="F206" s="173">
        <v>0</v>
      </c>
      <c r="G206" s="12">
        <f>IFERROR(F206/E205,"-")</f>
        <v>0</v>
      </c>
      <c r="H206" s="462"/>
      <c r="I206" s="173">
        <v>2</v>
      </c>
      <c r="J206" s="12">
        <f>IFERROR(I206/H205,"-")</f>
        <v>0.1</v>
      </c>
      <c r="K206" s="462"/>
      <c r="L206" s="173">
        <v>183</v>
      </c>
      <c r="M206" s="12">
        <f>IFERROR(L206/K205,"-")</f>
        <v>0.10206358059118795</v>
      </c>
      <c r="N206" s="462"/>
      <c r="O206" s="173">
        <v>125</v>
      </c>
      <c r="P206" s="12">
        <f>IFERROR(O206/N205,"-")</f>
        <v>9.2455621301775148E-2</v>
      </c>
      <c r="Q206" s="462"/>
      <c r="R206" s="173">
        <v>55</v>
      </c>
      <c r="S206" s="12">
        <f>IFERROR(R206/Q205,"-")</f>
        <v>9.7345132743362831E-2</v>
      </c>
      <c r="T206" s="462"/>
      <c r="U206" s="173">
        <v>16</v>
      </c>
      <c r="V206" s="12">
        <f>IFERROR(U206/T205,"-")</f>
        <v>0.12698412698412698</v>
      </c>
      <c r="W206" s="462"/>
      <c r="X206" s="173">
        <v>1</v>
      </c>
      <c r="Y206" s="12">
        <f>IFERROR(X206/W205,"-")</f>
        <v>4.1666666666666664E-2</v>
      </c>
      <c r="Z206" s="462"/>
      <c r="AA206" s="173">
        <f t="shared" si="397"/>
        <v>382</v>
      </c>
      <c r="AB206" s="12">
        <f>IFERROR(AA206/Z205,"-")</f>
        <v>9.8326898326898324E-2</v>
      </c>
    </row>
    <row r="207" spans="2:28" ht="14.25" customHeight="1">
      <c r="B207" s="457"/>
      <c r="C207" s="460"/>
      <c r="D207" s="244" t="s">
        <v>79</v>
      </c>
      <c r="E207" s="462"/>
      <c r="F207" s="173">
        <v>2</v>
      </c>
      <c r="G207" s="12">
        <f>IFERROR(F207/E205,"-")</f>
        <v>0.4</v>
      </c>
      <c r="H207" s="462"/>
      <c r="I207" s="173">
        <v>0</v>
      </c>
      <c r="J207" s="12">
        <f>IFERROR(I207/H205,"-")</f>
        <v>0</v>
      </c>
      <c r="K207" s="462"/>
      <c r="L207" s="173">
        <v>103</v>
      </c>
      <c r="M207" s="12">
        <f>IFERROR(L207/K205,"-")</f>
        <v>5.7445621862799778E-2</v>
      </c>
      <c r="N207" s="462"/>
      <c r="O207" s="173">
        <v>92</v>
      </c>
      <c r="P207" s="12">
        <f>IFERROR(O207/N205,"-")</f>
        <v>6.8047337278106509E-2</v>
      </c>
      <c r="Q207" s="462"/>
      <c r="R207" s="173">
        <v>26</v>
      </c>
      <c r="S207" s="12">
        <f>IFERROR(R207/Q205,"-")</f>
        <v>4.6017699115044247E-2</v>
      </c>
      <c r="T207" s="462"/>
      <c r="U207" s="173">
        <v>11</v>
      </c>
      <c r="V207" s="12">
        <f>IFERROR(U207/T205,"-")</f>
        <v>8.7301587301587297E-2</v>
      </c>
      <c r="W207" s="462"/>
      <c r="X207" s="173">
        <v>1</v>
      </c>
      <c r="Y207" s="12">
        <f>IFERROR(X207/W205,"-")</f>
        <v>4.1666666666666664E-2</v>
      </c>
      <c r="Z207" s="462"/>
      <c r="AA207" s="173">
        <f t="shared" si="397"/>
        <v>235</v>
      </c>
      <c r="AB207" s="12">
        <f>IFERROR(AA207/Z205,"-")</f>
        <v>6.0489060489060491E-2</v>
      </c>
    </row>
    <row r="208" spans="2:28" ht="14.25" customHeight="1">
      <c r="B208" s="458"/>
      <c r="C208" s="482"/>
      <c r="D208" s="245" t="s">
        <v>80</v>
      </c>
      <c r="E208" s="463"/>
      <c r="F208" s="174">
        <v>1</v>
      </c>
      <c r="G208" s="13">
        <f>IFERROR(F208/E205,"-")</f>
        <v>0.2</v>
      </c>
      <c r="H208" s="463"/>
      <c r="I208" s="174">
        <v>6</v>
      </c>
      <c r="J208" s="13">
        <f>IFERROR(I208/H205,"-")</f>
        <v>0.3</v>
      </c>
      <c r="K208" s="463"/>
      <c r="L208" s="174">
        <v>157</v>
      </c>
      <c r="M208" s="13">
        <f>IFERROR(L208/K205,"-")</f>
        <v>8.756274400446179E-2</v>
      </c>
      <c r="N208" s="463"/>
      <c r="O208" s="174">
        <v>153</v>
      </c>
      <c r="P208" s="13">
        <f>IFERROR(O208/N205,"-")</f>
        <v>0.11316568047337278</v>
      </c>
      <c r="Q208" s="463"/>
      <c r="R208" s="174">
        <v>83</v>
      </c>
      <c r="S208" s="13">
        <f>IFERROR(R208/Q205,"-")</f>
        <v>0.14690265486725665</v>
      </c>
      <c r="T208" s="463"/>
      <c r="U208" s="174">
        <v>14</v>
      </c>
      <c r="V208" s="13">
        <f>IFERROR(U208/T205,"-")</f>
        <v>0.1111111111111111</v>
      </c>
      <c r="W208" s="463"/>
      <c r="X208" s="174">
        <v>5</v>
      </c>
      <c r="Y208" s="13">
        <f>IFERROR(X208/W205,"-")</f>
        <v>0.20833333333333334</v>
      </c>
      <c r="Z208" s="463"/>
      <c r="AA208" s="174">
        <f t="shared" si="397"/>
        <v>419</v>
      </c>
      <c r="AB208" s="13">
        <f>IFERROR(AA208/Z205,"-")</f>
        <v>0.10785070785070786</v>
      </c>
    </row>
    <row r="209" spans="2:28" ht="14.25" customHeight="1">
      <c r="B209" s="456">
        <v>52</v>
      </c>
      <c r="C209" s="459" t="s">
        <v>4</v>
      </c>
      <c r="D209" s="243" t="s">
        <v>77</v>
      </c>
      <c r="E209" s="461">
        <f t="shared" ref="E209" si="414">VLOOKUP(C209,$AD$5:$AK$78,2,0)</f>
        <v>0</v>
      </c>
      <c r="F209" s="172">
        <v>0</v>
      </c>
      <c r="G209" s="65" t="str">
        <f>IFERROR(F209/E209,"-")</f>
        <v>-</v>
      </c>
      <c r="H209" s="461">
        <f t="shared" ref="H209" si="415">VLOOKUP(C209,$AD$5:$AK$78,3,0)</f>
        <v>3</v>
      </c>
      <c r="I209" s="172">
        <v>1</v>
      </c>
      <c r="J209" s="65">
        <f>IFERROR(I209/H209,"-")</f>
        <v>0.33333333333333331</v>
      </c>
      <c r="K209" s="461">
        <f t="shared" ref="K209" si="416">VLOOKUP(C209,$AD$5:$AK$78,4,0)</f>
        <v>1557</v>
      </c>
      <c r="L209" s="172">
        <v>1177</v>
      </c>
      <c r="M209" s="65">
        <f>IFERROR(L209/K209,"-")</f>
        <v>0.75594091201027613</v>
      </c>
      <c r="N209" s="461">
        <f t="shared" ref="N209" si="417">VLOOKUP(C209,$AD$5:$AK$78,5,0)</f>
        <v>1099</v>
      </c>
      <c r="O209" s="172">
        <v>783</v>
      </c>
      <c r="P209" s="65">
        <f>IFERROR(O209/N209,"-")</f>
        <v>0.71246587807097361</v>
      </c>
      <c r="Q209" s="461">
        <f t="shared" ref="Q209" si="418">VLOOKUP(C209,$AD$5:$AK$78,6,0)</f>
        <v>484</v>
      </c>
      <c r="R209" s="172">
        <v>342</v>
      </c>
      <c r="S209" s="65">
        <f>IFERROR(R209/Q209,"-")</f>
        <v>0.70661157024793386</v>
      </c>
      <c r="T209" s="461">
        <f t="shared" ref="T209" si="419">VLOOKUP(C209,$AD$5:$AK$78,7,0)</f>
        <v>143</v>
      </c>
      <c r="U209" s="172">
        <v>86</v>
      </c>
      <c r="V209" s="65">
        <f>IFERROR(U209/T209,"-")</f>
        <v>0.60139860139860135</v>
      </c>
      <c r="W209" s="461">
        <f t="shared" ref="W209" si="420">VLOOKUP(C209,$AD$5:$AK$78,8,0)</f>
        <v>19</v>
      </c>
      <c r="X209" s="172">
        <v>14</v>
      </c>
      <c r="Y209" s="65">
        <f>IFERROR(X209/W209,"-")</f>
        <v>0.73684210526315785</v>
      </c>
      <c r="Z209" s="461">
        <f t="shared" ref="Z209" si="421">VLOOKUP(C209,$AD$5:$AL$78,9,0)</f>
        <v>3305</v>
      </c>
      <c r="AA209" s="172">
        <f t="shared" si="397"/>
        <v>2403</v>
      </c>
      <c r="AB209" s="65">
        <f>IFERROR(AA209/Z209,"-")</f>
        <v>0.72708018154311649</v>
      </c>
    </row>
    <row r="210" spans="2:28" ht="14.25" customHeight="1">
      <c r="B210" s="457"/>
      <c r="C210" s="460"/>
      <c r="D210" s="244" t="s">
        <v>78</v>
      </c>
      <c r="E210" s="462"/>
      <c r="F210" s="173">
        <v>0</v>
      </c>
      <c r="G210" s="12" t="str">
        <f>IFERROR(F210/E209,"-")</f>
        <v>-</v>
      </c>
      <c r="H210" s="462"/>
      <c r="I210" s="173">
        <v>0</v>
      </c>
      <c r="J210" s="12">
        <f>IFERROR(I210/H209,"-")</f>
        <v>0</v>
      </c>
      <c r="K210" s="462"/>
      <c r="L210" s="173">
        <v>174</v>
      </c>
      <c r="M210" s="12">
        <f>IFERROR(L210/K209,"-")</f>
        <v>0.11175337186897881</v>
      </c>
      <c r="N210" s="462"/>
      <c r="O210" s="173">
        <v>124</v>
      </c>
      <c r="P210" s="12">
        <f>IFERROR(O210/N209,"-")</f>
        <v>0.11282984531392175</v>
      </c>
      <c r="Q210" s="462"/>
      <c r="R210" s="173">
        <v>42</v>
      </c>
      <c r="S210" s="12">
        <f>IFERROR(R210/Q209,"-")</f>
        <v>8.6776859504132234E-2</v>
      </c>
      <c r="T210" s="462"/>
      <c r="U210" s="173">
        <v>13</v>
      </c>
      <c r="V210" s="12">
        <f>IFERROR(U210/T209,"-")</f>
        <v>9.0909090909090912E-2</v>
      </c>
      <c r="W210" s="462"/>
      <c r="X210" s="173">
        <v>1</v>
      </c>
      <c r="Y210" s="12">
        <f>IFERROR(X210/W209,"-")</f>
        <v>5.2631578947368418E-2</v>
      </c>
      <c r="Z210" s="462"/>
      <c r="AA210" s="173">
        <f t="shared" si="397"/>
        <v>354</v>
      </c>
      <c r="AB210" s="12">
        <f>IFERROR(AA210/Z209,"-")</f>
        <v>0.10711043872919819</v>
      </c>
    </row>
    <row r="211" spans="2:28" ht="14.25" customHeight="1">
      <c r="B211" s="457"/>
      <c r="C211" s="460"/>
      <c r="D211" s="244" t="s">
        <v>79</v>
      </c>
      <c r="E211" s="462"/>
      <c r="F211" s="173">
        <v>0</v>
      </c>
      <c r="G211" s="12" t="str">
        <f>IFERROR(F211/E209,"-")</f>
        <v>-</v>
      </c>
      <c r="H211" s="462"/>
      <c r="I211" s="173">
        <v>0</v>
      </c>
      <c r="J211" s="12">
        <f>IFERROR(I211/H209,"-")</f>
        <v>0</v>
      </c>
      <c r="K211" s="462"/>
      <c r="L211" s="173">
        <v>81</v>
      </c>
      <c r="M211" s="12">
        <f>IFERROR(L211/K209,"-")</f>
        <v>5.2023121387283239E-2</v>
      </c>
      <c r="N211" s="462"/>
      <c r="O211" s="173">
        <v>61</v>
      </c>
      <c r="P211" s="12">
        <f>IFERROR(O211/N209,"-")</f>
        <v>5.5505004549590536E-2</v>
      </c>
      <c r="Q211" s="462"/>
      <c r="R211" s="173">
        <v>17</v>
      </c>
      <c r="S211" s="12">
        <f>IFERROR(R211/Q209,"-")</f>
        <v>3.5123966942148761E-2</v>
      </c>
      <c r="T211" s="462"/>
      <c r="U211" s="173">
        <v>9</v>
      </c>
      <c r="V211" s="12">
        <f>IFERROR(U211/T209,"-")</f>
        <v>6.2937062937062943E-2</v>
      </c>
      <c r="W211" s="462"/>
      <c r="X211" s="173">
        <v>0</v>
      </c>
      <c r="Y211" s="12">
        <f>IFERROR(X211/W209,"-")</f>
        <v>0</v>
      </c>
      <c r="Z211" s="462"/>
      <c r="AA211" s="173">
        <f t="shared" si="397"/>
        <v>168</v>
      </c>
      <c r="AB211" s="12">
        <f>IFERROR(AA211/Z209,"-")</f>
        <v>5.0832072617246593E-2</v>
      </c>
    </row>
    <row r="212" spans="2:28" ht="14.25" customHeight="1">
      <c r="B212" s="458"/>
      <c r="C212" s="482"/>
      <c r="D212" s="245" t="s">
        <v>80</v>
      </c>
      <c r="E212" s="463"/>
      <c r="F212" s="174">
        <v>0</v>
      </c>
      <c r="G212" s="13" t="str">
        <f>IFERROR(F212/E209,"-")</f>
        <v>-</v>
      </c>
      <c r="H212" s="463"/>
      <c r="I212" s="174">
        <v>2</v>
      </c>
      <c r="J212" s="13">
        <f>IFERROR(I212/H209,"-")</f>
        <v>0.66666666666666663</v>
      </c>
      <c r="K212" s="463"/>
      <c r="L212" s="174">
        <v>125</v>
      </c>
      <c r="M212" s="13">
        <f>IFERROR(L212/K209,"-")</f>
        <v>8.028259473346179E-2</v>
      </c>
      <c r="N212" s="463"/>
      <c r="O212" s="174">
        <v>131</v>
      </c>
      <c r="P212" s="13">
        <f>IFERROR(O212/N209,"-")</f>
        <v>0.1191992720655141</v>
      </c>
      <c r="Q212" s="463"/>
      <c r="R212" s="174">
        <v>83</v>
      </c>
      <c r="S212" s="13">
        <f>IFERROR(R212/Q209,"-")</f>
        <v>0.17148760330578514</v>
      </c>
      <c r="T212" s="463"/>
      <c r="U212" s="174">
        <v>35</v>
      </c>
      <c r="V212" s="13">
        <f>IFERROR(U212/T209,"-")</f>
        <v>0.24475524475524477</v>
      </c>
      <c r="W212" s="463"/>
      <c r="X212" s="174">
        <v>4</v>
      </c>
      <c r="Y212" s="13">
        <f>IFERROR(X212/W209,"-")</f>
        <v>0.21052631578947367</v>
      </c>
      <c r="Z212" s="463"/>
      <c r="AA212" s="174">
        <f t="shared" si="397"/>
        <v>380</v>
      </c>
      <c r="AB212" s="13">
        <f>IFERROR(AA212/Z209,"-")</f>
        <v>0.11497730711043873</v>
      </c>
    </row>
    <row r="213" spans="2:28" ht="14.25" customHeight="1">
      <c r="B213" s="456">
        <v>53</v>
      </c>
      <c r="C213" s="459" t="s">
        <v>22</v>
      </c>
      <c r="D213" s="243" t="s">
        <v>77</v>
      </c>
      <c r="E213" s="461">
        <f t="shared" ref="E213" si="422">VLOOKUP(C213,$AD$5:$AK$78,2,0)</f>
        <v>3</v>
      </c>
      <c r="F213" s="172">
        <v>3</v>
      </c>
      <c r="G213" s="65">
        <f>IFERROR(F213/E213,"-")</f>
        <v>1</v>
      </c>
      <c r="H213" s="461">
        <f t="shared" ref="H213" si="423">VLOOKUP(C213,$AD$5:$AK$78,3,0)</f>
        <v>8</v>
      </c>
      <c r="I213" s="172">
        <v>7</v>
      </c>
      <c r="J213" s="65">
        <f>IFERROR(I213/H213,"-")</f>
        <v>0.875</v>
      </c>
      <c r="K213" s="461">
        <f t="shared" ref="K213" si="424">VLOOKUP(C213,$AD$5:$AK$78,4,0)</f>
        <v>658</v>
      </c>
      <c r="L213" s="172">
        <v>506</v>
      </c>
      <c r="M213" s="65">
        <f>IFERROR(L213/K213,"-")</f>
        <v>0.76899696048632216</v>
      </c>
      <c r="N213" s="461">
        <f t="shared" ref="N213" si="425">VLOOKUP(C213,$AD$5:$AK$78,5,0)</f>
        <v>453</v>
      </c>
      <c r="O213" s="172">
        <v>337</v>
      </c>
      <c r="P213" s="65">
        <f>IFERROR(O213/N213,"-")</f>
        <v>0.74392935982339958</v>
      </c>
      <c r="Q213" s="461">
        <f t="shared" ref="Q213" si="426">VLOOKUP(C213,$AD$5:$AK$78,6,0)</f>
        <v>167</v>
      </c>
      <c r="R213" s="172">
        <v>117</v>
      </c>
      <c r="S213" s="65">
        <f>IFERROR(R213/Q213,"-")</f>
        <v>0.70059880239520955</v>
      </c>
      <c r="T213" s="461">
        <f t="shared" ref="T213" si="427">VLOOKUP(C213,$AD$5:$AK$78,7,0)</f>
        <v>43</v>
      </c>
      <c r="U213" s="172">
        <v>30</v>
      </c>
      <c r="V213" s="65">
        <f>IFERROR(U213/T213,"-")</f>
        <v>0.69767441860465118</v>
      </c>
      <c r="W213" s="461">
        <f t="shared" ref="W213" si="428">VLOOKUP(C213,$AD$5:$AK$78,8,0)</f>
        <v>8</v>
      </c>
      <c r="X213" s="172">
        <v>3</v>
      </c>
      <c r="Y213" s="65">
        <f>IFERROR(X213/W213,"-")</f>
        <v>0.375</v>
      </c>
      <c r="Z213" s="461">
        <f t="shared" ref="Z213" si="429">VLOOKUP(C213,$AD$5:$AL$78,9,0)</f>
        <v>1340</v>
      </c>
      <c r="AA213" s="172">
        <f t="shared" si="397"/>
        <v>1003</v>
      </c>
      <c r="AB213" s="65">
        <f>IFERROR(AA213/Z213,"-")</f>
        <v>0.7485074626865672</v>
      </c>
    </row>
    <row r="214" spans="2:28" ht="14.25" customHeight="1">
      <c r="B214" s="457"/>
      <c r="C214" s="460"/>
      <c r="D214" s="244" t="s">
        <v>78</v>
      </c>
      <c r="E214" s="462"/>
      <c r="F214" s="173">
        <v>0</v>
      </c>
      <c r="G214" s="12">
        <f>IFERROR(F214/E213,"-")</f>
        <v>0</v>
      </c>
      <c r="H214" s="462"/>
      <c r="I214" s="173">
        <v>0</v>
      </c>
      <c r="J214" s="12">
        <f>IFERROR(I214/H213,"-")</f>
        <v>0</v>
      </c>
      <c r="K214" s="462"/>
      <c r="L214" s="173">
        <v>60</v>
      </c>
      <c r="M214" s="12">
        <f>IFERROR(L214/K213,"-")</f>
        <v>9.1185410334346503E-2</v>
      </c>
      <c r="N214" s="462"/>
      <c r="O214" s="173">
        <v>46</v>
      </c>
      <c r="P214" s="12">
        <f>IFERROR(O214/N213,"-")</f>
        <v>0.10154525386313466</v>
      </c>
      <c r="Q214" s="462"/>
      <c r="R214" s="173">
        <v>19</v>
      </c>
      <c r="S214" s="12">
        <f>IFERROR(R214/Q213,"-")</f>
        <v>0.11377245508982035</v>
      </c>
      <c r="T214" s="462"/>
      <c r="U214" s="173">
        <v>3</v>
      </c>
      <c r="V214" s="12">
        <f>IFERROR(U214/T213,"-")</f>
        <v>6.9767441860465115E-2</v>
      </c>
      <c r="W214" s="462"/>
      <c r="X214" s="173">
        <v>1</v>
      </c>
      <c r="Y214" s="12">
        <f>IFERROR(X214/W213,"-")</f>
        <v>0.125</v>
      </c>
      <c r="Z214" s="462"/>
      <c r="AA214" s="173">
        <f t="shared" si="397"/>
        <v>129</v>
      </c>
      <c r="AB214" s="12">
        <f>IFERROR(AA214/Z213,"-")</f>
        <v>9.6268656716417905E-2</v>
      </c>
    </row>
    <row r="215" spans="2:28" ht="14.25" customHeight="1">
      <c r="B215" s="457"/>
      <c r="C215" s="460"/>
      <c r="D215" s="244" t="s">
        <v>79</v>
      </c>
      <c r="E215" s="462"/>
      <c r="F215" s="173">
        <v>0</v>
      </c>
      <c r="G215" s="12">
        <f>IFERROR(F215/E213,"-")</f>
        <v>0</v>
      </c>
      <c r="H215" s="462"/>
      <c r="I215" s="173">
        <v>0</v>
      </c>
      <c r="J215" s="12">
        <f>IFERROR(I215/H213,"-")</f>
        <v>0</v>
      </c>
      <c r="K215" s="462"/>
      <c r="L215" s="173">
        <v>38</v>
      </c>
      <c r="M215" s="12">
        <f>IFERROR(L215/K213,"-")</f>
        <v>5.7750759878419454E-2</v>
      </c>
      <c r="N215" s="462"/>
      <c r="O215" s="173">
        <v>24</v>
      </c>
      <c r="P215" s="12">
        <f>IFERROR(O215/N213,"-")</f>
        <v>5.2980132450331126E-2</v>
      </c>
      <c r="Q215" s="462"/>
      <c r="R215" s="173">
        <v>6</v>
      </c>
      <c r="S215" s="12">
        <f>IFERROR(R215/Q213,"-")</f>
        <v>3.5928143712574849E-2</v>
      </c>
      <c r="T215" s="462"/>
      <c r="U215" s="173">
        <v>2</v>
      </c>
      <c r="V215" s="12">
        <f>IFERROR(U215/T213,"-")</f>
        <v>4.6511627906976744E-2</v>
      </c>
      <c r="W215" s="462"/>
      <c r="X215" s="173">
        <v>1</v>
      </c>
      <c r="Y215" s="12">
        <f>IFERROR(X215/W213,"-")</f>
        <v>0.125</v>
      </c>
      <c r="Z215" s="462"/>
      <c r="AA215" s="173">
        <f t="shared" si="397"/>
        <v>71</v>
      </c>
      <c r="AB215" s="12">
        <f>IFERROR(AA215/Z213,"-")</f>
        <v>5.2985074626865671E-2</v>
      </c>
    </row>
    <row r="216" spans="2:28" ht="14.25" customHeight="1">
      <c r="B216" s="458"/>
      <c r="C216" s="482"/>
      <c r="D216" s="245" t="s">
        <v>80</v>
      </c>
      <c r="E216" s="463"/>
      <c r="F216" s="174">
        <v>0</v>
      </c>
      <c r="G216" s="13">
        <f>IFERROR(F216/E213,"-")</f>
        <v>0</v>
      </c>
      <c r="H216" s="463"/>
      <c r="I216" s="174">
        <v>1</v>
      </c>
      <c r="J216" s="13">
        <f>IFERROR(I216/H213,"-")</f>
        <v>0.125</v>
      </c>
      <c r="K216" s="463"/>
      <c r="L216" s="174">
        <v>54</v>
      </c>
      <c r="M216" s="13">
        <f>IFERROR(L216/K213,"-")</f>
        <v>8.2066869300911852E-2</v>
      </c>
      <c r="N216" s="463"/>
      <c r="O216" s="174">
        <v>46</v>
      </c>
      <c r="P216" s="13">
        <f>IFERROR(O216/N213,"-")</f>
        <v>0.10154525386313466</v>
      </c>
      <c r="Q216" s="463"/>
      <c r="R216" s="174">
        <v>25</v>
      </c>
      <c r="S216" s="13">
        <f>IFERROR(R216/Q213,"-")</f>
        <v>0.1497005988023952</v>
      </c>
      <c r="T216" s="463"/>
      <c r="U216" s="174">
        <v>8</v>
      </c>
      <c r="V216" s="13">
        <f>IFERROR(U216/T213,"-")</f>
        <v>0.18604651162790697</v>
      </c>
      <c r="W216" s="463"/>
      <c r="X216" s="174">
        <v>3</v>
      </c>
      <c r="Y216" s="13">
        <f>IFERROR(X216/W213,"-")</f>
        <v>0.375</v>
      </c>
      <c r="Z216" s="463"/>
      <c r="AA216" s="174">
        <f t="shared" si="397"/>
        <v>137</v>
      </c>
      <c r="AB216" s="13">
        <f>IFERROR(AA216/Z213,"-")</f>
        <v>0.10223880597014925</v>
      </c>
    </row>
    <row r="217" spans="2:28" ht="14.25" customHeight="1">
      <c r="B217" s="456">
        <v>54</v>
      </c>
      <c r="C217" s="459" t="s">
        <v>28</v>
      </c>
      <c r="D217" s="243" t="s">
        <v>77</v>
      </c>
      <c r="E217" s="461">
        <f t="shared" ref="E217" si="430">VLOOKUP(C217,$AD$5:$AK$78,2,0)</f>
        <v>3</v>
      </c>
      <c r="F217" s="172">
        <v>3</v>
      </c>
      <c r="G217" s="65">
        <f>IFERROR(F217/E217,"-")</f>
        <v>1</v>
      </c>
      <c r="H217" s="461">
        <f t="shared" ref="H217" si="431">VLOOKUP(C217,$AD$5:$AK$78,3,0)</f>
        <v>14</v>
      </c>
      <c r="I217" s="172">
        <v>11</v>
      </c>
      <c r="J217" s="65">
        <f>IFERROR(I217/H217,"-")</f>
        <v>0.7857142857142857</v>
      </c>
      <c r="K217" s="461">
        <f t="shared" ref="K217" si="432">VLOOKUP(C217,$AD$5:$AK$78,4,0)</f>
        <v>899</v>
      </c>
      <c r="L217" s="172">
        <v>681</v>
      </c>
      <c r="M217" s="65">
        <f>IFERROR(L217/K217,"-")</f>
        <v>0.75750834260289213</v>
      </c>
      <c r="N217" s="461">
        <f t="shared" ref="N217" si="433">VLOOKUP(C217,$AD$5:$AK$78,5,0)</f>
        <v>635</v>
      </c>
      <c r="O217" s="172">
        <v>458</v>
      </c>
      <c r="P217" s="65">
        <f>IFERROR(O217/N217,"-")</f>
        <v>0.721259842519685</v>
      </c>
      <c r="Q217" s="461">
        <f t="shared" ref="Q217" si="434">VLOOKUP(C217,$AD$5:$AK$78,6,0)</f>
        <v>276</v>
      </c>
      <c r="R217" s="172">
        <v>189</v>
      </c>
      <c r="S217" s="65">
        <f>IFERROR(R217/Q217,"-")</f>
        <v>0.68478260869565222</v>
      </c>
      <c r="T217" s="461">
        <f t="shared" ref="T217" si="435">VLOOKUP(C217,$AD$5:$AK$78,7,0)</f>
        <v>68</v>
      </c>
      <c r="U217" s="172">
        <v>43</v>
      </c>
      <c r="V217" s="65">
        <f>IFERROR(U217/T217,"-")</f>
        <v>0.63235294117647056</v>
      </c>
      <c r="W217" s="461">
        <f t="shared" ref="W217" si="436">VLOOKUP(C217,$AD$5:$AK$78,8,0)</f>
        <v>9</v>
      </c>
      <c r="X217" s="172">
        <v>4</v>
      </c>
      <c r="Y217" s="65">
        <f>IFERROR(X217/W217,"-")</f>
        <v>0.44444444444444442</v>
      </c>
      <c r="Z217" s="461">
        <f t="shared" ref="Z217" si="437">VLOOKUP(C217,$AD$5:$AL$78,9,0)</f>
        <v>1904</v>
      </c>
      <c r="AA217" s="172">
        <f t="shared" si="397"/>
        <v>1389</v>
      </c>
      <c r="AB217" s="65">
        <f>IFERROR(AA217/Z217,"-")</f>
        <v>0.72951680672268904</v>
      </c>
    </row>
    <row r="218" spans="2:28" ht="14.25" customHeight="1">
      <c r="B218" s="457"/>
      <c r="C218" s="460"/>
      <c r="D218" s="244" t="s">
        <v>78</v>
      </c>
      <c r="E218" s="462"/>
      <c r="F218" s="173">
        <v>0</v>
      </c>
      <c r="G218" s="12">
        <f>IFERROR(F218/E217,"-")</f>
        <v>0</v>
      </c>
      <c r="H218" s="462"/>
      <c r="I218" s="173">
        <v>0</v>
      </c>
      <c r="J218" s="12">
        <f>IFERROR(I218/H217,"-")</f>
        <v>0</v>
      </c>
      <c r="K218" s="462"/>
      <c r="L218" s="173">
        <v>96</v>
      </c>
      <c r="M218" s="12">
        <f>IFERROR(L218/K217,"-")</f>
        <v>0.10678531701890991</v>
      </c>
      <c r="N218" s="462"/>
      <c r="O218" s="173">
        <v>66</v>
      </c>
      <c r="P218" s="12">
        <f>IFERROR(O218/N217,"-")</f>
        <v>0.10393700787401575</v>
      </c>
      <c r="Q218" s="462"/>
      <c r="R218" s="173">
        <v>27</v>
      </c>
      <c r="S218" s="12">
        <f>IFERROR(R218/Q217,"-")</f>
        <v>9.7826086956521743E-2</v>
      </c>
      <c r="T218" s="462"/>
      <c r="U218" s="173">
        <v>12</v>
      </c>
      <c r="V218" s="12">
        <f>IFERROR(U218/T217,"-")</f>
        <v>0.17647058823529413</v>
      </c>
      <c r="W218" s="462"/>
      <c r="X218" s="173">
        <v>1</v>
      </c>
      <c r="Y218" s="12">
        <f>IFERROR(X218/W217,"-")</f>
        <v>0.1111111111111111</v>
      </c>
      <c r="Z218" s="462"/>
      <c r="AA218" s="173">
        <f t="shared" si="397"/>
        <v>202</v>
      </c>
      <c r="AB218" s="12">
        <f>IFERROR(AA218/Z217,"-")</f>
        <v>0.10609243697478991</v>
      </c>
    </row>
    <row r="219" spans="2:28" ht="14.25" customHeight="1">
      <c r="B219" s="457"/>
      <c r="C219" s="460"/>
      <c r="D219" s="244" t="s">
        <v>79</v>
      </c>
      <c r="E219" s="462"/>
      <c r="F219" s="173">
        <v>0</v>
      </c>
      <c r="G219" s="12">
        <f>IFERROR(F219/E217,"-")</f>
        <v>0</v>
      </c>
      <c r="H219" s="462"/>
      <c r="I219" s="173">
        <v>1</v>
      </c>
      <c r="J219" s="12">
        <f>IFERROR(I219/H217,"-")</f>
        <v>7.1428571428571425E-2</v>
      </c>
      <c r="K219" s="462"/>
      <c r="L219" s="173">
        <v>46</v>
      </c>
      <c r="M219" s="12">
        <f>IFERROR(L219/K217,"-")</f>
        <v>5.116796440489433E-2</v>
      </c>
      <c r="N219" s="462"/>
      <c r="O219" s="173">
        <v>42</v>
      </c>
      <c r="P219" s="12">
        <f>IFERROR(O219/N217,"-")</f>
        <v>6.6141732283464566E-2</v>
      </c>
      <c r="Q219" s="462"/>
      <c r="R219" s="173">
        <v>23</v>
      </c>
      <c r="S219" s="12">
        <f>IFERROR(R219/Q217,"-")</f>
        <v>8.3333333333333329E-2</v>
      </c>
      <c r="T219" s="462"/>
      <c r="U219" s="173">
        <v>6</v>
      </c>
      <c r="V219" s="12">
        <f>IFERROR(U219/T217,"-")</f>
        <v>8.8235294117647065E-2</v>
      </c>
      <c r="W219" s="462"/>
      <c r="X219" s="173">
        <v>1</v>
      </c>
      <c r="Y219" s="12">
        <f>IFERROR(X219/W217,"-")</f>
        <v>0.1111111111111111</v>
      </c>
      <c r="Z219" s="462"/>
      <c r="AA219" s="173">
        <f t="shared" si="397"/>
        <v>119</v>
      </c>
      <c r="AB219" s="12">
        <f>IFERROR(AA219/Z217,"-")</f>
        <v>6.25E-2</v>
      </c>
    </row>
    <row r="220" spans="2:28" ht="14.25" customHeight="1">
      <c r="B220" s="458"/>
      <c r="C220" s="482"/>
      <c r="D220" s="245" t="s">
        <v>80</v>
      </c>
      <c r="E220" s="463"/>
      <c r="F220" s="174">
        <v>0</v>
      </c>
      <c r="G220" s="13">
        <f>IFERROR(F220/E217,"-")</f>
        <v>0</v>
      </c>
      <c r="H220" s="463"/>
      <c r="I220" s="174">
        <v>2</v>
      </c>
      <c r="J220" s="13">
        <f>IFERROR(I220/H217,"-")</f>
        <v>0.14285714285714285</v>
      </c>
      <c r="K220" s="463"/>
      <c r="L220" s="174">
        <v>76</v>
      </c>
      <c r="M220" s="13">
        <f>IFERROR(L220/K217,"-")</f>
        <v>8.4538375973303673E-2</v>
      </c>
      <c r="N220" s="463"/>
      <c r="O220" s="174">
        <v>69</v>
      </c>
      <c r="P220" s="13">
        <f>IFERROR(O220/N217,"-")</f>
        <v>0.10866141732283464</v>
      </c>
      <c r="Q220" s="463"/>
      <c r="R220" s="174">
        <v>37</v>
      </c>
      <c r="S220" s="13">
        <f>IFERROR(R220/Q217,"-")</f>
        <v>0.13405797101449277</v>
      </c>
      <c r="T220" s="463"/>
      <c r="U220" s="174">
        <v>7</v>
      </c>
      <c r="V220" s="13">
        <f>IFERROR(U220/T217,"-")</f>
        <v>0.10294117647058823</v>
      </c>
      <c r="W220" s="463"/>
      <c r="X220" s="174">
        <v>3</v>
      </c>
      <c r="Y220" s="13">
        <f>IFERROR(X220/W217,"-")</f>
        <v>0.33333333333333331</v>
      </c>
      <c r="Z220" s="463"/>
      <c r="AA220" s="174">
        <f t="shared" si="397"/>
        <v>194</v>
      </c>
      <c r="AB220" s="13">
        <f>IFERROR(AA220/Z217,"-")</f>
        <v>0.10189075630252101</v>
      </c>
    </row>
    <row r="221" spans="2:28" ht="14.25" customHeight="1">
      <c r="B221" s="456">
        <v>55</v>
      </c>
      <c r="C221" s="459" t="s">
        <v>17</v>
      </c>
      <c r="D221" s="243" t="s">
        <v>77</v>
      </c>
      <c r="E221" s="461">
        <f t="shared" ref="E221" si="438">VLOOKUP(C221,$AD$5:$AK$78,2,0)</f>
        <v>1</v>
      </c>
      <c r="F221" s="172">
        <v>1</v>
      </c>
      <c r="G221" s="65">
        <f>IFERROR(F221/E221,"-")</f>
        <v>1</v>
      </c>
      <c r="H221" s="461">
        <f t="shared" ref="H221" si="439">VLOOKUP(C221,$AD$5:$AK$78,3,0)</f>
        <v>11</v>
      </c>
      <c r="I221" s="172">
        <v>8</v>
      </c>
      <c r="J221" s="65">
        <f>IFERROR(I221/H221,"-")</f>
        <v>0.72727272727272729</v>
      </c>
      <c r="K221" s="461">
        <f t="shared" ref="K221" si="440">VLOOKUP(C221,$AD$5:$AK$78,4,0)</f>
        <v>754</v>
      </c>
      <c r="L221" s="172">
        <v>572</v>
      </c>
      <c r="M221" s="65">
        <f>IFERROR(L221/K221,"-")</f>
        <v>0.75862068965517238</v>
      </c>
      <c r="N221" s="461">
        <f t="shared" ref="N221" si="441">VLOOKUP(C221,$AD$5:$AK$78,5,0)</f>
        <v>651</v>
      </c>
      <c r="O221" s="172">
        <v>486</v>
      </c>
      <c r="P221" s="65">
        <f>IFERROR(O221/N221,"-")</f>
        <v>0.74654377880184331</v>
      </c>
      <c r="Q221" s="461">
        <f t="shared" ref="Q221" si="442">VLOOKUP(C221,$AD$5:$AK$78,6,0)</f>
        <v>285</v>
      </c>
      <c r="R221" s="172">
        <v>196</v>
      </c>
      <c r="S221" s="65">
        <f>IFERROR(R221/Q221,"-")</f>
        <v>0.68771929824561406</v>
      </c>
      <c r="T221" s="461">
        <f t="shared" ref="T221" si="443">VLOOKUP(C221,$AD$5:$AK$78,7,0)</f>
        <v>52</v>
      </c>
      <c r="U221" s="172">
        <v>40</v>
      </c>
      <c r="V221" s="65">
        <f>IFERROR(U221/T221,"-")</f>
        <v>0.76923076923076927</v>
      </c>
      <c r="W221" s="461">
        <f t="shared" ref="W221" si="444">VLOOKUP(C221,$AD$5:$AK$78,8,0)</f>
        <v>10</v>
      </c>
      <c r="X221" s="172">
        <v>3</v>
      </c>
      <c r="Y221" s="65">
        <f>IFERROR(X221/W221,"-")</f>
        <v>0.3</v>
      </c>
      <c r="Z221" s="461">
        <f t="shared" ref="Z221" si="445">VLOOKUP(C221,$AD$5:$AL$78,9,0)</f>
        <v>1764</v>
      </c>
      <c r="AA221" s="172">
        <f t="shared" si="397"/>
        <v>1306</v>
      </c>
      <c r="AB221" s="65">
        <f>IFERROR(AA221/Z221,"-")</f>
        <v>0.74036281179138319</v>
      </c>
    </row>
    <row r="222" spans="2:28" ht="14.25" customHeight="1">
      <c r="B222" s="457"/>
      <c r="C222" s="460"/>
      <c r="D222" s="244" t="s">
        <v>78</v>
      </c>
      <c r="E222" s="462"/>
      <c r="F222" s="173">
        <v>0</v>
      </c>
      <c r="G222" s="12">
        <f>IFERROR(F222/E221,"-")</f>
        <v>0</v>
      </c>
      <c r="H222" s="462"/>
      <c r="I222" s="173">
        <v>0</v>
      </c>
      <c r="J222" s="12">
        <f>IFERROR(I222/H221,"-")</f>
        <v>0</v>
      </c>
      <c r="K222" s="462"/>
      <c r="L222" s="173">
        <v>78</v>
      </c>
      <c r="M222" s="12">
        <f>IFERROR(L222/K221,"-")</f>
        <v>0.10344827586206896</v>
      </c>
      <c r="N222" s="462"/>
      <c r="O222" s="173">
        <v>67</v>
      </c>
      <c r="P222" s="12">
        <f>IFERROR(O222/N221,"-")</f>
        <v>0.10291858678955453</v>
      </c>
      <c r="Q222" s="462"/>
      <c r="R222" s="173">
        <v>26</v>
      </c>
      <c r="S222" s="12">
        <f>IFERROR(R222/Q221,"-")</f>
        <v>9.1228070175438603E-2</v>
      </c>
      <c r="T222" s="462"/>
      <c r="U222" s="173">
        <v>5</v>
      </c>
      <c r="V222" s="12">
        <f>IFERROR(U222/T221,"-")</f>
        <v>9.6153846153846159E-2</v>
      </c>
      <c r="W222" s="462"/>
      <c r="X222" s="173">
        <v>3</v>
      </c>
      <c r="Y222" s="12">
        <f>IFERROR(X222/W221,"-")</f>
        <v>0.3</v>
      </c>
      <c r="Z222" s="462"/>
      <c r="AA222" s="173">
        <f t="shared" si="397"/>
        <v>179</v>
      </c>
      <c r="AB222" s="12">
        <f>IFERROR(AA222/Z221,"-")</f>
        <v>0.10147392290249434</v>
      </c>
    </row>
    <row r="223" spans="2:28" ht="14.25" customHeight="1">
      <c r="B223" s="457"/>
      <c r="C223" s="460"/>
      <c r="D223" s="244" t="s">
        <v>79</v>
      </c>
      <c r="E223" s="462"/>
      <c r="F223" s="173">
        <v>0</v>
      </c>
      <c r="G223" s="12">
        <f>IFERROR(F223/E221,"-")</f>
        <v>0</v>
      </c>
      <c r="H223" s="462"/>
      <c r="I223" s="173">
        <v>1</v>
      </c>
      <c r="J223" s="12">
        <f>IFERROR(I223/H221,"-")</f>
        <v>9.0909090909090912E-2</v>
      </c>
      <c r="K223" s="462"/>
      <c r="L223" s="173">
        <v>40</v>
      </c>
      <c r="M223" s="12">
        <f>IFERROR(L223/K221,"-")</f>
        <v>5.3050397877984087E-2</v>
      </c>
      <c r="N223" s="462"/>
      <c r="O223" s="173">
        <v>38</v>
      </c>
      <c r="P223" s="12">
        <f>IFERROR(O223/N221,"-")</f>
        <v>5.8371735791090631E-2</v>
      </c>
      <c r="Q223" s="462"/>
      <c r="R223" s="173">
        <v>20</v>
      </c>
      <c r="S223" s="12">
        <f>IFERROR(R223/Q221,"-")</f>
        <v>7.0175438596491224E-2</v>
      </c>
      <c r="T223" s="462"/>
      <c r="U223" s="173">
        <v>2</v>
      </c>
      <c r="V223" s="12">
        <f>IFERROR(U223/T221,"-")</f>
        <v>3.8461538461538464E-2</v>
      </c>
      <c r="W223" s="462"/>
      <c r="X223" s="173">
        <v>2</v>
      </c>
      <c r="Y223" s="12">
        <f>IFERROR(X223/W221,"-")</f>
        <v>0.2</v>
      </c>
      <c r="Z223" s="462"/>
      <c r="AA223" s="173">
        <f t="shared" si="397"/>
        <v>103</v>
      </c>
      <c r="AB223" s="12">
        <f>IFERROR(AA223/Z221,"-")</f>
        <v>5.8390022675736959E-2</v>
      </c>
    </row>
    <row r="224" spans="2:28" ht="14.25" customHeight="1">
      <c r="B224" s="458"/>
      <c r="C224" s="482"/>
      <c r="D224" s="245" t="s">
        <v>80</v>
      </c>
      <c r="E224" s="463"/>
      <c r="F224" s="174">
        <v>0</v>
      </c>
      <c r="G224" s="13">
        <f>IFERROR(F224/E221,"-")</f>
        <v>0</v>
      </c>
      <c r="H224" s="463"/>
      <c r="I224" s="174">
        <v>2</v>
      </c>
      <c r="J224" s="13">
        <f>IFERROR(I224/H221,"-")</f>
        <v>0.18181818181818182</v>
      </c>
      <c r="K224" s="463"/>
      <c r="L224" s="174">
        <v>64</v>
      </c>
      <c r="M224" s="13">
        <f>IFERROR(L224/K221,"-")</f>
        <v>8.4880636604774531E-2</v>
      </c>
      <c r="N224" s="463"/>
      <c r="O224" s="174">
        <v>60</v>
      </c>
      <c r="P224" s="13">
        <f>IFERROR(O224/N221,"-")</f>
        <v>9.2165898617511524E-2</v>
      </c>
      <c r="Q224" s="463"/>
      <c r="R224" s="174">
        <v>43</v>
      </c>
      <c r="S224" s="13">
        <f>IFERROR(R224/Q221,"-")</f>
        <v>0.15087719298245614</v>
      </c>
      <c r="T224" s="463"/>
      <c r="U224" s="174">
        <v>5</v>
      </c>
      <c r="V224" s="13">
        <f>IFERROR(U224/T221,"-")</f>
        <v>9.6153846153846159E-2</v>
      </c>
      <c r="W224" s="463"/>
      <c r="X224" s="174">
        <v>2</v>
      </c>
      <c r="Y224" s="13">
        <f>IFERROR(X224/W221,"-")</f>
        <v>0.2</v>
      </c>
      <c r="Z224" s="463"/>
      <c r="AA224" s="174">
        <f t="shared" si="397"/>
        <v>176</v>
      </c>
      <c r="AB224" s="13">
        <f>IFERROR(AA224/Z221,"-")</f>
        <v>9.9773242630385492E-2</v>
      </c>
    </row>
    <row r="225" spans="2:28" ht="14.25" customHeight="1">
      <c r="B225" s="456">
        <v>56</v>
      </c>
      <c r="C225" s="459" t="s">
        <v>10</v>
      </c>
      <c r="D225" s="243" t="s">
        <v>77</v>
      </c>
      <c r="E225" s="461">
        <f t="shared" ref="E225" si="446">VLOOKUP(C225,$AD$5:$AK$78,2,0)</f>
        <v>2</v>
      </c>
      <c r="F225" s="172">
        <v>0</v>
      </c>
      <c r="G225" s="65">
        <f>IFERROR(F225/E225,"-")</f>
        <v>0</v>
      </c>
      <c r="H225" s="461">
        <f t="shared" ref="H225" si="447">VLOOKUP(C225,$AD$5:$AK$78,3,0)</f>
        <v>2</v>
      </c>
      <c r="I225" s="172">
        <v>0</v>
      </c>
      <c r="J225" s="65">
        <f>IFERROR(I225/H225,"-")</f>
        <v>0</v>
      </c>
      <c r="K225" s="461">
        <f t="shared" ref="K225" si="448">VLOOKUP(C225,$AD$5:$AK$78,4,0)</f>
        <v>640</v>
      </c>
      <c r="L225" s="172">
        <v>469</v>
      </c>
      <c r="M225" s="65">
        <f>IFERROR(L225/K225,"-")</f>
        <v>0.73281249999999998</v>
      </c>
      <c r="N225" s="461">
        <f t="shared" ref="N225" si="449">VLOOKUP(C225,$AD$5:$AK$78,5,0)</f>
        <v>410</v>
      </c>
      <c r="O225" s="172">
        <v>303</v>
      </c>
      <c r="P225" s="65">
        <f>IFERROR(O225/N225,"-")</f>
        <v>0.73902439024390243</v>
      </c>
      <c r="Q225" s="461">
        <f t="shared" ref="Q225" si="450">VLOOKUP(C225,$AD$5:$AK$78,6,0)</f>
        <v>153</v>
      </c>
      <c r="R225" s="172">
        <v>101</v>
      </c>
      <c r="S225" s="65">
        <f>IFERROR(R225/Q225,"-")</f>
        <v>0.66013071895424835</v>
      </c>
      <c r="T225" s="461">
        <f t="shared" ref="T225" si="451">VLOOKUP(C225,$AD$5:$AK$78,7,0)</f>
        <v>39</v>
      </c>
      <c r="U225" s="172">
        <v>29</v>
      </c>
      <c r="V225" s="65">
        <f>IFERROR(U225/T225,"-")</f>
        <v>0.74358974358974361</v>
      </c>
      <c r="W225" s="461">
        <f t="shared" ref="W225" si="452">VLOOKUP(C225,$AD$5:$AK$78,8,0)</f>
        <v>4</v>
      </c>
      <c r="X225" s="172">
        <v>1</v>
      </c>
      <c r="Y225" s="65">
        <f>IFERROR(X225/W225,"-")</f>
        <v>0.25</v>
      </c>
      <c r="Z225" s="461">
        <f t="shared" ref="Z225" si="453">VLOOKUP(C225,$AD$5:$AL$78,9,0)</f>
        <v>1250</v>
      </c>
      <c r="AA225" s="172">
        <f t="shared" si="397"/>
        <v>903</v>
      </c>
      <c r="AB225" s="65">
        <f>IFERROR(AA225/Z225,"-")</f>
        <v>0.72240000000000004</v>
      </c>
    </row>
    <row r="226" spans="2:28" ht="14.25" customHeight="1">
      <c r="B226" s="457"/>
      <c r="C226" s="460"/>
      <c r="D226" s="244" t="s">
        <v>78</v>
      </c>
      <c r="E226" s="462"/>
      <c r="F226" s="173">
        <v>0</v>
      </c>
      <c r="G226" s="12">
        <f>IFERROR(F226/E225,"-")</f>
        <v>0</v>
      </c>
      <c r="H226" s="462"/>
      <c r="I226" s="173">
        <v>0</v>
      </c>
      <c r="J226" s="12">
        <f>IFERROR(I226/H225,"-")</f>
        <v>0</v>
      </c>
      <c r="K226" s="462"/>
      <c r="L226" s="173">
        <v>68</v>
      </c>
      <c r="M226" s="12">
        <f>IFERROR(L226/K225,"-")</f>
        <v>0.10625</v>
      </c>
      <c r="N226" s="462"/>
      <c r="O226" s="173">
        <v>36</v>
      </c>
      <c r="P226" s="12">
        <f>IFERROR(O226/N225,"-")</f>
        <v>8.7804878048780483E-2</v>
      </c>
      <c r="Q226" s="462"/>
      <c r="R226" s="173">
        <v>15</v>
      </c>
      <c r="S226" s="12">
        <f>IFERROR(R226/Q225,"-")</f>
        <v>9.8039215686274508E-2</v>
      </c>
      <c r="T226" s="462"/>
      <c r="U226" s="173">
        <v>7</v>
      </c>
      <c r="V226" s="12">
        <f>IFERROR(U226/T225,"-")</f>
        <v>0.17948717948717949</v>
      </c>
      <c r="W226" s="462"/>
      <c r="X226" s="173">
        <v>1</v>
      </c>
      <c r="Y226" s="12">
        <f>IFERROR(X226/W225,"-")</f>
        <v>0.25</v>
      </c>
      <c r="Z226" s="462"/>
      <c r="AA226" s="173">
        <f t="shared" si="397"/>
        <v>127</v>
      </c>
      <c r="AB226" s="12">
        <f>IFERROR(AA226/Z225,"-")</f>
        <v>0.1016</v>
      </c>
    </row>
    <row r="227" spans="2:28" ht="14.25" customHeight="1">
      <c r="B227" s="457"/>
      <c r="C227" s="460"/>
      <c r="D227" s="244" t="s">
        <v>79</v>
      </c>
      <c r="E227" s="462"/>
      <c r="F227" s="173">
        <v>0</v>
      </c>
      <c r="G227" s="12">
        <f>IFERROR(F227/E225,"-")</f>
        <v>0</v>
      </c>
      <c r="H227" s="462"/>
      <c r="I227" s="173">
        <v>1</v>
      </c>
      <c r="J227" s="12">
        <f>IFERROR(I227/H225,"-")</f>
        <v>0.5</v>
      </c>
      <c r="K227" s="462"/>
      <c r="L227" s="173">
        <v>35</v>
      </c>
      <c r="M227" s="12">
        <f>IFERROR(L227/K225,"-")</f>
        <v>5.46875E-2</v>
      </c>
      <c r="N227" s="462"/>
      <c r="O227" s="173">
        <v>22</v>
      </c>
      <c r="P227" s="12">
        <f>IFERROR(O227/N225,"-")</f>
        <v>5.3658536585365853E-2</v>
      </c>
      <c r="Q227" s="462"/>
      <c r="R227" s="173">
        <v>9</v>
      </c>
      <c r="S227" s="12">
        <f>IFERROR(R227/Q225,"-")</f>
        <v>5.8823529411764705E-2</v>
      </c>
      <c r="T227" s="462"/>
      <c r="U227" s="173">
        <v>2</v>
      </c>
      <c r="V227" s="12">
        <f>IFERROR(U227/T225,"-")</f>
        <v>5.128205128205128E-2</v>
      </c>
      <c r="W227" s="462"/>
      <c r="X227" s="173">
        <v>0</v>
      </c>
      <c r="Y227" s="12">
        <f>IFERROR(X227/W225,"-")</f>
        <v>0</v>
      </c>
      <c r="Z227" s="462"/>
      <c r="AA227" s="173">
        <f t="shared" si="397"/>
        <v>69</v>
      </c>
      <c r="AB227" s="12">
        <f>IFERROR(AA227/Z225,"-")</f>
        <v>5.5199999999999999E-2</v>
      </c>
    </row>
    <row r="228" spans="2:28" ht="14.25" customHeight="1">
      <c r="B228" s="458"/>
      <c r="C228" s="482"/>
      <c r="D228" s="245" t="s">
        <v>80</v>
      </c>
      <c r="E228" s="463"/>
      <c r="F228" s="174">
        <v>2</v>
      </c>
      <c r="G228" s="13">
        <f>IFERROR(F228/E225,"-")</f>
        <v>1</v>
      </c>
      <c r="H228" s="463"/>
      <c r="I228" s="174">
        <v>1</v>
      </c>
      <c r="J228" s="13">
        <f>IFERROR(I228/H225,"-")</f>
        <v>0.5</v>
      </c>
      <c r="K228" s="463"/>
      <c r="L228" s="174">
        <v>68</v>
      </c>
      <c r="M228" s="13">
        <f>IFERROR(L228/K225,"-")</f>
        <v>0.10625</v>
      </c>
      <c r="N228" s="463"/>
      <c r="O228" s="174">
        <v>49</v>
      </c>
      <c r="P228" s="13">
        <f>IFERROR(O228/N225,"-")</f>
        <v>0.11951219512195121</v>
      </c>
      <c r="Q228" s="463"/>
      <c r="R228" s="174">
        <v>28</v>
      </c>
      <c r="S228" s="13">
        <f>IFERROR(R228/Q225,"-")</f>
        <v>0.18300653594771241</v>
      </c>
      <c r="T228" s="463"/>
      <c r="U228" s="174">
        <v>1</v>
      </c>
      <c r="V228" s="13">
        <f>IFERROR(U228/T225,"-")</f>
        <v>2.564102564102564E-2</v>
      </c>
      <c r="W228" s="463"/>
      <c r="X228" s="174">
        <v>2</v>
      </c>
      <c r="Y228" s="13">
        <f>IFERROR(X228/W225,"-")</f>
        <v>0.5</v>
      </c>
      <c r="Z228" s="463"/>
      <c r="AA228" s="174">
        <f t="shared" si="397"/>
        <v>151</v>
      </c>
      <c r="AB228" s="13">
        <f>IFERROR(AA228/Z225,"-")</f>
        <v>0.1208</v>
      </c>
    </row>
    <row r="229" spans="2:28" ht="14.25" customHeight="1">
      <c r="B229" s="456">
        <v>57</v>
      </c>
      <c r="C229" s="459" t="s">
        <v>49</v>
      </c>
      <c r="D229" s="243" t="s">
        <v>77</v>
      </c>
      <c r="E229" s="461">
        <f t="shared" ref="E229" si="454">VLOOKUP(C229,$AD$5:$AK$78,2,0)</f>
        <v>2</v>
      </c>
      <c r="F229" s="172">
        <v>1</v>
      </c>
      <c r="G229" s="65">
        <f>IFERROR(F229/E229,"-")</f>
        <v>0.5</v>
      </c>
      <c r="H229" s="461">
        <f t="shared" ref="H229" si="455">VLOOKUP(C229,$AD$5:$AK$78,3,0)</f>
        <v>5</v>
      </c>
      <c r="I229" s="172">
        <v>3</v>
      </c>
      <c r="J229" s="65">
        <f>IFERROR(I229/H229,"-")</f>
        <v>0.6</v>
      </c>
      <c r="K229" s="461">
        <f t="shared" ref="K229" si="456">VLOOKUP(C229,$AD$5:$AK$78,4,0)</f>
        <v>533</v>
      </c>
      <c r="L229" s="172">
        <v>417</v>
      </c>
      <c r="M229" s="65">
        <f>IFERROR(L229/K229,"-")</f>
        <v>0.78236397748592867</v>
      </c>
      <c r="N229" s="461">
        <f t="shared" ref="N229" si="457">VLOOKUP(C229,$AD$5:$AK$78,5,0)</f>
        <v>347</v>
      </c>
      <c r="O229" s="172">
        <v>266</v>
      </c>
      <c r="P229" s="65">
        <f>IFERROR(O229/N229,"-")</f>
        <v>0.7665706051873199</v>
      </c>
      <c r="Q229" s="461">
        <f t="shared" ref="Q229" si="458">VLOOKUP(C229,$AD$5:$AK$78,6,0)</f>
        <v>175</v>
      </c>
      <c r="R229" s="172">
        <v>133</v>
      </c>
      <c r="S229" s="65">
        <f>IFERROR(R229/Q229,"-")</f>
        <v>0.76</v>
      </c>
      <c r="T229" s="461">
        <f t="shared" ref="T229" si="459">VLOOKUP(C229,$AD$5:$AK$78,7,0)</f>
        <v>45</v>
      </c>
      <c r="U229" s="172">
        <v>34</v>
      </c>
      <c r="V229" s="65">
        <f>IFERROR(U229/T229,"-")</f>
        <v>0.75555555555555554</v>
      </c>
      <c r="W229" s="461">
        <f t="shared" ref="W229" si="460">VLOOKUP(C229,$AD$5:$AK$78,8,0)</f>
        <v>7</v>
      </c>
      <c r="X229" s="172">
        <v>6</v>
      </c>
      <c r="Y229" s="65">
        <f>IFERROR(X229/W229,"-")</f>
        <v>0.8571428571428571</v>
      </c>
      <c r="Z229" s="461">
        <f t="shared" ref="Z229" si="461">VLOOKUP(C229,$AD$5:$AL$78,9,0)</f>
        <v>1114</v>
      </c>
      <c r="AA229" s="172">
        <f t="shared" si="397"/>
        <v>860</v>
      </c>
      <c r="AB229" s="65">
        <f>IFERROR(AA229/Z229,"-")</f>
        <v>0.7719928186714542</v>
      </c>
    </row>
    <row r="230" spans="2:28" ht="14.25" customHeight="1">
      <c r="B230" s="457"/>
      <c r="C230" s="460"/>
      <c r="D230" s="244" t="s">
        <v>78</v>
      </c>
      <c r="E230" s="462"/>
      <c r="F230" s="173">
        <v>1</v>
      </c>
      <c r="G230" s="12">
        <f>IFERROR(F230/E229,"-")</f>
        <v>0.5</v>
      </c>
      <c r="H230" s="462"/>
      <c r="I230" s="173">
        <v>0</v>
      </c>
      <c r="J230" s="12">
        <f>IFERROR(I230/H229,"-")</f>
        <v>0</v>
      </c>
      <c r="K230" s="462"/>
      <c r="L230" s="173">
        <v>48</v>
      </c>
      <c r="M230" s="12">
        <f>IFERROR(L230/K229,"-")</f>
        <v>9.0056285178236398E-2</v>
      </c>
      <c r="N230" s="462"/>
      <c r="O230" s="173">
        <v>34</v>
      </c>
      <c r="P230" s="12">
        <f>IFERROR(O230/N229,"-")</f>
        <v>9.7982708933717577E-2</v>
      </c>
      <c r="Q230" s="462"/>
      <c r="R230" s="173">
        <v>13</v>
      </c>
      <c r="S230" s="12">
        <f>IFERROR(R230/Q229,"-")</f>
        <v>7.4285714285714288E-2</v>
      </c>
      <c r="T230" s="462"/>
      <c r="U230" s="173">
        <v>2</v>
      </c>
      <c r="V230" s="12">
        <f>IFERROR(U230/T229,"-")</f>
        <v>4.4444444444444446E-2</v>
      </c>
      <c r="W230" s="462"/>
      <c r="X230" s="173">
        <v>0</v>
      </c>
      <c r="Y230" s="12">
        <f>IFERROR(X230/W229,"-")</f>
        <v>0</v>
      </c>
      <c r="Z230" s="462"/>
      <c r="AA230" s="173">
        <f t="shared" si="397"/>
        <v>98</v>
      </c>
      <c r="AB230" s="12">
        <f>IFERROR(AA230/Z229,"-")</f>
        <v>8.7971274685816878E-2</v>
      </c>
    </row>
    <row r="231" spans="2:28" ht="14.25" customHeight="1">
      <c r="B231" s="457"/>
      <c r="C231" s="460"/>
      <c r="D231" s="244" t="s">
        <v>79</v>
      </c>
      <c r="E231" s="462"/>
      <c r="F231" s="173">
        <v>0</v>
      </c>
      <c r="G231" s="12">
        <f>IFERROR(F231/E229,"-")</f>
        <v>0</v>
      </c>
      <c r="H231" s="462"/>
      <c r="I231" s="173">
        <v>0</v>
      </c>
      <c r="J231" s="12">
        <f>IFERROR(I231/H229,"-")</f>
        <v>0</v>
      </c>
      <c r="K231" s="462"/>
      <c r="L231" s="173">
        <v>30</v>
      </c>
      <c r="M231" s="12">
        <f>IFERROR(L231/K229,"-")</f>
        <v>5.6285178236397747E-2</v>
      </c>
      <c r="N231" s="462"/>
      <c r="O231" s="173">
        <v>14</v>
      </c>
      <c r="P231" s="12">
        <f>IFERROR(O231/N229,"-")</f>
        <v>4.0345821325648415E-2</v>
      </c>
      <c r="Q231" s="462"/>
      <c r="R231" s="173">
        <v>11</v>
      </c>
      <c r="S231" s="12">
        <f>IFERROR(R231/Q229,"-")</f>
        <v>6.2857142857142861E-2</v>
      </c>
      <c r="T231" s="462"/>
      <c r="U231" s="173">
        <v>2</v>
      </c>
      <c r="V231" s="12">
        <f>IFERROR(U231/T229,"-")</f>
        <v>4.4444444444444446E-2</v>
      </c>
      <c r="W231" s="462"/>
      <c r="X231" s="173">
        <v>0</v>
      </c>
      <c r="Y231" s="12">
        <f>IFERROR(X231/W229,"-")</f>
        <v>0</v>
      </c>
      <c r="Z231" s="462"/>
      <c r="AA231" s="173">
        <f t="shared" si="397"/>
        <v>57</v>
      </c>
      <c r="AB231" s="12">
        <f>IFERROR(AA231/Z229,"-")</f>
        <v>5.1166965888689409E-2</v>
      </c>
    </row>
    <row r="232" spans="2:28" ht="14.25" customHeight="1">
      <c r="B232" s="458"/>
      <c r="C232" s="482"/>
      <c r="D232" s="245" t="s">
        <v>80</v>
      </c>
      <c r="E232" s="463"/>
      <c r="F232" s="174">
        <v>0</v>
      </c>
      <c r="G232" s="13">
        <f>IFERROR(F232/E229,"-")</f>
        <v>0</v>
      </c>
      <c r="H232" s="463"/>
      <c r="I232" s="174">
        <v>2</v>
      </c>
      <c r="J232" s="13">
        <f>IFERROR(I232/H229,"-")</f>
        <v>0.4</v>
      </c>
      <c r="K232" s="463"/>
      <c r="L232" s="174">
        <v>38</v>
      </c>
      <c r="M232" s="13">
        <f>IFERROR(L232/K229,"-")</f>
        <v>7.1294559099437146E-2</v>
      </c>
      <c r="N232" s="463"/>
      <c r="O232" s="174">
        <v>33</v>
      </c>
      <c r="P232" s="13">
        <f>IFERROR(O232/N229,"-")</f>
        <v>9.5100864553314124E-2</v>
      </c>
      <c r="Q232" s="463"/>
      <c r="R232" s="174">
        <v>18</v>
      </c>
      <c r="S232" s="13">
        <f>IFERROR(R232/Q229,"-")</f>
        <v>0.10285714285714286</v>
      </c>
      <c r="T232" s="463"/>
      <c r="U232" s="174">
        <v>7</v>
      </c>
      <c r="V232" s="13">
        <f>IFERROR(U232/T229,"-")</f>
        <v>0.15555555555555556</v>
      </c>
      <c r="W232" s="463"/>
      <c r="X232" s="174">
        <v>1</v>
      </c>
      <c r="Y232" s="13">
        <f>IFERROR(X232/W229,"-")</f>
        <v>0.14285714285714285</v>
      </c>
      <c r="Z232" s="463"/>
      <c r="AA232" s="174">
        <f t="shared" si="397"/>
        <v>99</v>
      </c>
      <c r="AB232" s="13">
        <f>IFERROR(AA232/Z229,"-")</f>
        <v>8.8868940754039491E-2</v>
      </c>
    </row>
    <row r="233" spans="2:28" ht="14.25" customHeight="1">
      <c r="B233" s="456">
        <v>58</v>
      </c>
      <c r="C233" s="459" t="s">
        <v>29</v>
      </c>
      <c r="D233" s="243" t="s">
        <v>77</v>
      </c>
      <c r="E233" s="461">
        <f t="shared" ref="E233" si="462">VLOOKUP(C233,$AD$5:$AK$78,2,0)</f>
        <v>3</v>
      </c>
      <c r="F233" s="172">
        <v>1</v>
      </c>
      <c r="G233" s="65">
        <f>IFERROR(F233/E233,"-")</f>
        <v>0.33333333333333331</v>
      </c>
      <c r="H233" s="461">
        <f t="shared" ref="H233" si="463">VLOOKUP(C233,$AD$5:$AK$78,3,0)</f>
        <v>7</v>
      </c>
      <c r="I233" s="172">
        <v>5</v>
      </c>
      <c r="J233" s="65">
        <f>IFERROR(I233/H233,"-")</f>
        <v>0.7142857142857143</v>
      </c>
      <c r="K233" s="461">
        <f t="shared" ref="K233" si="464">VLOOKUP(C233,$AD$5:$AK$78,4,0)</f>
        <v>610</v>
      </c>
      <c r="L233" s="172">
        <v>469</v>
      </c>
      <c r="M233" s="65">
        <f>IFERROR(L233/K233,"-")</f>
        <v>0.76885245901639343</v>
      </c>
      <c r="N233" s="461">
        <f t="shared" ref="N233" si="465">VLOOKUP(C233,$AD$5:$AK$78,5,0)</f>
        <v>459</v>
      </c>
      <c r="O233" s="172">
        <v>335</v>
      </c>
      <c r="P233" s="65">
        <f>IFERROR(O233/N233,"-")</f>
        <v>0.72984749455337694</v>
      </c>
      <c r="Q233" s="461">
        <f t="shared" ref="Q233" si="466">VLOOKUP(C233,$AD$5:$AK$78,6,0)</f>
        <v>205</v>
      </c>
      <c r="R233" s="172">
        <v>137</v>
      </c>
      <c r="S233" s="65">
        <f>IFERROR(R233/Q233,"-")</f>
        <v>0.66829268292682931</v>
      </c>
      <c r="T233" s="461">
        <f t="shared" ref="T233" si="467">VLOOKUP(C233,$AD$5:$AK$78,7,0)</f>
        <v>57</v>
      </c>
      <c r="U233" s="172">
        <v>34</v>
      </c>
      <c r="V233" s="65">
        <f>IFERROR(U233/T233,"-")</f>
        <v>0.59649122807017541</v>
      </c>
      <c r="W233" s="461">
        <f t="shared" ref="W233" si="468">VLOOKUP(C233,$AD$5:$AK$78,8,0)</f>
        <v>9</v>
      </c>
      <c r="X233" s="172">
        <v>7</v>
      </c>
      <c r="Y233" s="65">
        <f>IFERROR(X233/W233,"-")</f>
        <v>0.77777777777777779</v>
      </c>
      <c r="Z233" s="461">
        <f t="shared" ref="Z233" si="469">VLOOKUP(C233,$AD$5:$AL$78,9,0)</f>
        <v>1350</v>
      </c>
      <c r="AA233" s="172">
        <f t="shared" si="397"/>
        <v>988</v>
      </c>
      <c r="AB233" s="65">
        <f>IFERROR(AA233/Z233,"-")</f>
        <v>0.73185185185185186</v>
      </c>
    </row>
    <row r="234" spans="2:28" ht="14.25" customHeight="1">
      <c r="B234" s="457"/>
      <c r="C234" s="460"/>
      <c r="D234" s="244" t="s">
        <v>78</v>
      </c>
      <c r="E234" s="462"/>
      <c r="F234" s="173">
        <v>1</v>
      </c>
      <c r="G234" s="12">
        <f>IFERROR(F234/E233,"-")</f>
        <v>0.33333333333333331</v>
      </c>
      <c r="H234" s="462"/>
      <c r="I234" s="173">
        <v>0</v>
      </c>
      <c r="J234" s="12">
        <f>IFERROR(I234/H233,"-")</f>
        <v>0</v>
      </c>
      <c r="K234" s="462"/>
      <c r="L234" s="173">
        <v>72</v>
      </c>
      <c r="M234" s="12">
        <f>IFERROR(L234/K233,"-")</f>
        <v>0.11803278688524591</v>
      </c>
      <c r="N234" s="462"/>
      <c r="O234" s="173">
        <v>49</v>
      </c>
      <c r="P234" s="12">
        <f>IFERROR(O234/N233,"-")</f>
        <v>0.10675381263616558</v>
      </c>
      <c r="Q234" s="462"/>
      <c r="R234" s="173">
        <v>25</v>
      </c>
      <c r="S234" s="12">
        <f>IFERROR(R234/Q233,"-")</f>
        <v>0.12195121951219512</v>
      </c>
      <c r="T234" s="462"/>
      <c r="U234" s="173">
        <v>5</v>
      </c>
      <c r="V234" s="12">
        <f>IFERROR(U234/T233,"-")</f>
        <v>8.771929824561403E-2</v>
      </c>
      <c r="W234" s="462"/>
      <c r="X234" s="173">
        <v>0</v>
      </c>
      <c r="Y234" s="12">
        <f>IFERROR(X234/W233,"-")</f>
        <v>0</v>
      </c>
      <c r="Z234" s="462"/>
      <c r="AA234" s="173">
        <f t="shared" si="397"/>
        <v>152</v>
      </c>
      <c r="AB234" s="12">
        <f>IFERROR(AA234/Z233,"-")</f>
        <v>0.11259259259259259</v>
      </c>
    </row>
    <row r="235" spans="2:28" ht="14.25" customHeight="1">
      <c r="B235" s="457"/>
      <c r="C235" s="460"/>
      <c r="D235" s="244" t="s">
        <v>79</v>
      </c>
      <c r="E235" s="462"/>
      <c r="F235" s="173">
        <v>0</v>
      </c>
      <c r="G235" s="12">
        <f>IFERROR(F235/E233,"-")</f>
        <v>0</v>
      </c>
      <c r="H235" s="462"/>
      <c r="I235" s="173">
        <v>0</v>
      </c>
      <c r="J235" s="12">
        <f>IFERROR(I235/H233,"-")</f>
        <v>0</v>
      </c>
      <c r="K235" s="462"/>
      <c r="L235" s="173">
        <v>26</v>
      </c>
      <c r="M235" s="12">
        <f>IFERROR(L235/K233,"-")</f>
        <v>4.2622950819672129E-2</v>
      </c>
      <c r="N235" s="462"/>
      <c r="O235" s="173">
        <v>32</v>
      </c>
      <c r="P235" s="12">
        <f>IFERROR(O235/N233,"-")</f>
        <v>6.9716775599128547E-2</v>
      </c>
      <c r="Q235" s="462"/>
      <c r="R235" s="173">
        <v>12</v>
      </c>
      <c r="S235" s="12">
        <f>IFERROR(R235/Q233,"-")</f>
        <v>5.8536585365853662E-2</v>
      </c>
      <c r="T235" s="462"/>
      <c r="U235" s="173">
        <v>6</v>
      </c>
      <c r="V235" s="12">
        <f>IFERROR(U235/T233,"-")</f>
        <v>0.10526315789473684</v>
      </c>
      <c r="W235" s="462"/>
      <c r="X235" s="173">
        <v>1</v>
      </c>
      <c r="Y235" s="12">
        <f>IFERROR(X235/W233,"-")</f>
        <v>0.1111111111111111</v>
      </c>
      <c r="Z235" s="462"/>
      <c r="AA235" s="173">
        <f t="shared" si="397"/>
        <v>77</v>
      </c>
      <c r="AB235" s="12">
        <f>IFERROR(AA235/Z233,"-")</f>
        <v>5.7037037037037039E-2</v>
      </c>
    </row>
    <row r="236" spans="2:28" ht="14.25" customHeight="1">
      <c r="B236" s="458"/>
      <c r="C236" s="482"/>
      <c r="D236" s="245" t="s">
        <v>80</v>
      </c>
      <c r="E236" s="463"/>
      <c r="F236" s="174">
        <v>1</v>
      </c>
      <c r="G236" s="13">
        <f>IFERROR(F236/E233,"-")</f>
        <v>0.33333333333333331</v>
      </c>
      <c r="H236" s="463"/>
      <c r="I236" s="174">
        <v>2</v>
      </c>
      <c r="J236" s="13">
        <f>IFERROR(I236/H233,"-")</f>
        <v>0.2857142857142857</v>
      </c>
      <c r="K236" s="463"/>
      <c r="L236" s="174">
        <v>43</v>
      </c>
      <c r="M236" s="13">
        <f>IFERROR(L236/K233,"-")</f>
        <v>7.0491803278688522E-2</v>
      </c>
      <c r="N236" s="463"/>
      <c r="O236" s="174">
        <v>43</v>
      </c>
      <c r="P236" s="13">
        <f>IFERROR(O236/N233,"-")</f>
        <v>9.3681917211328972E-2</v>
      </c>
      <c r="Q236" s="463"/>
      <c r="R236" s="174">
        <v>31</v>
      </c>
      <c r="S236" s="13">
        <f>IFERROR(R236/Q233,"-")</f>
        <v>0.15121951219512195</v>
      </c>
      <c r="T236" s="463"/>
      <c r="U236" s="174">
        <v>12</v>
      </c>
      <c r="V236" s="13">
        <f>IFERROR(U236/T233,"-")</f>
        <v>0.21052631578947367</v>
      </c>
      <c r="W236" s="463"/>
      <c r="X236" s="174">
        <v>1</v>
      </c>
      <c r="Y236" s="13">
        <f>IFERROR(X236/W233,"-")</f>
        <v>0.1111111111111111</v>
      </c>
      <c r="Z236" s="463"/>
      <c r="AA236" s="174">
        <f t="shared" si="397"/>
        <v>133</v>
      </c>
      <c r="AB236" s="13">
        <f>IFERROR(AA236/Z233,"-")</f>
        <v>9.8518518518518519E-2</v>
      </c>
    </row>
    <row r="237" spans="2:28" ht="14.25" customHeight="1">
      <c r="B237" s="456">
        <v>59</v>
      </c>
      <c r="C237" s="459" t="s">
        <v>23</v>
      </c>
      <c r="D237" s="243" t="s">
        <v>77</v>
      </c>
      <c r="E237" s="461">
        <f t="shared" ref="E237" si="470">VLOOKUP(C237,$AD$5:$AK$78,2,0)</f>
        <v>4</v>
      </c>
      <c r="F237" s="172">
        <v>3</v>
      </c>
      <c r="G237" s="65">
        <f>IFERROR(F237/E237,"-")</f>
        <v>0.75</v>
      </c>
      <c r="H237" s="461">
        <f t="shared" ref="H237" si="471">VLOOKUP(C237,$AD$5:$AK$78,3,0)</f>
        <v>9</v>
      </c>
      <c r="I237" s="172">
        <v>7</v>
      </c>
      <c r="J237" s="65">
        <f>IFERROR(I237/H237,"-")</f>
        <v>0.77777777777777779</v>
      </c>
      <c r="K237" s="461">
        <f t="shared" ref="K237" si="472">VLOOKUP(C237,$AD$5:$AK$78,4,0)</f>
        <v>3672</v>
      </c>
      <c r="L237" s="172">
        <v>2905</v>
      </c>
      <c r="M237" s="65">
        <f>IFERROR(L237/K237,"-")</f>
        <v>0.79112200435729851</v>
      </c>
      <c r="N237" s="461">
        <f t="shared" ref="N237" si="473">VLOOKUP(C237,$AD$5:$AK$78,5,0)</f>
        <v>2736</v>
      </c>
      <c r="O237" s="172">
        <v>2056</v>
      </c>
      <c r="P237" s="65">
        <f>IFERROR(O237/N237,"-")</f>
        <v>0.75146198830409361</v>
      </c>
      <c r="Q237" s="461">
        <f t="shared" ref="Q237" si="474">VLOOKUP(C237,$AD$5:$AK$78,6,0)</f>
        <v>1162</v>
      </c>
      <c r="R237" s="172">
        <v>842</v>
      </c>
      <c r="S237" s="65">
        <f>IFERROR(R237/Q237,"-")</f>
        <v>0.7246127366609294</v>
      </c>
      <c r="T237" s="461">
        <f t="shared" ref="T237" si="475">VLOOKUP(C237,$AD$5:$AK$78,7,0)</f>
        <v>268</v>
      </c>
      <c r="U237" s="172">
        <v>194</v>
      </c>
      <c r="V237" s="65">
        <f>IFERROR(U237/T237,"-")</f>
        <v>0.72388059701492535</v>
      </c>
      <c r="W237" s="461">
        <f t="shared" ref="W237" si="476">VLOOKUP(C237,$AD$5:$AK$78,8,0)</f>
        <v>32</v>
      </c>
      <c r="X237" s="172">
        <v>24</v>
      </c>
      <c r="Y237" s="65">
        <f>IFERROR(X237/W237,"-")</f>
        <v>0.75</v>
      </c>
      <c r="Z237" s="461">
        <f t="shared" ref="Z237" si="477">VLOOKUP(C237,$AD$5:$AL$78,9,0)</f>
        <v>7883</v>
      </c>
      <c r="AA237" s="172">
        <f t="shared" si="397"/>
        <v>6031</v>
      </c>
      <c r="AB237" s="65">
        <f>IFERROR(AA237/Z237,"-")</f>
        <v>0.76506406190536602</v>
      </c>
    </row>
    <row r="238" spans="2:28" ht="14.25" customHeight="1">
      <c r="B238" s="457"/>
      <c r="C238" s="460"/>
      <c r="D238" s="244" t="s">
        <v>78</v>
      </c>
      <c r="E238" s="462"/>
      <c r="F238" s="173">
        <v>0</v>
      </c>
      <c r="G238" s="12">
        <f>IFERROR(F238/E237,"-")</f>
        <v>0</v>
      </c>
      <c r="H238" s="462"/>
      <c r="I238" s="173">
        <v>1</v>
      </c>
      <c r="J238" s="12">
        <f>IFERROR(I238/H237,"-")</f>
        <v>0.1111111111111111</v>
      </c>
      <c r="K238" s="462"/>
      <c r="L238" s="173">
        <v>336</v>
      </c>
      <c r="M238" s="12">
        <f>IFERROR(L238/K237,"-")</f>
        <v>9.1503267973856203E-2</v>
      </c>
      <c r="N238" s="462"/>
      <c r="O238" s="173">
        <v>276</v>
      </c>
      <c r="P238" s="12">
        <f>IFERROR(O238/N237,"-")</f>
        <v>0.10087719298245613</v>
      </c>
      <c r="Q238" s="462"/>
      <c r="R238" s="173">
        <v>119</v>
      </c>
      <c r="S238" s="12">
        <f>IFERROR(R238/Q237,"-")</f>
        <v>0.10240963855421686</v>
      </c>
      <c r="T238" s="462"/>
      <c r="U238" s="173">
        <v>23</v>
      </c>
      <c r="V238" s="12">
        <f>IFERROR(U238/T237,"-")</f>
        <v>8.5820895522388058E-2</v>
      </c>
      <c r="W238" s="462"/>
      <c r="X238" s="173">
        <v>2</v>
      </c>
      <c r="Y238" s="12">
        <f>IFERROR(X238/W237,"-")</f>
        <v>6.25E-2</v>
      </c>
      <c r="Z238" s="462"/>
      <c r="AA238" s="173">
        <f t="shared" si="397"/>
        <v>757</v>
      </c>
      <c r="AB238" s="12">
        <f>IFERROR(AA238/Z237,"-")</f>
        <v>9.6029430419890899E-2</v>
      </c>
    </row>
    <row r="239" spans="2:28" ht="14.25" customHeight="1">
      <c r="B239" s="457"/>
      <c r="C239" s="460"/>
      <c r="D239" s="244" t="s">
        <v>79</v>
      </c>
      <c r="E239" s="462"/>
      <c r="F239" s="173">
        <v>0</v>
      </c>
      <c r="G239" s="12">
        <f>IFERROR(F239/E237,"-")</f>
        <v>0</v>
      </c>
      <c r="H239" s="462"/>
      <c r="I239" s="173">
        <v>0</v>
      </c>
      <c r="J239" s="12">
        <f>IFERROR(I239/H237,"-")</f>
        <v>0</v>
      </c>
      <c r="K239" s="462"/>
      <c r="L239" s="173">
        <v>180</v>
      </c>
      <c r="M239" s="12">
        <f>IFERROR(L239/K237,"-")</f>
        <v>4.9019607843137254E-2</v>
      </c>
      <c r="N239" s="462"/>
      <c r="O239" s="173">
        <v>149</v>
      </c>
      <c r="P239" s="12">
        <f>IFERROR(O239/N237,"-")</f>
        <v>5.4459064327485381E-2</v>
      </c>
      <c r="Q239" s="462"/>
      <c r="R239" s="173">
        <v>77</v>
      </c>
      <c r="S239" s="12">
        <f>IFERROR(R239/Q237,"-")</f>
        <v>6.6265060240963861E-2</v>
      </c>
      <c r="T239" s="462"/>
      <c r="U239" s="173">
        <v>13</v>
      </c>
      <c r="V239" s="12">
        <f>IFERROR(U239/T237,"-")</f>
        <v>4.8507462686567165E-2</v>
      </c>
      <c r="W239" s="462"/>
      <c r="X239" s="173">
        <v>1</v>
      </c>
      <c r="Y239" s="12">
        <f>IFERROR(X239/W237,"-")</f>
        <v>3.125E-2</v>
      </c>
      <c r="Z239" s="462"/>
      <c r="AA239" s="173">
        <f t="shared" si="397"/>
        <v>420</v>
      </c>
      <c r="AB239" s="12">
        <f>IFERROR(AA239/Z237,"-")</f>
        <v>5.3279208423189138E-2</v>
      </c>
    </row>
    <row r="240" spans="2:28" ht="14.25" customHeight="1">
      <c r="B240" s="458"/>
      <c r="C240" s="482"/>
      <c r="D240" s="245" t="s">
        <v>80</v>
      </c>
      <c r="E240" s="463"/>
      <c r="F240" s="174">
        <v>1</v>
      </c>
      <c r="G240" s="13">
        <f>IFERROR(F240/E237,"-")</f>
        <v>0.25</v>
      </c>
      <c r="H240" s="463"/>
      <c r="I240" s="174">
        <v>1</v>
      </c>
      <c r="J240" s="13">
        <f>IFERROR(I240/H237,"-")</f>
        <v>0.1111111111111111</v>
      </c>
      <c r="K240" s="463"/>
      <c r="L240" s="174">
        <v>251</v>
      </c>
      <c r="M240" s="13">
        <f>IFERROR(L240/K237,"-")</f>
        <v>6.8355119825708063E-2</v>
      </c>
      <c r="N240" s="463"/>
      <c r="O240" s="174">
        <v>255</v>
      </c>
      <c r="P240" s="13">
        <f>IFERROR(O240/N237,"-")</f>
        <v>9.3201754385964911E-2</v>
      </c>
      <c r="Q240" s="463"/>
      <c r="R240" s="174">
        <v>124</v>
      </c>
      <c r="S240" s="13">
        <f>IFERROR(R240/Q237,"-")</f>
        <v>0.10671256454388985</v>
      </c>
      <c r="T240" s="463"/>
      <c r="U240" s="174">
        <v>38</v>
      </c>
      <c r="V240" s="13">
        <f>IFERROR(U240/T237,"-")</f>
        <v>0.1417910447761194</v>
      </c>
      <c r="W240" s="463"/>
      <c r="X240" s="174">
        <v>5</v>
      </c>
      <c r="Y240" s="13">
        <f>IFERROR(X240/W237,"-")</f>
        <v>0.15625</v>
      </c>
      <c r="Z240" s="463"/>
      <c r="AA240" s="174">
        <f t="shared" si="397"/>
        <v>675</v>
      </c>
      <c r="AB240" s="13">
        <f>IFERROR(AA240/Z237,"-")</f>
        <v>8.5627299251553976E-2</v>
      </c>
    </row>
    <row r="241" spans="2:28" ht="14.25" customHeight="1">
      <c r="B241" s="456">
        <v>60</v>
      </c>
      <c r="C241" s="459" t="s">
        <v>50</v>
      </c>
      <c r="D241" s="243" t="s">
        <v>77</v>
      </c>
      <c r="E241" s="461">
        <f t="shared" ref="E241" si="478">VLOOKUP(C241,$AD$5:$AK$78,2,0)</f>
        <v>1</v>
      </c>
      <c r="F241" s="172">
        <v>0</v>
      </c>
      <c r="G241" s="65">
        <f>IFERROR(F241/E241,"-")</f>
        <v>0</v>
      </c>
      <c r="H241" s="461">
        <f t="shared" ref="H241" si="479">VLOOKUP(C241,$AD$5:$AK$78,3,0)</f>
        <v>7</v>
      </c>
      <c r="I241" s="172">
        <v>4</v>
      </c>
      <c r="J241" s="65">
        <f>IFERROR(I241/H241,"-")</f>
        <v>0.5714285714285714</v>
      </c>
      <c r="K241" s="461">
        <f t="shared" ref="K241" si="480">VLOOKUP(C241,$AD$5:$AK$78,4,0)</f>
        <v>393</v>
      </c>
      <c r="L241" s="172">
        <v>311</v>
      </c>
      <c r="M241" s="65">
        <f>IFERROR(L241/K241,"-")</f>
        <v>0.79134860050890588</v>
      </c>
      <c r="N241" s="461">
        <f t="shared" ref="N241" si="481">VLOOKUP(C241,$AD$5:$AK$78,5,0)</f>
        <v>271</v>
      </c>
      <c r="O241" s="172">
        <v>206</v>
      </c>
      <c r="P241" s="65">
        <f>IFERROR(O241/N241,"-")</f>
        <v>0.76014760147601479</v>
      </c>
      <c r="Q241" s="461">
        <f t="shared" ref="Q241" si="482">VLOOKUP(C241,$AD$5:$AK$78,6,0)</f>
        <v>116</v>
      </c>
      <c r="R241" s="172">
        <v>83</v>
      </c>
      <c r="S241" s="65">
        <f>IFERROR(R241/Q241,"-")</f>
        <v>0.71551724137931039</v>
      </c>
      <c r="T241" s="461">
        <f t="shared" ref="T241" si="483">VLOOKUP(C241,$AD$5:$AK$78,7,0)</f>
        <v>38</v>
      </c>
      <c r="U241" s="172">
        <v>28</v>
      </c>
      <c r="V241" s="65">
        <f>IFERROR(U241/T241,"-")</f>
        <v>0.73684210526315785</v>
      </c>
      <c r="W241" s="461">
        <f t="shared" ref="W241" si="484">VLOOKUP(C241,$AD$5:$AK$78,8,0)</f>
        <v>5</v>
      </c>
      <c r="X241" s="172">
        <v>3</v>
      </c>
      <c r="Y241" s="65">
        <f>IFERROR(X241/W241,"-")</f>
        <v>0.6</v>
      </c>
      <c r="Z241" s="461">
        <f t="shared" ref="Z241" si="485">VLOOKUP(C241,$AD$5:$AL$78,9,0)</f>
        <v>831</v>
      </c>
      <c r="AA241" s="172">
        <f t="shared" si="397"/>
        <v>635</v>
      </c>
      <c r="AB241" s="65">
        <f>IFERROR(AA241/Z241,"-")</f>
        <v>0.76413959085439231</v>
      </c>
    </row>
    <row r="242" spans="2:28" ht="14.25" customHeight="1">
      <c r="B242" s="457"/>
      <c r="C242" s="460"/>
      <c r="D242" s="244" t="s">
        <v>78</v>
      </c>
      <c r="E242" s="462"/>
      <c r="F242" s="173">
        <v>1</v>
      </c>
      <c r="G242" s="12">
        <f>IFERROR(F242/E241,"-")</f>
        <v>1</v>
      </c>
      <c r="H242" s="462"/>
      <c r="I242" s="173">
        <v>2</v>
      </c>
      <c r="J242" s="12">
        <f>IFERROR(I242/H241,"-")</f>
        <v>0.2857142857142857</v>
      </c>
      <c r="K242" s="462"/>
      <c r="L242" s="173">
        <v>30</v>
      </c>
      <c r="M242" s="12">
        <f>IFERROR(L242/K241,"-")</f>
        <v>7.6335877862595422E-2</v>
      </c>
      <c r="N242" s="462"/>
      <c r="O242" s="173">
        <v>20</v>
      </c>
      <c r="P242" s="12">
        <f>IFERROR(O242/N241,"-")</f>
        <v>7.3800738007380073E-2</v>
      </c>
      <c r="Q242" s="462"/>
      <c r="R242" s="173">
        <v>17</v>
      </c>
      <c r="S242" s="12">
        <f>IFERROR(R242/Q241,"-")</f>
        <v>0.14655172413793102</v>
      </c>
      <c r="T242" s="462"/>
      <c r="U242" s="173">
        <v>6</v>
      </c>
      <c r="V242" s="12">
        <f>IFERROR(U242/T241,"-")</f>
        <v>0.15789473684210525</v>
      </c>
      <c r="W242" s="462"/>
      <c r="X242" s="173">
        <v>0</v>
      </c>
      <c r="Y242" s="12">
        <f>IFERROR(X242/W241,"-")</f>
        <v>0</v>
      </c>
      <c r="Z242" s="462"/>
      <c r="AA242" s="173">
        <f t="shared" si="397"/>
        <v>76</v>
      </c>
      <c r="AB242" s="12">
        <f>IFERROR(AA242/Z241,"-")</f>
        <v>9.1456077015643802E-2</v>
      </c>
    </row>
    <row r="243" spans="2:28" ht="14.25" customHeight="1">
      <c r="B243" s="457"/>
      <c r="C243" s="460"/>
      <c r="D243" s="244" t="s">
        <v>79</v>
      </c>
      <c r="E243" s="462"/>
      <c r="F243" s="173">
        <v>0</v>
      </c>
      <c r="G243" s="12">
        <f>IFERROR(F243/E241,"-")</f>
        <v>0</v>
      </c>
      <c r="H243" s="462"/>
      <c r="I243" s="173">
        <v>0</v>
      </c>
      <c r="J243" s="12">
        <f>IFERROR(I243/H241,"-")</f>
        <v>0</v>
      </c>
      <c r="K243" s="462"/>
      <c r="L243" s="173">
        <v>16</v>
      </c>
      <c r="M243" s="12">
        <f>IFERROR(L243/K241,"-")</f>
        <v>4.0712468193384227E-2</v>
      </c>
      <c r="N243" s="462"/>
      <c r="O243" s="173">
        <v>17</v>
      </c>
      <c r="P243" s="12">
        <f>IFERROR(O243/N241,"-")</f>
        <v>6.273062730627306E-2</v>
      </c>
      <c r="Q243" s="462"/>
      <c r="R243" s="173">
        <v>2</v>
      </c>
      <c r="S243" s="12">
        <f>IFERROR(R243/Q241,"-")</f>
        <v>1.7241379310344827E-2</v>
      </c>
      <c r="T243" s="462"/>
      <c r="U243" s="173">
        <v>1</v>
      </c>
      <c r="V243" s="12">
        <f>IFERROR(U243/T241,"-")</f>
        <v>2.6315789473684209E-2</v>
      </c>
      <c r="W243" s="462"/>
      <c r="X243" s="173">
        <v>1</v>
      </c>
      <c r="Y243" s="12">
        <f>IFERROR(X243/W241,"-")</f>
        <v>0.2</v>
      </c>
      <c r="Z243" s="462"/>
      <c r="AA243" s="173">
        <f t="shared" si="397"/>
        <v>37</v>
      </c>
      <c r="AB243" s="12">
        <f>IFERROR(AA243/Z241,"-")</f>
        <v>4.4524669073405534E-2</v>
      </c>
    </row>
    <row r="244" spans="2:28" ht="14.25" customHeight="1">
      <c r="B244" s="458"/>
      <c r="C244" s="482"/>
      <c r="D244" s="245" t="s">
        <v>80</v>
      </c>
      <c r="E244" s="463"/>
      <c r="F244" s="174">
        <v>0</v>
      </c>
      <c r="G244" s="13">
        <f>IFERROR(F244/E241,"-")</f>
        <v>0</v>
      </c>
      <c r="H244" s="463"/>
      <c r="I244" s="174">
        <v>1</v>
      </c>
      <c r="J244" s="13">
        <f>IFERROR(I244/H241,"-")</f>
        <v>0.14285714285714285</v>
      </c>
      <c r="K244" s="463"/>
      <c r="L244" s="174">
        <v>36</v>
      </c>
      <c r="M244" s="13">
        <f>IFERROR(L244/K241,"-")</f>
        <v>9.1603053435114504E-2</v>
      </c>
      <c r="N244" s="463"/>
      <c r="O244" s="174">
        <v>28</v>
      </c>
      <c r="P244" s="13">
        <f>IFERROR(O244/N241,"-")</f>
        <v>0.10332103321033211</v>
      </c>
      <c r="Q244" s="463"/>
      <c r="R244" s="174">
        <v>14</v>
      </c>
      <c r="S244" s="13">
        <f>IFERROR(R244/Q241,"-")</f>
        <v>0.1206896551724138</v>
      </c>
      <c r="T244" s="463"/>
      <c r="U244" s="174">
        <v>3</v>
      </c>
      <c r="V244" s="13">
        <f>IFERROR(U244/T241,"-")</f>
        <v>7.8947368421052627E-2</v>
      </c>
      <c r="W244" s="463"/>
      <c r="X244" s="174">
        <v>1</v>
      </c>
      <c r="Y244" s="13">
        <f>IFERROR(X244/W241,"-")</f>
        <v>0.2</v>
      </c>
      <c r="Z244" s="463"/>
      <c r="AA244" s="174">
        <f t="shared" si="397"/>
        <v>83</v>
      </c>
      <c r="AB244" s="13">
        <f>IFERROR(AA244/Z241,"-")</f>
        <v>9.9879663056558363E-2</v>
      </c>
    </row>
    <row r="245" spans="2:28" ht="14.25" customHeight="1">
      <c r="B245" s="456">
        <v>61</v>
      </c>
      <c r="C245" s="459" t="s">
        <v>18</v>
      </c>
      <c r="D245" s="243" t="s">
        <v>77</v>
      </c>
      <c r="E245" s="461">
        <f t="shared" ref="E245" si="486">VLOOKUP(C245,$AD$5:$AK$78,2,0)</f>
        <v>0</v>
      </c>
      <c r="F245" s="172">
        <v>0</v>
      </c>
      <c r="G245" s="65" t="str">
        <f>IFERROR(F245/E245,"-")</f>
        <v>-</v>
      </c>
      <c r="H245" s="461">
        <f t="shared" ref="H245" si="487">VLOOKUP(C245,$AD$5:$AK$78,3,0)</f>
        <v>2</v>
      </c>
      <c r="I245" s="172">
        <v>2</v>
      </c>
      <c r="J245" s="65">
        <f>IFERROR(I245/H245,"-")</f>
        <v>1</v>
      </c>
      <c r="K245" s="461">
        <f t="shared" ref="K245" si="488">VLOOKUP(C245,$AD$5:$AK$78,4,0)</f>
        <v>412</v>
      </c>
      <c r="L245" s="172">
        <v>318</v>
      </c>
      <c r="M245" s="65">
        <f>IFERROR(L245/K245,"-")</f>
        <v>0.77184466019417475</v>
      </c>
      <c r="N245" s="461">
        <f t="shared" ref="N245" si="489">VLOOKUP(C245,$AD$5:$AK$78,5,0)</f>
        <v>267</v>
      </c>
      <c r="O245" s="172">
        <v>202</v>
      </c>
      <c r="P245" s="65">
        <f>IFERROR(O245/N245,"-")</f>
        <v>0.75655430711610483</v>
      </c>
      <c r="Q245" s="461">
        <f t="shared" ref="Q245" si="490">VLOOKUP(C245,$AD$5:$AK$78,6,0)</f>
        <v>98</v>
      </c>
      <c r="R245" s="172">
        <v>73</v>
      </c>
      <c r="S245" s="65">
        <f>IFERROR(R245/Q245,"-")</f>
        <v>0.74489795918367352</v>
      </c>
      <c r="T245" s="461">
        <f t="shared" ref="T245" si="491">VLOOKUP(C245,$AD$5:$AK$78,7,0)</f>
        <v>25</v>
      </c>
      <c r="U245" s="172">
        <v>15</v>
      </c>
      <c r="V245" s="65">
        <f>IFERROR(U245/T245,"-")</f>
        <v>0.6</v>
      </c>
      <c r="W245" s="461">
        <f t="shared" ref="W245" si="492">VLOOKUP(C245,$AD$5:$AK$78,8,0)</f>
        <v>0</v>
      </c>
      <c r="X245" s="172">
        <v>0</v>
      </c>
      <c r="Y245" s="65" t="str">
        <f>IFERROR(X245/W245,"-")</f>
        <v>-</v>
      </c>
      <c r="Z245" s="461">
        <f t="shared" ref="Z245" si="493">VLOOKUP(C245,$AD$5:$AL$78,9,0)</f>
        <v>804</v>
      </c>
      <c r="AA245" s="172">
        <f t="shared" si="397"/>
        <v>610</v>
      </c>
      <c r="AB245" s="65">
        <f>IFERROR(AA245/Z245,"-")</f>
        <v>0.75870646766169159</v>
      </c>
    </row>
    <row r="246" spans="2:28" ht="14.25" customHeight="1">
      <c r="B246" s="457"/>
      <c r="C246" s="460"/>
      <c r="D246" s="244" t="s">
        <v>78</v>
      </c>
      <c r="E246" s="462"/>
      <c r="F246" s="173">
        <v>0</v>
      </c>
      <c r="G246" s="12" t="str">
        <f>IFERROR(F246/E245,"-")</f>
        <v>-</v>
      </c>
      <c r="H246" s="462"/>
      <c r="I246" s="173">
        <v>0</v>
      </c>
      <c r="J246" s="12">
        <f>IFERROR(I246/H245,"-")</f>
        <v>0</v>
      </c>
      <c r="K246" s="462"/>
      <c r="L246" s="173">
        <v>39</v>
      </c>
      <c r="M246" s="12">
        <f>IFERROR(L246/K245,"-")</f>
        <v>9.4660194174757281E-2</v>
      </c>
      <c r="N246" s="462"/>
      <c r="O246" s="173">
        <v>19</v>
      </c>
      <c r="P246" s="12">
        <f>IFERROR(O246/N245,"-")</f>
        <v>7.116104868913857E-2</v>
      </c>
      <c r="Q246" s="462"/>
      <c r="R246" s="173">
        <v>9</v>
      </c>
      <c r="S246" s="12">
        <f>IFERROR(R246/Q245,"-")</f>
        <v>9.1836734693877556E-2</v>
      </c>
      <c r="T246" s="462"/>
      <c r="U246" s="173">
        <v>2</v>
      </c>
      <c r="V246" s="12">
        <f>IFERROR(U246/T245,"-")</f>
        <v>0.08</v>
      </c>
      <c r="W246" s="462"/>
      <c r="X246" s="173">
        <v>0</v>
      </c>
      <c r="Y246" s="12" t="str">
        <f>IFERROR(X246/W245,"-")</f>
        <v>-</v>
      </c>
      <c r="Z246" s="462"/>
      <c r="AA246" s="173">
        <f t="shared" si="397"/>
        <v>69</v>
      </c>
      <c r="AB246" s="12">
        <f>IFERROR(AA246/Z245,"-")</f>
        <v>8.5820895522388058E-2</v>
      </c>
    </row>
    <row r="247" spans="2:28" ht="14.25" customHeight="1">
      <c r="B247" s="457"/>
      <c r="C247" s="460"/>
      <c r="D247" s="244" t="s">
        <v>79</v>
      </c>
      <c r="E247" s="462"/>
      <c r="F247" s="173">
        <v>0</v>
      </c>
      <c r="G247" s="12" t="str">
        <f>IFERROR(F247/E245,"-")</f>
        <v>-</v>
      </c>
      <c r="H247" s="462"/>
      <c r="I247" s="173">
        <v>0</v>
      </c>
      <c r="J247" s="12">
        <f>IFERROR(I247/H245,"-")</f>
        <v>0</v>
      </c>
      <c r="K247" s="462"/>
      <c r="L247" s="173">
        <v>24</v>
      </c>
      <c r="M247" s="12">
        <f>IFERROR(L247/K245,"-")</f>
        <v>5.8252427184466021E-2</v>
      </c>
      <c r="N247" s="462"/>
      <c r="O247" s="173">
        <v>18</v>
      </c>
      <c r="P247" s="12">
        <f>IFERROR(O247/N245,"-")</f>
        <v>6.741573033707865E-2</v>
      </c>
      <c r="Q247" s="462"/>
      <c r="R247" s="173">
        <v>5</v>
      </c>
      <c r="S247" s="12">
        <f>IFERROR(R247/Q245,"-")</f>
        <v>5.1020408163265307E-2</v>
      </c>
      <c r="T247" s="462"/>
      <c r="U247" s="173">
        <v>2</v>
      </c>
      <c r="V247" s="12">
        <f>IFERROR(U247/T245,"-")</f>
        <v>0.08</v>
      </c>
      <c r="W247" s="462"/>
      <c r="X247" s="173">
        <v>0</v>
      </c>
      <c r="Y247" s="12" t="str">
        <f>IFERROR(X247/W245,"-")</f>
        <v>-</v>
      </c>
      <c r="Z247" s="462"/>
      <c r="AA247" s="173">
        <f t="shared" si="397"/>
        <v>49</v>
      </c>
      <c r="AB247" s="12">
        <f>IFERROR(AA247/Z245,"-")</f>
        <v>6.0945273631840796E-2</v>
      </c>
    </row>
    <row r="248" spans="2:28" ht="14.25" customHeight="1">
      <c r="B248" s="458"/>
      <c r="C248" s="482"/>
      <c r="D248" s="245" t="s">
        <v>80</v>
      </c>
      <c r="E248" s="463"/>
      <c r="F248" s="174">
        <v>0</v>
      </c>
      <c r="G248" s="13" t="str">
        <f>IFERROR(F248/E245,"-")</f>
        <v>-</v>
      </c>
      <c r="H248" s="463"/>
      <c r="I248" s="174">
        <v>0</v>
      </c>
      <c r="J248" s="13">
        <f>IFERROR(I248/H245,"-")</f>
        <v>0</v>
      </c>
      <c r="K248" s="463"/>
      <c r="L248" s="174">
        <v>31</v>
      </c>
      <c r="M248" s="13">
        <f>IFERROR(L248/K245,"-")</f>
        <v>7.5242718446601936E-2</v>
      </c>
      <c r="N248" s="463"/>
      <c r="O248" s="174">
        <v>28</v>
      </c>
      <c r="P248" s="13">
        <f>IFERROR(O248/N245,"-")</f>
        <v>0.10486891385767791</v>
      </c>
      <c r="Q248" s="463"/>
      <c r="R248" s="174">
        <v>11</v>
      </c>
      <c r="S248" s="13">
        <f>IFERROR(R248/Q245,"-")</f>
        <v>0.11224489795918367</v>
      </c>
      <c r="T248" s="463"/>
      <c r="U248" s="174">
        <v>6</v>
      </c>
      <c r="V248" s="13">
        <f>IFERROR(U248/T245,"-")</f>
        <v>0.24</v>
      </c>
      <c r="W248" s="463"/>
      <c r="X248" s="174">
        <v>0</v>
      </c>
      <c r="Y248" s="13" t="str">
        <f>IFERROR(X248/W245,"-")</f>
        <v>-</v>
      </c>
      <c r="Z248" s="463"/>
      <c r="AA248" s="174">
        <f t="shared" si="397"/>
        <v>76</v>
      </c>
      <c r="AB248" s="13">
        <f>IFERROR(AA248/Z245,"-")</f>
        <v>9.4527363184079602E-2</v>
      </c>
    </row>
    <row r="249" spans="2:28" ht="14.25" customHeight="1">
      <c r="B249" s="456">
        <v>62</v>
      </c>
      <c r="C249" s="459" t="s">
        <v>19</v>
      </c>
      <c r="D249" s="243" t="s">
        <v>77</v>
      </c>
      <c r="E249" s="461">
        <f t="shared" ref="E249" si="494">VLOOKUP(C249,$AD$5:$AK$78,2,0)</f>
        <v>0</v>
      </c>
      <c r="F249" s="172">
        <v>0</v>
      </c>
      <c r="G249" s="65" t="str">
        <f>IFERROR(F249/E249,"-")</f>
        <v>-</v>
      </c>
      <c r="H249" s="461">
        <f t="shared" ref="H249" si="495">VLOOKUP(C249,$AD$5:$AK$78,3,0)</f>
        <v>4</v>
      </c>
      <c r="I249" s="172">
        <v>4</v>
      </c>
      <c r="J249" s="65">
        <f>IFERROR(I249/H249,"-")</f>
        <v>1</v>
      </c>
      <c r="K249" s="461">
        <f t="shared" ref="K249" si="496">VLOOKUP(C249,$AD$5:$AK$78,4,0)</f>
        <v>463</v>
      </c>
      <c r="L249" s="172">
        <v>356</v>
      </c>
      <c r="M249" s="65">
        <f>IFERROR(L249/K249,"-")</f>
        <v>0.7688984881209503</v>
      </c>
      <c r="N249" s="461">
        <f t="shared" ref="N249" si="497">VLOOKUP(C249,$AD$5:$AK$78,5,0)</f>
        <v>320</v>
      </c>
      <c r="O249" s="172">
        <v>257</v>
      </c>
      <c r="P249" s="65">
        <f>IFERROR(O249/N249,"-")</f>
        <v>0.80312499999999998</v>
      </c>
      <c r="Q249" s="461">
        <f t="shared" ref="Q249" si="498">VLOOKUP(C249,$AD$5:$AK$78,6,0)</f>
        <v>124</v>
      </c>
      <c r="R249" s="172">
        <v>95</v>
      </c>
      <c r="S249" s="65">
        <f>IFERROR(R249/Q249,"-")</f>
        <v>0.7661290322580645</v>
      </c>
      <c r="T249" s="461">
        <f t="shared" ref="T249" si="499">VLOOKUP(C249,$AD$5:$AK$78,7,0)</f>
        <v>30</v>
      </c>
      <c r="U249" s="172">
        <v>22</v>
      </c>
      <c r="V249" s="65">
        <f>IFERROR(U249/T249,"-")</f>
        <v>0.73333333333333328</v>
      </c>
      <c r="W249" s="461">
        <f t="shared" ref="W249" si="500">VLOOKUP(C249,$AD$5:$AK$78,8,0)</f>
        <v>5</v>
      </c>
      <c r="X249" s="172">
        <v>4</v>
      </c>
      <c r="Y249" s="65">
        <f>IFERROR(X249/W249,"-")</f>
        <v>0.8</v>
      </c>
      <c r="Z249" s="461">
        <f t="shared" ref="Z249" si="501">VLOOKUP(C249,$AD$5:$AL$78,9,0)</f>
        <v>946</v>
      </c>
      <c r="AA249" s="172">
        <f t="shared" si="397"/>
        <v>738</v>
      </c>
      <c r="AB249" s="65">
        <f>IFERROR(AA249/Z249,"-")</f>
        <v>0.78012684989429171</v>
      </c>
    </row>
    <row r="250" spans="2:28" ht="14.25" customHeight="1">
      <c r="B250" s="457"/>
      <c r="C250" s="460"/>
      <c r="D250" s="244" t="s">
        <v>78</v>
      </c>
      <c r="E250" s="462"/>
      <c r="F250" s="173">
        <v>0</v>
      </c>
      <c r="G250" s="12" t="str">
        <f>IFERROR(F250/E249,"-")</f>
        <v>-</v>
      </c>
      <c r="H250" s="462"/>
      <c r="I250" s="173">
        <v>0</v>
      </c>
      <c r="J250" s="12">
        <f>IFERROR(I250/H249,"-")</f>
        <v>0</v>
      </c>
      <c r="K250" s="462"/>
      <c r="L250" s="173">
        <v>47</v>
      </c>
      <c r="M250" s="12">
        <f>IFERROR(L250/K249,"-")</f>
        <v>0.10151187904967603</v>
      </c>
      <c r="N250" s="462"/>
      <c r="O250" s="173">
        <v>30</v>
      </c>
      <c r="P250" s="12">
        <f>IFERROR(O250/N249,"-")</f>
        <v>9.375E-2</v>
      </c>
      <c r="Q250" s="462"/>
      <c r="R250" s="173">
        <v>9</v>
      </c>
      <c r="S250" s="12">
        <f>IFERROR(R250/Q249,"-")</f>
        <v>7.2580645161290328E-2</v>
      </c>
      <c r="T250" s="462"/>
      <c r="U250" s="173">
        <v>2</v>
      </c>
      <c r="V250" s="12">
        <f>IFERROR(U250/T249,"-")</f>
        <v>6.6666666666666666E-2</v>
      </c>
      <c r="W250" s="462"/>
      <c r="X250" s="173">
        <v>0</v>
      </c>
      <c r="Y250" s="12">
        <f>IFERROR(X250/W249,"-")</f>
        <v>0</v>
      </c>
      <c r="Z250" s="462"/>
      <c r="AA250" s="173">
        <f t="shared" si="397"/>
        <v>88</v>
      </c>
      <c r="AB250" s="12">
        <f>IFERROR(AA250/Z249,"-")</f>
        <v>9.3023255813953487E-2</v>
      </c>
    </row>
    <row r="251" spans="2:28" ht="14.25" customHeight="1">
      <c r="B251" s="457"/>
      <c r="C251" s="460"/>
      <c r="D251" s="244" t="s">
        <v>79</v>
      </c>
      <c r="E251" s="462"/>
      <c r="F251" s="173">
        <v>0</v>
      </c>
      <c r="G251" s="12" t="str">
        <f>IFERROR(F251/E249,"-")</f>
        <v>-</v>
      </c>
      <c r="H251" s="462"/>
      <c r="I251" s="173">
        <v>0</v>
      </c>
      <c r="J251" s="12">
        <f>IFERROR(I251/H249,"-")</f>
        <v>0</v>
      </c>
      <c r="K251" s="462"/>
      <c r="L251" s="173">
        <v>27</v>
      </c>
      <c r="M251" s="12">
        <f>IFERROR(L251/K249,"-")</f>
        <v>5.8315334773218146E-2</v>
      </c>
      <c r="N251" s="462"/>
      <c r="O251" s="173">
        <v>11</v>
      </c>
      <c r="P251" s="12">
        <f>IFERROR(O251/N249,"-")</f>
        <v>3.4375000000000003E-2</v>
      </c>
      <c r="Q251" s="462"/>
      <c r="R251" s="173">
        <v>6</v>
      </c>
      <c r="S251" s="12">
        <f>IFERROR(R251/Q249,"-")</f>
        <v>4.8387096774193547E-2</v>
      </c>
      <c r="T251" s="462"/>
      <c r="U251" s="173">
        <v>2</v>
      </c>
      <c r="V251" s="12">
        <f>IFERROR(U251/T249,"-")</f>
        <v>6.6666666666666666E-2</v>
      </c>
      <c r="W251" s="462"/>
      <c r="X251" s="173">
        <v>1</v>
      </c>
      <c r="Y251" s="12">
        <f>IFERROR(X251/W249,"-")</f>
        <v>0.2</v>
      </c>
      <c r="Z251" s="462"/>
      <c r="AA251" s="173">
        <f t="shared" si="397"/>
        <v>47</v>
      </c>
      <c r="AB251" s="12">
        <f>IFERROR(AA251/Z249,"-")</f>
        <v>4.9682875264270614E-2</v>
      </c>
    </row>
    <row r="252" spans="2:28" ht="14.25" customHeight="1">
      <c r="B252" s="458"/>
      <c r="C252" s="482"/>
      <c r="D252" s="245" t="s">
        <v>80</v>
      </c>
      <c r="E252" s="463"/>
      <c r="F252" s="174">
        <v>0</v>
      </c>
      <c r="G252" s="13" t="str">
        <f>IFERROR(F252/E249,"-")</f>
        <v>-</v>
      </c>
      <c r="H252" s="463"/>
      <c r="I252" s="174">
        <v>0</v>
      </c>
      <c r="J252" s="13">
        <f>IFERROR(I252/H249,"-")</f>
        <v>0</v>
      </c>
      <c r="K252" s="463"/>
      <c r="L252" s="174">
        <v>33</v>
      </c>
      <c r="M252" s="13">
        <f>IFERROR(L252/K249,"-")</f>
        <v>7.1274298056155511E-2</v>
      </c>
      <c r="N252" s="463"/>
      <c r="O252" s="174">
        <v>22</v>
      </c>
      <c r="P252" s="13">
        <f>IFERROR(O252/N249,"-")</f>
        <v>6.8750000000000006E-2</v>
      </c>
      <c r="Q252" s="463"/>
      <c r="R252" s="174">
        <v>14</v>
      </c>
      <c r="S252" s="13">
        <f>IFERROR(R252/Q249,"-")</f>
        <v>0.11290322580645161</v>
      </c>
      <c r="T252" s="463"/>
      <c r="U252" s="174">
        <v>4</v>
      </c>
      <c r="V252" s="13">
        <f>IFERROR(U252/T249,"-")</f>
        <v>0.13333333333333333</v>
      </c>
      <c r="W252" s="463"/>
      <c r="X252" s="174">
        <v>0</v>
      </c>
      <c r="Y252" s="13">
        <f>IFERROR(X252/W249,"-")</f>
        <v>0</v>
      </c>
      <c r="Z252" s="463"/>
      <c r="AA252" s="174">
        <f t="shared" si="397"/>
        <v>73</v>
      </c>
      <c r="AB252" s="13">
        <f>IFERROR(AA252/Z249,"-")</f>
        <v>7.7167019027484143E-2</v>
      </c>
    </row>
    <row r="253" spans="2:28" ht="14.25" customHeight="1">
      <c r="B253" s="456">
        <v>63</v>
      </c>
      <c r="C253" s="459" t="s">
        <v>30</v>
      </c>
      <c r="D253" s="243" t="s">
        <v>77</v>
      </c>
      <c r="E253" s="461">
        <f t="shared" ref="E253" si="502">VLOOKUP(C253,$AD$5:$AK$78,2,0)</f>
        <v>1</v>
      </c>
      <c r="F253" s="172">
        <v>0</v>
      </c>
      <c r="G253" s="65">
        <f>IFERROR(F253/E253,"-")</f>
        <v>0</v>
      </c>
      <c r="H253" s="461">
        <f t="shared" ref="H253" si="503">VLOOKUP(C253,$AD$5:$AK$78,3,0)</f>
        <v>0</v>
      </c>
      <c r="I253" s="172">
        <v>0</v>
      </c>
      <c r="J253" s="65" t="str">
        <f>IFERROR(I253/H253,"-")</f>
        <v>-</v>
      </c>
      <c r="K253" s="461">
        <f t="shared" ref="K253" si="504">VLOOKUP(C253,$AD$5:$AK$78,4,0)</f>
        <v>379</v>
      </c>
      <c r="L253" s="172">
        <v>288</v>
      </c>
      <c r="M253" s="65">
        <f>IFERROR(L253/K253,"-")</f>
        <v>0.75989445910290232</v>
      </c>
      <c r="N253" s="461">
        <f t="shared" ref="N253" si="505">VLOOKUP(C253,$AD$5:$AK$78,5,0)</f>
        <v>217</v>
      </c>
      <c r="O253" s="172">
        <v>140</v>
      </c>
      <c r="P253" s="65">
        <f>IFERROR(O253/N253,"-")</f>
        <v>0.64516129032258063</v>
      </c>
      <c r="Q253" s="461">
        <f t="shared" ref="Q253" si="506">VLOOKUP(C253,$AD$5:$AK$78,6,0)</f>
        <v>80</v>
      </c>
      <c r="R253" s="172">
        <v>62</v>
      </c>
      <c r="S253" s="65">
        <f>IFERROR(R253/Q253,"-")</f>
        <v>0.77500000000000002</v>
      </c>
      <c r="T253" s="461">
        <f t="shared" ref="T253" si="507">VLOOKUP(C253,$AD$5:$AK$78,7,0)</f>
        <v>32</v>
      </c>
      <c r="U253" s="172">
        <v>20</v>
      </c>
      <c r="V253" s="65">
        <f>IFERROR(U253/T253,"-")</f>
        <v>0.625</v>
      </c>
      <c r="W253" s="461">
        <f t="shared" ref="W253" si="508">VLOOKUP(C253,$AD$5:$AK$78,8,0)</f>
        <v>5</v>
      </c>
      <c r="X253" s="172">
        <v>2</v>
      </c>
      <c r="Y253" s="65">
        <f>IFERROR(X253/W253,"-")</f>
        <v>0.4</v>
      </c>
      <c r="Z253" s="461">
        <f t="shared" ref="Z253" si="509">VLOOKUP(C253,$AD$5:$AL$78,9,0)</f>
        <v>714</v>
      </c>
      <c r="AA253" s="172">
        <f t="shared" si="397"/>
        <v>512</v>
      </c>
      <c r="AB253" s="65">
        <f>IFERROR(AA253/Z253,"-")</f>
        <v>0.71708683473389356</v>
      </c>
    </row>
    <row r="254" spans="2:28" ht="14.25" customHeight="1">
      <c r="B254" s="457"/>
      <c r="C254" s="460"/>
      <c r="D254" s="244" t="s">
        <v>78</v>
      </c>
      <c r="E254" s="462"/>
      <c r="F254" s="173">
        <v>0</v>
      </c>
      <c r="G254" s="12">
        <f>IFERROR(F254/E253,"-")</f>
        <v>0</v>
      </c>
      <c r="H254" s="462"/>
      <c r="I254" s="173">
        <v>0</v>
      </c>
      <c r="J254" s="12" t="str">
        <f>IFERROR(I254/H253,"-")</f>
        <v>-</v>
      </c>
      <c r="K254" s="462"/>
      <c r="L254" s="173">
        <v>45</v>
      </c>
      <c r="M254" s="12">
        <f>IFERROR(L254/K253,"-")</f>
        <v>0.11873350923482849</v>
      </c>
      <c r="N254" s="462"/>
      <c r="O254" s="173">
        <v>31</v>
      </c>
      <c r="P254" s="12">
        <f>IFERROR(O254/N253,"-")</f>
        <v>0.14285714285714285</v>
      </c>
      <c r="Q254" s="462"/>
      <c r="R254" s="173">
        <v>7</v>
      </c>
      <c r="S254" s="12">
        <f>IFERROR(R254/Q253,"-")</f>
        <v>8.7499999999999994E-2</v>
      </c>
      <c r="T254" s="462"/>
      <c r="U254" s="173">
        <v>4</v>
      </c>
      <c r="V254" s="12">
        <f>IFERROR(U254/T253,"-")</f>
        <v>0.125</v>
      </c>
      <c r="W254" s="462"/>
      <c r="X254" s="173">
        <v>1</v>
      </c>
      <c r="Y254" s="12">
        <f>IFERROR(X254/W253,"-")</f>
        <v>0.2</v>
      </c>
      <c r="Z254" s="462"/>
      <c r="AA254" s="173">
        <f t="shared" si="397"/>
        <v>88</v>
      </c>
      <c r="AB254" s="12">
        <f>IFERROR(AA254/Z253,"-")</f>
        <v>0.12324929971988796</v>
      </c>
    </row>
    <row r="255" spans="2:28" ht="14.25" customHeight="1">
      <c r="B255" s="457"/>
      <c r="C255" s="460"/>
      <c r="D255" s="244" t="s">
        <v>79</v>
      </c>
      <c r="E255" s="462"/>
      <c r="F255" s="173">
        <v>0</v>
      </c>
      <c r="G255" s="12">
        <f>IFERROR(F255/E253,"-")</f>
        <v>0</v>
      </c>
      <c r="H255" s="462"/>
      <c r="I255" s="173">
        <v>0</v>
      </c>
      <c r="J255" s="12" t="str">
        <f>IFERROR(I255/H253,"-")</f>
        <v>-</v>
      </c>
      <c r="K255" s="462"/>
      <c r="L255" s="173">
        <v>17</v>
      </c>
      <c r="M255" s="12">
        <f>IFERROR(L255/K253,"-")</f>
        <v>4.4854881266490766E-2</v>
      </c>
      <c r="N255" s="462"/>
      <c r="O255" s="173">
        <v>16</v>
      </c>
      <c r="P255" s="12">
        <f>IFERROR(O255/N253,"-")</f>
        <v>7.3732718894009217E-2</v>
      </c>
      <c r="Q255" s="462"/>
      <c r="R255" s="173">
        <v>3</v>
      </c>
      <c r="S255" s="12">
        <f>IFERROR(R255/Q253,"-")</f>
        <v>3.7499999999999999E-2</v>
      </c>
      <c r="T255" s="462"/>
      <c r="U255" s="173">
        <v>1</v>
      </c>
      <c r="V255" s="12">
        <f>IFERROR(U255/T253,"-")</f>
        <v>3.125E-2</v>
      </c>
      <c r="W255" s="462"/>
      <c r="X255" s="173">
        <v>0</v>
      </c>
      <c r="Y255" s="12">
        <f>IFERROR(X255/W253,"-")</f>
        <v>0</v>
      </c>
      <c r="Z255" s="462"/>
      <c r="AA255" s="173">
        <f t="shared" si="397"/>
        <v>37</v>
      </c>
      <c r="AB255" s="12">
        <f>IFERROR(AA255/Z253,"-")</f>
        <v>5.182072829131653E-2</v>
      </c>
    </row>
    <row r="256" spans="2:28" ht="14.25" customHeight="1">
      <c r="B256" s="458"/>
      <c r="C256" s="482"/>
      <c r="D256" s="245" t="s">
        <v>80</v>
      </c>
      <c r="E256" s="463"/>
      <c r="F256" s="174">
        <v>1</v>
      </c>
      <c r="G256" s="13">
        <f>IFERROR(F256/E253,"-")</f>
        <v>1</v>
      </c>
      <c r="H256" s="463"/>
      <c r="I256" s="174">
        <v>0</v>
      </c>
      <c r="J256" s="13" t="str">
        <f>IFERROR(I256/H253,"-")</f>
        <v>-</v>
      </c>
      <c r="K256" s="463"/>
      <c r="L256" s="174">
        <v>29</v>
      </c>
      <c r="M256" s="13">
        <f>IFERROR(L256/K253,"-")</f>
        <v>7.6517150395778361E-2</v>
      </c>
      <c r="N256" s="463"/>
      <c r="O256" s="174">
        <v>30</v>
      </c>
      <c r="P256" s="13">
        <f>IFERROR(O256/N253,"-")</f>
        <v>0.13824884792626729</v>
      </c>
      <c r="Q256" s="463"/>
      <c r="R256" s="174">
        <v>8</v>
      </c>
      <c r="S256" s="13">
        <f>IFERROR(R256/Q253,"-")</f>
        <v>0.1</v>
      </c>
      <c r="T256" s="463"/>
      <c r="U256" s="174">
        <v>7</v>
      </c>
      <c r="V256" s="13">
        <f>IFERROR(U256/T253,"-")</f>
        <v>0.21875</v>
      </c>
      <c r="W256" s="463"/>
      <c r="X256" s="174">
        <v>2</v>
      </c>
      <c r="Y256" s="13">
        <f>IFERROR(X256/W253,"-")</f>
        <v>0.4</v>
      </c>
      <c r="Z256" s="463"/>
      <c r="AA256" s="174">
        <f t="shared" si="397"/>
        <v>77</v>
      </c>
      <c r="AB256" s="13">
        <f>IFERROR(AA256/Z253,"-")</f>
        <v>0.10784313725490197</v>
      </c>
    </row>
    <row r="257" spans="2:51" ht="14.25" customHeight="1">
      <c r="B257" s="456">
        <v>64</v>
      </c>
      <c r="C257" s="459" t="s">
        <v>51</v>
      </c>
      <c r="D257" s="243" t="s">
        <v>77</v>
      </c>
      <c r="E257" s="461">
        <f t="shared" ref="E257" si="510">VLOOKUP(C257,$AD$5:$AK$78,2,0)</f>
        <v>4</v>
      </c>
      <c r="F257" s="172">
        <v>3</v>
      </c>
      <c r="G257" s="65">
        <f>IFERROR(F257/E257,"-")</f>
        <v>0.75</v>
      </c>
      <c r="H257" s="461">
        <f t="shared" ref="H257" si="511">VLOOKUP(C257,$AD$5:$AK$78,3,0)</f>
        <v>6</v>
      </c>
      <c r="I257" s="172">
        <v>4</v>
      </c>
      <c r="J257" s="65">
        <f>IFERROR(I257/H257,"-")</f>
        <v>0.66666666666666663</v>
      </c>
      <c r="K257" s="461">
        <f t="shared" ref="K257" si="512">VLOOKUP(C257,$AD$5:$AK$78,4,0)</f>
        <v>322</v>
      </c>
      <c r="L257" s="172">
        <v>237</v>
      </c>
      <c r="M257" s="65">
        <f>IFERROR(L257/K257,"-")</f>
        <v>0.7360248447204969</v>
      </c>
      <c r="N257" s="461">
        <f t="shared" ref="N257" si="513">VLOOKUP(C257,$AD$5:$AK$78,5,0)</f>
        <v>149</v>
      </c>
      <c r="O257" s="172">
        <v>110</v>
      </c>
      <c r="P257" s="65">
        <f>IFERROR(O257/N257,"-")</f>
        <v>0.73825503355704702</v>
      </c>
      <c r="Q257" s="461">
        <f t="shared" ref="Q257" si="514">VLOOKUP(C257,$AD$5:$AK$78,6,0)</f>
        <v>53</v>
      </c>
      <c r="R257" s="172">
        <v>35</v>
      </c>
      <c r="S257" s="65">
        <f>IFERROR(R257/Q257,"-")</f>
        <v>0.660377358490566</v>
      </c>
      <c r="T257" s="461">
        <f t="shared" ref="T257" si="515">VLOOKUP(C257,$AD$5:$AK$78,7,0)</f>
        <v>11</v>
      </c>
      <c r="U257" s="172">
        <v>6</v>
      </c>
      <c r="V257" s="65">
        <f>IFERROR(U257/T257,"-")</f>
        <v>0.54545454545454541</v>
      </c>
      <c r="W257" s="461">
        <f t="shared" ref="W257" si="516">VLOOKUP(C257,$AD$5:$AK$78,8,0)</f>
        <v>0</v>
      </c>
      <c r="X257" s="172">
        <v>0</v>
      </c>
      <c r="Y257" s="65" t="str">
        <f>IFERROR(X257/W257,"-")</f>
        <v>-</v>
      </c>
      <c r="Z257" s="461">
        <f t="shared" ref="Z257" si="517">VLOOKUP(C257,$AD$5:$AL$78,9,0)</f>
        <v>545</v>
      </c>
      <c r="AA257" s="172">
        <f t="shared" si="397"/>
        <v>395</v>
      </c>
      <c r="AB257" s="65">
        <f>IFERROR(AA257/Z257,"-")</f>
        <v>0.72477064220183485</v>
      </c>
    </row>
    <row r="258" spans="2:51" ht="14.25" customHeight="1">
      <c r="B258" s="457"/>
      <c r="C258" s="460"/>
      <c r="D258" s="244" t="s">
        <v>78</v>
      </c>
      <c r="E258" s="462"/>
      <c r="F258" s="173">
        <v>0</v>
      </c>
      <c r="G258" s="12">
        <f>IFERROR(F258/E257,"-")</f>
        <v>0</v>
      </c>
      <c r="H258" s="462"/>
      <c r="I258" s="173">
        <v>2</v>
      </c>
      <c r="J258" s="12">
        <f>IFERROR(I258/H257,"-")</f>
        <v>0.33333333333333331</v>
      </c>
      <c r="K258" s="462"/>
      <c r="L258" s="173">
        <v>37</v>
      </c>
      <c r="M258" s="12">
        <f>IFERROR(L258/K257,"-")</f>
        <v>0.11490683229813664</v>
      </c>
      <c r="N258" s="462"/>
      <c r="O258" s="173">
        <v>14</v>
      </c>
      <c r="P258" s="12">
        <f>IFERROR(O258/N257,"-")</f>
        <v>9.3959731543624164E-2</v>
      </c>
      <c r="Q258" s="462"/>
      <c r="R258" s="173">
        <v>6</v>
      </c>
      <c r="S258" s="12">
        <f>IFERROR(R258/Q257,"-")</f>
        <v>0.11320754716981132</v>
      </c>
      <c r="T258" s="462"/>
      <c r="U258" s="173">
        <v>1</v>
      </c>
      <c r="V258" s="12">
        <f>IFERROR(U258/T257,"-")</f>
        <v>9.0909090909090912E-2</v>
      </c>
      <c r="W258" s="462"/>
      <c r="X258" s="173">
        <v>0</v>
      </c>
      <c r="Y258" s="12" t="str">
        <f>IFERROR(X258/W257,"-")</f>
        <v>-</v>
      </c>
      <c r="Z258" s="462"/>
      <c r="AA258" s="173">
        <f t="shared" si="397"/>
        <v>60</v>
      </c>
      <c r="AB258" s="12">
        <f>IFERROR(AA258/Z257,"-")</f>
        <v>0.11009174311926606</v>
      </c>
    </row>
    <row r="259" spans="2:51" ht="14.25" customHeight="1">
      <c r="B259" s="457"/>
      <c r="C259" s="460"/>
      <c r="D259" s="244" t="s">
        <v>79</v>
      </c>
      <c r="E259" s="462"/>
      <c r="F259" s="173">
        <v>1</v>
      </c>
      <c r="G259" s="12">
        <f>IFERROR(F259/E257,"-")</f>
        <v>0.25</v>
      </c>
      <c r="H259" s="462"/>
      <c r="I259" s="173">
        <v>0</v>
      </c>
      <c r="J259" s="12">
        <f>IFERROR(I259/H257,"-")</f>
        <v>0</v>
      </c>
      <c r="K259" s="462"/>
      <c r="L259" s="173">
        <v>18</v>
      </c>
      <c r="M259" s="12">
        <f>IFERROR(L259/K257,"-")</f>
        <v>5.5900621118012424E-2</v>
      </c>
      <c r="N259" s="462"/>
      <c r="O259" s="173">
        <v>11</v>
      </c>
      <c r="P259" s="12">
        <f>IFERROR(O259/N257,"-")</f>
        <v>7.3825503355704702E-2</v>
      </c>
      <c r="Q259" s="462"/>
      <c r="R259" s="173">
        <v>6</v>
      </c>
      <c r="S259" s="12">
        <f>IFERROR(R259/Q257,"-")</f>
        <v>0.11320754716981132</v>
      </c>
      <c r="T259" s="462"/>
      <c r="U259" s="173">
        <v>0</v>
      </c>
      <c r="V259" s="12">
        <f>IFERROR(U259/T257,"-")</f>
        <v>0</v>
      </c>
      <c r="W259" s="462"/>
      <c r="X259" s="173">
        <v>0</v>
      </c>
      <c r="Y259" s="12" t="str">
        <f>IFERROR(X259/W257,"-")</f>
        <v>-</v>
      </c>
      <c r="Z259" s="462"/>
      <c r="AA259" s="173">
        <f t="shared" si="397"/>
        <v>36</v>
      </c>
      <c r="AB259" s="12">
        <f>IFERROR(AA259/Z257,"-")</f>
        <v>6.6055045871559637E-2</v>
      </c>
    </row>
    <row r="260" spans="2:51" ht="14.25" customHeight="1">
      <c r="B260" s="458"/>
      <c r="C260" s="482"/>
      <c r="D260" s="245" t="s">
        <v>80</v>
      </c>
      <c r="E260" s="463"/>
      <c r="F260" s="174">
        <v>0</v>
      </c>
      <c r="G260" s="13">
        <f>IFERROR(F260/E257,"-")</f>
        <v>0</v>
      </c>
      <c r="H260" s="463"/>
      <c r="I260" s="174">
        <v>0</v>
      </c>
      <c r="J260" s="13">
        <f>IFERROR(I260/H257,"-")</f>
        <v>0</v>
      </c>
      <c r="K260" s="463"/>
      <c r="L260" s="174">
        <v>30</v>
      </c>
      <c r="M260" s="13">
        <f>IFERROR(L260/K257,"-")</f>
        <v>9.3167701863354033E-2</v>
      </c>
      <c r="N260" s="463"/>
      <c r="O260" s="174">
        <v>14</v>
      </c>
      <c r="P260" s="13">
        <f>IFERROR(O260/N257,"-")</f>
        <v>9.3959731543624164E-2</v>
      </c>
      <c r="Q260" s="463"/>
      <c r="R260" s="174">
        <v>6</v>
      </c>
      <c r="S260" s="13">
        <f>IFERROR(R260/Q257,"-")</f>
        <v>0.11320754716981132</v>
      </c>
      <c r="T260" s="463"/>
      <c r="U260" s="174">
        <v>4</v>
      </c>
      <c r="V260" s="13">
        <f>IFERROR(U260/T257,"-")</f>
        <v>0.36363636363636365</v>
      </c>
      <c r="W260" s="463"/>
      <c r="X260" s="174">
        <v>0</v>
      </c>
      <c r="Y260" s="13" t="str">
        <f>IFERROR(X260/W257,"-")</f>
        <v>-</v>
      </c>
      <c r="Z260" s="463"/>
      <c r="AA260" s="174">
        <f t="shared" si="397"/>
        <v>54</v>
      </c>
      <c r="AB260" s="13">
        <f>IFERROR(AA260/Z257,"-")</f>
        <v>9.9082568807339455E-2</v>
      </c>
    </row>
    <row r="261" spans="2:51" ht="14.25" customHeight="1">
      <c r="B261" s="456">
        <v>65</v>
      </c>
      <c r="C261" s="459" t="s">
        <v>11</v>
      </c>
      <c r="D261" s="243" t="s">
        <v>77</v>
      </c>
      <c r="E261" s="461">
        <f t="shared" ref="E261" si="518">VLOOKUP(C261,$AD$5:$AK$78,2,0)</f>
        <v>0</v>
      </c>
      <c r="F261" s="172">
        <v>0</v>
      </c>
      <c r="G261" s="65" t="str">
        <f>IFERROR(F261/E261,"-")</f>
        <v>-</v>
      </c>
      <c r="H261" s="461">
        <f t="shared" ref="H261" si="519">VLOOKUP(C261,$AD$5:$AK$78,3,0)</f>
        <v>1</v>
      </c>
      <c r="I261" s="172">
        <v>0</v>
      </c>
      <c r="J261" s="65">
        <f>IFERROR(I261/H261,"-")</f>
        <v>0</v>
      </c>
      <c r="K261" s="461">
        <f t="shared" ref="K261" si="520">VLOOKUP(C261,$AD$5:$AK$78,4,0)</f>
        <v>270</v>
      </c>
      <c r="L261" s="172">
        <v>211</v>
      </c>
      <c r="M261" s="65">
        <f>IFERROR(L261/K261,"-")</f>
        <v>0.78148148148148144</v>
      </c>
      <c r="N261" s="461">
        <f t="shared" ref="N261" si="521">VLOOKUP(C261,$AD$5:$AK$78,5,0)</f>
        <v>148</v>
      </c>
      <c r="O261" s="172">
        <v>98</v>
      </c>
      <c r="P261" s="65">
        <f>IFERROR(O261/N261,"-")</f>
        <v>0.66216216216216217</v>
      </c>
      <c r="Q261" s="461">
        <f t="shared" ref="Q261" si="522">VLOOKUP(C261,$AD$5:$AK$78,6,0)</f>
        <v>60</v>
      </c>
      <c r="R261" s="172">
        <v>43</v>
      </c>
      <c r="S261" s="65">
        <f>IFERROR(R261/Q261,"-")</f>
        <v>0.71666666666666667</v>
      </c>
      <c r="T261" s="461">
        <f t="shared" ref="T261" si="523">VLOOKUP(C261,$AD$5:$AK$78,7,0)</f>
        <v>26</v>
      </c>
      <c r="U261" s="172">
        <v>16</v>
      </c>
      <c r="V261" s="65">
        <f>IFERROR(U261/T261,"-")</f>
        <v>0.61538461538461542</v>
      </c>
      <c r="W261" s="461">
        <f t="shared" ref="W261" si="524">VLOOKUP(C261,$AD$5:$AK$78,8,0)</f>
        <v>3</v>
      </c>
      <c r="X261" s="172">
        <v>2</v>
      </c>
      <c r="Y261" s="65">
        <f>IFERROR(X261/W261,"-")</f>
        <v>0.66666666666666663</v>
      </c>
      <c r="Z261" s="461">
        <f t="shared" ref="Z261" si="525">VLOOKUP(C261,$AD$5:$AL$78,9,0)</f>
        <v>508</v>
      </c>
      <c r="AA261" s="172">
        <f t="shared" si="397"/>
        <v>370</v>
      </c>
      <c r="AB261" s="65">
        <f>IFERROR(AA261/Z261,"-")</f>
        <v>0.72834645669291342</v>
      </c>
    </row>
    <row r="262" spans="2:51" ht="14.25" customHeight="1">
      <c r="B262" s="457"/>
      <c r="C262" s="460"/>
      <c r="D262" s="244" t="s">
        <v>78</v>
      </c>
      <c r="E262" s="462"/>
      <c r="F262" s="173">
        <v>0</v>
      </c>
      <c r="G262" s="12" t="str">
        <f>IFERROR(F262/E261,"-")</f>
        <v>-</v>
      </c>
      <c r="H262" s="462"/>
      <c r="I262" s="173">
        <v>0</v>
      </c>
      <c r="J262" s="12">
        <f>IFERROR(I262/H261,"-")</f>
        <v>0</v>
      </c>
      <c r="K262" s="462"/>
      <c r="L262" s="173">
        <v>26</v>
      </c>
      <c r="M262" s="12">
        <f>IFERROR(L262/K261,"-")</f>
        <v>9.6296296296296297E-2</v>
      </c>
      <c r="N262" s="462"/>
      <c r="O262" s="173">
        <v>23</v>
      </c>
      <c r="P262" s="12">
        <f>IFERROR(O262/N261,"-")</f>
        <v>0.1554054054054054</v>
      </c>
      <c r="Q262" s="462"/>
      <c r="R262" s="173">
        <v>7</v>
      </c>
      <c r="S262" s="12">
        <f>IFERROR(R262/Q261,"-")</f>
        <v>0.11666666666666667</v>
      </c>
      <c r="T262" s="462"/>
      <c r="U262" s="173">
        <v>5</v>
      </c>
      <c r="V262" s="12">
        <f>IFERROR(U262/T261,"-")</f>
        <v>0.19230769230769232</v>
      </c>
      <c r="W262" s="462"/>
      <c r="X262" s="173">
        <v>0</v>
      </c>
      <c r="Y262" s="12">
        <f>IFERROR(X262/W261,"-")</f>
        <v>0</v>
      </c>
      <c r="Z262" s="462"/>
      <c r="AA262" s="173">
        <f t="shared" ref="AA262:AA300" si="526">SUM(F262,I262,L262,O262,R262,U262,X262)</f>
        <v>61</v>
      </c>
      <c r="AB262" s="12">
        <f>IFERROR(AA262/Z261,"-")</f>
        <v>0.12007874015748031</v>
      </c>
    </row>
    <row r="263" spans="2:51" ht="14.25" customHeight="1">
      <c r="B263" s="457"/>
      <c r="C263" s="460"/>
      <c r="D263" s="244" t="s">
        <v>79</v>
      </c>
      <c r="E263" s="462"/>
      <c r="F263" s="173">
        <v>0</v>
      </c>
      <c r="G263" s="12" t="str">
        <f>IFERROR(F263/E261,"-")</f>
        <v>-</v>
      </c>
      <c r="H263" s="462"/>
      <c r="I263" s="173">
        <v>0</v>
      </c>
      <c r="J263" s="12">
        <f>IFERROR(I263/H261,"-")</f>
        <v>0</v>
      </c>
      <c r="K263" s="462"/>
      <c r="L263" s="173">
        <v>16</v>
      </c>
      <c r="M263" s="12">
        <f>IFERROR(L263/K261,"-")</f>
        <v>5.9259259259259262E-2</v>
      </c>
      <c r="N263" s="462"/>
      <c r="O263" s="173">
        <v>8</v>
      </c>
      <c r="P263" s="12">
        <f>IFERROR(O263/N261,"-")</f>
        <v>5.4054054054054057E-2</v>
      </c>
      <c r="Q263" s="462"/>
      <c r="R263" s="173">
        <v>4</v>
      </c>
      <c r="S263" s="12">
        <f>IFERROR(R263/Q261,"-")</f>
        <v>6.6666666666666666E-2</v>
      </c>
      <c r="T263" s="462"/>
      <c r="U263" s="173">
        <v>1</v>
      </c>
      <c r="V263" s="12">
        <f>IFERROR(U263/T261,"-")</f>
        <v>3.8461538461538464E-2</v>
      </c>
      <c r="W263" s="462"/>
      <c r="X263" s="173">
        <v>0</v>
      </c>
      <c r="Y263" s="12">
        <f>IFERROR(X263/W261,"-")</f>
        <v>0</v>
      </c>
      <c r="Z263" s="462"/>
      <c r="AA263" s="173">
        <f t="shared" si="526"/>
        <v>29</v>
      </c>
      <c r="AB263" s="12">
        <f>IFERROR(AA263/Z261,"-")</f>
        <v>5.7086614173228349E-2</v>
      </c>
    </row>
    <row r="264" spans="2:51" ht="14.25" customHeight="1">
      <c r="B264" s="458"/>
      <c r="C264" s="482"/>
      <c r="D264" s="245" t="s">
        <v>80</v>
      </c>
      <c r="E264" s="463"/>
      <c r="F264" s="174">
        <v>0</v>
      </c>
      <c r="G264" s="13" t="str">
        <f>IFERROR(F264/E261,"-")</f>
        <v>-</v>
      </c>
      <c r="H264" s="463"/>
      <c r="I264" s="174">
        <v>1</v>
      </c>
      <c r="J264" s="13">
        <f>IFERROR(I264/H261,"-")</f>
        <v>1</v>
      </c>
      <c r="K264" s="463"/>
      <c r="L264" s="174">
        <v>17</v>
      </c>
      <c r="M264" s="13">
        <f>IFERROR(L264/K261,"-")</f>
        <v>6.2962962962962957E-2</v>
      </c>
      <c r="N264" s="463"/>
      <c r="O264" s="174">
        <v>19</v>
      </c>
      <c r="P264" s="13">
        <f>IFERROR(O264/N261,"-")</f>
        <v>0.12837837837837837</v>
      </c>
      <c r="Q264" s="463"/>
      <c r="R264" s="174">
        <v>6</v>
      </c>
      <c r="S264" s="13">
        <f>IFERROR(R264/Q261,"-")</f>
        <v>0.1</v>
      </c>
      <c r="T264" s="463"/>
      <c r="U264" s="174">
        <v>4</v>
      </c>
      <c r="V264" s="13">
        <f>IFERROR(U264/T261,"-")</f>
        <v>0.15384615384615385</v>
      </c>
      <c r="W264" s="463"/>
      <c r="X264" s="174">
        <v>1</v>
      </c>
      <c r="Y264" s="13">
        <f>IFERROR(X264/W261,"-")</f>
        <v>0.33333333333333331</v>
      </c>
      <c r="Z264" s="463"/>
      <c r="AA264" s="174">
        <f t="shared" si="526"/>
        <v>48</v>
      </c>
      <c r="AB264" s="13">
        <f>IFERROR(AA264/Z261,"-")</f>
        <v>9.4488188976377951E-2</v>
      </c>
    </row>
    <row r="265" spans="2:51" ht="14.25" customHeight="1">
      <c r="B265" s="456">
        <v>66</v>
      </c>
      <c r="C265" s="459" t="s">
        <v>5</v>
      </c>
      <c r="D265" s="243" t="s">
        <v>77</v>
      </c>
      <c r="E265" s="461">
        <f t="shared" ref="E265" si="527">VLOOKUP(C265,$AD$5:$AK$78,2,0)</f>
        <v>1</v>
      </c>
      <c r="F265" s="172">
        <v>1</v>
      </c>
      <c r="G265" s="65">
        <f>IFERROR(F265/E265,"-")</f>
        <v>1</v>
      </c>
      <c r="H265" s="461">
        <f t="shared" ref="H265" si="528">VLOOKUP(C265,$AD$5:$AK$78,3,0)</f>
        <v>0</v>
      </c>
      <c r="I265" s="172">
        <v>0</v>
      </c>
      <c r="J265" s="65" t="str">
        <f>IFERROR(I265/H265,"-")</f>
        <v>-</v>
      </c>
      <c r="K265" s="461">
        <f t="shared" ref="K265" si="529">VLOOKUP(C265,$AD$5:$AK$78,4,0)</f>
        <v>345</v>
      </c>
      <c r="L265" s="172">
        <v>255</v>
      </c>
      <c r="M265" s="65">
        <f>IFERROR(L265/K265,"-")</f>
        <v>0.73913043478260865</v>
      </c>
      <c r="N265" s="461">
        <f t="shared" ref="N265" si="530">VLOOKUP(C265,$AD$5:$AK$78,5,0)</f>
        <v>190</v>
      </c>
      <c r="O265" s="172">
        <v>147</v>
      </c>
      <c r="P265" s="65">
        <f>IFERROR(O265/N265,"-")</f>
        <v>0.77368421052631575</v>
      </c>
      <c r="Q265" s="461">
        <f t="shared" ref="Q265" si="531">VLOOKUP(C265,$AD$5:$AK$78,6,0)</f>
        <v>85</v>
      </c>
      <c r="R265" s="172">
        <v>55</v>
      </c>
      <c r="S265" s="65">
        <f>IFERROR(R265/Q265,"-")</f>
        <v>0.6470588235294118</v>
      </c>
      <c r="T265" s="461">
        <f t="shared" ref="T265" si="532">VLOOKUP(C265,$AD$5:$AK$78,7,0)</f>
        <v>34</v>
      </c>
      <c r="U265" s="172">
        <v>18</v>
      </c>
      <c r="V265" s="65">
        <f>IFERROR(U265/T265,"-")</f>
        <v>0.52941176470588236</v>
      </c>
      <c r="W265" s="461">
        <f t="shared" ref="W265" si="533">VLOOKUP(C265,$AD$5:$AK$78,8,0)</f>
        <v>5</v>
      </c>
      <c r="X265" s="172">
        <v>3</v>
      </c>
      <c r="Y265" s="65">
        <f>IFERROR(X265/W265,"-")</f>
        <v>0.6</v>
      </c>
      <c r="Z265" s="461">
        <f t="shared" ref="Z265" si="534">VLOOKUP(C265,$AD$5:$AL$78,9,0)</f>
        <v>660</v>
      </c>
      <c r="AA265" s="172">
        <f t="shared" si="526"/>
        <v>479</v>
      </c>
      <c r="AB265" s="65">
        <f>IFERROR(AA265/Z265,"-")</f>
        <v>0.72575757575757571</v>
      </c>
    </row>
    <row r="266" spans="2:51" ht="14.25" customHeight="1">
      <c r="B266" s="457"/>
      <c r="C266" s="460"/>
      <c r="D266" s="244" t="s">
        <v>78</v>
      </c>
      <c r="E266" s="462"/>
      <c r="F266" s="173">
        <v>0</v>
      </c>
      <c r="G266" s="12">
        <f>IFERROR(F266/E265,"-")</f>
        <v>0</v>
      </c>
      <c r="H266" s="462"/>
      <c r="I266" s="173">
        <v>0</v>
      </c>
      <c r="J266" s="12" t="str">
        <f>IFERROR(I266/H265,"-")</f>
        <v>-</v>
      </c>
      <c r="K266" s="462"/>
      <c r="L266" s="173">
        <v>46</v>
      </c>
      <c r="M266" s="12">
        <f>IFERROR(L266/K265,"-")</f>
        <v>0.13333333333333333</v>
      </c>
      <c r="N266" s="462"/>
      <c r="O266" s="173">
        <v>15</v>
      </c>
      <c r="P266" s="12">
        <f>IFERROR(O266/N265,"-")</f>
        <v>7.8947368421052627E-2</v>
      </c>
      <c r="Q266" s="462"/>
      <c r="R266" s="173">
        <v>4</v>
      </c>
      <c r="S266" s="12">
        <f>IFERROR(R266/Q265,"-")</f>
        <v>4.7058823529411764E-2</v>
      </c>
      <c r="T266" s="462"/>
      <c r="U266" s="173">
        <v>5</v>
      </c>
      <c r="V266" s="12">
        <f>IFERROR(U266/T265,"-")</f>
        <v>0.14705882352941177</v>
      </c>
      <c r="W266" s="462"/>
      <c r="X266" s="173">
        <v>0</v>
      </c>
      <c r="Y266" s="12">
        <f>IFERROR(X266/W265,"-")</f>
        <v>0</v>
      </c>
      <c r="Z266" s="462"/>
      <c r="AA266" s="173">
        <f t="shared" si="526"/>
        <v>70</v>
      </c>
      <c r="AB266" s="12">
        <f>IFERROR(AA266/Z265,"-")</f>
        <v>0.10606060606060606</v>
      </c>
    </row>
    <row r="267" spans="2:51" ht="14.25" customHeight="1">
      <c r="B267" s="457"/>
      <c r="C267" s="460"/>
      <c r="D267" s="244" t="s">
        <v>79</v>
      </c>
      <c r="E267" s="462"/>
      <c r="F267" s="173">
        <v>0</v>
      </c>
      <c r="G267" s="12">
        <f>IFERROR(F267/E265,"-")</f>
        <v>0</v>
      </c>
      <c r="H267" s="462"/>
      <c r="I267" s="173">
        <v>0</v>
      </c>
      <c r="J267" s="12" t="str">
        <f>IFERROR(I267/H265,"-")</f>
        <v>-</v>
      </c>
      <c r="K267" s="462"/>
      <c r="L267" s="173">
        <v>16</v>
      </c>
      <c r="M267" s="12">
        <f>IFERROR(L267/K265,"-")</f>
        <v>4.6376811594202899E-2</v>
      </c>
      <c r="N267" s="462"/>
      <c r="O267" s="173">
        <v>10</v>
      </c>
      <c r="P267" s="12">
        <f>IFERROR(O267/N265,"-")</f>
        <v>5.2631578947368418E-2</v>
      </c>
      <c r="Q267" s="462"/>
      <c r="R267" s="173">
        <v>12</v>
      </c>
      <c r="S267" s="12">
        <f>IFERROR(R267/Q265,"-")</f>
        <v>0.14117647058823529</v>
      </c>
      <c r="T267" s="462"/>
      <c r="U267" s="173">
        <v>3</v>
      </c>
      <c r="V267" s="12">
        <f>IFERROR(U267/T265,"-")</f>
        <v>8.8235294117647065E-2</v>
      </c>
      <c r="W267" s="462"/>
      <c r="X267" s="173">
        <v>1</v>
      </c>
      <c r="Y267" s="12">
        <f>IFERROR(X267/W265,"-")</f>
        <v>0.2</v>
      </c>
      <c r="Z267" s="462"/>
      <c r="AA267" s="173">
        <f t="shared" si="526"/>
        <v>42</v>
      </c>
      <c r="AB267" s="12">
        <f>IFERROR(AA267/Z265,"-")</f>
        <v>6.363636363636363E-2</v>
      </c>
    </row>
    <row r="268" spans="2:51" ht="14.25" customHeight="1">
      <c r="B268" s="458"/>
      <c r="C268" s="482"/>
      <c r="D268" s="245" t="s">
        <v>80</v>
      </c>
      <c r="E268" s="463"/>
      <c r="F268" s="174">
        <v>0</v>
      </c>
      <c r="G268" s="13">
        <f>IFERROR(F268/E265,"-")</f>
        <v>0</v>
      </c>
      <c r="H268" s="463"/>
      <c r="I268" s="174">
        <v>0</v>
      </c>
      <c r="J268" s="13" t="str">
        <f>IFERROR(I268/H265,"-")</f>
        <v>-</v>
      </c>
      <c r="K268" s="463"/>
      <c r="L268" s="174">
        <v>28</v>
      </c>
      <c r="M268" s="13">
        <f>IFERROR(L268/K265,"-")</f>
        <v>8.1159420289855067E-2</v>
      </c>
      <c r="N268" s="463"/>
      <c r="O268" s="174">
        <v>18</v>
      </c>
      <c r="P268" s="13">
        <f>IFERROR(O268/N265,"-")</f>
        <v>9.4736842105263161E-2</v>
      </c>
      <c r="Q268" s="463"/>
      <c r="R268" s="174">
        <v>14</v>
      </c>
      <c r="S268" s="13">
        <f>IFERROR(R268/Q265,"-")</f>
        <v>0.16470588235294117</v>
      </c>
      <c r="T268" s="463"/>
      <c r="U268" s="174">
        <v>8</v>
      </c>
      <c r="V268" s="13">
        <f>IFERROR(U268/T265,"-")</f>
        <v>0.23529411764705882</v>
      </c>
      <c r="W268" s="463"/>
      <c r="X268" s="174">
        <v>1</v>
      </c>
      <c r="Y268" s="13">
        <f>IFERROR(X268/W265,"-")</f>
        <v>0.2</v>
      </c>
      <c r="Z268" s="463"/>
      <c r="AA268" s="174">
        <f t="shared" si="526"/>
        <v>69</v>
      </c>
      <c r="AB268" s="13">
        <f>IFERROR(AA268/Z265,"-")</f>
        <v>0.10454545454545454</v>
      </c>
    </row>
    <row r="269" spans="2:51" ht="14.25" customHeight="1">
      <c r="B269" s="456">
        <v>67</v>
      </c>
      <c r="C269" s="459" t="s">
        <v>6</v>
      </c>
      <c r="D269" s="243" t="s">
        <v>77</v>
      </c>
      <c r="E269" s="461">
        <f t="shared" ref="E269" si="535">VLOOKUP(C269,$AD$5:$AK$78,2,0)</f>
        <v>5</v>
      </c>
      <c r="F269" s="172">
        <v>1</v>
      </c>
      <c r="G269" s="65">
        <f>IFERROR(F269/E269,"-")</f>
        <v>0.2</v>
      </c>
      <c r="H269" s="461">
        <f t="shared" ref="H269" si="536">VLOOKUP(C269,$AD$5:$AK$78,3,0)</f>
        <v>12</v>
      </c>
      <c r="I269" s="172">
        <v>9</v>
      </c>
      <c r="J269" s="65">
        <f>IFERROR(I269/H269,"-")</f>
        <v>0.75</v>
      </c>
      <c r="K269" s="461">
        <f t="shared" ref="K269" si="537">VLOOKUP(C269,$AD$5:$AK$78,4,0)</f>
        <v>91</v>
      </c>
      <c r="L269" s="172">
        <v>60</v>
      </c>
      <c r="M269" s="65">
        <f>IFERROR(L269/K269,"-")</f>
        <v>0.65934065934065933</v>
      </c>
      <c r="N269" s="461">
        <f t="shared" ref="N269" si="538">VLOOKUP(C269,$AD$5:$AK$78,5,0)</f>
        <v>48</v>
      </c>
      <c r="O269" s="172">
        <v>28</v>
      </c>
      <c r="P269" s="65">
        <f>IFERROR(O269/N269,"-")</f>
        <v>0.58333333333333337</v>
      </c>
      <c r="Q269" s="461">
        <f t="shared" ref="Q269" si="539">VLOOKUP(C269,$AD$5:$AK$78,6,0)</f>
        <v>18</v>
      </c>
      <c r="R269" s="172">
        <v>13</v>
      </c>
      <c r="S269" s="65">
        <f>IFERROR(R269/Q269,"-")</f>
        <v>0.72222222222222221</v>
      </c>
      <c r="T269" s="461">
        <f t="shared" ref="T269" si="540">VLOOKUP(C269,$AD$5:$AK$78,7,0)</f>
        <v>4</v>
      </c>
      <c r="U269" s="172">
        <v>1</v>
      </c>
      <c r="V269" s="65">
        <f>IFERROR(U269/T269,"-")</f>
        <v>0.25</v>
      </c>
      <c r="W269" s="461">
        <f t="shared" ref="W269" si="541">VLOOKUP(C269,$AD$5:$AK$78,8,0)</f>
        <v>0</v>
      </c>
      <c r="X269" s="172">
        <v>0</v>
      </c>
      <c r="Y269" s="65" t="str">
        <f>IFERROR(X269/W269,"-")</f>
        <v>-</v>
      </c>
      <c r="Z269" s="461">
        <f t="shared" ref="Z269" si="542">VLOOKUP(C269,$AD$5:$AL$78,9,0)</f>
        <v>178</v>
      </c>
      <c r="AA269" s="172">
        <f t="shared" si="526"/>
        <v>112</v>
      </c>
      <c r="AB269" s="65">
        <f>IFERROR(AA269/Z269,"-")</f>
        <v>0.6292134831460674</v>
      </c>
    </row>
    <row r="270" spans="2:51" ht="14.25" customHeight="1">
      <c r="B270" s="457"/>
      <c r="C270" s="460"/>
      <c r="D270" s="244" t="s">
        <v>78</v>
      </c>
      <c r="E270" s="462"/>
      <c r="F270" s="173">
        <v>2</v>
      </c>
      <c r="G270" s="12">
        <f>IFERROR(F270/E269,"-")</f>
        <v>0.4</v>
      </c>
      <c r="H270" s="462"/>
      <c r="I270" s="173">
        <v>0</v>
      </c>
      <c r="J270" s="12">
        <f>IFERROR(I270/H269,"-")</f>
        <v>0</v>
      </c>
      <c r="K270" s="462"/>
      <c r="L270" s="173">
        <v>10</v>
      </c>
      <c r="M270" s="12">
        <f>IFERROR(L270/K269,"-")</f>
        <v>0.10989010989010989</v>
      </c>
      <c r="N270" s="462"/>
      <c r="O270" s="173">
        <v>7</v>
      </c>
      <c r="P270" s="12">
        <f>IFERROR(O270/N269,"-")</f>
        <v>0.14583333333333334</v>
      </c>
      <c r="Q270" s="462"/>
      <c r="R270" s="173">
        <v>1</v>
      </c>
      <c r="S270" s="12">
        <f>IFERROR(R270/Q269,"-")</f>
        <v>5.5555555555555552E-2</v>
      </c>
      <c r="T270" s="462"/>
      <c r="U270" s="173">
        <v>1</v>
      </c>
      <c r="V270" s="12">
        <f>IFERROR(U270/T269,"-")</f>
        <v>0.25</v>
      </c>
      <c r="W270" s="462"/>
      <c r="X270" s="173">
        <v>0</v>
      </c>
      <c r="Y270" s="12" t="str">
        <f>IFERROR(X270/W269,"-")</f>
        <v>-</v>
      </c>
      <c r="Z270" s="462"/>
      <c r="AA270" s="173">
        <f t="shared" si="526"/>
        <v>21</v>
      </c>
      <c r="AB270" s="12">
        <f>IFERROR(AA270/Z269,"-")</f>
        <v>0.11797752808988764</v>
      </c>
      <c r="AT270" s="69"/>
      <c r="AU270" s="69"/>
      <c r="AV270" s="69"/>
      <c r="AX270" s="69"/>
      <c r="AY270" s="69"/>
    </row>
    <row r="271" spans="2:51" ht="14.25" customHeight="1">
      <c r="B271" s="457"/>
      <c r="C271" s="460"/>
      <c r="D271" s="244" t="s">
        <v>79</v>
      </c>
      <c r="E271" s="462"/>
      <c r="F271" s="173">
        <v>1</v>
      </c>
      <c r="G271" s="12">
        <f>IFERROR(F271/E269,"-")</f>
        <v>0.2</v>
      </c>
      <c r="H271" s="462"/>
      <c r="I271" s="173">
        <v>1</v>
      </c>
      <c r="J271" s="12">
        <f>IFERROR(I271/H269,"-")</f>
        <v>8.3333333333333329E-2</v>
      </c>
      <c r="K271" s="462"/>
      <c r="L271" s="173">
        <v>7</v>
      </c>
      <c r="M271" s="12">
        <f>IFERROR(L271/K269,"-")</f>
        <v>7.6923076923076927E-2</v>
      </c>
      <c r="N271" s="462"/>
      <c r="O271" s="173">
        <v>4</v>
      </c>
      <c r="P271" s="12">
        <f>IFERROR(O271/N269,"-")</f>
        <v>8.3333333333333329E-2</v>
      </c>
      <c r="Q271" s="462"/>
      <c r="R271" s="173">
        <v>1</v>
      </c>
      <c r="S271" s="12">
        <f>IFERROR(R271/Q269,"-")</f>
        <v>5.5555555555555552E-2</v>
      </c>
      <c r="T271" s="462"/>
      <c r="U271" s="173">
        <v>2</v>
      </c>
      <c r="V271" s="12">
        <f>IFERROR(U271/T269,"-")</f>
        <v>0.5</v>
      </c>
      <c r="W271" s="462"/>
      <c r="X271" s="173">
        <v>0</v>
      </c>
      <c r="Y271" s="12" t="str">
        <f>IFERROR(X271/W269,"-")</f>
        <v>-</v>
      </c>
      <c r="Z271" s="462"/>
      <c r="AA271" s="173">
        <f t="shared" si="526"/>
        <v>16</v>
      </c>
      <c r="AB271" s="12">
        <f>IFERROR(AA271/Z269,"-")</f>
        <v>8.98876404494382E-2</v>
      </c>
      <c r="AT271" s="69"/>
      <c r="AU271" s="69"/>
      <c r="AV271" s="69"/>
      <c r="AX271" s="69"/>
      <c r="AY271" s="69"/>
    </row>
    <row r="272" spans="2:51" ht="14.25" customHeight="1">
      <c r="B272" s="458"/>
      <c r="C272" s="482"/>
      <c r="D272" s="245" t="s">
        <v>80</v>
      </c>
      <c r="E272" s="463"/>
      <c r="F272" s="174">
        <v>1</v>
      </c>
      <c r="G272" s="13">
        <f>IFERROR(F272/E269,"-")</f>
        <v>0.2</v>
      </c>
      <c r="H272" s="463"/>
      <c r="I272" s="174">
        <v>2</v>
      </c>
      <c r="J272" s="13">
        <f>IFERROR(I272/H269,"-")</f>
        <v>0.16666666666666666</v>
      </c>
      <c r="K272" s="463"/>
      <c r="L272" s="174">
        <v>14</v>
      </c>
      <c r="M272" s="13">
        <f>IFERROR(L272/K269,"-")</f>
        <v>0.15384615384615385</v>
      </c>
      <c r="N272" s="463"/>
      <c r="O272" s="174">
        <v>9</v>
      </c>
      <c r="P272" s="13">
        <f>IFERROR(O272/N269,"-")</f>
        <v>0.1875</v>
      </c>
      <c r="Q272" s="463"/>
      <c r="R272" s="174">
        <v>3</v>
      </c>
      <c r="S272" s="13">
        <f>IFERROR(R272/Q269,"-")</f>
        <v>0.16666666666666666</v>
      </c>
      <c r="T272" s="463"/>
      <c r="U272" s="174">
        <v>0</v>
      </c>
      <c r="V272" s="13">
        <f>IFERROR(U272/T269,"-")</f>
        <v>0</v>
      </c>
      <c r="W272" s="463"/>
      <c r="X272" s="174">
        <v>0</v>
      </c>
      <c r="Y272" s="13" t="str">
        <f>IFERROR(X272/W269,"-")</f>
        <v>-</v>
      </c>
      <c r="Z272" s="463"/>
      <c r="AA272" s="174">
        <f t="shared" si="526"/>
        <v>29</v>
      </c>
      <c r="AB272" s="13">
        <f>IFERROR(AA272/Z269,"-")</f>
        <v>0.16292134831460675</v>
      </c>
      <c r="AT272" s="69"/>
      <c r="AU272" s="69"/>
      <c r="AV272" s="69"/>
      <c r="AX272" s="69"/>
      <c r="AY272" s="69"/>
    </row>
    <row r="273" spans="2:51" ht="14.25" customHeight="1">
      <c r="B273" s="456">
        <v>68</v>
      </c>
      <c r="C273" s="459" t="s">
        <v>52</v>
      </c>
      <c r="D273" s="243" t="s">
        <v>77</v>
      </c>
      <c r="E273" s="461">
        <f t="shared" ref="E273" si="543">VLOOKUP(C273,$AD$5:$AK$78,2,0)</f>
        <v>0</v>
      </c>
      <c r="F273" s="172">
        <v>0</v>
      </c>
      <c r="G273" s="65" t="str">
        <f>IFERROR(F273/E273,"-")</f>
        <v>-</v>
      </c>
      <c r="H273" s="461">
        <f t="shared" ref="H273" si="544">VLOOKUP(C273,$AD$5:$AK$78,3,0)</f>
        <v>0</v>
      </c>
      <c r="I273" s="172">
        <v>0</v>
      </c>
      <c r="J273" s="65" t="str">
        <f>IFERROR(I273/H273,"-")</f>
        <v>-</v>
      </c>
      <c r="K273" s="461">
        <f t="shared" ref="K273" si="545">VLOOKUP(C273,$AD$5:$AK$78,4,0)</f>
        <v>114</v>
      </c>
      <c r="L273" s="172">
        <v>91</v>
      </c>
      <c r="M273" s="65">
        <f>IFERROR(L273/K273,"-")</f>
        <v>0.79824561403508776</v>
      </c>
      <c r="N273" s="461">
        <f t="shared" ref="N273" si="546">VLOOKUP(C273,$AD$5:$AK$78,5,0)</f>
        <v>97</v>
      </c>
      <c r="O273" s="172">
        <v>66</v>
      </c>
      <c r="P273" s="65">
        <f>IFERROR(O273/N273,"-")</f>
        <v>0.68041237113402064</v>
      </c>
      <c r="Q273" s="461">
        <f t="shared" ref="Q273" si="547">VLOOKUP(C273,$AD$5:$AK$78,6,0)</f>
        <v>45</v>
      </c>
      <c r="R273" s="172">
        <v>31</v>
      </c>
      <c r="S273" s="65">
        <f>IFERROR(R273/Q273,"-")</f>
        <v>0.68888888888888888</v>
      </c>
      <c r="T273" s="461">
        <f t="shared" ref="T273" si="548">VLOOKUP(C273,$AD$5:$AK$78,7,0)</f>
        <v>11</v>
      </c>
      <c r="U273" s="172">
        <v>6</v>
      </c>
      <c r="V273" s="65">
        <f>IFERROR(U273/T273,"-")</f>
        <v>0.54545454545454541</v>
      </c>
      <c r="W273" s="461">
        <f t="shared" ref="W273" si="549">VLOOKUP(C273,$AD$5:$AK$78,8,0)</f>
        <v>0</v>
      </c>
      <c r="X273" s="172">
        <v>0</v>
      </c>
      <c r="Y273" s="65" t="str">
        <f>IFERROR(X273/W273,"-")</f>
        <v>-</v>
      </c>
      <c r="Z273" s="461">
        <f t="shared" ref="Z273" si="550">VLOOKUP(C273,$AD$5:$AL$78,9,0)</f>
        <v>267</v>
      </c>
      <c r="AA273" s="172">
        <f t="shared" si="526"/>
        <v>194</v>
      </c>
      <c r="AB273" s="65">
        <f>IFERROR(AA273/Z273,"-")</f>
        <v>0.72659176029962547</v>
      </c>
      <c r="AT273" s="69"/>
      <c r="AU273" s="69"/>
      <c r="AV273" s="69"/>
      <c r="AX273" s="69"/>
      <c r="AY273" s="69"/>
    </row>
    <row r="274" spans="2:51" ht="14.25" customHeight="1">
      <c r="B274" s="457"/>
      <c r="C274" s="460"/>
      <c r="D274" s="244" t="s">
        <v>78</v>
      </c>
      <c r="E274" s="462"/>
      <c r="F274" s="173">
        <v>0</v>
      </c>
      <c r="G274" s="12" t="str">
        <f>IFERROR(F274/E273,"-")</f>
        <v>-</v>
      </c>
      <c r="H274" s="462"/>
      <c r="I274" s="173">
        <v>0</v>
      </c>
      <c r="J274" s="12" t="str">
        <f>IFERROR(I274/H273,"-")</f>
        <v>-</v>
      </c>
      <c r="K274" s="462"/>
      <c r="L274" s="173">
        <v>9</v>
      </c>
      <c r="M274" s="12">
        <f>IFERROR(L274/K273,"-")</f>
        <v>7.8947368421052627E-2</v>
      </c>
      <c r="N274" s="462"/>
      <c r="O274" s="173">
        <v>12</v>
      </c>
      <c r="P274" s="12">
        <f>IFERROR(O274/N273,"-")</f>
        <v>0.12371134020618557</v>
      </c>
      <c r="Q274" s="462"/>
      <c r="R274" s="173">
        <v>5</v>
      </c>
      <c r="S274" s="12">
        <f>IFERROR(R274/Q273,"-")</f>
        <v>0.1111111111111111</v>
      </c>
      <c r="T274" s="462"/>
      <c r="U274" s="173">
        <v>3</v>
      </c>
      <c r="V274" s="12">
        <f>IFERROR(U274/T273,"-")</f>
        <v>0.27272727272727271</v>
      </c>
      <c r="W274" s="462"/>
      <c r="X274" s="173">
        <v>0</v>
      </c>
      <c r="Y274" s="12" t="str">
        <f>IFERROR(X274/W273,"-")</f>
        <v>-</v>
      </c>
      <c r="Z274" s="462"/>
      <c r="AA274" s="173">
        <f t="shared" si="526"/>
        <v>29</v>
      </c>
      <c r="AB274" s="12">
        <f>IFERROR(AA274/Z273,"-")</f>
        <v>0.10861423220973783</v>
      </c>
    </row>
    <row r="275" spans="2:51" ht="14.25" customHeight="1">
      <c r="B275" s="457"/>
      <c r="C275" s="460"/>
      <c r="D275" s="244" t="s">
        <v>79</v>
      </c>
      <c r="E275" s="462"/>
      <c r="F275" s="173">
        <v>0</v>
      </c>
      <c r="G275" s="12" t="str">
        <f>IFERROR(F275/E273,"-")</f>
        <v>-</v>
      </c>
      <c r="H275" s="462"/>
      <c r="I275" s="173">
        <v>0</v>
      </c>
      <c r="J275" s="12" t="str">
        <f>IFERROR(I275/H273,"-")</f>
        <v>-</v>
      </c>
      <c r="K275" s="462"/>
      <c r="L275" s="173">
        <v>5</v>
      </c>
      <c r="M275" s="12">
        <f>IFERROR(L275/K273,"-")</f>
        <v>4.3859649122807015E-2</v>
      </c>
      <c r="N275" s="462"/>
      <c r="O275" s="173">
        <v>7</v>
      </c>
      <c r="P275" s="12">
        <f>IFERROR(O275/N273,"-")</f>
        <v>7.2164948453608241E-2</v>
      </c>
      <c r="Q275" s="462"/>
      <c r="R275" s="173">
        <v>3</v>
      </c>
      <c r="S275" s="12">
        <f>IFERROR(R275/Q273,"-")</f>
        <v>6.6666666666666666E-2</v>
      </c>
      <c r="T275" s="462"/>
      <c r="U275" s="173">
        <v>1</v>
      </c>
      <c r="V275" s="12">
        <f>IFERROR(U275/T273,"-")</f>
        <v>9.0909090909090912E-2</v>
      </c>
      <c r="W275" s="462"/>
      <c r="X275" s="173">
        <v>0</v>
      </c>
      <c r="Y275" s="12" t="str">
        <f>IFERROR(X275/W273,"-")</f>
        <v>-</v>
      </c>
      <c r="Z275" s="462"/>
      <c r="AA275" s="173">
        <f t="shared" si="526"/>
        <v>16</v>
      </c>
      <c r="AB275" s="12">
        <f>IFERROR(AA275/Z273,"-")</f>
        <v>5.9925093632958802E-2</v>
      </c>
    </row>
    <row r="276" spans="2:51" ht="14.25" customHeight="1">
      <c r="B276" s="458"/>
      <c r="C276" s="482"/>
      <c r="D276" s="245" t="s">
        <v>80</v>
      </c>
      <c r="E276" s="463"/>
      <c r="F276" s="174">
        <v>0</v>
      </c>
      <c r="G276" s="13" t="str">
        <f>IFERROR(F276/E273,"-")</f>
        <v>-</v>
      </c>
      <c r="H276" s="463"/>
      <c r="I276" s="174">
        <v>0</v>
      </c>
      <c r="J276" s="13" t="str">
        <f>IFERROR(I276/H273,"-")</f>
        <v>-</v>
      </c>
      <c r="K276" s="463"/>
      <c r="L276" s="174">
        <v>9</v>
      </c>
      <c r="M276" s="13">
        <f>IFERROR(L276/K273,"-")</f>
        <v>7.8947368421052627E-2</v>
      </c>
      <c r="N276" s="463"/>
      <c r="O276" s="174">
        <v>12</v>
      </c>
      <c r="P276" s="13">
        <f>IFERROR(O276/N273,"-")</f>
        <v>0.12371134020618557</v>
      </c>
      <c r="Q276" s="463"/>
      <c r="R276" s="174">
        <v>6</v>
      </c>
      <c r="S276" s="13">
        <f>IFERROR(R276/Q273,"-")</f>
        <v>0.13333333333333333</v>
      </c>
      <c r="T276" s="463"/>
      <c r="U276" s="174">
        <v>1</v>
      </c>
      <c r="V276" s="13">
        <f>IFERROR(U276/T273,"-")</f>
        <v>9.0909090909090912E-2</v>
      </c>
      <c r="W276" s="463"/>
      <c r="X276" s="174">
        <v>0</v>
      </c>
      <c r="Y276" s="13" t="str">
        <f>IFERROR(X276/W273,"-")</f>
        <v>-</v>
      </c>
      <c r="Z276" s="463"/>
      <c r="AA276" s="174">
        <f t="shared" si="526"/>
        <v>28</v>
      </c>
      <c r="AB276" s="13">
        <f>IFERROR(AA276/Z273,"-")</f>
        <v>0.10486891385767791</v>
      </c>
    </row>
    <row r="277" spans="2:51" ht="14.25" customHeight="1">
      <c r="B277" s="456">
        <v>69</v>
      </c>
      <c r="C277" s="459" t="s">
        <v>53</v>
      </c>
      <c r="D277" s="243" t="s">
        <v>77</v>
      </c>
      <c r="E277" s="461">
        <f t="shared" ref="E277" si="551">VLOOKUP(C277,$AD$5:$AK$78,2,0)</f>
        <v>0</v>
      </c>
      <c r="F277" s="172">
        <v>0</v>
      </c>
      <c r="G277" s="65" t="str">
        <f>IFERROR(F277/E277,"-")</f>
        <v>-</v>
      </c>
      <c r="H277" s="461">
        <f t="shared" ref="H277" si="552">VLOOKUP(C277,$AD$5:$AK$78,3,0)</f>
        <v>2</v>
      </c>
      <c r="I277" s="172">
        <v>2</v>
      </c>
      <c r="J277" s="65">
        <f>IFERROR(I277/H277,"-")</f>
        <v>1</v>
      </c>
      <c r="K277" s="461">
        <f t="shared" ref="K277" si="553">VLOOKUP(C277,$AD$5:$AK$78,4,0)</f>
        <v>356</v>
      </c>
      <c r="L277" s="172">
        <v>265</v>
      </c>
      <c r="M277" s="65">
        <f>IFERROR(L277/K277,"-")</f>
        <v>0.7443820224719101</v>
      </c>
      <c r="N277" s="461">
        <f t="shared" ref="N277" si="554">VLOOKUP(C277,$AD$5:$AK$78,5,0)</f>
        <v>208</v>
      </c>
      <c r="O277" s="172">
        <v>142</v>
      </c>
      <c r="P277" s="65">
        <f>IFERROR(O277/N277,"-")</f>
        <v>0.68269230769230771</v>
      </c>
      <c r="Q277" s="461">
        <f t="shared" ref="Q277" si="555">VLOOKUP(C277,$AD$5:$AK$78,6,0)</f>
        <v>80</v>
      </c>
      <c r="R277" s="172">
        <v>57</v>
      </c>
      <c r="S277" s="65">
        <f>IFERROR(R277/Q277,"-")</f>
        <v>0.71250000000000002</v>
      </c>
      <c r="T277" s="461">
        <f t="shared" ref="T277" si="556">VLOOKUP(C277,$AD$5:$AK$78,7,0)</f>
        <v>23</v>
      </c>
      <c r="U277" s="172">
        <v>17</v>
      </c>
      <c r="V277" s="65">
        <f>IFERROR(U277/T277,"-")</f>
        <v>0.73913043478260865</v>
      </c>
      <c r="W277" s="461">
        <f t="shared" ref="W277" si="557">VLOOKUP(C277,$AD$5:$AK$78,8,0)</f>
        <v>3</v>
      </c>
      <c r="X277" s="172">
        <v>1</v>
      </c>
      <c r="Y277" s="65">
        <f>IFERROR(X277/W277,"-")</f>
        <v>0.33333333333333331</v>
      </c>
      <c r="Z277" s="461">
        <f t="shared" ref="Z277" si="558">VLOOKUP(C277,$AD$5:$AL$78,9,0)</f>
        <v>672</v>
      </c>
      <c r="AA277" s="172">
        <f t="shared" si="526"/>
        <v>484</v>
      </c>
      <c r="AB277" s="65">
        <f>IFERROR(AA277/Z277,"-")</f>
        <v>0.72023809523809523</v>
      </c>
    </row>
    <row r="278" spans="2:51" ht="14.25" customHeight="1">
      <c r="B278" s="457"/>
      <c r="C278" s="460"/>
      <c r="D278" s="244" t="s">
        <v>78</v>
      </c>
      <c r="E278" s="462"/>
      <c r="F278" s="173">
        <v>0</v>
      </c>
      <c r="G278" s="12" t="str">
        <f>IFERROR(F278/E277,"-")</f>
        <v>-</v>
      </c>
      <c r="H278" s="462"/>
      <c r="I278" s="173">
        <v>0</v>
      </c>
      <c r="J278" s="12">
        <f>IFERROR(I278/H277,"-")</f>
        <v>0</v>
      </c>
      <c r="K278" s="462"/>
      <c r="L278" s="173">
        <v>55</v>
      </c>
      <c r="M278" s="12">
        <f>IFERROR(L278/K277,"-")</f>
        <v>0.1544943820224719</v>
      </c>
      <c r="N278" s="462"/>
      <c r="O278" s="173">
        <v>29</v>
      </c>
      <c r="P278" s="12">
        <f>IFERROR(O278/N277,"-")</f>
        <v>0.13942307692307693</v>
      </c>
      <c r="Q278" s="462"/>
      <c r="R278" s="173">
        <v>8</v>
      </c>
      <c r="S278" s="12">
        <f>IFERROR(R278/Q277,"-")</f>
        <v>0.1</v>
      </c>
      <c r="T278" s="462"/>
      <c r="U278" s="173">
        <v>1</v>
      </c>
      <c r="V278" s="12">
        <f>IFERROR(U278/T277,"-")</f>
        <v>4.3478260869565216E-2</v>
      </c>
      <c r="W278" s="462"/>
      <c r="X278" s="173">
        <v>0</v>
      </c>
      <c r="Y278" s="12">
        <f>IFERROR(X278/W277,"-")</f>
        <v>0</v>
      </c>
      <c r="Z278" s="462"/>
      <c r="AA278" s="173">
        <f t="shared" si="526"/>
        <v>93</v>
      </c>
      <c r="AB278" s="12">
        <f>IFERROR(AA278/Z277,"-")</f>
        <v>0.13839285714285715</v>
      </c>
    </row>
    <row r="279" spans="2:51" ht="14.25" customHeight="1">
      <c r="B279" s="457"/>
      <c r="C279" s="460"/>
      <c r="D279" s="244" t="s">
        <v>79</v>
      </c>
      <c r="E279" s="462"/>
      <c r="F279" s="173">
        <v>0</v>
      </c>
      <c r="G279" s="12" t="str">
        <f>IFERROR(F279/E277,"-")</f>
        <v>-</v>
      </c>
      <c r="H279" s="462"/>
      <c r="I279" s="173">
        <v>0</v>
      </c>
      <c r="J279" s="12">
        <f>IFERROR(I279/H277,"-")</f>
        <v>0</v>
      </c>
      <c r="K279" s="462"/>
      <c r="L279" s="173">
        <v>18</v>
      </c>
      <c r="M279" s="12">
        <f>IFERROR(L279/K277,"-")</f>
        <v>5.0561797752808987E-2</v>
      </c>
      <c r="N279" s="462"/>
      <c r="O279" s="173">
        <v>8</v>
      </c>
      <c r="P279" s="12">
        <f>IFERROR(O279/N277,"-")</f>
        <v>3.8461538461538464E-2</v>
      </c>
      <c r="Q279" s="462"/>
      <c r="R279" s="173">
        <v>7</v>
      </c>
      <c r="S279" s="12">
        <f>IFERROR(R279/Q277,"-")</f>
        <v>8.7499999999999994E-2</v>
      </c>
      <c r="T279" s="462"/>
      <c r="U279" s="173">
        <v>1</v>
      </c>
      <c r="V279" s="12">
        <f>IFERROR(U279/T277,"-")</f>
        <v>4.3478260869565216E-2</v>
      </c>
      <c r="W279" s="462"/>
      <c r="X279" s="173">
        <v>0</v>
      </c>
      <c r="Y279" s="12">
        <f>IFERROR(X279/W277,"-")</f>
        <v>0</v>
      </c>
      <c r="Z279" s="462"/>
      <c r="AA279" s="173">
        <f t="shared" si="526"/>
        <v>34</v>
      </c>
      <c r="AB279" s="12">
        <f>IFERROR(AA279/Z277,"-")</f>
        <v>5.0595238095238096E-2</v>
      </c>
    </row>
    <row r="280" spans="2:51" ht="14.25" customHeight="1">
      <c r="B280" s="458"/>
      <c r="C280" s="482"/>
      <c r="D280" s="245" t="s">
        <v>80</v>
      </c>
      <c r="E280" s="463"/>
      <c r="F280" s="174">
        <v>0</v>
      </c>
      <c r="G280" s="13" t="str">
        <f>IFERROR(F280/E277,"-")</f>
        <v>-</v>
      </c>
      <c r="H280" s="463"/>
      <c r="I280" s="174">
        <v>0</v>
      </c>
      <c r="J280" s="13">
        <f>IFERROR(I280/H277,"-")</f>
        <v>0</v>
      </c>
      <c r="K280" s="463"/>
      <c r="L280" s="174">
        <v>18</v>
      </c>
      <c r="M280" s="13">
        <f>IFERROR(L280/K277,"-")</f>
        <v>5.0561797752808987E-2</v>
      </c>
      <c r="N280" s="463"/>
      <c r="O280" s="174">
        <v>29</v>
      </c>
      <c r="P280" s="13">
        <f>IFERROR(O280/N277,"-")</f>
        <v>0.13942307692307693</v>
      </c>
      <c r="Q280" s="463"/>
      <c r="R280" s="174">
        <v>8</v>
      </c>
      <c r="S280" s="13">
        <f>IFERROR(R280/Q277,"-")</f>
        <v>0.1</v>
      </c>
      <c r="T280" s="463"/>
      <c r="U280" s="174">
        <v>4</v>
      </c>
      <c r="V280" s="13">
        <f>IFERROR(U280/T277,"-")</f>
        <v>0.17391304347826086</v>
      </c>
      <c r="W280" s="463"/>
      <c r="X280" s="174">
        <v>2</v>
      </c>
      <c r="Y280" s="13">
        <f>IFERROR(X280/W277,"-")</f>
        <v>0.66666666666666663</v>
      </c>
      <c r="Z280" s="463"/>
      <c r="AA280" s="174">
        <f t="shared" si="526"/>
        <v>61</v>
      </c>
      <c r="AB280" s="13">
        <f>IFERROR(AA280/Z277,"-")</f>
        <v>9.0773809523809521E-2</v>
      </c>
    </row>
    <row r="281" spans="2:51" ht="14.25" customHeight="1">
      <c r="B281" s="456">
        <v>70</v>
      </c>
      <c r="C281" s="459" t="s">
        <v>54</v>
      </c>
      <c r="D281" s="243" t="s">
        <v>77</v>
      </c>
      <c r="E281" s="461">
        <f t="shared" ref="E281" si="559">VLOOKUP(C281,$AD$5:$AK$78,2,0)</f>
        <v>0</v>
      </c>
      <c r="F281" s="172">
        <v>0</v>
      </c>
      <c r="G281" s="65" t="str">
        <f>IFERROR(F281/E281,"-")</f>
        <v>-</v>
      </c>
      <c r="H281" s="461">
        <f t="shared" ref="H281" si="560">VLOOKUP(C281,$AD$5:$AK$78,3,0)</f>
        <v>0</v>
      </c>
      <c r="I281" s="172">
        <v>0</v>
      </c>
      <c r="J281" s="65" t="str">
        <f>IFERROR(I281/H281,"-")</f>
        <v>-</v>
      </c>
      <c r="K281" s="461">
        <f t="shared" ref="K281" si="561">VLOOKUP(C281,$AD$5:$AK$78,4,0)</f>
        <v>65</v>
      </c>
      <c r="L281" s="172">
        <v>55</v>
      </c>
      <c r="M281" s="65">
        <f>IFERROR(L281/K281,"-")</f>
        <v>0.84615384615384615</v>
      </c>
      <c r="N281" s="461">
        <f t="shared" ref="N281" si="562">VLOOKUP(C281,$AD$5:$AK$78,5,0)</f>
        <v>59</v>
      </c>
      <c r="O281" s="172">
        <v>47</v>
      </c>
      <c r="P281" s="65">
        <f>IFERROR(O281/N281,"-")</f>
        <v>0.79661016949152541</v>
      </c>
      <c r="Q281" s="461">
        <f t="shared" ref="Q281" si="563">VLOOKUP(C281,$AD$5:$AK$78,6,0)</f>
        <v>20</v>
      </c>
      <c r="R281" s="172">
        <v>15</v>
      </c>
      <c r="S281" s="65">
        <f>IFERROR(R281/Q281,"-")</f>
        <v>0.75</v>
      </c>
      <c r="T281" s="461">
        <f t="shared" ref="T281" si="564">VLOOKUP(C281,$AD$5:$AK$78,7,0)</f>
        <v>4</v>
      </c>
      <c r="U281" s="172">
        <v>3</v>
      </c>
      <c r="V281" s="65">
        <f>IFERROR(U281/T281,"-")</f>
        <v>0.75</v>
      </c>
      <c r="W281" s="461">
        <f t="shared" ref="W281" si="565">VLOOKUP(C281,$AD$5:$AK$78,8,0)</f>
        <v>1</v>
      </c>
      <c r="X281" s="172">
        <v>1</v>
      </c>
      <c r="Y281" s="65">
        <f>IFERROR(X281/W281,"-")</f>
        <v>1</v>
      </c>
      <c r="Z281" s="461">
        <f t="shared" ref="Z281" si="566">VLOOKUP(C281,$AD$5:$AL$78,9,0)</f>
        <v>149</v>
      </c>
      <c r="AA281" s="172">
        <f t="shared" si="526"/>
        <v>121</v>
      </c>
      <c r="AB281" s="65">
        <f>IFERROR(AA281/Z281,"-")</f>
        <v>0.81208053691275173</v>
      </c>
    </row>
    <row r="282" spans="2:51" ht="14.25" customHeight="1">
      <c r="B282" s="457"/>
      <c r="C282" s="460"/>
      <c r="D282" s="244" t="s">
        <v>78</v>
      </c>
      <c r="E282" s="462"/>
      <c r="F282" s="173">
        <v>0</v>
      </c>
      <c r="G282" s="12" t="str">
        <f>IFERROR(F282/E281,"-")</f>
        <v>-</v>
      </c>
      <c r="H282" s="462"/>
      <c r="I282" s="173">
        <v>0</v>
      </c>
      <c r="J282" s="12" t="str">
        <f>IFERROR(I282/H281,"-")</f>
        <v>-</v>
      </c>
      <c r="K282" s="462"/>
      <c r="L282" s="173">
        <v>5</v>
      </c>
      <c r="M282" s="12">
        <f>IFERROR(L282/K281,"-")</f>
        <v>7.6923076923076927E-2</v>
      </c>
      <c r="N282" s="462"/>
      <c r="O282" s="173">
        <v>7</v>
      </c>
      <c r="P282" s="12">
        <f>IFERROR(O282/N281,"-")</f>
        <v>0.11864406779661017</v>
      </c>
      <c r="Q282" s="462"/>
      <c r="R282" s="173">
        <v>2</v>
      </c>
      <c r="S282" s="12">
        <f>IFERROR(R282/Q281,"-")</f>
        <v>0.1</v>
      </c>
      <c r="T282" s="462"/>
      <c r="U282" s="173">
        <v>1</v>
      </c>
      <c r="V282" s="12">
        <f>IFERROR(U282/T281,"-")</f>
        <v>0.25</v>
      </c>
      <c r="W282" s="462"/>
      <c r="X282" s="173">
        <v>0</v>
      </c>
      <c r="Y282" s="12">
        <f>IFERROR(X282/W281,"-")</f>
        <v>0</v>
      </c>
      <c r="Z282" s="462"/>
      <c r="AA282" s="173">
        <f t="shared" si="526"/>
        <v>15</v>
      </c>
      <c r="AB282" s="12">
        <f>IFERROR(AA282/Z281,"-")</f>
        <v>0.10067114093959731</v>
      </c>
    </row>
    <row r="283" spans="2:51" ht="14.25" customHeight="1">
      <c r="B283" s="457"/>
      <c r="C283" s="460"/>
      <c r="D283" s="244" t="s">
        <v>79</v>
      </c>
      <c r="E283" s="462"/>
      <c r="F283" s="173">
        <v>0</v>
      </c>
      <c r="G283" s="12" t="str">
        <f>IFERROR(F283/E281,"-")</f>
        <v>-</v>
      </c>
      <c r="H283" s="462"/>
      <c r="I283" s="173">
        <v>0</v>
      </c>
      <c r="J283" s="12" t="str">
        <f>IFERROR(I283/H281,"-")</f>
        <v>-</v>
      </c>
      <c r="K283" s="462"/>
      <c r="L283" s="173">
        <v>1</v>
      </c>
      <c r="M283" s="12">
        <f>IFERROR(L283/K281,"-")</f>
        <v>1.5384615384615385E-2</v>
      </c>
      <c r="N283" s="462"/>
      <c r="O283" s="173">
        <v>3</v>
      </c>
      <c r="P283" s="12">
        <f>IFERROR(O283/N281,"-")</f>
        <v>5.0847457627118647E-2</v>
      </c>
      <c r="Q283" s="462"/>
      <c r="R283" s="173">
        <v>0</v>
      </c>
      <c r="S283" s="12">
        <f>IFERROR(R283/Q281,"-")</f>
        <v>0</v>
      </c>
      <c r="T283" s="462"/>
      <c r="U283" s="173">
        <v>0</v>
      </c>
      <c r="V283" s="12">
        <f>IFERROR(U283/T281,"-")</f>
        <v>0</v>
      </c>
      <c r="W283" s="462"/>
      <c r="X283" s="173">
        <v>0</v>
      </c>
      <c r="Y283" s="12">
        <f>IFERROR(X283/W281,"-")</f>
        <v>0</v>
      </c>
      <c r="Z283" s="462"/>
      <c r="AA283" s="173">
        <f t="shared" si="526"/>
        <v>4</v>
      </c>
      <c r="AB283" s="12">
        <f>IFERROR(AA283/Z281,"-")</f>
        <v>2.6845637583892617E-2</v>
      </c>
    </row>
    <row r="284" spans="2:51" ht="14.25" customHeight="1">
      <c r="B284" s="458"/>
      <c r="C284" s="482"/>
      <c r="D284" s="245" t="s">
        <v>80</v>
      </c>
      <c r="E284" s="463"/>
      <c r="F284" s="174">
        <v>0</v>
      </c>
      <c r="G284" s="13" t="str">
        <f>IFERROR(F284/E281,"-")</f>
        <v>-</v>
      </c>
      <c r="H284" s="463"/>
      <c r="I284" s="174">
        <v>0</v>
      </c>
      <c r="J284" s="13" t="str">
        <f>IFERROR(I284/H281,"-")</f>
        <v>-</v>
      </c>
      <c r="K284" s="463"/>
      <c r="L284" s="174">
        <v>4</v>
      </c>
      <c r="M284" s="13">
        <f>IFERROR(L284/K281,"-")</f>
        <v>6.1538461538461542E-2</v>
      </c>
      <c r="N284" s="463"/>
      <c r="O284" s="174">
        <v>2</v>
      </c>
      <c r="P284" s="13">
        <f>IFERROR(O284/N281,"-")</f>
        <v>3.3898305084745763E-2</v>
      </c>
      <c r="Q284" s="463"/>
      <c r="R284" s="174">
        <v>3</v>
      </c>
      <c r="S284" s="13">
        <f>IFERROR(R284/Q281,"-")</f>
        <v>0.15</v>
      </c>
      <c r="T284" s="463"/>
      <c r="U284" s="174">
        <v>0</v>
      </c>
      <c r="V284" s="13">
        <f>IFERROR(U284/T281,"-")</f>
        <v>0</v>
      </c>
      <c r="W284" s="463"/>
      <c r="X284" s="174">
        <v>0</v>
      </c>
      <c r="Y284" s="13">
        <f>IFERROR(X284/W281,"-")</f>
        <v>0</v>
      </c>
      <c r="Z284" s="463"/>
      <c r="AA284" s="174">
        <f t="shared" si="526"/>
        <v>9</v>
      </c>
      <c r="AB284" s="13">
        <f>IFERROR(AA284/Z281,"-")</f>
        <v>6.0402684563758392E-2</v>
      </c>
    </row>
    <row r="285" spans="2:51" ht="14.25" customHeight="1">
      <c r="B285" s="456">
        <v>71</v>
      </c>
      <c r="C285" s="459" t="s">
        <v>55</v>
      </c>
      <c r="D285" s="243" t="s">
        <v>77</v>
      </c>
      <c r="E285" s="461">
        <f t="shared" ref="E285" si="567">VLOOKUP(C285,$AD$5:$AK$78,2,0)</f>
        <v>0</v>
      </c>
      <c r="F285" s="172">
        <v>0</v>
      </c>
      <c r="G285" s="65" t="str">
        <f>IFERROR(F285/E285,"-")</f>
        <v>-</v>
      </c>
      <c r="H285" s="461">
        <f t="shared" ref="H285" si="568">VLOOKUP(C285,$AD$5:$AK$78,3,0)</f>
        <v>1</v>
      </c>
      <c r="I285" s="172">
        <v>1</v>
      </c>
      <c r="J285" s="65">
        <f>IFERROR(I285/H285,"-")</f>
        <v>1</v>
      </c>
      <c r="K285" s="461">
        <f t="shared" ref="K285" si="569">VLOOKUP(C285,$AD$5:$AK$78,4,0)</f>
        <v>66</v>
      </c>
      <c r="L285" s="172">
        <v>48</v>
      </c>
      <c r="M285" s="65">
        <f>IFERROR(L285/K285,"-")</f>
        <v>0.72727272727272729</v>
      </c>
      <c r="N285" s="461">
        <f t="shared" ref="N285" si="570">VLOOKUP(C285,$AD$5:$AK$78,5,0)</f>
        <v>33</v>
      </c>
      <c r="O285" s="172">
        <v>21</v>
      </c>
      <c r="P285" s="65">
        <f>IFERROR(O285/N285,"-")</f>
        <v>0.63636363636363635</v>
      </c>
      <c r="Q285" s="461">
        <f t="shared" ref="Q285" si="571">VLOOKUP(C285,$AD$5:$AK$78,6,0)</f>
        <v>9</v>
      </c>
      <c r="R285" s="172">
        <v>6</v>
      </c>
      <c r="S285" s="65">
        <f>IFERROR(R285/Q285,"-")</f>
        <v>0.66666666666666663</v>
      </c>
      <c r="T285" s="461">
        <f t="shared" ref="T285" si="572">VLOOKUP(C285,$AD$5:$AK$78,7,0)</f>
        <v>4</v>
      </c>
      <c r="U285" s="172">
        <v>1</v>
      </c>
      <c r="V285" s="65">
        <f>IFERROR(U285/T285,"-")</f>
        <v>0.25</v>
      </c>
      <c r="W285" s="461">
        <f t="shared" ref="W285" si="573">VLOOKUP(C285,$AD$5:$AK$78,8,0)</f>
        <v>0</v>
      </c>
      <c r="X285" s="172">
        <v>0</v>
      </c>
      <c r="Y285" s="65" t="str">
        <f>IFERROR(X285/W285,"-")</f>
        <v>-</v>
      </c>
      <c r="Z285" s="461">
        <f t="shared" ref="Z285" si="574">VLOOKUP(C285,$AD$5:$AL$78,9,0)</f>
        <v>113</v>
      </c>
      <c r="AA285" s="172">
        <f t="shared" si="526"/>
        <v>77</v>
      </c>
      <c r="AB285" s="65">
        <f>IFERROR(AA285/Z285,"-")</f>
        <v>0.68141592920353977</v>
      </c>
    </row>
    <row r="286" spans="2:51" ht="14.25" customHeight="1">
      <c r="B286" s="457"/>
      <c r="C286" s="460"/>
      <c r="D286" s="244" t="s">
        <v>78</v>
      </c>
      <c r="E286" s="462"/>
      <c r="F286" s="173">
        <v>0</v>
      </c>
      <c r="G286" s="12" t="str">
        <f>IFERROR(F286/E285,"-")</f>
        <v>-</v>
      </c>
      <c r="H286" s="462"/>
      <c r="I286" s="173">
        <v>0</v>
      </c>
      <c r="J286" s="12">
        <f>IFERROR(I286/H285,"-")</f>
        <v>0</v>
      </c>
      <c r="K286" s="462"/>
      <c r="L286" s="173">
        <v>5</v>
      </c>
      <c r="M286" s="12">
        <f>IFERROR(L286/K285,"-")</f>
        <v>7.575757575757576E-2</v>
      </c>
      <c r="N286" s="462"/>
      <c r="O286" s="173">
        <v>8</v>
      </c>
      <c r="P286" s="12">
        <f>IFERROR(O286/N285,"-")</f>
        <v>0.24242424242424243</v>
      </c>
      <c r="Q286" s="462"/>
      <c r="R286" s="173">
        <v>0</v>
      </c>
      <c r="S286" s="12">
        <f>IFERROR(R286/Q285,"-")</f>
        <v>0</v>
      </c>
      <c r="T286" s="462"/>
      <c r="U286" s="173">
        <v>0</v>
      </c>
      <c r="V286" s="12">
        <f>IFERROR(U286/T285,"-")</f>
        <v>0</v>
      </c>
      <c r="W286" s="462"/>
      <c r="X286" s="173">
        <v>0</v>
      </c>
      <c r="Y286" s="12" t="str">
        <f>IFERROR(X286/W285,"-")</f>
        <v>-</v>
      </c>
      <c r="Z286" s="462"/>
      <c r="AA286" s="173">
        <f t="shared" si="526"/>
        <v>13</v>
      </c>
      <c r="AB286" s="12">
        <f>IFERROR(AA286/Z285,"-")</f>
        <v>0.11504424778761062</v>
      </c>
    </row>
    <row r="287" spans="2:51" ht="14.25" customHeight="1">
      <c r="B287" s="457"/>
      <c r="C287" s="460"/>
      <c r="D287" s="244" t="s">
        <v>79</v>
      </c>
      <c r="E287" s="462"/>
      <c r="F287" s="173">
        <v>0</v>
      </c>
      <c r="G287" s="12" t="str">
        <f>IFERROR(F287/E285,"-")</f>
        <v>-</v>
      </c>
      <c r="H287" s="462"/>
      <c r="I287" s="173">
        <v>0</v>
      </c>
      <c r="J287" s="12">
        <f>IFERROR(I287/H285,"-")</f>
        <v>0</v>
      </c>
      <c r="K287" s="462"/>
      <c r="L287" s="173">
        <v>4</v>
      </c>
      <c r="M287" s="12">
        <f>IFERROR(L287/K285,"-")</f>
        <v>6.0606060606060608E-2</v>
      </c>
      <c r="N287" s="462"/>
      <c r="O287" s="173">
        <v>0</v>
      </c>
      <c r="P287" s="12">
        <f>IFERROR(O287/N285,"-")</f>
        <v>0</v>
      </c>
      <c r="Q287" s="462"/>
      <c r="R287" s="173">
        <v>1</v>
      </c>
      <c r="S287" s="12">
        <f>IFERROR(R287/Q285,"-")</f>
        <v>0.1111111111111111</v>
      </c>
      <c r="T287" s="462"/>
      <c r="U287" s="173">
        <v>1</v>
      </c>
      <c r="V287" s="12">
        <f>IFERROR(U287/T285,"-")</f>
        <v>0.25</v>
      </c>
      <c r="W287" s="462"/>
      <c r="X287" s="173">
        <v>0</v>
      </c>
      <c r="Y287" s="12" t="str">
        <f>IFERROR(X287/W285,"-")</f>
        <v>-</v>
      </c>
      <c r="Z287" s="462"/>
      <c r="AA287" s="173">
        <f t="shared" si="526"/>
        <v>6</v>
      </c>
      <c r="AB287" s="12">
        <f>IFERROR(AA287/Z285,"-")</f>
        <v>5.3097345132743362E-2</v>
      </c>
    </row>
    <row r="288" spans="2:51" ht="14.25" customHeight="1">
      <c r="B288" s="458"/>
      <c r="C288" s="482"/>
      <c r="D288" s="245" t="s">
        <v>80</v>
      </c>
      <c r="E288" s="463"/>
      <c r="F288" s="174">
        <v>0</v>
      </c>
      <c r="G288" s="13" t="str">
        <f>IFERROR(F288/E285,"-")</f>
        <v>-</v>
      </c>
      <c r="H288" s="463"/>
      <c r="I288" s="174">
        <v>0</v>
      </c>
      <c r="J288" s="13">
        <f>IFERROR(I288/H285,"-")</f>
        <v>0</v>
      </c>
      <c r="K288" s="463"/>
      <c r="L288" s="174">
        <v>9</v>
      </c>
      <c r="M288" s="13">
        <f>IFERROR(L288/K285,"-")</f>
        <v>0.13636363636363635</v>
      </c>
      <c r="N288" s="463"/>
      <c r="O288" s="174">
        <v>4</v>
      </c>
      <c r="P288" s="13">
        <f>IFERROR(O288/N285,"-")</f>
        <v>0.12121212121212122</v>
      </c>
      <c r="Q288" s="463"/>
      <c r="R288" s="174">
        <v>2</v>
      </c>
      <c r="S288" s="13">
        <f>IFERROR(R288/Q285,"-")</f>
        <v>0.22222222222222221</v>
      </c>
      <c r="T288" s="463"/>
      <c r="U288" s="174">
        <v>2</v>
      </c>
      <c r="V288" s="13">
        <f>IFERROR(U288/T285,"-")</f>
        <v>0.5</v>
      </c>
      <c r="W288" s="463"/>
      <c r="X288" s="174">
        <v>0</v>
      </c>
      <c r="Y288" s="13" t="str">
        <f>IFERROR(X288/W285,"-")</f>
        <v>-</v>
      </c>
      <c r="Z288" s="463"/>
      <c r="AA288" s="174">
        <f t="shared" si="526"/>
        <v>17</v>
      </c>
      <c r="AB288" s="13">
        <f>IFERROR(AA288/Z285,"-")</f>
        <v>0.15044247787610621</v>
      </c>
    </row>
    <row r="289" spans="2:51" ht="14.25" customHeight="1">
      <c r="B289" s="456">
        <v>72</v>
      </c>
      <c r="C289" s="459" t="s">
        <v>31</v>
      </c>
      <c r="D289" s="243" t="s">
        <v>77</v>
      </c>
      <c r="E289" s="461">
        <f t="shared" ref="E289" si="575">VLOOKUP(C289,$AD$5:$AK$78,2,0)</f>
        <v>0</v>
      </c>
      <c r="F289" s="172">
        <v>0</v>
      </c>
      <c r="G289" s="65" t="str">
        <f>IFERROR(F289/E289,"-")</f>
        <v>-</v>
      </c>
      <c r="H289" s="461">
        <f t="shared" ref="H289" si="576">VLOOKUP(C289,$AD$5:$AK$78,3,0)</f>
        <v>1</v>
      </c>
      <c r="I289" s="172">
        <v>0</v>
      </c>
      <c r="J289" s="65">
        <f>IFERROR(I289/H289,"-")</f>
        <v>0</v>
      </c>
      <c r="K289" s="461">
        <f t="shared" ref="K289" si="577">VLOOKUP(C289,$AD$5:$AK$78,4,0)</f>
        <v>69</v>
      </c>
      <c r="L289" s="172">
        <v>53</v>
      </c>
      <c r="M289" s="65">
        <f>IFERROR(L289/K289,"-")</f>
        <v>0.76811594202898548</v>
      </c>
      <c r="N289" s="461">
        <f t="shared" ref="N289" si="578">VLOOKUP(C289,$AD$5:$AK$78,5,0)</f>
        <v>36</v>
      </c>
      <c r="O289" s="172">
        <v>29</v>
      </c>
      <c r="P289" s="65">
        <f>IFERROR(O289/N289,"-")</f>
        <v>0.80555555555555558</v>
      </c>
      <c r="Q289" s="461">
        <f t="shared" ref="Q289" si="579">VLOOKUP(C289,$AD$5:$AK$78,6,0)</f>
        <v>15</v>
      </c>
      <c r="R289" s="172">
        <v>7</v>
      </c>
      <c r="S289" s="65">
        <f>IFERROR(R289/Q289,"-")</f>
        <v>0.46666666666666667</v>
      </c>
      <c r="T289" s="461">
        <f t="shared" ref="T289" si="580">VLOOKUP(C289,$AD$5:$AK$78,7,0)</f>
        <v>4</v>
      </c>
      <c r="U289" s="172">
        <v>4</v>
      </c>
      <c r="V289" s="65">
        <f>IFERROR(U289/T289,"-")</f>
        <v>1</v>
      </c>
      <c r="W289" s="461">
        <f t="shared" ref="W289" si="581">VLOOKUP(C289,$AD$5:$AK$78,8,0)</f>
        <v>0</v>
      </c>
      <c r="X289" s="172">
        <v>0</v>
      </c>
      <c r="Y289" s="65" t="str">
        <f>IFERROR(X289/W289,"-")</f>
        <v>-</v>
      </c>
      <c r="Z289" s="461">
        <f t="shared" ref="Z289" si="582">VLOOKUP(C289,$AD$5:$AL$78,9,0)</f>
        <v>125</v>
      </c>
      <c r="AA289" s="172">
        <f t="shared" si="526"/>
        <v>93</v>
      </c>
      <c r="AB289" s="65">
        <f>IFERROR(AA289/Z289,"-")</f>
        <v>0.74399999999999999</v>
      </c>
    </row>
    <row r="290" spans="2:51" ht="14.25" customHeight="1">
      <c r="B290" s="457"/>
      <c r="C290" s="460"/>
      <c r="D290" s="244" t="s">
        <v>78</v>
      </c>
      <c r="E290" s="462"/>
      <c r="F290" s="173">
        <v>0</v>
      </c>
      <c r="G290" s="12" t="str">
        <f>IFERROR(F290/E289,"-")</f>
        <v>-</v>
      </c>
      <c r="H290" s="462"/>
      <c r="I290" s="173">
        <v>1</v>
      </c>
      <c r="J290" s="12">
        <f>IFERROR(I290/H289,"-")</f>
        <v>1</v>
      </c>
      <c r="K290" s="462"/>
      <c r="L290" s="173">
        <v>6</v>
      </c>
      <c r="M290" s="12">
        <f>IFERROR(L290/K289,"-")</f>
        <v>8.6956521739130432E-2</v>
      </c>
      <c r="N290" s="462"/>
      <c r="O290" s="173">
        <v>4</v>
      </c>
      <c r="P290" s="12">
        <f>IFERROR(O290/N289,"-")</f>
        <v>0.1111111111111111</v>
      </c>
      <c r="Q290" s="462"/>
      <c r="R290" s="173">
        <v>3</v>
      </c>
      <c r="S290" s="12">
        <f>IFERROR(R290/Q289,"-")</f>
        <v>0.2</v>
      </c>
      <c r="T290" s="462"/>
      <c r="U290" s="173">
        <v>0</v>
      </c>
      <c r="V290" s="12">
        <f>IFERROR(U290/T289,"-")</f>
        <v>0</v>
      </c>
      <c r="W290" s="462"/>
      <c r="X290" s="173">
        <v>0</v>
      </c>
      <c r="Y290" s="12" t="str">
        <f>IFERROR(X290/W289,"-")</f>
        <v>-</v>
      </c>
      <c r="Z290" s="462"/>
      <c r="AA290" s="173">
        <f t="shared" si="526"/>
        <v>14</v>
      </c>
      <c r="AB290" s="12">
        <f>IFERROR(AA290/Z289,"-")</f>
        <v>0.112</v>
      </c>
    </row>
    <row r="291" spans="2:51" ht="14.25" customHeight="1">
      <c r="B291" s="457"/>
      <c r="C291" s="460"/>
      <c r="D291" s="244" t="s">
        <v>79</v>
      </c>
      <c r="E291" s="462"/>
      <c r="F291" s="173">
        <v>0</v>
      </c>
      <c r="G291" s="12" t="str">
        <f>IFERROR(F291/E289,"-")</f>
        <v>-</v>
      </c>
      <c r="H291" s="462"/>
      <c r="I291" s="173">
        <v>0</v>
      </c>
      <c r="J291" s="12">
        <f>IFERROR(I291/H289,"-")</f>
        <v>0</v>
      </c>
      <c r="K291" s="462"/>
      <c r="L291" s="173">
        <v>4</v>
      </c>
      <c r="M291" s="12">
        <f>IFERROR(L291/K289,"-")</f>
        <v>5.7971014492753624E-2</v>
      </c>
      <c r="N291" s="462"/>
      <c r="O291" s="173">
        <v>0</v>
      </c>
      <c r="P291" s="12">
        <f>IFERROR(O291/N289,"-")</f>
        <v>0</v>
      </c>
      <c r="Q291" s="462"/>
      <c r="R291" s="173">
        <v>0</v>
      </c>
      <c r="S291" s="12">
        <f>IFERROR(R291/Q289,"-")</f>
        <v>0</v>
      </c>
      <c r="T291" s="462"/>
      <c r="U291" s="173">
        <v>0</v>
      </c>
      <c r="V291" s="12">
        <f>IFERROR(U291/T289,"-")</f>
        <v>0</v>
      </c>
      <c r="W291" s="462"/>
      <c r="X291" s="173">
        <v>0</v>
      </c>
      <c r="Y291" s="12" t="str">
        <f>IFERROR(X291/W289,"-")</f>
        <v>-</v>
      </c>
      <c r="Z291" s="462"/>
      <c r="AA291" s="173">
        <f t="shared" si="526"/>
        <v>4</v>
      </c>
      <c r="AB291" s="12">
        <f>IFERROR(AA291/Z289,"-")</f>
        <v>3.2000000000000001E-2</v>
      </c>
    </row>
    <row r="292" spans="2:51" ht="14.25" customHeight="1">
      <c r="B292" s="458"/>
      <c r="C292" s="482"/>
      <c r="D292" s="245" t="s">
        <v>80</v>
      </c>
      <c r="E292" s="463"/>
      <c r="F292" s="174">
        <v>0</v>
      </c>
      <c r="G292" s="13" t="str">
        <f>IFERROR(F292/E289,"-")</f>
        <v>-</v>
      </c>
      <c r="H292" s="463"/>
      <c r="I292" s="174">
        <v>0</v>
      </c>
      <c r="J292" s="13">
        <f>IFERROR(I292/H289,"-")</f>
        <v>0</v>
      </c>
      <c r="K292" s="463"/>
      <c r="L292" s="174">
        <v>6</v>
      </c>
      <c r="M292" s="13">
        <f>IFERROR(L292/K289,"-")</f>
        <v>8.6956521739130432E-2</v>
      </c>
      <c r="N292" s="463"/>
      <c r="O292" s="174">
        <v>3</v>
      </c>
      <c r="P292" s="13">
        <f>IFERROR(O292/N289,"-")</f>
        <v>8.3333333333333329E-2</v>
      </c>
      <c r="Q292" s="463"/>
      <c r="R292" s="174">
        <v>5</v>
      </c>
      <c r="S292" s="13">
        <f>IFERROR(R292/Q289,"-")</f>
        <v>0.33333333333333331</v>
      </c>
      <c r="T292" s="463"/>
      <c r="U292" s="174">
        <v>0</v>
      </c>
      <c r="V292" s="13">
        <f>IFERROR(U292/T289,"-")</f>
        <v>0</v>
      </c>
      <c r="W292" s="463"/>
      <c r="X292" s="174">
        <v>0</v>
      </c>
      <c r="Y292" s="13" t="str">
        <f>IFERROR(X292/W289,"-")</f>
        <v>-</v>
      </c>
      <c r="Z292" s="463"/>
      <c r="AA292" s="174">
        <f t="shared" si="526"/>
        <v>14</v>
      </c>
      <c r="AB292" s="13">
        <f>IFERROR(AA292/Z289,"-")</f>
        <v>0.112</v>
      </c>
    </row>
    <row r="293" spans="2:51" ht="14.25" customHeight="1">
      <c r="B293" s="456">
        <v>73</v>
      </c>
      <c r="C293" s="459" t="s">
        <v>32</v>
      </c>
      <c r="D293" s="243" t="s">
        <v>77</v>
      </c>
      <c r="E293" s="461">
        <f t="shared" ref="E293" si="583">VLOOKUP(C293,$AD$5:$AK$78,2,0)</f>
        <v>0</v>
      </c>
      <c r="F293" s="172">
        <v>0</v>
      </c>
      <c r="G293" s="65" t="str">
        <f>IFERROR(F293/E293,"-")</f>
        <v>-</v>
      </c>
      <c r="H293" s="461">
        <f t="shared" ref="H293" si="584">VLOOKUP(C293,$AD$5:$AK$78,3,0)</f>
        <v>0</v>
      </c>
      <c r="I293" s="172">
        <v>0</v>
      </c>
      <c r="J293" s="65" t="str">
        <f>IFERROR(I293/H293,"-")</f>
        <v>-</v>
      </c>
      <c r="K293" s="461">
        <f t="shared" ref="K293" si="585">VLOOKUP(C293,$AD$5:$AK$78,4,0)</f>
        <v>104</v>
      </c>
      <c r="L293" s="172">
        <v>81</v>
      </c>
      <c r="M293" s="65">
        <f>IFERROR(L293/K293,"-")</f>
        <v>0.77884615384615385</v>
      </c>
      <c r="N293" s="461">
        <f t="shared" ref="N293" si="586">VLOOKUP(C293,$AD$5:$AK$78,5,0)</f>
        <v>84</v>
      </c>
      <c r="O293" s="172">
        <v>62</v>
      </c>
      <c r="P293" s="65">
        <f>IFERROR(O293/N293,"-")</f>
        <v>0.73809523809523814</v>
      </c>
      <c r="Q293" s="461">
        <f t="shared" ref="Q293" si="587">VLOOKUP(C293,$AD$5:$AK$78,6,0)</f>
        <v>47</v>
      </c>
      <c r="R293" s="172">
        <v>32</v>
      </c>
      <c r="S293" s="65">
        <f>IFERROR(R293/Q293,"-")</f>
        <v>0.68085106382978722</v>
      </c>
      <c r="T293" s="461">
        <f t="shared" ref="T293" si="588">VLOOKUP(C293,$AD$5:$AK$78,7,0)</f>
        <v>11</v>
      </c>
      <c r="U293" s="172">
        <v>6</v>
      </c>
      <c r="V293" s="65">
        <f>IFERROR(U293/T293,"-")</f>
        <v>0.54545454545454541</v>
      </c>
      <c r="W293" s="461">
        <f t="shared" ref="W293" si="589">VLOOKUP(C293,$AD$5:$AK$78,8,0)</f>
        <v>2</v>
      </c>
      <c r="X293" s="172">
        <v>1</v>
      </c>
      <c r="Y293" s="65">
        <f>IFERROR(X293/W293,"-")</f>
        <v>0.5</v>
      </c>
      <c r="Z293" s="461">
        <f t="shared" ref="Z293" si="590">VLOOKUP(C293,$AD$5:$AL$78,9,0)</f>
        <v>248</v>
      </c>
      <c r="AA293" s="172">
        <f t="shared" si="526"/>
        <v>182</v>
      </c>
      <c r="AB293" s="65">
        <f>IFERROR(AA293/Z293,"-")</f>
        <v>0.7338709677419355</v>
      </c>
    </row>
    <row r="294" spans="2:51" ht="14.25" customHeight="1">
      <c r="B294" s="457"/>
      <c r="C294" s="460"/>
      <c r="D294" s="244" t="s">
        <v>78</v>
      </c>
      <c r="E294" s="462"/>
      <c r="F294" s="173">
        <v>0</v>
      </c>
      <c r="G294" s="12" t="str">
        <f>IFERROR(F294/E293,"-")</f>
        <v>-</v>
      </c>
      <c r="H294" s="462"/>
      <c r="I294" s="173">
        <v>0</v>
      </c>
      <c r="J294" s="12" t="str">
        <f>IFERROR(I294/H293,"-")</f>
        <v>-</v>
      </c>
      <c r="K294" s="462"/>
      <c r="L294" s="173">
        <v>11</v>
      </c>
      <c r="M294" s="12">
        <f>IFERROR(L294/K293,"-")</f>
        <v>0.10576923076923077</v>
      </c>
      <c r="N294" s="462"/>
      <c r="O294" s="173">
        <v>9</v>
      </c>
      <c r="P294" s="12">
        <f>IFERROR(O294/N293,"-")</f>
        <v>0.10714285714285714</v>
      </c>
      <c r="Q294" s="462"/>
      <c r="R294" s="173">
        <v>4</v>
      </c>
      <c r="S294" s="12">
        <f>IFERROR(R294/Q293,"-")</f>
        <v>8.5106382978723402E-2</v>
      </c>
      <c r="T294" s="462"/>
      <c r="U294" s="173">
        <v>0</v>
      </c>
      <c r="V294" s="12">
        <f>IFERROR(U294/T293,"-")</f>
        <v>0</v>
      </c>
      <c r="W294" s="462"/>
      <c r="X294" s="173">
        <v>1</v>
      </c>
      <c r="Y294" s="12">
        <f>IFERROR(X294/W293,"-")</f>
        <v>0.5</v>
      </c>
      <c r="Z294" s="462"/>
      <c r="AA294" s="173">
        <f t="shared" si="526"/>
        <v>25</v>
      </c>
      <c r="AB294" s="12">
        <f>IFERROR(AA294/Z293,"-")</f>
        <v>0.10080645161290322</v>
      </c>
    </row>
    <row r="295" spans="2:51" ht="14.25" customHeight="1">
      <c r="B295" s="457"/>
      <c r="C295" s="460"/>
      <c r="D295" s="244" t="s">
        <v>79</v>
      </c>
      <c r="E295" s="462"/>
      <c r="F295" s="173">
        <v>0</v>
      </c>
      <c r="G295" s="12" t="str">
        <f>IFERROR(F295/E293,"-")</f>
        <v>-</v>
      </c>
      <c r="H295" s="462"/>
      <c r="I295" s="173">
        <v>0</v>
      </c>
      <c r="J295" s="12" t="str">
        <f>IFERROR(I295/H293,"-")</f>
        <v>-</v>
      </c>
      <c r="K295" s="462"/>
      <c r="L295" s="173">
        <v>5</v>
      </c>
      <c r="M295" s="12">
        <f>IFERROR(L295/K293,"-")</f>
        <v>4.807692307692308E-2</v>
      </c>
      <c r="N295" s="462"/>
      <c r="O295" s="173">
        <v>7</v>
      </c>
      <c r="P295" s="12">
        <f>IFERROR(O295/N293,"-")</f>
        <v>8.3333333333333329E-2</v>
      </c>
      <c r="Q295" s="462"/>
      <c r="R295" s="173">
        <v>4</v>
      </c>
      <c r="S295" s="12">
        <f>IFERROR(R295/Q293,"-")</f>
        <v>8.5106382978723402E-2</v>
      </c>
      <c r="T295" s="462"/>
      <c r="U295" s="173">
        <v>1</v>
      </c>
      <c r="V295" s="12">
        <f>IFERROR(U295/T293,"-")</f>
        <v>9.0909090909090912E-2</v>
      </c>
      <c r="W295" s="462"/>
      <c r="X295" s="173">
        <v>0</v>
      </c>
      <c r="Y295" s="12">
        <f>IFERROR(X295/W293,"-")</f>
        <v>0</v>
      </c>
      <c r="Z295" s="462"/>
      <c r="AA295" s="173">
        <f t="shared" si="526"/>
        <v>17</v>
      </c>
      <c r="AB295" s="12">
        <f>IFERROR(AA295/Z293,"-")</f>
        <v>6.8548387096774188E-2</v>
      </c>
    </row>
    <row r="296" spans="2:51" ht="14.25" customHeight="1">
      <c r="B296" s="458"/>
      <c r="C296" s="482"/>
      <c r="D296" s="245" t="s">
        <v>80</v>
      </c>
      <c r="E296" s="463"/>
      <c r="F296" s="174">
        <v>0</v>
      </c>
      <c r="G296" s="13" t="str">
        <f>IFERROR(F296/E293,"-")</f>
        <v>-</v>
      </c>
      <c r="H296" s="463"/>
      <c r="I296" s="174">
        <v>0</v>
      </c>
      <c r="J296" s="13" t="str">
        <f>IFERROR(I296/H293,"-")</f>
        <v>-</v>
      </c>
      <c r="K296" s="463"/>
      <c r="L296" s="174">
        <v>7</v>
      </c>
      <c r="M296" s="13">
        <f>IFERROR(L296/K293,"-")</f>
        <v>6.7307692307692304E-2</v>
      </c>
      <c r="N296" s="463"/>
      <c r="O296" s="174">
        <v>6</v>
      </c>
      <c r="P296" s="13">
        <f>IFERROR(O296/N293,"-")</f>
        <v>7.1428571428571425E-2</v>
      </c>
      <c r="Q296" s="463"/>
      <c r="R296" s="174">
        <v>7</v>
      </c>
      <c r="S296" s="13">
        <f>IFERROR(R296/Q293,"-")</f>
        <v>0.14893617021276595</v>
      </c>
      <c r="T296" s="463"/>
      <c r="U296" s="174">
        <v>4</v>
      </c>
      <c r="V296" s="13">
        <f>IFERROR(U296/T293,"-")</f>
        <v>0.36363636363636365</v>
      </c>
      <c r="W296" s="463"/>
      <c r="X296" s="174">
        <v>0</v>
      </c>
      <c r="Y296" s="13">
        <f>IFERROR(X296/W293,"-")</f>
        <v>0</v>
      </c>
      <c r="Z296" s="463"/>
      <c r="AA296" s="174">
        <f t="shared" si="526"/>
        <v>24</v>
      </c>
      <c r="AB296" s="13">
        <f>IFERROR(AA296/Z293,"-")</f>
        <v>9.6774193548387094E-2</v>
      </c>
    </row>
    <row r="297" spans="2:51" ht="14.25" customHeight="1">
      <c r="B297" s="457">
        <v>74</v>
      </c>
      <c r="C297" s="459" t="s">
        <v>33</v>
      </c>
      <c r="D297" s="248" t="s">
        <v>77</v>
      </c>
      <c r="E297" s="461">
        <f t="shared" ref="E297" si="591">VLOOKUP(C297,$AD$5:$AK$78,2,0)</f>
        <v>0</v>
      </c>
      <c r="F297" s="172">
        <v>0</v>
      </c>
      <c r="G297" s="65" t="str">
        <f>IFERROR(F297/E297,"-")</f>
        <v>-</v>
      </c>
      <c r="H297" s="461">
        <f t="shared" ref="H297" si="592">VLOOKUP(C297,$AD$5:$AK$78,3,0)</f>
        <v>0</v>
      </c>
      <c r="I297" s="172">
        <v>0</v>
      </c>
      <c r="J297" s="65" t="str">
        <f>IFERROR(I297/H297,"-")</f>
        <v>-</v>
      </c>
      <c r="K297" s="461">
        <f t="shared" ref="K297" si="593">VLOOKUP(C297,$AD$5:$AK$78,4,0)</f>
        <v>66</v>
      </c>
      <c r="L297" s="172">
        <v>48</v>
      </c>
      <c r="M297" s="65">
        <f>IFERROR(L297/K297,"-")</f>
        <v>0.72727272727272729</v>
      </c>
      <c r="N297" s="461">
        <f t="shared" ref="N297" si="594">VLOOKUP(C297,$AD$5:$AK$78,5,0)</f>
        <v>34</v>
      </c>
      <c r="O297" s="172">
        <v>28</v>
      </c>
      <c r="P297" s="65">
        <f>IFERROR(O297/N297,"-")</f>
        <v>0.82352941176470584</v>
      </c>
      <c r="Q297" s="461">
        <f t="shared" ref="Q297" si="595">VLOOKUP(C297,$AD$5:$AK$78,6,0)</f>
        <v>18</v>
      </c>
      <c r="R297" s="172">
        <v>13</v>
      </c>
      <c r="S297" s="65">
        <f>IFERROR(R297/Q297,"-")</f>
        <v>0.72222222222222221</v>
      </c>
      <c r="T297" s="461">
        <f t="shared" ref="T297" si="596">VLOOKUP(C297,$AD$5:$AK$78,7,0)</f>
        <v>7</v>
      </c>
      <c r="U297" s="172">
        <v>4</v>
      </c>
      <c r="V297" s="65">
        <f>IFERROR(U297/T297,"-")</f>
        <v>0.5714285714285714</v>
      </c>
      <c r="W297" s="461">
        <f t="shared" ref="W297" si="597">VLOOKUP(C297,$AD$5:$AK$78,8,0)</f>
        <v>0</v>
      </c>
      <c r="X297" s="172">
        <v>0</v>
      </c>
      <c r="Y297" s="65" t="str">
        <f>IFERROR(X297/W297,"-")</f>
        <v>-</v>
      </c>
      <c r="Z297" s="461">
        <f t="shared" ref="Z297" si="598">VLOOKUP(C297,$AD$5:$AL$78,9,0)</f>
        <v>125</v>
      </c>
      <c r="AA297" s="172">
        <f t="shared" si="526"/>
        <v>93</v>
      </c>
      <c r="AB297" s="65">
        <f>IFERROR(AA297/Z297,"-")</f>
        <v>0.74399999999999999</v>
      </c>
    </row>
    <row r="298" spans="2:51" ht="14.25" customHeight="1">
      <c r="B298" s="457"/>
      <c r="C298" s="460"/>
      <c r="D298" s="244" t="s">
        <v>78</v>
      </c>
      <c r="E298" s="462"/>
      <c r="F298" s="173">
        <v>0</v>
      </c>
      <c r="G298" s="12" t="str">
        <f>IFERROR(F298/E297,"-")</f>
        <v>-</v>
      </c>
      <c r="H298" s="462"/>
      <c r="I298" s="173">
        <v>0</v>
      </c>
      <c r="J298" s="12" t="str">
        <f>IFERROR(I298/H297,"-")</f>
        <v>-</v>
      </c>
      <c r="K298" s="462"/>
      <c r="L298" s="173">
        <v>6</v>
      </c>
      <c r="M298" s="12">
        <f>IFERROR(L298/K297,"-")</f>
        <v>9.0909090909090912E-2</v>
      </c>
      <c r="N298" s="462"/>
      <c r="O298" s="173">
        <v>1</v>
      </c>
      <c r="P298" s="12">
        <f>IFERROR(O298/N297,"-")</f>
        <v>2.9411764705882353E-2</v>
      </c>
      <c r="Q298" s="462"/>
      <c r="R298" s="173">
        <v>3</v>
      </c>
      <c r="S298" s="12">
        <f>IFERROR(R298/Q297,"-")</f>
        <v>0.16666666666666666</v>
      </c>
      <c r="T298" s="462"/>
      <c r="U298" s="173">
        <v>1</v>
      </c>
      <c r="V298" s="12">
        <f>IFERROR(U298/T297,"-")</f>
        <v>0.14285714285714285</v>
      </c>
      <c r="W298" s="462"/>
      <c r="X298" s="173">
        <v>0</v>
      </c>
      <c r="Y298" s="12" t="str">
        <f>IFERROR(X298/W297,"-")</f>
        <v>-</v>
      </c>
      <c r="Z298" s="462"/>
      <c r="AA298" s="173">
        <f t="shared" si="526"/>
        <v>11</v>
      </c>
      <c r="AB298" s="12">
        <f>IFERROR(AA298/Z297,"-")</f>
        <v>8.7999999999999995E-2</v>
      </c>
    </row>
    <row r="299" spans="2:51" ht="14.25" customHeight="1">
      <c r="B299" s="457"/>
      <c r="C299" s="460"/>
      <c r="D299" s="244" t="s">
        <v>79</v>
      </c>
      <c r="E299" s="462"/>
      <c r="F299" s="173">
        <v>0</v>
      </c>
      <c r="G299" s="12" t="str">
        <f>IFERROR(F299/E297,"-")</f>
        <v>-</v>
      </c>
      <c r="H299" s="462"/>
      <c r="I299" s="173">
        <v>0</v>
      </c>
      <c r="J299" s="12" t="str">
        <f>IFERROR(I299/H297,"-")</f>
        <v>-</v>
      </c>
      <c r="K299" s="462"/>
      <c r="L299" s="173">
        <v>4</v>
      </c>
      <c r="M299" s="12">
        <f>IFERROR(L299/K297,"-")</f>
        <v>6.0606060606060608E-2</v>
      </c>
      <c r="N299" s="462"/>
      <c r="O299" s="173">
        <v>0</v>
      </c>
      <c r="P299" s="12">
        <f>IFERROR(O299/N297,"-")</f>
        <v>0</v>
      </c>
      <c r="Q299" s="462"/>
      <c r="R299" s="173">
        <v>0</v>
      </c>
      <c r="S299" s="12">
        <f>IFERROR(R299/Q297,"-")</f>
        <v>0</v>
      </c>
      <c r="T299" s="462"/>
      <c r="U299" s="173">
        <v>1</v>
      </c>
      <c r="V299" s="12">
        <f>IFERROR(U299/T297,"-")</f>
        <v>0.14285714285714285</v>
      </c>
      <c r="W299" s="462"/>
      <c r="X299" s="173">
        <v>0</v>
      </c>
      <c r="Y299" s="12" t="str">
        <f>IFERROR(X299/W297,"-")</f>
        <v>-</v>
      </c>
      <c r="Z299" s="462"/>
      <c r="AA299" s="173">
        <f t="shared" si="526"/>
        <v>5</v>
      </c>
      <c r="AB299" s="12">
        <f>IFERROR(AA299/Z297,"-")</f>
        <v>0.04</v>
      </c>
    </row>
    <row r="300" spans="2:51" ht="14.25" customHeight="1" thickBot="1">
      <c r="B300" s="457"/>
      <c r="C300" s="483"/>
      <c r="D300" s="246" t="s">
        <v>80</v>
      </c>
      <c r="E300" s="463"/>
      <c r="F300" s="176">
        <v>0</v>
      </c>
      <c r="G300" s="67" t="str">
        <f>IFERROR(F300/E297,"-")</f>
        <v>-</v>
      </c>
      <c r="H300" s="463"/>
      <c r="I300" s="176">
        <v>0</v>
      </c>
      <c r="J300" s="67" t="str">
        <f>IFERROR(I300/H297,"-")</f>
        <v>-</v>
      </c>
      <c r="K300" s="463"/>
      <c r="L300" s="176">
        <v>8</v>
      </c>
      <c r="M300" s="67">
        <f>IFERROR(L300/K297,"-")</f>
        <v>0.12121212121212122</v>
      </c>
      <c r="N300" s="463"/>
      <c r="O300" s="176">
        <v>5</v>
      </c>
      <c r="P300" s="67">
        <f>IFERROR(O300/N297,"-")</f>
        <v>0.14705882352941177</v>
      </c>
      <c r="Q300" s="463"/>
      <c r="R300" s="176">
        <v>2</v>
      </c>
      <c r="S300" s="67">
        <f>IFERROR(R300/Q297,"-")</f>
        <v>0.1111111111111111</v>
      </c>
      <c r="T300" s="463"/>
      <c r="U300" s="176">
        <v>1</v>
      </c>
      <c r="V300" s="67">
        <f>IFERROR(U300/T297,"-")</f>
        <v>0.14285714285714285</v>
      </c>
      <c r="W300" s="463"/>
      <c r="X300" s="176">
        <v>0</v>
      </c>
      <c r="Y300" s="67" t="str">
        <f>IFERROR(X300/W297,"-")</f>
        <v>-</v>
      </c>
      <c r="Z300" s="465"/>
      <c r="AA300" s="176">
        <f t="shared" si="526"/>
        <v>16</v>
      </c>
      <c r="AB300" s="67">
        <f>IFERROR(AA300/Z297,"-")</f>
        <v>0.128</v>
      </c>
    </row>
    <row r="301" spans="2:51" s="54" customFormat="1" ht="14.25" customHeight="1" thickTop="1">
      <c r="B301" s="476" t="s">
        <v>142</v>
      </c>
      <c r="C301" s="477"/>
      <c r="D301" s="249" t="s">
        <v>77</v>
      </c>
      <c r="E301" s="467">
        <f>地区別_EAT10別!E37</f>
        <v>186</v>
      </c>
      <c r="F301" s="177">
        <f>地区別_EAT10別!F37</f>
        <v>123</v>
      </c>
      <c r="G301" s="53">
        <f>地区別_EAT10別!G37</f>
        <v>0.66129032258064513</v>
      </c>
      <c r="H301" s="467">
        <f>地区別_EAT10別!H37</f>
        <v>515</v>
      </c>
      <c r="I301" s="177">
        <f>地区別_EAT10別!I37</f>
        <v>348</v>
      </c>
      <c r="J301" s="68">
        <f>地区別_EAT10別!J37</f>
        <v>0.67572815533980579</v>
      </c>
      <c r="K301" s="467">
        <f>地区別_EAT10別!K37</f>
        <v>58811</v>
      </c>
      <c r="L301" s="177">
        <f>地区別_EAT10別!L37</f>
        <v>45447</v>
      </c>
      <c r="M301" s="68">
        <f>地区別_EAT10別!M37</f>
        <v>0.77276359864651167</v>
      </c>
      <c r="N301" s="467">
        <f>地区別_EAT10別!N37</f>
        <v>42663</v>
      </c>
      <c r="O301" s="177">
        <f>地区別_EAT10別!O37</f>
        <v>31549</v>
      </c>
      <c r="P301" s="68">
        <f>地区別_EAT10別!P37</f>
        <v>0.73949323770011488</v>
      </c>
      <c r="Q301" s="467">
        <f>地区別_EAT10別!Q37</f>
        <v>19912</v>
      </c>
      <c r="R301" s="177">
        <f>地区別_EAT10別!R37</f>
        <v>13995</v>
      </c>
      <c r="S301" s="68">
        <f>地区別_EAT10別!S37</f>
        <v>0.70284250703093609</v>
      </c>
      <c r="T301" s="467">
        <f>地区別_EAT10別!T37</f>
        <v>4973</v>
      </c>
      <c r="U301" s="177">
        <f>地区別_EAT10別!U37</f>
        <v>3334</v>
      </c>
      <c r="V301" s="68">
        <f>地区別_EAT10別!V37</f>
        <v>0.67042026945505728</v>
      </c>
      <c r="W301" s="467">
        <f>地区別_EAT10別!W37</f>
        <v>699</v>
      </c>
      <c r="X301" s="177">
        <f>地区別_EAT10別!X37</f>
        <v>447</v>
      </c>
      <c r="Y301" s="68">
        <f>地区別_EAT10別!Y37</f>
        <v>0.63948497854077258</v>
      </c>
      <c r="Z301" s="467">
        <f>地区別_EAT10別!Z37</f>
        <v>127759</v>
      </c>
      <c r="AA301" s="177">
        <f>地区別_EAT10別!AA37</f>
        <v>95243</v>
      </c>
      <c r="AB301" s="68">
        <f>地区別_EAT10別!AB37</f>
        <v>0.74548955455192978</v>
      </c>
      <c r="AN301" s="69"/>
      <c r="AO301" s="128"/>
      <c r="AP301" s="128"/>
      <c r="AQ301" s="128"/>
      <c r="AR301" s="128"/>
      <c r="AS301" s="69"/>
      <c r="AT301" s="66"/>
      <c r="AU301" s="66"/>
      <c r="AV301" s="66"/>
      <c r="AW301" s="69"/>
      <c r="AX301" s="66"/>
      <c r="AY301" s="66"/>
    </row>
    <row r="302" spans="2:51" s="54" customFormat="1" ht="14.25" customHeight="1">
      <c r="B302" s="478"/>
      <c r="C302" s="479"/>
      <c r="D302" s="250" t="s">
        <v>78</v>
      </c>
      <c r="E302" s="468"/>
      <c r="F302" s="178">
        <f>地区別_EAT10別!F38</f>
        <v>23</v>
      </c>
      <c r="G302" s="70">
        <f>地区別_EAT10別!G38</f>
        <v>0.12365591397849462</v>
      </c>
      <c r="H302" s="468"/>
      <c r="I302" s="178">
        <f>地区別_EAT10別!I38</f>
        <v>63</v>
      </c>
      <c r="J302" s="70">
        <f>地区別_EAT10別!J38</f>
        <v>0.12233009708737864</v>
      </c>
      <c r="K302" s="468"/>
      <c r="L302" s="178">
        <f>地区別_EAT10別!L38</f>
        <v>5824</v>
      </c>
      <c r="M302" s="70">
        <f>地区別_EAT10別!M38</f>
        <v>9.9029093196850923E-2</v>
      </c>
      <c r="N302" s="468"/>
      <c r="O302" s="178">
        <f>地区別_EAT10別!O38</f>
        <v>4364</v>
      </c>
      <c r="P302" s="70">
        <f>地区別_EAT10別!P38</f>
        <v>0.1022900405503598</v>
      </c>
      <c r="Q302" s="468"/>
      <c r="R302" s="178">
        <f>地区別_EAT10別!R38</f>
        <v>2172</v>
      </c>
      <c r="S302" s="70">
        <f>地区別_EAT10別!S38</f>
        <v>0.10907995178786661</v>
      </c>
      <c r="T302" s="468"/>
      <c r="U302" s="178">
        <f>地区別_EAT10別!U38</f>
        <v>532</v>
      </c>
      <c r="V302" s="70">
        <f>地区別_EAT10別!V38</f>
        <v>0.10697767946913332</v>
      </c>
      <c r="W302" s="468"/>
      <c r="X302" s="178">
        <f>地区別_EAT10別!X38</f>
        <v>62</v>
      </c>
      <c r="Y302" s="70">
        <f>地区別_EAT10別!Y38</f>
        <v>8.869814020028613E-2</v>
      </c>
      <c r="Z302" s="468"/>
      <c r="AA302" s="178">
        <f>地区別_EAT10別!AA38</f>
        <v>13040</v>
      </c>
      <c r="AB302" s="70">
        <f>地区別_EAT10別!AB38</f>
        <v>0.10206717334982271</v>
      </c>
      <c r="AN302" s="69"/>
      <c r="AO302" s="128"/>
      <c r="AP302" s="128"/>
      <c r="AQ302" s="128"/>
      <c r="AR302" s="128"/>
      <c r="AS302" s="69"/>
      <c r="AT302" s="66"/>
      <c r="AU302" s="66"/>
      <c r="AV302" s="66"/>
      <c r="AW302" s="69"/>
      <c r="AX302" s="66"/>
      <c r="AY302" s="66"/>
    </row>
    <row r="303" spans="2:51" s="54" customFormat="1" ht="14.25" customHeight="1">
      <c r="B303" s="478"/>
      <c r="C303" s="479"/>
      <c r="D303" s="250" t="s">
        <v>79</v>
      </c>
      <c r="E303" s="468"/>
      <c r="F303" s="178">
        <f>地区別_EAT10別!F39</f>
        <v>16</v>
      </c>
      <c r="G303" s="70">
        <f>地区別_EAT10別!G39</f>
        <v>8.6021505376344093E-2</v>
      </c>
      <c r="H303" s="468"/>
      <c r="I303" s="178">
        <f>地区別_EAT10別!I39</f>
        <v>20</v>
      </c>
      <c r="J303" s="70">
        <f>地区別_EAT10別!J39</f>
        <v>3.8834951456310676E-2</v>
      </c>
      <c r="K303" s="468"/>
      <c r="L303" s="178">
        <f>地区別_EAT10別!L39</f>
        <v>2986</v>
      </c>
      <c r="M303" s="70">
        <f>地区別_EAT10別!M39</f>
        <v>5.0772814609511829E-2</v>
      </c>
      <c r="N303" s="468"/>
      <c r="O303" s="178">
        <f>地区別_EAT10別!O39</f>
        <v>2357</v>
      </c>
      <c r="P303" s="70">
        <f>地区別_EAT10別!P39</f>
        <v>5.5246935283500928E-2</v>
      </c>
      <c r="Q303" s="468"/>
      <c r="R303" s="178">
        <f>地区別_EAT10別!R39</f>
        <v>1220</v>
      </c>
      <c r="S303" s="70">
        <f>地区別_EAT10別!S39</f>
        <v>6.1269586179188429E-2</v>
      </c>
      <c r="T303" s="468"/>
      <c r="U303" s="178">
        <f>地区別_EAT10別!U39</f>
        <v>326</v>
      </c>
      <c r="V303" s="70">
        <f>地区別_EAT10別!V39</f>
        <v>6.5553991554393731E-2</v>
      </c>
      <c r="W303" s="468"/>
      <c r="X303" s="178">
        <f>地区別_EAT10別!X39</f>
        <v>45</v>
      </c>
      <c r="Y303" s="70">
        <f>地区別_EAT10別!Y39</f>
        <v>6.4377682403433473E-2</v>
      </c>
      <c r="Z303" s="468"/>
      <c r="AA303" s="178">
        <f>地区別_EAT10別!AA39</f>
        <v>6970</v>
      </c>
      <c r="AB303" s="70">
        <f>地区別_EAT10別!AB39</f>
        <v>5.4555843423946648E-2</v>
      </c>
      <c r="AN303" s="69"/>
      <c r="AO303" s="128"/>
      <c r="AP303" s="128"/>
      <c r="AQ303" s="128"/>
      <c r="AR303" s="128"/>
      <c r="AS303" s="69"/>
      <c r="AT303" s="66"/>
      <c r="AU303" s="66"/>
      <c r="AV303" s="66"/>
      <c r="AW303" s="69"/>
      <c r="AX303" s="66"/>
      <c r="AY303" s="66"/>
    </row>
    <row r="304" spans="2:51" s="54" customFormat="1" ht="14.25" customHeight="1">
      <c r="B304" s="480"/>
      <c r="C304" s="481"/>
      <c r="D304" s="251" t="s">
        <v>80</v>
      </c>
      <c r="E304" s="469"/>
      <c r="F304" s="179">
        <f>地区別_EAT10別!F40</f>
        <v>24</v>
      </c>
      <c r="G304" s="71">
        <f>地区別_EAT10別!G40</f>
        <v>0.12903225806451613</v>
      </c>
      <c r="H304" s="469"/>
      <c r="I304" s="179">
        <f>地区別_EAT10別!I40</f>
        <v>84</v>
      </c>
      <c r="J304" s="71">
        <f>地区別_EAT10別!J40</f>
        <v>0.16310679611650486</v>
      </c>
      <c r="K304" s="469"/>
      <c r="L304" s="179">
        <f>地区別_EAT10別!L40</f>
        <v>4554</v>
      </c>
      <c r="M304" s="71">
        <f>地区別_EAT10別!M40</f>
        <v>7.7434493547125532E-2</v>
      </c>
      <c r="N304" s="469"/>
      <c r="O304" s="179">
        <f>地区別_EAT10別!O40</f>
        <v>4393</v>
      </c>
      <c r="P304" s="71">
        <f>地区別_EAT10別!P40</f>
        <v>0.10296978646602442</v>
      </c>
      <c r="Q304" s="469"/>
      <c r="R304" s="179">
        <f>地区別_EAT10別!R40</f>
        <v>2525</v>
      </c>
      <c r="S304" s="71">
        <f>地区別_EAT10別!S40</f>
        <v>0.12680795500200884</v>
      </c>
      <c r="T304" s="469"/>
      <c r="U304" s="179">
        <f>地区別_EAT10別!U40</f>
        <v>781</v>
      </c>
      <c r="V304" s="71">
        <f>地区別_EAT10別!V40</f>
        <v>0.15704805952141565</v>
      </c>
      <c r="W304" s="469"/>
      <c r="X304" s="179">
        <f>地区別_EAT10別!X40</f>
        <v>145</v>
      </c>
      <c r="Y304" s="71">
        <f>地区別_EAT10別!Y40</f>
        <v>0.20743919885550788</v>
      </c>
      <c r="Z304" s="469"/>
      <c r="AA304" s="179">
        <f>地区別_EAT10別!AA40</f>
        <v>12506</v>
      </c>
      <c r="AB304" s="71">
        <f>地区別_EAT10別!AB40</f>
        <v>9.7887428674300836E-2</v>
      </c>
      <c r="AN304" s="69"/>
      <c r="AO304" s="128"/>
      <c r="AP304" s="128"/>
      <c r="AQ304" s="128"/>
      <c r="AR304" s="128"/>
      <c r="AS304" s="69"/>
      <c r="AT304" s="66"/>
      <c r="AU304" s="66"/>
      <c r="AV304" s="66"/>
      <c r="AW304" s="69"/>
      <c r="AX304" s="66"/>
      <c r="AY304" s="66"/>
    </row>
  </sheetData>
  <mergeCells count="765">
    <mergeCell ref="AD3:AD4"/>
    <mergeCell ref="AQ4:AR4"/>
    <mergeCell ref="C233:C236"/>
    <mergeCell ref="C209:C212"/>
    <mergeCell ref="C213:C216"/>
    <mergeCell ref="C217:C220"/>
    <mergeCell ref="C221:C224"/>
    <mergeCell ref="C205:C208"/>
    <mergeCell ref="C85:C88"/>
    <mergeCell ref="C89:C92"/>
    <mergeCell ref="C185:C188"/>
    <mergeCell ref="C177:C180"/>
    <mergeCell ref="C181:C184"/>
    <mergeCell ref="C189:C192"/>
    <mergeCell ref="C101:C104"/>
    <mergeCell ref="C105:C108"/>
    <mergeCell ref="C109:C112"/>
    <mergeCell ref="C93:C96"/>
    <mergeCell ref="C97:C100"/>
    <mergeCell ref="C77:C80"/>
    <mergeCell ref="C81:C84"/>
    <mergeCell ref="C173:C176"/>
    <mergeCell ref="C145:C148"/>
    <mergeCell ref="C141:C144"/>
    <mergeCell ref="C113:C116"/>
    <mergeCell ref="C297:C300"/>
    <mergeCell ref="C285:C288"/>
    <mergeCell ref="C289:C292"/>
    <mergeCell ref="C293:C296"/>
    <mergeCell ref="C269:C272"/>
    <mergeCell ref="C273:C276"/>
    <mergeCell ref="C277:C280"/>
    <mergeCell ref="C281:C284"/>
    <mergeCell ref="C265:C268"/>
    <mergeCell ref="C253:C256"/>
    <mergeCell ref="C257:C260"/>
    <mergeCell ref="C261:C264"/>
    <mergeCell ref="C245:C248"/>
    <mergeCell ref="C237:C240"/>
    <mergeCell ref="C241:C244"/>
    <mergeCell ref="C249:C252"/>
    <mergeCell ref="C193:C196"/>
    <mergeCell ref="C197:C200"/>
    <mergeCell ref="C201:C204"/>
    <mergeCell ref="C225:C228"/>
    <mergeCell ref="C229:C232"/>
    <mergeCell ref="C149:C152"/>
    <mergeCell ref="C153:C156"/>
    <mergeCell ref="C157:C160"/>
    <mergeCell ref="C161:C164"/>
    <mergeCell ref="C169:C172"/>
    <mergeCell ref="C129:C132"/>
    <mergeCell ref="C133:C136"/>
    <mergeCell ref="C137:C140"/>
    <mergeCell ref="C165:C168"/>
    <mergeCell ref="C125:C128"/>
    <mergeCell ref="C117:C120"/>
    <mergeCell ref="C121:C124"/>
    <mergeCell ref="C41:C44"/>
    <mergeCell ref="C45:C48"/>
    <mergeCell ref="C49:C52"/>
    <mergeCell ref="C29:C32"/>
    <mergeCell ref="C33:C36"/>
    <mergeCell ref="C37:C40"/>
    <mergeCell ref="C65:C68"/>
    <mergeCell ref="C69:C72"/>
    <mergeCell ref="C73:C76"/>
    <mergeCell ref="C53:C56"/>
    <mergeCell ref="C57:C60"/>
    <mergeCell ref="C61:C64"/>
    <mergeCell ref="C17:C20"/>
    <mergeCell ref="C21:C24"/>
    <mergeCell ref="C25:C28"/>
    <mergeCell ref="C9:C12"/>
    <mergeCell ref="C13:C16"/>
    <mergeCell ref="D3:D4"/>
    <mergeCell ref="C5:C8"/>
    <mergeCell ref="C3:C4"/>
    <mergeCell ref="E3:G3"/>
    <mergeCell ref="H3:J3"/>
    <mergeCell ref="K3:M3"/>
    <mergeCell ref="N3:P3"/>
    <mergeCell ref="Q3:S3"/>
    <mergeCell ref="T3:V3"/>
    <mergeCell ref="W3:Y3"/>
    <mergeCell ref="Z3:AB3"/>
    <mergeCell ref="B5:B8"/>
    <mergeCell ref="B9:B12"/>
    <mergeCell ref="B3:B4"/>
    <mergeCell ref="B13:B16"/>
    <mergeCell ref="B17:B20"/>
    <mergeCell ref="B21:B24"/>
    <mergeCell ref="B25:B28"/>
    <mergeCell ref="B29:B32"/>
    <mergeCell ref="B33:B36"/>
    <mergeCell ref="B37:B40"/>
    <mergeCell ref="B41:B44"/>
    <mergeCell ref="B45:B48"/>
    <mergeCell ref="B49:B52"/>
    <mergeCell ref="B53:B56"/>
    <mergeCell ref="B57:B60"/>
    <mergeCell ref="B61:B64"/>
    <mergeCell ref="B65:B68"/>
    <mergeCell ref="B69:B72"/>
    <mergeCell ref="B73:B76"/>
    <mergeCell ref="B77:B80"/>
    <mergeCell ref="B81:B84"/>
    <mergeCell ref="B85:B88"/>
    <mergeCell ref="B89:B92"/>
    <mergeCell ref="B93:B96"/>
    <mergeCell ref="B97:B100"/>
    <mergeCell ref="B101:B104"/>
    <mergeCell ref="B105:B108"/>
    <mergeCell ref="B109:B112"/>
    <mergeCell ref="B113:B116"/>
    <mergeCell ref="B117:B120"/>
    <mergeCell ref="B121:B124"/>
    <mergeCell ref="B125:B128"/>
    <mergeCell ref="B129:B132"/>
    <mergeCell ref="B133:B136"/>
    <mergeCell ref="B137:B140"/>
    <mergeCell ref="B141:B144"/>
    <mergeCell ref="B145:B148"/>
    <mergeCell ref="B149:B152"/>
    <mergeCell ref="B153:B156"/>
    <mergeCell ref="B157:B160"/>
    <mergeCell ref="B161:B164"/>
    <mergeCell ref="B165:B168"/>
    <mergeCell ref="B169:B172"/>
    <mergeCell ref="B173:B176"/>
    <mergeCell ref="B177:B180"/>
    <mergeCell ref="B181:B184"/>
    <mergeCell ref="B185:B188"/>
    <mergeCell ref="B189:B192"/>
    <mergeCell ref="B193:B196"/>
    <mergeCell ref="B197:B200"/>
    <mergeCell ref="B201:B204"/>
    <mergeCell ref="B205:B208"/>
    <mergeCell ref="B209:B212"/>
    <mergeCell ref="B213:B216"/>
    <mergeCell ref="B217:B220"/>
    <mergeCell ref="B221:B224"/>
    <mergeCell ref="B225:B228"/>
    <mergeCell ref="B277:B280"/>
    <mergeCell ref="B281:B284"/>
    <mergeCell ref="B285:B288"/>
    <mergeCell ref="B289:B292"/>
    <mergeCell ref="B293:B296"/>
    <mergeCell ref="B297:B300"/>
    <mergeCell ref="B229:B232"/>
    <mergeCell ref="B233:B236"/>
    <mergeCell ref="B237:B240"/>
    <mergeCell ref="B241:B244"/>
    <mergeCell ref="B245:B248"/>
    <mergeCell ref="B249:B252"/>
    <mergeCell ref="B253:B256"/>
    <mergeCell ref="B257:B260"/>
    <mergeCell ref="B261:B264"/>
    <mergeCell ref="B301:C304"/>
    <mergeCell ref="E5:E8"/>
    <mergeCell ref="E9:E12"/>
    <mergeCell ref="E13:E16"/>
    <mergeCell ref="E17:E20"/>
    <mergeCell ref="E21:E24"/>
    <mergeCell ref="E25:E28"/>
    <mergeCell ref="E29:E32"/>
    <mergeCell ref="E33:E36"/>
    <mergeCell ref="E37:E40"/>
    <mergeCell ref="E41:E44"/>
    <mergeCell ref="E45:E48"/>
    <mergeCell ref="E49:E52"/>
    <mergeCell ref="E53:E56"/>
    <mergeCell ref="E57:E60"/>
    <mergeCell ref="E61:E64"/>
    <mergeCell ref="E65:E68"/>
    <mergeCell ref="E69:E72"/>
    <mergeCell ref="E73:E76"/>
    <mergeCell ref="E77:E80"/>
    <mergeCell ref="E81:E84"/>
    <mergeCell ref="B265:B268"/>
    <mergeCell ref="B269:B272"/>
    <mergeCell ref="B273:B276"/>
    <mergeCell ref="E85:E88"/>
    <mergeCell ref="E89:E92"/>
    <mergeCell ref="E93:E96"/>
    <mergeCell ref="E97:E100"/>
    <mergeCell ref="E101:E104"/>
    <mergeCell ref="E105:E108"/>
    <mergeCell ref="E109:E112"/>
    <mergeCell ref="E113:E116"/>
    <mergeCell ref="E117:E120"/>
    <mergeCell ref="E121:E124"/>
    <mergeCell ref="E125:E128"/>
    <mergeCell ref="E129:E132"/>
    <mergeCell ref="E133:E136"/>
    <mergeCell ref="E137:E140"/>
    <mergeCell ref="E141:E144"/>
    <mergeCell ref="E145:E148"/>
    <mergeCell ref="E149:E152"/>
    <mergeCell ref="E153:E156"/>
    <mergeCell ref="E157:E160"/>
    <mergeCell ref="E161:E164"/>
    <mergeCell ref="E165:E168"/>
    <mergeCell ref="E169:E172"/>
    <mergeCell ref="E173:E176"/>
    <mergeCell ref="E177:E180"/>
    <mergeCell ref="E181:E184"/>
    <mergeCell ref="E185:E188"/>
    <mergeCell ref="E189:E192"/>
    <mergeCell ref="E193:E196"/>
    <mergeCell ref="E197:E200"/>
    <mergeCell ref="E201:E204"/>
    <mergeCell ref="E205:E208"/>
    <mergeCell ref="E209:E212"/>
    <mergeCell ref="E213:E216"/>
    <mergeCell ref="E217:E220"/>
    <mergeCell ref="E221:E224"/>
    <mergeCell ref="E225:E228"/>
    <mergeCell ref="E229:E232"/>
    <mergeCell ref="E233:E236"/>
    <mergeCell ref="E237:E240"/>
    <mergeCell ref="E241:E244"/>
    <mergeCell ref="E245:E248"/>
    <mergeCell ref="E249:E252"/>
    <mergeCell ref="E253:E256"/>
    <mergeCell ref="E257:E260"/>
    <mergeCell ref="E261:E264"/>
    <mergeCell ref="E265:E268"/>
    <mergeCell ref="E269:E272"/>
    <mergeCell ref="E273:E276"/>
    <mergeCell ref="E277:E280"/>
    <mergeCell ref="E281:E284"/>
    <mergeCell ref="E285:E288"/>
    <mergeCell ref="E289:E292"/>
    <mergeCell ref="E293:E296"/>
    <mergeCell ref="E297:E300"/>
    <mergeCell ref="E301:E304"/>
    <mergeCell ref="H5:H8"/>
    <mergeCell ref="H9:H12"/>
    <mergeCell ref="H13:H16"/>
    <mergeCell ref="H17:H20"/>
    <mergeCell ref="H21:H24"/>
    <mergeCell ref="H25:H28"/>
    <mergeCell ref="H29:H32"/>
    <mergeCell ref="H33:H36"/>
    <mergeCell ref="H37:H40"/>
    <mergeCell ref="H41:H44"/>
    <mergeCell ref="H45:H48"/>
    <mergeCell ref="H49:H52"/>
    <mergeCell ref="H53:H56"/>
    <mergeCell ref="H57:H60"/>
    <mergeCell ref="H61:H64"/>
    <mergeCell ref="H65:H68"/>
    <mergeCell ref="H69:H72"/>
    <mergeCell ref="H73:H76"/>
    <mergeCell ref="H77:H80"/>
    <mergeCell ref="H81:H84"/>
    <mergeCell ref="H85:H88"/>
    <mergeCell ref="H89:H92"/>
    <mergeCell ref="H93:H96"/>
    <mergeCell ref="H97:H100"/>
    <mergeCell ref="H101:H104"/>
    <mergeCell ref="H105:H108"/>
    <mergeCell ref="H109:H112"/>
    <mergeCell ref="H113:H116"/>
    <mergeCell ref="H117:H120"/>
    <mergeCell ref="H121:H124"/>
    <mergeCell ref="H125:H128"/>
    <mergeCell ref="H129:H132"/>
    <mergeCell ref="H133:H136"/>
    <mergeCell ref="H137:H140"/>
    <mergeCell ref="H141:H144"/>
    <mergeCell ref="H145:H148"/>
    <mergeCell ref="H149:H152"/>
    <mergeCell ref="H153:H156"/>
    <mergeCell ref="H157:H160"/>
    <mergeCell ref="H161:H164"/>
    <mergeCell ref="H165:H168"/>
    <mergeCell ref="H169:H172"/>
    <mergeCell ref="H173:H176"/>
    <mergeCell ref="H177:H180"/>
    <mergeCell ref="H181:H184"/>
    <mergeCell ref="H185:H188"/>
    <mergeCell ref="H189:H192"/>
    <mergeCell ref="H193:H196"/>
    <mergeCell ref="H197:H200"/>
    <mergeCell ref="H201:H204"/>
    <mergeCell ref="H205:H208"/>
    <mergeCell ref="H209:H212"/>
    <mergeCell ref="H213:H216"/>
    <mergeCell ref="H217:H220"/>
    <mergeCell ref="H221:H224"/>
    <mergeCell ref="H225:H228"/>
    <mergeCell ref="H229:H232"/>
    <mergeCell ref="H233:H236"/>
    <mergeCell ref="H237:H240"/>
    <mergeCell ref="H241:H244"/>
    <mergeCell ref="H245:H248"/>
    <mergeCell ref="H249:H252"/>
    <mergeCell ref="H253:H256"/>
    <mergeCell ref="H257:H260"/>
    <mergeCell ref="H261:H264"/>
    <mergeCell ref="H265:H268"/>
    <mergeCell ref="H269:H272"/>
    <mergeCell ref="H273:H276"/>
    <mergeCell ref="H277:H280"/>
    <mergeCell ref="H281:H284"/>
    <mergeCell ref="H285:H288"/>
    <mergeCell ref="H289:H292"/>
    <mergeCell ref="H293:H296"/>
    <mergeCell ref="H297:H300"/>
    <mergeCell ref="H301:H304"/>
    <mergeCell ref="K5:K8"/>
    <mergeCell ref="K9:K12"/>
    <mergeCell ref="K13:K16"/>
    <mergeCell ref="K17:K20"/>
    <mergeCell ref="K21:K24"/>
    <mergeCell ref="K25:K28"/>
    <mergeCell ref="K29:K32"/>
    <mergeCell ref="K33:K36"/>
    <mergeCell ref="K37:K40"/>
    <mergeCell ref="K41:K44"/>
    <mergeCell ref="K45:K48"/>
    <mergeCell ref="K49:K52"/>
    <mergeCell ref="K53:K56"/>
    <mergeCell ref="K57:K60"/>
    <mergeCell ref="K61:K64"/>
    <mergeCell ref="K65:K68"/>
    <mergeCell ref="K69:K72"/>
    <mergeCell ref="K73:K76"/>
    <mergeCell ref="K77:K80"/>
    <mergeCell ref="K81:K84"/>
    <mergeCell ref="K85:K88"/>
    <mergeCell ref="K89:K92"/>
    <mergeCell ref="K93:K96"/>
    <mergeCell ref="K97:K100"/>
    <mergeCell ref="K101:K104"/>
    <mergeCell ref="K105:K108"/>
    <mergeCell ref="K109:K112"/>
    <mergeCell ref="K113:K116"/>
    <mergeCell ref="K117:K120"/>
    <mergeCell ref="K121:K124"/>
    <mergeCell ref="K125:K128"/>
    <mergeCell ref="K129:K132"/>
    <mergeCell ref="K133:K136"/>
    <mergeCell ref="K137:K140"/>
    <mergeCell ref="K141:K144"/>
    <mergeCell ref="K145:K148"/>
    <mergeCell ref="K149:K152"/>
    <mergeCell ref="K153:K156"/>
    <mergeCell ref="K157:K160"/>
    <mergeCell ref="K161:K164"/>
    <mergeCell ref="K165:K168"/>
    <mergeCell ref="K169:K172"/>
    <mergeCell ref="K173:K176"/>
    <mergeCell ref="K177:K180"/>
    <mergeCell ref="K181:K184"/>
    <mergeCell ref="K185:K188"/>
    <mergeCell ref="K189:K192"/>
    <mergeCell ref="K193:K196"/>
    <mergeCell ref="K197:K200"/>
    <mergeCell ref="K201:K204"/>
    <mergeCell ref="K205:K208"/>
    <mergeCell ref="K209:K212"/>
    <mergeCell ref="K213:K216"/>
    <mergeCell ref="K217:K220"/>
    <mergeCell ref="K221:K224"/>
    <mergeCell ref="K225:K228"/>
    <mergeCell ref="K229:K232"/>
    <mergeCell ref="K233:K236"/>
    <mergeCell ref="K237:K240"/>
    <mergeCell ref="K241:K244"/>
    <mergeCell ref="K245:K248"/>
    <mergeCell ref="K249:K252"/>
    <mergeCell ref="K253:K256"/>
    <mergeCell ref="K257:K260"/>
    <mergeCell ref="K261:K264"/>
    <mergeCell ref="K265:K268"/>
    <mergeCell ref="K269:K272"/>
    <mergeCell ref="K273:K276"/>
    <mergeCell ref="K277:K280"/>
    <mergeCell ref="K281:K284"/>
    <mergeCell ref="K285:K288"/>
    <mergeCell ref="K289:K292"/>
    <mergeCell ref="K293:K296"/>
    <mergeCell ref="K297:K300"/>
    <mergeCell ref="K301:K304"/>
    <mergeCell ref="N5:N8"/>
    <mergeCell ref="N9:N12"/>
    <mergeCell ref="N13:N16"/>
    <mergeCell ref="N17:N20"/>
    <mergeCell ref="N21:N24"/>
    <mergeCell ref="N25:N28"/>
    <mergeCell ref="N29:N32"/>
    <mergeCell ref="N33:N36"/>
    <mergeCell ref="N37:N40"/>
    <mergeCell ref="N41:N44"/>
    <mergeCell ref="N45:N48"/>
    <mergeCell ref="N49:N52"/>
    <mergeCell ref="N53:N56"/>
    <mergeCell ref="N57:N60"/>
    <mergeCell ref="N61:N64"/>
    <mergeCell ref="N65:N68"/>
    <mergeCell ref="N69:N72"/>
    <mergeCell ref="N73:N76"/>
    <mergeCell ref="N77:N80"/>
    <mergeCell ref="N81:N84"/>
    <mergeCell ref="N85:N88"/>
    <mergeCell ref="N89:N92"/>
    <mergeCell ref="N93:N96"/>
    <mergeCell ref="N97:N100"/>
    <mergeCell ref="N101:N104"/>
    <mergeCell ref="N105:N108"/>
    <mergeCell ref="N109:N112"/>
    <mergeCell ref="N113:N116"/>
    <mergeCell ref="N117:N120"/>
    <mergeCell ref="N121:N124"/>
    <mergeCell ref="N125:N128"/>
    <mergeCell ref="N129:N132"/>
    <mergeCell ref="N133:N136"/>
    <mergeCell ref="N137:N140"/>
    <mergeCell ref="N141:N144"/>
    <mergeCell ref="N145:N148"/>
    <mergeCell ref="N149:N152"/>
    <mergeCell ref="N153:N156"/>
    <mergeCell ref="N157:N160"/>
    <mergeCell ref="N161:N164"/>
    <mergeCell ref="N165:N168"/>
    <mergeCell ref="N169:N172"/>
    <mergeCell ref="N173:N176"/>
    <mergeCell ref="N177:N180"/>
    <mergeCell ref="N181:N184"/>
    <mergeCell ref="N185:N188"/>
    <mergeCell ref="N189:N192"/>
    <mergeCell ref="N193:N196"/>
    <mergeCell ref="N197:N200"/>
    <mergeCell ref="N201:N204"/>
    <mergeCell ref="N205:N208"/>
    <mergeCell ref="N209:N212"/>
    <mergeCell ref="N213:N216"/>
    <mergeCell ref="N217:N220"/>
    <mergeCell ref="N221:N224"/>
    <mergeCell ref="N225:N228"/>
    <mergeCell ref="N229:N232"/>
    <mergeCell ref="N233:N236"/>
    <mergeCell ref="N237:N240"/>
    <mergeCell ref="N241:N244"/>
    <mergeCell ref="N245:N248"/>
    <mergeCell ref="N249:N252"/>
    <mergeCell ref="N253:N256"/>
    <mergeCell ref="N257:N260"/>
    <mergeCell ref="N261:N264"/>
    <mergeCell ref="N265:N268"/>
    <mergeCell ref="N269:N272"/>
    <mergeCell ref="N273:N276"/>
    <mergeCell ref="N277:N280"/>
    <mergeCell ref="N281:N284"/>
    <mergeCell ref="N285:N288"/>
    <mergeCell ref="N289:N292"/>
    <mergeCell ref="N293:N296"/>
    <mergeCell ref="N297:N300"/>
    <mergeCell ref="N301:N304"/>
    <mergeCell ref="Q5:Q8"/>
    <mergeCell ref="Q9:Q12"/>
    <mergeCell ref="Q13:Q16"/>
    <mergeCell ref="Q17:Q20"/>
    <mergeCell ref="Q21:Q24"/>
    <mergeCell ref="Q25:Q28"/>
    <mergeCell ref="Q29:Q32"/>
    <mergeCell ref="Q33:Q36"/>
    <mergeCell ref="Q37:Q40"/>
    <mergeCell ref="Q41:Q44"/>
    <mergeCell ref="Q45:Q48"/>
    <mergeCell ref="Q49:Q52"/>
    <mergeCell ref="Q53:Q56"/>
    <mergeCell ref="Q57:Q60"/>
    <mergeCell ref="Q61:Q64"/>
    <mergeCell ref="Q65:Q68"/>
    <mergeCell ref="Q69:Q72"/>
    <mergeCell ref="Q73:Q76"/>
    <mergeCell ref="Q77:Q80"/>
    <mergeCell ref="Q81:Q84"/>
    <mergeCell ref="Q85:Q88"/>
    <mergeCell ref="Q89:Q92"/>
    <mergeCell ref="Q93:Q96"/>
    <mergeCell ref="Q97:Q100"/>
    <mergeCell ref="Q101:Q104"/>
    <mergeCell ref="Q105:Q108"/>
    <mergeCell ref="Q109:Q112"/>
    <mergeCell ref="Q113:Q116"/>
    <mergeCell ref="Q117:Q120"/>
    <mergeCell ref="Q121:Q124"/>
    <mergeCell ref="Q125:Q128"/>
    <mergeCell ref="Q129:Q132"/>
    <mergeCell ref="Q133:Q136"/>
    <mergeCell ref="Q137:Q140"/>
    <mergeCell ref="Q141:Q144"/>
    <mergeCell ref="Q145:Q148"/>
    <mergeCell ref="Q149:Q152"/>
    <mergeCell ref="Q153:Q156"/>
    <mergeCell ref="Q157:Q160"/>
    <mergeCell ref="Q161:Q164"/>
    <mergeCell ref="Q165:Q168"/>
    <mergeCell ref="Q169:Q172"/>
    <mergeCell ref="Q173:Q176"/>
    <mergeCell ref="Q177:Q180"/>
    <mergeCell ref="Q181:Q184"/>
    <mergeCell ref="Q185:Q188"/>
    <mergeCell ref="Q189:Q192"/>
    <mergeCell ref="Q193:Q196"/>
    <mergeCell ref="Q197:Q200"/>
    <mergeCell ref="Q201:Q204"/>
    <mergeCell ref="Q205:Q208"/>
    <mergeCell ref="Q209:Q212"/>
    <mergeCell ref="Q213:Q216"/>
    <mergeCell ref="Q217:Q220"/>
    <mergeCell ref="Q221:Q224"/>
    <mergeCell ref="Q225:Q228"/>
    <mergeCell ref="Q229:Q232"/>
    <mergeCell ref="Q233:Q236"/>
    <mergeCell ref="Q237:Q240"/>
    <mergeCell ref="Q241:Q244"/>
    <mergeCell ref="Q245:Q248"/>
    <mergeCell ref="Q249:Q252"/>
    <mergeCell ref="Q253:Q256"/>
    <mergeCell ref="Q257:Q260"/>
    <mergeCell ref="Q261:Q264"/>
    <mergeCell ref="Q265:Q268"/>
    <mergeCell ref="Q269:Q272"/>
    <mergeCell ref="Q273:Q276"/>
    <mergeCell ref="Q277:Q280"/>
    <mergeCell ref="Q281:Q284"/>
    <mergeCell ref="Q285:Q288"/>
    <mergeCell ref="Q289:Q292"/>
    <mergeCell ref="Q293:Q296"/>
    <mergeCell ref="Q297:Q300"/>
    <mergeCell ref="Q301:Q304"/>
    <mergeCell ref="T5:T8"/>
    <mergeCell ref="T9:T12"/>
    <mergeCell ref="T13:T16"/>
    <mergeCell ref="T17:T20"/>
    <mergeCell ref="T21:T24"/>
    <mergeCell ref="T25:T28"/>
    <mergeCell ref="T29:T32"/>
    <mergeCell ref="T33:T36"/>
    <mergeCell ref="T37:T40"/>
    <mergeCell ref="T41:T44"/>
    <mergeCell ref="T45:T48"/>
    <mergeCell ref="T49:T52"/>
    <mergeCell ref="T53:T56"/>
    <mergeCell ref="T57:T60"/>
    <mergeCell ref="T61:T64"/>
    <mergeCell ref="T65:T68"/>
    <mergeCell ref="T69:T72"/>
    <mergeCell ref="T73:T76"/>
    <mergeCell ref="T77:T80"/>
    <mergeCell ref="T81:T84"/>
    <mergeCell ref="T85:T88"/>
    <mergeCell ref="T89:T92"/>
    <mergeCell ref="T93:T96"/>
    <mergeCell ref="T97:T100"/>
    <mergeCell ref="T101:T104"/>
    <mergeCell ref="T105:T108"/>
    <mergeCell ref="T109:T112"/>
    <mergeCell ref="T113:T116"/>
    <mergeCell ref="T117:T120"/>
    <mergeCell ref="T121:T124"/>
    <mergeCell ref="T125:T128"/>
    <mergeCell ref="T129:T132"/>
    <mergeCell ref="T133:T136"/>
    <mergeCell ref="T137:T140"/>
    <mergeCell ref="T141:T144"/>
    <mergeCell ref="T145:T148"/>
    <mergeCell ref="T149:T152"/>
    <mergeCell ref="T153:T156"/>
    <mergeCell ref="T157:T160"/>
    <mergeCell ref="T161:T164"/>
    <mergeCell ref="T165:T168"/>
    <mergeCell ref="T169:T172"/>
    <mergeCell ref="T173:T176"/>
    <mergeCell ref="T177:T180"/>
    <mergeCell ref="T181:T184"/>
    <mergeCell ref="T185:T188"/>
    <mergeCell ref="T189:T192"/>
    <mergeCell ref="T193:T196"/>
    <mergeCell ref="T197:T200"/>
    <mergeCell ref="T201:T204"/>
    <mergeCell ref="T205:T208"/>
    <mergeCell ref="T209:T212"/>
    <mergeCell ref="T213:T216"/>
    <mergeCell ref="T217:T220"/>
    <mergeCell ref="T221:T224"/>
    <mergeCell ref="T225:T228"/>
    <mergeCell ref="T229:T232"/>
    <mergeCell ref="T233:T236"/>
    <mergeCell ref="T237:T240"/>
    <mergeCell ref="T241:T244"/>
    <mergeCell ref="T245:T248"/>
    <mergeCell ref="T249:T252"/>
    <mergeCell ref="T253:T256"/>
    <mergeCell ref="T257:T260"/>
    <mergeCell ref="T261:T264"/>
    <mergeCell ref="T265:T268"/>
    <mergeCell ref="T269:T272"/>
    <mergeCell ref="T273:T276"/>
    <mergeCell ref="T277:T280"/>
    <mergeCell ref="T281:T284"/>
    <mergeCell ref="T285:T288"/>
    <mergeCell ref="T289:T292"/>
    <mergeCell ref="T293:T296"/>
    <mergeCell ref="T297:T300"/>
    <mergeCell ref="T301:T304"/>
    <mergeCell ref="W5:W8"/>
    <mergeCell ref="W9:W12"/>
    <mergeCell ref="W13:W16"/>
    <mergeCell ref="W17:W20"/>
    <mergeCell ref="W21:W24"/>
    <mergeCell ref="W25:W28"/>
    <mergeCell ref="W29:W32"/>
    <mergeCell ref="W33:W36"/>
    <mergeCell ref="W37:W40"/>
    <mergeCell ref="W41:W44"/>
    <mergeCell ref="W45:W48"/>
    <mergeCell ref="W49:W52"/>
    <mergeCell ref="W53:W56"/>
    <mergeCell ref="W57:W60"/>
    <mergeCell ref="W61:W64"/>
    <mergeCell ref="W65:W68"/>
    <mergeCell ref="W69:W72"/>
    <mergeCell ref="W73:W76"/>
    <mergeCell ref="W77:W80"/>
    <mergeCell ref="W81:W84"/>
    <mergeCell ref="W85:W88"/>
    <mergeCell ref="W89:W92"/>
    <mergeCell ref="W93:W96"/>
    <mergeCell ref="W97:W100"/>
    <mergeCell ref="W101:W104"/>
    <mergeCell ref="W105:W108"/>
    <mergeCell ref="W109:W112"/>
    <mergeCell ref="W113:W116"/>
    <mergeCell ref="W117:W120"/>
    <mergeCell ref="W121:W124"/>
    <mergeCell ref="W125:W128"/>
    <mergeCell ref="W129:W132"/>
    <mergeCell ref="W133:W136"/>
    <mergeCell ref="W137:W140"/>
    <mergeCell ref="W141:W144"/>
    <mergeCell ref="W145:W148"/>
    <mergeCell ref="W149:W152"/>
    <mergeCell ref="W153:W156"/>
    <mergeCell ref="W281:W284"/>
    <mergeCell ref="W285:W288"/>
    <mergeCell ref="W289:W292"/>
    <mergeCell ref="W293:W296"/>
    <mergeCell ref="W297:W300"/>
    <mergeCell ref="W229:W232"/>
    <mergeCell ref="W233:W236"/>
    <mergeCell ref="W237:W240"/>
    <mergeCell ref="W241:W244"/>
    <mergeCell ref="W245:W248"/>
    <mergeCell ref="W249:W252"/>
    <mergeCell ref="W253:W256"/>
    <mergeCell ref="W257:W260"/>
    <mergeCell ref="W261:W264"/>
    <mergeCell ref="W157:W160"/>
    <mergeCell ref="W161:W164"/>
    <mergeCell ref="W165:W168"/>
    <mergeCell ref="W169:W172"/>
    <mergeCell ref="W173:W176"/>
    <mergeCell ref="W177:W180"/>
    <mergeCell ref="W181:W184"/>
    <mergeCell ref="W273:W276"/>
    <mergeCell ref="W277:W280"/>
    <mergeCell ref="W185:W188"/>
    <mergeCell ref="W189:W192"/>
    <mergeCell ref="W265:W268"/>
    <mergeCell ref="W269:W272"/>
    <mergeCell ref="W193:W196"/>
    <mergeCell ref="W197:W200"/>
    <mergeCell ref="W201:W204"/>
    <mergeCell ref="W205:W208"/>
    <mergeCell ref="W209:W212"/>
    <mergeCell ref="W213:W216"/>
    <mergeCell ref="W217:W220"/>
    <mergeCell ref="W221:W224"/>
    <mergeCell ref="W225:W228"/>
    <mergeCell ref="W301:W304"/>
    <mergeCell ref="Z5:Z8"/>
    <mergeCell ref="Z9:Z12"/>
    <mergeCell ref="Z13:Z16"/>
    <mergeCell ref="Z17:Z20"/>
    <mergeCell ref="Z21:Z24"/>
    <mergeCell ref="Z25:Z28"/>
    <mergeCell ref="Z29:Z32"/>
    <mergeCell ref="Z33:Z36"/>
    <mergeCell ref="Z37:Z40"/>
    <mergeCell ref="Z41:Z44"/>
    <mergeCell ref="Z45:Z48"/>
    <mergeCell ref="Z49:Z52"/>
    <mergeCell ref="Z53:Z56"/>
    <mergeCell ref="Z57:Z60"/>
    <mergeCell ref="Z61:Z64"/>
    <mergeCell ref="Z65:Z68"/>
    <mergeCell ref="Z69:Z72"/>
    <mergeCell ref="Z73:Z76"/>
    <mergeCell ref="Z77:Z80"/>
    <mergeCell ref="Z81:Z84"/>
    <mergeCell ref="Z85:Z88"/>
    <mergeCell ref="Z89:Z92"/>
    <mergeCell ref="Z93:Z96"/>
    <mergeCell ref="Z97:Z100"/>
    <mergeCell ref="Z101:Z104"/>
    <mergeCell ref="Z241:Z244"/>
    <mergeCell ref="Z245:Z248"/>
    <mergeCell ref="Z249:Z252"/>
    <mergeCell ref="Z253:Z256"/>
    <mergeCell ref="Z105:Z108"/>
    <mergeCell ref="Z109:Z112"/>
    <mergeCell ref="Z113:Z116"/>
    <mergeCell ref="Z117:Z120"/>
    <mergeCell ref="Z121:Z124"/>
    <mergeCell ref="Z125:Z128"/>
    <mergeCell ref="Z129:Z132"/>
    <mergeCell ref="Z237:Z240"/>
    <mergeCell ref="Z169:Z172"/>
    <mergeCell ref="Z173:Z176"/>
    <mergeCell ref="Z177:Z180"/>
    <mergeCell ref="Z181:Z184"/>
    <mergeCell ref="Z185:Z188"/>
    <mergeCell ref="Z189:Z192"/>
    <mergeCell ref="Z233:Z236"/>
    <mergeCell ref="Z277:Z280"/>
    <mergeCell ref="Z133:Z136"/>
    <mergeCell ref="Z137:Z140"/>
    <mergeCell ref="Z141:Z144"/>
    <mergeCell ref="Z145:Z148"/>
    <mergeCell ref="Z149:Z152"/>
    <mergeCell ref="Z153:Z156"/>
    <mergeCell ref="Z157:Z160"/>
    <mergeCell ref="Z161:Z164"/>
    <mergeCell ref="Z165:Z168"/>
    <mergeCell ref="AT4:AV4"/>
    <mergeCell ref="AN4:AO4"/>
    <mergeCell ref="AX4:AY4"/>
    <mergeCell ref="Z281:Z284"/>
    <mergeCell ref="Z285:Z288"/>
    <mergeCell ref="Z289:Z292"/>
    <mergeCell ref="Z293:Z296"/>
    <mergeCell ref="Z297:Z300"/>
    <mergeCell ref="Z301:Z304"/>
    <mergeCell ref="Z273:Z276"/>
    <mergeCell ref="Z193:Z196"/>
    <mergeCell ref="Z197:Z200"/>
    <mergeCell ref="Z201:Z204"/>
    <mergeCell ref="Z257:Z260"/>
    <mergeCell ref="Z261:Z264"/>
    <mergeCell ref="Z265:Z268"/>
    <mergeCell ref="Z269:Z272"/>
    <mergeCell ref="Z205:Z208"/>
    <mergeCell ref="Z209:Z212"/>
    <mergeCell ref="Z213:Z216"/>
    <mergeCell ref="Z217:Z220"/>
    <mergeCell ref="Z221:Z224"/>
    <mergeCell ref="Z225:Z228"/>
    <mergeCell ref="Z229:Z232"/>
  </mergeCells>
  <phoneticPr fontId="3"/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2-8.歯科健診分析</oddHeader>
  </headerFooter>
  <rowBreaks count="4" manualBreakCount="4">
    <brk id="76" max="27" man="1"/>
    <brk id="148" max="27" man="1"/>
    <brk id="220" max="27" man="1"/>
    <brk id="292" max="27" man="1"/>
  </rowBreaks>
  <ignoredErrors>
    <ignoredError sqref="AO5:AO78 AU7:AU47" emptyCellReference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44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215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45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215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22">
        <v>0.14799999999999999</v>
      </c>
      <c r="E5" s="198" t="s">
        <v>249</v>
      </c>
      <c r="F5" s="323">
        <v>0.17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22"/>
      <c r="E6" s="198"/>
      <c r="F6" s="323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22">
        <v>0.126</v>
      </c>
      <c r="E7" s="198" t="s">
        <v>249</v>
      </c>
      <c r="F7" s="323">
        <v>0.14799999999999999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22"/>
      <c r="E8" s="198"/>
      <c r="F8" s="323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22">
        <v>0.10400000000000001</v>
      </c>
      <c r="E9" s="198" t="s">
        <v>249</v>
      </c>
      <c r="F9" s="323">
        <v>0.126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22"/>
      <c r="E10" s="198"/>
      <c r="F10" s="323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22">
        <v>8.2000000000000003E-2</v>
      </c>
      <c r="E11" s="198" t="s">
        <v>249</v>
      </c>
      <c r="F11" s="323">
        <v>0.10400000000000001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22"/>
      <c r="E12" s="198"/>
      <c r="F12" s="323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22">
        <v>0.06</v>
      </c>
      <c r="E13" s="198" t="s">
        <v>249</v>
      </c>
      <c r="F13" s="323">
        <v>8.2000000000000003E-2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49"/>
  <dimension ref="A1:P107"/>
  <sheetViews>
    <sheetView showGridLines="0" zoomScaleNormal="100" zoomScaleSheetLayoutView="100" workbookViewId="0"/>
  </sheetViews>
  <sheetFormatPr defaultColWidth="9" defaultRowHeight="13.5"/>
  <cols>
    <col min="1" max="1" width="4.625" style="26" customWidth="1"/>
    <col min="2" max="2" width="16.625" style="26" customWidth="1"/>
    <col min="3" max="14" width="9.625" style="26" customWidth="1"/>
    <col min="15" max="16384" width="9" style="26"/>
  </cols>
  <sheetData>
    <row r="1" spans="1:16" s="1" customFormat="1" ht="16.5" customHeight="1">
      <c r="A1" s="370" t="s">
        <v>216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6" ht="16.5" customHeight="1">
      <c r="A2" s="10" t="s">
        <v>206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16" ht="24" customHeight="1">
      <c r="A3" s="10"/>
      <c r="B3" s="296" t="s">
        <v>448</v>
      </c>
      <c r="C3" s="484">
        <f>地区別_健診受診率!Y13</f>
        <v>1169607</v>
      </c>
      <c r="D3" s="485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</row>
    <row r="4" spans="1:16" ht="13.5" customHeight="1">
      <c r="A4" s="10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</row>
    <row r="5" spans="1:16" ht="16.5" customHeight="1">
      <c r="A5" s="58"/>
      <c r="B5" s="292" t="s">
        <v>259</v>
      </c>
      <c r="C5" s="490" t="s">
        <v>77</v>
      </c>
      <c r="D5" s="491"/>
      <c r="E5" s="492"/>
      <c r="F5" s="490" t="s">
        <v>78</v>
      </c>
      <c r="G5" s="491"/>
      <c r="H5" s="492"/>
      <c r="I5" s="490" t="s">
        <v>79</v>
      </c>
      <c r="J5" s="491"/>
      <c r="K5" s="492"/>
      <c r="L5" s="490" t="s">
        <v>80</v>
      </c>
      <c r="M5" s="491"/>
      <c r="N5" s="492"/>
      <c r="O5" s="58"/>
      <c r="P5" s="58"/>
    </row>
    <row r="6" spans="1:16" ht="45" customHeight="1">
      <c r="A6" s="58"/>
      <c r="B6" s="488" t="s">
        <v>159</v>
      </c>
      <c r="C6" s="486" t="s">
        <v>484</v>
      </c>
      <c r="D6" s="487"/>
      <c r="E6" s="180">
        <f>地区別_EAT10別高齢者の疾病!F141</f>
        <v>93159</v>
      </c>
      <c r="F6" s="486" t="s">
        <v>484</v>
      </c>
      <c r="G6" s="487"/>
      <c r="H6" s="181">
        <f>地区別_EAT10別高齢者の疾病!O141</f>
        <v>12843</v>
      </c>
      <c r="I6" s="486" t="s">
        <v>484</v>
      </c>
      <c r="J6" s="487"/>
      <c r="K6" s="181">
        <f>地区別_EAT10別高齢者の疾病!X141</f>
        <v>6900</v>
      </c>
      <c r="L6" s="486" t="s">
        <v>484</v>
      </c>
      <c r="M6" s="487"/>
      <c r="N6" s="181">
        <f>地区別_EAT10別高齢者の疾病!AG141</f>
        <v>12381</v>
      </c>
      <c r="O6" s="58"/>
      <c r="P6" s="58"/>
    </row>
    <row r="7" spans="1:16" ht="62.25" customHeight="1">
      <c r="A7" s="58"/>
      <c r="B7" s="489"/>
      <c r="C7" s="27" t="s">
        <v>244</v>
      </c>
      <c r="D7" s="299" t="s">
        <v>235</v>
      </c>
      <c r="E7" s="81" t="s">
        <v>452</v>
      </c>
      <c r="F7" s="27" t="s">
        <v>244</v>
      </c>
      <c r="G7" s="299" t="s">
        <v>235</v>
      </c>
      <c r="H7" s="81" t="s">
        <v>452</v>
      </c>
      <c r="I7" s="27" t="s">
        <v>244</v>
      </c>
      <c r="J7" s="299" t="s">
        <v>235</v>
      </c>
      <c r="K7" s="81" t="s">
        <v>452</v>
      </c>
      <c r="L7" s="27" t="s">
        <v>244</v>
      </c>
      <c r="M7" s="299" t="s">
        <v>235</v>
      </c>
      <c r="N7" s="81" t="s">
        <v>452</v>
      </c>
      <c r="O7" s="58"/>
      <c r="P7" s="58"/>
    </row>
    <row r="8" spans="1:16" ht="27" customHeight="1">
      <c r="A8" s="58"/>
      <c r="B8" s="295" t="s">
        <v>144</v>
      </c>
      <c r="C8" s="167">
        <f>地区別_EAT10別高齢者の疾病!J141</f>
        <v>16328</v>
      </c>
      <c r="D8" s="146">
        <f>地区別_EAT10別高齢者の疾病!K141</f>
        <v>0.17527023690679377</v>
      </c>
      <c r="E8" s="142">
        <f t="shared" ref="E8:E24" si="0">IFERROR(C8/$C$3,0)</f>
        <v>1.3960244765976949E-2</v>
      </c>
      <c r="F8" s="167">
        <f>地区別_EAT10別高齢者の疾病!S141</f>
        <v>2503</v>
      </c>
      <c r="G8" s="146">
        <f>地区別_EAT10別高齢者の疾病!T141</f>
        <v>0.19489215915284591</v>
      </c>
      <c r="H8" s="142">
        <f t="shared" ref="H8:H24" si="1">IFERROR(F8/$C$3,0)</f>
        <v>2.1400350716095236E-3</v>
      </c>
      <c r="I8" s="167">
        <f>地区別_EAT10別高齢者の疾病!AB141</f>
        <v>1504</v>
      </c>
      <c r="J8" s="146">
        <f>地区別_EAT10別高齢者の疾病!AC141</f>
        <v>0.21797101449275363</v>
      </c>
      <c r="K8" s="142">
        <f t="shared" ref="K8:K24" si="2">IFERROR(I8/$C$3,0)</f>
        <v>1.2859020166602971E-3</v>
      </c>
      <c r="L8" s="168">
        <f>地区別_EAT10別高齢者の疾病!AK141</f>
        <v>3041</v>
      </c>
      <c r="M8" s="147">
        <f>地区別_EAT10別高齢者の疾病!AL141</f>
        <v>0.24561828608351507</v>
      </c>
      <c r="N8" s="142">
        <f t="shared" ref="N8:N24" si="3">IFERROR(L8/$C$3,0)</f>
        <v>2.6000186387393374E-3</v>
      </c>
      <c r="O8" s="58"/>
      <c r="P8" s="58"/>
    </row>
    <row r="9" spans="1:16" ht="27" customHeight="1">
      <c r="A9" s="58"/>
      <c r="B9" s="295" t="s">
        <v>145</v>
      </c>
      <c r="C9" s="167">
        <f>地区別_EAT10別高齢者の疾病!J142</f>
        <v>22672</v>
      </c>
      <c r="D9" s="146">
        <f>地区別_EAT10別高齢者の疾病!K142</f>
        <v>0.24336886398522956</v>
      </c>
      <c r="E9" s="142">
        <f t="shared" si="0"/>
        <v>1.9384288910719583E-2</v>
      </c>
      <c r="F9" s="167">
        <f>地区別_EAT10別高齢者の疾病!S142</f>
        <v>3421</v>
      </c>
      <c r="G9" s="146">
        <f>地区別_EAT10別高齢者の疾病!T142</f>
        <v>0.26637078564198396</v>
      </c>
      <c r="H9" s="142">
        <f t="shared" si="1"/>
        <v>2.9249140950763802E-3</v>
      </c>
      <c r="I9" s="167">
        <f>地区別_EAT10別高齢者の疾病!AB142</f>
        <v>1967</v>
      </c>
      <c r="J9" s="146">
        <f>地区別_EAT10別高齢者の疾病!AC142</f>
        <v>0.28507246376811596</v>
      </c>
      <c r="K9" s="142">
        <f t="shared" si="2"/>
        <v>1.6817614805656944E-3</v>
      </c>
      <c r="L9" s="168">
        <f>地区別_EAT10別高齢者の疾病!AK142</f>
        <v>3808</v>
      </c>
      <c r="M9" s="147">
        <f>地区別_EAT10別高齢者の疾病!AL142</f>
        <v>0.3075680478152007</v>
      </c>
      <c r="N9" s="142">
        <f t="shared" si="3"/>
        <v>3.2557944677143692E-3</v>
      </c>
      <c r="O9" s="58"/>
      <c r="P9" s="58"/>
    </row>
    <row r="10" spans="1:16" ht="27" customHeight="1">
      <c r="A10" s="58"/>
      <c r="B10" s="295" t="s">
        <v>146</v>
      </c>
      <c r="C10" s="167">
        <f>地区別_EAT10別高齢者の疾病!J143</f>
        <v>26399</v>
      </c>
      <c r="D10" s="146">
        <f>地区別_EAT10別高齢者の疾病!K143</f>
        <v>0.28337573396021853</v>
      </c>
      <c r="E10" s="142">
        <f t="shared" si="0"/>
        <v>2.2570829346951583E-2</v>
      </c>
      <c r="F10" s="167">
        <f>地区別_EAT10別高齢者の疾病!S143</f>
        <v>3996</v>
      </c>
      <c r="G10" s="146">
        <f>地区別_EAT10別高齢者の疾病!T143</f>
        <v>0.31114225648213034</v>
      </c>
      <c r="H10" s="142">
        <f t="shared" si="1"/>
        <v>3.4165322197969063E-3</v>
      </c>
      <c r="I10" s="167">
        <f>地区別_EAT10別高齢者の疾病!AB143</f>
        <v>2191</v>
      </c>
      <c r="J10" s="146">
        <f>地区別_EAT10別高齢者の疾病!AC143</f>
        <v>0.317536231884058</v>
      </c>
      <c r="K10" s="142">
        <f t="shared" si="2"/>
        <v>1.8732788021959513E-3</v>
      </c>
      <c r="L10" s="168">
        <f>地区別_EAT10別高齢者の疾病!AK143</f>
        <v>3789</v>
      </c>
      <c r="M10" s="147">
        <f>地区別_EAT10別高齢者の疾病!AL143</f>
        <v>0.30603343833292951</v>
      </c>
      <c r="N10" s="142">
        <f t="shared" si="3"/>
        <v>3.2395496948975167E-3</v>
      </c>
      <c r="O10" s="58"/>
      <c r="P10" s="58"/>
    </row>
    <row r="11" spans="1:16" ht="27" customHeight="1">
      <c r="A11" s="58"/>
      <c r="B11" s="295" t="s">
        <v>147</v>
      </c>
      <c r="C11" s="167">
        <f>地区別_EAT10別高齢者の疾病!J144</f>
        <v>4002</v>
      </c>
      <c r="D11" s="146">
        <f>地区別_EAT10別高齢者の疾病!K144</f>
        <v>4.2958812353073778E-2</v>
      </c>
      <c r="E11" s="142">
        <f t="shared" si="0"/>
        <v>3.4216621480548594E-3</v>
      </c>
      <c r="F11" s="167">
        <f>地区別_EAT10別高齢者の疾病!S144</f>
        <v>607</v>
      </c>
      <c r="G11" s="146">
        <f>地区別_EAT10別高齢者の疾病!T144</f>
        <v>4.7263100521684961E-2</v>
      </c>
      <c r="H11" s="142">
        <f t="shared" si="1"/>
        <v>5.1897774209627679E-4</v>
      </c>
      <c r="I11" s="167">
        <f>地区別_EAT10別高齢者の疾病!AB144</f>
        <v>344</v>
      </c>
      <c r="J11" s="146">
        <f>地区別_EAT10別高齢者の疾病!AC144</f>
        <v>4.9855072463768114E-2</v>
      </c>
      <c r="K11" s="142">
        <f t="shared" si="2"/>
        <v>2.9411588678932325E-4</v>
      </c>
      <c r="L11" s="168">
        <f>地区別_EAT10別高齢者の疾病!AK144</f>
        <v>601</v>
      </c>
      <c r="M11" s="147">
        <f>地区別_EAT10別高齢者の疾病!AL144</f>
        <v>4.8542120991842339E-2</v>
      </c>
      <c r="N11" s="142">
        <f t="shared" si="3"/>
        <v>5.1384781383832345E-4</v>
      </c>
      <c r="O11" s="58"/>
      <c r="P11" s="58"/>
    </row>
    <row r="12" spans="1:16" ht="27" customHeight="1">
      <c r="A12" s="58"/>
      <c r="B12" s="295" t="s">
        <v>148</v>
      </c>
      <c r="C12" s="167">
        <f>地区別_EAT10別高齢者の疾病!J145</f>
        <v>30097</v>
      </c>
      <c r="D12" s="146">
        <f>地区別_EAT10別高齢者の疾病!K145</f>
        <v>0.32307130819351859</v>
      </c>
      <c r="E12" s="142">
        <f t="shared" si="0"/>
        <v>2.5732575129936808E-2</v>
      </c>
      <c r="F12" s="167">
        <f>地区別_EAT10別高齢者の疾病!S145</f>
        <v>4774</v>
      </c>
      <c r="G12" s="146">
        <f>地区別_EAT10別高齢者の疾病!T145</f>
        <v>0.37172000311453712</v>
      </c>
      <c r="H12" s="142">
        <f t="shared" si="1"/>
        <v>4.0817129172448525E-3</v>
      </c>
      <c r="I12" s="167">
        <f>地区別_EAT10別高齢者の疾病!AB145</f>
        <v>2682</v>
      </c>
      <c r="J12" s="146">
        <f>地区別_EAT10別高齢者の疾病!AC145</f>
        <v>0.38869565217391305</v>
      </c>
      <c r="K12" s="142">
        <f t="shared" si="2"/>
        <v>2.2930779313051308E-3</v>
      </c>
      <c r="L12" s="168">
        <f>地区別_EAT10別高齢者の疾病!AK145</f>
        <v>4936</v>
      </c>
      <c r="M12" s="147">
        <f>地区別_EAT10別高齢者の疾病!AL145</f>
        <v>0.39867538971003957</v>
      </c>
      <c r="N12" s="142">
        <f t="shared" si="3"/>
        <v>4.2202209802095917E-3</v>
      </c>
      <c r="O12" s="58"/>
      <c r="P12" s="58"/>
    </row>
    <row r="13" spans="1:16" ht="27" customHeight="1">
      <c r="A13" s="58"/>
      <c r="B13" s="295" t="s">
        <v>149</v>
      </c>
      <c r="C13" s="167">
        <f>地区別_EAT10別高齢者の疾病!J146</f>
        <v>33369</v>
      </c>
      <c r="D13" s="146">
        <f>地区別_EAT10別高齢者の疾病!K146</f>
        <v>0.35819405532476734</v>
      </c>
      <c r="E13" s="142">
        <f t="shared" si="0"/>
        <v>2.8530096006607348E-2</v>
      </c>
      <c r="F13" s="167">
        <f>地区別_EAT10別高齢者の疾病!S146</f>
        <v>5195</v>
      </c>
      <c r="G13" s="146">
        <f>地区別_EAT10別高齢者の疾病!T146</f>
        <v>0.40450050611227906</v>
      </c>
      <c r="H13" s="142">
        <f t="shared" si="1"/>
        <v>4.4416628833445762E-3</v>
      </c>
      <c r="I13" s="167">
        <f>地区別_EAT10別高齢者の疾病!AB146</f>
        <v>2808</v>
      </c>
      <c r="J13" s="146">
        <f>地区別_EAT10別高齢者の疾病!AC146</f>
        <v>0.40695652173913044</v>
      </c>
      <c r="K13" s="142">
        <f t="shared" si="2"/>
        <v>2.4008064247221504E-3</v>
      </c>
      <c r="L13" s="168">
        <f>地区別_EAT10別高齢者の疾病!AK146</f>
        <v>5068</v>
      </c>
      <c r="M13" s="147">
        <f>地区別_EAT10別高齢者の疾病!AL146</f>
        <v>0.40933688716581862</v>
      </c>
      <c r="N13" s="142">
        <f t="shared" si="3"/>
        <v>4.3330794018845648E-3</v>
      </c>
      <c r="O13" s="58"/>
      <c r="P13" s="58"/>
    </row>
    <row r="14" spans="1:16" ht="27" customHeight="1">
      <c r="A14" s="58"/>
      <c r="B14" s="295" t="s">
        <v>150</v>
      </c>
      <c r="C14" s="167">
        <f>地区別_EAT10別高齢者の疾病!J147</f>
        <v>8874</v>
      </c>
      <c r="D14" s="146">
        <f>地区別_EAT10別高齢者の疾病!K147</f>
        <v>9.5256496956815762E-2</v>
      </c>
      <c r="E14" s="142">
        <f t="shared" si="0"/>
        <v>7.5871638935129495E-3</v>
      </c>
      <c r="F14" s="167">
        <f>地区別_EAT10別高齢者の疾病!S147</f>
        <v>1428</v>
      </c>
      <c r="G14" s="146">
        <f>地区別_EAT10別高齢者の疾病!T147</f>
        <v>0.1111889745386592</v>
      </c>
      <c r="H14" s="142">
        <f t="shared" si="1"/>
        <v>1.2209229253928883E-3</v>
      </c>
      <c r="I14" s="167">
        <f>地区別_EAT10別高齢者の疾病!AB147</f>
        <v>841</v>
      </c>
      <c r="J14" s="146">
        <f>地区別_EAT10別高齢者の疾病!AC147</f>
        <v>0.1218840579710145</v>
      </c>
      <c r="K14" s="142">
        <f t="shared" si="2"/>
        <v>7.1904494415645599E-4</v>
      </c>
      <c r="L14" s="168">
        <f>地区別_EAT10別高齢者の疾病!AK147</f>
        <v>1766</v>
      </c>
      <c r="M14" s="147">
        <f>地区別_EAT10別高齢者の疾病!AL147</f>
        <v>0.14263791293110412</v>
      </c>
      <c r="N14" s="142">
        <f t="shared" si="3"/>
        <v>1.5099088839242584E-3</v>
      </c>
      <c r="O14" s="58"/>
      <c r="P14" s="58"/>
    </row>
    <row r="15" spans="1:16" ht="27" customHeight="1">
      <c r="A15" s="58"/>
      <c r="B15" s="295" t="s">
        <v>160</v>
      </c>
      <c r="C15" s="167">
        <f>地区別_EAT10別高齢者の疾病!J148</f>
        <v>37</v>
      </c>
      <c r="D15" s="146">
        <f>地区別_EAT10別高齢者の疾病!K148</f>
        <v>3.9717042905140673E-4</v>
      </c>
      <c r="E15" s="142">
        <f t="shared" si="0"/>
        <v>3.1634557590712096E-5</v>
      </c>
      <c r="F15" s="167">
        <f>地区別_EAT10別高齢者の疾病!S148</f>
        <v>6</v>
      </c>
      <c r="G15" s="146">
        <f>地区別_EAT10別高齢者の疾病!T148</f>
        <v>4.6718056528848397E-4</v>
      </c>
      <c r="H15" s="142">
        <f t="shared" si="1"/>
        <v>5.1299282579533128E-6</v>
      </c>
      <c r="I15" s="167">
        <f>地区別_EAT10別高齢者の疾病!AB148</f>
        <v>2</v>
      </c>
      <c r="J15" s="146">
        <f>地区別_EAT10別高齢者の疾病!AC148</f>
        <v>2.8985507246376811E-4</v>
      </c>
      <c r="K15" s="142">
        <f t="shared" si="2"/>
        <v>1.7099760859844375E-6</v>
      </c>
      <c r="L15" s="168">
        <f>地区別_EAT10別高齢者の疾病!AK148</f>
        <v>9</v>
      </c>
      <c r="M15" s="147">
        <f>地区別_EAT10別高齢者の疾病!AL148</f>
        <v>7.26920281075842E-4</v>
      </c>
      <c r="N15" s="142">
        <f t="shared" si="3"/>
        <v>7.6948923869299692E-6</v>
      </c>
      <c r="O15" s="58"/>
      <c r="P15" s="58"/>
    </row>
    <row r="16" spans="1:16" ht="27" customHeight="1">
      <c r="A16" s="58"/>
      <c r="B16" s="295" t="s">
        <v>151</v>
      </c>
      <c r="C16" s="167">
        <f>地区別_EAT10別高齢者の疾病!J149</f>
        <v>852</v>
      </c>
      <c r="D16" s="146">
        <f>地区別_EAT10別高齢者の疾病!K149</f>
        <v>9.1456542041026632E-3</v>
      </c>
      <c r="E16" s="142">
        <f t="shared" si="0"/>
        <v>7.2844981262937042E-4</v>
      </c>
      <c r="F16" s="167">
        <f>地区別_EAT10別高齢者の疾病!S149</f>
        <v>146</v>
      </c>
      <c r="G16" s="146">
        <f>地区別_EAT10別高齢者の疾病!T149</f>
        <v>1.1368060422019778E-2</v>
      </c>
      <c r="H16" s="142">
        <f t="shared" si="1"/>
        <v>1.2482825427686395E-4</v>
      </c>
      <c r="I16" s="167">
        <f>地区別_EAT10別高齢者の疾病!AB149</f>
        <v>93</v>
      </c>
      <c r="J16" s="146">
        <f>地区別_EAT10別高齢者の疾病!AC149</f>
        <v>1.3478260869565217E-2</v>
      </c>
      <c r="K16" s="142">
        <f t="shared" si="2"/>
        <v>7.9513887998276347E-5</v>
      </c>
      <c r="L16" s="168">
        <f>地区別_EAT10別高齢者の疾病!AK149</f>
        <v>147</v>
      </c>
      <c r="M16" s="147">
        <f>地区別_EAT10別高齢者の疾病!AL149</f>
        <v>1.1873031257572086E-2</v>
      </c>
      <c r="N16" s="142">
        <f t="shared" si="3"/>
        <v>1.2568324231985615E-4</v>
      </c>
      <c r="O16" s="58"/>
      <c r="P16" s="58"/>
    </row>
    <row r="17" spans="1:16" ht="27" customHeight="1">
      <c r="A17" s="58"/>
      <c r="B17" s="295" t="s">
        <v>152</v>
      </c>
      <c r="C17" s="167">
        <f>地区別_EAT10別高齢者の疾病!J150</f>
        <v>2915</v>
      </c>
      <c r="D17" s="146">
        <f>地区別_EAT10別高齢者の疾病!K150</f>
        <v>3.1290589207698664E-2</v>
      </c>
      <c r="E17" s="142">
        <f t="shared" si="0"/>
        <v>2.4922901453223179E-3</v>
      </c>
      <c r="F17" s="167">
        <f>地区別_EAT10別高齢者の疾病!S150</f>
        <v>485</v>
      </c>
      <c r="G17" s="146">
        <f>地区別_EAT10別高齢者の疾病!T150</f>
        <v>3.7763762360819124E-2</v>
      </c>
      <c r="H17" s="142">
        <f t="shared" si="1"/>
        <v>4.1466920085122611E-4</v>
      </c>
      <c r="I17" s="167">
        <f>地区別_EAT10別高齢者の疾病!AB150</f>
        <v>289</v>
      </c>
      <c r="J17" s="146">
        <f>地区別_EAT10別高齢者の疾病!AC150</f>
        <v>4.1884057971014493E-2</v>
      </c>
      <c r="K17" s="142">
        <f t="shared" si="2"/>
        <v>2.4709154442475122E-4</v>
      </c>
      <c r="L17" s="168">
        <f>地区別_EAT10別高齢者の疾病!AK150</f>
        <v>678</v>
      </c>
      <c r="M17" s="147">
        <f>地区別_EAT10別高齢者の疾病!AL150</f>
        <v>5.4761327841046765E-2</v>
      </c>
      <c r="N17" s="142">
        <f t="shared" si="3"/>
        <v>5.7968189314872433E-4</v>
      </c>
      <c r="O17" s="58"/>
      <c r="P17" s="58"/>
    </row>
    <row r="18" spans="1:16" ht="27" customHeight="1">
      <c r="A18" s="58"/>
      <c r="B18" s="295" t="s">
        <v>153</v>
      </c>
      <c r="C18" s="167">
        <f>地区別_EAT10別高齢者の疾病!J151</f>
        <v>318</v>
      </c>
      <c r="D18" s="146">
        <f>地区別_EAT10別高齢者の疾病!K151</f>
        <v>3.4135188226580362E-3</v>
      </c>
      <c r="E18" s="142">
        <f t="shared" si="0"/>
        <v>2.7188619767152557E-4</v>
      </c>
      <c r="F18" s="167">
        <f>地区別_EAT10別高齢者の疾病!S151</f>
        <v>79</v>
      </c>
      <c r="G18" s="146">
        <f>地区別_EAT10別高齢者の疾病!T151</f>
        <v>6.1512107762983726E-3</v>
      </c>
      <c r="H18" s="142">
        <f t="shared" si="1"/>
        <v>6.7544055396385276E-5</v>
      </c>
      <c r="I18" s="167">
        <f>地区別_EAT10別高齢者の疾病!AB151</f>
        <v>40</v>
      </c>
      <c r="J18" s="146">
        <f>地区別_EAT10別高齢者の疾病!AC151</f>
        <v>5.7971014492753624E-3</v>
      </c>
      <c r="K18" s="142">
        <f t="shared" si="2"/>
        <v>3.4199521719688748E-5</v>
      </c>
      <c r="L18" s="168">
        <f>地区別_EAT10別高齢者の疾病!AK151</f>
        <v>219</v>
      </c>
      <c r="M18" s="147">
        <f>地区別_EAT10別高齢者の疾病!AL151</f>
        <v>1.7688393506178821E-2</v>
      </c>
      <c r="N18" s="142">
        <f t="shared" si="3"/>
        <v>1.8724238141529592E-4</v>
      </c>
      <c r="O18" s="58"/>
      <c r="P18" s="58"/>
    </row>
    <row r="19" spans="1:16" ht="27" customHeight="1">
      <c r="A19" s="58"/>
      <c r="B19" s="295" t="s">
        <v>154</v>
      </c>
      <c r="C19" s="167">
        <f>地区別_EAT10別高齢者の疾病!J152</f>
        <v>346</v>
      </c>
      <c r="D19" s="146">
        <f>地区別_EAT10別高齢者の疾病!K152</f>
        <v>3.7140802284266685E-3</v>
      </c>
      <c r="E19" s="142">
        <f t="shared" si="0"/>
        <v>2.9582586287530771E-4</v>
      </c>
      <c r="F19" s="167">
        <f>地区別_EAT10別高齢者の疾病!S152</f>
        <v>75</v>
      </c>
      <c r="G19" s="146">
        <f>地区別_EAT10別高齢者の疾病!T152</f>
        <v>5.8397570661060496E-3</v>
      </c>
      <c r="H19" s="142">
        <f t="shared" si="1"/>
        <v>6.4124103224416412E-5</v>
      </c>
      <c r="I19" s="167">
        <f>地区別_EAT10別高齢者の疾病!AB152</f>
        <v>50</v>
      </c>
      <c r="J19" s="146">
        <f>地区別_EAT10別高齢者の疾病!AC152</f>
        <v>7.246376811594203E-3</v>
      </c>
      <c r="K19" s="142">
        <f t="shared" si="2"/>
        <v>4.2749402149610935E-5</v>
      </c>
      <c r="L19" s="168">
        <f>地区別_EAT10別高齢者の疾病!AK152</f>
        <v>212</v>
      </c>
      <c r="M19" s="147">
        <f>地区別_EAT10別高齢者の疾病!AL152</f>
        <v>1.7123011065342055E-2</v>
      </c>
      <c r="N19" s="142">
        <f t="shared" si="3"/>
        <v>1.8125746511435037E-4</v>
      </c>
      <c r="O19" s="58"/>
      <c r="P19" s="58"/>
    </row>
    <row r="20" spans="1:16" ht="27" customHeight="1">
      <c r="A20" s="58"/>
      <c r="B20" s="295" t="s">
        <v>155</v>
      </c>
      <c r="C20" s="167">
        <f>地区別_EAT10別高齢者の疾病!J153</f>
        <v>9017</v>
      </c>
      <c r="D20" s="146">
        <f>地区別_EAT10別高齢者の疾病!K153</f>
        <v>9.6791506993419846E-2</v>
      </c>
      <c r="E20" s="142">
        <f t="shared" si="0"/>
        <v>7.7094271836608361E-3</v>
      </c>
      <c r="F20" s="167">
        <f>地区別_EAT10別高齢者の疾病!S153</f>
        <v>1598</v>
      </c>
      <c r="G20" s="146">
        <f>地区別_EAT10別高齢者の疾病!T153</f>
        <v>0.12442575722183291</v>
      </c>
      <c r="H20" s="142">
        <f t="shared" si="1"/>
        <v>1.3662708927015656E-3</v>
      </c>
      <c r="I20" s="167">
        <f>地区別_EAT10別高齢者の疾病!AB153</f>
        <v>933</v>
      </c>
      <c r="J20" s="146">
        <f>地区別_EAT10別高齢者の疾病!AC153</f>
        <v>0.13521739130434782</v>
      </c>
      <c r="K20" s="142">
        <f t="shared" si="2"/>
        <v>7.9770384411174012E-4</v>
      </c>
      <c r="L20" s="168">
        <f>地区別_EAT10別高齢者の疾病!AK153</f>
        <v>2100</v>
      </c>
      <c r="M20" s="147">
        <f>地区別_EAT10別高齢者の疾病!AL153</f>
        <v>0.1696147322510298</v>
      </c>
      <c r="N20" s="142">
        <f t="shared" si="3"/>
        <v>1.7954748902836593E-3</v>
      </c>
      <c r="O20" s="58"/>
      <c r="P20" s="58"/>
    </row>
    <row r="21" spans="1:16" ht="27" customHeight="1">
      <c r="A21" s="58"/>
      <c r="B21" s="295" t="s">
        <v>156</v>
      </c>
      <c r="C21" s="167">
        <f>地区別_EAT10別高齢者の疾病!J154</f>
        <v>6827</v>
      </c>
      <c r="D21" s="146">
        <f>地区別_EAT10別高齢者の疾病!K154</f>
        <v>7.3283311327944703E-2</v>
      </c>
      <c r="E21" s="142">
        <f t="shared" si="0"/>
        <v>5.8370033695078778E-3</v>
      </c>
      <c r="F21" s="167">
        <f>地区別_EAT10別高齢者の疾病!S154</f>
        <v>866</v>
      </c>
      <c r="G21" s="146">
        <f>地区別_EAT10別高齢者の疾病!T154</f>
        <v>6.7429728256637858E-2</v>
      </c>
      <c r="H21" s="142">
        <f t="shared" si="1"/>
        <v>7.4041964523126141E-4</v>
      </c>
      <c r="I21" s="167">
        <f>地区別_EAT10別高齢者の疾病!AB154</f>
        <v>509</v>
      </c>
      <c r="J21" s="146">
        <f>地区別_EAT10別高齢者の疾病!AC154</f>
        <v>7.3768115942028992E-2</v>
      </c>
      <c r="K21" s="142">
        <f t="shared" si="2"/>
        <v>4.3518891388303932E-4</v>
      </c>
      <c r="L21" s="168">
        <f>地区別_EAT10別高齢者の疾病!AK154</f>
        <v>1429</v>
      </c>
      <c r="M21" s="147">
        <f>地区別_EAT10別高齢者の疾病!AL154</f>
        <v>0.1154187868508198</v>
      </c>
      <c r="N21" s="142">
        <f t="shared" si="3"/>
        <v>1.2217779134358806E-3</v>
      </c>
      <c r="O21" s="58"/>
      <c r="P21" s="58"/>
    </row>
    <row r="22" spans="1:16" ht="27" customHeight="1">
      <c r="A22" s="58"/>
      <c r="B22" s="295" t="s">
        <v>157</v>
      </c>
      <c r="C22" s="167">
        <f>地区別_EAT10別高齢者の疾病!J155</f>
        <v>4740</v>
      </c>
      <c r="D22" s="146">
        <f>地区別_EAT10別高齢者の疾病!K155</f>
        <v>5.0880752262261297E-2</v>
      </c>
      <c r="E22" s="142">
        <f t="shared" si="0"/>
        <v>4.0526433237831165E-3</v>
      </c>
      <c r="F22" s="167">
        <f>地区別_EAT10別高齢者の疾病!S155</f>
        <v>860</v>
      </c>
      <c r="G22" s="146">
        <f>地区別_EAT10別高齢者の疾病!T155</f>
        <v>6.6962547691349378E-2</v>
      </c>
      <c r="H22" s="142">
        <f t="shared" si="1"/>
        <v>7.3528971697330817E-4</v>
      </c>
      <c r="I22" s="167">
        <f>地区別_EAT10別高齢者の疾病!AB155</f>
        <v>511</v>
      </c>
      <c r="J22" s="146">
        <f>地区別_EAT10別高齢者の疾病!AC155</f>
        <v>7.4057971014492754E-2</v>
      </c>
      <c r="K22" s="142">
        <f t="shared" si="2"/>
        <v>4.3689888996902379E-4</v>
      </c>
      <c r="L22" s="168">
        <f>地区別_EAT10別高齢者の疾病!AK155</f>
        <v>1175</v>
      </c>
      <c r="M22" s="147">
        <f>地区別_EAT10別高齢者の疾病!AL155</f>
        <v>9.4903481140457158E-2</v>
      </c>
      <c r="N22" s="142">
        <f t="shared" si="3"/>
        <v>1.004610950515857E-3</v>
      </c>
      <c r="O22" s="58"/>
      <c r="P22" s="58"/>
    </row>
    <row r="23" spans="1:16" ht="27" customHeight="1" thickBot="1">
      <c r="A23" s="58"/>
      <c r="B23" s="294" t="s">
        <v>158</v>
      </c>
      <c r="C23" s="167">
        <f>地区別_EAT10別高齢者の疾病!J156</f>
        <v>6847</v>
      </c>
      <c r="D23" s="146">
        <f>地区別_EAT10別高齢者の疾病!K156</f>
        <v>7.3497998046350863E-2</v>
      </c>
      <c r="E23" s="142">
        <f t="shared" si="0"/>
        <v>5.8541031303677221E-3</v>
      </c>
      <c r="F23" s="167">
        <f>地区別_EAT10別高齢者の疾病!S156</f>
        <v>1077</v>
      </c>
      <c r="G23" s="146">
        <f>地区別_EAT10別高齢者の疾病!T156</f>
        <v>8.3858911469282885E-2</v>
      </c>
      <c r="H23" s="142">
        <f t="shared" si="1"/>
        <v>9.208221223026196E-4</v>
      </c>
      <c r="I23" s="167">
        <f>地区別_EAT10別高齢者の疾病!AB156</f>
        <v>584</v>
      </c>
      <c r="J23" s="146">
        <f>地区別_EAT10別高齢者の疾病!AC156</f>
        <v>8.4637681159420289E-2</v>
      </c>
      <c r="K23" s="142">
        <f t="shared" si="2"/>
        <v>4.9931301710745579E-4</v>
      </c>
      <c r="L23" s="168">
        <f>地区別_EAT10別高齢者の疾病!AK156</f>
        <v>1397</v>
      </c>
      <c r="M23" s="147">
        <f>地区別_EAT10別高齢者の疾病!AL156</f>
        <v>0.11283418140699458</v>
      </c>
      <c r="N23" s="142">
        <f t="shared" si="3"/>
        <v>1.1944182960601296E-3</v>
      </c>
      <c r="O23" s="58"/>
      <c r="P23" s="58"/>
    </row>
    <row r="24" spans="1:16" ht="27" customHeight="1" thickTop="1">
      <c r="A24" s="58"/>
      <c r="B24" s="368" t="s">
        <v>81</v>
      </c>
      <c r="C24" s="170">
        <f>地区別_EAT10別高齢者の疾病!J157</f>
        <v>70901</v>
      </c>
      <c r="D24" s="148">
        <f>地区別_EAT10別高齢者の疾病!K157</f>
        <v>0.76107515108577806</v>
      </c>
      <c r="E24" s="145">
        <f t="shared" si="0"/>
        <v>6.0619507236191299E-2</v>
      </c>
      <c r="F24" s="170">
        <f>地区別_EAT10別高齢者の疾病!S157</f>
        <v>10337</v>
      </c>
      <c r="G24" s="148">
        <f>地区別_EAT10別高齢者の疾病!T157</f>
        <v>0.8048742505645099</v>
      </c>
      <c r="H24" s="145">
        <f t="shared" si="1"/>
        <v>8.8380114004105656E-3</v>
      </c>
      <c r="I24" s="170">
        <f>地区別_EAT10別高齢者の疾病!AB157</f>
        <v>5658</v>
      </c>
      <c r="J24" s="148">
        <f>地区別_EAT10別高齢者の疾病!AC157</f>
        <v>0.82</v>
      </c>
      <c r="K24" s="145">
        <f t="shared" si="2"/>
        <v>4.8375223472499739E-3</v>
      </c>
      <c r="L24" s="171">
        <f>地区別_EAT10別高齢者の疾病!AK157</f>
        <v>10551</v>
      </c>
      <c r="M24" s="149">
        <f>地区別_EAT10別高齢者の疾病!AL157</f>
        <v>0.85219287618124551</v>
      </c>
      <c r="N24" s="145">
        <f t="shared" si="3"/>
        <v>9.0209788416108997E-3</v>
      </c>
      <c r="O24" s="58"/>
      <c r="P24" s="58"/>
    </row>
    <row r="25" spans="1:16" s="1" customFormat="1" ht="13.5" customHeight="1">
      <c r="A25" s="10"/>
      <c r="B25" s="49" t="s">
        <v>270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</row>
    <row r="26" spans="1:16" ht="13.5" customHeight="1">
      <c r="A26" s="58"/>
      <c r="B26" s="44" t="s">
        <v>265</v>
      </c>
      <c r="C26" s="42"/>
      <c r="D26" s="42"/>
      <c r="E26" s="42"/>
      <c r="F26" s="43"/>
      <c r="G26" s="58"/>
      <c r="H26" s="58"/>
      <c r="I26" s="58"/>
      <c r="J26" s="58"/>
      <c r="K26" s="58"/>
      <c r="L26" s="58"/>
      <c r="M26" s="58"/>
      <c r="N26" s="58"/>
      <c r="O26" s="58"/>
      <c r="P26" s="58"/>
    </row>
    <row r="27" spans="1:16" ht="13.5" customHeight="1">
      <c r="A27" s="58"/>
      <c r="B27" s="252" t="s">
        <v>352</v>
      </c>
      <c r="C27" s="42"/>
      <c r="D27" s="42"/>
      <c r="E27" s="42"/>
      <c r="F27" s="43"/>
      <c r="G27" s="58"/>
      <c r="H27" s="58"/>
      <c r="I27" s="58"/>
      <c r="J27" s="58"/>
      <c r="K27" s="58"/>
      <c r="L27" s="58"/>
      <c r="M27" s="58"/>
      <c r="N27" s="58"/>
      <c r="O27" s="58"/>
      <c r="P27" s="58"/>
    </row>
    <row r="28" spans="1:16" ht="13.5" customHeight="1">
      <c r="A28" s="58"/>
      <c r="B28" s="356" t="s">
        <v>450</v>
      </c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</row>
    <row r="29" spans="1:16" ht="13.5" customHeight="1">
      <c r="A29" s="58"/>
      <c r="B29" s="347" t="s">
        <v>449</v>
      </c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</row>
    <row r="30" spans="1:16" ht="13.5" customHeight="1">
      <c r="A30" s="58"/>
      <c r="B30" s="371" t="s">
        <v>263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</row>
    <row r="31" spans="1:16" ht="13.5" customHeight="1">
      <c r="A31" s="58"/>
      <c r="B31" s="359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</row>
    <row r="32" spans="1:16" ht="16.5" customHeight="1">
      <c r="A32" s="370" t="s">
        <v>216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 t="s">
        <v>444</v>
      </c>
    </row>
    <row r="33" spans="1:16" ht="16.5" customHeight="1">
      <c r="A33" s="10" t="s">
        <v>206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 t="s">
        <v>446</v>
      </c>
    </row>
    <row r="34" spans="1:16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</row>
    <row r="35" spans="1:16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</row>
    <row r="36" spans="1:16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</row>
    <row r="37" spans="1:16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</row>
    <row r="38" spans="1:16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</row>
    <row r="39" spans="1:16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</row>
    <row r="40" spans="1:16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</row>
    <row r="41" spans="1:16" ht="13.5" customHeight="1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</row>
    <row r="42" spans="1:16" ht="13.5" customHeight="1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1:16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</row>
    <row r="44" spans="1:16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  <row r="45" spans="1:16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</row>
    <row r="46" spans="1:16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</row>
    <row r="47" spans="1:16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</row>
    <row r="48" spans="1:16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</row>
    <row r="49" spans="1:16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</row>
    <row r="50" spans="1:16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</row>
    <row r="51" spans="1:16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</row>
    <row r="52" spans="1:16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</row>
    <row r="53" spans="1:16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</row>
    <row r="54" spans="1:16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</row>
    <row r="55" spans="1:16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</row>
    <row r="56" spans="1:16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</row>
    <row r="57" spans="1:16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</row>
    <row r="58" spans="1:16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</row>
    <row r="59" spans="1:16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</row>
    <row r="60" spans="1:16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</row>
    <row r="61" spans="1:16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</row>
    <row r="62" spans="1:16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</row>
    <row r="63" spans="1:16" s="1" customForma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</row>
    <row r="64" spans="1:16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</row>
    <row r="65" spans="1:16" s="1" customForma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</row>
    <row r="66" spans="1:16" ht="13.5" customHeight="1">
      <c r="A66" s="10"/>
      <c r="B66" s="49" t="s">
        <v>270</v>
      </c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</row>
    <row r="67" spans="1:16" ht="13.5" customHeight="1">
      <c r="A67" s="58"/>
      <c r="B67" s="44" t="s">
        <v>265</v>
      </c>
      <c r="C67" s="42"/>
      <c r="D67" s="42"/>
      <c r="E67" s="42"/>
      <c r="F67" s="43"/>
      <c r="G67" s="58"/>
      <c r="H67" s="58"/>
      <c r="I67" s="58"/>
      <c r="J67" s="58"/>
      <c r="K67" s="58"/>
      <c r="L67" s="58"/>
      <c r="M67" s="58"/>
      <c r="N67" s="58"/>
      <c r="O67" s="58"/>
      <c r="P67" s="58"/>
    </row>
    <row r="68" spans="1:16" ht="13.5" customHeight="1">
      <c r="A68" s="58"/>
      <c r="B68" s="252" t="s">
        <v>352</v>
      </c>
      <c r="C68" s="42"/>
      <c r="D68" s="42"/>
      <c r="E68" s="42"/>
      <c r="F68" s="43"/>
      <c r="G68" s="58"/>
      <c r="H68" s="58"/>
      <c r="I68" s="58"/>
      <c r="J68" s="58"/>
      <c r="K68" s="58"/>
      <c r="L68" s="58"/>
      <c r="M68" s="58"/>
      <c r="N68" s="58"/>
      <c r="O68" s="58"/>
      <c r="P68" s="58"/>
    </row>
    <row r="69" spans="1:16" ht="13.5" customHeight="1">
      <c r="A69" s="58"/>
      <c r="B69" s="356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</row>
    <row r="70" spans="1:16" ht="16.5" customHeight="1">
      <c r="A70" s="370" t="s">
        <v>453</v>
      </c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</row>
    <row r="71" spans="1:16" ht="16.5" customHeight="1">
      <c r="A71" s="10" t="s">
        <v>206</v>
      </c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</row>
    <row r="72" spans="1:16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</row>
    <row r="73" spans="1:16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</row>
    <row r="74" spans="1:16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</row>
    <row r="75" spans="1:16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</row>
    <row r="76" spans="1:16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</row>
    <row r="77" spans="1:16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</row>
    <row r="78" spans="1:16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</row>
    <row r="79" spans="1:16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</row>
    <row r="80" spans="1:16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</row>
    <row r="81" spans="1:16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</row>
    <row r="82" spans="1:16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</row>
    <row r="83" spans="1:16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</row>
    <row r="84" spans="1:16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</row>
    <row r="85" spans="1:16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</row>
    <row r="86" spans="1:16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</row>
    <row r="87" spans="1:16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</row>
    <row r="88" spans="1:16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</row>
    <row r="89" spans="1:16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</row>
    <row r="90" spans="1:16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</row>
    <row r="91" spans="1:16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</row>
    <row r="92" spans="1:16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</row>
    <row r="93" spans="1:16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</row>
    <row r="94" spans="1:16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</row>
    <row r="95" spans="1:16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</row>
    <row r="96" spans="1:16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</row>
    <row r="97" spans="1:16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</row>
    <row r="98" spans="1:16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</row>
    <row r="99" spans="1:16" s="1" customForma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</row>
    <row r="100" spans="1:16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</row>
    <row r="101" spans="1:16" s="1" customForma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</row>
    <row r="102" spans="1:16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</row>
    <row r="103" spans="1:16" s="1" customForma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</row>
    <row r="104" spans="1:16" ht="13.5" customHeight="1">
      <c r="A104" s="10"/>
      <c r="B104" s="49" t="s">
        <v>270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</row>
    <row r="105" spans="1:16" ht="13.5" customHeight="1">
      <c r="A105" s="58"/>
      <c r="B105" s="44" t="s">
        <v>265</v>
      </c>
      <c r="C105" s="42"/>
      <c r="D105" s="42"/>
      <c r="E105" s="42"/>
      <c r="F105" s="43"/>
      <c r="G105" s="58"/>
      <c r="H105" s="58"/>
      <c r="I105" s="58"/>
      <c r="J105" s="58"/>
      <c r="K105" s="58"/>
      <c r="L105" s="58"/>
      <c r="M105" s="58"/>
      <c r="N105" s="58"/>
      <c r="O105" s="58"/>
      <c r="P105" s="58"/>
    </row>
    <row r="106" spans="1:16" ht="13.5" customHeight="1">
      <c r="A106" s="58"/>
      <c r="B106" s="252" t="s">
        <v>352</v>
      </c>
      <c r="C106" s="42"/>
      <c r="D106" s="42"/>
      <c r="E106" s="42"/>
      <c r="F106" s="43"/>
      <c r="G106" s="58"/>
      <c r="H106" s="58"/>
      <c r="I106" s="58"/>
      <c r="J106" s="58"/>
      <c r="K106" s="58"/>
      <c r="L106" s="58"/>
      <c r="M106" s="58"/>
      <c r="N106" s="58"/>
      <c r="O106" s="58"/>
      <c r="P106" s="58"/>
    </row>
    <row r="107" spans="1:16">
      <c r="A107" s="58"/>
      <c r="B107" s="356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</row>
  </sheetData>
  <mergeCells count="10">
    <mergeCell ref="B6:B7"/>
    <mergeCell ref="L5:N5"/>
    <mergeCell ref="I5:K5"/>
    <mergeCell ref="F5:H5"/>
    <mergeCell ref="C5:E5"/>
    <mergeCell ref="C3:D3"/>
    <mergeCell ref="L6:M6"/>
    <mergeCell ref="C6:D6"/>
    <mergeCell ref="F6:G6"/>
    <mergeCell ref="I6:J6"/>
  </mergeCells>
  <phoneticPr fontId="3"/>
  <pageMargins left="0.70866141732283472" right="0.70866141732283472" top="0.74803149606299213" bottom="0.74803149606299213" header="0.31496062992125984" footer="0.31496062992125984"/>
  <pageSetup paperSize="9" scale="64" fitToHeight="0" orientation="portrait" r:id="rId1"/>
  <headerFooter>
    <oddHeader>&amp;R&amp;"ＭＳ 明朝,標準"&amp;12 2-8.歯科健診分析</oddHeader>
  </headerFooter>
  <rowBreaks count="1" manualBreakCount="1">
    <brk id="68" max="1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50"/>
  <dimension ref="A1:BU158"/>
  <sheetViews>
    <sheetView showGridLines="0" zoomScaleNormal="100" zoomScaleSheetLayoutView="90" workbookViewId="0"/>
  </sheetViews>
  <sheetFormatPr defaultColWidth="9" defaultRowHeight="13.5"/>
  <cols>
    <col min="1" max="1" width="4.625" style="1" customWidth="1"/>
    <col min="2" max="2" width="3.125" style="1" customWidth="1"/>
    <col min="3" max="4" width="12.625" style="1" customWidth="1"/>
    <col min="5" max="6" width="9.625" style="2" customWidth="1"/>
    <col min="7" max="7" width="11.75" style="1" customWidth="1"/>
    <col min="8" max="8" width="10.625" style="1" customWidth="1"/>
    <col min="9" max="9" width="8.5" style="1" customWidth="1"/>
    <col min="10" max="10" width="8.75" style="1" customWidth="1"/>
    <col min="11" max="13" width="8.625" style="1" customWidth="1"/>
    <col min="14" max="15" width="9.625" style="2" customWidth="1"/>
    <col min="16" max="16" width="11.75" style="1" customWidth="1"/>
    <col min="17" max="17" width="10.625" style="1" customWidth="1"/>
    <col min="18" max="22" width="8.625" style="1" customWidth="1"/>
    <col min="23" max="24" width="9.625" style="2" customWidth="1"/>
    <col min="25" max="25" width="11.75" style="1" customWidth="1"/>
    <col min="26" max="26" width="10.625" style="1" customWidth="1"/>
    <col min="27" max="31" width="8.625" style="1" customWidth="1"/>
    <col min="32" max="33" width="9.625" style="2" customWidth="1"/>
    <col min="34" max="34" width="11.75" style="1" customWidth="1"/>
    <col min="35" max="35" width="10.625" style="1" customWidth="1"/>
    <col min="36" max="40" width="8.625" style="1" customWidth="1"/>
    <col min="41" max="42" width="9.625" style="2" customWidth="1"/>
    <col min="43" max="43" width="11.75" style="1" customWidth="1"/>
    <col min="44" max="44" width="10.625" style="10" customWidth="1"/>
    <col min="45" max="49" width="8.625" style="1" customWidth="1"/>
    <col min="50" max="50" width="9" style="1"/>
    <col min="51" max="51" width="12.25" style="1" bestFit="1" customWidth="1"/>
    <col min="52" max="61" width="12.625" style="1" customWidth="1"/>
    <col min="62" max="62" width="5.125" style="1" customWidth="1"/>
    <col min="63" max="63" width="12.25" style="1" customWidth="1"/>
    <col min="64" max="64" width="15.375" style="1" customWidth="1"/>
    <col min="65" max="65" width="7.125" style="1" customWidth="1"/>
    <col min="66" max="66" width="12.25" style="6" customWidth="1"/>
    <col min="67" max="67" width="11.625" style="1" customWidth="1"/>
    <col min="68" max="68" width="9" style="1"/>
    <col min="69" max="69" width="12.25" style="6" customWidth="1"/>
    <col min="70" max="70" width="11.625" style="6" customWidth="1"/>
    <col min="71" max="71" width="9" style="1"/>
    <col min="72" max="72" width="11.125" style="1" customWidth="1"/>
    <col min="73" max="73" width="11.5" style="1" customWidth="1"/>
    <col min="74" max="16384" width="9" style="1"/>
  </cols>
  <sheetData>
    <row r="1" spans="1:73" ht="16.5" customHeight="1">
      <c r="A1" s="370" t="s">
        <v>216</v>
      </c>
      <c r="B1" s="10"/>
      <c r="C1" s="10"/>
      <c r="D1" s="10"/>
      <c r="E1" s="118"/>
      <c r="F1" s="118"/>
      <c r="G1" s="10"/>
      <c r="H1" s="10"/>
      <c r="I1" s="10"/>
      <c r="J1" s="10"/>
      <c r="K1" s="10"/>
      <c r="L1" s="10"/>
      <c r="M1" s="10"/>
      <c r="N1" s="118"/>
      <c r="O1" s="118"/>
      <c r="P1" s="10"/>
      <c r="Q1" s="10"/>
      <c r="R1" s="10"/>
      <c r="S1" s="10"/>
      <c r="T1" s="10"/>
      <c r="U1" s="10"/>
      <c r="V1" s="10"/>
      <c r="W1" s="118"/>
      <c r="X1" s="118"/>
      <c r="Y1" s="10"/>
      <c r="Z1" s="10"/>
      <c r="AA1" s="10"/>
      <c r="AB1" s="10"/>
      <c r="AC1" s="10"/>
      <c r="AD1" s="10"/>
      <c r="AE1" s="10"/>
      <c r="AF1" s="118"/>
      <c r="AG1" s="118"/>
      <c r="AH1" s="10"/>
      <c r="AI1" s="10"/>
      <c r="AJ1" s="10"/>
      <c r="AK1" s="10"/>
      <c r="AL1" s="10"/>
      <c r="AM1" s="10"/>
      <c r="AN1" s="10"/>
      <c r="AO1" s="118"/>
      <c r="AP1" s="118"/>
      <c r="AQ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6"/>
      <c r="BO1" s="10"/>
      <c r="BP1" s="10"/>
      <c r="BQ1" s="66"/>
      <c r="BR1" s="66"/>
      <c r="BS1" s="10"/>
      <c r="BT1" s="10"/>
      <c r="BU1" s="10"/>
    </row>
    <row r="2" spans="1:73" ht="16.5" customHeight="1">
      <c r="A2" s="10" t="s">
        <v>168</v>
      </c>
      <c r="B2" s="10"/>
      <c r="C2" s="10"/>
      <c r="D2" s="10"/>
      <c r="E2" s="344"/>
      <c r="F2" s="118"/>
      <c r="G2" s="10"/>
      <c r="H2" s="10"/>
      <c r="I2" s="10"/>
      <c r="J2" s="10"/>
      <c r="K2" s="10"/>
      <c r="L2" s="10"/>
      <c r="M2" s="10"/>
      <c r="N2" s="118"/>
      <c r="O2" s="118"/>
      <c r="P2" s="10"/>
      <c r="Q2" s="10"/>
      <c r="R2" s="10"/>
      <c r="S2" s="10"/>
      <c r="T2" s="10"/>
      <c r="U2" s="10"/>
      <c r="V2" s="10"/>
      <c r="W2" s="118"/>
      <c r="X2" s="118"/>
      <c r="Y2" s="10"/>
      <c r="Z2" s="10"/>
      <c r="AA2" s="10"/>
      <c r="AB2" s="10"/>
      <c r="AC2" s="10"/>
      <c r="AD2" s="10"/>
      <c r="AE2" s="10"/>
      <c r="AF2" s="118"/>
      <c r="AG2" s="118"/>
      <c r="AH2" s="10"/>
      <c r="AI2" s="10"/>
      <c r="AJ2" s="10"/>
      <c r="AK2" s="10"/>
      <c r="AL2" s="10"/>
      <c r="AM2" s="10"/>
      <c r="AN2" s="10"/>
      <c r="AO2" s="118"/>
      <c r="AP2" s="118"/>
      <c r="AQ2" s="10"/>
      <c r="AS2" s="10"/>
      <c r="AT2" s="10"/>
      <c r="AU2" s="10"/>
      <c r="AV2" s="10"/>
      <c r="AW2" s="10"/>
      <c r="AX2" s="10"/>
      <c r="AY2" s="134" t="s">
        <v>432</v>
      </c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66"/>
      <c r="BO2" s="10"/>
      <c r="BP2" s="10"/>
      <c r="BQ2" s="66"/>
      <c r="BR2" s="66"/>
      <c r="BS2" s="10"/>
      <c r="BT2" s="10"/>
      <c r="BU2" s="10"/>
    </row>
    <row r="3" spans="1:73" ht="16.5" customHeight="1">
      <c r="A3" s="10"/>
      <c r="B3" s="464"/>
      <c r="C3" s="442" t="s">
        <v>123</v>
      </c>
      <c r="D3" s="405" t="s">
        <v>451</v>
      </c>
      <c r="E3" s="446" t="s">
        <v>228</v>
      </c>
      <c r="F3" s="447"/>
      <c r="G3" s="447"/>
      <c r="H3" s="447"/>
      <c r="I3" s="447"/>
      <c r="J3" s="447"/>
      <c r="K3" s="447"/>
      <c r="L3" s="447"/>
      <c r="M3" s="448"/>
      <c r="N3" s="446" t="s">
        <v>229</v>
      </c>
      <c r="O3" s="447"/>
      <c r="P3" s="447"/>
      <c r="Q3" s="447"/>
      <c r="R3" s="447"/>
      <c r="S3" s="447"/>
      <c r="T3" s="447"/>
      <c r="U3" s="447"/>
      <c r="V3" s="448"/>
      <c r="W3" s="446" t="s">
        <v>230</v>
      </c>
      <c r="X3" s="447"/>
      <c r="Y3" s="447"/>
      <c r="Z3" s="447"/>
      <c r="AA3" s="447"/>
      <c r="AB3" s="447"/>
      <c r="AC3" s="447"/>
      <c r="AD3" s="447"/>
      <c r="AE3" s="448"/>
      <c r="AF3" s="446" t="s">
        <v>231</v>
      </c>
      <c r="AG3" s="447"/>
      <c r="AH3" s="447"/>
      <c r="AI3" s="447"/>
      <c r="AJ3" s="447"/>
      <c r="AK3" s="447"/>
      <c r="AL3" s="447"/>
      <c r="AM3" s="447"/>
      <c r="AN3" s="448"/>
      <c r="AO3" s="387" t="s">
        <v>232</v>
      </c>
      <c r="AP3" s="388"/>
      <c r="AQ3" s="388"/>
      <c r="AR3" s="388"/>
      <c r="AS3" s="388"/>
      <c r="AT3" s="388"/>
      <c r="AU3" s="388"/>
      <c r="AV3" s="388"/>
      <c r="AW3" s="389"/>
      <c r="AX3" s="10"/>
      <c r="AY3" s="452"/>
      <c r="AZ3" s="509" t="s">
        <v>429</v>
      </c>
      <c r="BA3" s="510"/>
      <c r="BB3" s="510"/>
      <c r="BC3" s="510"/>
      <c r="BD3" s="511"/>
      <c r="BE3" s="509" t="s">
        <v>430</v>
      </c>
      <c r="BF3" s="510"/>
      <c r="BG3" s="510"/>
      <c r="BH3" s="510"/>
      <c r="BI3" s="511"/>
      <c r="BJ3" s="10"/>
      <c r="BK3" s="134" t="s">
        <v>432</v>
      </c>
      <c r="BL3" s="10"/>
      <c r="BM3" s="10"/>
      <c r="BN3" s="37" t="s">
        <v>226</v>
      </c>
      <c r="BO3" s="10"/>
      <c r="BP3" s="10"/>
      <c r="BQ3" s="66"/>
      <c r="BR3" s="66"/>
      <c r="BS3" s="10"/>
      <c r="BT3" s="10"/>
      <c r="BU3" s="10"/>
    </row>
    <row r="4" spans="1:73" ht="62.25" customHeight="1">
      <c r="A4" s="10"/>
      <c r="B4" s="464"/>
      <c r="C4" s="407"/>
      <c r="D4" s="407"/>
      <c r="E4" s="309" t="s">
        <v>485</v>
      </c>
      <c r="F4" s="310" t="s">
        <v>486</v>
      </c>
      <c r="G4" s="16" t="s">
        <v>159</v>
      </c>
      <c r="H4" s="50" t="s">
        <v>173</v>
      </c>
      <c r="I4" s="297" t="s">
        <v>242</v>
      </c>
      <c r="J4" s="4" t="s">
        <v>174</v>
      </c>
      <c r="K4" s="297" t="s">
        <v>236</v>
      </c>
      <c r="L4" s="235" t="s">
        <v>245</v>
      </c>
      <c r="M4" s="82" t="s">
        <v>465</v>
      </c>
      <c r="N4" s="309" t="s">
        <v>485</v>
      </c>
      <c r="O4" s="310" t="s">
        <v>486</v>
      </c>
      <c r="P4" s="16" t="s">
        <v>159</v>
      </c>
      <c r="Q4" s="50" t="s">
        <v>173</v>
      </c>
      <c r="R4" s="297" t="s">
        <v>242</v>
      </c>
      <c r="S4" s="4" t="s">
        <v>174</v>
      </c>
      <c r="T4" s="297" t="s">
        <v>236</v>
      </c>
      <c r="U4" s="235" t="s">
        <v>199</v>
      </c>
      <c r="V4" s="82" t="s">
        <v>465</v>
      </c>
      <c r="W4" s="309" t="s">
        <v>485</v>
      </c>
      <c r="X4" s="310" t="s">
        <v>486</v>
      </c>
      <c r="Y4" s="16" t="s">
        <v>159</v>
      </c>
      <c r="Z4" s="50" t="s">
        <v>173</v>
      </c>
      <c r="AA4" s="297" t="s">
        <v>242</v>
      </c>
      <c r="AB4" s="4" t="s">
        <v>174</v>
      </c>
      <c r="AC4" s="297" t="s">
        <v>236</v>
      </c>
      <c r="AD4" s="235" t="s">
        <v>199</v>
      </c>
      <c r="AE4" s="82" t="s">
        <v>465</v>
      </c>
      <c r="AF4" s="309" t="s">
        <v>485</v>
      </c>
      <c r="AG4" s="310" t="s">
        <v>486</v>
      </c>
      <c r="AH4" s="16" t="s">
        <v>159</v>
      </c>
      <c r="AI4" s="50" t="s">
        <v>173</v>
      </c>
      <c r="AJ4" s="297" t="s">
        <v>242</v>
      </c>
      <c r="AK4" s="4" t="s">
        <v>174</v>
      </c>
      <c r="AL4" s="297" t="s">
        <v>236</v>
      </c>
      <c r="AM4" s="235" t="s">
        <v>199</v>
      </c>
      <c r="AN4" s="82" t="s">
        <v>465</v>
      </c>
      <c r="AO4" s="309" t="s">
        <v>485</v>
      </c>
      <c r="AP4" s="310" t="s">
        <v>486</v>
      </c>
      <c r="AQ4" s="16" t="s">
        <v>159</v>
      </c>
      <c r="AR4" s="50" t="s">
        <v>173</v>
      </c>
      <c r="AS4" s="297" t="s">
        <v>242</v>
      </c>
      <c r="AT4" s="4" t="s">
        <v>174</v>
      </c>
      <c r="AU4" s="297" t="s">
        <v>236</v>
      </c>
      <c r="AV4" s="235" t="s">
        <v>199</v>
      </c>
      <c r="AW4" s="82" t="s">
        <v>465</v>
      </c>
      <c r="AX4" s="10"/>
      <c r="AY4" s="453"/>
      <c r="AZ4" s="316" t="s">
        <v>426</v>
      </c>
      <c r="BA4" s="316" t="s">
        <v>427</v>
      </c>
      <c r="BB4" s="316" t="s">
        <v>431</v>
      </c>
      <c r="BC4" s="316" t="s">
        <v>428</v>
      </c>
      <c r="BD4" s="316" t="s">
        <v>425</v>
      </c>
      <c r="BE4" s="316" t="s">
        <v>426</v>
      </c>
      <c r="BF4" s="316" t="s">
        <v>427</v>
      </c>
      <c r="BG4" s="316" t="s">
        <v>431</v>
      </c>
      <c r="BH4" s="316" t="s">
        <v>428</v>
      </c>
      <c r="BI4" s="316" t="s">
        <v>425</v>
      </c>
      <c r="BJ4" s="10"/>
      <c r="BK4" s="316" t="s">
        <v>246</v>
      </c>
      <c r="BL4" s="316" t="s">
        <v>447</v>
      </c>
      <c r="BM4" s="10"/>
      <c r="BN4" s="454" t="s">
        <v>488</v>
      </c>
      <c r="BO4" s="504"/>
      <c r="BP4" s="10"/>
      <c r="BQ4" s="454" t="s">
        <v>489</v>
      </c>
      <c r="BR4" s="504"/>
      <c r="BS4" s="10"/>
      <c r="BT4" s="454" t="s">
        <v>217</v>
      </c>
      <c r="BU4" s="504"/>
    </row>
    <row r="5" spans="1:73" s="10" customFormat="1" ht="14.25" customHeight="1">
      <c r="B5" s="505">
        <v>1</v>
      </c>
      <c r="C5" s="506" t="s">
        <v>182</v>
      </c>
      <c r="D5" s="493">
        <f>BL5</f>
        <v>136721</v>
      </c>
      <c r="E5" s="503">
        <f>VLOOKUP(C5,$AY$5:$BI$12,2,0)</f>
        <v>6676763970</v>
      </c>
      <c r="F5" s="497">
        <f>VLOOKUP(C5,$AY$5:$BI$12,7,0)</f>
        <v>12101</v>
      </c>
      <c r="G5" s="99" t="s">
        <v>144</v>
      </c>
      <c r="H5" s="182">
        <v>146266208</v>
      </c>
      <c r="I5" s="150">
        <f>IFERROR(H5/E5,"-")</f>
        <v>2.1906751333011402E-2</v>
      </c>
      <c r="J5" s="182">
        <v>1903</v>
      </c>
      <c r="K5" s="150">
        <f>IFERROR(J5/F5,"-")</f>
        <v>0.1572597306007768</v>
      </c>
      <c r="L5" s="185">
        <f>IFERROR(H5/J5,"-")</f>
        <v>76860.855491329479</v>
      </c>
      <c r="M5" s="85">
        <f>IFERROR(J5/$BL$5,0)</f>
        <v>1.3918856649673423E-2</v>
      </c>
      <c r="N5" s="503">
        <f>VLOOKUP(C5,$AY$5:$BI$12,3,0)</f>
        <v>1168344990</v>
      </c>
      <c r="O5" s="497">
        <f>VLOOKUP(C5,$AY$5:$BI$12,8,0)</f>
        <v>1760</v>
      </c>
      <c r="P5" s="99" t="s">
        <v>144</v>
      </c>
      <c r="Q5" s="182">
        <v>15869672</v>
      </c>
      <c r="R5" s="150">
        <f>IFERROR(Q5/N5,"-")</f>
        <v>1.3583035948996538E-2</v>
      </c>
      <c r="S5" s="182">
        <v>295</v>
      </c>
      <c r="T5" s="150">
        <f>IFERROR(S5/O5,"-")</f>
        <v>0.16761363636363635</v>
      </c>
      <c r="U5" s="185">
        <f>IFERROR(Q5/S5,"-")</f>
        <v>53795.498305084744</v>
      </c>
      <c r="V5" s="85">
        <f>IFERROR(S5/$BL$5,0)</f>
        <v>2.1576787764864213E-3</v>
      </c>
      <c r="W5" s="503">
        <f>VLOOKUP(C5,$AY$5:$BI$12,4,0)</f>
        <v>700053970</v>
      </c>
      <c r="X5" s="497">
        <f>VLOOKUP(C5,$AY$5:$BI$12,9,0)</f>
        <v>944</v>
      </c>
      <c r="Y5" s="99" t="s">
        <v>144</v>
      </c>
      <c r="Z5" s="182">
        <v>18976708</v>
      </c>
      <c r="AA5" s="150">
        <f>IFERROR(Z5/W5,"-")</f>
        <v>2.7107492869442622E-2</v>
      </c>
      <c r="AB5" s="182">
        <v>222</v>
      </c>
      <c r="AC5" s="150">
        <f>IFERROR(AB5/X5,"-")</f>
        <v>0.23516949152542374</v>
      </c>
      <c r="AD5" s="185">
        <f>IFERROR(Z5/AB5,"-")</f>
        <v>85480.666666666672</v>
      </c>
      <c r="AE5" s="85">
        <f>IFERROR(AB5/$BL$5,0)</f>
        <v>1.6237447063728323E-3</v>
      </c>
      <c r="AF5" s="503">
        <f>VLOOKUP(C5,$AY$5:$BI$12,5,0)</f>
        <v>1353565330</v>
      </c>
      <c r="AG5" s="497">
        <f>VLOOKUP(C5,$AY$5:$BI$12,10,0)</f>
        <v>1790</v>
      </c>
      <c r="AH5" s="99" t="s">
        <v>144</v>
      </c>
      <c r="AI5" s="182">
        <v>29184712</v>
      </c>
      <c r="AJ5" s="150">
        <f>IFERROR(AI5/AF5,"-")</f>
        <v>2.1561361947708871E-2</v>
      </c>
      <c r="AK5" s="182">
        <v>395</v>
      </c>
      <c r="AL5" s="150">
        <f>IFERROR(AK5/AG5,"-")</f>
        <v>0.2206703910614525</v>
      </c>
      <c r="AM5" s="185">
        <f>IFERROR(AI5/AK5,"-")</f>
        <v>73885.346835443037</v>
      </c>
      <c r="AN5" s="85">
        <f>IFERROR(AK5/$BL$5,0)</f>
        <v>2.8890953108885978E-3</v>
      </c>
      <c r="AO5" s="503">
        <f>VLOOKUP(C5,$AY$5:$BI$12,6,0)</f>
        <v>9898728260</v>
      </c>
      <c r="AP5" s="503">
        <f>VLOOKUP(C5,$AY$5:$BI$12,11,0)</f>
        <v>16595</v>
      </c>
      <c r="AQ5" s="99" t="s">
        <v>144</v>
      </c>
      <c r="AR5" s="182">
        <f t="shared" ref="AR5:AR68" si="0">SUM(H5,Q5,Z5,AI5)</f>
        <v>210297300</v>
      </c>
      <c r="AS5" s="150">
        <f>IFERROR(AR5/AO5,"-")</f>
        <v>2.1244880602470442E-2</v>
      </c>
      <c r="AT5" s="182">
        <f t="shared" ref="AT5:AT22" si="1">SUM(J5,S5,AB5,AK5)</f>
        <v>2815</v>
      </c>
      <c r="AU5" s="150">
        <f>IFERROR(AT5/AP5,"-")</f>
        <v>0.16962940644772523</v>
      </c>
      <c r="AV5" s="185">
        <f>IFERROR(AR5/AT5,"-")</f>
        <v>74705.968028419185</v>
      </c>
      <c r="AW5" s="85">
        <f>IFERROR(AT5/$BL$5,0)</f>
        <v>2.0589375443421275E-2</v>
      </c>
      <c r="AY5" s="83" t="s">
        <v>177</v>
      </c>
      <c r="AZ5" s="157">
        <v>6676763970</v>
      </c>
      <c r="BA5" s="157">
        <v>1168344990</v>
      </c>
      <c r="BB5" s="157">
        <v>700053970</v>
      </c>
      <c r="BC5" s="157">
        <v>1353565330</v>
      </c>
      <c r="BD5" s="157">
        <f>SUM(AZ5:BC5)</f>
        <v>9898728260</v>
      </c>
      <c r="BE5" s="157">
        <v>12101</v>
      </c>
      <c r="BF5" s="157">
        <v>1760</v>
      </c>
      <c r="BG5" s="157">
        <v>944</v>
      </c>
      <c r="BH5" s="157">
        <v>1790</v>
      </c>
      <c r="BI5" s="157">
        <f>SUM(BE5:BH5)</f>
        <v>16595</v>
      </c>
      <c r="BK5" s="38" t="s">
        <v>177</v>
      </c>
      <c r="BL5" s="112">
        <f>地区別_健診受診率!Y5</f>
        <v>136721</v>
      </c>
      <c r="BM5" s="134">
        <v>1</v>
      </c>
      <c r="BN5" s="38" t="s">
        <v>177</v>
      </c>
      <c r="BO5" s="114">
        <f t="shared" ref="BO5:BO12" si="2">INDEX($AL:$AL,(ROW()+($BM5)*16))</f>
        <v>0.83575418994413408</v>
      </c>
      <c r="BP5" s="9"/>
      <c r="BQ5" s="36" t="str">
        <f>INDEX($BN$5:$BN$12,MATCH(BR5,BO$5:BO$12,0))</f>
        <v>大阪市医療圏</v>
      </c>
      <c r="BR5" s="110">
        <f t="shared" ref="BR5:BR12" si="3">LARGE(BO$5:BO$12,ROW(A1))</f>
        <v>0.88584625536126693</v>
      </c>
      <c r="BS5" s="9"/>
      <c r="BT5" s="115">
        <f>$AL$157</f>
        <v>0.85219287618124551</v>
      </c>
      <c r="BU5" s="116">
        <v>0</v>
      </c>
    </row>
    <row r="6" spans="1:73" s="10" customFormat="1" ht="14.25" customHeight="1">
      <c r="B6" s="505"/>
      <c r="C6" s="507"/>
      <c r="D6" s="494"/>
      <c r="E6" s="501"/>
      <c r="F6" s="498"/>
      <c r="G6" s="100" t="s">
        <v>145</v>
      </c>
      <c r="H6" s="183">
        <v>158229075</v>
      </c>
      <c r="I6" s="151">
        <f>IFERROR(H6/E5,"-")</f>
        <v>2.3698467657529011E-2</v>
      </c>
      <c r="J6" s="183">
        <v>2625</v>
      </c>
      <c r="K6" s="151">
        <f>IFERROR(J6/F5,"-")</f>
        <v>0.21692422113874887</v>
      </c>
      <c r="L6" s="186">
        <f t="shared" ref="L6:L69" si="4">IFERROR(H6/J6,"-")</f>
        <v>60277.742857142854</v>
      </c>
      <c r="M6" s="86">
        <f>IFERROR(J6/$BL$5,0)</f>
        <v>1.9199684028057138E-2</v>
      </c>
      <c r="N6" s="501"/>
      <c r="O6" s="498"/>
      <c r="P6" s="100" t="s">
        <v>145</v>
      </c>
      <c r="Q6" s="183">
        <v>29667360</v>
      </c>
      <c r="R6" s="151">
        <f>IFERROR(Q6/N5,"-")</f>
        <v>2.5392636810125747E-2</v>
      </c>
      <c r="S6" s="183">
        <v>432</v>
      </c>
      <c r="T6" s="151">
        <f>IFERROR(S6/O5,"-")</f>
        <v>0.24545454545454545</v>
      </c>
      <c r="U6" s="186">
        <f t="shared" ref="U6:U69" si="5">IFERROR(Q6/S6,"-")</f>
        <v>68674.444444444438</v>
      </c>
      <c r="V6" s="86">
        <f>IFERROR(S6/$BL$5,0)</f>
        <v>3.1597194286174034E-3</v>
      </c>
      <c r="W6" s="501"/>
      <c r="X6" s="498"/>
      <c r="Y6" s="100" t="s">
        <v>145</v>
      </c>
      <c r="Z6" s="183">
        <v>31591613</v>
      </c>
      <c r="AA6" s="151">
        <f>IFERROR(Z6/W5,"-")</f>
        <v>4.5127396392023893E-2</v>
      </c>
      <c r="AB6" s="183">
        <v>243</v>
      </c>
      <c r="AC6" s="151">
        <f>IFERROR(AB6/X5,"-")</f>
        <v>0.25741525423728812</v>
      </c>
      <c r="AD6" s="186">
        <f t="shared" ref="AD6:AD69" si="6">IFERROR(Z6/AB6,"-")</f>
        <v>130006.63786008231</v>
      </c>
      <c r="AE6" s="86">
        <f>IFERROR(AB6/$BL$5,0)</f>
        <v>1.7773421785972894E-3</v>
      </c>
      <c r="AF6" s="501"/>
      <c r="AG6" s="498"/>
      <c r="AH6" s="100" t="s">
        <v>145</v>
      </c>
      <c r="AI6" s="183">
        <v>39437055</v>
      </c>
      <c r="AJ6" s="151">
        <f>IFERROR(AI6/AF5,"-")</f>
        <v>2.9135686417145451E-2</v>
      </c>
      <c r="AK6" s="183">
        <v>509</v>
      </c>
      <c r="AL6" s="151">
        <f>IFERROR(AK6/AG5,"-")</f>
        <v>0.28435754189944135</v>
      </c>
      <c r="AM6" s="186">
        <f t="shared" ref="AM6:AM69" si="7">IFERROR(AI6/AK6,"-")</f>
        <v>77479.479371316309</v>
      </c>
      <c r="AN6" s="86">
        <f>IFERROR(AK6/$BL$5,0)</f>
        <v>3.7229101601070794E-3</v>
      </c>
      <c r="AO6" s="501"/>
      <c r="AP6" s="501"/>
      <c r="AQ6" s="100" t="s">
        <v>145</v>
      </c>
      <c r="AR6" s="183">
        <f t="shared" si="0"/>
        <v>258925103</v>
      </c>
      <c r="AS6" s="151">
        <f>IFERROR(AR6/AO5,"-")</f>
        <v>2.6157410952101438E-2</v>
      </c>
      <c r="AT6" s="183">
        <f t="shared" si="1"/>
        <v>3809</v>
      </c>
      <c r="AU6" s="151">
        <f>IFERROR(AT6/AP5,"-")</f>
        <v>0.22952696595360048</v>
      </c>
      <c r="AV6" s="186">
        <f t="shared" ref="AV6:AV69" si="8">IFERROR(AR6/AT6,"-")</f>
        <v>67977.186400630089</v>
      </c>
      <c r="AW6" s="86">
        <f>IFERROR(AT6/$BL$5,0)</f>
        <v>2.7859655795378909E-2</v>
      </c>
      <c r="AY6" s="83" t="s">
        <v>7</v>
      </c>
      <c r="AZ6" s="157">
        <v>6688276440</v>
      </c>
      <c r="BA6" s="157">
        <v>1091601730</v>
      </c>
      <c r="BB6" s="157">
        <v>524722470</v>
      </c>
      <c r="BC6" s="157">
        <v>1428995700</v>
      </c>
      <c r="BD6" s="157">
        <f t="shared" ref="BD6:BD12" si="9">SUM(AZ6:BC6)</f>
        <v>9733596340</v>
      </c>
      <c r="BE6" s="157">
        <v>10709</v>
      </c>
      <c r="BF6" s="157">
        <v>1438</v>
      </c>
      <c r="BG6" s="157">
        <v>751</v>
      </c>
      <c r="BH6" s="157">
        <v>1497</v>
      </c>
      <c r="BI6" s="157">
        <f t="shared" ref="BI6:BI12" si="10">SUM(BE6:BH6)</f>
        <v>14395</v>
      </c>
      <c r="BK6" s="38" t="s">
        <v>7</v>
      </c>
      <c r="BL6" s="112">
        <f>地区別_健診受診率!Y6</f>
        <v>102925</v>
      </c>
      <c r="BM6" s="134">
        <v>2</v>
      </c>
      <c r="BN6" s="38" t="s">
        <v>7</v>
      </c>
      <c r="BO6" s="114">
        <f t="shared" si="2"/>
        <v>0.84702738810955247</v>
      </c>
      <c r="BP6" s="9"/>
      <c r="BQ6" s="36" t="str">
        <f>INDEX($BN$5:$BN$12,MATCH(BR6,BO$5:BO$12,0))</f>
        <v>堺市医療圏</v>
      </c>
      <c r="BR6" s="110">
        <f t="shared" si="3"/>
        <v>0.85678073510773134</v>
      </c>
      <c r="BS6" s="9"/>
      <c r="BT6" s="115">
        <f t="shared" ref="BT6:BT12" si="11">$AL$157</f>
        <v>0.85219287618124551</v>
      </c>
      <c r="BU6" s="116">
        <v>0</v>
      </c>
    </row>
    <row r="7" spans="1:73" s="10" customFormat="1" ht="14.25" customHeight="1">
      <c r="B7" s="505"/>
      <c r="C7" s="507"/>
      <c r="D7" s="494"/>
      <c r="E7" s="501"/>
      <c r="F7" s="498"/>
      <c r="G7" s="101" t="s">
        <v>146</v>
      </c>
      <c r="H7" s="183">
        <v>131329408</v>
      </c>
      <c r="I7" s="151">
        <f>IFERROR(H7/E5,"-")</f>
        <v>1.9669619682542109E-2</v>
      </c>
      <c r="J7" s="183">
        <v>3235</v>
      </c>
      <c r="K7" s="151">
        <f>IFERROR(J7/F5,"-")</f>
        <v>0.26733327824146763</v>
      </c>
      <c r="L7" s="186">
        <f t="shared" si="4"/>
        <v>40596.416692426581</v>
      </c>
      <c r="M7" s="86">
        <f t="shared" ref="M7:M21" si="12">IFERROR(J7/$BL$5,0)</f>
        <v>2.3661324887910416E-2</v>
      </c>
      <c r="N7" s="501"/>
      <c r="O7" s="498"/>
      <c r="P7" s="101" t="s">
        <v>146</v>
      </c>
      <c r="Q7" s="183">
        <v>23203190</v>
      </c>
      <c r="R7" s="151">
        <f>IFERROR(Q7/N5,"-")</f>
        <v>1.9859878887313925E-2</v>
      </c>
      <c r="S7" s="183">
        <v>524</v>
      </c>
      <c r="T7" s="151">
        <f>IFERROR(S7/O5,"-")</f>
        <v>0.29772727272727273</v>
      </c>
      <c r="U7" s="186">
        <f t="shared" si="5"/>
        <v>44280.896946564884</v>
      </c>
      <c r="V7" s="86">
        <f t="shared" ref="V7:V21" si="13">IFERROR(S7/$BL$5,0)</f>
        <v>3.8326226402674059E-3</v>
      </c>
      <c r="W7" s="501"/>
      <c r="X7" s="498"/>
      <c r="Y7" s="101" t="s">
        <v>146</v>
      </c>
      <c r="Z7" s="183">
        <v>11010348</v>
      </c>
      <c r="AA7" s="151">
        <f>IFERROR(Z7/W5,"-")</f>
        <v>1.5727855953734538E-2</v>
      </c>
      <c r="AB7" s="183">
        <v>300</v>
      </c>
      <c r="AC7" s="151">
        <f>IFERROR(AB7/X5,"-")</f>
        <v>0.31779661016949151</v>
      </c>
      <c r="AD7" s="186">
        <f t="shared" si="6"/>
        <v>36701.160000000003</v>
      </c>
      <c r="AE7" s="86">
        <f t="shared" ref="AE7:AE21" si="14">IFERROR(AB7/$BL$5,0)</f>
        <v>2.19424960320653E-3</v>
      </c>
      <c r="AF7" s="501"/>
      <c r="AG7" s="498"/>
      <c r="AH7" s="101" t="s">
        <v>146</v>
      </c>
      <c r="AI7" s="183">
        <v>19078848</v>
      </c>
      <c r="AJ7" s="151">
        <f>IFERROR(AI7/AF5,"-")</f>
        <v>1.4095254641310884E-2</v>
      </c>
      <c r="AK7" s="183">
        <v>525</v>
      </c>
      <c r="AL7" s="151">
        <f>IFERROR(AK7/AG5,"-")</f>
        <v>0.29329608938547486</v>
      </c>
      <c r="AM7" s="186">
        <f t="shared" si="7"/>
        <v>36340.662857142859</v>
      </c>
      <c r="AN7" s="86">
        <f t="shared" ref="AN7:AN21" si="15">IFERROR(AK7/$BL$5,0)</f>
        <v>3.8399368056114278E-3</v>
      </c>
      <c r="AO7" s="501"/>
      <c r="AP7" s="501"/>
      <c r="AQ7" s="101" t="s">
        <v>146</v>
      </c>
      <c r="AR7" s="183">
        <f t="shared" si="0"/>
        <v>184621794</v>
      </c>
      <c r="AS7" s="151">
        <f>IFERROR(AR7/AO5,"-")</f>
        <v>1.8651061949648873E-2</v>
      </c>
      <c r="AT7" s="183">
        <f t="shared" si="1"/>
        <v>4584</v>
      </c>
      <c r="AU7" s="151">
        <f>IFERROR(AT7/AP5,"-")</f>
        <v>0.27622777945164206</v>
      </c>
      <c r="AV7" s="186">
        <f t="shared" si="8"/>
        <v>40275.260471204187</v>
      </c>
      <c r="AW7" s="86">
        <f t="shared" ref="AW7:AW21" si="16">IFERROR(AT7/$BL$5,0)</f>
        <v>3.3528133936995781E-2</v>
      </c>
      <c r="AY7" s="83" t="s">
        <v>12</v>
      </c>
      <c r="AZ7" s="157">
        <v>6695989620</v>
      </c>
      <c r="BA7" s="157">
        <v>1066964820</v>
      </c>
      <c r="BB7" s="157">
        <v>550436960</v>
      </c>
      <c r="BC7" s="157">
        <v>1277417450</v>
      </c>
      <c r="BD7" s="157">
        <f t="shared" si="9"/>
        <v>9590808850</v>
      </c>
      <c r="BE7" s="157">
        <v>11412</v>
      </c>
      <c r="BF7" s="157">
        <v>1618</v>
      </c>
      <c r="BG7" s="157">
        <v>844</v>
      </c>
      <c r="BH7" s="157">
        <v>1571</v>
      </c>
      <c r="BI7" s="157">
        <f t="shared" si="10"/>
        <v>15445</v>
      </c>
      <c r="BK7" s="38" t="s">
        <v>12</v>
      </c>
      <c r="BL7" s="112">
        <f>地区別_健診受診率!Y7</f>
        <v>164244</v>
      </c>
      <c r="BM7" s="134">
        <v>3</v>
      </c>
      <c r="BN7" s="38" t="s">
        <v>12</v>
      </c>
      <c r="BO7" s="114">
        <f t="shared" si="2"/>
        <v>0.83259070655633349</v>
      </c>
      <c r="BP7" s="9"/>
      <c r="BQ7" s="36" t="str">
        <f t="shared" ref="BQ7:BQ12" si="17">INDEX($BN$5:$BN$12,MATCH(BR7,BO$5:BO$12,0))</f>
        <v>中河内医療圏</v>
      </c>
      <c r="BR7" s="110">
        <f t="shared" si="3"/>
        <v>0.84730538922155685</v>
      </c>
      <c r="BS7" s="9"/>
      <c r="BT7" s="115">
        <f t="shared" si="11"/>
        <v>0.85219287618124551</v>
      </c>
      <c r="BU7" s="116">
        <v>0</v>
      </c>
    </row>
    <row r="8" spans="1:73" s="10" customFormat="1" ht="14.25" customHeight="1">
      <c r="B8" s="505"/>
      <c r="C8" s="507"/>
      <c r="D8" s="494"/>
      <c r="E8" s="501"/>
      <c r="F8" s="498"/>
      <c r="G8" s="101" t="s">
        <v>147</v>
      </c>
      <c r="H8" s="183">
        <v>31356976</v>
      </c>
      <c r="I8" s="151">
        <f>IFERROR(H8/E5,"-")</f>
        <v>4.6964332034040738E-3</v>
      </c>
      <c r="J8" s="183">
        <v>504</v>
      </c>
      <c r="K8" s="151">
        <f>IFERROR(J8/F5,"-")</f>
        <v>4.1649450458639783E-2</v>
      </c>
      <c r="L8" s="186">
        <f t="shared" si="4"/>
        <v>62216.222222222219</v>
      </c>
      <c r="M8" s="86">
        <f t="shared" si="12"/>
        <v>3.6863393333869707E-3</v>
      </c>
      <c r="N8" s="501"/>
      <c r="O8" s="498"/>
      <c r="P8" s="101" t="s">
        <v>147</v>
      </c>
      <c r="Q8" s="183">
        <v>1606274</v>
      </c>
      <c r="R8" s="151">
        <f>IFERROR(Q8/N5,"-")</f>
        <v>1.3748285084870351E-3</v>
      </c>
      <c r="S8" s="183">
        <v>106</v>
      </c>
      <c r="T8" s="151">
        <f>IFERROR(S8/O5,"-")</f>
        <v>6.0227272727272727E-2</v>
      </c>
      <c r="U8" s="186">
        <f t="shared" si="5"/>
        <v>15153.528301886792</v>
      </c>
      <c r="V8" s="86">
        <f t="shared" si="13"/>
        <v>7.7530152646630734E-4</v>
      </c>
      <c r="W8" s="501"/>
      <c r="X8" s="498"/>
      <c r="Y8" s="101" t="s">
        <v>147</v>
      </c>
      <c r="Z8" s="183">
        <v>741961</v>
      </c>
      <c r="AA8" s="151">
        <f>IFERROR(Z8/W5,"-")</f>
        <v>1.0598625703101148E-3</v>
      </c>
      <c r="AB8" s="183">
        <v>45</v>
      </c>
      <c r="AC8" s="151">
        <f>IFERROR(AB8/X5,"-")</f>
        <v>4.7669491525423727E-2</v>
      </c>
      <c r="AD8" s="186">
        <f t="shared" si="6"/>
        <v>16488.022222222222</v>
      </c>
      <c r="AE8" s="86">
        <f t="shared" si="14"/>
        <v>3.2913744048097951E-4</v>
      </c>
      <c r="AF8" s="501"/>
      <c r="AG8" s="498"/>
      <c r="AH8" s="101" t="s">
        <v>147</v>
      </c>
      <c r="AI8" s="183">
        <v>2994767</v>
      </c>
      <c r="AJ8" s="151">
        <f>IFERROR(AI8/AF5,"-")</f>
        <v>2.2125027389701241E-3</v>
      </c>
      <c r="AK8" s="183">
        <v>88</v>
      </c>
      <c r="AL8" s="151">
        <f>IFERROR(AK8/AG5,"-")</f>
        <v>4.9162011173184354E-2</v>
      </c>
      <c r="AM8" s="186">
        <f t="shared" si="7"/>
        <v>34031.443181818184</v>
      </c>
      <c r="AN8" s="86">
        <f t="shared" si="15"/>
        <v>6.4364655027391551E-4</v>
      </c>
      <c r="AO8" s="501"/>
      <c r="AP8" s="501"/>
      <c r="AQ8" s="101" t="s">
        <v>147</v>
      </c>
      <c r="AR8" s="183">
        <f t="shared" si="0"/>
        <v>36699978</v>
      </c>
      <c r="AS8" s="151">
        <f>IFERROR(AR8/AO5,"-")</f>
        <v>3.7075447508041807E-3</v>
      </c>
      <c r="AT8" s="183">
        <f t="shared" si="1"/>
        <v>743</v>
      </c>
      <c r="AU8" s="151">
        <f>IFERROR(AT8/AP5,"-")</f>
        <v>4.4772521843928895E-2</v>
      </c>
      <c r="AV8" s="186">
        <f t="shared" si="8"/>
        <v>49394.317631224767</v>
      </c>
      <c r="AW8" s="86">
        <f t="shared" si="16"/>
        <v>5.4344248506081726E-3</v>
      </c>
      <c r="AY8" s="83" t="s">
        <v>20</v>
      </c>
      <c r="AZ8" s="157">
        <v>6881806730</v>
      </c>
      <c r="BA8" s="157">
        <v>979713420</v>
      </c>
      <c r="BB8" s="157">
        <v>577735160</v>
      </c>
      <c r="BC8" s="157">
        <v>1070313650</v>
      </c>
      <c r="BD8" s="157">
        <f t="shared" si="9"/>
        <v>9509568960</v>
      </c>
      <c r="BE8" s="157">
        <v>11611</v>
      </c>
      <c r="BF8" s="157">
        <v>1489</v>
      </c>
      <c r="BG8" s="157">
        <v>777</v>
      </c>
      <c r="BH8" s="157">
        <v>1336</v>
      </c>
      <c r="BI8" s="157">
        <f t="shared" si="10"/>
        <v>15213</v>
      </c>
      <c r="BK8" s="38" t="s">
        <v>20</v>
      </c>
      <c r="BL8" s="112">
        <f>地区別_健診受診率!Y8</f>
        <v>115758</v>
      </c>
      <c r="BM8" s="134">
        <v>4</v>
      </c>
      <c r="BN8" s="38" t="s">
        <v>20</v>
      </c>
      <c r="BO8" s="114">
        <f t="shared" si="2"/>
        <v>0.84730538922155685</v>
      </c>
      <c r="BP8" s="9"/>
      <c r="BQ8" s="36" t="str">
        <f t="shared" si="17"/>
        <v>三島医療圏</v>
      </c>
      <c r="BR8" s="110">
        <f t="shared" si="3"/>
        <v>0.84702738810955247</v>
      </c>
      <c r="BS8" s="9"/>
      <c r="BT8" s="115">
        <f t="shared" si="11"/>
        <v>0.85219287618124551</v>
      </c>
      <c r="BU8" s="116">
        <v>0</v>
      </c>
    </row>
    <row r="9" spans="1:73" s="10" customFormat="1" ht="14.25" customHeight="1">
      <c r="B9" s="505"/>
      <c r="C9" s="507"/>
      <c r="D9" s="494"/>
      <c r="E9" s="501"/>
      <c r="F9" s="498"/>
      <c r="G9" s="101" t="s">
        <v>148</v>
      </c>
      <c r="H9" s="183">
        <v>135400076</v>
      </c>
      <c r="I9" s="151">
        <f>IFERROR(H9/E5,"-")</f>
        <v>2.0279296468825151E-2</v>
      </c>
      <c r="J9" s="183">
        <v>3600</v>
      </c>
      <c r="K9" s="151">
        <f>IFERROR(J9/F5,"-")</f>
        <v>0.29749607470456985</v>
      </c>
      <c r="L9" s="186">
        <f t="shared" si="4"/>
        <v>37611.132222222222</v>
      </c>
      <c r="M9" s="86">
        <f t="shared" si="12"/>
        <v>2.6330995238478361E-2</v>
      </c>
      <c r="N9" s="501"/>
      <c r="O9" s="498"/>
      <c r="P9" s="101" t="s">
        <v>148</v>
      </c>
      <c r="Q9" s="183">
        <v>25376844</v>
      </c>
      <c r="R9" s="151">
        <f>IFERROR(Q9/N5,"-")</f>
        <v>2.1720334504965012E-2</v>
      </c>
      <c r="S9" s="183">
        <v>604</v>
      </c>
      <c r="T9" s="151">
        <f>IFERROR(S9/O5,"-")</f>
        <v>0.3431818181818182</v>
      </c>
      <c r="U9" s="186">
        <f t="shared" si="5"/>
        <v>42014.642384105959</v>
      </c>
      <c r="V9" s="86">
        <f t="shared" si="13"/>
        <v>4.4177558677891476E-3</v>
      </c>
      <c r="W9" s="501"/>
      <c r="X9" s="498"/>
      <c r="Y9" s="101" t="s">
        <v>148</v>
      </c>
      <c r="Z9" s="183">
        <v>16542800</v>
      </c>
      <c r="AA9" s="151">
        <f>IFERROR(Z9/W5,"-")</f>
        <v>2.3630749497785149E-2</v>
      </c>
      <c r="AB9" s="183">
        <v>360</v>
      </c>
      <c r="AC9" s="151">
        <f>IFERROR(AB9/X5,"-")</f>
        <v>0.38135593220338981</v>
      </c>
      <c r="AD9" s="186">
        <f t="shared" si="6"/>
        <v>45952.222222222219</v>
      </c>
      <c r="AE9" s="86">
        <f t="shared" si="14"/>
        <v>2.6330995238478361E-3</v>
      </c>
      <c r="AF9" s="501"/>
      <c r="AG9" s="498"/>
      <c r="AH9" s="101" t="s">
        <v>148</v>
      </c>
      <c r="AI9" s="183">
        <v>27213113</v>
      </c>
      <c r="AJ9" s="151">
        <f>IFERROR(AI9/AF5,"-")</f>
        <v>2.0104765094714712E-2</v>
      </c>
      <c r="AK9" s="183">
        <v>687</v>
      </c>
      <c r="AL9" s="151">
        <f>IFERROR(AK9/AG5,"-")</f>
        <v>0.38379888268156426</v>
      </c>
      <c r="AM9" s="186">
        <f t="shared" si="7"/>
        <v>39611.518195050943</v>
      </c>
      <c r="AN9" s="86">
        <f t="shared" si="15"/>
        <v>5.0248315913429542E-3</v>
      </c>
      <c r="AO9" s="501"/>
      <c r="AP9" s="501"/>
      <c r="AQ9" s="101" t="s">
        <v>148</v>
      </c>
      <c r="AR9" s="183">
        <f t="shared" si="0"/>
        <v>204532833</v>
      </c>
      <c r="AS9" s="151">
        <f>IFERROR(AR9/AO5,"-")</f>
        <v>2.0662536401418498E-2</v>
      </c>
      <c r="AT9" s="183">
        <f t="shared" si="1"/>
        <v>5251</v>
      </c>
      <c r="AU9" s="151">
        <f>IFERROR(AT9/AP5,"-")</f>
        <v>0.31642060861705334</v>
      </c>
      <c r="AV9" s="186">
        <f t="shared" si="8"/>
        <v>38951.215577985146</v>
      </c>
      <c r="AW9" s="86">
        <f t="shared" si="16"/>
        <v>3.8406682221458301E-2</v>
      </c>
      <c r="AY9" s="83" t="s">
        <v>24</v>
      </c>
      <c r="AZ9" s="157">
        <v>4454824460</v>
      </c>
      <c r="BA9" s="157">
        <v>696004340</v>
      </c>
      <c r="BB9" s="157">
        <v>386447190</v>
      </c>
      <c r="BC9" s="157">
        <v>812912550</v>
      </c>
      <c r="BD9" s="157">
        <f t="shared" si="9"/>
        <v>6350188540</v>
      </c>
      <c r="BE9" s="157">
        <v>7902</v>
      </c>
      <c r="BF9" s="157">
        <v>1145</v>
      </c>
      <c r="BG9" s="157">
        <v>603</v>
      </c>
      <c r="BH9" s="157">
        <v>1024</v>
      </c>
      <c r="BI9" s="157">
        <f t="shared" si="10"/>
        <v>10674</v>
      </c>
      <c r="BK9" s="38" t="s">
        <v>24</v>
      </c>
      <c r="BL9" s="112">
        <f>地区別_健診受診率!Y9</f>
        <v>93452</v>
      </c>
      <c r="BM9" s="134">
        <v>5</v>
      </c>
      <c r="BN9" s="38" t="s">
        <v>24</v>
      </c>
      <c r="BO9" s="114">
        <f t="shared" si="2"/>
        <v>0.8466796875</v>
      </c>
      <c r="BP9" s="9"/>
      <c r="BQ9" s="36" t="str">
        <f t="shared" si="17"/>
        <v>南河内医療圏</v>
      </c>
      <c r="BR9" s="110">
        <f t="shared" si="3"/>
        <v>0.8466796875</v>
      </c>
      <c r="BS9" s="9"/>
      <c r="BT9" s="115">
        <f t="shared" si="11"/>
        <v>0.85219287618124551</v>
      </c>
      <c r="BU9" s="116">
        <v>0</v>
      </c>
    </row>
    <row r="10" spans="1:73" s="10" customFormat="1" ht="14.25" customHeight="1">
      <c r="B10" s="505"/>
      <c r="C10" s="507"/>
      <c r="D10" s="494"/>
      <c r="E10" s="501"/>
      <c r="F10" s="498"/>
      <c r="G10" s="101" t="s">
        <v>149</v>
      </c>
      <c r="H10" s="183">
        <v>284428479</v>
      </c>
      <c r="I10" s="151">
        <f>IFERROR(H10/E5,"-")</f>
        <v>4.259975045965269E-2</v>
      </c>
      <c r="J10" s="183">
        <v>4331</v>
      </c>
      <c r="K10" s="151">
        <f>IFERROR(J10/F5,"-")</f>
        <v>0.35790430542930335</v>
      </c>
      <c r="L10" s="186">
        <f t="shared" si="4"/>
        <v>65672.703532671439</v>
      </c>
      <c r="M10" s="86">
        <f t="shared" si="12"/>
        <v>3.1677650104958273E-2</v>
      </c>
      <c r="N10" s="501"/>
      <c r="O10" s="498"/>
      <c r="P10" s="101" t="s">
        <v>149</v>
      </c>
      <c r="Q10" s="183">
        <v>51998377</v>
      </c>
      <c r="R10" s="151">
        <f>IFERROR(Q10/N5,"-")</f>
        <v>4.4506012731736024E-2</v>
      </c>
      <c r="S10" s="183">
        <v>698</v>
      </c>
      <c r="T10" s="151">
        <f>IFERROR(S10/O5,"-")</f>
        <v>0.39659090909090911</v>
      </c>
      <c r="U10" s="186">
        <f t="shared" si="5"/>
        <v>74496.242120343843</v>
      </c>
      <c r="V10" s="86">
        <f t="shared" si="13"/>
        <v>5.1052874101271935E-3</v>
      </c>
      <c r="W10" s="501"/>
      <c r="X10" s="498"/>
      <c r="Y10" s="101" t="s">
        <v>149</v>
      </c>
      <c r="Z10" s="183">
        <v>33006260</v>
      </c>
      <c r="AA10" s="151">
        <f>IFERROR(Z10/W5,"-")</f>
        <v>4.714816487648802E-2</v>
      </c>
      <c r="AB10" s="183">
        <v>384</v>
      </c>
      <c r="AC10" s="151">
        <f>IFERROR(AB10/X5,"-")</f>
        <v>0.40677966101694918</v>
      </c>
      <c r="AD10" s="186">
        <f t="shared" si="6"/>
        <v>85953.802083333328</v>
      </c>
      <c r="AE10" s="86">
        <f t="shared" si="14"/>
        <v>2.8086394921043585E-3</v>
      </c>
      <c r="AF10" s="501"/>
      <c r="AG10" s="498"/>
      <c r="AH10" s="101" t="s">
        <v>149</v>
      </c>
      <c r="AI10" s="183">
        <v>54538180</v>
      </c>
      <c r="AJ10" s="151">
        <f>IFERROR(AI10/AF5,"-")</f>
        <v>4.0292240641240422E-2</v>
      </c>
      <c r="AK10" s="183">
        <v>735</v>
      </c>
      <c r="AL10" s="151">
        <f>IFERROR(AK10/AG5,"-")</f>
        <v>0.41061452513966479</v>
      </c>
      <c r="AM10" s="186">
        <f t="shared" si="7"/>
        <v>74201.605442176864</v>
      </c>
      <c r="AN10" s="86">
        <f t="shared" si="15"/>
        <v>5.3759115278559991E-3</v>
      </c>
      <c r="AO10" s="501"/>
      <c r="AP10" s="501"/>
      <c r="AQ10" s="101" t="s">
        <v>149</v>
      </c>
      <c r="AR10" s="183">
        <f t="shared" si="0"/>
        <v>423971296</v>
      </c>
      <c r="AS10" s="151">
        <f>IFERROR(AR10/AO5,"-")</f>
        <v>4.2830885429316755E-2</v>
      </c>
      <c r="AT10" s="183">
        <f t="shared" si="1"/>
        <v>6148</v>
      </c>
      <c r="AU10" s="151">
        <f>IFERROR(AT10/AP5,"-")</f>
        <v>0.37047303404639953</v>
      </c>
      <c r="AV10" s="186">
        <f t="shared" si="8"/>
        <v>68960.848405985686</v>
      </c>
      <c r="AW10" s="86">
        <f t="shared" si="16"/>
        <v>4.496748853504582E-2</v>
      </c>
      <c r="AY10" s="83" t="s">
        <v>34</v>
      </c>
      <c r="AZ10" s="157">
        <v>3571586870</v>
      </c>
      <c r="BA10" s="157">
        <v>566844250</v>
      </c>
      <c r="BB10" s="157">
        <v>328405600</v>
      </c>
      <c r="BC10" s="157">
        <v>638778080</v>
      </c>
      <c r="BD10" s="157">
        <f t="shared" si="9"/>
        <v>5105614800</v>
      </c>
      <c r="BE10" s="157">
        <v>6052</v>
      </c>
      <c r="BF10" s="157">
        <v>844</v>
      </c>
      <c r="BG10" s="157">
        <v>515</v>
      </c>
      <c r="BH10" s="157">
        <v>789</v>
      </c>
      <c r="BI10" s="157">
        <f t="shared" si="10"/>
        <v>8200</v>
      </c>
      <c r="BK10" s="38" t="s">
        <v>34</v>
      </c>
      <c r="BL10" s="112">
        <f>地区別_健診受診率!Y10</f>
        <v>115746</v>
      </c>
      <c r="BM10" s="134">
        <v>6</v>
      </c>
      <c r="BN10" s="38" t="s">
        <v>34</v>
      </c>
      <c r="BO10" s="114">
        <f t="shared" si="2"/>
        <v>0.85678073510773134</v>
      </c>
      <c r="BP10" s="9"/>
      <c r="BQ10" s="36" t="str">
        <f t="shared" si="17"/>
        <v>豊能医療圏</v>
      </c>
      <c r="BR10" s="110">
        <f t="shared" si="3"/>
        <v>0.83575418994413408</v>
      </c>
      <c r="BS10" s="9"/>
      <c r="BT10" s="115">
        <f t="shared" si="11"/>
        <v>0.85219287618124551</v>
      </c>
      <c r="BU10" s="116">
        <v>0</v>
      </c>
    </row>
    <row r="11" spans="1:73" s="10" customFormat="1" ht="14.25" customHeight="1">
      <c r="B11" s="505"/>
      <c r="C11" s="507"/>
      <c r="D11" s="494"/>
      <c r="E11" s="501"/>
      <c r="F11" s="498"/>
      <c r="G11" s="101" t="s">
        <v>150</v>
      </c>
      <c r="H11" s="183">
        <v>111566629</v>
      </c>
      <c r="I11" s="151">
        <f>IFERROR(H11/E5,"-")</f>
        <v>1.6709685934876622E-2</v>
      </c>
      <c r="J11" s="183">
        <v>980</v>
      </c>
      <c r="K11" s="151">
        <f>IFERROR(J11/F5,"-")</f>
        <v>8.0985042558466239E-2</v>
      </c>
      <c r="L11" s="186">
        <f t="shared" si="4"/>
        <v>113843.49897959184</v>
      </c>
      <c r="M11" s="86">
        <f t="shared" si="12"/>
        <v>7.1678820371413312E-3</v>
      </c>
      <c r="N11" s="501"/>
      <c r="O11" s="498"/>
      <c r="P11" s="101" t="s">
        <v>150</v>
      </c>
      <c r="Q11" s="183">
        <v>21162451</v>
      </c>
      <c r="R11" s="151">
        <f>IFERROR(Q11/N5,"-")</f>
        <v>1.8113186756593187E-2</v>
      </c>
      <c r="S11" s="183">
        <v>172</v>
      </c>
      <c r="T11" s="151">
        <f>IFERROR(S11/O5,"-")</f>
        <v>9.7727272727272732E-2</v>
      </c>
      <c r="U11" s="186">
        <f t="shared" si="5"/>
        <v>123037.50581395348</v>
      </c>
      <c r="V11" s="86">
        <f t="shared" si="13"/>
        <v>1.2580364391717438E-3</v>
      </c>
      <c r="W11" s="501"/>
      <c r="X11" s="498"/>
      <c r="Y11" s="101" t="s">
        <v>150</v>
      </c>
      <c r="Z11" s="183">
        <v>13070547</v>
      </c>
      <c r="AA11" s="151">
        <f>IFERROR(Z11/W5,"-")</f>
        <v>1.8670770483595715E-2</v>
      </c>
      <c r="AB11" s="183">
        <v>97</v>
      </c>
      <c r="AC11" s="151">
        <f>IFERROR(AB11/X5,"-")</f>
        <v>0.1027542372881356</v>
      </c>
      <c r="AD11" s="186">
        <f t="shared" si="6"/>
        <v>134747.90721649484</v>
      </c>
      <c r="AE11" s="86">
        <f t="shared" si="14"/>
        <v>7.0947403837011143E-4</v>
      </c>
      <c r="AF11" s="501"/>
      <c r="AG11" s="498"/>
      <c r="AH11" s="101" t="s">
        <v>150</v>
      </c>
      <c r="AI11" s="183">
        <v>46414128</v>
      </c>
      <c r="AJ11" s="151">
        <f>IFERROR(AI11/AF5,"-")</f>
        <v>3.4290275446106466E-2</v>
      </c>
      <c r="AK11" s="183">
        <v>217</v>
      </c>
      <c r="AL11" s="151">
        <f>IFERROR(AK11/AG5,"-")</f>
        <v>0.12122905027932961</v>
      </c>
      <c r="AM11" s="186">
        <f t="shared" si="7"/>
        <v>213889.99078341015</v>
      </c>
      <c r="AN11" s="86">
        <f t="shared" si="15"/>
        <v>1.5871738796527234E-3</v>
      </c>
      <c r="AO11" s="501"/>
      <c r="AP11" s="501"/>
      <c r="AQ11" s="101" t="s">
        <v>150</v>
      </c>
      <c r="AR11" s="183">
        <f t="shared" si="0"/>
        <v>192213755</v>
      </c>
      <c r="AS11" s="151">
        <f>IFERROR(AR11/AO5,"-")</f>
        <v>1.9418025220140755E-2</v>
      </c>
      <c r="AT11" s="183">
        <f t="shared" si="1"/>
        <v>1466</v>
      </c>
      <c r="AU11" s="151">
        <f>IFERROR(AT11/AP5,"-")</f>
        <v>8.8339861404037365E-2</v>
      </c>
      <c r="AV11" s="186">
        <f t="shared" si="8"/>
        <v>131114.43042291951</v>
      </c>
      <c r="AW11" s="86">
        <f t="shared" si="16"/>
        <v>1.072256639433591E-2</v>
      </c>
      <c r="AY11" s="83" t="s">
        <v>43</v>
      </c>
      <c r="AZ11" s="157">
        <v>5959426370</v>
      </c>
      <c r="BA11" s="157">
        <v>865441390</v>
      </c>
      <c r="BB11" s="157">
        <v>512573320</v>
      </c>
      <c r="BC11" s="157">
        <v>1086344500</v>
      </c>
      <c r="BD11" s="157">
        <f t="shared" si="9"/>
        <v>8423785580</v>
      </c>
      <c r="BE11" s="157">
        <v>9939</v>
      </c>
      <c r="BF11" s="157">
        <v>1348</v>
      </c>
      <c r="BG11" s="157">
        <v>801</v>
      </c>
      <c r="BH11" s="157">
        <v>1343</v>
      </c>
      <c r="BI11" s="157">
        <f t="shared" si="10"/>
        <v>13431</v>
      </c>
      <c r="BK11" s="38" t="s">
        <v>43</v>
      </c>
      <c r="BL11" s="112">
        <f>地区別_健診受診率!Y11</f>
        <v>119526</v>
      </c>
      <c r="BM11" s="134">
        <v>7</v>
      </c>
      <c r="BN11" s="38" t="s">
        <v>43</v>
      </c>
      <c r="BO11" s="114">
        <f t="shared" si="2"/>
        <v>0.83320923306031269</v>
      </c>
      <c r="BP11" s="9"/>
      <c r="BQ11" s="36" t="str">
        <f t="shared" si="17"/>
        <v>泉州医療圏</v>
      </c>
      <c r="BR11" s="110">
        <f t="shared" si="3"/>
        <v>0.83320923306031269</v>
      </c>
      <c r="BS11" s="9"/>
      <c r="BT11" s="115">
        <f t="shared" si="11"/>
        <v>0.85219287618124551</v>
      </c>
      <c r="BU11" s="116">
        <v>0</v>
      </c>
    </row>
    <row r="12" spans="1:73" s="10" customFormat="1" ht="14.25" customHeight="1">
      <c r="B12" s="505"/>
      <c r="C12" s="507"/>
      <c r="D12" s="494"/>
      <c r="E12" s="501"/>
      <c r="F12" s="498"/>
      <c r="G12" s="101" t="s">
        <v>160</v>
      </c>
      <c r="H12" s="183">
        <v>9515</v>
      </c>
      <c r="I12" s="151">
        <f>IFERROR(H12/E5,"-")</f>
        <v>1.4250915627319981E-6</v>
      </c>
      <c r="J12" s="183">
        <v>9</v>
      </c>
      <c r="K12" s="151">
        <f>IFERROR(J12/F5,"-")</f>
        <v>7.4374018676142469E-4</v>
      </c>
      <c r="L12" s="186">
        <f t="shared" si="4"/>
        <v>1057.2222222222222</v>
      </c>
      <c r="M12" s="86">
        <f t="shared" si="12"/>
        <v>6.5827488096195899E-5</v>
      </c>
      <c r="N12" s="501"/>
      <c r="O12" s="498"/>
      <c r="P12" s="101" t="s">
        <v>160</v>
      </c>
      <c r="Q12" s="183">
        <v>1518</v>
      </c>
      <c r="R12" s="151">
        <f>IFERROR(Q12/N5,"-")</f>
        <v>1.299273770155851E-6</v>
      </c>
      <c r="S12" s="183">
        <v>1</v>
      </c>
      <c r="T12" s="151">
        <f>IFERROR(S12/O5,"-")</f>
        <v>5.6818181818181815E-4</v>
      </c>
      <c r="U12" s="186">
        <f t="shared" si="5"/>
        <v>1518</v>
      </c>
      <c r="V12" s="86">
        <f t="shared" si="13"/>
        <v>7.3141653440217669E-6</v>
      </c>
      <c r="W12" s="501"/>
      <c r="X12" s="498"/>
      <c r="Y12" s="101" t="s">
        <v>160</v>
      </c>
      <c r="Z12" s="183">
        <v>0</v>
      </c>
      <c r="AA12" s="151">
        <f>IFERROR(Z12/W5,"-")</f>
        <v>0</v>
      </c>
      <c r="AB12" s="183">
        <v>0</v>
      </c>
      <c r="AC12" s="151">
        <f>IFERROR(AB12/X5,"-")</f>
        <v>0</v>
      </c>
      <c r="AD12" s="186" t="str">
        <f t="shared" si="6"/>
        <v>-</v>
      </c>
      <c r="AE12" s="86">
        <f t="shared" si="14"/>
        <v>0</v>
      </c>
      <c r="AF12" s="501"/>
      <c r="AG12" s="498"/>
      <c r="AH12" s="101" t="s">
        <v>160</v>
      </c>
      <c r="AI12" s="183">
        <v>0</v>
      </c>
      <c r="AJ12" s="151">
        <f>IFERROR(AI12/AF5,"-")</f>
        <v>0</v>
      </c>
      <c r="AK12" s="183">
        <v>0</v>
      </c>
      <c r="AL12" s="151">
        <f>IFERROR(AK12/AG5,"-")</f>
        <v>0</v>
      </c>
      <c r="AM12" s="186" t="str">
        <f t="shared" si="7"/>
        <v>-</v>
      </c>
      <c r="AN12" s="86">
        <f t="shared" si="15"/>
        <v>0</v>
      </c>
      <c r="AO12" s="501"/>
      <c r="AP12" s="501"/>
      <c r="AQ12" s="101" t="s">
        <v>160</v>
      </c>
      <c r="AR12" s="183">
        <f t="shared" si="0"/>
        <v>11033</v>
      </c>
      <c r="AS12" s="151">
        <f>IFERROR(AR12/AO5,"-")</f>
        <v>1.1145876227942841E-6</v>
      </c>
      <c r="AT12" s="183">
        <f t="shared" si="1"/>
        <v>10</v>
      </c>
      <c r="AU12" s="151">
        <f>IFERROR(AT12/AP5,"-")</f>
        <v>6.0259114191021392E-4</v>
      </c>
      <c r="AV12" s="186">
        <f t="shared" si="8"/>
        <v>1103.3</v>
      </c>
      <c r="AW12" s="86">
        <f t="shared" si="16"/>
        <v>7.3141653440217676E-5</v>
      </c>
      <c r="AY12" s="83" t="s">
        <v>56</v>
      </c>
      <c r="AZ12" s="157">
        <v>15391216790</v>
      </c>
      <c r="BA12" s="157">
        <v>2416181960</v>
      </c>
      <c r="BB12" s="157">
        <v>1296561000</v>
      </c>
      <c r="BC12" s="157">
        <v>2815036900</v>
      </c>
      <c r="BD12" s="157">
        <f t="shared" si="9"/>
        <v>21918996650</v>
      </c>
      <c r="BE12" s="157">
        <v>23433</v>
      </c>
      <c r="BF12" s="157">
        <v>3201</v>
      </c>
      <c r="BG12" s="157">
        <v>1665</v>
      </c>
      <c r="BH12" s="157">
        <v>3031</v>
      </c>
      <c r="BI12" s="157">
        <f t="shared" si="10"/>
        <v>31330</v>
      </c>
      <c r="BK12" s="38" t="s">
        <v>56</v>
      </c>
      <c r="BL12" s="112">
        <f>地区別_健診受診率!Y12</f>
        <v>321235</v>
      </c>
      <c r="BM12" s="134">
        <v>8</v>
      </c>
      <c r="BN12" s="38" t="s">
        <v>56</v>
      </c>
      <c r="BO12" s="114">
        <f t="shared" si="2"/>
        <v>0.88584625536126693</v>
      </c>
      <c r="BP12" s="9"/>
      <c r="BQ12" s="36" t="str">
        <f t="shared" si="17"/>
        <v>北河内医療圏</v>
      </c>
      <c r="BR12" s="110">
        <f t="shared" si="3"/>
        <v>0.83259070655633349</v>
      </c>
      <c r="BS12" s="9"/>
      <c r="BT12" s="115">
        <f t="shared" si="11"/>
        <v>0.85219287618124551</v>
      </c>
      <c r="BU12" s="116">
        <v>999</v>
      </c>
    </row>
    <row r="13" spans="1:73" s="10" customFormat="1" ht="14.25" customHeight="1">
      <c r="B13" s="505"/>
      <c r="C13" s="507"/>
      <c r="D13" s="494"/>
      <c r="E13" s="501"/>
      <c r="F13" s="498"/>
      <c r="G13" s="101" t="s">
        <v>151</v>
      </c>
      <c r="H13" s="183">
        <v>3286385</v>
      </c>
      <c r="I13" s="151">
        <f>IFERROR(H13/E5,"-")</f>
        <v>4.9221224754482373E-4</v>
      </c>
      <c r="J13" s="183">
        <v>120</v>
      </c>
      <c r="K13" s="151">
        <f>IFERROR(J13/F5,"-")</f>
        <v>9.9165358234856622E-3</v>
      </c>
      <c r="L13" s="186">
        <f t="shared" si="4"/>
        <v>27386.541666666668</v>
      </c>
      <c r="M13" s="86">
        <f t="shared" si="12"/>
        <v>8.7769984128261206E-4</v>
      </c>
      <c r="N13" s="501"/>
      <c r="O13" s="498"/>
      <c r="P13" s="101" t="s">
        <v>151</v>
      </c>
      <c r="Q13" s="183">
        <v>804329</v>
      </c>
      <c r="R13" s="151">
        <f>IFERROR(Q13/N5,"-")</f>
        <v>6.8843450084037246E-4</v>
      </c>
      <c r="S13" s="183">
        <v>18</v>
      </c>
      <c r="T13" s="151">
        <f>IFERROR(S13/O5,"-")</f>
        <v>1.0227272727272727E-2</v>
      </c>
      <c r="U13" s="186">
        <f t="shared" si="5"/>
        <v>44684.944444444445</v>
      </c>
      <c r="V13" s="86">
        <f t="shared" si="13"/>
        <v>1.316549761923918E-4</v>
      </c>
      <c r="W13" s="501"/>
      <c r="X13" s="498"/>
      <c r="Y13" s="101" t="s">
        <v>151</v>
      </c>
      <c r="Z13" s="183">
        <v>385178</v>
      </c>
      <c r="AA13" s="151">
        <f>IFERROR(Z13/W5,"-")</f>
        <v>5.50211864379542E-4</v>
      </c>
      <c r="AB13" s="183">
        <v>20</v>
      </c>
      <c r="AC13" s="151">
        <f>IFERROR(AB13/X5,"-")</f>
        <v>2.1186440677966101E-2</v>
      </c>
      <c r="AD13" s="186">
        <f t="shared" si="6"/>
        <v>19258.900000000001</v>
      </c>
      <c r="AE13" s="86">
        <f t="shared" si="14"/>
        <v>1.4628330688043535E-4</v>
      </c>
      <c r="AF13" s="501"/>
      <c r="AG13" s="498"/>
      <c r="AH13" s="101" t="s">
        <v>151</v>
      </c>
      <c r="AI13" s="183">
        <v>486021</v>
      </c>
      <c r="AJ13" s="151">
        <f>IFERROR(AI13/AF5,"-")</f>
        <v>3.5906726423023852E-4</v>
      </c>
      <c r="AK13" s="183">
        <v>22</v>
      </c>
      <c r="AL13" s="151">
        <f>IFERROR(AK13/AG5,"-")</f>
        <v>1.2290502793296089E-2</v>
      </c>
      <c r="AM13" s="186">
        <f t="shared" si="7"/>
        <v>22091.863636363636</v>
      </c>
      <c r="AN13" s="86">
        <f t="shared" si="15"/>
        <v>1.6091163756847888E-4</v>
      </c>
      <c r="AO13" s="501"/>
      <c r="AP13" s="501"/>
      <c r="AQ13" s="101" t="s">
        <v>151</v>
      </c>
      <c r="AR13" s="183">
        <f t="shared" si="0"/>
        <v>4961913</v>
      </c>
      <c r="AS13" s="151">
        <f>IFERROR(AR13/AO5,"-")</f>
        <v>5.0126772547648456E-4</v>
      </c>
      <c r="AT13" s="183">
        <f t="shared" si="1"/>
        <v>180</v>
      </c>
      <c r="AU13" s="151">
        <f>IFERROR(AT13/AP5,"-")</f>
        <v>1.0846640554383851E-2</v>
      </c>
      <c r="AV13" s="186">
        <f t="shared" si="8"/>
        <v>27566.183333333334</v>
      </c>
      <c r="AW13" s="86">
        <f t="shared" si="16"/>
        <v>1.316549761923918E-3</v>
      </c>
      <c r="BK13" s="83" t="s">
        <v>247</v>
      </c>
      <c r="BL13" s="112">
        <f>地区別_健診受診率!Y13</f>
        <v>1169607</v>
      </c>
    </row>
    <row r="14" spans="1:73" s="10" customFormat="1" ht="14.25" customHeight="1">
      <c r="B14" s="505"/>
      <c r="C14" s="507"/>
      <c r="D14" s="494"/>
      <c r="E14" s="501"/>
      <c r="F14" s="498"/>
      <c r="G14" s="101" t="s">
        <v>152</v>
      </c>
      <c r="H14" s="183">
        <v>4975381</v>
      </c>
      <c r="I14" s="151">
        <f>IFERROR(H14/E5,"-")</f>
        <v>7.4517850598813365E-4</v>
      </c>
      <c r="J14" s="183">
        <v>313</v>
      </c>
      <c r="K14" s="151">
        <f>IFERROR(J14/F5,"-")</f>
        <v>2.586563093959177E-2</v>
      </c>
      <c r="L14" s="186">
        <f t="shared" si="4"/>
        <v>15895.785942492013</v>
      </c>
      <c r="M14" s="86">
        <f t="shared" si="12"/>
        <v>2.2893337526788131E-3</v>
      </c>
      <c r="N14" s="501"/>
      <c r="O14" s="498"/>
      <c r="P14" s="101" t="s">
        <v>152</v>
      </c>
      <c r="Q14" s="183">
        <v>758376</v>
      </c>
      <c r="R14" s="151">
        <f>IFERROR(Q14/N5,"-")</f>
        <v>6.4910279625541082E-4</v>
      </c>
      <c r="S14" s="183">
        <v>42</v>
      </c>
      <c r="T14" s="151">
        <f>IFERROR(S14/O5,"-")</f>
        <v>2.3863636363636365E-2</v>
      </c>
      <c r="U14" s="186">
        <f t="shared" si="5"/>
        <v>18056.571428571428</v>
      </c>
      <c r="V14" s="86">
        <f t="shared" si="13"/>
        <v>3.071949444489142E-4</v>
      </c>
      <c r="W14" s="501"/>
      <c r="X14" s="498"/>
      <c r="Y14" s="101" t="s">
        <v>152</v>
      </c>
      <c r="Z14" s="183">
        <v>518899</v>
      </c>
      <c r="AA14" s="151">
        <f>IFERROR(Z14/W5,"-")</f>
        <v>7.4122713710201519E-4</v>
      </c>
      <c r="AB14" s="183">
        <v>32</v>
      </c>
      <c r="AC14" s="151">
        <f>IFERROR(AB14/X5,"-")</f>
        <v>3.3898305084745763E-2</v>
      </c>
      <c r="AD14" s="186">
        <f t="shared" si="6"/>
        <v>16215.59375</v>
      </c>
      <c r="AE14" s="86">
        <f t="shared" si="14"/>
        <v>2.3405329100869654E-4</v>
      </c>
      <c r="AF14" s="501"/>
      <c r="AG14" s="498"/>
      <c r="AH14" s="101" t="s">
        <v>152</v>
      </c>
      <c r="AI14" s="183">
        <v>2226115</v>
      </c>
      <c r="AJ14" s="151">
        <f>IFERROR(AI14/AF5,"-")</f>
        <v>1.6446306289479209E-3</v>
      </c>
      <c r="AK14" s="183">
        <v>92</v>
      </c>
      <c r="AL14" s="151">
        <f>IFERROR(AK14/AG5,"-")</f>
        <v>5.1396648044692739E-2</v>
      </c>
      <c r="AM14" s="186">
        <f t="shared" si="7"/>
        <v>24196.902173913044</v>
      </c>
      <c r="AN14" s="86">
        <f t="shared" si="15"/>
        <v>6.7290321165000251E-4</v>
      </c>
      <c r="AO14" s="501"/>
      <c r="AP14" s="501"/>
      <c r="AQ14" s="101" t="s">
        <v>152</v>
      </c>
      <c r="AR14" s="183">
        <f t="shared" si="0"/>
        <v>8478771</v>
      </c>
      <c r="AS14" s="151">
        <f>IFERROR(AR14/AO5,"-")</f>
        <v>8.5655154655190019E-4</v>
      </c>
      <c r="AT14" s="183">
        <f t="shared" si="1"/>
        <v>479</v>
      </c>
      <c r="AU14" s="151">
        <f>IFERROR(AT14/AP5,"-")</f>
        <v>2.8864115697499245E-2</v>
      </c>
      <c r="AV14" s="186">
        <f t="shared" si="8"/>
        <v>17700.983298538624</v>
      </c>
      <c r="AW14" s="86">
        <f t="shared" si="16"/>
        <v>3.5034851997864263E-3</v>
      </c>
    </row>
    <row r="15" spans="1:73" s="10" customFormat="1" ht="14.25" customHeight="1">
      <c r="B15" s="505"/>
      <c r="C15" s="507"/>
      <c r="D15" s="494"/>
      <c r="E15" s="501"/>
      <c r="F15" s="498"/>
      <c r="G15" s="101" t="s">
        <v>153</v>
      </c>
      <c r="H15" s="183">
        <v>2404785</v>
      </c>
      <c r="I15" s="151">
        <f>IFERROR(H15/E5,"-")</f>
        <v>3.6017223475401665E-4</v>
      </c>
      <c r="J15" s="183">
        <v>52</v>
      </c>
      <c r="K15" s="151">
        <f>IFERROR(J15/F5,"-")</f>
        <v>4.2971655235104541E-3</v>
      </c>
      <c r="L15" s="186">
        <f t="shared" si="4"/>
        <v>46245.865384615383</v>
      </c>
      <c r="M15" s="86">
        <f t="shared" si="12"/>
        <v>3.8033659788913187E-4</v>
      </c>
      <c r="N15" s="501"/>
      <c r="O15" s="498"/>
      <c r="P15" s="101" t="s">
        <v>153</v>
      </c>
      <c r="Q15" s="183">
        <v>175721</v>
      </c>
      <c r="R15" s="151">
        <f>IFERROR(Q15/N5,"-")</f>
        <v>1.5040163779022153E-4</v>
      </c>
      <c r="S15" s="183">
        <v>18</v>
      </c>
      <c r="T15" s="151">
        <f>IFERROR(S15/O5,"-")</f>
        <v>1.0227272727272727E-2</v>
      </c>
      <c r="U15" s="186">
        <f t="shared" si="5"/>
        <v>9762.2777777777774</v>
      </c>
      <c r="V15" s="86">
        <f t="shared" si="13"/>
        <v>1.316549761923918E-4</v>
      </c>
      <c r="W15" s="501"/>
      <c r="X15" s="498"/>
      <c r="Y15" s="101" t="s">
        <v>153</v>
      </c>
      <c r="Z15" s="183">
        <v>137762</v>
      </c>
      <c r="AA15" s="151">
        <f>IFERROR(Z15/W5,"-")</f>
        <v>1.967876848123581E-4</v>
      </c>
      <c r="AB15" s="183">
        <v>8</v>
      </c>
      <c r="AC15" s="151">
        <f>IFERROR(AB15/X5,"-")</f>
        <v>8.4745762711864406E-3</v>
      </c>
      <c r="AD15" s="186">
        <f t="shared" si="6"/>
        <v>17220.25</v>
      </c>
      <c r="AE15" s="86">
        <f t="shared" si="14"/>
        <v>5.8513322752174135E-5</v>
      </c>
      <c r="AF15" s="501"/>
      <c r="AG15" s="498"/>
      <c r="AH15" s="101" t="s">
        <v>153</v>
      </c>
      <c r="AI15" s="183">
        <v>1115797</v>
      </c>
      <c r="AJ15" s="151">
        <f>IFERROR(AI15/AF5,"-")</f>
        <v>8.2433922860598093E-4</v>
      </c>
      <c r="AK15" s="183">
        <v>33</v>
      </c>
      <c r="AL15" s="151">
        <f>IFERROR(AK15/AG5,"-")</f>
        <v>1.8435754189944135E-2</v>
      </c>
      <c r="AM15" s="186">
        <f t="shared" si="7"/>
        <v>33812.030303030304</v>
      </c>
      <c r="AN15" s="86">
        <f t="shared" si="15"/>
        <v>2.4136745635271832E-4</v>
      </c>
      <c r="AO15" s="501"/>
      <c r="AP15" s="501"/>
      <c r="AQ15" s="101" t="s">
        <v>153</v>
      </c>
      <c r="AR15" s="183">
        <f t="shared" si="0"/>
        <v>3834065</v>
      </c>
      <c r="AS15" s="151">
        <f>IFERROR(AR15/AO5,"-")</f>
        <v>3.873290486711472E-4</v>
      </c>
      <c r="AT15" s="183">
        <f t="shared" si="1"/>
        <v>111</v>
      </c>
      <c r="AU15" s="151">
        <f>IFERROR(AT15/AP5,"-")</f>
        <v>6.6887616752033746E-3</v>
      </c>
      <c r="AV15" s="186">
        <f t="shared" si="8"/>
        <v>34541.126126126124</v>
      </c>
      <c r="AW15" s="86">
        <f t="shared" si="16"/>
        <v>8.1187235318641614E-4</v>
      </c>
    </row>
    <row r="16" spans="1:73" s="10" customFormat="1" ht="14.25" customHeight="1">
      <c r="B16" s="505"/>
      <c r="C16" s="507"/>
      <c r="D16" s="494"/>
      <c r="E16" s="501"/>
      <c r="F16" s="498"/>
      <c r="G16" s="101" t="s">
        <v>154</v>
      </c>
      <c r="H16" s="183">
        <v>2377396</v>
      </c>
      <c r="I16" s="151">
        <f>IFERROR(H16/E5,"-")</f>
        <v>3.5607009783213887E-4</v>
      </c>
      <c r="J16" s="183">
        <v>37</v>
      </c>
      <c r="K16" s="151">
        <f>IFERROR(J16/F5,"-")</f>
        <v>3.0575985455747459E-3</v>
      </c>
      <c r="L16" s="186">
        <f t="shared" si="4"/>
        <v>64253.945945945947</v>
      </c>
      <c r="M16" s="86">
        <f t="shared" si="12"/>
        <v>2.706241177288054E-4</v>
      </c>
      <c r="N16" s="501"/>
      <c r="O16" s="498"/>
      <c r="P16" s="101" t="s">
        <v>154</v>
      </c>
      <c r="Q16" s="183">
        <v>1462827</v>
      </c>
      <c r="R16" s="151">
        <f>IFERROR(Q16/N5,"-")</f>
        <v>1.2520505608536053E-3</v>
      </c>
      <c r="S16" s="183">
        <v>10</v>
      </c>
      <c r="T16" s="151">
        <f>IFERROR(S16/O5,"-")</f>
        <v>5.681818181818182E-3</v>
      </c>
      <c r="U16" s="186">
        <f t="shared" si="5"/>
        <v>146282.70000000001</v>
      </c>
      <c r="V16" s="86">
        <f t="shared" si="13"/>
        <v>7.3141653440217676E-5</v>
      </c>
      <c r="W16" s="501"/>
      <c r="X16" s="498"/>
      <c r="Y16" s="101" t="s">
        <v>154</v>
      </c>
      <c r="Z16" s="183">
        <v>2347237</v>
      </c>
      <c r="AA16" s="151">
        <f>IFERROR(Z16/W5,"-")</f>
        <v>3.3529372028273763E-3</v>
      </c>
      <c r="AB16" s="183">
        <v>9</v>
      </c>
      <c r="AC16" s="151">
        <f>IFERROR(AB16/X5,"-")</f>
        <v>9.5338983050847464E-3</v>
      </c>
      <c r="AD16" s="186">
        <f t="shared" si="6"/>
        <v>260804.11111111112</v>
      </c>
      <c r="AE16" s="86">
        <f t="shared" si="14"/>
        <v>6.5827488096195899E-5</v>
      </c>
      <c r="AF16" s="501"/>
      <c r="AG16" s="498"/>
      <c r="AH16" s="101" t="s">
        <v>154</v>
      </c>
      <c r="AI16" s="183">
        <v>7555568</v>
      </c>
      <c r="AJ16" s="151">
        <f>IFERROR(AI16/AF5,"-")</f>
        <v>5.5819751234319811E-3</v>
      </c>
      <c r="AK16" s="183">
        <v>32</v>
      </c>
      <c r="AL16" s="151">
        <f>IFERROR(AK16/AG5,"-")</f>
        <v>1.7877094972067038E-2</v>
      </c>
      <c r="AM16" s="186">
        <f t="shared" si="7"/>
        <v>236111.5</v>
      </c>
      <c r="AN16" s="86">
        <f t="shared" si="15"/>
        <v>2.3405329100869654E-4</v>
      </c>
      <c r="AO16" s="501"/>
      <c r="AP16" s="501"/>
      <c r="AQ16" s="101" t="s">
        <v>154</v>
      </c>
      <c r="AR16" s="183">
        <f t="shared" si="0"/>
        <v>13743028</v>
      </c>
      <c r="AS16" s="151">
        <f>IFERROR(AR16/AO5,"-")</f>
        <v>1.3883629936114641E-3</v>
      </c>
      <c r="AT16" s="183">
        <f t="shared" si="1"/>
        <v>88</v>
      </c>
      <c r="AU16" s="151">
        <f>IFERROR(AT16/AP5,"-")</f>
        <v>5.3028020488098829E-3</v>
      </c>
      <c r="AV16" s="186">
        <f t="shared" si="8"/>
        <v>156170.77272727274</v>
      </c>
      <c r="AW16" s="86">
        <f t="shared" si="16"/>
        <v>6.4364655027391551E-4</v>
      </c>
    </row>
    <row r="17" spans="2:49" s="10" customFormat="1" ht="14.25" customHeight="1">
      <c r="B17" s="505"/>
      <c r="C17" s="507"/>
      <c r="D17" s="494"/>
      <c r="E17" s="501"/>
      <c r="F17" s="498"/>
      <c r="G17" s="101" t="s">
        <v>155</v>
      </c>
      <c r="H17" s="183">
        <v>31950539</v>
      </c>
      <c r="I17" s="151">
        <f>IFERROR(H17/E5,"-")</f>
        <v>4.7853330061628646E-3</v>
      </c>
      <c r="J17" s="183">
        <v>955</v>
      </c>
      <c r="K17" s="151">
        <f>IFERROR(J17/F5,"-")</f>
        <v>7.8919097595240059E-2</v>
      </c>
      <c r="L17" s="186">
        <f t="shared" si="4"/>
        <v>33456.061780104712</v>
      </c>
      <c r="M17" s="86">
        <f t="shared" si="12"/>
        <v>6.9850279035407878E-3</v>
      </c>
      <c r="N17" s="501"/>
      <c r="O17" s="498"/>
      <c r="P17" s="101" t="s">
        <v>155</v>
      </c>
      <c r="Q17" s="183">
        <v>10038590</v>
      </c>
      <c r="R17" s="151">
        <f>IFERROR(Q17/N5,"-")</f>
        <v>8.5921453730888175E-3</v>
      </c>
      <c r="S17" s="183">
        <v>186</v>
      </c>
      <c r="T17" s="151">
        <f>IFERROR(S17/O5,"-")</f>
        <v>0.10568181818181818</v>
      </c>
      <c r="U17" s="186">
        <f t="shared" si="5"/>
        <v>53970.913978494624</v>
      </c>
      <c r="V17" s="86">
        <f t="shared" si="13"/>
        <v>1.3604347539880486E-3</v>
      </c>
      <c r="W17" s="501"/>
      <c r="X17" s="498"/>
      <c r="Y17" s="101" t="s">
        <v>155</v>
      </c>
      <c r="Z17" s="183">
        <v>4746886</v>
      </c>
      <c r="AA17" s="151">
        <f>IFERROR(Z17/W5,"-")</f>
        <v>6.7807429190066592E-3</v>
      </c>
      <c r="AB17" s="183">
        <v>126</v>
      </c>
      <c r="AC17" s="151">
        <f>IFERROR(AB17/X5,"-")</f>
        <v>0.13347457627118645</v>
      </c>
      <c r="AD17" s="186">
        <f t="shared" si="6"/>
        <v>37673.69841269841</v>
      </c>
      <c r="AE17" s="86">
        <f t="shared" si="14"/>
        <v>9.2158483334674266E-4</v>
      </c>
      <c r="AF17" s="501"/>
      <c r="AG17" s="498"/>
      <c r="AH17" s="101" t="s">
        <v>155</v>
      </c>
      <c r="AI17" s="183">
        <v>10423977</v>
      </c>
      <c r="AJ17" s="151">
        <f>IFERROR(AI17/AF5,"-")</f>
        <v>7.7011258850727213E-3</v>
      </c>
      <c r="AK17" s="183">
        <v>257</v>
      </c>
      <c r="AL17" s="151">
        <f>IFERROR(AK17/AG5,"-")</f>
        <v>0.1435754189944134</v>
      </c>
      <c r="AM17" s="186">
        <f t="shared" si="7"/>
        <v>40560.221789883268</v>
      </c>
      <c r="AN17" s="86">
        <f t="shared" si="15"/>
        <v>1.879740493413594E-3</v>
      </c>
      <c r="AO17" s="501"/>
      <c r="AP17" s="501"/>
      <c r="AQ17" s="101" t="s">
        <v>155</v>
      </c>
      <c r="AR17" s="183">
        <f t="shared" si="0"/>
        <v>57159992</v>
      </c>
      <c r="AS17" s="151">
        <f>IFERROR(AR17/AO5,"-")</f>
        <v>5.77447834697909E-3</v>
      </c>
      <c r="AT17" s="183">
        <f t="shared" si="1"/>
        <v>1524</v>
      </c>
      <c r="AU17" s="151">
        <f>IFERROR(AT17/AP5,"-")</f>
        <v>9.1834890027116603E-2</v>
      </c>
      <c r="AV17" s="186">
        <f t="shared" si="8"/>
        <v>37506.556430446195</v>
      </c>
      <c r="AW17" s="86">
        <f t="shared" si="16"/>
        <v>1.1146787984289173E-2</v>
      </c>
    </row>
    <row r="18" spans="2:49" s="10" customFormat="1" ht="14.25" customHeight="1">
      <c r="B18" s="505"/>
      <c r="C18" s="507"/>
      <c r="D18" s="494"/>
      <c r="E18" s="501"/>
      <c r="F18" s="498"/>
      <c r="G18" s="101" t="s">
        <v>156</v>
      </c>
      <c r="H18" s="183">
        <v>55806153</v>
      </c>
      <c r="I18" s="151">
        <f>IFERROR(H18/E5,"-")</f>
        <v>8.3582635616217538E-3</v>
      </c>
      <c r="J18" s="183">
        <v>840</v>
      </c>
      <c r="K18" s="151">
        <f>IFERROR(J18/F5,"-")</f>
        <v>6.9415750764399639E-2</v>
      </c>
      <c r="L18" s="186">
        <f t="shared" si="4"/>
        <v>66435.896428571432</v>
      </c>
      <c r="M18" s="86">
        <f t="shared" si="12"/>
        <v>6.1438988889782843E-3</v>
      </c>
      <c r="N18" s="501"/>
      <c r="O18" s="498"/>
      <c r="P18" s="101" t="s">
        <v>156</v>
      </c>
      <c r="Q18" s="183">
        <v>8564793</v>
      </c>
      <c r="R18" s="151">
        <f>IFERROR(Q18/N5,"-")</f>
        <v>7.3307054622624782E-3</v>
      </c>
      <c r="S18" s="183">
        <v>115</v>
      </c>
      <c r="T18" s="151">
        <f>IFERROR(S18/O5,"-")</f>
        <v>6.5340909090909088E-2</v>
      </c>
      <c r="U18" s="186">
        <f t="shared" si="5"/>
        <v>74476.460869565213</v>
      </c>
      <c r="V18" s="86">
        <f t="shared" si="13"/>
        <v>8.4112901456250325E-4</v>
      </c>
      <c r="W18" s="501"/>
      <c r="X18" s="498"/>
      <c r="Y18" s="101" t="s">
        <v>156</v>
      </c>
      <c r="Z18" s="183">
        <v>8265742</v>
      </c>
      <c r="AA18" s="151">
        <f>IFERROR(Z18/W5,"-")</f>
        <v>1.1807292514889959E-2</v>
      </c>
      <c r="AB18" s="183">
        <v>86</v>
      </c>
      <c r="AC18" s="151">
        <f>IFERROR(AB18/X5,"-")</f>
        <v>9.110169491525423E-2</v>
      </c>
      <c r="AD18" s="186">
        <f t="shared" si="6"/>
        <v>96113.279069767435</v>
      </c>
      <c r="AE18" s="86">
        <f t="shared" si="14"/>
        <v>6.2901821958587191E-4</v>
      </c>
      <c r="AF18" s="501"/>
      <c r="AG18" s="498"/>
      <c r="AH18" s="101" t="s">
        <v>156</v>
      </c>
      <c r="AI18" s="183">
        <v>14376930</v>
      </c>
      <c r="AJ18" s="151">
        <f>IFERROR(AI18/AF5,"-")</f>
        <v>1.0621526483690299E-2</v>
      </c>
      <c r="AK18" s="183">
        <v>206</v>
      </c>
      <c r="AL18" s="151">
        <f>IFERROR(AK18/AG5,"-")</f>
        <v>0.11508379888268157</v>
      </c>
      <c r="AM18" s="186">
        <f t="shared" si="7"/>
        <v>69790.922330097092</v>
      </c>
      <c r="AN18" s="86">
        <f t="shared" si="15"/>
        <v>1.5067180608684841E-3</v>
      </c>
      <c r="AO18" s="501"/>
      <c r="AP18" s="501"/>
      <c r="AQ18" s="101" t="s">
        <v>156</v>
      </c>
      <c r="AR18" s="183">
        <f t="shared" si="0"/>
        <v>87013618</v>
      </c>
      <c r="AS18" s="151">
        <f>IFERROR(AR18/AO5,"-")</f>
        <v>8.7903835436735182E-3</v>
      </c>
      <c r="AT18" s="183">
        <f t="shared" si="1"/>
        <v>1247</v>
      </c>
      <c r="AU18" s="151">
        <f>IFERROR(AT18/AP5,"-")</f>
        <v>7.5143115396203677E-2</v>
      </c>
      <c r="AV18" s="186">
        <f t="shared" si="8"/>
        <v>69778.36246992783</v>
      </c>
      <c r="AW18" s="86">
        <f t="shared" si="16"/>
        <v>9.1207641839951437E-3</v>
      </c>
    </row>
    <row r="19" spans="2:49" s="10" customFormat="1" ht="14.25" customHeight="1">
      <c r="B19" s="505"/>
      <c r="C19" s="507"/>
      <c r="D19" s="494"/>
      <c r="E19" s="501"/>
      <c r="F19" s="498"/>
      <c r="G19" s="101" t="s">
        <v>157</v>
      </c>
      <c r="H19" s="183">
        <v>25142868</v>
      </c>
      <c r="I19" s="151">
        <f>IFERROR(H19/E5,"-")</f>
        <v>3.7657266473656698E-3</v>
      </c>
      <c r="J19" s="183">
        <v>562</v>
      </c>
      <c r="K19" s="151">
        <f>IFERROR(J19/F5,"-")</f>
        <v>4.6442442773324516E-2</v>
      </c>
      <c r="L19" s="186">
        <f t="shared" si="4"/>
        <v>44738.199288256226</v>
      </c>
      <c r="M19" s="86">
        <f t="shared" si="12"/>
        <v>4.1105609233402333E-3</v>
      </c>
      <c r="N19" s="501"/>
      <c r="O19" s="498"/>
      <c r="P19" s="101" t="s">
        <v>157</v>
      </c>
      <c r="Q19" s="183">
        <v>4714586</v>
      </c>
      <c r="R19" s="151">
        <f>IFERROR(Q19/N5,"-")</f>
        <v>4.0352687265770701E-3</v>
      </c>
      <c r="S19" s="183">
        <v>110</v>
      </c>
      <c r="T19" s="151">
        <f>IFERROR(S19/O5,"-")</f>
        <v>6.25E-2</v>
      </c>
      <c r="U19" s="186">
        <f t="shared" si="5"/>
        <v>42859.872727272726</v>
      </c>
      <c r="V19" s="86">
        <f t="shared" si="13"/>
        <v>8.0455818784239434E-4</v>
      </c>
      <c r="W19" s="501"/>
      <c r="X19" s="498"/>
      <c r="Y19" s="101" t="s">
        <v>157</v>
      </c>
      <c r="Z19" s="183">
        <v>2114214</v>
      </c>
      <c r="AA19" s="151">
        <f>IFERROR(Z19/W5,"-")</f>
        <v>3.0200728666676942E-3</v>
      </c>
      <c r="AB19" s="183">
        <v>56</v>
      </c>
      <c r="AC19" s="151">
        <f>IFERROR(AB19/X5,"-")</f>
        <v>5.9322033898305086E-2</v>
      </c>
      <c r="AD19" s="186">
        <f t="shared" si="6"/>
        <v>37753.821428571428</v>
      </c>
      <c r="AE19" s="86">
        <f t="shared" si="14"/>
        <v>4.0959325926521897E-4</v>
      </c>
      <c r="AF19" s="501"/>
      <c r="AG19" s="498"/>
      <c r="AH19" s="101" t="s">
        <v>157</v>
      </c>
      <c r="AI19" s="183">
        <v>8767627</v>
      </c>
      <c r="AJ19" s="151">
        <f>IFERROR(AI19/AF5,"-")</f>
        <v>6.4774317173150412E-3</v>
      </c>
      <c r="AK19" s="183">
        <v>172</v>
      </c>
      <c r="AL19" s="151">
        <f>IFERROR(AK19/AG5,"-")</f>
        <v>9.6089385474860331E-2</v>
      </c>
      <c r="AM19" s="186">
        <f t="shared" si="7"/>
        <v>50974.575581395351</v>
      </c>
      <c r="AN19" s="86">
        <f t="shared" si="15"/>
        <v>1.2580364391717438E-3</v>
      </c>
      <c r="AO19" s="501"/>
      <c r="AP19" s="501"/>
      <c r="AQ19" s="101" t="s">
        <v>157</v>
      </c>
      <c r="AR19" s="183">
        <f t="shared" si="0"/>
        <v>40739295</v>
      </c>
      <c r="AS19" s="151">
        <f>IFERROR(AR19/AO5,"-")</f>
        <v>4.1156089883408924E-3</v>
      </c>
      <c r="AT19" s="183">
        <f t="shared" si="1"/>
        <v>900</v>
      </c>
      <c r="AU19" s="151">
        <f>IFERROR(AT19/AP5,"-")</f>
        <v>5.4233202771919252E-2</v>
      </c>
      <c r="AV19" s="186">
        <f t="shared" si="8"/>
        <v>45265.883333333331</v>
      </c>
      <c r="AW19" s="86">
        <f t="shared" si="16"/>
        <v>6.5827488096195904E-3</v>
      </c>
    </row>
    <row r="20" spans="2:49" s="10" customFormat="1" ht="14.25" customHeight="1">
      <c r="B20" s="505"/>
      <c r="C20" s="507"/>
      <c r="D20" s="494"/>
      <c r="E20" s="501"/>
      <c r="F20" s="498"/>
      <c r="G20" s="102" t="s">
        <v>158</v>
      </c>
      <c r="H20" s="184">
        <v>11116222</v>
      </c>
      <c r="I20" s="152">
        <f>IFERROR(H20/E5,"-")</f>
        <v>1.6649116323337696E-3</v>
      </c>
      <c r="J20" s="184">
        <v>804</v>
      </c>
      <c r="K20" s="152">
        <f>IFERROR(J20/F5,"-")</f>
        <v>6.6440790017353937E-2</v>
      </c>
      <c r="L20" s="187">
        <f t="shared" si="4"/>
        <v>13826.146766169155</v>
      </c>
      <c r="M20" s="87">
        <f t="shared" si="12"/>
        <v>5.8805889365935006E-3</v>
      </c>
      <c r="N20" s="501"/>
      <c r="O20" s="498"/>
      <c r="P20" s="102" t="s">
        <v>158</v>
      </c>
      <c r="Q20" s="184">
        <v>2495766</v>
      </c>
      <c r="R20" s="152">
        <f>IFERROR(Q20/N5,"-")</f>
        <v>2.1361550067501896E-3</v>
      </c>
      <c r="S20" s="184">
        <v>146</v>
      </c>
      <c r="T20" s="152">
        <f>IFERROR(S20/O5,"-")</f>
        <v>8.2954545454545461E-2</v>
      </c>
      <c r="U20" s="187">
        <f t="shared" si="5"/>
        <v>17094.287671232876</v>
      </c>
      <c r="V20" s="87">
        <f t="shared" si="13"/>
        <v>1.067868140227178E-3</v>
      </c>
      <c r="W20" s="501"/>
      <c r="X20" s="498"/>
      <c r="Y20" s="102" t="s">
        <v>158</v>
      </c>
      <c r="Z20" s="184">
        <v>1264503</v>
      </c>
      <c r="AA20" s="152">
        <f>IFERROR(Z20/W5,"-")</f>
        <v>1.8062935919069211E-3</v>
      </c>
      <c r="AB20" s="184">
        <v>84</v>
      </c>
      <c r="AC20" s="152">
        <f>IFERROR(AB20/X5,"-")</f>
        <v>8.8983050847457626E-2</v>
      </c>
      <c r="AD20" s="187">
        <f t="shared" si="6"/>
        <v>15053.607142857143</v>
      </c>
      <c r="AE20" s="87">
        <f t="shared" si="14"/>
        <v>6.1438988889782841E-4</v>
      </c>
      <c r="AF20" s="501"/>
      <c r="AG20" s="498"/>
      <c r="AH20" s="102" t="s">
        <v>158</v>
      </c>
      <c r="AI20" s="184">
        <v>2207913</v>
      </c>
      <c r="AJ20" s="152">
        <f>IFERROR(AI20/AF5,"-")</f>
        <v>1.6311831804970949E-3</v>
      </c>
      <c r="AK20" s="184">
        <v>202</v>
      </c>
      <c r="AL20" s="152">
        <f>IFERROR(AK20/AG5,"-")</f>
        <v>0.11284916201117319</v>
      </c>
      <c r="AM20" s="187">
        <f t="shared" si="7"/>
        <v>10930.262376237624</v>
      </c>
      <c r="AN20" s="87">
        <f t="shared" si="15"/>
        <v>1.4774613994923969E-3</v>
      </c>
      <c r="AO20" s="501"/>
      <c r="AP20" s="501"/>
      <c r="AQ20" s="102" t="s">
        <v>158</v>
      </c>
      <c r="AR20" s="184">
        <f t="shared" si="0"/>
        <v>17084404</v>
      </c>
      <c r="AS20" s="152">
        <f>IFERROR(AR20/AO5,"-")</f>
        <v>1.7259190828620645E-3</v>
      </c>
      <c r="AT20" s="184">
        <f t="shared" si="1"/>
        <v>1236</v>
      </c>
      <c r="AU20" s="152">
        <f>IFERROR(AT20/AP5,"-")</f>
        <v>7.4480265140102447E-2</v>
      </c>
      <c r="AV20" s="187">
        <f t="shared" si="8"/>
        <v>13822.333333333334</v>
      </c>
      <c r="AW20" s="87">
        <f t="shared" si="16"/>
        <v>9.0403083652109036E-3</v>
      </c>
    </row>
    <row r="21" spans="2:49" s="10" customFormat="1" ht="14.25" customHeight="1">
      <c r="B21" s="505"/>
      <c r="C21" s="508"/>
      <c r="D21" s="495"/>
      <c r="E21" s="502"/>
      <c r="F21" s="499"/>
      <c r="G21" s="103" t="s">
        <v>81</v>
      </c>
      <c r="H21" s="174">
        <v>1135646095</v>
      </c>
      <c r="I21" s="152">
        <f>IFERROR(H21/E5,"-")</f>
        <v>0.17008929776500695</v>
      </c>
      <c r="J21" s="184">
        <v>8819</v>
      </c>
      <c r="K21" s="152">
        <f>IFERROR(J21/F5,"-")</f>
        <v>0.72878274522766717</v>
      </c>
      <c r="L21" s="187">
        <f t="shared" si="4"/>
        <v>128772.66073250935</v>
      </c>
      <c r="M21" s="88">
        <f t="shared" si="12"/>
        <v>6.4503624168927964E-2</v>
      </c>
      <c r="N21" s="502"/>
      <c r="O21" s="499"/>
      <c r="P21" s="103" t="s">
        <v>81</v>
      </c>
      <c r="Q21" s="174">
        <v>197900674</v>
      </c>
      <c r="R21" s="152">
        <f>IFERROR(Q21/N5,"-")</f>
        <v>0.16938547748640578</v>
      </c>
      <c r="S21" s="184">
        <v>1367</v>
      </c>
      <c r="T21" s="152">
        <f>IFERROR(S21/O5,"-")</f>
        <v>0.77670454545454548</v>
      </c>
      <c r="U21" s="187">
        <f t="shared" si="5"/>
        <v>144770.06144842721</v>
      </c>
      <c r="V21" s="88">
        <f t="shared" si="13"/>
        <v>9.9984640252777559E-3</v>
      </c>
      <c r="W21" s="502"/>
      <c r="X21" s="499"/>
      <c r="Y21" s="103" t="s">
        <v>81</v>
      </c>
      <c r="Z21" s="174">
        <v>144720658</v>
      </c>
      <c r="AA21" s="152">
        <f>IFERROR(Z21/W5,"-")</f>
        <v>0.20672785842497257</v>
      </c>
      <c r="AB21" s="184">
        <v>767</v>
      </c>
      <c r="AC21" s="152">
        <f>IFERROR(AB21/X5,"-")</f>
        <v>0.8125</v>
      </c>
      <c r="AD21" s="187">
        <f t="shared" si="6"/>
        <v>188684.03911342894</v>
      </c>
      <c r="AE21" s="88">
        <f t="shared" si="14"/>
        <v>5.6099648188646951E-3</v>
      </c>
      <c r="AF21" s="502"/>
      <c r="AG21" s="499"/>
      <c r="AH21" s="103" t="s">
        <v>81</v>
      </c>
      <c r="AI21" s="174">
        <v>266020751</v>
      </c>
      <c r="AJ21" s="152">
        <f>IFERROR(AI21/AF5,"-")</f>
        <v>0.19653336643898822</v>
      </c>
      <c r="AK21" s="184">
        <v>1496</v>
      </c>
      <c r="AL21" s="152">
        <f>IFERROR(AK21/AG5,"-")</f>
        <v>0.83575418994413408</v>
      </c>
      <c r="AM21" s="187">
        <f t="shared" si="7"/>
        <v>177821.35762032086</v>
      </c>
      <c r="AN21" s="88">
        <f t="shared" si="15"/>
        <v>1.0941991354656563E-2</v>
      </c>
      <c r="AO21" s="502"/>
      <c r="AP21" s="502"/>
      <c r="AQ21" s="103" t="s">
        <v>81</v>
      </c>
      <c r="AR21" s="174">
        <f t="shared" si="0"/>
        <v>1744288178</v>
      </c>
      <c r="AS21" s="152">
        <f>IFERROR(AR21/AO5,"-")</f>
        <v>0.1762133611696903</v>
      </c>
      <c r="AT21" s="184">
        <f t="shared" si="1"/>
        <v>12449</v>
      </c>
      <c r="AU21" s="152">
        <f>IFERROR(AT21/AP5,"-")</f>
        <v>0.75016571256402531</v>
      </c>
      <c r="AV21" s="187">
        <f t="shared" si="8"/>
        <v>140114.72230701262</v>
      </c>
      <c r="AW21" s="88">
        <f t="shared" si="16"/>
        <v>9.1054044367726975E-2</v>
      </c>
    </row>
    <row r="22" spans="2:49" s="10" customFormat="1" ht="14.25" customHeight="1">
      <c r="B22" s="505">
        <v>2</v>
      </c>
      <c r="C22" s="506" t="s">
        <v>181</v>
      </c>
      <c r="D22" s="493">
        <f>BL6</f>
        <v>102925</v>
      </c>
      <c r="E22" s="503">
        <f t="shared" ref="E22" si="18">VLOOKUP(C22,$AY$5:$BI$12,2,0)</f>
        <v>6688276440</v>
      </c>
      <c r="F22" s="497">
        <f t="shared" ref="F22" si="19">VLOOKUP(C22,$AY$5:$BI$12,7,0)</f>
        <v>10709</v>
      </c>
      <c r="G22" s="99" t="s">
        <v>144</v>
      </c>
      <c r="H22" s="182">
        <v>143118926</v>
      </c>
      <c r="I22" s="150">
        <f>IFERROR(H22/E22,"-")</f>
        <v>2.139847646608339E-2</v>
      </c>
      <c r="J22" s="182">
        <v>2009</v>
      </c>
      <c r="K22" s="150">
        <f>IFERROR(J22/F22,"-")</f>
        <v>0.18759921561303577</v>
      </c>
      <c r="L22" s="185">
        <f t="shared" si="4"/>
        <v>71238.88800398208</v>
      </c>
      <c r="M22" s="89">
        <f>IFERROR(J22/$BL$6,0)</f>
        <v>1.9519067282001458E-2</v>
      </c>
      <c r="N22" s="503">
        <f t="shared" ref="N22" si="20">VLOOKUP(C22,$AY$5:$BI$12,3,0)</f>
        <v>1091601730</v>
      </c>
      <c r="O22" s="497">
        <f t="shared" ref="O22" si="21">VLOOKUP(C22,$AY$5:$BI$12,8,0)</f>
        <v>1438</v>
      </c>
      <c r="P22" s="99" t="s">
        <v>144</v>
      </c>
      <c r="Q22" s="182">
        <v>24363490</v>
      </c>
      <c r="R22" s="150">
        <f>IFERROR(Q22/N22,"-")</f>
        <v>2.23190283877619E-2</v>
      </c>
      <c r="S22" s="182">
        <v>293</v>
      </c>
      <c r="T22" s="150">
        <f>IFERROR(S22/O22,"-")</f>
        <v>0.20375521557719053</v>
      </c>
      <c r="U22" s="185">
        <f t="shared" si="5"/>
        <v>83151.843003412971</v>
      </c>
      <c r="V22" s="89">
        <f>IFERROR(S22/$BL$6,0)</f>
        <v>2.8467330580519796E-3</v>
      </c>
      <c r="W22" s="503">
        <f t="shared" ref="W22" si="22">VLOOKUP(C22,$AY$5:$BI$12,4,0)</f>
        <v>524722470</v>
      </c>
      <c r="X22" s="497">
        <f t="shared" ref="X22" si="23">VLOOKUP(C22,$AY$5:$BI$12,9,0)</f>
        <v>751</v>
      </c>
      <c r="Y22" s="99" t="s">
        <v>144</v>
      </c>
      <c r="Z22" s="182">
        <v>14339399</v>
      </c>
      <c r="AA22" s="150">
        <f>IFERROR(Z22/W22,"-")</f>
        <v>2.7327587095707945E-2</v>
      </c>
      <c r="AB22" s="182">
        <v>173</v>
      </c>
      <c r="AC22" s="150">
        <f>IFERROR(AB22/X22,"-")</f>
        <v>0.2303595206391478</v>
      </c>
      <c r="AD22" s="185">
        <f t="shared" si="6"/>
        <v>82886.699421965313</v>
      </c>
      <c r="AE22" s="89">
        <f>IFERROR(AB22/$BL$6,0)</f>
        <v>1.6808355598736944E-3</v>
      </c>
      <c r="AF22" s="503">
        <f t="shared" ref="AF22" si="24">VLOOKUP(C22,$AY$5:$BI$12,5,0)</f>
        <v>1428995700</v>
      </c>
      <c r="AG22" s="497">
        <f t="shared" ref="AG22" si="25">VLOOKUP(C22,$AY$5:$BI$12,10,0)</f>
        <v>1497</v>
      </c>
      <c r="AH22" s="99" t="s">
        <v>144</v>
      </c>
      <c r="AI22" s="182">
        <v>38148529</v>
      </c>
      <c r="AJ22" s="150">
        <f>IFERROR(AI22/AF22,"-")</f>
        <v>2.6696041842533186E-2</v>
      </c>
      <c r="AK22" s="182">
        <v>382</v>
      </c>
      <c r="AL22" s="150">
        <f>IFERROR(AK22/AG22,"-")</f>
        <v>0.25517702070808285</v>
      </c>
      <c r="AM22" s="185">
        <f t="shared" si="7"/>
        <v>99865.259162303671</v>
      </c>
      <c r="AN22" s="89">
        <f>IFERROR(AK22/$BL$6,0)</f>
        <v>3.7114403692008746E-3</v>
      </c>
      <c r="AO22" s="503">
        <f t="shared" ref="AO22" si="26">VLOOKUP(C22,$AY$5:$BI$12,6,0)</f>
        <v>9733596340</v>
      </c>
      <c r="AP22" s="497">
        <f t="shared" ref="AP22" si="27">VLOOKUP(C22,$AY$5:$BI$12,11,0)</f>
        <v>14395</v>
      </c>
      <c r="AQ22" s="99" t="s">
        <v>144</v>
      </c>
      <c r="AR22" s="182">
        <f t="shared" si="0"/>
        <v>219970344</v>
      </c>
      <c r="AS22" s="150">
        <f>IFERROR(AR22/AO22,"-")</f>
        <v>2.2599082221648817E-2</v>
      </c>
      <c r="AT22" s="182">
        <f t="shared" si="1"/>
        <v>2857</v>
      </c>
      <c r="AU22" s="150">
        <f>IFERROR(AT22/AP22,"-")</f>
        <v>0.19847169155956929</v>
      </c>
      <c r="AV22" s="185">
        <f t="shared" si="8"/>
        <v>76993.470073503675</v>
      </c>
      <c r="AW22" s="89">
        <f>IFERROR(AT22/$BL$6,0)</f>
        <v>2.7758076269128004E-2</v>
      </c>
    </row>
    <row r="23" spans="2:49" s="10" customFormat="1" ht="14.25" customHeight="1">
      <c r="B23" s="505"/>
      <c r="C23" s="507"/>
      <c r="D23" s="494"/>
      <c r="E23" s="501"/>
      <c r="F23" s="498"/>
      <c r="G23" s="100" t="s">
        <v>145</v>
      </c>
      <c r="H23" s="183">
        <v>152773475</v>
      </c>
      <c r="I23" s="151">
        <f>IFERROR(H23/E22,"-")</f>
        <v>2.2841979749270054E-2</v>
      </c>
      <c r="J23" s="183">
        <v>2503</v>
      </c>
      <c r="K23" s="151">
        <f>IFERROR(J23/F22,"-")</f>
        <v>0.23372863946213465</v>
      </c>
      <c r="L23" s="186">
        <f t="shared" si="4"/>
        <v>61036.146624051136</v>
      </c>
      <c r="M23" s="86">
        <f t="shared" ref="M23:M38" si="28">IFERROR(J23/$BL$6,0)</f>
        <v>2.4318678649502063E-2</v>
      </c>
      <c r="N23" s="501"/>
      <c r="O23" s="498"/>
      <c r="P23" s="100" t="s">
        <v>145</v>
      </c>
      <c r="Q23" s="183">
        <v>15291273</v>
      </c>
      <c r="R23" s="151">
        <f>IFERROR(Q23/N22,"-")</f>
        <v>1.4008106234862783E-2</v>
      </c>
      <c r="S23" s="183">
        <v>356</v>
      </c>
      <c r="T23" s="151">
        <f>IFERROR(S23/O22,"-")</f>
        <v>0.24756606397774686</v>
      </c>
      <c r="U23" s="186">
        <f t="shared" si="5"/>
        <v>42953.014044943819</v>
      </c>
      <c r="V23" s="86">
        <f t="shared" ref="V23:V38" si="29">IFERROR(S23/$BL$6,0)</f>
        <v>3.4588292445955791E-3</v>
      </c>
      <c r="W23" s="501"/>
      <c r="X23" s="498"/>
      <c r="Y23" s="100" t="s">
        <v>145</v>
      </c>
      <c r="Z23" s="183">
        <v>14012044</v>
      </c>
      <c r="AA23" s="151">
        <f>IFERROR(Z23/W22,"-")</f>
        <v>2.6703723970501969E-2</v>
      </c>
      <c r="AB23" s="183">
        <v>209</v>
      </c>
      <c r="AC23" s="151">
        <f>IFERROR(AB23/X22,"-")</f>
        <v>0.27829560585885488</v>
      </c>
      <c r="AD23" s="186">
        <f t="shared" si="6"/>
        <v>67043.272727272721</v>
      </c>
      <c r="AE23" s="86">
        <f t="shared" ref="AE23:AE38" si="30">IFERROR(AB23/$BL$6,0)</f>
        <v>2.03060480932718E-3</v>
      </c>
      <c r="AF23" s="501"/>
      <c r="AG23" s="498"/>
      <c r="AH23" s="100" t="s">
        <v>145</v>
      </c>
      <c r="AI23" s="183">
        <v>43552605</v>
      </c>
      <c r="AJ23" s="151">
        <f>IFERROR(AI23/AF22,"-")</f>
        <v>3.0477771906521484E-2</v>
      </c>
      <c r="AK23" s="183">
        <v>445</v>
      </c>
      <c r="AL23" s="151">
        <f>IFERROR(AK23/AG22,"-")</f>
        <v>0.29726118904475618</v>
      </c>
      <c r="AM23" s="186">
        <f t="shared" si="7"/>
        <v>97871.02247191011</v>
      </c>
      <c r="AN23" s="86">
        <f t="shared" ref="AN23:AN38" si="31">IFERROR(AK23/$BL$6,0)</f>
        <v>4.3235365557444741E-3</v>
      </c>
      <c r="AO23" s="501"/>
      <c r="AP23" s="498"/>
      <c r="AQ23" s="100" t="s">
        <v>145</v>
      </c>
      <c r="AR23" s="183">
        <f t="shared" si="0"/>
        <v>225629397</v>
      </c>
      <c r="AS23" s="151">
        <f>IFERROR(AR23/AO22,"-")</f>
        <v>2.3180476066464863E-2</v>
      </c>
      <c r="AT23" s="183">
        <f t="shared" ref="AT23:AT37" si="32">SUM(J23,S23,AB23,AK23)</f>
        <v>3513</v>
      </c>
      <c r="AU23" s="151">
        <f>IFERROR(AT23/AP22,"-")</f>
        <v>0.24404307051059396</v>
      </c>
      <c r="AV23" s="186">
        <f t="shared" si="8"/>
        <v>64226.98462852263</v>
      </c>
      <c r="AW23" s="86">
        <f t="shared" ref="AW23:AW38" si="33">IFERROR(AT23/$BL$6,0)</f>
        <v>3.4131649259169297E-2</v>
      </c>
    </row>
    <row r="24" spans="2:49" s="10" customFormat="1" ht="14.25" customHeight="1">
      <c r="B24" s="505"/>
      <c r="C24" s="507"/>
      <c r="D24" s="494"/>
      <c r="E24" s="501"/>
      <c r="F24" s="498"/>
      <c r="G24" s="101" t="s">
        <v>146</v>
      </c>
      <c r="H24" s="183">
        <v>153514534</v>
      </c>
      <c r="I24" s="151">
        <f>IFERROR(H24/E22,"-")</f>
        <v>2.2952779445820873E-2</v>
      </c>
      <c r="J24" s="183">
        <v>3009</v>
      </c>
      <c r="K24" s="151">
        <f>IFERROR(J24/F22,"-")</f>
        <v>0.28097861611728453</v>
      </c>
      <c r="L24" s="186">
        <f t="shared" si="4"/>
        <v>51018.455965437024</v>
      </c>
      <c r="M24" s="86">
        <f t="shared" si="28"/>
        <v>2.9234879766820501E-2</v>
      </c>
      <c r="N24" s="501"/>
      <c r="O24" s="498"/>
      <c r="P24" s="101" t="s">
        <v>146</v>
      </c>
      <c r="Q24" s="183">
        <v>18321140</v>
      </c>
      <c r="R24" s="151">
        <f>IFERROR(Q24/N22,"-")</f>
        <v>1.6783722026530685E-2</v>
      </c>
      <c r="S24" s="183">
        <v>461</v>
      </c>
      <c r="T24" s="151">
        <f>IFERROR(S24/O22,"-")</f>
        <v>0.32058414464534074</v>
      </c>
      <c r="U24" s="186">
        <f t="shared" si="5"/>
        <v>39742.169197396965</v>
      </c>
      <c r="V24" s="86">
        <f t="shared" si="29"/>
        <v>4.4789895555015788E-3</v>
      </c>
      <c r="W24" s="501"/>
      <c r="X24" s="498"/>
      <c r="Y24" s="101" t="s">
        <v>146</v>
      </c>
      <c r="Z24" s="183">
        <v>10622001</v>
      </c>
      <c r="AA24" s="151">
        <f>IFERROR(Z24/W22,"-")</f>
        <v>2.0243083929681913E-2</v>
      </c>
      <c r="AB24" s="183">
        <v>222</v>
      </c>
      <c r="AC24" s="151">
        <f>IFERROR(AB24/X22,"-")</f>
        <v>0.29560585885486018</v>
      </c>
      <c r="AD24" s="186">
        <f t="shared" si="6"/>
        <v>47846.851351351354</v>
      </c>
      <c r="AE24" s="86">
        <f t="shared" si="30"/>
        <v>2.1569103716298273E-3</v>
      </c>
      <c r="AF24" s="501"/>
      <c r="AG24" s="498"/>
      <c r="AH24" s="101" t="s">
        <v>146</v>
      </c>
      <c r="AI24" s="183">
        <v>12275725</v>
      </c>
      <c r="AJ24" s="151">
        <f>IFERROR(AI24/AF22,"-")</f>
        <v>8.5904562204071021E-3</v>
      </c>
      <c r="AK24" s="183">
        <v>452</v>
      </c>
      <c r="AL24" s="151">
        <f>IFERROR(AK24/AG22,"-")</f>
        <v>0.30193720774883098</v>
      </c>
      <c r="AM24" s="186">
        <f t="shared" si="7"/>
        <v>27158.683628318584</v>
      </c>
      <c r="AN24" s="86">
        <f t="shared" si="31"/>
        <v>4.3915472431382075E-3</v>
      </c>
      <c r="AO24" s="501"/>
      <c r="AP24" s="498"/>
      <c r="AQ24" s="101" t="s">
        <v>146</v>
      </c>
      <c r="AR24" s="183">
        <f t="shared" si="0"/>
        <v>194733400</v>
      </c>
      <c r="AS24" s="151">
        <f>IFERROR(AR24/AO22,"-")</f>
        <v>2.0006315569071564E-2</v>
      </c>
      <c r="AT24" s="183">
        <f t="shared" si="32"/>
        <v>4144</v>
      </c>
      <c r="AU24" s="151">
        <f>IFERROR(AT24/AP22,"-")</f>
        <v>0.28787773532476557</v>
      </c>
      <c r="AV24" s="186">
        <f t="shared" si="8"/>
        <v>46991.650579150577</v>
      </c>
      <c r="AW24" s="86">
        <f t="shared" si="33"/>
        <v>4.0262326937090115E-2</v>
      </c>
    </row>
    <row r="25" spans="2:49" s="10" customFormat="1" ht="14.25" customHeight="1">
      <c r="B25" s="505"/>
      <c r="C25" s="507"/>
      <c r="D25" s="494"/>
      <c r="E25" s="501"/>
      <c r="F25" s="498"/>
      <c r="G25" s="101" t="s">
        <v>147</v>
      </c>
      <c r="H25" s="183">
        <v>17601654</v>
      </c>
      <c r="I25" s="151">
        <f>IFERROR(H25/E22,"-")</f>
        <v>2.6317174772758048E-3</v>
      </c>
      <c r="J25" s="183">
        <v>427</v>
      </c>
      <c r="K25" s="151">
        <f>IFERROR(J25/F22,"-")</f>
        <v>3.9873004015314219E-2</v>
      </c>
      <c r="L25" s="186">
        <f t="shared" si="4"/>
        <v>41221.672131147541</v>
      </c>
      <c r="M25" s="86">
        <f t="shared" si="28"/>
        <v>4.1486519310177314E-3</v>
      </c>
      <c r="N25" s="501"/>
      <c r="O25" s="498"/>
      <c r="P25" s="101" t="s">
        <v>147</v>
      </c>
      <c r="Q25" s="183">
        <v>1108780</v>
      </c>
      <c r="R25" s="151">
        <f>IFERROR(Q25/N22,"-")</f>
        <v>1.0157367559320376E-3</v>
      </c>
      <c r="S25" s="183">
        <v>55</v>
      </c>
      <c r="T25" s="151">
        <f>IFERROR(S25/O22,"-")</f>
        <v>3.8247566063977743E-2</v>
      </c>
      <c r="U25" s="186">
        <f t="shared" si="5"/>
        <v>20159.636363636364</v>
      </c>
      <c r="V25" s="86">
        <f t="shared" si="29"/>
        <v>5.3436968666504734E-4</v>
      </c>
      <c r="W25" s="501"/>
      <c r="X25" s="498"/>
      <c r="Y25" s="101" t="s">
        <v>147</v>
      </c>
      <c r="Z25" s="183">
        <v>610853</v>
      </c>
      <c r="AA25" s="151">
        <f>IFERROR(Z25/W22,"-")</f>
        <v>1.1641449240776748E-3</v>
      </c>
      <c r="AB25" s="183">
        <v>34</v>
      </c>
      <c r="AC25" s="151">
        <f>IFERROR(AB25/X22,"-")</f>
        <v>4.5272969374167776E-2</v>
      </c>
      <c r="AD25" s="186">
        <f t="shared" si="6"/>
        <v>17966.264705882353</v>
      </c>
      <c r="AE25" s="86">
        <f t="shared" si="30"/>
        <v>3.3033762448384744E-4</v>
      </c>
      <c r="AF25" s="501"/>
      <c r="AG25" s="498"/>
      <c r="AH25" s="101" t="s">
        <v>147</v>
      </c>
      <c r="AI25" s="183">
        <v>960698</v>
      </c>
      <c r="AJ25" s="151">
        <f>IFERROR(AI25/AF22,"-")</f>
        <v>6.7228893690862756E-4</v>
      </c>
      <c r="AK25" s="183">
        <v>66</v>
      </c>
      <c r="AL25" s="151">
        <f>IFERROR(AK25/AG22,"-")</f>
        <v>4.4088176352705413E-2</v>
      </c>
      <c r="AM25" s="186">
        <f t="shared" si="7"/>
        <v>14556.030303030304</v>
      </c>
      <c r="AN25" s="86">
        <f t="shared" si="31"/>
        <v>6.4124362399805678E-4</v>
      </c>
      <c r="AO25" s="501"/>
      <c r="AP25" s="498"/>
      <c r="AQ25" s="101" t="s">
        <v>147</v>
      </c>
      <c r="AR25" s="183">
        <f t="shared" si="0"/>
        <v>20281985</v>
      </c>
      <c r="AS25" s="151">
        <f>IFERROR(AR25/AO22,"-")</f>
        <v>2.0837092777981382E-3</v>
      </c>
      <c r="AT25" s="183">
        <f t="shared" si="32"/>
        <v>582</v>
      </c>
      <c r="AU25" s="151">
        <f>IFERROR(AT25/AP22,"-")</f>
        <v>4.043070510593956E-2</v>
      </c>
      <c r="AV25" s="186">
        <f t="shared" si="8"/>
        <v>34848.771477663227</v>
      </c>
      <c r="AW25" s="86">
        <f t="shared" si="33"/>
        <v>5.6546028661646833E-3</v>
      </c>
    </row>
    <row r="26" spans="2:49" s="10" customFormat="1" ht="14.25" customHeight="1">
      <c r="B26" s="505"/>
      <c r="C26" s="507"/>
      <c r="D26" s="494"/>
      <c r="E26" s="501"/>
      <c r="F26" s="498"/>
      <c r="G26" s="101" t="s">
        <v>148</v>
      </c>
      <c r="H26" s="183">
        <v>194668293</v>
      </c>
      <c r="I26" s="151">
        <f>IFERROR(H26/E22,"-")</f>
        <v>2.9105898170680277E-2</v>
      </c>
      <c r="J26" s="183">
        <v>3402</v>
      </c>
      <c r="K26" s="151">
        <f>IFERROR(J26/F22,"-")</f>
        <v>0.31767672051545431</v>
      </c>
      <c r="L26" s="186">
        <f t="shared" si="4"/>
        <v>57221.720458553791</v>
      </c>
      <c r="M26" s="86">
        <f t="shared" si="28"/>
        <v>3.3053194073354386E-2</v>
      </c>
      <c r="N26" s="501"/>
      <c r="O26" s="498"/>
      <c r="P26" s="101" t="s">
        <v>148</v>
      </c>
      <c r="Q26" s="183">
        <v>29905764</v>
      </c>
      <c r="R26" s="151">
        <f>IFERROR(Q26/N22,"-")</f>
        <v>2.7396222613168632E-2</v>
      </c>
      <c r="S26" s="183">
        <v>549</v>
      </c>
      <c r="T26" s="151">
        <f>IFERROR(S26/O22,"-")</f>
        <v>0.38178025034770513</v>
      </c>
      <c r="U26" s="186">
        <f t="shared" si="5"/>
        <v>54473.158469945352</v>
      </c>
      <c r="V26" s="86">
        <f t="shared" si="29"/>
        <v>5.3339810541656544E-3</v>
      </c>
      <c r="W26" s="501"/>
      <c r="X26" s="498"/>
      <c r="Y26" s="101" t="s">
        <v>148</v>
      </c>
      <c r="Z26" s="183">
        <v>14831378</v>
      </c>
      <c r="AA26" s="151">
        <f>IFERROR(Z26/W22,"-")</f>
        <v>2.8265185594205638E-2</v>
      </c>
      <c r="AB26" s="183">
        <v>284</v>
      </c>
      <c r="AC26" s="151">
        <f>IFERROR(AB26/X22,"-")</f>
        <v>0.37816245006657789</v>
      </c>
      <c r="AD26" s="186">
        <f t="shared" si="6"/>
        <v>52223.161971830988</v>
      </c>
      <c r="AE26" s="86">
        <f t="shared" si="30"/>
        <v>2.7592907456886083E-3</v>
      </c>
      <c r="AF26" s="501"/>
      <c r="AG26" s="498"/>
      <c r="AH26" s="101" t="s">
        <v>148</v>
      </c>
      <c r="AI26" s="183">
        <v>33763283</v>
      </c>
      <c r="AJ26" s="151">
        <f>IFERROR(AI26/AF22,"-")</f>
        <v>2.3627281033805771E-2</v>
      </c>
      <c r="AK26" s="183">
        <v>570</v>
      </c>
      <c r="AL26" s="151">
        <f>IFERROR(AK26/AG22,"-")</f>
        <v>0.38076152304609218</v>
      </c>
      <c r="AM26" s="186">
        <f t="shared" si="7"/>
        <v>59233.829824561406</v>
      </c>
      <c r="AN26" s="86">
        <f t="shared" si="31"/>
        <v>5.5380131163468545E-3</v>
      </c>
      <c r="AO26" s="501"/>
      <c r="AP26" s="498"/>
      <c r="AQ26" s="101" t="s">
        <v>148</v>
      </c>
      <c r="AR26" s="183">
        <f t="shared" si="0"/>
        <v>273168718</v>
      </c>
      <c r="AS26" s="151">
        <f>IFERROR(AR26/AO22,"-")</f>
        <v>2.8064520908620296E-2</v>
      </c>
      <c r="AT26" s="183">
        <f t="shared" si="32"/>
        <v>4805</v>
      </c>
      <c r="AU26" s="151">
        <f>IFERROR(AT26/AP22,"-")</f>
        <v>0.3337964571031608</v>
      </c>
      <c r="AV26" s="186">
        <f t="shared" si="8"/>
        <v>56850.929864724247</v>
      </c>
      <c r="AW26" s="86">
        <f t="shared" si="33"/>
        <v>4.6684478989555502E-2</v>
      </c>
    </row>
    <row r="27" spans="2:49" s="10" customFormat="1" ht="14.25" customHeight="1">
      <c r="B27" s="505"/>
      <c r="C27" s="507"/>
      <c r="D27" s="494"/>
      <c r="E27" s="501"/>
      <c r="F27" s="498"/>
      <c r="G27" s="101" t="s">
        <v>149</v>
      </c>
      <c r="H27" s="183">
        <v>246647625</v>
      </c>
      <c r="I27" s="151">
        <f>IFERROR(H27/E22,"-")</f>
        <v>3.6877606243201272E-2</v>
      </c>
      <c r="J27" s="183">
        <v>3430</v>
      </c>
      <c r="K27" s="151">
        <f>IFERROR(J27/F22,"-")</f>
        <v>0.32029134372957324</v>
      </c>
      <c r="L27" s="186">
        <f t="shared" si="4"/>
        <v>71908.928571428565</v>
      </c>
      <c r="M27" s="86">
        <f t="shared" si="28"/>
        <v>3.3325236822929316E-2</v>
      </c>
      <c r="N27" s="501"/>
      <c r="O27" s="498"/>
      <c r="P27" s="101" t="s">
        <v>149</v>
      </c>
      <c r="Q27" s="183">
        <v>41656356</v>
      </c>
      <c r="R27" s="151">
        <f>IFERROR(Q27/N22,"-")</f>
        <v>3.8160763999522063E-2</v>
      </c>
      <c r="S27" s="183">
        <v>525</v>
      </c>
      <c r="T27" s="151">
        <f>IFERROR(S27/O22,"-")</f>
        <v>0.36509040333796938</v>
      </c>
      <c r="U27" s="186">
        <f t="shared" si="5"/>
        <v>79345.440000000002</v>
      </c>
      <c r="V27" s="86">
        <f t="shared" si="29"/>
        <v>5.1008015545299977E-3</v>
      </c>
      <c r="W27" s="501"/>
      <c r="X27" s="498"/>
      <c r="Y27" s="101" t="s">
        <v>149</v>
      </c>
      <c r="Z27" s="183">
        <v>21714044</v>
      </c>
      <c r="AA27" s="151">
        <f>IFERROR(Z27/W22,"-")</f>
        <v>4.1381959495654916E-2</v>
      </c>
      <c r="AB27" s="183">
        <v>280</v>
      </c>
      <c r="AC27" s="151">
        <f>IFERROR(AB27/X22,"-")</f>
        <v>0.37283621837549935</v>
      </c>
      <c r="AD27" s="186">
        <f t="shared" si="6"/>
        <v>77550.157142857148</v>
      </c>
      <c r="AE27" s="86">
        <f t="shared" si="30"/>
        <v>2.7204274957493319E-3</v>
      </c>
      <c r="AF27" s="501"/>
      <c r="AG27" s="498"/>
      <c r="AH27" s="101" t="s">
        <v>149</v>
      </c>
      <c r="AI27" s="183">
        <v>49550334</v>
      </c>
      <c r="AJ27" s="151">
        <f>IFERROR(AI27/AF22,"-")</f>
        <v>3.4674935690849173E-2</v>
      </c>
      <c r="AK27" s="183">
        <v>555</v>
      </c>
      <c r="AL27" s="151">
        <f>IFERROR(AK27/AG22,"-")</f>
        <v>0.37074148296593185</v>
      </c>
      <c r="AM27" s="186">
        <f t="shared" si="7"/>
        <v>89279.881081081083</v>
      </c>
      <c r="AN27" s="86">
        <f t="shared" si="31"/>
        <v>5.3922759290745692E-3</v>
      </c>
      <c r="AO27" s="501"/>
      <c r="AP27" s="498"/>
      <c r="AQ27" s="101" t="s">
        <v>149</v>
      </c>
      <c r="AR27" s="183">
        <f t="shared" si="0"/>
        <v>359568359</v>
      </c>
      <c r="AS27" s="151">
        <f>IFERROR(AR27/AO22,"-")</f>
        <v>3.6940956501592501E-2</v>
      </c>
      <c r="AT27" s="183">
        <f t="shared" si="32"/>
        <v>4790</v>
      </c>
      <c r="AU27" s="151">
        <f>IFERROR(AT27/AP22,"-")</f>
        <v>0.33275442862104898</v>
      </c>
      <c r="AV27" s="186">
        <f t="shared" si="8"/>
        <v>75066.463256784962</v>
      </c>
      <c r="AW27" s="86">
        <f t="shared" si="33"/>
        <v>4.6538741802283214E-2</v>
      </c>
    </row>
    <row r="28" spans="2:49" s="10" customFormat="1" ht="14.25" customHeight="1">
      <c r="B28" s="505"/>
      <c r="C28" s="507"/>
      <c r="D28" s="494"/>
      <c r="E28" s="501"/>
      <c r="F28" s="498"/>
      <c r="G28" s="101" t="s">
        <v>150</v>
      </c>
      <c r="H28" s="183">
        <v>247318268</v>
      </c>
      <c r="I28" s="151">
        <f>IFERROR(H28/E22,"-")</f>
        <v>3.6977877666790941E-2</v>
      </c>
      <c r="J28" s="183">
        <v>1040</v>
      </c>
      <c r="K28" s="151">
        <f>IFERROR(J28/F22,"-")</f>
        <v>9.7114576524418711E-2</v>
      </c>
      <c r="L28" s="186">
        <f t="shared" si="4"/>
        <v>237806.02692307692</v>
      </c>
      <c r="M28" s="86">
        <f t="shared" si="28"/>
        <v>1.0104444984211805E-2</v>
      </c>
      <c r="N28" s="501"/>
      <c r="O28" s="498"/>
      <c r="P28" s="101" t="s">
        <v>150</v>
      </c>
      <c r="Q28" s="183">
        <v>23643129</v>
      </c>
      <c r="R28" s="151">
        <f>IFERROR(Q28/N22,"-")</f>
        <v>2.165911646182532E-2</v>
      </c>
      <c r="S28" s="183">
        <v>156</v>
      </c>
      <c r="T28" s="151">
        <f>IFERROR(S28/O22,"-")</f>
        <v>0.10848400556328233</v>
      </c>
      <c r="U28" s="186">
        <f t="shared" si="5"/>
        <v>151558.51923076922</v>
      </c>
      <c r="V28" s="86">
        <f t="shared" si="29"/>
        <v>1.5156667476317707E-3</v>
      </c>
      <c r="W28" s="501"/>
      <c r="X28" s="498"/>
      <c r="Y28" s="101" t="s">
        <v>150</v>
      </c>
      <c r="Z28" s="183">
        <v>20375114</v>
      </c>
      <c r="AA28" s="151">
        <f>IFERROR(Z28/W22,"-")</f>
        <v>3.8830267741345251E-2</v>
      </c>
      <c r="AB28" s="183">
        <v>99</v>
      </c>
      <c r="AC28" s="151">
        <f>IFERROR(AB28/X22,"-")</f>
        <v>0.13182423435419441</v>
      </c>
      <c r="AD28" s="186">
        <f t="shared" si="6"/>
        <v>205809.23232323231</v>
      </c>
      <c r="AE28" s="86">
        <f t="shared" si="30"/>
        <v>9.6186543599708523E-4</v>
      </c>
      <c r="AF28" s="501"/>
      <c r="AG28" s="498"/>
      <c r="AH28" s="101" t="s">
        <v>150</v>
      </c>
      <c r="AI28" s="183">
        <v>74555090</v>
      </c>
      <c r="AJ28" s="151">
        <f>IFERROR(AI28/AF22,"-")</f>
        <v>5.2173068120498892E-2</v>
      </c>
      <c r="AK28" s="183">
        <v>227</v>
      </c>
      <c r="AL28" s="151">
        <f>IFERROR(AK28/AG22,"-")</f>
        <v>0.15163660654642619</v>
      </c>
      <c r="AM28" s="186">
        <f t="shared" si="7"/>
        <v>328436.51982378855</v>
      </c>
      <c r="AN28" s="86">
        <f t="shared" si="31"/>
        <v>2.2054894340539227E-3</v>
      </c>
      <c r="AO28" s="501"/>
      <c r="AP28" s="498"/>
      <c r="AQ28" s="101" t="s">
        <v>150</v>
      </c>
      <c r="AR28" s="183">
        <f t="shared" si="0"/>
        <v>365891601</v>
      </c>
      <c r="AS28" s="151">
        <f>IFERROR(AR28/AO22,"-")</f>
        <v>3.7590587098457792E-2</v>
      </c>
      <c r="AT28" s="183">
        <f t="shared" si="32"/>
        <v>1522</v>
      </c>
      <c r="AU28" s="151">
        <f>IFERROR(AT28/AP22,"-")</f>
        <v>0.10573115665161514</v>
      </c>
      <c r="AV28" s="186">
        <f t="shared" si="8"/>
        <v>240401.84034165571</v>
      </c>
      <c r="AW28" s="86">
        <f t="shared" si="33"/>
        <v>1.4787466601894584E-2</v>
      </c>
    </row>
    <row r="29" spans="2:49" s="10" customFormat="1" ht="14.25" customHeight="1">
      <c r="B29" s="505"/>
      <c r="C29" s="507"/>
      <c r="D29" s="494"/>
      <c r="E29" s="501"/>
      <c r="F29" s="498"/>
      <c r="G29" s="101" t="s">
        <v>160</v>
      </c>
      <c r="H29" s="183">
        <v>9403</v>
      </c>
      <c r="I29" s="151">
        <f>IFERROR(H29/E22,"-")</f>
        <v>1.4058928461395953E-6</v>
      </c>
      <c r="J29" s="183">
        <v>5</v>
      </c>
      <c r="K29" s="151">
        <f>IFERROR(J29/F22,"-")</f>
        <v>4.6689700252124382E-4</v>
      </c>
      <c r="L29" s="186">
        <f t="shared" si="4"/>
        <v>1880.6</v>
      </c>
      <c r="M29" s="86">
        <f t="shared" si="28"/>
        <v>4.8579062424095214E-5</v>
      </c>
      <c r="N29" s="501"/>
      <c r="O29" s="498"/>
      <c r="P29" s="101" t="s">
        <v>243</v>
      </c>
      <c r="Q29" s="183">
        <v>352</v>
      </c>
      <c r="R29" s="151">
        <f>IFERROR(Q29/N22,"-")</f>
        <v>3.2246192940716572E-7</v>
      </c>
      <c r="S29" s="183">
        <v>1</v>
      </c>
      <c r="T29" s="151">
        <f>IFERROR(S29/O22,"-")</f>
        <v>6.9541029207232264E-4</v>
      </c>
      <c r="U29" s="186">
        <f t="shared" si="5"/>
        <v>352</v>
      </c>
      <c r="V29" s="86">
        <f t="shared" si="29"/>
        <v>9.7158124848190438E-6</v>
      </c>
      <c r="W29" s="501"/>
      <c r="X29" s="498"/>
      <c r="Y29" s="101" t="s">
        <v>160</v>
      </c>
      <c r="Z29" s="183">
        <v>0</v>
      </c>
      <c r="AA29" s="151">
        <f>IFERROR(Z29/W22,"-")</f>
        <v>0</v>
      </c>
      <c r="AB29" s="183">
        <v>0</v>
      </c>
      <c r="AC29" s="151">
        <f>IFERROR(AB29/X22,"-")</f>
        <v>0</v>
      </c>
      <c r="AD29" s="186" t="str">
        <f t="shared" si="6"/>
        <v>-</v>
      </c>
      <c r="AE29" s="86">
        <f t="shared" si="30"/>
        <v>0</v>
      </c>
      <c r="AF29" s="501"/>
      <c r="AG29" s="498"/>
      <c r="AH29" s="101" t="s">
        <v>160</v>
      </c>
      <c r="AI29" s="183">
        <v>22667</v>
      </c>
      <c r="AJ29" s="151">
        <f>IFERROR(AI29/AF22,"-")</f>
        <v>1.5862189088462619E-5</v>
      </c>
      <c r="AK29" s="183">
        <v>5</v>
      </c>
      <c r="AL29" s="151">
        <f>IFERROR(AK29/AG22,"-")</f>
        <v>3.3400133600534404E-3</v>
      </c>
      <c r="AM29" s="186">
        <f t="shared" si="7"/>
        <v>4533.3999999999996</v>
      </c>
      <c r="AN29" s="86">
        <f t="shared" si="31"/>
        <v>4.8579062424095214E-5</v>
      </c>
      <c r="AO29" s="501"/>
      <c r="AP29" s="498"/>
      <c r="AQ29" s="101" t="s">
        <v>160</v>
      </c>
      <c r="AR29" s="183">
        <f t="shared" si="0"/>
        <v>32422</v>
      </c>
      <c r="AS29" s="151">
        <f>IFERROR(AR29/AO22,"-")</f>
        <v>3.3309373912253281E-6</v>
      </c>
      <c r="AT29" s="183">
        <f t="shared" si="32"/>
        <v>11</v>
      </c>
      <c r="AU29" s="151">
        <f>IFERROR(AT29/AP22,"-")</f>
        <v>7.6415422021535253E-4</v>
      </c>
      <c r="AV29" s="186">
        <f t="shared" si="8"/>
        <v>2947.4545454545455</v>
      </c>
      <c r="AW29" s="86">
        <f t="shared" si="33"/>
        <v>1.0687393733300947E-4</v>
      </c>
    </row>
    <row r="30" spans="2:49" s="10" customFormat="1" ht="14.25" customHeight="1">
      <c r="B30" s="505"/>
      <c r="C30" s="507"/>
      <c r="D30" s="494"/>
      <c r="E30" s="501"/>
      <c r="F30" s="498"/>
      <c r="G30" s="101" t="s">
        <v>151</v>
      </c>
      <c r="H30" s="183">
        <v>5131882</v>
      </c>
      <c r="I30" s="151">
        <f>IFERROR(H30/E22,"-")</f>
        <v>7.6729513889530561E-4</v>
      </c>
      <c r="J30" s="183">
        <v>153</v>
      </c>
      <c r="K30" s="151">
        <f>IFERROR(J30/F22,"-")</f>
        <v>1.428704827715006E-2</v>
      </c>
      <c r="L30" s="186">
        <f t="shared" si="4"/>
        <v>33541.712418300653</v>
      </c>
      <c r="M30" s="86">
        <f t="shared" si="28"/>
        <v>1.4865193101773135E-3</v>
      </c>
      <c r="N30" s="501"/>
      <c r="O30" s="498"/>
      <c r="P30" s="101" t="s">
        <v>151</v>
      </c>
      <c r="Q30" s="183">
        <v>1109301</v>
      </c>
      <c r="R30" s="151">
        <f>IFERROR(Q30/N22,"-")</f>
        <v>1.0162140362309612E-3</v>
      </c>
      <c r="S30" s="183">
        <v>34</v>
      </c>
      <c r="T30" s="151">
        <f>IFERROR(S30/O22,"-")</f>
        <v>2.3643949930458971E-2</v>
      </c>
      <c r="U30" s="186">
        <f t="shared" si="5"/>
        <v>32626.5</v>
      </c>
      <c r="V30" s="86">
        <f t="shared" si="29"/>
        <v>3.3033762448384744E-4</v>
      </c>
      <c r="W30" s="501"/>
      <c r="X30" s="498"/>
      <c r="Y30" s="101" t="s">
        <v>151</v>
      </c>
      <c r="Z30" s="183">
        <v>482316</v>
      </c>
      <c r="AA30" s="151">
        <f>IFERROR(Z30/W22,"-")</f>
        <v>9.1918304927936473E-4</v>
      </c>
      <c r="AB30" s="183">
        <v>18</v>
      </c>
      <c r="AC30" s="151">
        <f>IFERROR(AB30/X22,"-")</f>
        <v>2.3968042609853527E-2</v>
      </c>
      <c r="AD30" s="186">
        <f t="shared" si="6"/>
        <v>26795.333333333332</v>
      </c>
      <c r="AE30" s="86">
        <f t="shared" si="30"/>
        <v>1.7488462472674276E-4</v>
      </c>
      <c r="AF30" s="501"/>
      <c r="AG30" s="498"/>
      <c r="AH30" s="101" t="s">
        <v>151</v>
      </c>
      <c r="AI30" s="183">
        <v>826203</v>
      </c>
      <c r="AJ30" s="151">
        <f>IFERROR(AI30/AF22,"-")</f>
        <v>5.7817038917611855E-4</v>
      </c>
      <c r="AK30" s="183">
        <v>29</v>
      </c>
      <c r="AL30" s="151">
        <f>IFERROR(AK30/AG22,"-")</f>
        <v>1.9372077488309953E-2</v>
      </c>
      <c r="AM30" s="186">
        <f t="shared" si="7"/>
        <v>28489.758620689656</v>
      </c>
      <c r="AN30" s="86">
        <f t="shared" si="31"/>
        <v>2.8175856205975226E-4</v>
      </c>
      <c r="AO30" s="501"/>
      <c r="AP30" s="498"/>
      <c r="AQ30" s="101" t="s">
        <v>151</v>
      </c>
      <c r="AR30" s="183">
        <f t="shared" si="0"/>
        <v>7549702</v>
      </c>
      <c r="AS30" s="151">
        <f>IFERROR(AR30/AO22,"-")</f>
        <v>7.7563335649894025E-4</v>
      </c>
      <c r="AT30" s="183">
        <f t="shared" si="32"/>
        <v>234</v>
      </c>
      <c r="AU30" s="151">
        <f>IFERROR(AT30/AP22,"-")</f>
        <v>1.6255644320944774E-2</v>
      </c>
      <c r="AV30" s="186">
        <f t="shared" si="8"/>
        <v>32263.683760683762</v>
      </c>
      <c r="AW30" s="86">
        <f t="shared" si="33"/>
        <v>2.2735001214476561E-3</v>
      </c>
    </row>
    <row r="31" spans="2:49" s="10" customFormat="1" ht="14.25" customHeight="1">
      <c r="B31" s="505"/>
      <c r="C31" s="507"/>
      <c r="D31" s="494"/>
      <c r="E31" s="501"/>
      <c r="F31" s="498"/>
      <c r="G31" s="101" t="s">
        <v>152</v>
      </c>
      <c r="H31" s="183">
        <v>4558316</v>
      </c>
      <c r="I31" s="151">
        <f>IFERROR(H31/E22,"-")</f>
        <v>6.8153821704175857E-4</v>
      </c>
      <c r="J31" s="183">
        <v>306</v>
      </c>
      <c r="K31" s="151">
        <f>IFERROR(J31/F22,"-")</f>
        <v>2.857409655430012E-2</v>
      </c>
      <c r="L31" s="186">
        <f t="shared" si="4"/>
        <v>14896.457516339869</v>
      </c>
      <c r="M31" s="86">
        <f t="shared" si="28"/>
        <v>2.9730386203546269E-3</v>
      </c>
      <c r="N31" s="501"/>
      <c r="O31" s="498"/>
      <c r="P31" s="101" t="s">
        <v>152</v>
      </c>
      <c r="Q31" s="183">
        <v>1091423</v>
      </c>
      <c r="R31" s="151">
        <f>IFERROR(Q31/N22,"-")</f>
        <v>9.9983626812317344E-4</v>
      </c>
      <c r="S31" s="183">
        <v>49</v>
      </c>
      <c r="T31" s="151">
        <f>IFERROR(S31/O22,"-")</f>
        <v>3.4075104311543813E-2</v>
      </c>
      <c r="U31" s="186">
        <f t="shared" si="5"/>
        <v>22273.938775510203</v>
      </c>
      <c r="V31" s="86">
        <f t="shared" si="29"/>
        <v>4.7607481175613312E-4</v>
      </c>
      <c r="W31" s="501"/>
      <c r="X31" s="498"/>
      <c r="Y31" s="101" t="s">
        <v>152</v>
      </c>
      <c r="Z31" s="183">
        <v>250281</v>
      </c>
      <c r="AA31" s="151">
        <f>IFERROR(Z31/W22,"-")</f>
        <v>4.7697785840960843E-4</v>
      </c>
      <c r="AB31" s="183">
        <v>28</v>
      </c>
      <c r="AC31" s="151">
        <f>IFERROR(AB31/X22,"-")</f>
        <v>3.7283621837549935E-2</v>
      </c>
      <c r="AD31" s="186">
        <f t="shared" si="6"/>
        <v>8938.6071428571431</v>
      </c>
      <c r="AE31" s="86">
        <f t="shared" si="30"/>
        <v>2.7204274957493322E-4</v>
      </c>
      <c r="AF31" s="501"/>
      <c r="AG31" s="498"/>
      <c r="AH31" s="101" t="s">
        <v>152</v>
      </c>
      <c r="AI31" s="183">
        <v>1040709</v>
      </c>
      <c r="AJ31" s="151">
        <f>IFERROR(AI31/AF22,"-")</f>
        <v>7.2828000812038835E-4</v>
      </c>
      <c r="AK31" s="183">
        <v>89</v>
      </c>
      <c r="AL31" s="151">
        <f>IFERROR(AK31/AG22,"-")</f>
        <v>5.9452237808951237E-2</v>
      </c>
      <c r="AM31" s="186">
        <f t="shared" si="7"/>
        <v>11693.359550561798</v>
      </c>
      <c r="AN31" s="86">
        <f t="shared" si="31"/>
        <v>8.6470731114889478E-4</v>
      </c>
      <c r="AO31" s="501"/>
      <c r="AP31" s="498"/>
      <c r="AQ31" s="101" t="s">
        <v>152</v>
      </c>
      <c r="AR31" s="183">
        <f t="shared" si="0"/>
        <v>6940729</v>
      </c>
      <c r="AS31" s="151">
        <f>IFERROR(AR31/AO22,"-")</f>
        <v>7.1306932787804512E-4</v>
      </c>
      <c r="AT31" s="183">
        <f t="shared" si="32"/>
        <v>472</v>
      </c>
      <c r="AU31" s="151">
        <f>IFERROR(AT31/AP22,"-")</f>
        <v>3.2789162903786036E-2</v>
      </c>
      <c r="AV31" s="186">
        <f t="shared" si="8"/>
        <v>14704.934322033898</v>
      </c>
      <c r="AW31" s="86">
        <f t="shared" si="33"/>
        <v>4.5858634928345882E-3</v>
      </c>
    </row>
    <row r="32" spans="2:49" s="10" customFormat="1" ht="14.25" customHeight="1">
      <c r="B32" s="505"/>
      <c r="C32" s="507"/>
      <c r="D32" s="494"/>
      <c r="E32" s="501"/>
      <c r="F32" s="498"/>
      <c r="G32" s="101" t="s">
        <v>153</v>
      </c>
      <c r="H32" s="183">
        <v>1443344</v>
      </c>
      <c r="I32" s="151">
        <f>IFERROR(H32/E22,"-")</f>
        <v>2.1580208487913518E-4</v>
      </c>
      <c r="J32" s="183">
        <v>51</v>
      </c>
      <c r="K32" s="151">
        <f>IFERROR(J32/F22,"-")</f>
        <v>4.7623494257166867E-3</v>
      </c>
      <c r="L32" s="186">
        <f t="shared" si="4"/>
        <v>28300.862745098038</v>
      </c>
      <c r="M32" s="86">
        <f t="shared" si="28"/>
        <v>4.9550643672577116E-4</v>
      </c>
      <c r="N32" s="501"/>
      <c r="O32" s="498"/>
      <c r="P32" s="101" t="s">
        <v>153</v>
      </c>
      <c r="Q32" s="183">
        <v>359853</v>
      </c>
      <c r="R32" s="151">
        <f>IFERROR(Q32/N22,"-")</f>
        <v>3.2965594512203639E-4</v>
      </c>
      <c r="S32" s="183">
        <v>16</v>
      </c>
      <c r="T32" s="151">
        <f>IFERROR(S32/O22,"-")</f>
        <v>1.1126564673157162E-2</v>
      </c>
      <c r="U32" s="186">
        <f t="shared" si="5"/>
        <v>22490.8125</v>
      </c>
      <c r="V32" s="86">
        <f t="shared" si="29"/>
        <v>1.554529997571047E-4</v>
      </c>
      <c r="W32" s="501"/>
      <c r="X32" s="498"/>
      <c r="Y32" s="101" t="s">
        <v>153</v>
      </c>
      <c r="Z32" s="183">
        <v>11668</v>
      </c>
      <c r="AA32" s="151">
        <f>IFERROR(Z32/W22,"-")</f>
        <v>2.2236516762851798E-5</v>
      </c>
      <c r="AB32" s="183">
        <v>2</v>
      </c>
      <c r="AC32" s="151">
        <f>IFERROR(AB32/X22,"-")</f>
        <v>2.6631158455392811E-3</v>
      </c>
      <c r="AD32" s="186">
        <f t="shared" si="6"/>
        <v>5834</v>
      </c>
      <c r="AE32" s="86">
        <f t="shared" si="30"/>
        <v>1.9431624969638088E-5</v>
      </c>
      <c r="AF32" s="501"/>
      <c r="AG32" s="498"/>
      <c r="AH32" s="101" t="s">
        <v>153</v>
      </c>
      <c r="AI32" s="183">
        <v>1599695</v>
      </c>
      <c r="AJ32" s="151">
        <f>IFERROR(AI32/AF22,"-")</f>
        <v>1.1194540333466364E-3</v>
      </c>
      <c r="AK32" s="183">
        <v>52</v>
      </c>
      <c r="AL32" s="151">
        <f>IFERROR(AK32/AG22,"-")</f>
        <v>3.4736138944555781E-2</v>
      </c>
      <c r="AM32" s="186">
        <f t="shared" si="7"/>
        <v>30763.365384615383</v>
      </c>
      <c r="AN32" s="86">
        <f t="shared" si="31"/>
        <v>5.0522224921059026E-4</v>
      </c>
      <c r="AO32" s="501"/>
      <c r="AP32" s="498"/>
      <c r="AQ32" s="101" t="s">
        <v>153</v>
      </c>
      <c r="AR32" s="183">
        <f t="shared" si="0"/>
        <v>3414560</v>
      </c>
      <c r="AS32" s="151">
        <f>IFERROR(AR32/AO22,"-")</f>
        <v>3.5080147981563002E-4</v>
      </c>
      <c r="AT32" s="183">
        <f t="shared" si="32"/>
        <v>121</v>
      </c>
      <c r="AU32" s="151">
        <f>IFERROR(AT32/AP22,"-")</f>
        <v>8.4056964223688784E-3</v>
      </c>
      <c r="AV32" s="186">
        <f t="shared" si="8"/>
        <v>28219.504132231406</v>
      </c>
      <c r="AW32" s="86">
        <f t="shared" si="33"/>
        <v>1.1756133106631042E-3</v>
      </c>
    </row>
    <row r="33" spans="2:49" s="10" customFormat="1" ht="14.25" customHeight="1">
      <c r="B33" s="505"/>
      <c r="C33" s="507"/>
      <c r="D33" s="494"/>
      <c r="E33" s="501"/>
      <c r="F33" s="498"/>
      <c r="G33" s="101" t="s">
        <v>154</v>
      </c>
      <c r="H33" s="183">
        <v>3814988</v>
      </c>
      <c r="I33" s="151">
        <f>IFERROR(H33/E22,"-")</f>
        <v>5.7039927015935363E-4</v>
      </c>
      <c r="J33" s="183">
        <v>26</v>
      </c>
      <c r="K33" s="151">
        <f>IFERROR(J33/F22,"-")</f>
        <v>2.4278644131104678E-3</v>
      </c>
      <c r="L33" s="186">
        <f t="shared" si="4"/>
        <v>146730.30769230769</v>
      </c>
      <c r="M33" s="86">
        <f t="shared" si="28"/>
        <v>2.5261112460529513E-4</v>
      </c>
      <c r="N33" s="501"/>
      <c r="O33" s="498"/>
      <c r="P33" s="101" t="s">
        <v>154</v>
      </c>
      <c r="Q33" s="183">
        <v>2037338</v>
      </c>
      <c r="R33" s="151">
        <f>IFERROR(Q33/N22,"-")</f>
        <v>1.8663748361776597E-3</v>
      </c>
      <c r="S33" s="183">
        <v>9</v>
      </c>
      <c r="T33" s="151">
        <f>IFERROR(S33/O22,"-")</f>
        <v>6.2586926286509036E-3</v>
      </c>
      <c r="U33" s="186">
        <f t="shared" si="5"/>
        <v>226370.88888888888</v>
      </c>
      <c r="V33" s="86">
        <f t="shared" si="29"/>
        <v>8.7442312363371382E-5</v>
      </c>
      <c r="W33" s="501"/>
      <c r="X33" s="498"/>
      <c r="Y33" s="101" t="s">
        <v>154</v>
      </c>
      <c r="Z33" s="183">
        <v>31017</v>
      </c>
      <c r="AA33" s="151">
        <f>IFERROR(Z33/W22,"-")</f>
        <v>5.9111247894529845E-5</v>
      </c>
      <c r="AB33" s="183">
        <v>4</v>
      </c>
      <c r="AC33" s="151">
        <f>IFERROR(AB33/X22,"-")</f>
        <v>5.3262316910785623E-3</v>
      </c>
      <c r="AD33" s="186">
        <f t="shared" si="6"/>
        <v>7754.25</v>
      </c>
      <c r="AE33" s="86">
        <f t="shared" si="30"/>
        <v>3.8863249939276175E-5</v>
      </c>
      <c r="AF33" s="501"/>
      <c r="AG33" s="498"/>
      <c r="AH33" s="101" t="s">
        <v>154</v>
      </c>
      <c r="AI33" s="183">
        <v>12525300</v>
      </c>
      <c r="AJ33" s="151">
        <f>IFERROR(AI33/AF22,"-")</f>
        <v>8.765106850916346E-3</v>
      </c>
      <c r="AK33" s="183">
        <v>31</v>
      </c>
      <c r="AL33" s="151">
        <f>IFERROR(AK33/AG22,"-")</f>
        <v>2.0708082832331328E-2</v>
      </c>
      <c r="AM33" s="186">
        <f t="shared" si="7"/>
        <v>404041.93548387097</v>
      </c>
      <c r="AN33" s="86">
        <f t="shared" si="31"/>
        <v>3.0119018702939036E-4</v>
      </c>
      <c r="AO33" s="501"/>
      <c r="AP33" s="498"/>
      <c r="AQ33" s="101" t="s">
        <v>154</v>
      </c>
      <c r="AR33" s="183">
        <f t="shared" si="0"/>
        <v>18408643</v>
      </c>
      <c r="AS33" s="151">
        <f>IFERROR(AR33/AO22,"-")</f>
        <v>1.8912478345080007E-3</v>
      </c>
      <c r="AT33" s="183">
        <f t="shared" si="32"/>
        <v>70</v>
      </c>
      <c r="AU33" s="151">
        <f>IFERROR(AT33/AP22,"-")</f>
        <v>4.8627995831886069E-3</v>
      </c>
      <c r="AV33" s="186">
        <f t="shared" si="8"/>
        <v>262980.61428571428</v>
      </c>
      <c r="AW33" s="86">
        <f t="shared" si="33"/>
        <v>6.8010687393733297E-4</v>
      </c>
    </row>
    <row r="34" spans="2:49" s="10" customFormat="1" ht="14.25" customHeight="1">
      <c r="B34" s="505"/>
      <c r="C34" s="507"/>
      <c r="D34" s="494"/>
      <c r="E34" s="501"/>
      <c r="F34" s="498"/>
      <c r="G34" s="101" t="s">
        <v>155</v>
      </c>
      <c r="H34" s="183">
        <v>32138041</v>
      </c>
      <c r="I34" s="151">
        <f>IFERROR(H34/E22,"-")</f>
        <v>4.8051304829140702E-3</v>
      </c>
      <c r="J34" s="183">
        <v>927</v>
      </c>
      <c r="K34" s="151">
        <f>IFERROR(J34/F22,"-")</f>
        <v>8.6562704267438603E-2</v>
      </c>
      <c r="L34" s="186">
        <f t="shared" si="4"/>
        <v>34668.86839266451</v>
      </c>
      <c r="M34" s="86">
        <f t="shared" si="28"/>
        <v>9.006558173427253E-3</v>
      </c>
      <c r="N34" s="501"/>
      <c r="O34" s="498"/>
      <c r="P34" s="101" t="s">
        <v>155</v>
      </c>
      <c r="Q34" s="183">
        <v>5829243</v>
      </c>
      <c r="R34" s="151">
        <f>IFERROR(Q34/N22,"-")</f>
        <v>5.3400822294409518E-3</v>
      </c>
      <c r="S34" s="183">
        <v>183</v>
      </c>
      <c r="T34" s="151">
        <f>IFERROR(S34/O22,"-")</f>
        <v>0.12726008344923506</v>
      </c>
      <c r="U34" s="186">
        <f t="shared" si="5"/>
        <v>31853.786885245903</v>
      </c>
      <c r="V34" s="86">
        <f t="shared" si="29"/>
        <v>1.7779936847218849E-3</v>
      </c>
      <c r="W34" s="501"/>
      <c r="X34" s="498"/>
      <c r="Y34" s="101" t="s">
        <v>155</v>
      </c>
      <c r="Z34" s="183">
        <v>3584652</v>
      </c>
      <c r="AA34" s="151">
        <f>IFERROR(Z34/W22,"-")</f>
        <v>6.8315199080382439E-3</v>
      </c>
      <c r="AB34" s="183">
        <v>97</v>
      </c>
      <c r="AC34" s="151">
        <f>IFERROR(AB34/X22,"-")</f>
        <v>0.12916111850865514</v>
      </c>
      <c r="AD34" s="186">
        <f t="shared" si="6"/>
        <v>36955.175257731957</v>
      </c>
      <c r="AE34" s="86">
        <f t="shared" si="30"/>
        <v>9.4243381102744714E-4</v>
      </c>
      <c r="AF34" s="501"/>
      <c r="AG34" s="498"/>
      <c r="AH34" s="101" t="s">
        <v>155</v>
      </c>
      <c r="AI34" s="183">
        <v>10125092</v>
      </c>
      <c r="AJ34" s="151">
        <f>IFERROR(AI34/AF22,"-")</f>
        <v>7.0854600892081062E-3</v>
      </c>
      <c r="AK34" s="183">
        <v>272</v>
      </c>
      <c r="AL34" s="151">
        <f>IFERROR(AK34/AG22,"-")</f>
        <v>0.18169672678690715</v>
      </c>
      <c r="AM34" s="186">
        <f t="shared" si="7"/>
        <v>37224.602941176468</v>
      </c>
      <c r="AN34" s="86">
        <f t="shared" si="31"/>
        <v>2.6427009958707795E-3</v>
      </c>
      <c r="AO34" s="501"/>
      <c r="AP34" s="498"/>
      <c r="AQ34" s="101" t="s">
        <v>155</v>
      </c>
      <c r="AR34" s="183">
        <f t="shared" si="0"/>
        <v>51677028</v>
      </c>
      <c r="AS34" s="151">
        <f>IFERROR(AR34/AO22,"-")</f>
        <v>5.3091402391153607E-3</v>
      </c>
      <c r="AT34" s="183">
        <f t="shared" si="32"/>
        <v>1479</v>
      </c>
      <c r="AU34" s="151">
        <f>IFERROR(AT34/AP22,"-")</f>
        <v>0.10274400833622786</v>
      </c>
      <c r="AV34" s="186">
        <f t="shared" si="8"/>
        <v>34940.51926977688</v>
      </c>
      <c r="AW34" s="86">
        <f t="shared" si="33"/>
        <v>1.4369686665047364E-2</v>
      </c>
    </row>
    <row r="35" spans="2:49" s="10" customFormat="1" ht="14.25" customHeight="1">
      <c r="B35" s="505"/>
      <c r="C35" s="507"/>
      <c r="D35" s="494"/>
      <c r="E35" s="501"/>
      <c r="F35" s="498"/>
      <c r="G35" s="101" t="s">
        <v>156</v>
      </c>
      <c r="H35" s="183">
        <v>57884567</v>
      </c>
      <c r="I35" s="151">
        <f>IFERROR(H35/E22,"-")</f>
        <v>8.6546313567146763E-3</v>
      </c>
      <c r="J35" s="183">
        <v>723</v>
      </c>
      <c r="K35" s="151">
        <f>IFERROR(J35/F22,"-")</f>
        <v>6.7513306564571857E-2</v>
      </c>
      <c r="L35" s="186">
        <f t="shared" si="4"/>
        <v>80061.641770401111</v>
      </c>
      <c r="M35" s="86">
        <f t="shared" si="28"/>
        <v>7.0245324265241684E-3</v>
      </c>
      <c r="N35" s="501"/>
      <c r="O35" s="498"/>
      <c r="P35" s="101" t="s">
        <v>156</v>
      </c>
      <c r="Q35" s="183">
        <v>6207082</v>
      </c>
      <c r="R35" s="151">
        <f>IFERROR(Q35/N22,"-")</f>
        <v>5.6862148798536623E-3</v>
      </c>
      <c r="S35" s="183">
        <v>93</v>
      </c>
      <c r="T35" s="151">
        <f>IFERROR(S35/O22,"-")</f>
        <v>6.4673157162726008E-2</v>
      </c>
      <c r="U35" s="186">
        <f t="shared" si="5"/>
        <v>66742.817204301071</v>
      </c>
      <c r="V35" s="86">
        <f t="shared" si="29"/>
        <v>9.0357056108817096E-4</v>
      </c>
      <c r="W35" s="501"/>
      <c r="X35" s="498"/>
      <c r="Y35" s="101" t="s">
        <v>156</v>
      </c>
      <c r="Z35" s="183">
        <v>4240497</v>
      </c>
      <c r="AA35" s="151">
        <f>IFERROR(Z35/W22,"-")</f>
        <v>8.0814092066611894E-3</v>
      </c>
      <c r="AB35" s="183">
        <v>51</v>
      </c>
      <c r="AC35" s="151">
        <f>IFERROR(AB35/X22,"-")</f>
        <v>6.7909454061251665E-2</v>
      </c>
      <c r="AD35" s="186">
        <f t="shared" si="6"/>
        <v>83147</v>
      </c>
      <c r="AE35" s="86">
        <f t="shared" si="30"/>
        <v>4.9550643672577116E-4</v>
      </c>
      <c r="AF35" s="501"/>
      <c r="AG35" s="498"/>
      <c r="AH35" s="101" t="s">
        <v>156</v>
      </c>
      <c r="AI35" s="183">
        <v>23055610</v>
      </c>
      <c r="AJ35" s="151">
        <f>IFERROR(AI35/AF22,"-")</f>
        <v>1.6134135323150379E-2</v>
      </c>
      <c r="AK35" s="183">
        <v>159</v>
      </c>
      <c r="AL35" s="151">
        <f>IFERROR(AK35/AG22,"-")</f>
        <v>0.10621242484969939</v>
      </c>
      <c r="AM35" s="186">
        <f t="shared" si="7"/>
        <v>145003.83647798741</v>
      </c>
      <c r="AN35" s="86">
        <f t="shared" si="31"/>
        <v>1.5448141850862279E-3</v>
      </c>
      <c r="AO35" s="501"/>
      <c r="AP35" s="498"/>
      <c r="AQ35" s="101" t="s">
        <v>156</v>
      </c>
      <c r="AR35" s="183">
        <f t="shared" si="0"/>
        <v>91387756</v>
      </c>
      <c r="AS35" s="151">
        <f>IFERROR(AR35/AO22,"-")</f>
        <v>9.3888993140638088E-3</v>
      </c>
      <c r="AT35" s="183">
        <f t="shared" si="32"/>
        <v>1026</v>
      </c>
      <c r="AU35" s="151">
        <f>IFERROR(AT35/AP22,"-")</f>
        <v>7.1274748176450159E-2</v>
      </c>
      <c r="AV35" s="186">
        <f t="shared" si="8"/>
        <v>89071.886939571152</v>
      </c>
      <c r="AW35" s="86">
        <f t="shared" si="33"/>
        <v>9.9684236094243379E-3</v>
      </c>
    </row>
    <row r="36" spans="2:49" s="10" customFormat="1" ht="14.25" customHeight="1">
      <c r="B36" s="505"/>
      <c r="C36" s="507"/>
      <c r="D36" s="494"/>
      <c r="E36" s="501"/>
      <c r="F36" s="498"/>
      <c r="G36" s="101" t="s">
        <v>157</v>
      </c>
      <c r="H36" s="183">
        <v>24106150</v>
      </c>
      <c r="I36" s="151">
        <f>IFERROR(H36/E22,"-")</f>
        <v>3.6042394802688507E-3</v>
      </c>
      <c r="J36" s="183">
        <v>600</v>
      </c>
      <c r="K36" s="151">
        <f>IFERROR(J36/F22,"-")</f>
        <v>5.602764030254926E-2</v>
      </c>
      <c r="L36" s="186">
        <f t="shared" si="4"/>
        <v>40176.916666666664</v>
      </c>
      <c r="M36" s="86">
        <f t="shared" si="28"/>
        <v>5.829487490891426E-3</v>
      </c>
      <c r="N36" s="501"/>
      <c r="O36" s="498"/>
      <c r="P36" s="101" t="s">
        <v>157</v>
      </c>
      <c r="Q36" s="183">
        <v>6404656</v>
      </c>
      <c r="R36" s="151">
        <f>IFERROR(Q36/N22,"-")</f>
        <v>5.8672094629238086E-3</v>
      </c>
      <c r="S36" s="183">
        <v>108</v>
      </c>
      <c r="T36" s="151">
        <f>IFERROR(S36/O22,"-")</f>
        <v>7.5104311543810851E-2</v>
      </c>
      <c r="U36" s="186">
        <f t="shared" si="5"/>
        <v>59302.370370370372</v>
      </c>
      <c r="V36" s="86">
        <f t="shared" si="29"/>
        <v>1.0493077483604567E-3</v>
      </c>
      <c r="W36" s="501"/>
      <c r="X36" s="498"/>
      <c r="Y36" s="101" t="s">
        <v>157</v>
      </c>
      <c r="Z36" s="183">
        <v>4330742</v>
      </c>
      <c r="AA36" s="151">
        <f>IFERROR(Z36/W22,"-")</f>
        <v>8.2533953615517939E-3</v>
      </c>
      <c r="AB36" s="183">
        <v>61</v>
      </c>
      <c r="AC36" s="151">
        <f>IFERROR(AB36/X22,"-")</f>
        <v>8.1225033288948076E-2</v>
      </c>
      <c r="AD36" s="186">
        <f t="shared" si="6"/>
        <v>70995.770491803283</v>
      </c>
      <c r="AE36" s="86">
        <f t="shared" si="30"/>
        <v>5.9266456157396161E-4</v>
      </c>
      <c r="AF36" s="501"/>
      <c r="AG36" s="498"/>
      <c r="AH36" s="101" t="s">
        <v>157</v>
      </c>
      <c r="AI36" s="183">
        <v>9566955</v>
      </c>
      <c r="AJ36" s="151">
        <f>IFERROR(AI36/AF22,"-")</f>
        <v>6.6948801875331048E-3</v>
      </c>
      <c r="AK36" s="183">
        <v>153</v>
      </c>
      <c r="AL36" s="151">
        <f>IFERROR(AK36/AG22,"-")</f>
        <v>0.10220440881763528</v>
      </c>
      <c r="AM36" s="186">
        <f t="shared" si="7"/>
        <v>62529.117647058825</v>
      </c>
      <c r="AN36" s="86">
        <f t="shared" si="31"/>
        <v>1.4865193101773135E-3</v>
      </c>
      <c r="AO36" s="501"/>
      <c r="AP36" s="498"/>
      <c r="AQ36" s="101" t="s">
        <v>157</v>
      </c>
      <c r="AR36" s="183">
        <f t="shared" si="0"/>
        <v>44408503</v>
      </c>
      <c r="AS36" s="151">
        <f>IFERROR(AR36/AO22,"-")</f>
        <v>4.5623941499920474E-3</v>
      </c>
      <c r="AT36" s="183">
        <f t="shared" si="32"/>
        <v>922</v>
      </c>
      <c r="AU36" s="151">
        <f>IFERROR(AT36/AP22,"-")</f>
        <v>6.4050017367141374E-2</v>
      </c>
      <c r="AV36" s="186">
        <f t="shared" si="8"/>
        <v>48165.404555314533</v>
      </c>
      <c r="AW36" s="86">
        <f t="shared" si="33"/>
        <v>8.9579791110031576E-3</v>
      </c>
    </row>
    <row r="37" spans="2:49" s="10" customFormat="1" ht="14.25" customHeight="1">
      <c r="B37" s="505"/>
      <c r="C37" s="507"/>
      <c r="D37" s="494"/>
      <c r="E37" s="501"/>
      <c r="F37" s="498"/>
      <c r="G37" s="102" t="s">
        <v>158</v>
      </c>
      <c r="H37" s="184">
        <v>9202137</v>
      </c>
      <c r="I37" s="152">
        <f>IFERROR(H37/E22,"-")</f>
        <v>1.3758607441770156E-3</v>
      </c>
      <c r="J37" s="184">
        <v>758</v>
      </c>
      <c r="K37" s="152">
        <f>IFERROR(J37/F22,"-")</f>
        <v>7.0781585582220558E-2</v>
      </c>
      <c r="L37" s="187">
        <f t="shared" si="4"/>
        <v>12140.022427440634</v>
      </c>
      <c r="M37" s="87">
        <f t="shared" si="28"/>
        <v>7.3645858634928344E-3</v>
      </c>
      <c r="N37" s="501"/>
      <c r="O37" s="498"/>
      <c r="P37" s="102" t="s">
        <v>158</v>
      </c>
      <c r="Q37" s="184">
        <v>1769444</v>
      </c>
      <c r="R37" s="152">
        <f>IFERROR(Q37/N22,"-")</f>
        <v>1.6209611540282188E-3</v>
      </c>
      <c r="S37" s="184">
        <v>115</v>
      </c>
      <c r="T37" s="152">
        <f>IFERROR(S37/O22,"-")</f>
        <v>7.9972183588317106E-2</v>
      </c>
      <c r="U37" s="187">
        <f t="shared" si="5"/>
        <v>15386.46956521739</v>
      </c>
      <c r="V37" s="87">
        <f t="shared" si="29"/>
        <v>1.1173184357541898E-3</v>
      </c>
      <c r="W37" s="501"/>
      <c r="X37" s="498"/>
      <c r="Y37" s="102" t="s">
        <v>158</v>
      </c>
      <c r="Z37" s="184">
        <v>1416794</v>
      </c>
      <c r="AA37" s="152">
        <f>IFERROR(Z37/W22,"-")</f>
        <v>2.7000825788916567E-3</v>
      </c>
      <c r="AB37" s="184">
        <v>56</v>
      </c>
      <c r="AC37" s="152">
        <f>IFERROR(AB37/X22,"-")</f>
        <v>7.456724367509987E-2</v>
      </c>
      <c r="AD37" s="187">
        <f t="shared" si="6"/>
        <v>25299.892857142859</v>
      </c>
      <c r="AE37" s="87">
        <f t="shared" si="30"/>
        <v>5.4408549914986644E-4</v>
      </c>
      <c r="AF37" s="501"/>
      <c r="AG37" s="498"/>
      <c r="AH37" s="102" t="s">
        <v>158</v>
      </c>
      <c r="AI37" s="184">
        <v>3170520</v>
      </c>
      <c r="AJ37" s="152">
        <f>IFERROR(AI37/AF22,"-")</f>
        <v>2.2187050667822165E-3</v>
      </c>
      <c r="AK37" s="184">
        <v>161</v>
      </c>
      <c r="AL37" s="152">
        <f>IFERROR(AK37/AG22,"-")</f>
        <v>0.10754843019372078</v>
      </c>
      <c r="AM37" s="187">
        <f t="shared" si="7"/>
        <v>19692.670807453414</v>
      </c>
      <c r="AN37" s="87">
        <f t="shared" si="31"/>
        <v>1.5642458100558658E-3</v>
      </c>
      <c r="AO37" s="501"/>
      <c r="AP37" s="498"/>
      <c r="AQ37" s="102" t="s">
        <v>158</v>
      </c>
      <c r="AR37" s="184">
        <f t="shared" si="0"/>
        <v>15558895</v>
      </c>
      <c r="AS37" s="152">
        <f>IFERROR(AR37/AO22,"-")</f>
        <v>1.5984734168665968E-3</v>
      </c>
      <c r="AT37" s="184">
        <f t="shared" si="32"/>
        <v>1090</v>
      </c>
      <c r="AU37" s="152">
        <f>IFERROR(AT37/AP22,"-")</f>
        <v>7.5720736366794023E-2</v>
      </c>
      <c r="AV37" s="187">
        <f t="shared" si="8"/>
        <v>14274.215596330276</v>
      </c>
      <c r="AW37" s="87">
        <f t="shared" si="33"/>
        <v>1.0590235608452757E-2</v>
      </c>
    </row>
    <row r="38" spans="2:49" s="10" customFormat="1" ht="14.25" customHeight="1">
      <c r="B38" s="505"/>
      <c r="C38" s="508"/>
      <c r="D38" s="495"/>
      <c r="E38" s="502"/>
      <c r="F38" s="499"/>
      <c r="G38" s="103" t="s">
        <v>81</v>
      </c>
      <c r="H38" s="174">
        <v>1293931603</v>
      </c>
      <c r="I38" s="152">
        <f>IFERROR(H38/E22,"-")</f>
        <v>0.19346263788701892</v>
      </c>
      <c r="J38" s="184">
        <v>8055</v>
      </c>
      <c r="K38" s="152">
        <f>IFERROR(J38/F22,"-")</f>
        <v>0.75217107106172376</v>
      </c>
      <c r="L38" s="187">
        <f t="shared" si="4"/>
        <v>160637.07051520795</v>
      </c>
      <c r="M38" s="88">
        <f t="shared" si="28"/>
        <v>7.8260869565217397E-2</v>
      </c>
      <c r="N38" s="502"/>
      <c r="O38" s="499"/>
      <c r="P38" s="103" t="s">
        <v>81</v>
      </c>
      <c r="Q38" s="174">
        <v>179098624</v>
      </c>
      <c r="R38" s="152">
        <f>IFERROR(Q38/N22,"-")</f>
        <v>0.16406956775343329</v>
      </c>
      <c r="S38" s="184">
        <v>1148</v>
      </c>
      <c r="T38" s="152">
        <f>IFERROR(S38/O22,"-")</f>
        <v>0.79833101529902639</v>
      </c>
      <c r="U38" s="187">
        <f t="shared" si="5"/>
        <v>156009.25435540068</v>
      </c>
      <c r="V38" s="88">
        <f t="shared" si="29"/>
        <v>1.1153752732572261E-2</v>
      </c>
      <c r="W38" s="502"/>
      <c r="X38" s="499"/>
      <c r="Y38" s="103" t="s">
        <v>81</v>
      </c>
      <c r="Z38" s="174">
        <v>110852800</v>
      </c>
      <c r="AA38" s="152">
        <f>IFERROR(Z38/W22,"-")</f>
        <v>0.21125986847866454</v>
      </c>
      <c r="AB38" s="184">
        <v>605</v>
      </c>
      <c r="AC38" s="152">
        <f>IFERROR(AB38/X22,"-")</f>
        <v>0.80559254327563246</v>
      </c>
      <c r="AD38" s="187">
        <f t="shared" si="6"/>
        <v>183227.76859504133</v>
      </c>
      <c r="AE38" s="88">
        <f t="shared" si="30"/>
        <v>5.8780665533155214E-3</v>
      </c>
      <c r="AF38" s="502"/>
      <c r="AG38" s="499"/>
      <c r="AH38" s="103" t="s">
        <v>81</v>
      </c>
      <c r="AI38" s="174">
        <v>314739015</v>
      </c>
      <c r="AJ38" s="152">
        <f>IFERROR(AI38/AF22,"-")</f>
        <v>0.220251897888846</v>
      </c>
      <c r="AK38" s="184">
        <v>1268</v>
      </c>
      <c r="AL38" s="152">
        <f>IFERROR(AK38/AG22,"-")</f>
        <v>0.84702738810955247</v>
      </c>
      <c r="AM38" s="187">
        <f t="shared" si="7"/>
        <v>248216.88880126184</v>
      </c>
      <c r="AN38" s="88">
        <f t="shared" si="31"/>
        <v>1.2319650230750547E-2</v>
      </c>
      <c r="AO38" s="502"/>
      <c r="AP38" s="499"/>
      <c r="AQ38" s="103" t="s">
        <v>81</v>
      </c>
      <c r="AR38" s="174">
        <f t="shared" si="0"/>
        <v>1898622042</v>
      </c>
      <c r="AS38" s="152">
        <f>IFERROR(AR38/AO22,"-")</f>
        <v>0.19505863769978363</v>
      </c>
      <c r="AT38" s="184">
        <f>SUM(J38,S38,AB38,AK38)</f>
        <v>11076</v>
      </c>
      <c r="AU38" s="152">
        <f>IFERROR(AT38/AP22,"-")</f>
        <v>0.76943383119138586</v>
      </c>
      <c r="AV38" s="187">
        <f t="shared" si="8"/>
        <v>171417.66359696642</v>
      </c>
      <c r="AW38" s="88">
        <f t="shared" si="33"/>
        <v>0.10761233908185572</v>
      </c>
    </row>
    <row r="39" spans="2:49" s="10" customFormat="1" ht="14.25" customHeight="1">
      <c r="B39" s="505">
        <v>3</v>
      </c>
      <c r="C39" s="506" t="s">
        <v>183</v>
      </c>
      <c r="D39" s="493">
        <f>BL7</f>
        <v>164244</v>
      </c>
      <c r="E39" s="503">
        <f t="shared" ref="E39" si="34">VLOOKUP(C39,$AY$5:$BI$12,2,0)</f>
        <v>6695989620</v>
      </c>
      <c r="F39" s="497">
        <f t="shared" ref="F39" si="35">VLOOKUP(C39,$AY$5:$BI$12,7,0)</f>
        <v>11412</v>
      </c>
      <c r="G39" s="99" t="s">
        <v>144</v>
      </c>
      <c r="H39" s="182">
        <v>106255404</v>
      </c>
      <c r="I39" s="150">
        <f>IFERROR(H39/E39,"-")</f>
        <v>1.5868513846352111E-2</v>
      </c>
      <c r="J39" s="182">
        <v>1974</v>
      </c>
      <c r="K39" s="150">
        <f>IFERROR(J39/F39,"-")</f>
        <v>0.1729758149316509</v>
      </c>
      <c r="L39" s="185">
        <f t="shared" si="4"/>
        <v>53827.458966565348</v>
      </c>
      <c r="M39" s="89">
        <f>IFERROR(J39/$BL$7,0)</f>
        <v>1.2018703879593775E-2</v>
      </c>
      <c r="N39" s="503">
        <f t="shared" ref="N39" si="36">VLOOKUP(C39,$AY$5:$BI$12,3,0)</f>
        <v>1066964820</v>
      </c>
      <c r="O39" s="497">
        <f t="shared" ref="O39" si="37">VLOOKUP(C39,$AY$5:$BI$12,8,0)</f>
        <v>1618</v>
      </c>
      <c r="P39" s="99" t="s">
        <v>144</v>
      </c>
      <c r="Q39" s="182">
        <v>12410998</v>
      </c>
      <c r="R39" s="150">
        <f>IFERROR(Q39/N39,"-")</f>
        <v>1.1632059246339537E-2</v>
      </c>
      <c r="S39" s="182">
        <v>329</v>
      </c>
      <c r="T39" s="150">
        <f>IFERROR(S39/O39,"-")</f>
        <v>0.20333745364647712</v>
      </c>
      <c r="U39" s="185">
        <f t="shared" si="5"/>
        <v>37723.39817629179</v>
      </c>
      <c r="V39" s="89">
        <f>IFERROR(S39/$BL$7,0)</f>
        <v>2.0031173132656292E-3</v>
      </c>
      <c r="W39" s="503">
        <f t="shared" ref="W39" si="38">VLOOKUP(C39,$AY$5:$BI$12,4,0)</f>
        <v>550436960</v>
      </c>
      <c r="X39" s="497">
        <f t="shared" ref="X39" si="39">VLOOKUP(C39,$AY$5:$BI$12,9,0)</f>
        <v>844</v>
      </c>
      <c r="Y39" s="99" t="s">
        <v>144</v>
      </c>
      <c r="Z39" s="182">
        <v>8787254</v>
      </c>
      <c r="AA39" s="150">
        <f>IFERROR(Z39/W39,"-")</f>
        <v>1.5964142378811191E-2</v>
      </c>
      <c r="AB39" s="182">
        <v>185</v>
      </c>
      <c r="AC39" s="150">
        <f>IFERROR(AB39/X39,"-")</f>
        <v>0.21919431279620852</v>
      </c>
      <c r="AD39" s="185">
        <f t="shared" si="6"/>
        <v>47498.670270270268</v>
      </c>
      <c r="AE39" s="89">
        <f>IFERROR(AB39/$BL$7,0)</f>
        <v>1.1263729573074207E-3</v>
      </c>
      <c r="AF39" s="503">
        <f t="shared" ref="AF39" si="40">VLOOKUP(C39,$AY$5:$BI$12,5,0)</f>
        <v>1277417450</v>
      </c>
      <c r="AG39" s="497">
        <f t="shared" ref="AG39" si="41">VLOOKUP(C39,$AY$5:$BI$12,10,0)</f>
        <v>1571</v>
      </c>
      <c r="AH39" s="99" t="s">
        <v>144</v>
      </c>
      <c r="AI39" s="182">
        <v>38928551</v>
      </c>
      <c r="AJ39" s="150">
        <f>IFERROR(AI39/AF39,"-")</f>
        <v>3.0474416174602906E-2</v>
      </c>
      <c r="AK39" s="182">
        <v>409</v>
      </c>
      <c r="AL39" s="150">
        <f>IFERROR(AK39/AG39,"-")</f>
        <v>0.26034373010821132</v>
      </c>
      <c r="AM39" s="185">
        <f t="shared" si="7"/>
        <v>95179.831295843527</v>
      </c>
      <c r="AN39" s="89">
        <f>IFERROR(AK39/$BL$7,0)</f>
        <v>2.4901975110201897E-3</v>
      </c>
      <c r="AO39" s="503">
        <f t="shared" ref="AO39" si="42">VLOOKUP(C39,$AY$5:$BI$12,6,0)</f>
        <v>9590808850</v>
      </c>
      <c r="AP39" s="497">
        <f t="shared" ref="AP39" si="43">VLOOKUP(C39,$AY$5:$BI$12,11,0)</f>
        <v>15445</v>
      </c>
      <c r="AQ39" s="99" t="s">
        <v>144</v>
      </c>
      <c r="AR39" s="182">
        <f t="shared" si="0"/>
        <v>166382207</v>
      </c>
      <c r="AS39" s="150">
        <f>IFERROR(AR39/AO39,"-")</f>
        <v>1.7348089155170682E-2</v>
      </c>
      <c r="AT39" s="182">
        <f>SUM(J39,S39,AB39,AK39)</f>
        <v>2897</v>
      </c>
      <c r="AU39" s="150">
        <f>IFERROR(AT39/AP39,"-")</f>
        <v>0.1875687924894788</v>
      </c>
      <c r="AV39" s="185">
        <f t="shared" si="8"/>
        <v>57432.587849499483</v>
      </c>
      <c r="AW39" s="89">
        <f>IFERROR(AT39/$BL$7,0)</f>
        <v>1.7638391661187015E-2</v>
      </c>
    </row>
    <row r="40" spans="2:49" s="10" customFormat="1" ht="14.25" customHeight="1">
      <c r="B40" s="505"/>
      <c r="C40" s="507"/>
      <c r="D40" s="494"/>
      <c r="E40" s="501"/>
      <c r="F40" s="498"/>
      <c r="G40" s="100" t="s">
        <v>145</v>
      </c>
      <c r="H40" s="183">
        <v>173887676</v>
      </c>
      <c r="I40" s="151">
        <f>IFERROR(H40/E39,"-")</f>
        <v>2.5968928548010504E-2</v>
      </c>
      <c r="J40" s="183">
        <v>2767</v>
      </c>
      <c r="K40" s="151">
        <f>IFERROR(J40/F39,"-")</f>
        <v>0.24246407290571328</v>
      </c>
      <c r="L40" s="186">
        <f t="shared" si="4"/>
        <v>62843.39573545356</v>
      </c>
      <c r="M40" s="86">
        <f t="shared" ref="M40:M55" si="44">IFERROR(J40/$BL$7,0)</f>
        <v>1.6846886339835852E-2</v>
      </c>
      <c r="N40" s="501"/>
      <c r="O40" s="498"/>
      <c r="P40" s="100" t="s">
        <v>145</v>
      </c>
      <c r="Q40" s="183">
        <v>30705748</v>
      </c>
      <c r="R40" s="151">
        <f>IFERROR(Q40/N39,"-")</f>
        <v>2.877859459321255E-2</v>
      </c>
      <c r="S40" s="183">
        <v>424</v>
      </c>
      <c r="T40" s="151">
        <f>IFERROR(S40/O39,"-")</f>
        <v>0.26205191594561189</v>
      </c>
      <c r="U40" s="186">
        <f t="shared" si="5"/>
        <v>72419.216981132078</v>
      </c>
      <c r="V40" s="86">
        <f t="shared" ref="V40:V55" si="45">IFERROR(S40/$BL$7,0)</f>
        <v>2.5815250480991695E-3</v>
      </c>
      <c r="W40" s="501"/>
      <c r="X40" s="498"/>
      <c r="Y40" s="100" t="s">
        <v>145</v>
      </c>
      <c r="Z40" s="183">
        <v>13271540</v>
      </c>
      <c r="AA40" s="151">
        <f>IFERROR(Z40/W39,"-")</f>
        <v>2.4110917261079272E-2</v>
      </c>
      <c r="AB40" s="183">
        <v>232</v>
      </c>
      <c r="AC40" s="151">
        <f>IFERROR(AB40/X39,"-")</f>
        <v>0.27488151658767773</v>
      </c>
      <c r="AD40" s="186">
        <f t="shared" si="6"/>
        <v>57204.913793103449</v>
      </c>
      <c r="AE40" s="86">
        <f t="shared" ref="AE40:AE55" si="46">IFERROR(AB40/$BL$7,0)</f>
        <v>1.4125325734882248E-3</v>
      </c>
      <c r="AF40" s="501"/>
      <c r="AG40" s="498"/>
      <c r="AH40" s="100" t="s">
        <v>145</v>
      </c>
      <c r="AI40" s="183">
        <v>45026959</v>
      </c>
      <c r="AJ40" s="151">
        <f>IFERROR(AI40/AF39,"-")</f>
        <v>3.5248429556054679E-2</v>
      </c>
      <c r="AK40" s="183">
        <v>447</v>
      </c>
      <c r="AL40" s="151">
        <f>IFERROR(AK40/AG39,"-")</f>
        <v>0.28453214513049013</v>
      </c>
      <c r="AM40" s="186">
        <f t="shared" si="7"/>
        <v>100731.45190156599</v>
      </c>
      <c r="AN40" s="86">
        <f t="shared" ref="AN40:AN55" si="47">IFERROR(AK40/$BL$7,0)</f>
        <v>2.7215606049536055E-3</v>
      </c>
      <c r="AO40" s="501"/>
      <c r="AP40" s="498"/>
      <c r="AQ40" s="100" t="s">
        <v>145</v>
      </c>
      <c r="AR40" s="183">
        <f t="shared" si="0"/>
        <v>262891923</v>
      </c>
      <c r="AS40" s="151">
        <f>IFERROR(AR40/AO39,"-")</f>
        <v>2.7410818744448232E-2</v>
      </c>
      <c r="AT40" s="183">
        <f t="shared" ref="AT40:AT54" si="48">SUM(J40,S40,AB40,AK40)</f>
        <v>3870</v>
      </c>
      <c r="AU40" s="151">
        <f>IFERROR(AT40/AP39,"-")</f>
        <v>0.250566526383943</v>
      </c>
      <c r="AV40" s="186">
        <f t="shared" si="8"/>
        <v>67930.729457364345</v>
      </c>
      <c r="AW40" s="86">
        <f t="shared" ref="AW40:AW55" si="49">IFERROR(AT40/$BL$7,0)</f>
        <v>2.3562504566376853E-2</v>
      </c>
    </row>
    <row r="41" spans="2:49" s="10" customFormat="1" ht="14.25" customHeight="1">
      <c r="B41" s="505"/>
      <c r="C41" s="507"/>
      <c r="D41" s="494"/>
      <c r="E41" s="501"/>
      <c r="F41" s="498"/>
      <c r="G41" s="101" t="s">
        <v>146</v>
      </c>
      <c r="H41" s="183">
        <v>122946046</v>
      </c>
      <c r="I41" s="151">
        <f>IFERROR(H41/E39,"-")</f>
        <v>1.8361146443951627E-2</v>
      </c>
      <c r="J41" s="183">
        <v>2993</v>
      </c>
      <c r="K41" s="151">
        <f>IFERROR(J41/F39,"-")</f>
        <v>0.26226778829302488</v>
      </c>
      <c r="L41" s="186">
        <f t="shared" si="4"/>
        <v>41077.863681924493</v>
      </c>
      <c r="M41" s="86">
        <f t="shared" si="44"/>
        <v>1.8222887898492485E-2</v>
      </c>
      <c r="N41" s="501"/>
      <c r="O41" s="498"/>
      <c r="P41" s="101" t="s">
        <v>146</v>
      </c>
      <c r="Q41" s="183">
        <v>24727045</v>
      </c>
      <c r="R41" s="151">
        <f>IFERROR(Q41/N39,"-")</f>
        <v>2.3175126805024367E-2</v>
      </c>
      <c r="S41" s="183">
        <v>472</v>
      </c>
      <c r="T41" s="151">
        <f>IFERROR(S41/O39,"-")</f>
        <v>0.29171817058096416</v>
      </c>
      <c r="U41" s="186">
        <f t="shared" si="5"/>
        <v>52387.807203389828</v>
      </c>
      <c r="V41" s="86">
        <f t="shared" si="45"/>
        <v>2.8737731667519057E-3</v>
      </c>
      <c r="W41" s="501"/>
      <c r="X41" s="498"/>
      <c r="Y41" s="101" t="s">
        <v>146</v>
      </c>
      <c r="Z41" s="183">
        <v>18496273</v>
      </c>
      <c r="AA41" s="151">
        <f>IFERROR(Z41/W39,"-")</f>
        <v>3.3602890692514542E-2</v>
      </c>
      <c r="AB41" s="183">
        <v>262</v>
      </c>
      <c r="AC41" s="151">
        <f>IFERROR(AB41/X39,"-")</f>
        <v>0.31042654028436018</v>
      </c>
      <c r="AD41" s="186">
        <f t="shared" si="6"/>
        <v>70596.461832061075</v>
      </c>
      <c r="AE41" s="86">
        <f t="shared" si="46"/>
        <v>1.595187647646185E-3</v>
      </c>
      <c r="AF41" s="501"/>
      <c r="AG41" s="498"/>
      <c r="AH41" s="101" t="s">
        <v>146</v>
      </c>
      <c r="AI41" s="183">
        <v>18831513</v>
      </c>
      <c r="AJ41" s="151">
        <f>IFERROR(AI41/AF39,"-")</f>
        <v>1.4741862967348692E-2</v>
      </c>
      <c r="AK41" s="183">
        <v>446</v>
      </c>
      <c r="AL41" s="151">
        <f>IFERROR(AK41/AG39,"-")</f>
        <v>0.28389560789306173</v>
      </c>
      <c r="AM41" s="186">
        <f t="shared" si="7"/>
        <v>42223.123318385653</v>
      </c>
      <c r="AN41" s="86">
        <f t="shared" si="47"/>
        <v>2.7154721024816738E-3</v>
      </c>
      <c r="AO41" s="501"/>
      <c r="AP41" s="498"/>
      <c r="AQ41" s="101" t="s">
        <v>146</v>
      </c>
      <c r="AR41" s="183">
        <f t="shared" si="0"/>
        <v>185000877</v>
      </c>
      <c r="AS41" s="151">
        <f>IFERROR(AR41/AO39,"-")</f>
        <v>1.9289392572973654E-2</v>
      </c>
      <c r="AT41" s="183">
        <f t="shared" si="48"/>
        <v>4173</v>
      </c>
      <c r="AU41" s="151">
        <f>IFERROR(AT41/AP39,"-")</f>
        <v>0.27018452573648433</v>
      </c>
      <c r="AV41" s="186">
        <f t="shared" si="8"/>
        <v>44332.824586628325</v>
      </c>
      <c r="AW41" s="86">
        <f t="shared" si="49"/>
        <v>2.5407320815372249E-2</v>
      </c>
    </row>
    <row r="42" spans="2:49" s="10" customFormat="1" ht="14.25" customHeight="1">
      <c r="B42" s="505"/>
      <c r="C42" s="507"/>
      <c r="D42" s="494"/>
      <c r="E42" s="501"/>
      <c r="F42" s="498"/>
      <c r="G42" s="101" t="s">
        <v>147</v>
      </c>
      <c r="H42" s="183">
        <v>23322107</v>
      </c>
      <c r="I42" s="151">
        <f>IFERROR(H42/E39,"-")</f>
        <v>3.4829962893520735E-3</v>
      </c>
      <c r="J42" s="183">
        <v>429</v>
      </c>
      <c r="K42" s="151">
        <f>IFERROR(J42/F39,"-")</f>
        <v>3.7592008412197689E-2</v>
      </c>
      <c r="L42" s="186">
        <f t="shared" si="4"/>
        <v>54363.885780885779</v>
      </c>
      <c r="M42" s="86">
        <f t="shared" si="44"/>
        <v>2.6119675604588297E-3</v>
      </c>
      <c r="N42" s="501"/>
      <c r="O42" s="498"/>
      <c r="P42" s="101" t="s">
        <v>147</v>
      </c>
      <c r="Q42" s="183">
        <v>2208459</v>
      </c>
      <c r="R42" s="151">
        <f>IFERROR(Q42/N39,"-")</f>
        <v>2.0698517501261194E-3</v>
      </c>
      <c r="S42" s="183">
        <v>62</v>
      </c>
      <c r="T42" s="151">
        <f>IFERROR(S42/O39,"-")</f>
        <v>3.8318912237330034E-2</v>
      </c>
      <c r="U42" s="186">
        <f t="shared" si="5"/>
        <v>35620.306451612902</v>
      </c>
      <c r="V42" s="86">
        <f t="shared" si="45"/>
        <v>3.7748715325978423E-4</v>
      </c>
      <c r="W42" s="501"/>
      <c r="X42" s="498"/>
      <c r="Y42" s="101" t="s">
        <v>147</v>
      </c>
      <c r="Z42" s="183">
        <v>403923</v>
      </c>
      <c r="AA42" s="151">
        <f>IFERROR(Z42/W39,"-")</f>
        <v>7.3382245262018739E-4</v>
      </c>
      <c r="AB42" s="183">
        <v>28</v>
      </c>
      <c r="AC42" s="151">
        <f>IFERROR(AB42/X39,"-")</f>
        <v>3.3175355450236969E-2</v>
      </c>
      <c r="AD42" s="186">
        <f t="shared" si="6"/>
        <v>14425.821428571429</v>
      </c>
      <c r="AE42" s="86">
        <f t="shared" si="46"/>
        <v>1.704780692140961E-4</v>
      </c>
      <c r="AF42" s="501"/>
      <c r="AG42" s="498"/>
      <c r="AH42" s="101" t="s">
        <v>147</v>
      </c>
      <c r="AI42" s="183">
        <v>1717165</v>
      </c>
      <c r="AJ42" s="151">
        <f>IFERROR(AI42/AF39,"-")</f>
        <v>1.3442473327728536E-3</v>
      </c>
      <c r="AK42" s="183">
        <v>72</v>
      </c>
      <c r="AL42" s="151">
        <f>IFERROR(AK42/AG39,"-")</f>
        <v>4.5830681094844047E-2</v>
      </c>
      <c r="AM42" s="186">
        <f t="shared" si="7"/>
        <v>23849.513888888891</v>
      </c>
      <c r="AN42" s="86">
        <f t="shared" si="47"/>
        <v>4.3837217797910424E-4</v>
      </c>
      <c r="AO42" s="501"/>
      <c r="AP42" s="498"/>
      <c r="AQ42" s="101" t="s">
        <v>147</v>
      </c>
      <c r="AR42" s="183">
        <f t="shared" si="0"/>
        <v>27651654</v>
      </c>
      <c r="AS42" s="151">
        <f>IFERROR(AR42/AO39,"-")</f>
        <v>2.883140977207569E-3</v>
      </c>
      <c r="AT42" s="183">
        <f t="shared" si="48"/>
        <v>591</v>
      </c>
      <c r="AU42" s="151">
        <f>IFERROR(AT42/AP39,"-")</f>
        <v>3.8264810618323084E-2</v>
      </c>
      <c r="AV42" s="186">
        <f t="shared" si="8"/>
        <v>46787.908629441627</v>
      </c>
      <c r="AW42" s="86">
        <f t="shared" si="49"/>
        <v>3.5983049609118142E-3</v>
      </c>
    </row>
    <row r="43" spans="2:49" s="10" customFormat="1" ht="14.25" customHeight="1">
      <c r="B43" s="505"/>
      <c r="C43" s="507"/>
      <c r="D43" s="494"/>
      <c r="E43" s="501"/>
      <c r="F43" s="498"/>
      <c r="G43" s="101" t="s">
        <v>148</v>
      </c>
      <c r="H43" s="183">
        <v>229006649</v>
      </c>
      <c r="I43" s="151">
        <f>IFERROR(H43/E39,"-")</f>
        <v>3.4200568100641711E-2</v>
      </c>
      <c r="J43" s="183">
        <v>3718</v>
      </c>
      <c r="K43" s="151">
        <f>IFERROR(J43/F39,"-")</f>
        <v>0.32579740623904663</v>
      </c>
      <c r="L43" s="186">
        <f t="shared" si="4"/>
        <v>61594.042227003767</v>
      </c>
      <c r="M43" s="86">
        <f t="shared" si="44"/>
        <v>2.263705219064319E-2</v>
      </c>
      <c r="N43" s="501"/>
      <c r="O43" s="498"/>
      <c r="P43" s="101" t="s">
        <v>148</v>
      </c>
      <c r="Q43" s="183">
        <v>47520546</v>
      </c>
      <c r="R43" s="151">
        <f>IFERROR(Q43/N39,"-")</f>
        <v>4.4538062651400256E-2</v>
      </c>
      <c r="S43" s="183">
        <v>605</v>
      </c>
      <c r="T43" s="151">
        <f>IFERROR(S43/O39,"-")</f>
        <v>0.37391841779975277</v>
      </c>
      <c r="U43" s="186">
        <f t="shared" si="5"/>
        <v>78546.357024793382</v>
      </c>
      <c r="V43" s="86">
        <f t="shared" si="45"/>
        <v>3.6835439955188623E-3</v>
      </c>
      <c r="W43" s="501"/>
      <c r="X43" s="498"/>
      <c r="Y43" s="101" t="s">
        <v>148</v>
      </c>
      <c r="Z43" s="183">
        <v>28040079</v>
      </c>
      <c r="AA43" s="151">
        <f>IFERROR(Z43/W39,"-")</f>
        <v>5.0941490193536422E-2</v>
      </c>
      <c r="AB43" s="183">
        <v>367</v>
      </c>
      <c r="AC43" s="151">
        <f>IFERROR(AB43/X39,"-")</f>
        <v>0.43483412322274884</v>
      </c>
      <c r="AD43" s="186">
        <f t="shared" si="6"/>
        <v>76403.485013623984</v>
      </c>
      <c r="AE43" s="86">
        <f t="shared" si="46"/>
        <v>2.2344804071990454E-3</v>
      </c>
      <c r="AF43" s="501"/>
      <c r="AG43" s="498"/>
      <c r="AH43" s="101" t="s">
        <v>148</v>
      </c>
      <c r="AI43" s="183">
        <v>35615350</v>
      </c>
      <c r="AJ43" s="151">
        <f>IFERROR(AI43/AF39,"-")</f>
        <v>2.7880744857524845E-2</v>
      </c>
      <c r="AK43" s="183">
        <v>628</v>
      </c>
      <c r="AL43" s="151">
        <f>IFERROR(AK43/AG39,"-")</f>
        <v>0.39974538510502866</v>
      </c>
      <c r="AM43" s="186">
        <f t="shared" si="7"/>
        <v>56712.340764331209</v>
      </c>
      <c r="AN43" s="86">
        <f t="shared" si="47"/>
        <v>3.8235795523732983E-3</v>
      </c>
      <c r="AO43" s="501"/>
      <c r="AP43" s="498"/>
      <c r="AQ43" s="101" t="s">
        <v>148</v>
      </c>
      <c r="AR43" s="183">
        <f t="shared" si="0"/>
        <v>340182624</v>
      </c>
      <c r="AS43" s="151">
        <f>IFERROR(AR43/AO39,"-")</f>
        <v>3.5469649048422022E-2</v>
      </c>
      <c r="AT43" s="183">
        <f t="shared" si="48"/>
        <v>5318</v>
      </c>
      <c r="AU43" s="151">
        <f>IFERROR(AT43/AP39,"-")</f>
        <v>0.34431854969245712</v>
      </c>
      <c r="AV43" s="186">
        <f t="shared" si="8"/>
        <v>63968.150432493421</v>
      </c>
      <c r="AW43" s="86">
        <f t="shared" si="49"/>
        <v>3.2378656145734395E-2</v>
      </c>
    </row>
    <row r="44" spans="2:49" s="10" customFormat="1" ht="14.25" customHeight="1">
      <c r="B44" s="505"/>
      <c r="C44" s="507"/>
      <c r="D44" s="494"/>
      <c r="E44" s="501"/>
      <c r="F44" s="498"/>
      <c r="G44" s="101" t="s">
        <v>149</v>
      </c>
      <c r="H44" s="183">
        <v>236915511</v>
      </c>
      <c r="I44" s="151">
        <f>IFERROR(H44/E39,"-")</f>
        <v>3.5381702249412984E-2</v>
      </c>
      <c r="J44" s="183">
        <v>3727</v>
      </c>
      <c r="K44" s="151">
        <f>IFERROR(J44/F39,"-")</f>
        <v>0.32658604977216965</v>
      </c>
      <c r="L44" s="186">
        <f t="shared" si="4"/>
        <v>63567.349342634829</v>
      </c>
      <c r="M44" s="86">
        <f t="shared" si="44"/>
        <v>2.2691848712890577E-2</v>
      </c>
      <c r="N44" s="501"/>
      <c r="O44" s="498"/>
      <c r="P44" s="101" t="s">
        <v>149</v>
      </c>
      <c r="Q44" s="183">
        <v>43870330</v>
      </c>
      <c r="R44" s="151">
        <f>IFERROR(Q44/N39,"-")</f>
        <v>4.1116941418930755E-2</v>
      </c>
      <c r="S44" s="183">
        <v>612</v>
      </c>
      <c r="T44" s="151">
        <f>IFERROR(S44/O39,"-")</f>
        <v>0.37824474660074164</v>
      </c>
      <c r="U44" s="186">
        <f t="shared" si="5"/>
        <v>71683.545751633981</v>
      </c>
      <c r="V44" s="86">
        <f t="shared" si="45"/>
        <v>3.7261635128223863E-3</v>
      </c>
      <c r="W44" s="501"/>
      <c r="X44" s="498"/>
      <c r="Y44" s="101" t="s">
        <v>149</v>
      </c>
      <c r="Z44" s="183">
        <v>21053837</v>
      </c>
      <c r="AA44" s="151">
        <f>IFERROR(Z44/W39,"-")</f>
        <v>3.8249315598283949E-2</v>
      </c>
      <c r="AB44" s="183">
        <v>347</v>
      </c>
      <c r="AC44" s="151">
        <f>IFERROR(AB44/X39,"-")</f>
        <v>0.41113744075829384</v>
      </c>
      <c r="AD44" s="186">
        <f t="shared" si="6"/>
        <v>60673.881844380405</v>
      </c>
      <c r="AE44" s="86">
        <f t="shared" si="46"/>
        <v>2.1127103577604054E-3</v>
      </c>
      <c r="AF44" s="501"/>
      <c r="AG44" s="498"/>
      <c r="AH44" s="101" t="s">
        <v>149</v>
      </c>
      <c r="AI44" s="183">
        <v>35963138</v>
      </c>
      <c r="AJ44" s="151">
        <f>IFERROR(AI44/AF39,"-")</f>
        <v>2.8153003546334834E-2</v>
      </c>
      <c r="AK44" s="183">
        <v>570</v>
      </c>
      <c r="AL44" s="151">
        <f>IFERROR(AK44/AG39,"-")</f>
        <v>0.36282622533418207</v>
      </c>
      <c r="AM44" s="186">
        <f t="shared" si="7"/>
        <v>63093.224561403506</v>
      </c>
      <c r="AN44" s="86">
        <f t="shared" si="47"/>
        <v>3.470446409001242E-3</v>
      </c>
      <c r="AO44" s="501"/>
      <c r="AP44" s="498"/>
      <c r="AQ44" s="101" t="s">
        <v>149</v>
      </c>
      <c r="AR44" s="183">
        <f t="shared" si="0"/>
        <v>337802816</v>
      </c>
      <c r="AS44" s="151">
        <f>IFERROR(AR44/AO39,"-")</f>
        <v>3.5221514815197259E-2</v>
      </c>
      <c r="AT44" s="183">
        <f t="shared" si="48"/>
        <v>5256</v>
      </c>
      <c r="AU44" s="151">
        <f>IFERROR(AT44/AP39,"-")</f>
        <v>0.34030430560051794</v>
      </c>
      <c r="AV44" s="186">
        <f t="shared" si="8"/>
        <v>64269.942161339422</v>
      </c>
      <c r="AW44" s="86">
        <f t="shared" si="49"/>
        <v>3.2001168992474613E-2</v>
      </c>
    </row>
    <row r="45" spans="2:49" s="10" customFormat="1" ht="14.25" customHeight="1">
      <c r="B45" s="505"/>
      <c r="C45" s="507"/>
      <c r="D45" s="494"/>
      <c r="E45" s="501"/>
      <c r="F45" s="498"/>
      <c r="G45" s="101" t="s">
        <v>150</v>
      </c>
      <c r="H45" s="183">
        <v>144734866</v>
      </c>
      <c r="I45" s="151">
        <f>IFERROR(H45/E39,"-")</f>
        <v>2.1615156864595021E-2</v>
      </c>
      <c r="J45" s="183">
        <v>1005</v>
      </c>
      <c r="K45" s="151">
        <f>IFERROR(J45/F39,"-")</f>
        <v>8.8065194532071497E-2</v>
      </c>
      <c r="L45" s="186">
        <f t="shared" si="4"/>
        <v>144014.79203980099</v>
      </c>
      <c r="M45" s="86">
        <f t="shared" si="44"/>
        <v>6.1189449842916632E-3</v>
      </c>
      <c r="N45" s="501"/>
      <c r="O45" s="498"/>
      <c r="P45" s="101" t="s">
        <v>150</v>
      </c>
      <c r="Q45" s="183">
        <v>33288549</v>
      </c>
      <c r="R45" s="151">
        <f>IFERROR(Q45/N39,"-")</f>
        <v>3.1199293899868225E-2</v>
      </c>
      <c r="S45" s="183">
        <v>193</v>
      </c>
      <c r="T45" s="151">
        <f>IFERROR(S45/O39,"-")</f>
        <v>0.11928306551297899</v>
      </c>
      <c r="U45" s="186">
        <f t="shared" si="5"/>
        <v>172479.52849740934</v>
      </c>
      <c r="V45" s="86">
        <f t="shared" si="45"/>
        <v>1.1750809770828766E-3</v>
      </c>
      <c r="W45" s="501"/>
      <c r="X45" s="498"/>
      <c r="Y45" s="101" t="s">
        <v>150</v>
      </c>
      <c r="Z45" s="183">
        <v>6137860</v>
      </c>
      <c r="AA45" s="151">
        <f>IFERROR(Z45/W39,"-")</f>
        <v>1.1150886379432078E-2</v>
      </c>
      <c r="AB45" s="183">
        <v>106</v>
      </c>
      <c r="AC45" s="151">
        <f>IFERROR(AB45/X39,"-")</f>
        <v>0.12559241706161137</v>
      </c>
      <c r="AD45" s="186">
        <f t="shared" si="6"/>
        <v>57904.339622641506</v>
      </c>
      <c r="AE45" s="86">
        <f t="shared" si="46"/>
        <v>6.4538126202479237E-4</v>
      </c>
      <c r="AF45" s="501"/>
      <c r="AG45" s="498"/>
      <c r="AH45" s="101" t="s">
        <v>150</v>
      </c>
      <c r="AI45" s="183">
        <v>28501565</v>
      </c>
      <c r="AJ45" s="151">
        <f>IFERROR(AI45/AF39,"-")</f>
        <v>2.231186445746455E-2</v>
      </c>
      <c r="AK45" s="183">
        <v>206</v>
      </c>
      <c r="AL45" s="151">
        <f>IFERROR(AK45/AG39,"-")</f>
        <v>0.13112667091024824</v>
      </c>
      <c r="AM45" s="186">
        <f t="shared" si="7"/>
        <v>138357.11165048543</v>
      </c>
      <c r="AN45" s="86">
        <f t="shared" si="47"/>
        <v>1.2542315092179928E-3</v>
      </c>
      <c r="AO45" s="501"/>
      <c r="AP45" s="498"/>
      <c r="AQ45" s="101" t="s">
        <v>150</v>
      </c>
      <c r="AR45" s="183">
        <f t="shared" si="0"/>
        <v>212662840</v>
      </c>
      <c r="AS45" s="151">
        <f>IFERROR(AR45/AO39,"-")</f>
        <v>2.2173608433453451E-2</v>
      </c>
      <c r="AT45" s="183">
        <f t="shared" si="48"/>
        <v>1510</v>
      </c>
      <c r="AU45" s="151">
        <f>IFERROR(AT45/AP39,"-")</f>
        <v>9.7766267400453216E-2</v>
      </c>
      <c r="AV45" s="186">
        <f t="shared" si="8"/>
        <v>140836.3178807947</v>
      </c>
      <c r="AW45" s="86">
        <f t="shared" si="49"/>
        <v>9.1936387326173249E-3</v>
      </c>
    </row>
    <row r="46" spans="2:49" s="10" customFormat="1" ht="14.25" customHeight="1">
      <c r="B46" s="505"/>
      <c r="C46" s="507"/>
      <c r="D46" s="494"/>
      <c r="E46" s="501"/>
      <c r="F46" s="498"/>
      <c r="G46" s="101" t="s">
        <v>160</v>
      </c>
      <c r="H46" s="183">
        <v>7813</v>
      </c>
      <c r="I46" s="151">
        <f>IFERROR(H46/E39,"-")</f>
        <v>1.1668178183346706E-6</v>
      </c>
      <c r="J46" s="183">
        <v>2</v>
      </c>
      <c r="K46" s="151">
        <f>IFERROR(J46/F39,"-")</f>
        <v>1.752541184717841E-4</v>
      </c>
      <c r="L46" s="186">
        <f t="shared" si="4"/>
        <v>3906.5</v>
      </c>
      <c r="M46" s="86">
        <f t="shared" si="44"/>
        <v>1.2177004943864007E-5</v>
      </c>
      <c r="N46" s="501"/>
      <c r="O46" s="498"/>
      <c r="P46" s="101" t="s">
        <v>243</v>
      </c>
      <c r="Q46" s="183">
        <v>4124</v>
      </c>
      <c r="R46" s="151">
        <f>IFERROR(Q46/N39,"-")</f>
        <v>3.865169612621342E-6</v>
      </c>
      <c r="S46" s="183">
        <v>1</v>
      </c>
      <c r="T46" s="151">
        <f>IFERROR(S46/O39,"-")</f>
        <v>6.1804697156983925E-4</v>
      </c>
      <c r="U46" s="186">
        <f t="shared" si="5"/>
        <v>4124</v>
      </c>
      <c r="V46" s="86">
        <f t="shared" si="45"/>
        <v>6.0885024719320035E-6</v>
      </c>
      <c r="W46" s="501"/>
      <c r="X46" s="498"/>
      <c r="Y46" s="101" t="s">
        <v>160</v>
      </c>
      <c r="Z46" s="183">
        <v>0</v>
      </c>
      <c r="AA46" s="151">
        <f>IFERROR(Z46/W39,"-")</f>
        <v>0</v>
      </c>
      <c r="AB46" s="183">
        <v>0</v>
      </c>
      <c r="AC46" s="151">
        <f>IFERROR(AB46/X39,"-")</f>
        <v>0</v>
      </c>
      <c r="AD46" s="186" t="str">
        <f t="shared" si="6"/>
        <v>-</v>
      </c>
      <c r="AE46" s="86">
        <f t="shared" si="46"/>
        <v>0</v>
      </c>
      <c r="AF46" s="501"/>
      <c r="AG46" s="498"/>
      <c r="AH46" s="101" t="s">
        <v>160</v>
      </c>
      <c r="AI46" s="183">
        <v>524</v>
      </c>
      <c r="AJ46" s="151">
        <f>IFERROR(AI46/AF39,"-")</f>
        <v>4.1020263188043974E-7</v>
      </c>
      <c r="AK46" s="183">
        <v>1</v>
      </c>
      <c r="AL46" s="151">
        <f>IFERROR(AK46/AG39,"-")</f>
        <v>6.3653723742838951E-4</v>
      </c>
      <c r="AM46" s="186">
        <f t="shared" si="7"/>
        <v>524</v>
      </c>
      <c r="AN46" s="86">
        <f t="shared" si="47"/>
        <v>6.0885024719320035E-6</v>
      </c>
      <c r="AO46" s="501"/>
      <c r="AP46" s="498"/>
      <c r="AQ46" s="101" t="s">
        <v>160</v>
      </c>
      <c r="AR46" s="183">
        <f t="shared" si="0"/>
        <v>12461</v>
      </c>
      <c r="AS46" s="151">
        <f>IFERROR(AR46/AO39,"-")</f>
        <v>1.2992647643060888E-6</v>
      </c>
      <c r="AT46" s="183">
        <f t="shared" si="48"/>
        <v>4</v>
      </c>
      <c r="AU46" s="151">
        <f>IFERROR(AT46/AP39,"-")</f>
        <v>2.589834898025251E-4</v>
      </c>
      <c r="AV46" s="186">
        <f t="shared" si="8"/>
        <v>3115.25</v>
      </c>
      <c r="AW46" s="86">
        <f t="shared" si="49"/>
        <v>2.4354009887728014E-5</v>
      </c>
    </row>
    <row r="47" spans="2:49" s="10" customFormat="1" ht="14.25" customHeight="1">
      <c r="B47" s="505"/>
      <c r="C47" s="507"/>
      <c r="D47" s="494"/>
      <c r="E47" s="501"/>
      <c r="F47" s="498"/>
      <c r="G47" s="101" t="s">
        <v>151</v>
      </c>
      <c r="H47" s="183">
        <v>4378108</v>
      </c>
      <c r="I47" s="151">
        <f>IFERROR(H47/E39,"-")</f>
        <v>6.538403206186571E-4</v>
      </c>
      <c r="J47" s="183">
        <v>118</v>
      </c>
      <c r="K47" s="151">
        <f>IFERROR(J47/F39,"-")</f>
        <v>1.0339992989835262E-2</v>
      </c>
      <c r="L47" s="186">
        <f t="shared" si="4"/>
        <v>37102.610169491527</v>
      </c>
      <c r="M47" s="86">
        <f t="shared" si="44"/>
        <v>7.1844329168797643E-4</v>
      </c>
      <c r="N47" s="501"/>
      <c r="O47" s="498"/>
      <c r="P47" s="101" t="s">
        <v>151</v>
      </c>
      <c r="Q47" s="183">
        <v>550334</v>
      </c>
      <c r="R47" s="151">
        <f>IFERROR(Q47/N39,"-")</f>
        <v>5.1579395091958143E-4</v>
      </c>
      <c r="S47" s="183">
        <v>17</v>
      </c>
      <c r="T47" s="151">
        <f>IFERROR(S47/O39,"-")</f>
        <v>1.0506798516687269E-2</v>
      </c>
      <c r="U47" s="186">
        <f t="shared" si="5"/>
        <v>32372.588235294119</v>
      </c>
      <c r="V47" s="86">
        <f t="shared" si="45"/>
        <v>1.0350454202284406E-4</v>
      </c>
      <c r="W47" s="501"/>
      <c r="X47" s="498"/>
      <c r="Y47" s="101" t="s">
        <v>151</v>
      </c>
      <c r="Z47" s="183">
        <v>232284</v>
      </c>
      <c r="AA47" s="151">
        <f>IFERROR(Z47/W39,"-")</f>
        <v>4.219992785368192E-4</v>
      </c>
      <c r="AB47" s="183">
        <v>11</v>
      </c>
      <c r="AC47" s="151">
        <f>IFERROR(AB47/X39,"-")</f>
        <v>1.3033175355450236E-2</v>
      </c>
      <c r="AD47" s="186">
        <f t="shared" si="6"/>
        <v>21116.727272727272</v>
      </c>
      <c r="AE47" s="86">
        <f t="shared" si="46"/>
        <v>6.6973527191252036E-5</v>
      </c>
      <c r="AF47" s="501"/>
      <c r="AG47" s="498"/>
      <c r="AH47" s="101" t="s">
        <v>151</v>
      </c>
      <c r="AI47" s="183">
        <v>542848</v>
      </c>
      <c r="AJ47" s="151">
        <f>IFERROR(AI47/AF39,"-")</f>
        <v>4.249574013569331E-4</v>
      </c>
      <c r="AK47" s="183">
        <v>23</v>
      </c>
      <c r="AL47" s="151">
        <f>IFERROR(AK47/AG39,"-")</f>
        <v>1.464035646085296E-2</v>
      </c>
      <c r="AM47" s="186">
        <f t="shared" si="7"/>
        <v>23602.08695652174</v>
      </c>
      <c r="AN47" s="86">
        <f t="shared" si="47"/>
        <v>1.4003555685443609E-4</v>
      </c>
      <c r="AO47" s="501"/>
      <c r="AP47" s="498"/>
      <c r="AQ47" s="101" t="s">
        <v>151</v>
      </c>
      <c r="AR47" s="183">
        <f t="shared" si="0"/>
        <v>5703574</v>
      </c>
      <c r="AS47" s="151">
        <f>IFERROR(AR47/AO39,"-")</f>
        <v>5.9469165627255719E-4</v>
      </c>
      <c r="AT47" s="183">
        <f t="shared" si="48"/>
        <v>169</v>
      </c>
      <c r="AU47" s="151">
        <f>IFERROR(AT47/AP39,"-")</f>
        <v>1.0942052444156684E-2</v>
      </c>
      <c r="AV47" s="186">
        <f t="shared" si="8"/>
        <v>33748.958579881655</v>
      </c>
      <c r="AW47" s="86">
        <f t="shared" si="49"/>
        <v>1.0289569177565085E-3</v>
      </c>
    </row>
    <row r="48" spans="2:49" s="10" customFormat="1" ht="14.25" customHeight="1">
      <c r="B48" s="505"/>
      <c r="C48" s="507"/>
      <c r="D48" s="494"/>
      <c r="E48" s="501"/>
      <c r="F48" s="498"/>
      <c r="G48" s="101" t="s">
        <v>152</v>
      </c>
      <c r="H48" s="183">
        <v>5086802</v>
      </c>
      <c r="I48" s="151">
        <f>IFERROR(H48/E39,"-")</f>
        <v>7.596788956790527E-4</v>
      </c>
      <c r="J48" s="183">
        <v>281</v>
      </c>
      <c r="K48" s="151">
        <f>IFERROR(J48/F39,"-")</f>
        <v>2.4623203645285665E-2</v>
      </c>
      <c r="L48" s="186">
        <f t="shared" si="4"/>
        <v>18102.498220640569</v>
      </c>
      <c r="M48" s="86">
        <f t="shared" si="44"/>
        <v>1.7108691946128929E-3</v>
      </c>
      <c r="N48" s="501"/>
      <c r="O48" s="498"/>
      <c r="P48" s="101" t="s">
        <v>152</v>
      </c>
      <c r="Q48" s="183">
        <v>538973</v>
      </c>
      <c r="R48" s="151">
        <f>IFERROR(Q48/N39,"-")</f>
        <v>5.0514598972438473E-4</v>
      </c>
      <c r="S48" s="183">
        <v>47</v>
      </c>
      <c r="T48" s="151">
        <f>IFERROR(S48/O39,"-")</f>
        <v>2.9048207663782449E-2</v>
      </c>
      <c r="U48" s="186">
        <f t="shared" si="5"/>
        <v>11467.510638297872</v>
      </c>
      <c r="V48" s="86">
        <f t="shared" si="45"/>
        <v>2.8615961618080416E-4</v>
      </c>
      <c r="W48" s="501"/>
      <c r="X48" s="498"/>
      <c r="Y48" s="101" t="s">
        <v>152</v>
      </c>
      <c r="Z48" s="183">
        <v>342470</v>
      </c>
      <c r="AA48" s="151">
        <f>IFERROR(Z48/W39,"-")</f>
        <v>6.2217842348377185E-4</v>
      </c>
      <c r="AB48" s="183">
        <v>24</v>
      </c>
      <c r="AC48" s="151">
        <f>IFERROR(AB48/X39,"-")</f>
        <v>2.843601895734597E-2</v>
      </c>
      <c r="AD48" s="186">
        <f t="shared" si="6"/>
        <v>14269.583333333334</v>
      </c>
      <c r="AE48" s="86">
        <f t="shared" si="46"/>
        <v>1.4612405932636809E-4</v>
      </c>
      <c r="AF48" s="501"/>
      <c r="AG48" s="498"/>
      <c r="AH48" s="101" t="s">
        <v>152</v>
      </c>
      <c r="AI48" s="183">
        <v>738044</v>
      </c>
      <c r="AJ48" s="151">
        <f>IFERROR(AI48/AF39,"-")</f>
        <v>5.7776257870909779E-4</v>
      </c>
      <c r="AK48" s="183">
        <v>65</v>
      </c>
      <c r="AL48" s="151">
        <f>IFERROR(AK48/AG39,"-")</f>
        <v>4.1374920432845325E-2</v>
      </c>
      <c r="AM48" s="186">
        <f t="shared" si="7"/>
        <v>11354.523076923077</v>
      </c>
      <c r="AN48" s="86">
        <f t="shared" si="47"/>
        <v>3.9575266067558024E-4</v>
      </c>
      <c r="AO48" s="501"/>
      <c r="AP48" s="498"/>
      <c r="AQ48" s="101" t="s">
        <v>152</v>
      </c>
      <c r="AR48" s="183">
        <f t="shared" si="0"/>
        <v>6706289</v>
      </c>
      <c r="AS48" s="151">
        <f>IFERROR(AR48/AO39,"-")</f>
        <v>6.992412324013735E-4</v>
      </c>
      <c r="AT48" s="183">
        <f t="shared" si="48"/>
        <v>417</v>
      </c>
      <c r="AU48" s="151">
        <f>IFERROR(AT48/AP39,"-")</f>
        <v>2.6999028811913239E-2</v>
      </c>
      <c r="AV48" s="186">
        <f t="shared" si="8"/>
        <v>16082.227817745803</v>
      </c>
      <c r="AW48" s="86">
        <f t="shared" si="49"/>
        <v>2.5389055307956454E-3</v>
      </c>
    </row>
    <row r="49" spans="2:49" s="10" customFormat="1" ht="14.25" customHeight="1">
      <c r="B49" s="505"/>
      <c r="C49" s="507"/>
      <c r="D49" s="494"/>
      <c r="E49" s="501"/>
      <c r="F49" s="498"/>
      <c r="G49" s="101" t="s">
        <v>153</v>
      </c>
      <c r="H49" s="183">
        <v>484986</v>
      </c>
      <c r="I49" s="151">
        <f>IFERROR(H49/E39,"-")</f>
        <v>7.2429323747966024E-5</v>
      </c>
      <c r="J49" s="183">
        <v>38</v>
      </c>
      <c r="K49" s="151">
        <f>IFERROR(J49/F39,"-")</f>
        <v>3.3298282509638976E-3</v>
      </c>
      <c r="L49" s="186">
        <f t="shared" si="4"/>
        <v>12762.78947368421</v>
      </c>
      <c r="M49" s="86">
        <f t="shared" si="44"/>
        <v>2.3136309393341614E-4</v>
      </c>
      <c r="N49" s="501"/>
      <c r="O49" s="498"/>
      <c r="P49" s="101" t="s">
        <v>153</v>
      </c>
      <c r="Q49" s="183">
        <v>74540</v>
      </c>
      <c r="R49" s="151">
        <f>IFERROR(Q49/N39,"-")</f>
        <v>6.9861722338699042E-5</v>
      </c>
      <c r="S49" s="183">
        <v>12</v>
      </c>
      <c r="T49" s="151">
        <f>IFERROR(S49/O39,"-")</f>
        <v>7.4165636588380719E-3</v>
      </c>
      <c r="U49" s="186">
        <f t="shared" si="5"/>
        <v>6211.666666666667</v>
      </c>
      <c r="V49" s="86">
        <f t="shared" si="45"/>
        <v>7.3062029663184045E-5</v>
      </c>
      <c r="W49" s="501"/>
      <c r="X49" s="498"/>
      <c r="Y49" s="101" t="s">
        <v>153</v>
      </c>
      <c r="Z49" s="183">
        <v>116820</v>
      </c>
      <c r="AA49" s="151">
        <f>IFERROR(Z49/W39,"-")</f>
        <v>2.1223138795040217E-4</v>
      </c>
      <c r="AB49" s="183">
        <v>4</v>
      </c>
      <c r="AC49" s="151">
        <f>IFERROR(AB49/X39,"-")</f>
        <v>4.7393364928909956E-3</v>
      </c>
      <c r="AD49" s="186">
        <f t="shared" si="6"/>
        <v>29205</v>
      </c>
      <c r="AE49" s="86">
        <f t="shared" si="46"/>
        <v>2.4354009887728014E-5</v>
      </c>
      <c r="AF49" s="501"/>
      <c r="AG49" s="498"/>
      <c r="AH49" s="101" t="s">
        <v>153</v>
      </c>
      <c r="AI49" s="183">
        <v>1110418</v>
      </c>
      <c r="AJ49" s="151">
        <f>IFERROR(AI49/AF39,"-")</f>
        <v>8.6926791238056125E-4</v>
      </c>
      <c r="AK49" s="183">
        <v>25</v>
      </c>
      <c r="AL49" s="151">
        <f>IFERROR(AK49/AG39,"-")</f>
        <v>1.5913430935709738E-2</v>
      </c>
      <c r="AM49" s="186">
        <f t="shared" si="7"/>
        <v>44416.72</v>
      </c>
      <c r="AN49" s="86">
        <f t="shared" si="47"/>
        <v>1.5221256179830009E-4</v>
      </c>
      <c r="AO49" s="501"/>
      <c r="AP49" s="498"/>
      <c r="AQ49" s="101" t="s">
        <v>153</v>
      </c>
      <c r="AR49" s="183">
        <f t="shared" si="0"/>
        <v>1786764</v>
      </c>
      <c r="AS49" s="151">
        <f>IFERROR(AR49/AO39,"-")</f>
        <v>1.8629961538645407E-4</v>
      </c>
      <c r="AT49" s="183">
        <f t="shared" si="48"/>
        <v>79</v>
      </c>
      <c r="AU49" s="151">
        <f>IFERROR(AT49/AP39,"-")</f>
        <v>5.1149239235998706E-3</v>
      </c>
      <c r="AV49" s="186">
        <f t="shared" si="8"/>
        <v>22617.265822784811</v>
      </c>
      <c r="AW49" s="86">
        <f t="shared" si="49"/>
        <v>4.809916952826283E-4</v>
      </c>
    </row>
    <row r="50" spans="2:49" s="10" customFormat="1" ht="14.25" customHeight="1">
      <c r="B50" s="505"/>
      <c r="C50" s="507"/>
      <c r="D50" s="494"/>
      <c r="E50" s="501"/>
      <c r="F50" s="498"/>
      <c r="G50" s="101" t="s">
        <v>154</v>
      </c>
      <c r="H50" s="183">
        <v>13535650</v>
      </c>
      <c r="I50" s="151">
        <f>IFERROR(H50/E39,"-")</f>
        <v>2.0214562399515786E-3</v>
      </c>
      <c r="J50" s="183">
        <v>53</v>
      </c>
      <c r="K50" s="151">
        <f>IFERROR(J50/F39,"-")</f>
        <v>4.6442341395022783E-3</v>
      </c>
      <c r="L50" s="186">
        <f t="shared" si="4"/>
        <v>255389.62264150943</v>
      </c>
      <c r="M50" s="86">
        <f t="shared" si="44"/>
        <v>3.2269063101239619E-4</v>
      </c>
      <c r="N50" s="501"/>
      <c r="O50" s="498"/>
      <c r="P50" s="101" t="s">
        <v>154</v>
      </c>
      <c r="Q50" s="183">
        <v>3353454</v>
      </c>
      <c r="R50" s="151">
        <f>IFERROR(Q50/N39,"-")</f>
        <v>3.1429846018728152E-3</v>
      </c>
      <c r="S50" s="183">
        <v>9</v>
      </c>
      <c r="T50" s="151">
        <f>IFERROR(S50/O39,"-")</f>
        <v>5.5624227441285539E-3</v>
      </c>
      <c r="U50" s="186">
        <f t="shared" si="5"/>
        <v>372606</v>
      </c>
      <c r="V50" s="86">
        <f t="shared" si="45"/>
        <v>5.479652224738803E-5</v>
      </c>
      <c r="W50" s="501"/>
      <c r="X50" s="498"/>
      <c r="Y50" s="101" t="s">
        <v>154</v>
      </c>
      <c r="Z50" s="183">
        <v>2003667</v>
      </c>
      <c r="AA50" s="151">
        <f>IFERROR(Z50/W39,"-")</f>
        <v>3.6401389179970762E-3</v>
      </c>
      <c r="AB50" s="183">
        <v>6</v>
      </c>
      <c r="AC50" s="151">
        <f>IFERROR(AB50/X39,"-")</f>
        <v>7.1090047393364926E-3</v>
      </c>
      <c r="AD50" s="186">
        <f t="shared" si="6"/>
        <v>333944.5</v>
      </c>
      <c r="AE50" s="86">
        <f t="shared" si="46"/>
        <v>3.6531014831592023E-5</v>
      </c>
      <c r="AF50" s="501"/>
      <c r="AG50" s="498"/>
      <c r="AH50" s="101" t="s">
        <v>154</v>
      </c>
      <c r="AI50" s="183">
        <v>8008300</v>
      </c>
      <c r="AJ50" s="151">
        <f>IFERROR(AI50/AF39,"-")</f>
        <v>6.2691330856643615E-3</v>
      </c>
      <c r="AK50" s="183">
        <v>30</v>
      </c>
      <c r="AL50" s="151">
        <f>IFERROR(AK50/AG39,"-")</f>
        <v>1.9096117122851686E-2</v>
      </c>
      <c r="AM50" s="186">
        <f t="shared" si="7"/>
        <v>266943.33333333331</v>
      </c>
      <c r="AN50" s="86">
        <f t="shared" si="47"/>
        <v>1.8265507415796012E-4</v>
      </c>
      <c r="AO50" s="501"/>
      <c r="AP50" s="498"/>
      <c r="AQ50" s="101" t="s">
        <v>154</v>
      </c>
      <c r="AR50" s="183">
        <f t="shared" si="0"/>
        <v>26901071</v>
      </c>
      <c r="AS50" s="151">
        <f>IFERROR(AR50/AO39,"-")</f>
        <v>2.8048803203913298E-3</v>
      </c>
      <c r="AT50" s="183">
        <f t="shared" si="48"/>
        <v>98</v>
      </c>
      <c r="AU50" s="151">
        <f>IFERROR(AT50/AP39,"-")</f>
        <v>6.3450955001618644E-3</v>
      </c>
      <c r="AV50" s="186">
        <f t="shared" si="8"/>
        <v>274500.72448979592</v>
      </c>
      <c r="AW50" s="86">
        <f t="shared" si="49"/>
        <v>5.9667324224933641E-4</v>
      </c>
    </row>
    <row r="51" spans="2:49" s="10" customFormat="1" ht="14.25" customHeight="1">
      <c r="B51" s="505"/>
      <c r="C51" s="507"/>
      <c r="D51" s="494"/>
      <c r="E51" s="501"/>
      <c r="F51" s="498"/>
      <c r="G51" s="101" t="s">
        <v>155</v>
      </c>
      <c r="H51" s="183">
        <v>41506991</v>
      </c>
      <c r="I51" s="151">
        <f>IFERROR(H51/E39,"-")</f>
        <v>6.1987836534310517E-3</v>
      </c>
      <c r="J51" s="183">
        <v>1156</v>
      </c>
      <c r="K51" s="151">
        <f>IFERROR(J51/F39,"-")</f>
        <v>0.10129688047669121</v>
      </c>
      <c r="L51" s="186">
        <f t="shared" si="4"/>
        <v>35905.701557093424</v>
      </c>
      <c r="M51" s="86">
        <f t="shared" si="44"/>
        <v>7.0383088575533964E-3</v>
      </c>
      <c r="N51" s="501"/>
      <c r="O51" s="498"/>
      <c r="P51" s="101" t="s">
        <v>155</v>
      </c>
      <c r="Q51" s="183">
        <v>6570458</v>
      </c>
      <c r="R51" s="151">
        <f>IFERROR(Q51/N39,"-")</f>
        <v>6.1580830753163911E-3</v>
      </c>
      <c r="S51" s="183">
        <v>204</v>
      </c>
      <c r="T51" s="151">
        <f>IFERROR(S51/O39,"-")</f>
        <v>0.12608158220024721</v>
      </c>
      <c r="U51" s="186">
        <f t="shared" si="5"/>
        <v>32208.127450980392</v>
      </c>
      <c r="V51" s="86">
        <f t="shared" si="45"/>
        <v>1.2420545042741288E-3</v>
      </c>
      <c r="W51" s="501"/>
      <c r="X51" s="498"/>
      <c r="Y51" s="101" t="s">
        <v>155</v>
      </c>
      <c r="Z51" s="183">
        <v>4948211</v>
      </c>
      <c r="AA51" s="151">
        <f>IFERROR(Z51/W39,"-")</f>
        <v>8.9896052765061421E-3</v>
      </c>
      <c r="AB51" s="183">
        <v>106</v>
      </c>
      <c r="AC51" s="151">
        <f>IFERROR(AB51/X39,"-")</f>
        <v>0.12559241706161137</v>
      </c>
      <c r="AD51" s="186">
        <f t="shared" si="6"/>
        <v>46681.235849056604</v>
      </c>
      <c r="AE51" s="86">
        <f t="shared" si="46"/>
        <v>6.4538126202479237E-4</v>
      </c>
      <c r="AF51" s="501"/>
      <c r="AG51" s="498"/>
      <c r="AH51" s="101" t="s">
        <v>155</v>
      </c>
      <c r="AI51" s="183">
        <v>12944867</v>
      </c>
      <c r="AJ51" s="151">
        <f>IFERROR(AI51/AF39,"-")</f>
        <v>1.0133623115920328E-2</v>
      </c>
      <c r="AK51" s="183">
        <v>277</v>
      </c>
      <c r="AL51" s="151">
        <f>IFERROR(AK51/AG39,"-")</f>
        <v>0.1763208147676639</v>
      </c>
      <c r="AM51" s="186">
        <f t="shared" si="7"/>
        <v>46732.371841155233</v>
      </c>
      <c r="AN51" s="86">
        <f t="shared" si="47"/>
        <v>1.686515184725165E-3</v>
      </c>
      <c r="AO51" s="501"/>
      <c r="AP51" s="498"/>
      <c r="AQ51" s="101" t="s">
        <v>155</v>
      </c>
      <c r="AR51" s="183">
        <f t="shared" si="0"/>
        <v>65970527</v>
      </c>
      <c r="AS51" s="151">
        <f>IFERROR(AR51/AO39,"-")</f>
        <v>6.8785154653561885E-3</v>
      </c>
      <c r="AT51" s="183">
        <f t="shared" si="48"/>
        <v>1743</v>
      </c>
      <c r="AU51" s="151">
        <f>IFERROR(AT51/AP39,"-")</f>
        <v>0.11285205568145031</v>
      </c>
      <c r="AV51" s="186">
        <f t="shared" si="8"/>
        <v>37848.839357429722</v>
      </c>
      <c r="AW51" s="86">
        <f t="shared" si="49"/>
        <v>1.0612259808577482E-2</v>
      </c>
    </row>
    <row r="52" spans="2:49" s="10" customFormat="1" ht="14.25" customHeight="1">
      <c r="B52" s="505"/>
      <c r="C52" s="507"/>
      <c r="D52" s="494"/>
      <c r="E52" s="501"/>
      <c r="F52" s="498"/>
      <c r="G52" s="101" t="s">
        <v>156</v>
      </c>
      <c r="H52" s="183">
        <v>49420760</v>
      </c>
      <c r="I52" s="151">
        <f>IFERROR(H52/E39,"-")</f>
        <v>7.3806506289058431E-3</v>
      </c>
      <c r="J52" s="183">
        <v>757</v>
      </c>
      <c r="K52" s="151">
        <f>IFERROR(J52/F39,"-")</f>
        <v>6.6333683841570276E-2</v>
      </c>
      <c r="L52" s="186">
        <f t="shared" si="4"/>
        <v>65285.019815059444</v>
      </c>
      <c r="M52" s="86">
        <f t="shared" si="44"/>
        <v>4.6089963712525267E-3</v>
      </c>
      <c r="N52" s="501"/>
      <c r="O52" s="498"/>
      <c r="P52" s="101" t="s">
        <v>156</v>
      </c>
      <c r="Q52" s="183">
        <v>7886364</v>
      </c>
      <c r="R52" s="151">
        <f>IFERROR(Q52/N39,"-")</f>
        <v>7.3914002150511394E-3</v>
      </c>
      <c r="S52" s="183">
        <v>114</v>
      </c>
      <c r="T52" s="151">
        <f>IFERROR(S52/O39,"-")</f>
        <v>7.0457354758961685E-2</v>
      </c>
      <c r="U52" s="186">
        <f t="shared" si="5"/>
        <v>69178.631578947374</v>
      </c>
      <c r="V52" s="86">
        <f t="shared" si="45"/>
        <v>6.9408928180024845E-4</v>
      </c>
      <c r="W52" s="501"/>
      <c r="X52" s="498"/>
      <c r="Y52" s="101" t="s">
        <v>156</v>
      </c>
      <c r="Z52" s="183">
        <v>9314756</v>
      </c>
      <c r="AA52" s="151">
        <f>IFERROR(Z52/W39,"-")</f>
        <v>1.6922475554693856E-2</v>
      </c>
      <c r="AB52" s="183">
        <v>58</v>
      </c>
      <c r="AC52" s="151">
        <f>IFERROR(AB52/X39,"-")</f>
        <v>6.8720379146919433E-2</v>
      </c>
      <c r="AD52" s="186">
        <f t="shared" si="6"/>
        <v>160599.24137931035</v>
      </c>
      <c r="AE52" s="86">
        <f t="shared" si="46"/>
        <v>3.5313314337205619E-4</v>
      </c>
      <c r="AF52" s="501"/>
      <c r="AG52" s="498"/>
      <c r="AH52" s="101" t="s">
        <v>156</v>
      </c>
      <c r="AI52" s="183">
        <v>16529639</v>
      </c>
      <c r="AJ52" s="151">
        <f>IFERROR(AI52/AF39,"-")</f>
        <v>1.2939888209606031E-2</v>
      </c>
      <c r="AK52" s="183">
        <v>164</v>
      </c>
      <c r="AL52" s="151">
        <f>IFERROR(AK52/AG39,"-")</f>
        <v>0.10439210693825589</v>
      </c>
      <c r="AM52" s="186">
        <f t="shared" si="7"/>
        <v>100790.48170731707</v>
      </c>
      <c r="AN52" s="86">
        <f t="shared" si="47"/>
        <v>9.9851440539684851E-4</v>
      </c>
      <c r="AO52" s="501"/>
      <c r="AP52" s="498"/>
      <c r="AQ52" s="101" t="s">
        <v>156</v>
      </c>
      <c r="AR52" s="183">
        <f t="shared" si="0"/>
        <v>83151519</v>
      </c>
      <c r="AS52" s="151">
        <f>IFERROR(AR52/AO39,"-")</f>
        <v>8.6699172406089608E-3</v>
      </c>
      <c r="AT52" s="183">
        <f t="shared" si="48"/>
        <v>1093</v>
      </c>
      <c r="AU52" s="151">
        <f>IFERROR(AT52/AP39,"-")</f>
        <v>7.0767238588539977E-2</v>
      </c>
      <c r="AV52" s="186">
        <f t="shared" si="8"/>
        <v>76076.412625800542</v>
      </c>
      <c r="AW52" s="86">
        <f t="shared" si="49"/>
        <v>6.6547332018216795E-3</v>
      </c>
    </row>
    <row r="53" spans="2:49" s="10" customFormat="1" ht="14.25" customHeight="1">
      <c r="B53" s="505"/>
      <c r="C53" s="507"/>
      <c r="D53" s="494"/>
      <c r="E53" s="501"/>
      <c r="F53" s="498"/>
      <c r="G53" s="101" t="s">
        <v>157</v>
      </c>
      <c r="H53" s="183">
        <v>21013487</v>
      </c>
      <c r="I53" s="151">
        <f>IFERROR(H53/E39,"-")</f>
        <v>3.138219769223597E-3</v>
      </c>
      <c r="J53" s="183">
        <v>518</v>
      </c>
      <c r="K53" s="151">
        <f>IFERROR(J53/F39,"-")</f>
        <v>4.5390816684192078E-2</v>
      </c>
      <c r="L53" s="186">
        <f t="shared" si="4"/>
        <v>40566.577220077219</v>
      </c>
      <c r="M53" s="86">
        <f t="shared" si="44"/>
        <v>3.1538442804607777E-3</v>
      </c>
      <c r="N53" s="501"/>
      <c r="O53" s="498"/>
      <c r="P53" s="101" t="s">
        <v>157</v>
      </c>
      <c r="Q53" s="183">
        <v>3703177</v>
      </c>
      <c r="R53" s="151">
        <f>IFERROR(Q53/N39,"-")</f>
        <v>3.4707582954796954E-3</v>
      </c>
      <c r="S53" s="183">
        <v>92</v>
      </c>
      <c r="T53" s="151">
        <f>IFERROR(S53/O39,"-")</f>
        <v>5.6860321384425219E-2</v>
      </c>
      <c r="U53" s="186">
        <f t="shared" si="5"/>
        <v>40251.92391304348</v>
      </c>
      <c r="V53" s="86">
        <f t="shared" si="45"/>
        <v>5.6014222741774438E-4</v>
      </c>
      <c r="W53" s="501"/>
      <c r="X53" s="498"/>
      <c r="Y53" s="101" t="s">
        <v>157</v>
      </c>
      <c r="Z53" s="183">
        <v>2034139</v>
      </c>
      <c r="AA53" s="151">
        <f>IFERROR(Z53/W39,"-")</f>
        <v>3.6954985726249195E-3</v>
      </c>
      <c r="AB53" s="183">
        <v>65</v>
      </c>
      <c r="AC53" s="151">
        <f>IFERROR(AB53/X39,"-")</f>
        <v>7.7014218009478677E-2</v>
      </c>
      <c r="AD53" s="186">
        <f t="shared" si="6"/>
        <v>31294.446153846155</v>
      </c>
      <c r="AE53" s="86">
        <f t="shared" si="46"/>
        <v>3.9575266067558024E-4</v>
      </c>
      <c r="AF53" s="501"/>
      <c r="AG53" s="498"/>
      <c r="AH53" s="101" t="s">
        <v>157</v>
      </c>
      <c r="AI53" s="183">
        <v>8143354</v>
      </c>
      <c r="AJ53" s="151">
        <f>IFERROR(AI53/AF39,"-")</f>
        <v>6.3748573342253933E-3</v>
      </c>
      <c r="AK53" s="183">
        <v>127</v>
      </c>
      <c r="AL53" s="151">
        <f>IFERROR(AK53/AG39,"-")</f>
        <v>8.0840229153405468E-2</v>
      </c>
      <c r="AM53" s="186">
        <f t="shared" si="7"/>
        <v>64120.897637795279</v>
      </c>
      <c r="AN53" s="86">
        <f t="shared" si="47"/>
        <v>7.7323981393536442E-4</v>
      </c>
      <c r="AO53" s="501"/>
      <c r="AP53" s="498"/>
      <c r="AQ53" s="101" t="s">
        <v>157</v>
      </c>
      <c r="AR53" s="183">
        <f t="shared" si="0"/>
        <v>34894157</v>
      </c>
      <c r="AS53" s="151">
        <f>IFERROR(AR53/AO39,"-")</f>
        <v>3.6382913626727114E-3</v>
      </c>
      <c r="AT53" s="183">
        <f t="shared" si="48"/>
        <v>802</v>
      </c>
      <c r="AU53" s="151">
        <f>IFERROR(AT53/AP39,"-")</f>
        <v>5.192618970540628E-2</v>
      </c>
      <c r="AV53" s="186">
        <f t="shared" si="8"/>
        <v>43508.923940149623</v>
      </c>
      <c r="AW53" s="86">
        <f t="shared" si="49"/>
        <v>4.882978982489467E-3</v>
      </c>
    </row>
    <row r="54" spans="2:49" s="10" customFormat="1" ht="14.25" customHeight="1">
      <c r="B54" s="505"/>
      <c r="C54" s="507"/>
      <c r="D54" s="494"/>
      <c r="E54" s="501"/>
      <c r="F54" s="498"/>
      <c r="G54" s="102" t="s">
        <v>158</v>
      </c>
      <c r="H54" s="184">
        <v>11346123</v>
      </c>
      <c r="I54" s="152">
        <f>IFERROR(H54/E39,"-")</f>
        <v>1.6944654403451718E-3</v>
      </c>
      <c r="J54" s="184">
        <v>846</v>
      </c>
      <c r="K54" s="152">
        <f>IFERROR(J54/F39,"-")</f>
        <v>7.4132492113564666E-2</v>
      </c>
      <c r="L54" s="187">
        <f t="shared" si="4"/>
        <v>13411.492907801419</v>
      </c>
      <c r="M54" s="87">
        <f t="shared" si="44"/>
        <v>5.1508730912544747E-3</v>
      </c>
      <c r="N54" s="501"/>
      <c r="O54" s="498"/>
      <c r="P54" s="102" t="s">
        <v>158</v>
      </c>
      <c r="Q54" s="184">
        <v>1829764</v>
      </c>
      <c r="R54" s="152">
        <f>IFERROR(Q54/N39,"-")</f>
        <v>1.7149243964763524E-3</v>
      </c>
      <c r="S54" s="184">
        <v>152</v>
      </c>
      <c r="T54" s="152">
        <f>IFERROR(S54/O39,"-")</f>
        <v>9.3943139678615575E-2</v>
      </c>
      <c r="U54" s="187">
        <f t="shared" si="5"/>
        <v>12037.921052631578</v>
      </c>
      <c r="V54" s="87">
        <f t="shared" si="45"/>
        <v>9.2545237573366456E-4</v>
      </c>
      <c r="W54" s="501"/>
      <c r="X54" s="498"/>
      <c r="Y54" s="102" t="s">
        <v>158</v>
      </c>
      <c r="Z54" s="184">
        <v>730705</v>
      </c>
      <c r="AA54" s="152">
        <f>IFERROR(Z54/W39,"-")</f>
        <v>1.3274998830020426E-3</v>
      </c>
      <c r="AB54" s="184">
        <v>66</v>
      </c>
      <c r="AC54" s="152">
        <f>IFERROR(AB54/X39,"-")</f>
        <v>7.8199052132701424E-2</v>
      </c>
      <c r="AD54" s="187">
        <f t="shared" si="6"/>
        <v>11071.287878787878</v>
      </c>
      <c r="AE54" s="87">
        <f t="shared" si="46"/>
        <v>4.0184116314751221E-4</v>
      </c>
      <c r="AF54" s="501"/>
      <c r="AG54" s="498"/>
      <c r="AH54" s="102" t="s">
        <v>158</v>
      </c>
      <c r="AI54" s="184">
        <v>1554895</v>
      </c>
      <c r="AJ54" s="152">
        <f>IFERROR(AI54/AF39,"-")</f>
        <v>1.2172175978964433E-3</v>
      </c>
      <c r="AK54" s="184">
        <v>162</v>
      </c>
      <c r="AL54" s="152">
        <f>IFERROR(AK54/AG39,"-")</f>
        <v>0.10311903246339911</v>
      </c>
      <c r="AM54" s="187">
        <f t="shared" si="7"/>
        <v>9598.117283950618</v>
      </c>
      <c r="AN54" s="87">
        <f t="shared" si="47"/>
        <v>9.8633740045298468E-4</v>
      </c>
      <c r="AO54" s="501"/>
      <c r="AP54" s="498"/>
      <c r="AQ54" s="102" t="s">
        <v>158</v>
      </c>
      <c r="AR54" s="184">
        <f t="shared" si="0"/>
        <v>15461487</v>
      </c>
      <c r="AS54" s="152">
        <f>IFERROR(AR54/AO39,"-")</f>
        <v>1.6121150198921961E-3</v>
      </c>
      <c r="AT54" s="184">
        <f t="shared" si="48"/>
        <v>1226</v>
      </c>
      <c r="AU54" s="152">
        <f>IFERROR(AT54/AP39,"-")</f>
        <v>7.937843962447394E-2</v>
      </c>
      <c r="AV54" s="187">
        <f t="shared" si="8"/>
        <v>12611.327079934747</v>
      </c>
      <c r="AW54" s="87">
        <f t="shared" si="49"/>
        <v>7.4645040305886361E-3</v>
      </c>
    </row>
    <row r="55" spans="2:49" s="10" customFormat="1" ht="14.25" customHeight="1">
      <c r="B55" s="505"/>
      <c r="C55" s="508"/>
      <c r="D55" s="495"/>
      <c r="E55" s="502"/>
      <c r="F55" s="499"/>
      <c r="G55" s="103" t="s">
        <v>81</v>
      </c>
      <c r="H55" s="174">
        <v>1183848979</v>
      </c>
      <c r="I55" s="152">
        <f>IFERROR(H55/E39,"-")</f>
        <v>0.17679970343203727</v>
      </c>
      <c r="J55" s="184">
        <v>8569</v>
      </c>
      <c r="K55" s="152">
        <f>IFERROR(J55/F39,"-")</f>
        <v>0.75087627059235895</v>
      </c>
      <c r="L55" s="187">
        <f t="shared" si="4"/>
        <v>138154.85809312639</v>
      </c>
      <c r="M55" s="88">
        <f t="shared" si="44"/>
        <v>5.2172377681985342E-2</v>
      </c>
      <c r="N55" s="502"/>
      <c r="O55" s="499"/>
      <c r="P55" s="103" t="s">
        <v>81</v>
      </c>
      <c r="Q55" s="174">
        <v>219242863</v>
      </c>
      <c r="R55" s="152">
        <f>IFERROR(Q55/N39,"-")</f>
        <v>0.20548274778169351</v>
      </c>
      <c r="S55" s="184">
        <v>1294</v>
      </c>
      <c r="T55" s="152">
        <f>IFERROR(S55/O39,"-")</f>
        <v>0.79975278121137205</v>
      </c>
      <c r="U55" s="187">
        <f t="shared" si="5"/>
        <v>169430.34234930447</v>
      </c>
      <c r="V55" s="88">
        <f t="shared" si="45"/>
        <v>7.8785221986800123E-3</v>
      </c>
      <c r="W55" s="502"/>
      <c r="X55" s="499"/>
      <c r="Y55" s="103" t="s">
        <v>81</v>
      </c>
      <c r="Z55" s="174">
        <v>115913818</v>
      </c>
      <c r="AA55" s="152">
        <f>IFERROR(Z55/W39,"-")</f>
        <v>0.21058509225107266</v>
      </c>
      <c r="AB55" s="184">
        <v>696</v>
      </c>
      <c r="AC55" s="152">
        <f>IFERROR(AB55/X39,"-")</f>
        <v>0.82464454976303314</v>
      </c>
      <c r="AD55" s="187">
        <f t="shared" si="6"/>
        <v>166542.841954023</v>
      </c>
      <c r="AE55" s="88">
        <f t="shared" si="46"/>
        <v>4.2375977204646741E-3</v>
      </c>
      <c r="AF55" s="502"/>
      <c r="AG55" s="499"/>
      <c r="AH55" s="103" t="s">
        <v>81</v>
      </c>
      <c r="AI55" s="174">
        <v>254157130</v>
      </c>
      <c r="AJ55" s="152">
        <f>IFERROR(AI55/AF39,"-")</f>
        <v>0.19896168633049438</v>
      </c>
      <c r="AK55" s="184">
        <v>1308</v>
      </c>
      <c r="AL55" s="152">
        <f>IFERROR(AK55/AG39,"-")</f>
        <v>0.83259070655633349</v>
      </c>
      <c r="AM55" s="187">
        <f t="shared" si="7"/>
        <v>194309.73241590214</v>
      </c>
      <c r="AN55" s="88">
        <f t="shared" si="47"/>
        <v>7.9637612332870613E-3</v>
      </c>
      <c r="AO55" s="502"/>
      <c r="AP55" s="499"/>
      <c r="AQ55" s="103" t="s">
        <v>81</v>
      </c>
      <c r="AR55" s="174">
        <f t="shared" si="0"/>
        <v>1773162790</v>
      </c>
      <c r="AS55" s="152">
        <f>IFERROR(AR55/AO39,"-")</f>
        <v>0.18488146492461896</v>
      </c>
      <c r="AT55" s="184">
        <f>SUM(J55,S55,AB55,AK55)</f>
        <v>11867</v>
      </c>
      <c r="AU55" s="152">
        <f>IFERROR(AT55/AP39,"-")</f>
        <v>0.76833926837164135</v>
      </c>
      <c r="AV55" s="187">
        <f t="shared" si="8"/>
        <v>149419.63343726299</v>
      </c>
      <c r="AW55" s="88">
        <f t="shared" si="49"/>
        <v>7.2252258834417091E-2</v>
      </c>
    </row>
    <row r="56" spans="2:49" s="10" customFormat="1" ht="14.25" customHeight="1">
      <c r="B56" s="505">
        <v>4</v>
      </c>
      <c r="C56" s="506" t="s">
        <v>184</v>
      </c>
      <c r="D56" s="493">
        <f>BL8</f>
        <v>115758</v>
      </c>
      <c r="E56" s="503">
        <f t="shared" ref="E56" si="50">VLOOKUP(C56,$AY$5:$BI$12,2,0)</f>
        <v>6881806730</v>
      </c>
      <c r="F56" s="497">
        <f t="shared" ref="F56" si="51">VLOOKUP(C56,$AY$5:$BI$12,7,0)</f>
        <v>11611</v>
      </c>
      <c r="G56" s="99" t="s">
        <v>144</v>
      </c>
      <c r="H56" s="182">
        <v>101203502</v>
      </c>
      <c r="I56" s="150">
        <f>IFERROR(H56/E56,"-")</f>
        <v>1.4705949465105074E-2</v>
      </c>
      <c r="J56" s="182">
        <v>1727</v>
      </c>
      <c r="K56" s="150">
        <f>IFERROR(J56/F56,"-")</f>
        <v>0.14873826543794677</v>
      </c>
      <c r="L56" s="185">
        <f t="shared" si="4"/>
        <v>58600.75390851187</v>
      </c>
      <c r="M56" s="89">
        <f>IFERROR(J56/$BL$8,0)</f>
        <v>1.4919055270478066E-2</v>
      </c>
      <c r="N56" s="503">
        <f t="shared" ref="N56" si="52">VLOOKUP(C56,$AY$5:$BI$12,3,0)</f>
        <v>979713420</v>
      </c>
      <c r="O56" s="497">
        <f t="shared" ref="O56" si="53">VLOOKUP(C56,$AY$5:$BI$12,8,0)</f>
        <v>1489</v>
      </c>
      <c r="P56" s="99" t="s">
        <v>144</v>
      </c>
      <c r="Q56" s="182">
        <v>21435084</v>
      </c>
      <c r="R56" s="150">
        <f>IFERROR(Q56/N56,"-")</f>
        <v>2.1878932718916926E-2</v>
      </c>
      <c r="S56" s="182">
        <v>238</v>
      </c>
      <c r="T56" s="150">
        <f>IFERROR(S56/O56,"-")</f>
        <v>0.15983881799865682</v>
      </c>
      <c r="U56" s="185">
        <f t="shared" si="5"/>
        <v>90063.378151260506</v>
      </c>
      <c r="V56" s="89">
        <f>IFERROR(S56/$BL$8,0)</f>
        <v>2.0560134072807063E-3</v>
      </c>
      <c r="W56" s="503">
        <f t="shared" ref="W56" si="54">VLOOKUP(C56,$AY$5:$BI$12,4,0)</f>
        <v>577735160</v>
      </c>
      <c r="X56" s="497">
        <f t="shared" ref="X56" si="55">VLOOKUP(C56,$AY$5:$BI$12,9,0)</f>
        <v>777</v>
      </c>
      <c r="Y56" s="99" t="s">
        <v>144</v>
      </c>
      <c r="Z56" s="182">
        <v>10905070</v>
      </c>
      <c r="AA56" s="150">
        <f>IFERROR(Z56/W56,"-")</f>
        <v>1.8875551905132449E-2</v>
      </c>
      <c r="AB56" s="182">
        <v>128</v>
      </c>
      <c r="AC56" s="150">
        <f>IFERROR(AB56/X56,"-")</f>
        <v>0.16473616473616473</v>
      </c>
      <c r="AD56" s="185">
        <f t="shared" si="6"/>
        <v>85195.859375</v>
      </c>
      <c r="AE56" s="89">
        <f>IFERROR(AB56/$BL$8,0)</f>
        <v>1.1057551097980269E-3</v>
      </c>
      <c r="AF56" s="503">
        <f t="shared" ref="AF56" si="56">VLOOKUP(C56,$AY$5:$BI$12,5,0)</f>
        <v>1070313650</v>
      </c>
      <c r="AG56" s="497">
        <f t="shared" ref="AG56" si="57">VLOOKUP(C56,$AY$5:$BI$12,10,0)</f>
        <v>1336</v>
      </c>
      <c r="AH56" s="99" t="s">
        <v>144</v>
      </c>
      <c r="AI56" s="182">
        <v>22556694</v>
      </c>
      <c r="AJ56" s="150">
        <f>IFERROR(AI56/AF56,"-")</f>
        <v>2.1074844742940538E-2</v>
      </c>
      <c r="AK56" s="182">
        <v>315</v>
      </c>
      <c r="AL56" s="150">
        <f>IFERROR(AK56/AG56,"-")</f>
        <v>0.23577844311377247</v>
      </c>
      <c r="AM56" s="185">
        <f t="shared" si="7"/>
        <v>71608.552380952387</v>
      </c>
      <c r="AN56" s="89">
        <f>IFERROR(AK56/$BL$8,0)</f>
        <v>2.7211942155185818E-3</v>
      </c>
      <c r="AO56" s="503">
        <f t="shared" ref="AO56" si="58">VLOOKUP(C56,$AY$5:$BI$12,6,0)</f>
        <v>9509568960</v>
      </c>
      <c r="AP56" s="497">
        <f t="shared" ref="AP56" si="59">VLOOKUP(C56,$AY$5:$BI$12,11,0)</f>
        <v>15213</v>
      </c>
      <c r="AQ56" s="99" t="s">
        <v>144</v>
      </c>
      <c r="AR56" s="182">
        <f t="shared" si="0"/>
        <v>156100350</v>
      </c>
      <c r="AS56" s="150">
        <f>IFERROR(AR56/AO56,"-")</f>
        <v>1.6415081551708944E-2</v>
      </c>
      <c r="AT56" s="182">
        <f>SUM(J56,S56,AB56,AK56)</f>
        <v>2408</v>
      </c>
      <c r="AU56" s="150">
        <f>IFERROR(AT56/AP56,"-")</f>
        <v>0.1582856767238546</v>
      </c>
      <c r="AV56" s="185">
        <f t="shared" si="8"/>
        <v>64825.726744186046</v>
      </c>
      <c r="AW56" s="89">
        <f>IFERROR(AT56/$BL$8,0)</f>
        <v>2.0802018003075382E-2</v>
      </c>
    </row>
    <row r="57" spans="2:49" s="10" customFormat="1" ht="14.25" customHeight="1">
      <c r="B57" s="505"/>
      <c r="C57" s="507"/>
      <c r="D57" s="494"/>
      <c r="E57" s="501"/>
      <c r="F57" s="498"/>
      <c r="G57" s="100" t="s">
        <v>145</v>
      </c>
      <c r="H57" s="183">
        <v>166479195</v>
      </c>
      <c r="I57" s="151">
        <f>IFERROR(H57/E56,"-")</f>
        <v>2.419120465476949E-2</v>
      </c>
      <c r="J57" s="183">
        <v>2723</v>
      </c>
      <c r="K57" s="151">
        <f>IFERROR(J57/F56,"-")</f>
        <v>0.23451899061235035</v>
      </c>
      <c r="L57" s="186">
        <f t="shared" si="4"/>
        <v>61138.154608887256</v>
      </c>
      <c r="M57" s="86">
        <f t="shared" ref="M57:M72" si="60">IFERROR(J57/$BL$8,0)</f>
        <v>2.3523212218593964E-2</v>
      </c>
      <c r="N57" s="501"/>
      <c r="O57" s="498"/>
      <c r="P57" s="100" t="s">
        <v>145</v>
      </c>
      <c r="Q57" s="183">
        <v>20044720</v>
      </c>
      <c r="R57" s="151">
        <f>IFERROR(Q57/N56,"-")</f>
        <v>2.0459778942295188E-2</v>
      </c>
      <c r="S57" s="183">
        <v>393</v>
      </c>
      <c r="T57" s="151">
        <f>IFERROR(S57/O56,"-")</f>
        <v>0.26393552719946273</v>
      </c>
      <c r="U57" s="186">
        <f t="shared" si="5"/>
        <v>51004.376590330787</v>
      </c>
      <c r="V57" s="86">
        <f t="shared" ref="V57:V72" si="61">IFERROR(S57/$BL$8,0)</f>
        <v>3.3950137355517546E-3</v>
      </c>
      <c r="W57" s="501"/>
      <c r="X57" s="498"/>
      <c r="Y57" s="100" t="s">
        <v>145</v>
      </c>
      <c r="Z57" s="183">
        <v>13942089</v>
      </c>
      <c r="AA57" s="151">
        <f>IFERROR(Z57/W56,"-")</f>
        <v>2.4132318690799431E-2</v>
      </c>
      <c r="AB57" s="183">
        <v>207</v>
      </c>
      <c r="AC57" s="151">
        <f>IFERROR(AB57/X56,"-")</f>
        <v>0.26640926640926643</v>
      </c>
      <c r="AD57" s="186">
        <f t="shared" si="6"/>
        <v>67353.086956521744</v>
      </c>
      <c r="AE57" s="86">
        <f t="shared" ref="AE57:AE72" si="62">IFERROR(AB57/$BL$8,0)</f>
        <v>1.7882133416264967E-3</v>
      </c>
      <c r="AF57" s="501"/>
      <c r="AG57" s="498"/>
      <c r="AH57" s="100" t="s">
        <v>145</v>
      </c>
      <c r="AI57" s="183">
        <v>22823114</v>
      </c>
      <c r="AJ57" s="151">
        <f>IFERROR(AI57/AF56,"-")</f>
        <v>2.1323762431694673E-2</v>
      </c>
      <c r="AK57" s="183">
        <v>412</v>
      </c>
      <c r="AL57" s="151">
        <f>IFERROR(AK57/AG56,"-")</f>
        <v>0.30838323353293412</v>
      </c>
      <c r="AM57" s="186">
        <f t="shared" si="7"/>
        <v>55395.907766990291</v>
      </c>
      <c r="AN57" s="86">
        <f t="shared" ref="AN57:AN72" si="63">IFERROR(AK57/$BL$8,0)</f>
        <v>3.559149259662399E-3</v>
      </c>
      <c r="AO57" s="501"/>
      <c r="AP57" s="498"/>
      <c r="AQ57" s="100" t="s">
        <v>145</v>
      </c>
      <c r="AR57" s="183">
        <f t="shared" si="0"/>
        <v>223289118</v>
      </c>
      <c r="AS57" s="151">
        <f>IFERROR(AR57/AO56,"-")</f>
        <v>2.3480466773964065E-2</v>
      </c>
      <c r="AT57" s="183">
        <f t="shared" ref="AT57:AT71" si="64">SUM(J57,S57,AB57,AK57)</f>
        <v>3735</v>
      </c>
      <c r="AU57" s="151">
        <f>IFERROR(AT57/AP56,"-")</f>
        <v>0.24551370538355355</v>
      </c>
      <c r="AV57" s="186">
        <f t="shared" si="8"/>
        <v>59782.896385542168</v>
      </c>
      <c r="AW57" s="86">
        <f t="shared" ref="AW57:AW72" si="65">IFERROR(AT57/$BL$8,0)</f>
        <v>3.2265588555434613E-2</v>
      </c>
    </row>
    <row r="58" spans="2:49" s="10" customFormat="1" ht="14.25" customHeight="1">
      <c r="B58" s="505"/>
      <c r="C58" s="507"/>
      <c r="D58" s="494"/>
      <c r="E58" s="501"/>
      <c r="F58" s="498"/>
      <c r="G58" s="101" t="s">
        <v>146</v>
      </c>
      <c r="H58" s="183">
        <v>151058051</v>
      </c>
      <c r="I58" s="151">
        <f>IFERROR(H58/E56,"-")</f>
        <v>2.1950347768630231E-2</v>
      </c>
      <c r="J58" s="183">
        <v>3373</v>
      </c>
      <c r="K58" s="151">
        <f>IFERROR(J58/F56,"-")</f>
        <v>0.29050038756351737</v>
      </c>
      <c r="L58" s="186">
        <f t="shared" si="4"/>
        <v>44784.479988141124</v>
      </c>
      <c r="M58" s="86">
        <f t="shared" si="60"/>
        <v>2.9138374885537069E-2</v>
      </c>
      <c r="N58" s="501"/>
      <c r="O58" s="498"/>
      <c r="P58" s="101" t="s">
        <v>146</v>
      </c>
      <c r="Q58" s="183">
        <v>25364202</v>
      </c>
      <c r="R58" s="151">
        <f>IFERROR(Q58/N56,"-")</f>
        <v>2.5889409578568393E-2</v>
      </c>
      <c r="S58" s="183">
        <v>478</v>
      </c>
      <c r="T58" s="151">
        <f>IFERROR(S58/O56,"-")</f>
        <v>0.32102081934184018</v>
      </c>
      <c r="U58" s="186">
        <f t="shared" si="5"/>
        <v>53063.18410041841</v>
      </c>
      <c r="V58" s="86">
        <f t="shared" si="61"/>
        <v>4.1293042381520071E-3</v>
      </c>
      <c r="W58" s="501"/>
      <c r="X58" s="498"/>
      <c r="Y58" s="101" t="s">
        <v>146</v>
      </c>
      <c r="Z58" s="183">
        <v>15646905</v>
      </c>
      <c r="AA58" s="151">
        <f>IFERROR(Z58/W56,"-")</f>
        <v>2.7083179427750251E-2</v>
      </c>
      <c r="AB58" s="183">
        <v>234</v>
      </c>
      <c r="AC58" s="151">
        <f>IFERROR(AB58/X56,"-")</f>
        <v>0.30115830115830117</v>
      </c>
      <c r="AD58" s="186">
        <f t="shared" si="6"/>
        <v>66867.11538461539</v>
      </c>
      <c r="AE58" s="86">
        <f t="shared" si="62"/>
        <v>2.0214585600995178E-3</v>
      </c>
      <c r="AF58" s="501"/>
      <c r="AG58" s="498"/>
      <c r="AH58" s="101" t="s">
        <v>146</v>
      </c>
      <c r="AI58" s="183">
        <v>23062266</v>
      </c>
      <c r="AJ58" s="151">
        <f>IFERROR(AI58/AF56,"-")</f>
        <v>2.1547203476289405E-2</v>
      </c>
      <c r="AK58" s="183">
        <v>393</v>
      </c>
      <c r="AL58" s="151">
        <f>IFERROR(AK58/AG56,"-")</f>
        <v>0.29416167664670656</v>
      </c>
      <c r="AM58" s="186">
        <f t="shared" si="7"/>
        <v>58682.610687022898</v>
      </c>
      <c r="AN58" s="86">
        <f t="shared" si="63"/>
        <v>3.3950137355517546E-3</v>
      </c>
      <c r="AO58" s="501"/>
      <c r="AP58" s="498"/>
      <c r="AQ58" s="101" t="s">
        <v>146</v>
      </c>
      <c r="AR58" s="183">
        <f t="shared" si="0"/>
        <v>215131424</v>
      </c>
      <c r="AS58" s="151">
        <f>IFERROR(AR58/AO56,"-")</f>
        <v>2.2622626209968615E-2</v>
      </c>
      <c r="AT58" s="183">
        <f t="shared" si="64"/>
        <v>4478</v>
      </c>
      <c r="AU58" s="151">
        <f>IFERROR(AT58/AP56,"-")</f>
        <v>0.29435351344245053</v>
      </c>
      <c r="AV58" s="186">
        <f t="shared" si="8"/>
        <v>48041.854399285396</v>
      </c>
      <c r="AW58" s="86">
        <f t="shared" si="65"/>
        <v>3.8684151419340347E-2</v>
      </c>
    </row>
    <row r="59" spans="2:49" s="10" customFormat="1" ht="14.25" customHeight="1">
      <c r="B59" s="505"/>
      <c r="C59" s="507"/>
      <c r="D59" s="494"/>
      <c r="E59" s="501"/>
      <c r="F59" s="498"/>
      <c r="G59" s="101" t="s">
        <v>147</v>
      </c>
      <c r="H59" s="183">
        <v>18943926</v>
      </c>
      <c r="I59" s="151">
        <f>IFERROR(H59/E56,"-")</f>
        <v>2.7527547260833931E-3</v>
      </c>
      <c r="J59" s="183">
        <v>434</v>
      </c>
      <c r="K59" s="151">
        <f>IFERROR(J59/F56,"-")</f>
        <v>3.7378348118163811E-2</v>
      </c>
      <c r="L59" s="186">
        <f t="shared" si="4"/>
        <v>43649.599078341016</v>
      </c>
      <c r="M59" s="86">
        <f t="shared" si="60"/>
        <v>3.749200919158935E-3</v>
      </c>
      <c r="N59" s="501"/>
      <c r="O59" s="498"/>
      <c r="P59" s="101" t="s">
        <v>147</v>
      </c>
      <c r="Q59" s="183">
        <v>6112010</v>
      </c>
      <c r="R59" s="151">
        <f>IFERROR(Q59/N56,"-")</f>
        <v>6.2385692338479959E-3</v>
      </c>
      <c r="S59" s="183">
        <v>47</v>
      </c>
      <c r="T59" s="151">
        <f>IFERROR(S59/O56,"-")</f>
        <v>3.1564808596373402E-2</v>
      </c>
      <c r="U59" s="186">
        <f t="shared" si="5"/>
        <v>130042.76595744681</v>
      </c>
      <c r="V59" s="86">
        <f t="shared" si="61"/>
        <v>4.0601945437896303E-4</v>
      </c>
      <c r="W59" s="501"/>
      <c r="X59" s="498"/>
      <c r="Y59" s="101" t="s">
        <v>147</v>
      </c>
      <c r="Z59" s="183">
        <v>2767512</v>
      </c>
      <c r="AA59" s="151">
        <f>IFERROR(Z59/W56,"-")</f>
        <v>4.7902779536561357E-3</v>
      </c>
      <c r="AB59" s="183">
        <v>37</v>
      </c>
      <c r="AC59" s="151">
        <f>IFERROR(AB59/X56,"-")</f>
        <v>4.7619047619047616E-2</v>
      </c>
      <c r="AD59" s="186">
        <f t="shared" si="6"/>
        <v>74797.621621621627</v>
      </c>
      <c r="AE59" s="86">
        <f t="shared" si="62"/>
        <v>3.1963233642599213E-4</v>
      </c>
      <c r="AF59" s="501"/>
      <c r="AG59" s="498"/>
      <c r="AH59" s="101" t="s">
        <v>147</v>
      </c>
      <c r="AI59" s="183">
        <v>471367</v>
      </c>
      <c r="AJ59" s="151">
        <f>IFERROR(AI59/AF56,"-")</f>
        <v>4.4040081148175584E-4</v>
      </c>
      <c r="AK59" s="183">
        <v>44</v>
      </c>
      <c r="AL59" s="151">
        <f>IFERROR(AK59/AG56,"-")</f>
        <v>3.2934131736526949E-2</v>
      </c>
      <c r="AM59" s="186">
        <f t="shared" si="7"/>
        <v>10712.886363636364</v>
      </c>
      <c r="AN59" s="86">
        <f t="shared" si="63"/>
        <v>3.8010331899307177E-4</v>
      </c>
      <c r="AO59" s="501"/>
      <c r="AP59" s="498"/>
      <c r="AQ59" s="101" t="s">
        <v>147</v>
      </c>
      <c r="AR59" s="183">
        <f t="shared" si="0"/>
        <v>28294815</v>
      </c>
      <c r="AS59" s="151">
        <f>IFERROR(AR59/AO56,"-")</f>
        <v>2.9754045760660851E-3</v>
      </c>
      <c r="AT59" s="183">
        <f t="shared" si="64"/>
        <v>562</v>
      </c>
      <c r="AU59" s="151">
        <f>IFERROR(AT59/AP56,"-")</f>
        <v>3.6942089002826528E-2</v>
      </c>
      <c r="AV59" s="186">
        <f t="shared" si="8"/>
        <v>50346.645907473307</v>
      </c>
      <c r="AW59" s="86">
        <f t="shared" si="65"/>
        <v>4.8549560289569615E-3</v>
      </c>
    </row>
    <row r="60" spans="2:49" s="10" customFormat="1" ht="14.25" customHeight="1">
      <c r="B60" s="505"/>
      <c r="C60" s="507"/>
      <c r="D60" s="494"/>
      <c r="E60" s="501"/>
      <c r="F60" s="498"/>
      <c r="G60" s="101" t="s">
        <v>148</v>
      </c>
      <c r="H60" s="183">
        <v>202587879</v>
      </c>
      <c r="I60" s="151">
        <f>IFERROR(H60/E56,"-")</f>
        <v>2.9438181999046055E-2</v>
      </c>
      <c r="J60" s="183">
        <v>3716</v>
      </c>
      <c r="K60" s="151">
        <f>IFERROR(J60/F56,"-")</f>
        <v>0.32004134010851776</v>
      </c>
      <c r="L60" s="186">
        <f t="shared" si="4"/>
        <v>54517.728471474707</v>
      </c>
      <c r="M60" s="86">
        <f t="shared" si="60"/>
        <v>3.2101453031323966E-2</v>
      </c>
      <c r="N60" s="501"/>
      <c r="O60" s="498"/>
      <c r="P60" s="101" t="s">
        <v>148</v>
      </c>
      <c r="Q60" s="183">
        <v>21533437</v>
      </c>
      <c r="R60" s="151">
        <f>IFERROR(Q60/N56,"-")</f>
        <v>2.1979322279774425E-2</v>
      </c>
      <c r="S60" s="183">
        <v>552</v>
      </c>
      <c r="T60" s="151">
        <f>IFERROR(S60/O56,"-")</f>
        <v>0.3707186030893217</v>
      </c>
      <c r="U60" s="186">
        <f t="shared" si="5"/>
        <v>39009.84963768116</v>
      </c>
      <c r="V60" s="86">
        <f t="shared" si="61"/>
        <v>4.7685689110039909E-3</v>
      </c>
      <c r="W60" s="501"/>
      <c r="X60" s="498"/>
      <c r="Y60" s="101" t="s">
        <v>148</v>
      </c>
      <c r="Z60" s="183">
        <v>12916274</v>
      </c>
      <c r="AA60" s="151">
        <f>IFERROR(Z60/W56,"-")</f>
        <v>2.2356738682824843E-2</v>
      </c>
      <c r="AB60" s="183">
        <v>294</v>
      </c>
      <c r="AC60" s="151">
        <f>IFERROR(AB60/X56,"-")</f>
        <v>0.3783783783783784</v>
      </c>
      <c r="AD60" s="186">
        <f t="shared" si="6"/>
        <v>43932.904761904763</v>
      </c>
      <c r="AE60" s="86">
        <f t="shared" si="62"/>
        <v>2.539781267817343E-3</v>
      </c>
      <c r="AF60" s="501"/>
      <c r="AG60" s="498"/>
      <c r="AH60" s="101" t="s">
        <v>148</v>
      </c>
      <c r="AI60" s="183">
        <v>22918855</v>
      </c>
      <c r="AJ60" s="151">
        <f>IFERROR(AI60/AF56,"-")</f>
        <v>2.1413213780838915E-2</v>
      </c>
      <c r="AK60" s="183">
        <v>528</v>
      </c>
      <c r="AL60" s="151">
        <f>IFERROR(AK60/AG56,"-")</f>
        <v>0.39520958083832336</v>
      </c>
      <c r="AM60" s="186">
        <f t="shared" si="7"/>
        <v>43406.922348484848</v>
      </c>
      <c r="AN60" s="86">
        <f t="shared" si="63"/>
        <v>4.5612398279168609E-3</v>
      </c>
      <c r="AO60" s="501"/>
      <c r="AP60" s="498"/>
      <c r="AQ60" s="101" t="s">
        <v>148</v>
      </c>
      <c r="AR60" s="183">
        <f t="shared" si="0"/>
        <v>259956445</v>
      </c>
      <c r="AS60" s="151">
        <f>IFERROR(AR60/AO56,"-")</f>
        <v>2.7336301581433613E-2</v>
      </c>
      <c r="AT60" s="183">
        <f t="shared" si="64"/>
        <v>5090</v>
      </c>
      <c r="AU60" s="151">
        <f>IFERROR(AT60/AP56,"-")</f>
        <v>0.33458226516794848</v>
      </c>
      <c r="AV60" s="186">
        <f t="shared" si="8"/>
        <v>51071.993123772103</v>
      </c>
      <c r="AW60" s="86">
        <f t="shared" si="65"/>
        <v>4.3971043038062166E-2</v>
      </c>
    </row>
    <row r="61" spans="2:49" s="10" customFormat="1" ht="14.25" customHeight="1">
      <c r="B61" s="505"/>
      <c r="C61" s="507"/>
      <c r="D61" s="494"/>
      <c r="E61" s="501"/>
      <c r="F61" s="498"/>
      <c r="G61" s="101" t="s">
        <v>149</v>
      </c>
      <c r="H61" s="183">
        <v>258146217</v>
      </c>
      <c r="I61" s="151">
        <f>IFERROR(H61/E56,"-")</f>
        <v>3.7511401747837229E-2</v>
      </c>
      <c r="J61" s="183">
        <v>4012</v>
      </c>
      <c r="K61" s="151">
        <f>IFERROR(J61/F56,"-")</f>
        <v>0.34553440702781846</v>
      </c>
      <c r="L61" s="186">
        <f t="shared" si="4"/>
        <v>64343.523678963109</v>
      </c>
      <c r="M61" s="86">
        <f t="shared" si="60"/>
        <v>3.4658511722731905E-2</v>
      </c>
      <c r="N61" s="501"/>
      <c r="O61" s="498"/>
      <c r="P61" s="101" t="s">
        <v>149</v>
      </c>
      <c r="Q61" s="183">
        <v>36577370</v>
      </c>
      <c r="R61" s="151">
        <f>IFERROR(Q61/N56,"-")</f>
        <v>3.7334764690678625E-2</v>
      </c>
      <c r="S61" s="183">
        <v>590</v>
      </c>
      <c r="T61" s="151">
        <f>IFERROR(S61/O56,"-")</f>
        <v>0.3962390866353257</v>
      </c>
      <c r="U61" s="186">
        <f t="shared" si="5"/>
        <v>61995.542372881355</v>
      </c>
      <c r="V61" s="86">
        <f t="shared" si="61"/>
        <v>5.0968399592252805E-3</v>
      </c>
      <c r="W61" s="501"/>
      <c r="X61" s="498"/>
      <c r="Y61" s="101" t="s">
        <v>149</v>
      </c>
      <c r="Z61" s="183">
        <v>19155901</v>
      </c>
      <c r="AA61" s="151">
        <f>IFERROR(Z61/W56,"-")</f>
        <v>3.3156889741659486E-2</v>
      </c>
      <c r="AB61" s="183">
        <v>310</v>
      </c>
      <c r="AC61" s="151">
        <f>IFERROR(AB61/X56,"-")</f>
        <v>0.39897039897039899</v>
      </c>
      <c r="AD61" s="186">
        <f t="shared" si="6"/>
        <v>61793.229032258067</v>
      </c>
      <c r="AE61" s="86">
        <f t="shared" si="62"/>
        <v>2.6780006565420966E-3</v>
      </c>
      <c r="AF61" s="501"/>
      <c r="AG61" s="498"/>
      <c r="AH61" s="101" t="s">
        <v>149</v>
      </c>
      <c r="AI61" s="183">
        <v>36786810</v>
      </c>
      <c r="AJ61" s="151">
        <f>IFERROR(AI61/AF56,"-")</f>
        <v>3.4370121319110526E-2</v>
      </c>
      <c r="AK61" s="183">
        <v>504</v>
      </c>
      <c r="AL61" s="151">
        <f>IFERROR(AK61/AG56,"-")</f>
        <v>0.3772455089820359</v>
      </c>
      <c r="AM61" s="186">
        <f t="shared" si="7"/>
        <v>72989.702380952382</v>
      </c>
      <c r="AN61" s="86">
        <f t="shared" si="63"/>
        <v>4.3539107448297308E-3</v>
      </c>
      <c r="AO61" s="501"/>
      <c r="AP61" s="498"/>
      <c r="AQ61" s="101" t="s">
        <v>149</v>
      </c>
      <c r="AR61" s="183">
        <f t="shared" si="0"/>
        <v>350666298</v>
      </c>
      <c r="AS61" s="151">
        <f>IFERROR(AR61/AO56,"-")</f>
        <v>3.6875099121211903E-2</v>
      </c>
      <c r="AT61" s="183">
        <f t="shared" si="64"/>
        <v>5416</v>
      </c>
      <c r="AU61" s="151">
        <f>IFERROR(AT61/AP56,"-")</f>
        <v>0.356011306119766</v>
      </c>
      <c r="AV61" s="186">
        <f t="shared" si="8"/>
        <v>64746.362259970461</v>
      </c>
      <c r="AW61" s="86">
        <f t="shared" si="65"/>
        <v>4.6787263083329013E-2</v>
      </c>
    </row>
    <row r="62" spans="2:49" s="10" customFormat="1" ht="14.25" customHeight="1">
      <c r="B62" s="505"/>
      <c r="C62" s="507"/>
      <c r="D62" s="494"/>
      <c r="E62" s="501"/>
      <c r="F62" s="498"/>
      <c r="G62" s="101" t="s">
        <v>150</v>
      </c>
      <c r="H62" s="183">
        <v>162463368</v>
      </c>
      <c r="I62" s="151">
        <f>IFERROR(H62/E56,"-")</f>
        <v>2.3607662111719899E-2</v>
      </c>
      <c r="J62" s="183">
        <v>1138</v>
      </c>
      <c r="K62" s="151">
        <f>IFERROR(J62/F56,"-")</f>
        <v>9.8010507277581607E-2</v>
      </c>
      <c r="L62" s="186">
        <f t="shared" si="4"/>
        <v>142762.1862917399</v>
      </c>
      <c r="M62" s="86">
        <f t="shared" si="60"/>
        <v>9.8308540230480825E-3</v>
      </c>
      <c r="N62" s="501"/>
      <c r="O62" s="498"/>
      <c r="P62" s="101" t="s">
        <v>150</v>
      </c>
      <c r="Q62" s="183">
        <v>26063888</v>
      </c>
      <c r="R62" s="151">
        <f>IFERROR(Q62/N56,"-")</f>
        <v>2.6603583729617585E-2</v>
      </c>
      <c r="S62" s="183">
        <v>169</v>
      </c>
      <c r="T62" s="151">
        <f>IFERROR(S62/O56,"-")</f>
        <v>0.11349899261249161</v>
      </c>
      <c r="U62" s="186">
        <f t="shared" si="5"/>
        <v>154224.18934911242</v>
      </c>
      <c r="V62" s="86">
        <f t="shared" si="61"/>
        <v>1.4599422934052073E-3</v>
      </c>
      <c r="W62" s="501"/>
      <c r="X62" s="498"/>
      <c r="Y62" s="101" t="s">
        <v>150</v>
      </c>
      <c r="Z62" s="183">
        <v>10404137</v>
      </c>
      <c r="AA62" s="151">
        <f>IFERROR(Z62/W56,"-")</f>
        <v>1.8008488526126746E-2</v>
      </c>
      <c r="AB62" s="183">
        <v>88</v>
      </c>
      <c r="AC62" s="151">
        <f>IFERROR(AB62/X56,"-")</f>
        <v>0.11325611325611326</v>
      </c>
      <c r="AD62" s="186">
        <f t="shared" si="6"/>
        <v>118228.82954545454</v>
      </c>
      <c r="AE62" s="86">
        <f t="shared" si="62"/>
        <v>7.6020663798614355E-4</v>
      </c>
      <c r="AF62" s="501"/>
      <c r="AG62" s="498"/>
      <c r="AH62" s="101" t="s">
        <v>150</v>
      </c>
      <c r="AI62" s="183">
        <v>12791203</v>
      </c>
      <c r="AJ62" s="151">
        <f>IFERROR(AI62/AF56,"-")</f>
        <v>1.1950892152034126E-2</v>
      </c>
      <c r="AK62" s="183">
        <v>180</v>
      </c>
      <c r="AL62" s="151">
        <f>IFERROR(AK62/AG56,"-")</f>
        <v>0.1347305389221557</v>
      </c>
      <c r="AM62" s="186">
        <f t="shared" si="7"/>
        <v>71062.238888888882</v>
      </c>
      <c r="AN62" s="86">
        <f t="shared" si="63"/>
        <v>1.5549681231534754E-3</v>
      </c>
      <c r="AO62" s="501"/>
      <c r="AP62" s="498"/>
      <c r="AQ62" s="101" t="s">
        <v>150</v>
      </c>
      <c r="AR62" s="183">
        <f t="shared" si="0"/>
        <v>211722596</v>
      </c>
      <c r="AS62" s="151">
        <f>IFERROR(AR62/AO56,"-")</f>
        <v>2.2264163274967198E-2</v>
      </c>
      <c r="AT62" s="183">
        <f t="shared" si="64"/>
        <v>1575</v>
      </c>
      <c r="AU62" s="151">
        <f>IFERROR(AT62/AP56,"-")</f>
        <v>0.10352987576414908</v>
      </c>
      <c r="AV62" s="186">
        <f t="shared" si="8"/>
        <v>134427.04507936508</v>
      </c>
      <c r="AW62" s="86">
        <f t="shared" si="65"/>
        <v>1.3605971077592909E-2</v>
      </c>
    </row>
    <row r="63" spans="2:49" s="10" customFormat="1" ht="14.25" customHeight="1">
      <c r="B63" s="505"/>
      <c r="C63" s="507"/>
      <c r="D63" s="494"/>
      <c r="E63" s="501"/>
      <c r="F63" s="498"/>
      <c r="G63" s="101" t="s">
        <v>160</v>
      </c>
      <c r="H63" s="183">
        <v>2880</v>
      </c>
      <c r="I63" s="151">
        <f>IFERROR(H63/E56,"-")</f>
        <v>4.1849475188618092E-7</v>
      </c>
      <c r="J63" s="183">
        <v>2</v>
      </c>
      <c r="K63" s="151">
        <f>IFERROR(J63/F56,"-")</f>
        <v>1.7225045215743691E-4</v>
      </c>
      <c r="L63" s="186">
        <f t="shared" si="4"/>
        <v>1440</v>
      </c>
      <c r="M63" s="86">
        <f t="shared" si="60"/>
        <v>1.7277423590594171E-5</v>
      </c>
      <c r="N63" s="501"/>
      <c r="O63" s="498"/>
      <c r="P63" s="101" t="s">
        <v>243</v>
      </c>
      <c r="Q63" s="183">
        <v>0</v>
      </c>
      <c r="R63" s="151">
        <f>IFERROR(Q63/N56,"-")</f>
        <v>0</v>
      </c>
      <c r="S63" s="183">
        <v>0</v>
      </c>
      <c r="T63" s="151">
        <f>IFERROR(S63/O56,"-")</f>
        <v>0</v>
      </c>
      <c r="U63" s="186" t="str">
        <f t="shared" si="5"/>
        <v>-</v>
      </c>
      <c r="V63" s="86">
        <f t="shared" si="61"/>
        <v>0</v>
      </c>
      <c r="W63" s="501"/>
      <c r="X63" s="498"/>
      <c r="Y63" s="101" t="s">
        <v>160</v>
      </c>
      <c r="Z63" s="183">
        <v>0</v>
      </c>
      <c r="AA63" s="151">
        <f>IFERROR(Z63/W56,"-")</f>
        <v>0</v>
      </c>
      <c r="AB63" s="183">
        <v>0</v>
      </c>
      <c r="AC63" s="151">
        <f>IFERROR(AB63/X56,"-")</f>
        <v>0</v>
      </c>
      <c r="AD63" s="186" t="str">
        <f t="shared" si="6"/>
        <v>-</v>
      </c>
      <c r="AE63" s="86">
        <f t="shared" si="62"/>
        <v>0</v>
      </c>
      <c r="AF63" s="501"/>
      <c r="AG63" s="498"/>
      <c r="AH63" s="101" t="s">
        <v>160</v>
      </c>
      <c r="AI63" s="183">
        <v>0</v>
      </c>
      <c r="AJ63" s="151">
        <f>IFERROR(AI63/AF56,"-")</f>
        <v>0</v>
      </c>
      <c r="AK63" s="183">
        <v>0</v>
      </c>
      <c r="AL63" s="151">
        <f>IFERROR(AK63/AG56,"-")</f>
        <v>0</v>
      </c>
      <c r="AM63" s="186" t="str">
        <f t="shared" si="7"/>
        <v>-</v>
      </c>
      <c r="AN63" s="86">
        <f t="shared" si="63"/>
        <v>0</v>
      </c>
      <c r="AO63" s="501"/>
      <c r="AP63" s="498"/>
      <c r="AQ63" s="101" t="s">
        <v>160</v>
      </c>
      <c r="AR63" s="183">
        <f t="shared" si="0"/>
        <v>2880</v>
      </c>
      <c r="AS63" s="151">
        <f>IFERROR(AR63/AO56,"-")</f>
        <v>3.0285284350049025E-7</v>
      </c>
      <c r="AT63" s="183">
        <f t="shared" si="64"/>
        <v>2</v>
      </c>
      <c r="AU63" s="151">
        <f>IFERROR(AT63/AP56,"-")</f>
        <v>1.3146650890685598E-4</v>
      </c>
      <c r="AV63" s="186">
        <f t="shared" si="8"/>
        <v>1440</v>
      </c>
      <c r="AW63" s="86">
        <f t="shared" si="65"/>
        <v>1.7277423590594171E-5</v>
      </c>
    </row>
    <row r="64" spans="2:49" s="10" customFormat="1" ht="14.25" customHeight="1">
      <c r="B64" s="505"/>
      <c r="C64" s="507"/>
      <c r="D64" s="494"/>
      <c r="E64" s="501"/>
      <c r="F64" s="498"/>
      <c r="G64" s="101" t="s">
        <v>151</v>
      </c>
      <c r="H64" s="183">
        <v>1894970</v>
      </c>
      <c r="I64" s="151">
        <f>IFERROR(H64/E56,"-")</f>
        <v>2.7535937499366538E-4</v>
      </c>
      <c r="J64" s="183">
        <v>80</v>
      </c>
      <c r="K64" s="151">
        <f>IFERROR(J64/F56,"-")</f>
        <v>6.8900180862974765E-3</v>
      </c>
      <c r="L64" s="186">
        <f t="shared" si="4"/>
        <v>23687.125</v>
      </c>
      <c r="M64" s="86">
        <f t="shared" si="60"/>
        <v>6.9109694362376678E-4</v>
      </c>
      <c r="N64" s="501"/>
      <c r="O64" s="498"/>
      <c r="P64" s="101" t="s">
        <v>151</v>
      </c>
      <c r="Q64" s="183">
        <v>703002</v>
      </c>
      <c r="R64" s="151">
        <f>IFERROR(Q64/N56,"-")</f>
        <v>7.1755881429081574E-4</v>
      </c>
      <c r="S64" s="183">
        <v>12</v>
      </c>
      <c r="T64" s="151">
        <f>IFERROR(S64/O56,"-")</f>
        <v>8.0591000671591667E-3</v>
      </c>
      <c r="U64" s="186">
        <f t="shared" si="5"/>
        <v>58583.5</v>
      </c>
      <c r="V64" s="86">
        <f t="shared" si="61"/>
        <v>1.0366454154356503E-4</v>
      </c>
      <c r="W64" s="501"/>
      <c r="X64" s="498"/>
      <c r="Y64" s="101" t="s">
        <v>151</v>
      </c>
      <c r="Z64" s="183">
        <v>265455</v>
      </c>
      <c r="AA64" s="151">
        <f>IFERROR(Z64/W56,"-")</f>
        <v>4.5947523775426787E-4</v>
      </c>
      <c r="AB64" s="183">
        <v>11</v>
      </c>
      <c r="AC64" s="151">
        <f>IFERROR(AB64/X56,"-")</f>
        <v>1.4157014157014158E-2</v>
      </c>
      <c r="AD64" s="186">
        <f t="shared" si="6"/>
        <v>24132.272727272728</v>
      </c>
      <c r="AE64" s="86">
        <f t="shared" si="62"/>
        <v>9.5025829748267944E-5</v>
      </c>
      <c r="AF64" s="501"/>
      <c r="AG64" s="498"/>
      <c r="AH64" s="101" t="s">
        <v>151</v>
      </c>
      <c r="AI64" s="183">
        <v>61171</v>
      </c>
      <c r="AJ64" s="151">
        <f>IFERROR(AI64/AF56,"-")</f>
        <v>5.715240574573631E-5</v>
      </c>
      <c r="AK64" s="183">
        <v>5</v>
      </c>
      <c r="AL64" s="151">
        <f>IFERROR(AK64/AG56,"-")</f>
        <v>3.7425149700598802E-3</v>
      </c>
      <c r="AM64" s="186">
        <f t="shared" si="7"/>
        <v>12234.2</v>
      </c>
      <c r="AN64" s="86">
        <f t="shared" si="63"/>
        <v>4.3193558976485424E-5</v>
      </c>
      <c r="AO64" s="501"/>
      <c r="AP64" s="498"/>
      <c r="AQ64" s="101" t="s">
        <v>151</v>
      </c>
      <c r="AR64" s="183">
        <f t="shared" si="0"/>
        <v>2924598</v>
      </c>
      <c r="AS64" s="151">
        <f>IFERROR(AR64/AO56,"-")</f>
        <v>3.0754264597078013E-4</v>
      </c>
      <c r="AT64" s="183">
        <f t="shared" si="64"/>
        <v>108</v>
      </c>
      <c r="AU64" s="151">
        <f>IFERROR(AT64/AP56,"-")</f>
        <v>7.0991914809702232E-3</v>
      </c>
      <c r="AV64" s="186">
        <f t="shared" si="8"/>
        <v>27079.611111111109</v>
      </c>
      <c r="AW64" s="86">
        <f t="shared" si="65"/>
        <v>9.3298087389208524E-4</v>
      </c>
    </row>
    <row r="65" spans="2:71" s="10" customFormat="1" ht="14.25" customHeight="1">
      <c r="B65" s="505"/>
      <c r="C65" s="507"/>
      <c r="D65" s="494"/>
      <c r="E65" s="501"/>
      <c r="F65" s="498"/>
      <c r="G65" s="101" t="s">
        <v>152</v>
      </c>
      <c r="H65" s="183">
        <v>4181687</v>
      </c>
      <c r="I65" s="151">
        <f>IFERROR(H65/E56,"-")</f>
        <v>6.0764377205925978E-4</v>
      </c>
      <c r="J65" s="183">
        <v>328</v>
      </c>
      <c r="K65" s="151">
        <f>IFERROR(J65/F56,"-")</f>
        <v>2.8249074153819654E-2</v>
      </c>
      <c r="L65" s="186">
        <f t="shared" si="4"/>
        <v>12749.045731707318</v>
      </c>
      <c r="M65" s="86">
        <f t="shared" si="60"/>
        <v>2.8334974688574441E-3</v>
      </c>
      <c r="N65" s="501"/>
      <c r="O65" s="498"/>
      <c r="P65" s="101" t="s">
        <v>152</v>
      </c>
      <c r="Q65" s="183">
        <v>364411</v>
      </c>
      <c r="R65" s="151">
        <f>IFERROR(Q65/N56,"-")</f>
        <v>3.7195672995884858E-4</v>
      </c>
      <c r="S65" s="183">
        <v>48</v>
      </c>
      <c r="T65" s="151">
        <f>IFERROR(S65/O56,"-")</f>
        <v>3.2236400268636667E-2</v>
      </c>
      <c r="U65" s="186">
        <f t="shared" si="5"/>
        <v>7591.895833333333</v>
      </c>
      <c r="V65" s="86">
        <f t="shared" si="61"/>
        <v>4.146581661742601E-4</v>
      </c>
      <c r="W65" s="501"/>
      <c r="X65" s="498"/>
      <c r="Y65" s="101" t="s">
        <v>152</v>
      </c>
      <c r="Z65" s="183">
        <v>281388</v>
      </c>
      <c r="AA65" s="151">
        <f>IFERROR(Z65/W56,"-")</f>
        <v>4.8705361813187895E-4</v>
      </c>
      <c r="AB65" s="183">
        <v>29</v>
      </c>
      <c r="AC65" s="151">
        <f>IFERROR(AB65/X56,"-")</f>
        <v>3.7323037323037322E-2</v>
      </c>
      <c r="AD65" s="186">
        <f t="shared" si="6"/>
        <v>9703.0344827586214</v>
      </c>
      <c r="AE65" s="86">
        <f t="shared" si="62"/>
        <v>2.5052264206361548E-4</v>
      </c>
      <c r="AF65" s="501"/>
      <c r="AG65" s="498"/>
      <c r="AH65" s="101" t="s">
        <v>152</v>
      </c>
      <c r="AI65" s="183">
        <v>906594</v>
      </c>
      <c r="AJ65" s="151">
        <f>IFERROR(AI65/AF56,"-")</f>
        <v>8.4703581982720677E-4</v>
      </c>
      <c r="AK65" s="183">
        <v>60</v>
      </c>
      <c r="AL65" s="151">
        <f>IFERROR(AK65/AG56,"-")</f>
        <v>4.4910179640718563E-2</v>
      </c>
      <c r="AM65" s="186">
        <f t="shared" si="7"/>
        <v>15109.9</v>
      </c>
      <c r="AN65" s="86">
        <f t="shared" si="63"/>
        <v>5.1832270771782509E-4</v>
      </c>
      <c r="AO65" s="501"/>
      <c r="AP65" s="498"/>
      <c r="AQ65" s="101" t="s">
        <v>152</v>
      </c>
      <c r="AR65" s="183">
        <f t="shared" si="0"/>
        <v>5734080</v>
      </c>
      <c r="AS65" s="151">
        <f>IFERROR(AR65/AO56,"-")</f>
        <v>6.0298001140947615E-4</v>
      </c>
      <c r="AT65" s="183">
        <f t="shared" si="64"/>
        <v>465</v>
      </c>
      <c r="AU65" s="151">
        <f>IFERROR(AT65/AP56,"-")</f>
        <v>3.0565963320844016E-2</v>
      </c>
      <c r="AV65" s="186">
        <f t="shared" si="8"/>
        <v>12331.354838709678</v>
      </c>
      <c r="AW65" s="86">
        <f t="shared" si="65"/>
        <v>4.0170009848131448E-3</v>
      </c>
    </row>
    <row r="66" spans="2:71" s="10" customFormat="1" ht="14.25" customHeight="1">
      <c r="B66" s="505"/>
      <c r="C66" s="507"/>
      <c r="D66" s="494"/>
      <c r="E66" s="501"/>
      <c r="F66" s="498"/>
      <c r="G66" s="101" t="s">
        <v>153</v>
      </c>
      <c r="H66" s="183">
        <v>4001476</v>
      </c>
      <c r="I66" s="151">
        <f>IFERROR(H66/E56,"-")</f>
        <v>5.8145718951337067E-4</v>
      </c>
      <c r="J66" s="183">
        <v>37</v>
      </c>
      <c r="K66" s="151">
        <f>IFERROR(J66/F56,"-")</f>
        <v>3.1866333649125827E-3</v>
      </c>
      <c r="L66" s="186">
        <f t="shared" si="4"/>
        <v>108148</v>
      </c>
      <c r="M66" s="86">
        <f t="shared" si="60"/>
        <v>3.1963233642599213E-4</v>
      </c>
      <c r="N66" s="501"/>
      <c r="O66" s="498"/>
      <c r="P66" s="101" t="s">
        <v>153</v>
      </c>
      <c r="Q66" s="183">
        <v>31087</v>
      </c>
      <c r="R66" s="151">
        <f>IFERROR(Q66/N56,"-")</f>
        <v>3.1730707536904007E-5</v>
      </c>
      <c r="S66" s="183">
        <v>5</v>
      </c>
      <c r="T66" s="151">
        <f>IFERROR(S66/O56,"-")</f>
        <v>3.3579583613163196E-3</v>
      </c>
      <c r="U66" s="186">
        <f t="shared" si="5"/>
        <v>6217.4</v>
      </c>
      <c r="V66" s="86">
        <f t="shared" si="61"/>
        <v>4.3193558976485424E-5</v>
      </c>
      <c r="W66" s="501"/>
      <c r="X66" s="498"/>
      <c r="Y66" s="101" t="s">
        <v>153</v>
      </c>
      <c r="Z66" s="183">
        <v>730833</v>
      </c>
      <c r="AA66" s="151">
        <f>IFERROR(Z66/W56,"-")</f>
        <v>1.2649965773244612E-3</v>
      </c>
      <c r="AB66" s="183">
        <v>3</v>
      </c>
      <c r="AC66" s="151">
        <f>IFERROR(AB66/X56,"-")</f>
        <v>3.8610038610038611E-3</v>
      </c>
      <c r="AD66" s="186">
        <f t="shared" si="6"/>
        <v>243611</v>
      </c>
      <c r="AE66" s="86">
        <f t="shared" si="62"/>
        <v>2.5916135385891256E-5</v>
      </c>
      <c r="AF66" s="501"/>
      <c r="AG66" s="498"/>
      <c r="AH66" s="101" t="s">
        <v>153</v>
      </c>
      <c r="AI66" s="183">
        <v>164420</v>
      </c>
      <c r="AJ66" s="151">
        <f>IFERROR(AI66/AF56,"-")</f>
        <v>1.5361852107557443E-4</v>
      </c>
      <c r="AK66" s="183">
        <v>12</v>
      </c>
      <c r="AL66" s="151">
        <f>IFERROR(AK66/AG56,"-")</f>
        <v>8.9820359281437123E-3</v>
      </c>
      <c r="AM66" s="186">
        <f t="shared" si="7"/>
        <v>13701.666666666666</v>
      </c>
      <c r="AN66" s="86">
        <f t="shared" si="63"/>
        <v>1.0366454154356503E-4</v>
      </c>
      <c r="AO66" s="501"/>
      <c r="AP66" s="498"/>
      <c r="AQ66" s="101" t="s">
        <v>153</v>
      </c>
      <c r="AR66" s="183">
        <f t="shared" si="0"/>
        <v>4927816</v>
      </c>
      <c r="AS66" s="151">
        <f>IFERROR(AR66/AO56,"-")</f>
        <v>5.1819551661361522E-4</v>
      </c>
      <c r="AT66" s="183">
        <f t="shared" si="64"/>
        <v>57</v>
      </c>
      <c r="AU66" s="151">
        <f>IFERROR(AT66/AP56,"-")</f>
        <v>3.7467955038453953E-3</v>
      </c>
      <c r="AV66" s="186">
        <f t="shared" si="8"/>
        <v>86452.912280701756</v>
      </c>
      <c r="AW66" s="86">
        <f t="shared" si="65"/>
        <v>4.9240657233193383E-4</v>
      </c>
    </row>
    <row r="67" spans="2:71" s="10" customFormat="1" ht="14.25" customHeight="1">
      <c r="B67" s="505"/>
      <c r="C67" s="507"/>
      <c r="D67" s="494"/>
      <c r="E67" s="501"/>
      <c r="F67" s="498"/>
      <c r="G67" s="101" t="s">
        <v>154</v>
      </c>
      <c r="H67" s="183">
        <v>8475567</v>
      </c>
      <c r="I67" s="151">
        <f>IFERROR(H67/E56,"-")</f>
        <v>1.231590384986008E-3</v>
      </c>
      <c r="J67" s="183">
        <v>35</v>
      </c>
      <c r="K67" s="151">
        <f>IFERROR(J67/F56,"-")</f>
        <v>3.0143829127551461E-3</v>
      </c>
      <c r="L67" s="186">
        <f t="shared" si="4"/>
        <v>242159.05714285714</v>
      </c>
      <c r="M67" s="86">
        <f t="shared" si="60"/>
        <v>3.0235491283539799E-4</v>
      </c>
      <c r="N67" s="501"/>
      <c r="O67" s="498"/>
      <c r="P67" s="101" t="s">
        <v>154</v>
      </c>
      <c r="Q67" s="183">
        <v>795873</v>
      </c>
      <c r="R67" s="151">
        <f>IFERROR(Q67/N56,"-")</f>
        <v>8.1235286130917754E-4</v>
      </c>
      <c r="S67" s="183">
        <v>5</v>
      </c>
      <c r="T67" s="151">
        <f>IFERROR(S67/O56,"-")</f>
        <v>3.3579583613163196E-3</v>
      </c>
      <c r="U67" s="186">
        <f t="shared" si="5"/>
        <v>159174.6</v>
      </c>
      <c r="V67" s="86">
        <f t="shared" si="61"/>
        <v>4.3193558976485424E-5</v>
      </c>
      <c r="W67" s="501"/>
      <c r="X67" s="498"/>
      <c r="Y67" s="101" t="s">
        <v>154</v>
      </c>
      <c r="Z67" s="183">
        <v>1325054</v>
      </c>
      <c r="AA67" s="151">
        <f>IFERROR(Z67/W56,"-")</f>
        <v>2.2935318667466941E-3</v>
      </c>
      <c r="AB67" s="183">
        <v>7</v>
      </c>
      <c r="AC67" s="151">
        <f>IFERROR(AB67/X56,"-")</f>
        <v>9.0090090090090089E-3</v>
      </c>
      <c r="AD67" s="186">
        <f t="shared" si="6"/>
        <v>189293.42857142858</v>
      </c>
      <c r="AE67" s="86">
        <f t="shared" si="62"/>
        <v>6.0470982567079595E-5</v>
      </c>
      <c r="AF67" s="501"/>
      <c r="AG67" s="498"/>
      <c r="AH67" s="101" t="s">
        <v>154</v>
      </c>
      <c r="AI67" s="183">
        <v>2743058</v>
      </c>
      <c r="AJ67" s="151">
        <f>IFERROR(AI67/AF56,"-")</f>
        <v>2.5628543558236412E-3</v>
      </c>
      <c r="AK67" s="183">
        <v>13</v>
      </c>
      <c r="AL67" s="151">
        <f>IFERROR(AK67/AG56,"-")</f>
        <v>9.730538922155689E-3</v>
      </c>
      <c r="AM67" s="186">
        <f t="shared" si="7"/>
        <v>211004.46153846153</v>
      </c>
      <c r="AN67" s="86">
        <f t="shared" si="63"/>
        <v>1.1230325333886211E-4</v>
      </c>
      <c r="AO67" s="501"/>
      <c r="AP67" s="498"/>
      <c r="AQ67" s="101" t="s">
        <v>154</v>
      </c>
      <c r="AR67" s="183">
        <f t="shared" si="0"/>
        <v>13339552</v>
      </c>
      <c r="AS67" s="151">
        <f>IFERROR(AR67/AO56,"-")</f>
        <v>1.4027504354939763E-3</v>
      </c>
      <c r="AT67" s="183">
        <f t="shared" si="64"/>
        <v>60</v>
      </c>
      <c r="AU67" s="151">
        <f>IFERROR(AT67/AP56,"-")</f>
        <v>3.9439952672056791E-3</v>
      </c>
      <c r="AV67" s="186">
        <f t="shared" si="8"/>
        <v>222325.86666666667</v>
      </c>
      <c r="AW67" s="86">
        <f t="shared" si="65"/>
        <v>5.1832270771782509E-4</v>
      </c>
    </row>
    <row r="68" spans="2:71" s="10" customFormat="1" ht="14.25" customHeight="1">
      <c r="B68" s="505"/>
      <c r="C68" s="507"/>
      <c r="D68" s="494"/>
      <c r="E68" s="501"/>
      <c r="F68" s="498"/>
      <c r="G68" s="101" t="s">
        <v>155</v>
      </c>
      <c r="H68" s="183">
        <v>38083693</v>
      </c>
      <c r="I68" s="151">
        <f>IFERROR(H68/E56,"-")</f>
        <v>5.5339672406057236E-3</v>
      </c>
      <c r="J68" s="183">
        <v>1111</v>
      </c>
      <c r="K68" s="151">
        <f>IFERROR(J68/F56,"-")</f>
        <v>9.5685126173456203E-2</v>
      </c>
      <c r="L68" s="186">
        <f t="shared" si="4"/>
        <v>34278.751575157519</v>
      </c>
      <c r="M68" s="86">
        <f t="shared" si="60"/>
        <v>9.5976088045750616E-3</v>
      </c>
      <c r="N68" s="501"/>
      <c r="O68" s="498"/>
      <c r="P68" s="101" t="s">
        <v>155</v>
      </c>
      <c r="Q68" s="183">
        <v>10258621</v>
      </c>
      <c r="R68" s="151">
        <f>IFERROR(Q68/N56,"-")</f>
        <v>1.0471042644286735E-2</v>
      </c>
      <c r="S68" s="183">
        <v>174</v>
      </c>
      <c r="T68" s="151">
        <f>IFERROR(S68/O56,"-")</f>
        <v>0.11685695097380792</v>
      </c>
      <c r="U68" s="186">
        <f t="shared" si="5"/>
        <v>58957.591954022988</v>
      </c>
      <c r="V68" s="86">
        <f t="shared" si="61"/>
        <v>1.5031358523816929E-3</v>
      </c>
      <c r="W68" s="501"/>
      <c r="X68" s="498"/>
      <c r="Y68" s="101" t="s">
        <v>155</v>
      </c>
      <c r="Z68" s="183">
        <v>6272954</v>
      </c>
      <c r="AA68" s="151">
        <f>IFERROR(Z68/W56,"-")</f>
        <v>1.0857836659967172E-2</v>
      </c>
      <c r="AB68" s="183">
        <v>111</v>
      </c>
      <c r="AC68" s="151">
        <f>IFERROR(AB68/X56,"-")</f>
        <v>0.14285714285714285</v>
      </c>
      <c r="AD68" s="186">
        <f t="shared" si="6"/>
        <v>56513.099099099098</v>
      </c>
      <c r="AE68" s="86">
        <f t="shared" si="62"/>
        <v>9.588970092779765E-4</v>
      </c>
      <c r="AF68" s="501"/>
      <c r="AG68" s="498"/>
      <c r="AH68" s="101" t="s">
        <v>155</v>
      </c>
      <c r="AI68" s="183">
        <v>14317550</v>
      </c>
      <c r="AJ68" s="151">
        <f>IFERROR(AI68/AF56,"-")</f>
        <v>1.337696664898182E-2</v>
      </c>
      <c r="AK68" s="183">
        <v>223</v>
      </c>
      <c r="AL68" s="151">
        <f>IFERROR(AK68/AG56,"-")</f>
        <v>0.16691616766467066</v>
      </c>
      <c r="AM68" s="186">
        <f t="shared" si="7"/>
        <v>64204.260089686097</v>
      </c>
      <c r="AN68" s="86">
        <f t="shared" si="63"/>
        <v>1.92643273035125E-3</v>
      </c>
      <c r="AO68" s="501"/>
      <c r="AP68" s="498"/>
      <c r="AQ68" s="101" t="s">
        <v>155</v>
      </c>
      <c r="AR68" s="183">
        <f t="shared" si="0"/>
        <v>68932818</v>
      </c>
      <c r="AS68" s="151">
        <f>IFERROR(AR68/AO56,"-")</f>
        <v>7.2487847020145067E-3</v>
      </c>
      <c r="AT68" s="183">
        <f t="shared" si="64"/>
        <v>1619</v>
      </c>
      <c r="AU68" s="151">
        <f>IFERROR(AT68/AP56,"-")</f>
        <v>0.10642213896009992</v>
      </c>
      <c r="AV68" s="186">
        <f t="shared" si="8"/>
        <v>42577.404570722669</v>
      </c>
      <c r="AW68" s="86">
        <f t="shared" si="65"/>
        <v>1.398607439658598E-2</v>
      </c>
    </row>
    <row r="69" spans="2:71" s="10" customFormat="1" ht="14.25" customHeight="1">
      <c r="B69" s="505"/>
      <c r="C69" s="507"/>
      <c r="D69" s="494"/>
      <c r="E69" s="501"/>
      <c r="F69" s="498"/>
      <c r="G69" s="101" t="s">
        <v>156</v>
      </c>
      <c r="H69" s="183">
        <v>65665183</v>
      </c>
      <c r="I69" s="151">
        <f>IFERROR(H69/E56,"-")</f>
        <v>9.5418522455366899E-3</v>
      </c>
      <c r="J69" s="183">
        <v>792</v>
      </c>
      <c r="K69" s="151">
        <f>IFERROR(J69/F56,"-")</f>
        <v>6.8211179054345011E-2</v>
      </c>
      <c r="L69" s="186">
        <f t="shared" si="4"/>
        <v>82910.58459595959</v>
      </c>
      <c r="M69" s="86">
        <f t="shared" si="60"/>
        <v>6.8418597418752917E-3</v>
      </c>
      <c r="N69" s="501"/>
      <c r="O69" s="498"/>
      <c r="P69" s="101" t="s">
        <v>156</v>
      </c>
      <c r="Q69" s="183">
        <v>7747597</v>
      </c>
      <c r="R69" s="151">
        <f>IFERROR(Q69/N56,"-")</f>
        <v>7.9080237565797556E-3</v>
      </c>
      <c r="S69" s="183">
        <v>94</v>
      </c>
      <c r="T69" s="151">
        <f>IFERROR(S69/O56,"-")</f>
        <v>6.3129617192746804E-2</v>
      </c>
      <c r="U69" s="186">
        <f t="shared" si="5"/>
        <v>82421.244680851058</v>
      </c>
      <c r="V69" s="86">
        <f t="shared" si="61"/>
        <v>8.1203890875792607E-4</v>
      </c>
      <c r="W69" s="501"/>
      <c r="X69" s="498"/>
      <c r="Y69" s="101" t="s">
        <v>156</v>
      </c>
      <c r="Z69" s="183">
        <v>5457842</v>
      </c>
      <c r="AA69" s="151">
        <f>IFERROR(Z69/W56,"-")</f>
        <v>9.4469618224378108E-3</v>
      </c>
      <c r="AB69" s="183">
        <v>55</v>
      </c>
      <c r="AC69" s="151">
        <f>IFERROR(AB69/X56,"-")</f>
        <v>7.0785070785070792E-2</v>
      </c>
      <c r="AD69" s="186">
        <f t="shared" si="6"/>
        <v>99233.490909090906</v>
      </c>
      <c r="AE69" s="86">
        <f t="shared" si="62"/>
        <v>4.7512914874133969E-4</v>
      </c>
      <c r="AF69" s="501"/>
      <c r="AG69" s="498"/>
      <c r="AH69" s="101" t="s">
        <v>156</v>
      </c>
      <c r="AI69" s="183">
        <v>16495808</v>
      </c>
      <c r="AJ69" s="151">
        <f>IFERROR(AI69/AF56,"-")</f>
        <v>1.5412125221424579E-2</v>
      </c>
      <c r="AK69" s="183">
        <v>139</v>
      </c>
      <c r="AL69" s="151">
        <f>IFERROR(AK69/AG56,"-")</f>
        <v>0.10404191616766467</v>
      </c>
      <c r="AM69" s="186">
        <f t="shared" si="7"/>
        <v>118674.87769784173</v>
      </c>
      <c r="AN69" s="86">
        <f t="shared" si="63"/>
        <v>1.200780939546295E-3</v>
      </c>
      <c r="AO69" s="501"/>
      <c r="AP69" s="498"/>
      <c r="AQ69" s="101" t="s">
        <v>156</v>
      </c>
      <c r="AR69" s="183">
        <f t="shared" ref="AR69:AR132" si="66">SUM(H69,Q69,Z69,AI69)</f>
        <v>95366430</v>
      </c>
      <c r="AS69" s="151">
        <f>IFERROR(AR69/AO56,"-")</f>
        <v>1.0028470312496688E-2</v>
      </c>
      <c r="AT69" s="183">
        <f t="shared" si="64"/>
        <v>1080</v>
      </c>
      <c r="AU69" s="151">
        <f>IFERROR(AT69/AP56,"-")</f>
        <v>7.0991914809702225E-2</v>
      </c>
      <c r="AV69" s="186">
        <f t="shared" si="8"/>
        <v>88302.25</v>
      </c>
      <c r="AW69" s="86">
        <f t="shared" si="65"/>
        <v>9.3298087389208518E-3</v>
      </c>
    </row>
    <row r="70" spans="2:71" s="10" customFormat="1" ht="14.25" customHeight="1">
      <c r="B70" s="505"/>
      <c r="C70" s="507"/>
      <c r="D70" s="494"/>
      <c r="E70" s="501"/>
      <c r="F70" s="498"/>
      <c r="G70" s="101" t="s">
        <v>157</v>
      </c>
      <c r="H70" s="183">
        <v>26075870</v>
      </c>
      <c r="I70" s="151">
        <f>IFERROR(H70/E56,"-")</f>
        <v>3.7891023423146904E-3</v>
      </c>
      <c r="J70" s="183">
        <v>508</v>
      </c>
      <c r="K70" s="151">
        <f>IFERROR(J70/F56,"-")</f>
        <v>4.3751614847988979E-2</v>
      </c>
      <c r="L70" s="186">
        <f t="shared" ref="L70:L133" si="67">IFERROR(H70/J70,"-")</f>
        <v>51330.452755905513</v>
      </c>
      <c r="M70" s="86">
        <f t="shared" si="60"/>
        <v>4.3884655920109197E-3</v>
      </c>
      <c r="N70" s="501"/>
      <c r="O70" s="498"/>
      <c r="P70" s="101" t="s">
        <v>157</v>
      </c>
      <c r="Q70" s="183">
        <v>4196490</v>
      </c>
      <c r="R70" s="151">
        <f>IFERROR(Q70/N56,"-")</f>
        <v>4.2833852372870422E-3</v>
      </c>
      <c r="S70" s="183">
        <v>89</v>
      </c>
      <c r="T70" s="151">
        <f>IFERROR(S70/O56,"-")</f>
        <v>5.9771658831430492E-2</v>
      </c>
      <c r="U70" s="186">
        <f t="shared" ref="U70:U133" si="68">IFERROR(Q70/S70,"-")</f>
        <v>47151.573033707864</v>
      </c>
      <c r="V70" s="86">
        <f t="shared" si="61"/>
        <v>7.6884534978144056E-4</v>
      </c>
      <c r="W70" s="501"/>
      <c r="X70" s="498"/>
      <c r="Y70" s="101" t="s">
        <v>157</v>
      </c>
      <c r="Z70" s="183">
        <v>2396526</v>
      </c>
      <c r="AA70" s="151">
        <f>IFERROR(Z70/W56,"-")</f>
        <v>4.1481394346849169E-3</v>
      </c>
      <c r="AB70" s="183">
        <v>46</v>
      </c>
      <c r="AC70" s="151">
        <f>IFERROR(AB70/X56,"-")</f>
        <v>5.9202059202059204E-2</v>
      </c>
      <c r="AD70" s="186">
        <f t="shared" ref="AD70:AD133" si="69">IFERROR(Z70/AB70,"-")</f>
        <v>52098.391304347824</v>
      </c>
      <c r="AE70" s="86">
        <f t="shared" si="62"/>
        <v>3.9738074258366591E-4</v>
      </c>
      <c r="AF70" s="501"/>
      <c r="AG70" s="498"/>
      <c r="AH70" s="101" t="s">
        <v>157</v>
      </c>
      <c r="AI70" s="183">
        <v>6027052</v>
      </c>
      <c r="AJ70" s="151">
        <f>IFERROR(AI70/AF56,"-")</f>
        <v>5.6311082270136424E-3</v>
      </c>
      <c r="AK70" s="183">
        <v>107</v>
      </c>
      <c r="AL70" s="151">
        <f>IFERROR(AK70/AG56,"-")</f>
        <v>8.0089820359281444E-2</v>
      </c>
      <c r="AM70" s="186">
        <f t="shared" ref="AM70:AM133" si="70">IFERROR(AI70/AK70,"-")</f>
        <v>56327.588785046726</v>
      </c>
      <c r="AN70" s="86">
        <f t="shared" si="63"/>
        <v>9.2434216209678812E-4</v>
      </c>
      <c r="AO70" s="501"/>
      <c r="AP70" s="498"/>
      <c r="AQ70" s="101" t="s">
        <v>157</v>
      </c>
      <c r="AR70" s="183">
        <f t="shared" si="66"/>
        <v>38695938</v>
      </c>
      <c r="AS70" s="151">
        <f>IFERROR(AR70/AO56,"-")</f>
        <v>4.0691579358398174E-3</v>
      </c>
      <c r="AT70" s="183">
        <f t="shared" si="64"/>
        <v>750</v>
      </c>
      <c r="AU70" s="151">
        <f>IFERROR(AT70/AP56,"-")</f>
        <v>4.9299940840070992E-2</v>
      </c>
      <c r="AV70" s="186">
        <f t="shared" ref="AV70:AV133" si="71">IFERROR(AR70/AT70,"-")</f>
        <v>51594.584000000003</v>
      </c>
      <c r="AW70" s="86">
        <f t="shared" si="65"/>
        <v>6.4790338464728141E-3</v>
      </c>
    </row>
    <row r="71" spans="2:71" s="10" customFormat="1" ht="14.25" customHeight="1">
      <c r="B71" s="505"/>
      <c r="C71" s="507"/>
      <c r="D71" s="494"/>
      <c r="E71" s="501"/>
      <c r="F71" s="498"/>
      <c r="G71" s="102" t="s">
        <v>158</v>
      </c>
      <c r="H71" s="184">
        <v>14043194</v>
      </c>
      <c r="I71" s="152">
        <f>IFERROR(H71/E56,"-")</f>
        <v>2.0406260377498278E-3</v>
      </c>
      <c r="J71" s="184">
        <v>773</v>
      </c>
      <c r="K71" s="152">
        <f>IFERROR(J71/F56,"-")</f>
        <v>6.6574799758849362E-2</v>
      </c>
      <c r="L71" s="187">
        <f t="shared" si="67"/>
        <v>18167.133247089263</v>
      </c>
      <c r="M71" s="87">
        <f t="shared" si="60"/>
        <v>6.6777242177646469E-3</v>
      </c>
      <c r="N71" s="501"/>
      <c r="O71" s="498"/>
      <c r="P71" s="102" t="s">
        <v>158</v>
      </c>
      <c r="Q71" s="184">
        <v>1645920</v>
      </c>
      <c r="R71" s="152">
        <f>IFERROR(Q71/N56,"-")</f>
        <v>1.6800014845157474E-3</v>
      </c>
      <c r="S71" s="184">
        <v>114</v>
      </c>
      <c r="T71" s="152">
        <f>IFERROR(S71/O56,"-")</f>
        <v>7.6561450638012091E-2</v>
      </c>
      <c r="U71" s="187">
        <f t="shared" si="68"/>
        <v>14437.894736842105</v>
      </c>
      <c r="V71" s="87">
        <f t="shared" si="61"/>
        <v>9.8481314466386765E-4</v>
      </c>
      <c r="W71" s="501"/>
      <c r="X71" s="498"/>
      <c r="Y71" s="102" t="s">
        <v>158</v>
      </c>
      <c r="Z71" s="184">
        <v>982503</v>
      </c>
      <c r="AA71" s="152">
        <f>IFERROR(Z71/W56,"-")</f>
        <v>1.7006114012517431E-3</v>
      </c>
      <c r="AB71" s="184">
        <v>70</v>
      </c>
      <c r="AC71" s="152">
        <f>IFERROR(AB71/X56,"-")</f>
        <v>9.0090090090090086E-2</v>
      </c>
      <c r="AD71" s="187">
        <f t="shared" si="69"/>
        <v>14035.757142857143</v>
      </c>
      <c r="AE71" s="87">
        <f t="shared" si="62"/>
        <v>6.0470982567079599E-4</v>
      </c>
      <c r="AF71" s="501"/>
      <c r="AG71" s="498"/>
      <c r="AH71" s="102" t="s">
        <v>158</v>
      </c>
      <c r="AI71" s="184">
        <v>2490238</v>
      </c>
      <c r="AJ71" s="152">
        <f>IFERROR(AI71/AF56,"-")</f>
        <v>2.3266432227599825E-3</v>
      </c>
      <c r="AK71" s="184">
        <v>137</v>
      </c>
      <c r="AL71" s="152">
        <f>IFERROR(AK71/AG56,"-")</f>
        <v>0.10254491017964072</v>
      </c>
      <c r="AM71" s="187">
        <f t="shared" si="70"/>
        <v>18176.919708029196</v>
      </c>
      <c r="AN71" s="87">
        <f t="shared" si="63"/>
        <v>1.1835035159557007E-3</v>
      </c>
      <c r="AO71" s="501"/>
      <c r="AP71" s="498"/>
      <c r="AQ71" s="102" t="s">
        <v>158</v>
      </c>
      <c r="AR71" s="184">
        <f t="shared" si="66"/>
        <v>19161855</v>
      </c>
      <c r="AS71" s="152">
        <f>IFERROR(AR71/AO56,"-")</f>
        <v>2.0150077338521137E-3</v>
      </c>
      <c r="AT71" s="184">
        <f t="shared" si="64"/>
        <v>1094</v>
      </c>
      <c r="AU71" s="152">
        <f>IFERROR(AT71/AP56,"-")</f>
        <v>7.1912180372050216E-2</v>
      </c>
      <c r="AV71" s="187">
        <f t="shared" si="71"/>
        <v>17515.40676416819</v>
      </c>
      <c r="AW71" s="87">
        <f t="shared" si="65"/>
        <v>9.4507507040550113E-3</v>
      </c>
    </row>
    <row r="72" spans="2:71" s="10" customFormat="1" ht="14.25" customHeight="1">
      <c r="B72" s="505"/>
      <c r="C72" s="508"/>
      <c r="D72" s="495"/>
      <c r="E72" s="502"/>
      <c r="F72" s="499"/>
      <c r="G72" s="103" t="s">
        <v>81</v>
      </c>
      <c r="H72" s="174">
        <v>1223306658</v>
      </c>
      <c r="I72" s="152">
        <f>IFERROR(H72/E56,"-")</f>
        <v>0.17775951955570249</v>
      </c>
      <c r="J72" s="184">
        <v>8758</v>
      </c>
      <c r="K72" s="152">
        <f>IFERROR(J72/F56,"-")</f>
        <v>0.75428472999741625</v>
      </c>
      <c r="L72" s="187">
        <f t="shared" si="67"/>
        <v>139678.76889700844</v>
      </c>
      <c r="M72" s="88">
        <f t="shared" si="60"/>
        <v>7.5657837903211872E-2</v>
      </c>
      <c r="N72" s="502"/>
      <c r="O72" s="499"/>
      <c r="P72" s="103" t="s">
        <v>81</v>
      </c>
      <c r="Q72" s="174">
        <v>182873712</v>
      </c>
      <c r="R72" s="152">
        <f>IFERROR(Q72/N56,"-")</f>
        <v>0.18666041340946415</v>
      </c>
      <c r="S72" s="184">
        <v>1187</v>
      </c>
      <c r="T72" s="152">
        <f>IFERROR(S72/O56,"-")</f>
        <v>0.7971793149764943</v>
      </c>
      <c r="U72" s="187">
        <f t="shared" si="68"/>
        <v>154063.78433024432</v>
      </c>
      <c r="V72" s="88">
        <f t="shared" si="61"/>
        <v>1.0254150901017641E-2</v>
      </c>
      <c r="W72" s="502"/>
      <c r="X72" s="499"/>
      <c r="Y72" s="103" t="s">
        <v>81</v>
      </c>
      <c r="Z72" s="174">
        <v>103450443</v>
      </c>
      <c r="AA72" s="152">
        <f>IFERROR(Z72/W56,"-")</f>
        <v>0.1790620515462483</v>
      </c>
      <c r="AB72" s="184">
        <v>623</v>
      </c>
      <c r="AC72" s="152">
        <f>IFERROR(AB72/X56,"-")</f>
        <v>0.80180180180180183</v>
      </c>
      <c r="AD72" s="187">
        <f t="shared" si="69"/>
        <v>166052.07544141251</v>
      </c>
      <c r="AE72" s="88">
        <f t="shared" si="62"/>
        <v>5.3819174484700839E-3</v>
      </c>
      <c r="AF72" s="502"/>
      <c r="AG72" s="499"/>
      <c r="AH72" s="103" t="s">
        <v>81</v>
      </c>
      <c r="AI72" s="174">
        <v>184616200</v>
      </c>
      <c r="AJ72" s="152">
        <f>IFERROR(AI72/AF56,"-")</f>
        <v>0.17248794313704213</v>
      </c>
      <c r="AK72" s="184">
        <v>1132</v>
      </c>
      <c r="AL72" s="152">
        <f>IFERROR(AK72/AG56,"-")</f>
        <v>0.84730538922155685</v>
      </c>
      <c r="AM72" s="187">
        <f t="shared" si="70"/>
        <v>163088.51590106008</v>
      </c>
      <c r="AN72" s="88">
        <f t="shared" si="63"/>
        <v>9.7790217522763009E-3</v>
      </c>
      <c r="AO72" s="502"/>
      <c r="AP72" s="499"/>
      <c r="AQ72" s="103" t="s">
        <v>81</v>
      </c>
      <c r="AR72" s="174">
        <f t="shared" si="66"/>
        <v>1694247013</v>
      </c>
      <c r="AS72" s="152">
        <f>IFERROR(AR72/AO56,"-")</f>
        <v>0.1781623352358549</v>
      </c>
      <c r="AT72" s="184">
        <f>SUM(J72,S72,AB72,AK72)</f>
        <v>11700</v>
      </c>
      <c r="AU72" s="152">
        <f>IFERROR(AT72/AP56,"-")</f>
        <v>0.76907907710510748</v>
      </c>
      <c r="AV72" s="187">
        <f t="shared" si="71"/>
        <v>144807.43700854701</v>
      </c>
      <c r="AW72" s="88">
        <f t="shared" si="65"/>
        <v>0.1010729280049759</v>
      </c>
    </row>
    <row r="73" spans="2:71" s="10" customFormat="1" ht="14.25" customHeight="1">
      <c r="B73" s="505">
        <v>5</v>
      </c>
      <c r="C73" s="506" t="s">
        <v>162</v>
      </c>
      <c r="D73" s="493">
        <f>BL9</f>
        <v>93452</v>
      </c>
      <c r="E73" s="503">
        <f t="shared" ref="E73" si="72">VLOOKUP(C73,$AY$5:$BI$12,2,0)</f>
        <v>4454824460</v>
      </c>
      <c r="F73" s="497">
        <f t="shared" ref="F73" si="73">VLOOKUP(C73,$AY$5:$BI$12,7,0)</f>
        <v>7902</v>
      </c>
      <c r="G73" s="99" t="s">
        <v>144</v>
      </c>
      <c r="H73" s="182">
        <v>56373247</v>
      </c>
      <c r="I73" s="150">
        <f>IFERROR(H73/E73,"-")</f>
        <v>1.265442611850973E-2</v>
      </c>
      <c r="J73" s="182">
        <v>1345</v>
      </c>
      <c r="K73" s="150">
        <f>IFERROR(J73/F73,"-")</f>
        <v>0.17021007339913946</v>
      </c>
      <c r="L73" s="185">
        <f t="shared" si="67"/>
        <v>41913.194795539035</v>
      </c>
      <c r="M73" s="89">
        <f>IFERROR(J73/$BL$9,0)</f>
        <v>1.4392415357616744E-2</v>
      </c>
      <c r="N73" s="503">
        <f t="shared" ref="N73" si="74">VLOOKUP(C73,$AY$5:$BI$12,3,0)</f>
        <v>696004340</v>
      </c>
      <c r="O73" s="497">
        <f t="shared" ref="O73" si="75">VLOOKUP(C73,$AY$5:$BI$12,8,0)</f>
        <v>1145</v>
      </c>
      <c r="P73" s="99" t="s">
        <v>144</v>
      </c>
      <c r="Q73" s="182">
        <v>9720547</v>
      </c>
      <c r="R73" s="150">
        <f>IFERROR(Q73/N73,"-")</f>
        <v>1.396621607273311E-2</v>
      </c>
      <c r="S73" s="182">
        <v>205</v>
      </c>
      <c r="T73" s="150">
        <f>IFERROR(S73/O73,"-")</f>
        <v>0.17903930131004367</v>
      </c>
      <c r="U73" s="185">
        <f t="shared" si="68"/>
        <v>47417.302439024388</v>
      </c>
      <c r="V73" s="89">
        <f>IFERROR(S73/$BL$9,0)</f>
        <v>2.1936395154731839E-3</v>
      </c>
      <c r="W73" s="503">
        <f t="shared" ref="W73" si="76">VLOOKUP(C73,$AY$5:$BI$12,4,0)</f>
        <v>386447190</v>
      </c>
      <c r="X73" s="497">
        <f t="shared" ref="X73" si="77">VLOOKUP(C73,$AY$5:$BI$12,9,0)</f>
        <v>603</v>
      </c>
      <c r="Y73" s="99" t="s">
        <v>144</v>
      </c>
      <c r="Z73" s="182">
        <v>5696901</v>
      </c>
      <c r="AA73" s="150">
        <f>IFERROR(Z73/W73,"-")</f>
        <v>1.4741732240309471E-2</v>
      </c>
      <c r="AB73" s="182">
        <v>135</v>
      </c>
      <c r="AC73" s="150">
        <f>IFERROR(AB73/X73,"-")</f>
        <v>0.22388059701492538</v>
      </c>
      <c r="AD73" s="185">
        <f t="shared" si="69"/>
        <v>42199.26666666667</v>
      </c>
      <c r="AE73" s="89">
        <f>IFERROR(AB73/$BL$9,0)</f>
        <v>1.4445918760433163E-3</v>
      </c>
      <c r="AF73" s="503">
        <f t="shared" ref="AF73" si="78">VLOOKUP(C73,$AY$5:$BI$12,5,0)</f>
        <v>812912550</v>
      </c>
      <c r="AG73" s="497">
        <f t="shared" ref="AG73" si="79">VLOOKUP(C73,$AY$5:$BI$12,10,0)</f>
        <v>1024</v>
      </c>
      <c r="AH73" s="99" t="s">
        <v>144</v>
      </c>
      <c r="AI73" s="182">
        <v>14582262</v>
      </c>
      <c r="AJ73" s="150">
        <f>IFERROR(AI73/AF73,"-")</f>
        <v>1.7938291148291412E-2</v>
      </c>
      <c r="AK73" s="182">
        <v>236</v>
      </c>
      <c r="AL73" s="150">
        <f>IFERROR(AK73/AG73,"-")</f>
        <v>0.23046875</v>
      </c>
      <c r="AM73" s="185">
        <f t="shared" si="70"/>
        <v>61789.245762711864</v>
      </c>
      <c r="AN73" s="89">
        <f>IFERROR(AK73/$BL$9,0)</f>
        <v>2.5253606129349826E-3</v>
      </c>
      <c r="AO73" s="503">
        <f t="shared" ref="AO73" si="80">VLOOKUP(C73,$AY$5:$BI$12,6,0)</f>
        <v>6350188540</v>
      </c>
      <c r="AP73" s="497">
        <f t="shared" ref="AP73" si="81">VLOOKUP(C73,$AY$5:$BI$12,11,0)</f>
        <v>10674</v>
      </c>
      <c r="AQ73" s="99" t="s">
        <v>144</v>
      </c>
      <c r="AR73" s="182">
        <f t="shared" si="66"/>
        <v>86372957</v>
      </c>
      <c r="AS73" s="150">
        <f>IFERROR(AR73/AO73,"-")</f>
        <v>1.3601636621642732E-2</v>
      </c>
      <c r="AT73" s="182">
        <f>SUM(J73,S73,AB73,AK73)</f>
        <v>1921</v>
      </c>
      <c r="AU73" s="150">
        <f>IFERROR(AT73/AP73,"-")</f>
        <v>0.17997002061083006</v>
      </c>
      <c r="AV73" s="185">
        <f t="shared" si="71"/>
        <v>44962.497136907863</v>
      </c>
      <c r="AW73" s="89">
        <f>IFERROR(AT73/$BL$9,0)</f>
        <v>2.0556007362068227E-2</v>
      </c>
    </row>
    <row r="74" spans="2:71" s="10" customFormat="1" ht="14.25" customHeight="1">
      <c r="B74" s="505"/>
      <c r="C74" s="507"/>
      <c r="D74" s="494"/>
      <c r="E74" s="501"/>
      <c r="F74" s="498"/>
      <c r="G74" s="100" t="s">
        <v>145</v>
      </c>
      <c r="H74" s="183">
        <v>98501546</v>
      </c>
      <c r="I74" s="151">
        <f>IFERROR(H74/E73,"-")</f>
        <v>2.2111207048548888E-2</v>
      </c>
      <c r="J74" s="183">
        <v>1680</v>
      </c>
      <c r="K74" s="151">
        <f>IFERROR(J74/F73,"-")</f>
        <v>0.21260440394836749</v>
      </c>
      <c r="L74" s="186">
        <f t="shared" si="67"/>
        <v>58631.872619047615</v>
      </c>
      <c r="M74" s="86">
        <f t="shared" ref="M74:M89" si="82">IFERROR(J74/$BL$9,0)</f>
        <v>1.7977143346316827E-2</v>
      </c>
      <c r="N74" s="501"/>
      <c r="O74" s="498"/>
      <c r="P74" s="100" t="s">
        <v>145</v>
      </c>
      <c r="Q74" s="183">
        <v>8464389</v>
      </c>
      <c r="R74" s="151">
        <f>IFERROR(Q74/N73,"-")</f>
        <v>1.2161402614242318E-2</v>
      </c>
      <c r="S74" s="183">
        <v>279</v>
      </c>
      <c r="T74" s="151">
        <f>IFERROR(S74/O73,"-")</f>
        <v>0.24366812227074236</v>
      </c>
      <c r="U74" s="186">
        <f t="shared" si="68"/>
        <v>30338.31182795699</v>
      </c>
      <c r="V74" s="86">
        <f t="shared" ref="V74:V89" si="83">IFERROR(S74/$BL$9,0)</f>
        <v>2.9854898771561871E-3</v>
      </c>
      <c r="W74" s="501"/>
      <c r="X74" s="498"/>
      <c r="Y74" s="100" t="s">
        <v>145</v>
      </c>
      <c r="Z74" s="183">
        <v>10986282</v>
      </c>
      <c r="AA74" s="151">
        <f>IFERROR(Z74/W73,"-")</f>
        <v>2.8428934882409159E-2</v>
      </c>
      <c r="AB74" s="183">
        <v>157</v>
      </c>
      <c r="AC74" s="151">
        <f>IFERROR(AB74/X73,"-")</f>
        <v>0.26036484245439467</v>
      </c>
      <c r="AD74" s="186">
        <f t="shared" si="69"/>
        <v>69976.318471337581</v>
      </c>
      <c r="AE74" s="86">
        <f t="shared" ref="AE74:AE89" si="84">IFERROR(AB74/$BL$9,0)</f>
        <v>1.6800068484355605E-3</v>
      </c>
      <c r="AF74" s="501"/>
      <c r="AG74" s="498"/>
      <c r="AH74" s="100" t="s">
        <v>145</v>
      </c>
      <c r="AI74" s="183">
        <v>17923498</v>
      </c>
      <c r="AJ74" s="151">
        <f>IFERROR(AI74/AF73,"-")</f>
        <v>2.2048494638199398E-2</v>
      </c>
      <c r="AK74" s="183">
        <v>295</v>
      </c>
      <c r="AL74" s="151">
        <f>IFERROR(AK74/AG73,"-")</f>
        <v>0.2880859375</v>
      </c>
      <c r="AM74" s="186">
        <f t="shared" si="70"/>
        <v>60757.620338983048</v>
      </c>
      <c r="AN74" s="86">
        <f t="shared" ref="AN74:AN89" si="85">IFERROR(AK74/$BL$9,0)</f>
        <v>3.1567007661687284E-3</v>
      </c>
      <c r="AO74" s="501"/>
      <c r="AP74" s="498"/>
      <c r="AQ74" s="100" t="s">
        <v>145</v>
      </c>
      <c r="AR74" s="183">
        <f t="shared" si="66"/>
        <v>135875715</v>
      </c>
      <c r="AS74" s="151">
        <f>IFERROR(AR74/AO73,"-")</f>
        <v>2.1397115084712114E-2</v>
      </c>
      <c r="AT74" s="183">
        <f t="shared" ref="AT74:AT88" si="86">SUM(J74,S74,AB74,AK74)</f>
        <v>2411</v>
      </c>
      <c r="AU74" s="151">
        <f>IFERROR(AT74/AP73,"-")</f>
        <v>0.22587596027730936</v>
      </c>
      <c r="AV74" s="186">
        <f t="shared" si="71"/>
        <v>56356.58025715471</v>
      </c>
      <c r="AW74" s="86">
        <f t="shared" ref="AW74:AW89" si="87">IFERROR(AT74/$BL$9,0)</f>
        <v>2.5799340838077302E-2</v>
      </c>
    </row>
    <row r="75" spans="2:71" s="10" customFormat="1" ht="14.25" customHeight="1">
      <c r="B75" s="505"/>
      <c r="C75" s="507"/>
      <c r="D75" s="494"/>
      <c r="E75" s="501"/>
      <c r="F75" s="498"/>
      <c r="G75" s="101" t="s">
        <v>146</v>
      </c>
      <c r="H75" s="183">
        <v>112857431</v>
      </c>
      <c r="I75" s="151">
        <f>IFERROR(H75/E73,"-")</f>
        <v>2.53337549017588E-2</v>
      </c>
      <c r="J75" s="183">
        <v>2033</v>
      </c>
      <c r="K75" s="151">
        <f>IFERROR(J75/F73,"-")</f>
        <v>0.25727663882561375</v>
      </c>
      <c r="L75" s="186">
        <f t="shared" si="67"/>
        <v>55512.755041810131</v>
      </c>
      <c r="M75" s="86">
        <f t="shared" si="82"/>
        <v>2.1754483585156015E-2</v>
      </c>
      <c r="N75" s="501"/>
      <c r="O75" s="498"/>
      <c r="P75" s="101" t="s">
        <v>146</v>
      </c>
      <c r="Q75" s="183">
        <v>21261898</v>
      </c>
      <c r="R75" s="151">
        <f>IFERROR(Q75/N73,"-")</f>
        <v>3.0548513533694345E-2</v>
      </c>
      <c r="S75" s="183">
        <v>311</v>
      </c>
      <c r="T75" s="151">
        <f>IFERROR(S75/O73,"-")</f>
        <v>0.27161572052401745</v>
      </c>
      <c r="U75" s="186">
        <f t="shared" si="68"/>
        <v>68366.231511254024</v>
      </c>
      <c r="V75" s="86">
        <f t="shared" si="83"/>
        <v>3.3279116551812697E-3</v>
      </c>
      <c r="W75" s="501"/>
      <c r="X75" s="498"/>
      <c r="Y75" s="101" t="s">
        <v>146</v>
      </c>
      <c r="Z75" s="183">
        <v>4045444</v>
      </c>
      <c r="AA75" s="151">
        <f>IFERROR(Z75/W73,"-")</f>
        <v>1.046829710419165E-2</v>
      </c>
      <c r="AB75" s="183">
        <v>186</v>
      </c>
      <c r="AC75" s="151">
        <f>IFERROR(AB75/X73,"-")</f>
        <v>0.30845771144278605</v>
      </c>
      <c r="AD75" s="186">
        <f t="shared" si="69"/>
        <v>21749.698924731183</v>
      </c>
      <c r="AE75" s="86">
        <f t="shared" si="84"/>
        <v>1.9903265847707914E-3</v>
      </c>
      <c r="AF75" s="501"/>
      <c r="AG75" s="498"/>
      <c r="AH75" s="101" t="s">
        <v>146</v>
      </c>
      <c r="AI75" s="183">
        <v>11084038</v>
      </c>
      <c r="AJ75" s="151">
        <f>IFERROR(AI75/AF73,"-")</f>
        <v>1.3634969714762062E-2</v>
      </c>
      <c r="AK75" s="183">
        <v>302</v>
      </c>
      <c r="AL75" s="151">
        <f>IFERROR(AK75/AG73,"-")</f>
        <v>0.294921875</v>
      </c>
      <c r="AM75" s="186">
        <f t="shared" si="70"/>
        <v>36702.112582781454</v>
      </c>
      <c r="AN75" s="86">
        <f t="shared" si="85"/>
        <v>3.2316055301117152E-3</v>
      </c>
      <c r="AO75" s="501"/>
      <c r="AP75" s="498"/>
      <c r="AQ75" s="101" t="s">
        <v>146</v>
      </c>
      <c r="AR75" s="183">
        <f t="shared" si="66"/>
        <v>149248811</v>
      </c>
      <c r="AS75" s="151">
        <f>IFERROR(AR75/AO73,"-")</f>
        <v>2.3503051926707045E-2</v>
      </c>
      <c r="AT75" s="183">
        <f t="shared" si="86"/>
        <v>2832</v>
      </c>
      <c r="AU75" s="151">
        <f>IFERROR(AT75/AP73,"-")</f>
        <v>0.26531759415401912</v>
      </c>
      <c r="AV75" s="186">
        <f t="shared" si="71"/>
        <v>52700.851341807909</v>
      </c>
      <c r="AW75" s="86">
        <f t="shared" si="87"/>
        <v>3.0304327355219794E-2</v>
      </c>
    </row>
    <row r="76" spans="2:71" s="10" customFormat="1" ht="14.25" customHeight="1">
      <c r="B76" s="505"/>
      <c r="C76" s="507"/>
      <c r="D76" s="494"/>
      <c r="E76" s="501"/>
      <c r="F76" s="498"/>
      <c r="G76" s="101" t="s">
        <v>147</v>
      </c>
      <c r="H76" s="183">
        <v>10542069</v>
      </c>
      <c r="I76" s="151">
        <f>IFERROR(H76/E73,"-")</f>
        <v>2.3664386991356333E-3</v>
      </c>
      <c r="J76" s="183">
        <v>328</v>
      </c>
      <c r="K76" s="151">
        <f>IFERROR(J76/F73,"-")</f>
        <v>4.1508478866109845E-2</v>
      </c>
      <c r="L76" s="186">
        <f t="shared" si="67"/>
        <v>32140.454268292684</v>
      </c>
      <c r="M76" s="86">
        <f t="shared" si="82"/>
        <v>3.5098232247570945E-3</v>
      </c>
      <c r="N76" s="501"/>
      <c r="O76" s="498"/>
      <c r="P76" s="101" t="s">
        <v>147</v>
      </c>
      <c r="Q76" s="183">
        <v>2290429</v>
      </c>
      <c r="R76" s="151">
        <f>IFERROR(Q76/N73,"-")</f>
        <v>3.2908257439888951E-3</v>
      </c>
      <c r="S76" s="183">
        <v>49</v>
      </c>
      <c r="T76" s="151">
        <f>IFERROR(S76/O73,"-")</f>
        <v>4.2794759825327509E-2</v>
      </c>
      <c r="U76" s="186">
        <f t="shared" si="68"/>
        <v>46743.448979591834</v>
      </c>
      <c r="V76" s="86">
        <f t="shared" si="83"/>
        <v>5.2433334760090746E-4</v>
      </c>
      <c r="W76" s="501"/>
      <c r="X76" s="498"/>
      <c r="Y76" s="101" t="s">
        <v>147</v>
      </c>
      <c r="Z76" s="183">
        <v>2122817</v>
      </c>
      <c r="AA76" s="151">
        <f>IFERROR(Z76/W73,"-")</f>
        <v>5.493161950537148E-3</v>
      </c>
      <c r="AB76" s="183">
        <v>21</v>
      </c>
      <c r="AC76" s="151">
        <f>IFERROR(AB76/X73,"-")</f>
        <v>3.482587064676617E-2</v>
      </c>
      <c r="AD76" s="186">
        <f t="shared" si="69"/>
        <v>101086.52380952382</v>
      </c>
      <c r="AE76" s="86">
        <f t="shared" si="84"/>
        <v>2.2471429182896032E-4</v>
      </c>
      <c r="AF76" s="501"/>
      <c r="AG76" s="498"/>
      <c r="AH76" s="101" t="s">
        <v>147</v>
      </c>
      <c r="AI76" s="183">
        <v>293628</v>
      </c>
      <c r="AJ76" s="151">
        <f>IFERROR(AI76/AF73,"-")</f>
        <v>3.6120490451279171E-4</v>
      </c>
      <c r="AK76" s="183">
        <v>39</v>
      </c>
      <c r="AL76" s="151">
        <f>IFERROR(AK76/AG73,"-")</f>
        <v>3.80859375E-2</v>
      </c>
      <c r="AM76" s="186">
        <f t="shared" si="70"/>
        <v>7528.9230769230771</v>
      </c>
      <c r="AN76" s="86">
        <f t="shared" si="85"/>
        <v>4.1732654196806915E-4</v>
      </c>
      <c r="AO76" s="501"/>
      <c r="AP76" s="498"/>
      <c r="AQ76" s="101" t="s">
        <v>147</v>
      </c>
      <c r="AR76" s="183">
        <f t="shared" si="66"/>
        <v>15248943</v>
      </c>
      <c r="AS76" s="151">
        <f>IFERROR(AR76/AO73,"-")</f>
        <v>2.401337047545363E-3</v>
      </c>
      <c r="AT76" s="183">
        <f t="shared" si="86"/>
        <v>437</v>
      </c>
      <c r="AU76" s="151">
        <f>IFERROR(AT76/AP73,"-")</f>
        <v>4.0940603335207042E-2</v>
      </c>
      <c r="AV76" s="186">
        <f t="shared" si="71"/>
        <v>34894.606407322652</v>
      </c>
      <c r="AW76" s="86">
        <f t="shared" si="87"/>
        <v>4.6761974061550315E-3</v>
      </c>
    </row>
    <row r="77" spans="2:71" s="10" customFormat="1" ht="14.25" customHeight="1">
      <c r="B77" s="505"/>
      <c r="C77" s="507"/>
      <c r="D77" s="494"/>
      <c r="E77" s="501"/>
      <c r="F77" s="498"/>
      <c r="G77" s="101" t="s">
        <v>148</v>
      </c>
      <c r="H77" s="183">
        <v>107994416</v>
      </c>
      <c r="I77" s="151">
        <f>IFERROR(H77/E73,"-")</f>
        <v>2.4242126029809938E-2</v>
      </c>
      <c r="J77" s="183">
        <v>2321</v>
      </c>
      <c r="K77" s="151">
        <f>IFERROR(J77/F73,"-")</f>
        <v>0.29372310807390534</v>
      </c>
      <c r="L77" s="186">
        <f t="shared" si="67"/>
        <v>46529.261525204653</v>
      </c>
      <c r="M77" s="86">
        <f t="shared" si="82"/>
        <v>2.4836279587381757E-2</v>
      </c>
      <c r="N77" s="501"/>
      <c r="O77" s="498"/>
      <c r="P77" s="101" t="s">
        <v>148</v>
      </c>
      <c r="Q77" s="183">
        <v>17910783</v>
      </c>
      <c r="R77" s="151">
        <f>IFERROR(Q77/N73,"-")</f>
        <v>2.5733723154657339E-2</v>
      </c>
      <c r="S77" s="183">
        <v>357</v>
      </c>
      <c r="T77" s="151">
        <f>IFERROR(S77/O73,"-")</f>
        <v>0.31179039301310046</v>
      </c>
      <c r="U77" s="186">
        <f t="shared" si="68"/>
        <v>50170.26050420168</v>
      </c>
      <c r="V77" s="86">
        <f t="shared" si="83"/>
        <v>3.8201429610923254E-3</v>
      </c>
      <c r="W77" s="501"/>
      <c r="X77" s="498"/>
      <c r="Y77" s="101" t="s">
        <v>148</v>
      </c>
      <c r="Z77" s="183">
        <v>4562649</v>
      </c>
      <c r="AA77" s="151">
        <f>IFERROR(Z77/W73,"-")</f>
        <v>1.1806655910733883E-2</v>
      </c>
      <c r="AB77" s="183">
        <v>216</v>
      </c>
      <c r="AC77" s="151">
        <f>IFERROR(AB77/X73,"-")</f>
        <v>0.35820895522388058</v>
      </c>
      <c r="AD77" s="186">
        <f t="shared" si="69"/>
        <v>21123.375</v>
      </c>
      <c r="AE77" s="86">
        <f t="shared" si="84"/>
        <v>2.3113470016693062E-3</v>
      </c>
      <c r="AF77" s="501"/>
      <c r="AG77" s="498"/>
      <c r="AH77" s="101" t="s">
        <v>148</v>
      </c>
      <c r="AI77" s="183">
        <v>12997109</v>
      </c>
      <c r="AJ77" s="151">
        <f>IFERROR(AI77/AF73,"-")</f>
        <v>1.5988323713294866E-2</v>
      </c>
      <c r="AK77" s="183">
        <v>388</v>
      </c>
      <c r="AL77" s="151">
        <f>IFERROR(AK77/AG73,"-")</f>
        <v>0.37890625</v>
      </c>
      <c r="AM77" s="186">
        <f t="shared" si="70"/>
        <v>33497.703608247422</v>
      </c>
      <c r="AN77" s="86">
        <f t="shared" si="85"/>
        <v>4.1518640585541241E-3</v>
      </c>
      <c r="AO77" s="501"/>
      <c r="AP77" s="498"/>
      <c r="AQ77" s="101" t="s">
        <v>148</v>
      </c>
      <c r="AR77" s="183">
        <f t="shared" si="66"/>
        <v>143464957</v>
      </c>
      <c r="AS77" s="151">
        <f>IFERROR(AR77/AO73,"-")</f>
        <v>2.2592235820450144E-2</v>
      </c>
      <c r="AT77" s="183">
        <f t="shared" si="86"/>
        <v>3282</v>
      </c>
      <c r="AU77" s="151">
        <f>IFERROR(AT77/AP73,"-")</f>
        <v>0.30747611017425519</v>
      </c>
      <c r="AV77" s="186">
        <f t="shared" si="71"/>
        <v>43712.662096282751</v>
      </c>
      <c r="AW77" s="86">
        <f t="shared" si="87"/>
        <v>3.5119633608697513E-2</v>
      </c>
    </row>
    <row r="78" spans="2:71" s="10" customFormat="1" ht="14.25" customHeight="1">
      <c r="B78" s="505"/>
      <c r="C78" s="507"/>
      <c r="D78" s="494"/>
      <c r="E78" s="501"/>
      <c r="F78" s="498"/>
      <c r="G78" s="101" t="s">
        <v>149</v>
      </c>
      <c r="H78" s="183">
        <v>150999699</v>
      </c>
      <c r="I78" s="151">
        <f>IFERROR(H78/E73,"-")</f>
        <v>3.3895768588825606E-2</v>
      </c>
      <c r="J78" s="183">
        <v>2583</v>
      </c>
      <c r="K78" s="151">
        <f>IFERROR(J78/F73,"-")</f>
        <v>0.32687927107061504</v>
      </c>
      <c r="L78" s="186">
        <f t="shared" si="67"/>
        <v>58459.039488966315</v>
      </c>
      <c r="M78" s="86">
        <f t="shared" si="82"/>
        <v>2.7639857894962119E-2</v>
      </c>
      <c r="N78" s="501"/>
      <c r="O78" s="498"/>
      <c r="P78" s="101" t="s">
        <v>149</v>
      </c>
      <c r="Q78" s="183">
        <v>25097130</v>
      </c>
      <c r="R78" s="151">
        <f>IFERROR(Q78/N73,"-")</f>
        <v>3.6058869977736059E-2</v>
      </c>
      <c r="S78" s="183">
        <v>422</v>
      </c>
      <c r="T78" s="151">
        <f>IFERROR(S78/O73,"-")</f>
        <v>0.3685589519650655</v>
      </c>
      <c r="U78" s="186">
        <f t="shared" si="68"/>
        <v>59471.872037914691</v>
      </c>
      <c r="V78" s="86">
        <f t="shared" si="83"/>
        <v>4.5156871977057745E-3</v>
      </c>
      <c r="W78" s="501"/>
      <c r="X78" s="498"/>
      <c r="Y78" s="101" t="s">
        <v>149</v>
      </c>
      <c r="Z78" s="183">
        <v>12707599</v>
      </c>
      <c r="AA78" s="151">
        <f>IFERROR(Z78/W73,"-")</f>
        <v>3.2883145042405408E-2</v>
      </c>
      <c r="AB78" s="183">
        <v>238</v>
      </c>
      <c r="AC78" s="151">
        <f>IFERROR(AB78/X73,"-")</f>
        <v>0.3946932006633499</v>
      </c>
      <c r="AD78" s="186">
        <f t="shared" si="69"/>
        <v>53393.273109243695</v>
      </c>
      <c r="AE78" s="86">
        <f t="shared" si="84"/>
        <v>2.5467619740615504E-3</v>
      </c>
      <c r="AF78" s="501"/>
      <c r="AG78" s="498"/>
      <c r="AH78" s="101" t="s">
        <v>149</v>
      </c>
      <c r="AI78" s="183">
        <v>24917814</v>
      </c>
      <c r="AJ78" s="151">
        <f>IFERROR(AI78/AF73,"-")</f>
        <v>3.0652514836928033E-2</v>
      </c>
      <c r="AK78" s="183">
        <v>409</v>
      </c>
      <c r="AL78" s="151">
        <f>IFERROR(AK78/AG73,"-")</f>
        <v>0.3994140625</v>
      </c>
      <c r="AM78" s="186">
        <f t="shared" si="70"/>
        <v>60923.750611246942</v>
      </c>
      <c r="AN78" s="86">
        <f t="shared" si="85"/>
        <v>4.3765783503830844E-3</v>
      </c>
      <c r="AO78" s="501"/>
      <c r="AP78" s="498"/>
      <c r="AQ78" s="101" t="s">
        <v>149</v>
      </c>
      <c r="AR78" s="183">
        <f t="shared" si="66"/>
        <v>213722242</v>
      </c>
      <c r="AS78" s="151">
        <f>IFERROR(AR78/AO73,"-")</f>
        <v>3.3656046691174307E-2</v>
      </c>
      <c r="AT78" s="183">
        <f t="shared" si="86"/>
        <v>3652</v>
      </c>
      <c r="AU78" s="151">
        <f>IFERROR(AT78/AP73,"-")</f>
        <v>0.34213977890200487</v>
      </c>
      <c r="AV78" s="186">
        <f t="shared" si="71"/>
        <v>58521.972070098578</v>
      </c>
      <c r="AW78" s="86">
        <f t="shared" si="87"/>
        <v>3.9078885417112526E-2</v>
      </c>
    </row>
    <row r="79" spans="2:71" s="10" customFormat="1" ht="14.25" customHeight="1">
      <c r="B79" s="505"/>
      <c r="C79" s="507"/>
      <c r="D79" s="494"/>
      <c r="E79" s="501"/>
      <c r="F79" s="498"/>
      <c r="G79" s="101" t="s">
        <v>150</v>
      </c>
      <c r="H79" s="183">
        <v>81099448</v>
      </c>
      <c r="I79" s="151">
        <f>IFERROR(H79/E73,"-")</f>
        <v>1.820485828974729E-2</v>
      </c>
      <c r="J79" s="183">
        <v>706</v>
      </c>
      <c r="K79" s="151">
        <f>IFERROR(J79/F73,"-")</f>
        <v>8.9344469754492534E-2</v>
      </c>
      <c r="L79" s="186">
        <f t="shared" si="67"/>
        <v>114871.73937677054</v>
      </c>
      <c r="M79" s="86">
        <f t="shared" si="82"/>
        <v>7.5546804776783806E-3</v>
      </c>
      <c r="N79" s="501"/>
      <c r="O79" s="498"/>
      <c r="P79" s="101" t="s">
        <v>150</v>
      </c>
      <c r="Q79" s="183">
        <v>9675403</v>
      </c>
      <c r="R79" s="151">
        <f>IFERROR(Q79/N73,"-")</f>
        <v>1.3901354408221074E-2</v>
      </c>
      <c r="S79" s="183">
        <v>108</v>
      </c>
      <c r="T79" s="151">
        <f>IFERROR(S79/O73,"-")</f>
        <v>9.4323144104803497E-2</v>
      </c>
      <c r="U79" s="186">
        <f t="shared" si="68"/>
        <v>89587.064814814818</v>
      </c>
      <c r="V79" s="86">
        <f t="shared" si="83"/>
        <v>1.1556735008346531E-3</v>
      </c>
      <c r="W79" s="501"/>
      <c r="X79" s="498"/>
      <c r="Y79" s="101" t="s">
        <v>150</v>
      </c>
      <c r="Z79" s="183">
        <v>8645866</v>
      </c>
      <c r="AA79" s="151">
        <f>IFERROR(Z79/W73,"-")</f>
        <v>2.2372697288858538E-2</v>
      </c>
      <c r="AB79" s="183">
        <v>67</v>
      </c>
      <c r="AC79" s="151">
        <f>IFERROR(AB79/X73,"-")</f>
        <v>0.1111111111111111</v>
      </c>
      <c r="AD79" s="186">
        <f t="shared" si="69"/>
        <v>129042.77611940299</v>
      </c>
      <c r="AE79" s="86">
        <f t="shared" si="84"/>
        <v>7.1694559774001631E-4</v>
      </c>
      <c r="AF79" s="501"/>
      <c r="AG79" s="498"/>
      <c r="AH79" s="101" t="s">
        <v>150</v>
      </c>
      <c r="AI79" s="183">
        <v>23250764</v>
      </c>
      <c r="AJ79" s="151">
        <f>IFERROR(AI79/AF73,"-")</f>
        <v>2.8601802247978581E-2</v>
      </c>
      <c r="AK79" s="183">
        <v>159</v>
      </c>
      <c r="AL79" s="151">
        <f>IFERROR(AK79/AG73,"-")</f>
        <v>0.1552734375</v>
      </c>
      <c r="AM79" s="186">
        <f t="shared" si="70"/>
        <v>146231.22012578617</v>
      </c>
      <c r="AN79" s="86">
        <f t="shared" si="85"/>
        <v>1.7014082095621282E-3</v>
      </c>
      <c r="AO79" s="501"/>
      <c r="AP79" s="498"/>
      <c r="AQ79" s="101" t="s">
        <v>150</v>
      </c>
      <c r="AR79" s="183">
        <f t="shared" si="66"/>
        <v>122671481</v>
      </c>
      <c r="AS79" s="151">
        <f>IFERROR(AR79/AO73,"-")</f>
        <v>1.9317769894120342E-2</v>
      </c>
      <c r="AT79" s="183">
        <f t="shared" si="86"/>
        <v>1040</v>
      </c>
      <c r="AU79" s="151">
        <f>IFERROR(AT79/AP73,"-")</f>
        <v>9.7433014802323401E-2</v>
      </c>
      <c r="AV79" s="186">
        <f t="shared" si="71"/>
        <v>117953.34711538462</v>
      </c>
      <c r="AW79" s="86">
        <f t="shared" si="87"/>
        <v>1.1128707785815178E-2</v>
      </c>
      <c r="BN79" s="66"/>
      <c r="BO79" s="9"/>
      <c r="BP79" s="9"/>
      <c r="BQ79" s="9"/>
      <c r="BR79" s="9"/>
      <c r="BS79" s="9"/>
    </row>
    <row r="80" spans="2:71" s="10" customFormat="1" ht="14.25" customHeight="1">
      <c r="B80" s="505"/>
      <c r="C80" s="507"/>
      <c r="D80" s="494"/>
      <c r="E80" s="501"/>
      <c r="F80" s="498"/>
      <c r="G80" s="101" t="s">
        <v>160</v>
      </c>
      <c r="H80" s="183">
        <v>6066</v>
      </c>
      <c r="I80" s="151">
        <f>IFERROR(H80/E73,"-")</f>
        <v>1.3616698153803348E-6</v>
      </c>
      <c r="J80" s="183">
        <v>3</v>
      </c>
      <c r="K80" s="151">
        <f>IFERROR(J80/F73,"-")</f>
        <v>3.7965072133637056E-4</v>
      </c>
      <c r="L80" s="186">
        <f t="shared" si="67"/>
        <v>2022</v>
      </c>
      <c r="M80" s="86">
        <f t="shared" si="82"/>
        <v>3.2102041689851473E-5</v>
      </c>
      <c r="N80" s="501"/>
      <c r="O80" s="498"/>
      <c r="P80" s="101" t="s">
        <v>243</v>
      </c>
      <c r="Q80" s="183">
        <v>0</v>
      </c>
      <c r="R80" s="151">
        <f>IFERROR(Q80/N73,"-")</f>
        <v>0</v>
      </c>
      <c r="S80" s="183">
        <v>0</v>
      </c>
      <c r="T80" s="151">
        <f>IFERROR(S80/O73,"-")</f>
        <v>0</v>
      </c>
      <c r="U80" s="186" t="str">
        <f t="shared" si="68"/>
        <v>-</v>
      </c>
      <c r="V80" s="86">
        <f t="shared" si="83"/>
        <v>0</v>
      </c>
      <c r="W80" s="501"/>
      <c r="X80" s="498"/>
      <c r="Y80" s="101" t="s">
        <v>160</v>
      </c>
      <c r="Z80" s="183">
        <v>0</v>
      </c>
      <c r="AA80" s="151">
        <f>IFERROR(Z80/W73,"-")</f>
        <v>0</v>
      </c>
      <c r="AB80" s="183">
        <v>0</v>
      </c>
      <c r="AC80" s="151">
        <f>IFERROR(AB80/X73,"-")</f>
        <v>0</v>
      </c>
      <c r="AD80" s="186" t="str">
        <f t="shared" si="69"/>
        <v>-</v>
      </c>
      <c r="AE80" s="86">
        <f t="shared" si="84"/>
        <v>0</v>
      </c>
      <c r="AF80" s="501"/>
      <c r="AG80" s="498"/>
      <c r="AH80" s="101" t="s">
        <v>160</v>
      </c>
      <c r="AI80" s="183">
        <v>0</v>
      </c>
      <c r="AJ80" s="151">
        <f>IFERROR(AI80/AF73,"-")</f>
        <v>0</v>
      </c>
      <c r="AK80" s="183">
        <v>0</v>
      </c>
      <c r="AL80" s="151">
        <f>IFERROR(AK80/AG73,"-")</f>
        <v>0</v>
      </c>
      <c r="AM80" s="186" t="str">
        <f t="shared" si="70"/>
        <v>-</v>
      </c>
      <c r="AN80" s="86">
        <f t="shared" si="85"/>
        <v>0</v>
      </c>
      <c r="AO80" s="501"/>
      <c r="AP80" s="498"/>
      <c r="AQ80" s="101" t="s">
        <v>160</v>
      </c>
      <c r="AR80" s="183">
        <f t="shared" si="66"/>
        <v>6066</v>
      </c>
      <c r="AS80" s="151">
        <f>IFERROR(AR80/AO73,"-")</f>
        <v>9.5524722798230483E-7</v>
      </c>
      <c r="AT80" s="183">
        <f t="shared" si="86"/>
        <v>3</v>
      </c>
      <c r="AU80" s="151">
        <f>IFERROR(AT80/AP73,"-")</f>
        <v>2.8105677346824059E-4</v>
      </c>
      <c r="AV80" s="186">
        <f t="shared" si="71"/>
        <v>2022</v>
      </c>
      <c r="AW80" s="86">
        <f t="shared" si="87"/>
        <v>3.2102041689851473E-5</v>
      </c>
      <c r="BQ80" s="66"/>
      <c r="BR80" s="66"/>
    </row>
    <row r="81" spans="2:70" s="10" customFormat="1" ht="14.25" customHeight="1">
      <c r="B81" s="505"/>
      <c r="C81" s="507"/>
      <c r="D81" s="494"/>
      <c r="E81" s="501"/>
      <c r="F81" s="498"/>
      <c r="G81" s="101" t="s">
        <v>151</v>
      </c>
      <c r="H81" s="183">
        <v>738939</v>
      </c>
      <c r="I81" s="151">
        <f>IFERROR(H81/E73,"-")</f>
        <v>1.6587387598208527E-4</v>
      </c>
      <c r="J81" s="183">
        <v>48</v>
      </c>
      <c r="K81" s="151">
        <f>IFERROR(J81/F73,"-")</f>
        <v>6.0744115413819289E-3</v>
      </c>
      <c r="L81" s="186">
        <f t="shared" si="67"/>
        <v>15394.5625</v>
      </c>
      <c r="M81" s="86">
        <f t="shared" si="82"/>
        <v>5.1363266703762357E-4</v>
      </c>
      <c r="N81" s="501"/>
      <c r="O81" s="498"/>
      <c r="P81" s="101" t="s">
        <v>151</v>
      </c>
      <c r="Q81" s="183">
        <v>112838</v>
      </c>
      <c r="R81" s="151">
        <f>IFERROR(Q81/N73,"-")</f>
        <v>1.6212255228178606E-4</v>
      </c>
      <c r="S81" s="183">
        <v>8</v>
      </c>
      <c r="T81" s="151">
        <f>IFERROR(S81/O73,"-")</f>
        <v>6.9868995633187774E-3</v>
      </c>
      <c r="U81" s="186">
        <f t="shared" si="68"/>
        <v>14104.75</v>
      </c>
      <c r="V81" s="86">
        <f t="shared" si="83"/>
        <v>8.5605444506270595E-5</v>
      </c>
      <c r="W81" s="501"/>
      <c r="X81" s="498"/>
      <c r="Y81" s="101" t="s">
        <v>151</v>
      </c>
      <c r="Z81" s="183">
        <v>4596</v>
      </c>
      <c r="AA81" s="151">
        <f>IFERROR(Z81/W73,"-")</f>
        <v>1.1892957482754629E-5</v>
      </c>
      <c r="AB81" s="183">
        <v>3</v>
      </c>
      <c r="AC81" s="151">
        <f>IFERROR(AB81/X73,"-")</f>
        <v>4.9751243781094526E-3</v>
      </c>
      <c r="AD81" s="186">
        <f t="shared" si="69"/>
        <v>1532</v>
      </c>
      <c r="AE81" s="86">
        <f t="shared" si="84"/>
        <v>3.2102041689851473E-5</v>
      </c>
      <c r="AF81" s="501"/>
      <c r="AG81" s="498"/>
      <c r="AH81" s="101" t="s">
        <v>151</v>
      </c>
      <c r="AI81" s="183">
        <v>238902</v>
      </c>
      <c r="AJ81" s="151">
        <f>IFERROR(AI81/AF73,"-")</f>
        <v>2.9388401003281351E-4</v>
      </c>
      <c r="AK81" s="183">
        <v>15</v>
      </c>
      <c r="AL81" s="151">
        <f>IFERROR(AK81/AG73,"-")</f>
        <v>1.46484375E-2</v>
      </c>
      <c r="AM81" s="186">
        <f t="shared" si="70"/>
        <v>15926.8</v>
      </c>
      <c r="AN81" s="86">
        <f t="shared" si="85"/>
        <v>1.6051020844925736E-4</v>
      </c>
      <c r="AO81" s="501"/>
      <c r="AP81" s="498"/>
      <c r="AQ81" s="101" t="s">
        <v>151</v>
      </c>
      <c r="AR81" s="183">
        <f t="shared" si="66"/>
        <v>1095275</v>
      </c>
      <c r="AS81" s="151">
        <f>IFERROR(AR81/AO73,"-")</f>
        <v>1.7247913083223194E-4</v>
      </c>
      <c r="AT81" s="183">
        <f t="shared" si="86"/>
        <v>74</v>
      </c>
      <c r="AU81" s="151">
        <f>IFERROR(AT81/AP73,"-")</f>
        <v>6.9327337455499342E-3</v>
      </c>
      <c r="AV81" s="186">
        <f t="shared" si="71"/>
        <v>14801.013513513513</v>
      </c>
      <c r="AW81" s="86">
        <f t="shared" si="87"/>
        <v>7.9185036168300308E-4</v>
      </c>
      <c r="BQ81" s="66"/>
      <c r="BR81" s="66"/>
    </row>
    <row r="82" spans="2:70" s="10" customFormat="1" ht="14.25" customHeight="1">
      <c r="B82" s="505"/>
      <c r="C82" s="507"/>
      <c r="D82" s="494"/>
      <c r="E82" s="501"/>
      <c r="F82" s="498"/>
      <c r="G82" s="101" t="s">
        <v>152</v>
      </c>
      <c r="H82" s="183">
        <v>2721158</v>
      </c>
      <c r="I82" s="151">
        <f>IFERROR(H82/E73,"-")</f>
        <v>6.1083394518310602E-4</v>
      </c>
      <c r="J82" s="183">
        <v>268</v>
      </c>
      <c r="K82" s="151">
        <f>IFERROR(J82/F73,"-")</f>
        <v>3.3915464439382433E-2</v>
      </c>
      <c r="L82" s="186">
        <f t="shared" si="67"/>
        <v>10153.574626865671</v>
      </c>
      <c r="M82" s="86">
        <f t="shared" si="82"/>
        <v>2.8677823909600652E-3</v>
      </c>
      <c r="N82" s="501"/>
      <c r="O82" s="498"/>
      <c r="P82" s="101" t="s">
        <v>152</v>
      </c>
      <c r="Q82" s="183">
        <v>362143</v>
      </c>
      <c r="R82" s="151">
        <f>IFERROR(Q82/N73,"-")</f>
        <v>5.2031715779243565E-4</v>
      </c>
      <c r="S82" s="183">
        <v>48</v>
      </c>
      <c r="T82" s="151">
        <f>IFERROR(S82/O73,"-")</f>
        <v>4.1921397379912663E-2</v>
      </c>
      <c r="U82" s="186">
        <f t="shared" si="68"/>
        <v>7544.645833333333</v>
      </c>
      <c r="V82" s="86">
        <f t="shared" si="83"/>
        <v>5.1363266703762357E-4</v>
      </c>
      <c r="W82" s="501"/>
      <c r="X82" s="498"/>
      <c r="Y82" s="101" t="s">
        <v>152</v>
      </c>
      <c r="Z82" s="183">
        <v>461444</v>
      </c>
      <c r="AA82" s="151">
        <f>IFERROR(Z82/W73,"-")</f>
        <v>1.1940674222524429E-3</v>
      </c>
      <c r="AB82" s="183">
        <v>27</v>
      </c>
      <c r="AC82" s="151">
        <f>IFERROR(AB82/X73,"-")</f>
        <v>4.4776119402985072E-2</v>
      </c>
      <c r="AD82" s="186">
        <f t="shared" si="69"/>
        <v>17090.518518518518</v>
      </c>
      <c r="AE82" s="86">
        <f t="shared" si="84"/>
        <v>2.8891837520866328E-4</v>
      </c>
      <c r="AF82" s="501"/>
      <c r="AG82" s="498"/>
      <c r="AH82" s="101" t="s">
        <v>152</v>
      </c>
      <c r="AI82" s="183">
        <v>2258132</v>
      </c>
      <c r="AJ82" s="151">
        <f>IFERROR(AI82/AF73,"-")</f>
        <v>2.7778289312915638E-3</v>
      </c>
      <c r="AK82" s="183">
        <v>64</v>
      </c>
      <c r="AL82" s="151">
        <f>IFERROR(AK82/AG73,"-")</f>
        <v>6.25E-2</v>
      </c>
      <c r="AM82" s="186">
        <f t="shared" si="70"/>
        <v>35283.3125</v>
      </c>
      <c r="AN82" s="86">
        <f t="shared" si="85"/>
        <v>6.8484355605016476E-4</v>
      </c>
      <c r="AO82" s="501"/>
      <c r="AP82" s="498"/>
      <c r="AQ82" s="101" t="s">
        <v>152</v>
      </c>
      <c r="AR82" s="183">
        <f t="shared" si="66"/>
        <v>5802877</v>
      </c>
      <c r="AS82" s="151">
        <f>IFERROR(AR82/AO73,"-")</f>
        <v>9.138117653432696E-4</v>
      </c>
      <c r="AT82" s="183">
        <f t="shared" si="86"/>
        <v>407</v>
      </c>
      <c r="AU82" s="151">
        <f>IFERROR(AT82/AP73,"-")</f>
        <v>3.8130035600524637E-2</v>
      </c>
      <c r="AV82" s="186">
        <f t="shared" si="71"/>
        <v>14257.683046683047</v>
      </c>
      <c r="AW82" s="86">
        <f t="shared" si="87"/>
        <v>4.3551769892565166E-3</v>
      </c>
      <c r="BQ82" s="66"/>
      <c r="BR82" s="66"/>
    </row>
    <row r="83" spans="2:70" s="10" customFormat="1" ht="14.25" customHeight="1">
      <c r="B83" s="505"/>
      <c r="C83" s="507"/>
      <c r="D83" s="494"/>
      <c r="E83" s="501"/>
      <c r="F83" s="498"/>
      <c r="G83" s="101" t="s">
        <v>153</v>
      </c>
      <c r="H83" s="183">
        <v>1882829</v>
      </c>
      <c r="I83" s="151">
        <f>IFERROR(H83/E73,"-")</f>
        <v>4.2264942578680196E-4</v>
      </c>
      <c r="J83" s="183">
        <v>17</v>
      </c>
      <c r="K83" s="151">
        <f>IFERROR(J83/F73,"-")</f>
        <v>2.1513540875727666E-3</v>
      </c>
      <c r="L83" s="186">
        <f t="shared" si="67"/>
        <v>110754.64705882352</v>
      </c>
      <c r="M83" s="86">
        <f t="shared" si="82"/>
        <v>1.8191156957582502E-4</v>
      </c>
      <c r="N83" s="501"/>
      <c r="O83" s="498"/>
      <c r="P83" s="101" t="s">
        <v>153</v>
      </c>
      <c r="Q83" s="183">
        <v>7164</v>
      </c>
      <c r="R83" s="151">
        <f>IFERROR(Q83/N73,"-")</f>
        <v>1.0293039264668952E-5</v>
      </c>
      <c r="S83" s="183">
        <v>2</v>
      </c>
      <c r="T83" s="151">
        <f>IFERROR(S83/O73,"-")</f>
        <v>1.7467248908296944E-3</v>
      </c>
      <c r="U83" s="186">
        <f t="shared" si="68"/>
        <v>3582</v>
      </c>
      <c r="V83" s="86">
        <f t="shared" si="83"/>
        <v>2.1401361126567649E-5</v>
      </c>
      <c r="W83" s="501"/>
      <c r="X83" s="498"/>
      <c r="Y83" s="101" t="s">
        <v>153</v>
      </c>
      <c r="Z83" s="183">
        <v>33636</v>
      </c>
      <c r="AA83" s="151">
        <f>IFERROR(Z83/W73,"-")</f>
        <v>8.703905959311025E-5</v>
      </c>
      <c r="AB83" s="183">
        <v>5</v>
      </c>
      <c r="AC83" s="151">
        <f>IFERROR(AB83/X73,"-")</f>
        <v>8.291873963515755E-3</v>
      </c>
      <c r="AD83" s="186">
        <f t="shared" si="69"/>
        <v>6727.2</v>
      </c>
      <c r="AE83" s="86">
        <f t="shared" si="84"/>
        <v>5.3503402816419122E-5</v>
      </c>
      <c r="AF83" s="501"/>
      <c r="AG83" s="498"/>
      <c r="AH83" s="101" t="s">
        <v>153</v>
      </c>
      <c r="AI83" s="183">
        <v>322156</v>
      </c>
      <c r="AJ83" s="151">
        <f>IFERROR(AI83/AF73,"-")</f>
        <v>3.9629847023520549E-4</v>
      </c>
      <c r="AK83" s="183">
        <v>17</v>
      </c>
      <c r="AL83" s="151">
        <f>IFERROR(AK83/AG73,"-")</f>
        <v>1.66015625E-2</v>
      </c>
      <c r="AM83" s="186">
        <f t="shared" si="70"/>
        <v>18950.352941176472</v>
      </c>
      <c r="AN83" s="86">
        <f t="shared" si="85"/>
        <v>1.8191156957582502E-4</v>
      </c>
      <c r="AO83" s="501"/>
      <c r="AP83" s="498"/>
      <c r="AQ83" s="101" t="s">
        <v>153</v>
      </c>
      <c r="AR83" s="183">
        <f t="shared" si="66"/>
        <v>2245785</v>
      </c>
      <c r="AS83" s="151">
        <f>IFERROR(AR83/AO73,"-")</f>
        <v>3.5365642860109471E-4</v>
      </c>
      <c r="AT83" s="183">
        <f t="shared" si="86"/>
        <v>41</v>
      </c>
      <c r="AU83" s="151">
        <f>IFERROR(AT83/AP73,"-")</f>
        <v>3.8411092373992878E-3</v>
      </c>
      <c r="AV83" s="186">
        <f t="shared" si="71"/>
        <v>54775.243902439026</v>
      </c>
      <c r="AW83" s="86">
        <f t="shared" si="87"/>
        <v>4.3872790309463681E-4</v>
      </c>
      <c r="BQ83" s="66"/>
      <c r="BR83" s="66"/>
    </row>
    <row r="84" spans="2:70" s="10" customFormat="1" ht="14.25" customHeight="1">
      <c r="B84" s="505"/>
      <c r="C84" s="507"/>
      <c r="D84" s="494"/>
      <c r="E84" s="501"/>
      <c r="F84" s="498"/>
      <c r="G84" s="101" t="s">
        <v>154</v>
      </c>
      <c r="H84" s="183">
        <v>3757611</v>
      </c>
      <c r="I84" s="151">
        <f>IFERROR(H84/E73,"-")</f>
        <v>8.4349249532494485E-4</v>
      </c>
      <c r="J84" s="183">
        <v>24</v>
      </c>
      <c r="K84" s="151">
        <f>IFERROR(J84/F73,"-")</f>
        <v>3.0372057706909645E-3</v>
      </c>
      <c r="L84" s="186">
        <f t="shared" si="67"/>
        <v>156567.125</v>
      </c>
      <c r="M84" s="86">
        <f t="shared" si="82"/>
        <v>2.5681633351881179E-4</v>
      </c>
      <c r="N84" s="501"/>
      <c r="O84" s="498"/>
      <c r="P84" s="101" t="s">
        <v>154</v>
      </c>
      <c r="Q84" s="183">
        <v>254049</v>
      </c>
      <c r="R84" s="151">
        <f>IFERROR(Q84/N73,"-")</f>
        <v>3.650106549622952E-4</v>
      </c>
      <c r="S84" s="183">
        <v>4</v>
      </c>
      <c r="T84" s="151">
        <f>IFERROR(S84/O73,"-")</f>
        <v>3.4934497816593887E-3</v>
      </c>
      <c r="U84" s="186">
        <f t="shared" si="68"/>
        <v>63512.25</v>
      </c>
      <c r="V84" s="86">
        <f t="shared" si="83"/>
        <v>4.2802722253135298E-5</v>
      </c>
      <c r="W84" s="501"/>
      <c r="X84" s="498"/>
      <c r="Y84" s="101" t="s">
        <v>154</v>
      </c>
      <c r="Z84" s="183">
        <v>5489</v>
      </c>
      <c r="AA84" s="151">
        <f>IFERROR(Z84/W73,"-")</f>
        <v>1.4203751876161914E-5</v>
      </c>
      <c r="AB84" s="183">
        <v>2</v>
      </c>
      <c r="AC84" s="151">
        <f>IFERROR(AB84/X73,"-")</f>
        <v>3.3167495854063019E-3</v>
      </c>
      <c r="AD84" s="186">
        <f t="shared" si="69"/>
        <v>2744.5</v>
      </c>
      <c r="AE84" s="86">
        <f t="shared" si="84"/>
        <v>2.1401361126567649E-5</v>
      </c>
      <c r="AF84" s="501"/>
      <c r="AG84" s="498"/>
      <c r="AH84" s="101" t="s">
        <v>154</v>
      </c>
      <c r="AI84" s="183">
        <v>5775858</v>
      </c>
      <c r="AJ84" s="151">
        <f>IFERROR(AI84/AF73,"-")</f>
        <v>7.1051406452022426E-3</v>
      </c>
      <c r="AK84" s="183">
        <v>16</v>
      </c>
      <c r="AL84" s="151">
        <f>IFERROR(AK84/AG73,"-")</f>
        <v>1.5625E-2</v>
      </c>
      <c r="AM84" s="186">
        <f t="shared" si="70"/>
        <v>360991.125</v>
      </c>
      <c r="AN84" s="86">
        <f t="shared" si="85"/>
        <v>1.7121088901254119E-4</v>
      </c>
      <c r="AO84" s="501"/>
      <c r="AP84" s="498"/>
      <c r="AQ84" s="101" t="s">
        <v>154</v>
      </c>
      <c r="AR84" s="183">
        <f t="shared" si="66"/>
        <v>9793007</v>
      </c>
      <c r="AS84" s="151">
        <f>IFERROR(AR84/AO73,"-")</f>
        <v>1.5421600379758173E-3</v>
      </c>
      <c r="AT84" s="183">
        <f t="shared" si="86"/>
        <v>46</v>
      </c>
      <c r="AU84" s="151">
        <f>IFERROR(AT84/AP73,"-")</f>
        <v>4.3095371931796888E-3</v>
      </c>
      <c r="AV84" s="186">
        <f t="shared" si="71"/>
        <v>212891.45652173914</v>
      </c>
      <c r="AW84" s="86">
        <f t="shared" si="87"/>
        <v>4.9223130591105591E-4</v>
      </c>
      <c r="BQ84" s="66"/>
      <c r="BR84" s="66"/>
    </row>
    <row r="85" spans="2:70" s="10" customFormat="1" ht="14.25" customHeight="1">
      <c r="B85" s="505"/>
      <c r="C85" s="507"/>
      <c r="D85" s="494"/>
      <c r="E85" s="501"/>
      <c r="F85" s="498"/>
      <c r="G85" s="101" t="s">
        <v>155</v>
      </c>
      <c r="H85" s="183">
        <v>24952690</v>
      </c>
      <c r="I85" s="151">
        <f>IFERROR(H85/E73,"-")</f>
        <v>5.6012734562384979E-3</v>
      </c>
      <c r="J85" s="183">
        <v>657</v>
      </c>
      <c r="K85" s="151">
        <f>IFERROR(J85/F73,"-")</f>
        <v>8.3143507972665148E-2</v>
      </c>
      <c r="L85" s="186">
        <f t="shared" si="67"/>
        <v>37979.741248097409</v>
      </c>
      <c r="M85" s="86">
        <f t="shared" si="82"/>
        <v>7.0303471300774733E-3</v>
      </c>
      <c r="N85" s="501"/>
      <c r="O85" s="498"/>
      <c r="P85" s="101" t="s">
        <v>155</v>
      </c>
      <c r="Q85" s="183">
        <v>5033441</v>
      </c>
      <c r="R85" s="151">
        <f>IFERROR(Q85/N73,"-")</f>
        <v>7.2319103642370965E-3</v>
      </c>
      <c r="S85" s="183">
        <v>130</v>
      </c>
      <c r="T85" s="151">
        <f>IFERROR(S85/O73,"-")</f>
        <v>0.11353711790393013</v>
      </c>
      <c r="U85" s="186">
        <f t="shared" si="68"/>
        <v>38718.776923076926</v>
      </c>
      <c r="V85" s="86">
        <f t="shared" si="83"/>
        <v>1.3910884732268973E-3</v>
      </c>
      <c r="W85" s="501"/>
      <c r="X85" s="498"/>
      <c r="Y85" s="101" t="s">
        <v>155</v>
      </c>
      <c r="Z85" s="183">
        <v>2117300</v>
      </c>
      <c r="AA85" s="151">
        <f>IFERROR(Z85/W73,"-")</f>
        <v>5.4788857437415963E-3</v>
      </c>
      <c r="AB85" s="183">
        <v>65</v>
      </c>
      <c r="AC85" s="151">
        <f>IFERROR(AB85/X73,"-")</f>
        <v>0.1077943615257048</v>
      </c>
      <c r="AD85" s="186">
        <f t="shared" si="69"/>
        <v>32573.846153846152</v>
      </c>
      <c r="AE85" s="86">
        <f t="shared" si="84"/>
        <v>6.9554423661344865E-4</v>
      </c>
      <c r="AF85" s="501"/>
      <c r="AG85" s="498"/>
      <c r="AH85" s="101" t="s">
        <v>155</v>
      </c>
      <c r="AI85" s="183">
        <v>9291938</v>
      </c>
      <c r="AJ85" s="151">
        <f>IFERROR(AI85/AF73,"-")</f>
        <v>1.1430427541068225E-2</v>
      </c>
      <c r="AK85" s="183">
        <v>163</v>
      </c>
      <c r="AL85" s="151">
        <f>IFERROR(AK85/AG73,"-")</f>
        <v>0.1591796875</v>
      </c>
      <c r="AM85" s="186">
        <f t="shared" si="70"/>
        <v>57005.754601226996</v>
      </c>
      <c r="AN85" s="86">
        <f t="shared" si="85"/>
        <v>1.7442109318152633E-3</v>
      </c>
      <c r="AO85" s="501"/>
      <c r="AP85" s="498"/>
      <c r="AQ85" s="101" t="s">
        <v>155</v>
      </c>
      <c r="AR85" s="183">
        <f t="shared" si="66"/>
        <v>41395369</v>
      </c>
      <c r="AS85" s="151">
        <f>IFERROR(AR85/AO73,"-")</f>
        <v>6.5187621972559572E-3</v>
      </c>
      <c r="AT85" s="183">
        <f t="shared" si="86"/>
        <v>1015</v>
      </c>
      <c r="AU85" s="151">
        <f>IFERROR(AT85/AP73,"-")</f>
        <v>9.5090875023421395E-2</v>
      </c>
      <c r="AV85" s="186">
        <f t="shared" si="71"/>
        <v>40783.614778325122</v>
      </c>
      <c r="AW85" s="86">
        <f t="shared" si="87"/>
        <v>1.0861190771733082E-2</v>
      </c>
      <c r="BQ85" s="66"/>
      <c r="BR85" s="66"/>
    </row>
    <row r="86" spans="2:70" s="10" customFormat="1" ht="14.25" customHeight="1">
      <c r="B86" s="505"/>
      <c r="C86" s="507"/>
      <c r="D86" s="494"/>
      <c r="E86" s="501"/>
      <c r="F86" s="498"/>
      <c r="G86" s="101" t="s">
        <v>156</v>
      </c>
      <c r="H86" s="183">
        <v>36886746</v>
      </c>
      <c r="I86" s="151">
        <f>IFERROR(H86/E73,"-")</f>
        <v>8.2801794618861373E-3</v>
      </c>
      <c r="J86" s="183">
        <v>556</v>
      </c>
      <c r="K86" s="151">
        <f>IFERROR(J86/F73,"-")</f>
        <v>7.0361933687674003E-2</v>
      </c>
      <c r="L86" s="186">
        <f t="shared" si="67"/>
        <v>66343.068345323743</v>
      </c>
      <c r="M86" s="86">
        <f t="shared" si="82"/>
        <v>5.9495783931858065E-3</v>
      </c>
      <c r="N86" s="501"/>
      <c r="O86" s="498"/>
      <c r="P86" s="101" t="s">
        <v>156</v>
      </c>
      <c r="Q86" s="183">
        <v>3996700</v>
      </c>
      <c r="R86" s="151">
        <f>IFERROR(Q86/N73,"-")</f>
        <v>5.7423492502934681E-3</v>
      </c>
      <c r="S86" s="183">
        <v>63</v>
      </c>
      <c r="T86" s="151">
        <f>IFERROR(S86/O73,"-")</f>
        <v>5.5021834061135373E-2</v>
      </c>
      <c r="U86" s="186">
        <f t="shared" si="68"/>
        <v>63439.682539682537</v>
      </c>
      <c r="V86" s="86">
        <f t="shared" si="83"/>
        <v>6.7414287548688099E-4</v>
      </c>
      <c r="W86" s="501"/>
      <c r="X86" s="498"/>
      <c r="Y86" s="101" t="s">
        <v>156</v>
      </c>
      <c r="Z86" s="183">
        <v>3310277</v>
      </c>
      <c r="AA86" s="151">
        <f>IFERROR(Z86/W73,"-")</f>
        <v>8.5659233283595614E-3</v>
      </c>
      <c r="AB86" s="183">
        <v>37</v>
      </c>
      <c r="AC86" s="151">
        <f>IFERROR(AB86/X73,"-")</f>
        <v>6.1359867330016582E-2</v>
      </c>
      <c r="AD86" s="186">
        <f t="shared" si="69"/>
        <v>89466.945945945947</v>
      </c>
      <c r="AE86" s="86">
        <f t="shared" si="84"/>
        <v>3.9592518084150154E-4</v>
      </c>
      <c r="AF86" s="501"/>
      <c r="AG86" s="498"/>
      <c r="AH86" s="101" t="s">
        <v>156</v>
      </c>
      <c r="AI86" s="183">
        <v>10530985</v>
      </c>
      <c r="AJ86" s="151">
        <f>IFERROR(AI86/AF73,"-")</f>
        <v>1.2954634542178E-2</v>
      </c>
      <c r="AK86" s="183">
        <v>112</v>
      </c>
      <c r="AL86" s="151">
        <f>IFERROR(AK86/AG73,"-")</f>
        <v>0.109375</v>
      </c>
      <c r="AM86" s="186">
        <f t="shared" si="70"/>
        <v>94026.65178571429</v>
      </c>
      <c r="AN86" s="86">
        <f t="shared" si="85"/>
        <v>1.1984762230877884E-3</v>
      </c>
      <c r="AO86" s="501"/>
      <c r="AP86" s="498"/>
      <c r="AQ86" s="101" t="s">
        <v>156</v>
      </c>
      <c r="AR86" s="183">
        <f t="shared" si="66"/>
        <v>54724708</v>
      </c>
      <c r="AS86" s="151">
        <f>IFERROR(AR86/AO73,"-")</f>
        <v>8.6178083777021207E-3</v>
      </c>
      <c r="AT86" s="183">
        <f t="shared" si="86"/>
        <v>768</v>
      </c>
      <c r="AU86" s="151">
        <f>IFERROR(AT86/AP73,"-")</f>
        <v>7.195053400786959E-2</v>
      </c>
      <c r="AV86" s="186">
        <f t="shared" si="71"/>
        <v>71256.130208333328</v>
      </c>
      <c r="AW86" s="86">
        <f t="shared" si="87"/>
        <v>8.2181226726019772E-3</v>
      </c>
      <c r="BQ86" s="66"/>
      <c r="BR86" s="66"/>
    </row>
    <row r="87" spans="2:70" s="10" customFormat="1" ht="14.25" customHeight="1">
      <c r="B87" s="505"/>
      <c r="C87" s="507"/>
      <c r="D87" s="494"/>
      <c r="E87" s="501"/>
      <c r="F87" s="498"/>
      <c r="G87" s="101" t="s">
        <v>157</v>
      </c>
      <c r="H87" s="183">
        <v>17805773</v>
      </c>
      <c r="I87" s="151">
        <f>IFERROR(H87/E73,"-")</f>
        <v>3.9969640015849245E-3</v>
      </c>
      <c r="J87" s="183">
        <v>421</v>
      </c>
      <c r="K87" s="151">
        <f>IFERROR(J87/F73,"-")</f>
        <v>5.3277651227537332E-2</v>
      </c>
      <c r="L87" s="186">
        <f t="shared" si="67"/>
        <v>42293.997624703086</v>
      </c>
      <c r="M87" s="86">
        <f t="shared" si="82"/>
        <v>4.5049865171424902E-3</v>
      </c>
      <c r="N87" s="501"/>
      <c r="O87" s="498"/>
      <c r="P87" s="101" t="s">
        <v>157</v>
      </c>
      <c r="Q87" s="183">
        <v>3197167</v>
      </c>
      <c r="R87" s="151">
        <f>IFERROR(Q87/N73,"-")</f>
        <v>4.5936021031133221E-3</v>
      </c>
      <c r="S87" s="183">
        <v>80</v>
      </c>
      <c r="T87" s="151">
        <f>IFERROR(S87/O73,"-")</f>
        <v>6.9868995633187769E-2</v>
      </c>
      <c r="U87" s="186">
        <f t="shared" si="68"/>
        <v>39964.587500000001</v>
      </c>
      <c r="V87" s="86">
        <f t="shared" si="83"/>
        <v>8.5605444506270595E-4</v>
      </c>
      <c r="W87" s="501"/>
      <c r="X87" s="498"/>
      <c r="Y87" s="101" t="s">
        <v>157</v>
      </c>
      <c r="Z87" s="183">
        <v>1646250</v>
      </c>
      <c r="AA87" s="151">
        <f>IFERROR(Z87/W73,"-")</f>
        <v>4.2599611087869469E-3</v>
      </c>
      <c r="AB87" s="183">
        <v>36</v>
      </c>
      <c r="AC87" s="151">
        <f>IFERROR(AB87/X73,"-")</f>
        <v>5.9701492537313432E-2</v>
      </c>
      <c r="AD87" s="186">
        <f t="shared" si="69"/>
        <v>45729.166666666664</v>
      </c>
      <c r="AE87" s="86">
        <f t="shared" si="84"/>
        <v>3.8522450027821771E-4</v>
      </c>
      <c r="AF87" s="501"/>
      <c r="AG87" s="498"/>
      <c r="AH87" s="101" t="s">
        <v>157</v>
      </c>
      <c r="AI87" s="183">
        <v>8199086</v>
      </c>
      <c r="AJ87" s="151">
        <f>IFERROR(AI87/AF73,"-")</f>
        <v>1.0086061532695E-2</v>
      </c>
      <c r="AK87" s="183">
        <v>109</v>
      </c>
      <c r="AL87" s="151">
        <f>IFERROR(AK87/AG73,"-")</f>
        <v>0.1064453125</v>
      </c>
      <c r="AM87" s="186">
        <f t="shared" si="70"/>
        <v>75220.972477064221</v>
      </c>
      <c r="AN87" s="86">
        <f t="shared" si="85"/>
        <v>1.166374181397937E-3</v>
      </c>
      <c r="AO87" s="501"/>
      <c r="AP87" s="498"/>
      <c r="AQ87" s="101" t="s">
        <v>157</v>
      </c>
      <c r="AR87" s="183">
        <f t="shared" si="66"/>
        <v>30848276</v>
      </c>
      <c r="AS87" s="151">
        <f>IFERROR(AR87/AO73,"-")</f>
        <v>4.8578519843443888E-3</v>
      </c>
      <c r="AT87" s="183">
        <f t="shared" si="86"/>
        <v>646</v>
      </c>
      <c r="AU87" s="151">
        <f>IFERROR(AT87/AP73,"-")</f>
        <v>6.0520891886827806E-2</v>
      </c>
      <c r="AV87" s="186">
        <f t="shared" si="71"/>
        <v>47752.749226006192</v>
      </c>
      <c r="AW87" s="86">
        <f t="shared" si="87"/>
        <v>6.912639643881351E-3</v>
      </c>
      <c r="BQ87" s="66"/>
      <c r="BR87" s="66"/>
    </row>
    <row r="88" spans="2:70" s="10" customFormat="1" ht="14.25" customHeight="1">
      <c r="B88" s="505"/>
      <c r="C88" s="507"/>
      <c r="D88" s="494"/>
      <c r="E88" s="501"/>
      <c r="F88" s="498"/>
      <c r="G88" s="102" t="s">
        <v>158</v>
      </c>
      <c r="H88" s="184">
        <v>9492358</v>
      </c>
      <c r="I88" s="152">
        <f>IFERROR(H88/E73,"-")</f>
        <v>2.1308040496841483E-3</v>
      </c>
      <c r="J88" s="184">
        <v>556</v>
      </c>
      <c r="K88" s="152">
        <f>IFERROR(J88/F73,"-")</f>
        <v>7.0361933687674003E-2</v>
      </c>
      <c r="L88" s="187">
        <f t="shared" si="67"/>
        <v>17072.586330935253</v>
      </c>
      <c r="M88" s="87">
        <f t="shared" si="82"/>
        <v>5.9495783931858065E-3</v>
      </c>
      <c r="N88" s="501"/>
      <c r="O88" s="498"/>
      <c r="P88" s="102" t="s">
        <v>158</v>
      </c>
      <c r="Q88" s="184">
        <v>1616709</v>
      </c>
      <c r="R88" s="152">
        <f>IFERROR(Q88/N73,"-")</f>
        <v>2.3228432742244108E-3</v>
      </c>
      <c r="S88" s="184">
        <v>89</v>
      </c>
      <c r="T88" s="152">
        <f>IFERROR(S88/O73,"-")</f>
        <v>7.7729257641921401E-2</v>
      </c>
      <c r="U88" s="187">
        <f t="shared" si="68"/>
        <v>18165.26966292135</v>
      </c>
      <c r="V88" s="87">
        <f t="shared" si="83"/>
        <v>9.5236057013226038E-4</v>
      </c>
      <c r="W88" s="501"/>
      <c r="X88" s="498"/>
      <c r="Y88" s="102" t="s">
        <v>158</v>
      </c>
      <c r="Z88" s="184">
        <v>1541540</v>
      </c>
      <c r="AA88" s="152">
        <f>IFERROR(Z88/W73,"-")</f>
        <v>3.9890055870247113E-3</v>
      </c>
      <c r="AB88" s="184">
        <v>49</v>
      </c>
      <c r="AC88" s="152">
        <f>IFERROR(AB88/X73,"-")</f>
        <v>8.12603648424544E-2</v>
      </c>
      <c r="AD88" s="187">
        <f t="shared" si="69"/>
        <v>31460</v>
      </c>
      <c r="AE88" s="87">
        <f t="shared" si="84"/>
        <v>5.2433334760090746E-4</v>
      </c>
      <c r="AF88" s="501"/>
      <c r="AG88" s="498"/>
      <c r="AH88" s="102" t="s">
        <v>158</v>
      </c>
      <c r="AI88" s="184">
        <v>2591285</v>
      </c>
      <c r="AJ88" s="152">
        <f>IFERROR(AI88/AF73,"-")</f>
        <v>3.1876553019140868E-3</v>
      </c>
      <c r="AK88" s="184">
        <v>110</v>
      </c>
      <c r="AL88" s="152">
        <f>IFERROR(AK88/AG73,"-")</f>
        <v>0.107421875</v>
      </c>
      <c r="AM88" s="187">
        <f t="shared" si="70"/>
        <v>23557.136363636364</v>
      </c>
      <c r="AN88" s="87">
        <f t="shared" si="85"/>
        <v>1.1770748619612207E-3</v>
      </c>
      <c r="AO88" s="501"/>
      <c r="AP88" s="498"/>
      <c r="AQ88" s="102" t="s">
        <v>158</v>
      </c>
      <c r="AR88" s="184">
        <f t="shared" si="66"/>
        <v>15241892</v>
      </c>
      <c r="AS88" s="152">
        <f>IFERROR(AR88/AO73,"-")</f>
        <v>2.4002266868126724E-3</v>
      </c>
      <c r="AT88" s="184">
        <f t="shared" si="86"/>
        <v>804</v>
      </c>
      <c r="AU88" s="152">
        <f>IFERROR(AT88/AP73,"-")</f>
        <v>7.5323215289488474E-2</v>
      </c>
      <c r="AV88" s="187">
        <f t="shared" si="71"/>
        <v>18957.577114427862</v>
      </c>
      <c r="AW88" s="87">
        <f t="shared" si="87"/>
        <v>8.6033471728801953E-3</v>
      </c>
      <c r="BQ88" s="66"/>
      <c r="BR88" s="66"/>
    </row>
    <row r="89" spans="2:70" s="10" customFormat="1" ht="14.25" customHeight="1">
      <c r="B89" s="505"/>
      <c r="C89" s="508"/>
      <c r="D89" s="495"/>
      <c r="E89" s="502"/>
      <c r="F89" s="499"/>
      <c r="G89" s="103" t="s">
        <v>81</v>
      </c>
      <c r="H89" s="174">
        <v>716612026</v>
      </c>
      <c r="I89" s="152">
        <f>IFERROR(H89/E73,"-")</f>
        <v>0.16086201205782191</v>
      </c>
      <c r="J89" s="184">
        <v>5843</v>
      </c>
      <c r="K89" s="152">
        <f>IFERROR(J89/F73,"-")</f>
        <v>0.73943305492280431</v>
      </c>
      <c r="L89" s="187">
        <f t="shared" si="67"/>
        <v>122644.53636830395</v>
      </c>
      <c r="M89" s="88">
        <f t="shared" si="82"/>
        <v>6.2524076531267389E-2</v>
      </c>
      <c r="N89" s="502"/>
      <c r="O89" s="499"/>
      <c r="P89" s="103" t="s">
        <v>81</v>
      </c>
      <c r="Q89" s="174">
        <v>109000790</v>
      </c>
      <c r="R89" s="152">
        <f>IFERROR(Q89/N73,"-")</f>
        <v>0.15660935390144262</v>
      </c>
      <c r="S89" s="184">
        <v>887</v>
      </c>
      <c r="T89" s="152">
        <f>IFERROR(S89/O73,"-")</f>
        <v>0.77467248908296948</v>
      </c>
      <c r="U89" s="187">
        <f t="shared" si="68"/>
        <v>122887.02367531003</v>
      </c>
      <c r="V89" s="88">
        <f t="shared" si="83"/>
        <v>9.491503659632753E-3</v>
      </c>
      <c r="W89" s="502"/>
      <c r="X89" s="499"/>
      <c r="Y89" s="103" t="s">
        <v>81</v>
      </c>
      <c r="Z89" s="174">
        <v>57888090</v>
      </c>
      <c r="AA89" s="152">
        <f>IFERROR(Z89/W73,"-")</f>
        <v>0.14979560337856254</v>
      </c>
      <c r="AB89" s="184">
        <v>492</v>
      </c>
      <c r="AC89" s="152">
        <f>IFERROR(AB89/X73,"-")</f>
        <v>0.8159203980099502</v>
      </c>
      <c r="AD89" s="187">
        <f t="shared" si="69"/>
        <v>117658.71951219512</v>
      </c>
      <c r="AE89" s="88">
        <f t="shared" si="84"/>
        <v>5.2647348371356421E-3</v>
      </c>
      <c r="AF89" s="502"/>
      <c r="AG89" s="499"/>
      <c r="AH89" s="103" t="s">
        <v>81</v>
      </c>
      <c r="AI89" s="174">
        <v>144257455</v>
      </c>
      <c r="AJ89" s="152">
        <f>IFERROR(AI89/AF73,"-")</f>
        <v>0.17745753217858429</v>
      </c>
      <c r="AK89" s="184">
        <v>867</v>
      </c>
      <c r="AL89" s="152">
        <f>IFERROR(AK89/AG73,"-")</f>
        <v>0.8466796875</v>
      </c>
      <c r="AM89" s="187">
        <f t="shared" si="70"/>
        <v>166386.91464821223</v>
      </c>
      <c r="AN89" s="88">
        <f t="shared" si="85"/>
        <v>9.2774900483670753E-3</v>
      </c>
      <c r="AO89" s="502"/>
      <c r="AP89" s="499"/>
      <c r="AQ89" s="103" t="s">
        <v>81</v>
      </c>
      <c r="AR89" s="174">
        <f t="shared" si="66"/>
        <v>1027758361</v>
      </c>
      <c r="AS89" s="152">
        <f>IFERROR(AR89/AO73,"-")</f>
        <v>0.16184690494244758</v>
      </c>
      <c r="AT89" s="184">
        <f>SUM(J89,S89,AB89,AK89)</f>
        <v>8089</v>
      </c>
      <c r="AU89" s="152">
        <f>IFERROR(AT89/AP73,"-")</f>
        <v>0.75782274686153273</v>
      </c>
      <c r="AV89" s="187">
        <f t="shared" si="71"/>
        <v>127056.29385585363</v>
      </c>
      <c r="AW89" s="88">
        <f t="shared" si="87"/>
        <v>8.6557805076402858E-2</v>
      </c>
      <c r="BQ89" s="66"/>
      <c r="BR89" s="66"/>
    </row>
    <row r="90" spans="2:70" s="10" customFormat="1" ht="14.25" customHeight="1">
      <c r="B90" s="505">
        <v>6</v>
      </c>
      <c r="C90" s="506" t="s">
        <v>163</v>
      </c>
      <c r="D90" s="493">
        <f>BL10</f>
        <v>115746</v>
      </c>
      <c r="E90" s="503">
        <f t="shared" ref="E90" si="88">VLOOKUP(C90,$AY$5:$BI$12,2,0)</f>
        <v>3571586870</v>
      </c>
      <c r="F90" s="497">
        <f t="shared" ref="F90" si="89">VLOOKUP(C90,$AY$5:$BI$12,7,0)</f>
        <v>6052</v>
      </c>
      <c r="G90" s="99" t="s">
        <v>144</v>
      </c>
      <c r="H90" s="182">
        <v>58637103</v>
      </c>
      <c r="I90" s="150">
        <f>IFERROR(H90/E90,"-")</f>
        <v>1.6417661150154247E-2</v>
      </c>
      <c r="J90" s="182">
        <v>1030</v>
      </c>
      <c r="K90" s="150">
        <f>IFERROR(J90/F90,"-")</f>
        <v>0.17019167217448777</v>
      </c>
      <c r="L90" s="185">
        <f t="shared" si="67"/>
        <v>56929.226213592236</v>
      </c>
      <c r="M90" s="89">
        <f>IFERROR(J90/$BL$10,0)</f>
        <v>8.8987956387261771E-3</v>
      </c>
      <c r="N90" s="503">
        <f t="shared" ref="N90" si="90">VLOOKUP(C90,$AY$5:$BI$12,3,0)</f>
        <v>566844250</v>
      </c>
      <c r="O90" s="497">
        <f t="shared" ref="O90" si="91">VLOOKUP(C90,$AY$5:$BI$12,8,0)</f>
        <v>844</v>
      </c>
      <c r="P90" s="99" t="s">
        <v>144</v>
      </c>
      <c r="Q90" s="182">
        <v>8461252</v>
      </c>
      <c r="R90" s="150">
        <f>IFERROR(Q90/N90,"-")</f>
        <v>1.4926943335845782E-2</v>
      </c>
      <c r="S90" s="182">
        <v>178</v>
      </c>
      <c r="T90" s="150">
        <f>IFERROR(S90/O90,"-")</f>
        <v>0.2109004739336493</v>
      </c>
      <c r="U90" s="185">
        <f t="shared" si="68"/>
        <v>47535.123595505618</v>
      </c>
      <c r="V90" s="89">
        <f>IFERROR(S90/$BL$10,0)</f>
        <v>1.5378501200905431E-3</v>
      </c>
      <c r="W90" s="503">
        <f t="shared" ref="W90" si="92">VLOOKUP(C90,$AY$5:$BI$12,4,0)</f>
        <v>328405600</v>
      </c>
      <c r="X90" s="497">
        <f t="shared" ref="X90" si="93">VLOOKUP(C90,$AY$5:$BI$12,9,0)</f>
        <v>515</v>
      </c>
      <c r="Y90" s="99" t="s">
        <v>144</v>
      </c>
      <c r="Z90" s="182">
        <v>6735102</v>
      </c>
      <c r="AA90" s="150">
        <f>IFERROR(Z90/W90,"-")</f>
        <v>2.0508487065994004E-2</v>
      </c>
      <c r="AB90" s="182">
        <v>106</v>
      </c>
      <c r="AC90" s="150">
        <f>IFERROR(AB90/X90,"-")</f>
        <v>0.2058252427184466</v>
      </c>
      <c r="AD90" s="185">
        <f t="shared" si="69"/>
        <v>63538.698113207545</v>
      </c>
      <c r="AE90" s="89">
        <f>IFERROR(AB90/$BL$10,0)</f>
        <v>9.1579838612133467E-4</v>
      </c>
      <c r="AF90" s="503">
        <f t="shared" ref="AF90" si="94">VLOOKUP(C90,$AY$5:$BI$12,5,0)</f>
        <v>638778080</v>
      </c>
      <c r="AG90" s="497">
        <f t="shared" ref="AG90" si="95">VLOOKUP(C90,$AY$5:$BI$12,10,0)</f>
        <v>789</v>
      </c>
      <c r="AH90" s="99" t="s">
        <v>144</v>
      </c>
      <c r="AI90" s="182">
        <v>14768761</v>
      </c>
      <c r="AJ90" s="150">
        <f>IFERROR(AI90/AF90,"-")</f>
        <v>2.3120331555522382E-2</v>
      </c>
      <c r="AK90" s="182">
        <v>173</v>
      </c>
      <c r="AL90" s="150">
        <f>IFERROR(AK90/AG90,"-")</f>
        <v>0.21926489226869456</v>
      </c>
      <c r="AM90" s="185">
        <f t="shared" si="70"/>
        <v>85368.560693641615</v>
      </c>
      <c r="AN90" s="89">
        <f>IFERROR(AK90/$BL$10,0)</f>
        <v>1.4946520830093481E-3</v>
      </c>
      <c r="AO90" s="503">
        <f t="shared" ref="AO90" si="96">VLOOKUP(C90,$AY$5:$BI$12,6,0)</f>
        <v>5105614800</v>
      </c>
      <c r="AP90" s="497">
        <f t="shared" ref="AP90" si="97">VLOOKUP(C90,$AY$5:$BI$12,11,0)</f>
        <v>8200</v>
      </c>
      <c r="AQ90" s="99" t="s">
        <v>144</v>
      </c>
      <c r="AR90" s="182">
        <f t="shared" si="66"/>
        <v>88602218</v>
      </c>
      <c r="AS90" s="150">
        <f>IFERROR(AR90/AO90,"-")</f>
        <v>1.7353878322352089E-2</v>
      </c>
      <c r="AT90" s="182">
        <f>SUM(J90,S90,AB90,AK90)</f>
        <v>1487</v>
      </c>
      <c r="AU90" s="150">
        <f>IFERROR(AT90/AP90,"-")</f>
        <v>0.18134146341463414</v>
      </c>
      <c r="AV90" s="185">
        <f t="shared" si="71"/>
        <v>59584.544720914593</v>
      </c>
      <c r="AW90" s="89">
        <f>IFERROR(AT90/$BL$10,0)</f>
        <v>1.2847096227947403E-2</v>
      </c>
      <c r="BQ90" s="66"/>
      <c r="BR90" s="66"/>
    </row>
    <row r="91" spans="2:70" s="10" customFormat="1" ht="14.25" customHeight="1">
      <c r="B91" s="505"/>
      <c r="C91" s="507"/>
      <c r="D91" s="494"/>
      <c r="E91" s="501"/>
      <c r="F91" s="498"/>
      <c r="G91" s="100" t="s">
        <v>145</v>
      </c>
      <c r="H91" s="183">
        <v>94492642</v>
      </c>
      <c r="I91" s="151">
        <f>IFERROR(H91/E90,"-")</f>
        <v>2.645676710083773E-2</v>
      </c>
      <c r="J91" s="183">
        <v>1551</v>
      </c>
      <c r="K91" s="151">
        <f>IFERROR(J91/F90,"-")</f>
        <v>0.25627891606080633</v>
      </c>
      <c r="L91" s="186">
        <f t="shared" si="67"/>
        <v>60923.689232753066</v>
      </c>
      <c r="M91" s="86">
        <f t="shared" ref="M91:M106" si="98">IFERROR(J91/$BL$10,0)</f>
        <v>1.3400031102586699E-2</v>
      </c>
      <c r="N91" s="501"/>
      <c r="O91" s="498"/>
      <c r="P91" s="100" t="s">
        <v>145</v>
      </c>
      <c r="Q91" s="183">
        <v>13868828</v>
      </c>
      <c r="R91" s="151">
        <f>IFERROR(Q91/N90,"-")</f>
        <v>2.4466734909986299E-2</v>
      </c>
      <c r="S91" s="183">
        <v>217</v>
      </c>
      <c r="T91" s="151">
        <f>IFERROR(S91/O90,"-")</f>
        <v>0.25710900473933651</v>
      </c>
      <c r="U91" s="186">
        <f t="shared" si="68"/>
        <v>63911.649769585252</v>
      </c>
      <c r="V91" s="86">
        <f t="shared" ref="V91:V106" si="99">IFERROR(S91/$BL$10,0)</f>
        <v>1.8747948093238644E-3</v>
      </c>
      <c r="W91" s="501"/>
      <c r="X91" s="498"/>
      <c r="Y91" s="100" t="s">
        <v>145</v>
      </c>
      <c r="Z91" s="183">
        <v>13213345</v>
      </c>
      <c r="AA91" s="151">
        <f>IFERROR(Z91/W90,"-")</f>
        <v>4.0234834606961638E-2</v>
      </c>
      <c r="AB91" s="183">
        <v>155</v>
      </c>
      <c r="AC91" s="151">
        <f>IFERROR(AB91/X90,"-")</f>
        <v>0.30097087378640774</v>
      </c>
      <c r="AD91" s="186">
        <f t="shared" si="69"/>
        <v>85247.387096774197</v>
      </c>
      <c r="AE91" s="86">
        <f t="shared" ref="AE91:AE106" si="100">IFERROR(AB91/$BL$10,0)</f>
        <v>1.3391391495170459E-3</v>
      </c>
      <c r="AF91" s="501"/>
      <c r="AG91" s="498"/>
      <c r="AH91" s="100" t="s">
        <v>145</v>
      </c>
      <c r="AI91" s="183">
        <v>12836121</v>
      </c>
      <c r="AJ91" s="151">
        <f>IFERROR(AI91/AF90,"-")</f>
        <v>2.0094805069078136E-2</v>
      </c>
      <c r="AK91" s="183">
        <v>236</v>
      </c>
      <c r="AL91" s="151">
        <f>IFERROR(AK91/AG90,"-")</f>
        <v>0.29911280101394172</v>
      </c>
      <c r="AM91" s="186">
        <f t="shared" si="70"/>
        <v>54390.343220338982</v>
      </c>
      <c r="AN91" s="86">
        <f t="shared" ref="AN91:AN106" si="101">IFERROR(AK91/$BL$10,0)</f>
        <v>2.0389473502324053E-3</v>
      </c>
      <c r="AO91" s="501"/>
      <c r="AP91" s="498"/>
      <c r="AQ91" s="100" t="s">
        <v>145</v>
      </c>
      <c r="AR91" s="183">
        <f t="shared" si="66"/>
        <v>134410936</v>
      </c>
      <c r="AS91" s="151">
        <f>IFERROR(AR91/AO90,"-")</f>
        <v>2.6326102000487777E-2</v>
      </c>
      <c r="AT91" s="183">
        <f t="shared" ref="AT91:AT105" si="102">SUM(J91,S91,AB91,AK91)</f>
        <v>2159</v>
      </c>
      <c r="AU91" s="151">
        <f>IFERROR(AT91/AP90,"-")</f>
        <v>0.26329268292682928</v>
      </c>
      <c r="AV91" s="186">
        <f t="shared" si="71"/>
        <v>62256.107457156089</v>
      </c>
      <c r="AW91" s="86">
        <f t="shared" ref="AW91:AW106" si="103">IFERROR(AT91/$BL$10,0)</f>
        <v>1.8652912411660016E-2</v>
      </c>
      <c r="BQ91" s="66"/>
      <c r="BR91" s="66"/>
    </row>
    <row r="92" spans="2:70" s="10" customFormat="1" ht="14.25" customHeight="1">
      <c r="B92" s="505"/>
      <c r="C92" s="507"/>
      <c r="D92" s="494"/>
      <c r="E92" s="501"/>
      <c r="F92" s="498"/>
      <c r="G92" s="101" t="s">
        <v>146</v>
      </c>
      <c r="H92" s="183">
        <v>81260144</v>
      </c>
      <c r="I92" s="151">
        <f>IFERROR(H92/E90,"-")</f>
        <v>2.2751831876904622E-2</v>
      </c>
      <c r="J92" s="183">
        <v>1688</v>
      </c>
      <c r="K92" s="151">
        <f>IFERROR(J92/F90,"-")</f>
        <v>0.27891606080634501</v>
      </c>
      <c r="L92" s="186">
        <f t="shared" si="67"/>
        <v>48139.895734597158</v>
      </c>
      <c r="M92" s="86">
        <f t="shared" si="98"/>
        <v>1.4583657318611443E-2</v>
      </c>
      <c r="N92" s="501"/>
      <c r="O92" s="498"/>
      <c r="P92" s="101" t="s">
        <v>146</v>
      </c>
      <c r="Q92" s="183">
        <v>10862967</v>
      </c>
      <c r="R92" s="151">
        <f>IFERROR(Q92/N90,"-")</f>
        <v>1.9163936125311316E-2</v>
      </c>
      <c r="S92" s="183">
        <v>267</v>
      </c>
      <c r="T92" s="151">
        <f>IFERROR(S92/O90,"-")</f>
        <v>0.31635071090047395</v>
      </c>
      <c r="U92" s="186">
        <f t="shared" si="68"/>
        <v>40685.269662921346</v>
      </c>
      <c r="V92" s="86">
        <f t="shared" si="99"/>
        <v>2.3067751801358147E-3</v>
      </c>
      <c r="W92" s="501"/>
      <c r="X92" s="498"/>
      <c r="Y92" s="101" t="s">
        <v>146</v>
      </c>
      <c r="Z92" s="183">
        <v>6337931</v>
      </c>
      <c r="AA92" s="151">
        <f>IFERROR(Z92/W90,"-")</f>
        <v>1.9299095386923974E-2</v>
      </c>
      <c r="AB92" s="183">
        <v>156</v>
      </c>
      <c r="AC92" s="151">
        <f>IFERROR(AB92/X90,"-")</f>
        <v>0.30291262135922331</v>
      </c>
      <c r="AD92" s="186">
        <f t="shared" si="69"/>
        <v>40627.76282051282</v>
      </c>
      <c r="AE92" s="86">
        <f t="shared" si="100"/>
        <v>1.3477787569332849E-3</v>
      </c>
      <c r="AF92" s="501"/>
      <c r="AG92" s="498"/>
      <c r="AH92" s="101" t="s">
        <v>146</v>
      </c>
      <c r="AI92" s="183">
        <v>11745918</v>
      </c>
      <c r="AJ92" s="151">
        <f>IFERROR(AI92/AF90,"-")</f>
        <v>1.8388104363255546E-2</v>
      </c>
      <c r="AK92" s="183">
        <v>233</v>
      </c>
      <c r="AL92" s="151">
        <f>IFERROR(AK92/AG90,"-")</f>
        <v>0.2953105196451204</v>
      </c>
      <c r="AM92" s="186">
        <f t="shared" si="70"/>
        <v>50411.6652360515</v>
      </c>
      <c r="AN92" s="86">
        <f t="shared" si="101"/>
        <v>2.0130285279836885E-3</v>
      </c>
      <c r="AO92" s="501"/>
      <c r="AP92" s="498"/>
      <c r="AQ92" s="101" t="s">
        <v>146</v>
      </c>
      <c r="AR92" s="183">
        <f t="shared" si="66"/>
        <v>110206960</v>
      </c>
      <c r="AS92" s="151">
        <f>IFERROR(AR92/AO90,"-")</f>
        <v>2.1585443539532203E-2</v>
      </c>
      <c r="AT92" s="183">
        <f t="shared" si="102"/>
        <v>2344</v>
      </c>
      <c r="AU92" s="151">
        <f>IFERROR(AT92/AP90,"-")</f>
        <v>0.28585365853658534</v>
      </c>
      <c r="AV92" s="186">
        <f t="shared" si="71"/>
        <v>47016.621160409559</v>
      </c>
      <c r="AW92" s="86">
        <f t="shared" si="103"/>
        <v>2.0251239783664231E-2</v>
      </c>
      <c r="BQ92" s="66"/>
      <c r="BR92" s="66"/>
    </row>
    <row r="93" spans="2:70" s="10" customFormat="1" ht="14.25" customHeight="1">
      <c r="B93" s="505"/>
      <c r="C93" s="507"/>
      <c r="D93" s="494"/>
      <c r="E93" s="501"/>
      <c r="F93" s="498"/>
      <c r="G93" s="101" t="s">
        <v>147</v>
      </c>
      <c r="H93" s="183">
        <v>24559759</v>
      </c>
      <c r="I93" s="151">
        <f>IFERROR(H93/E90,"-")</f>
        <v>6.876427731967779E-3</v>
      </c>
      <c r="J93" s="183">
        <v>254</v>
      </c>
      <c r="K93" s="151">
        <f>IFERROR(J93/F90,"-")</f>
        <v>4.1969596827495043E-2</v>
      </c>
      <c r="L93" s="186">
        <f t="shared" si="67"/>
        <v>96691.964566929135</v>
      </c>
      <c r="M93" s="86">
        <f t="shared" si="98"/>
        <v>2.1944602837247074E-3</v>
      </c>
      <c r="N93" s="501"/>
      <c r="O93" s="498"/>
      <c r="P93" s="101" t="s">
        <v>147</v>
      </c>
      <c r="Q93" s="183">
        <v>3729851</v>
      </c>
      <c r="R93" s="151">
        <f>IFERROR(Q93/N90,"-")</f>
        <v>6.5800279353631971E-3</v>
      </c>
      <c r="S93" s="183">
        <v>54</v>
      </c>
      <c r="T93" s="151">
        <f>IFERROR(S93/O90,"-")</f>
        <v>6.398104265402843E-2</v>
      </c>
      <c r="U93" s="186">
        <f t="shared" si="68"/>
        <v>69071.314814814818</v>
      </c>
      <c r="V93" s="86">
        <f t="shared" si="99"/>
        <v>4.6653880047690634E-4</v>
      </c>
      <c r="W93" s="501"/>
      <c r="X93" s="498"/>
      <c r="Y93" s="101" t="s">
        <v>147</v>
      </c>
      <c r="Z93" s="183">
        <v>408735</v>
      </c>
      <c r="AA93" s="151">
        <f>IFERROR(Z93/W90,"-")</f>
        <v>1.2446042333017465E-3</v>
      </c>
      <c r="AB93" s="183">
        <v>29</v>
      </c>
      <c r="AC93" s="151">
        <f>IFERROR(AB93/X90,"-")</f>
        <v>5.6310679611650483E-2</v>
      </c>
      <c r="AD93" s="186">
        <f t="shared" si="69"/>
        <v>14094.310344827587</v>
      </c>
      <c r="AE93" s="86">
        <f t="shared" si="100"/>
        <v>2.5054861507093116E-4</v>
      </c>
      <c r="AF93" s="501"/>
      <c r="AG93" s="498"/>
      <c r="AH93" s="101" t="s">
        <v>147</v>
      </c>
      <c r="AI93" s="183">
        <v>3201657</v>
      </c>
      <c r="AJ93" s="151">
        <f>IFERROR(AI93/AF90,"-")</f>
        <v>5.012158526166083E-3</v>
      </c>
      <c r="AK93" s="183">
        <v>43</v>
      </c>
      <c r="AL93" s="151">
        <f>IFERROR(AK93/AG90,"-")</f>
        <v>5.4499366286438533E-2</v>
      </c>
      <c r="AM93" s="186">
        <f t="shared" si="70"/>
        <v>74457.139534883725</v>
      </c>
      <c r="AN93" s="86">
        <f t="shared" si="101"/>
        <v>3.7150311889827726E-4</v>
      </c>
      <c r="AO93" s="501"/>
      <c r="AP93" s="498"/>
      <c r="AQ93" s="101" t="s">
        <v>147</v>
      </c>
      <c r="AR93" s="183">
        <f t="shared" si="66"/>
        <v>31900002</v>
      </c>
      <c r="AS93" s="151">
        <f>IFERROR(AR93/AO90,"-")</f>
        <v>6.2480236464372519E-3</v>
      </c>
      <c r="AT93" s="183">
        <f t="shared" si="102"/>
        <v>380</v>
      </c>
      <c r="AU93" s="151">
        <f>IFERROR(AT93/AP90,"-")</f>
        <v>4.6341463414634146E-2</v>
      </c>
      <c r="AV93" s="186">
        <f t="shared" si="71"/>
        <v>83947.373684210528</v>
      </c>
      <c r="AW93" s="86">
        <f t="shared" si="103"/>
        <v>3.2830508181708224E-3</v>
      </c>
      <c r="BQ93" s="66"/>
      <c r="BR93" s="66"/>
    </row>
    <row r="94" spans="2:70" s="10" customFormat="1" ht="14.25" customHeight="1">
      <c r="B94" s="505"/>
      <c r="C94" s="507"/>
      <c r="D94" s="494"/>
      <c r="E94" s="501"/>
      <c r="F94" s="498"/>
      <c r="G94" s="101" t="s">
        <v>148</v>
      </c>
      <c r="H94" s="183">
        <v>86213064</v>
      </c>
      <c r="I94" s="151">
        <f>IFERROR(H94/E90,"-")</f>
        <v>2.4138588010880441E-2</v>
      </c>
      <c r="J94" s="183">
        <v>1872</v>
      </c>
      <c r="K94" s="151">
        <f>IFERROR(J94/F90,"-")</f>
        <v>0.30931923331130207</v>
      </c>
      <c r="L94" s="186">
        <f t="shared" si="67"/>
        <v>46053.98717948718</v>
      </c>
      <c r="M94" s="86">
        <f t="shared" si="98"/>
        <v>1.6173345083199418E-2</v>
      </c>
      <c r="N94" s="501"/>
      <c r="O94" s="498"/>
      <c r="P94" s="101" t="s">
        <v>148</v>
      </c>
      <c r="Q94" s="183">
        <v>9660976</v>
      </c>
      <c r="R94" s="151">
        <f>IFERROR(Q94/N90,"-")</f>
        <v>1.7043440063121397E-2</v>
      </c>
      <c r="S94" s="183">
        <v>304</v>
      </c>
      <c r="T94" s="151">
        <f>IFERROR(S94/O90,"-")</f>
        <v>0.36018957345971564</v>
      </c>
      <c r="U94" s="186">
        <f t="shared" si="68"/>
        <v>31779.526315789473</v>
      </c>
      <c r="V94" s="86">
        <f t="shared" si="99"/>
        <v>2.6264406545366578E-3</v>
      </c>
      <c r="W94" s="501"/>
      <c r="X94" s="498"/>
      <c r="Y94" s="101" t="s">
        <v>148</v>
      </c>
      <c r="Z94" s="183">
        <v>6815720</v>
      </c>
      <c r="AA94" s="151">
        <f>IFERROR(Z94/W90,"-")</f>
        <v>2.075397009064401E-2</v>
      </c>
      <c r="AB94" s="183">
        <v>188</v>
      </c>
      <c r="AC94" s="151">
        <f>IFERROR(AB94/X90,"-")</f>
        <v>0.36504854368932038</v>
      </c>
      <c r="AD94" s="186">
        <f t="shared" si="69"/>
        <v>36253.829787234041</v>
      </c>
      <c r="AE94" s="86">
        <f t="shared" si="100"/>
        <v>1.6242461942529332E-3</v>
      </c>
      <c r="AF94" s="501"/>
      <c r="AG94" s="498"/>
      <c r="AH94" s="101" t="s">
        <v>148</v>
      </c>
      <c r="AI94" s="183">
        <v>13606867</v>
      </c>
      <c r="AJ94" s="151">
        <f>IFERROR(AI94/AF90,"-")</f>
        <v>2.1301399384274427E-2</v>
      </c>
      <c r="AK94" s="183">
        <v>308</v>
      </c>
      <c r="AL94" s="151">
        <f>IFERROR(AK94/AG90,"-")</f>
        <v>0.39036755386565275</v>
      </c>
      <c r="AM94" s="186">
        <f t="shared" si="70"/>
        <v>44178.139610389611</v>
      </c>
      <c r="AN94" s="86">
        <f t="shared" si="101"/>
        <v>2.6609990842016138E-3</v>
      </c>
      <c r="AO94" s="501"/>
      <c r="AP94" s="498"/>
      <c r="AQ94" s="101" t="s">
        <v>148</v>
      </c>
      <c r="AR94" s="183">
        <f t="shared" si="66"/>
        <v>116296627</v>
      </c>
      <c r="AS94" s="151">
        <f>IFERROR(AR94/AO90,"-")</f>
        <v>2.2778182756756346E-2</v>
      </c>
      <c r="AT94" s="183">
        <f t="shared" si="102"/>
        <v>2672</v>
      </c>
      <c r="AU94" s="151">
        <f>IFERROR(AT94/AP90,"-")</f>
        <v>0.32585365853658538</v>
      </c>
      <c r="AV94" s="186">
        <f t="shared" si="71"/>
        <v>43524.186751497007</v>
      </c>
      <c r="AW94" s="86">
        <f t="shared" si="103"/>
        <v>2.3085031016190624E-2</v>
      </c>
      <c r="BQ94" s="66"/>
      <c r="BR94" s="66"/>
    </row>
    <row r="95" spans="2:70" s="10" customFormat="1" ht="14.25" customHeight="1">
      <c r="B95" s="505"/>
      <c r="C95" s="507"/>
      <c r="D95" s="494"/>
      <c r="E95" s="501"/>
      <c r="F95" s="498"/>
      <c r="G95" s="101" t="s">
        <v>149</v>
      </c>
      <c r="H95" s="183">
        <v>138065612</v>
      </c>
      <c r="I95" s="151">
        <f>IFERROR(H95/E90,"-")</f>
        <v>3.8656657957755344E-2</v>
      </c>
      <c r="J95" s="183">
        <v>2141</v>
      </c>
      <c r="K95" s="151">
        <f>IFERROR(J95/F90,"-")</f>
        <v>0.35376734963648382</v>
      </c>
      <c r="L95" s="186">
        <f t="shared" si="67"/>
        <v>64486.507239607658</v>
      </c>
      <c r="M95" s="86">
        <f t="shared" si="98"/>
        <v>1.8497399478167711E-2</v>
      </c>
      <c r="N95" s="501"/>
      <c r="O95" s="498"/>
      <c r="P95" s="101" t="s">
        <v>149</v>
      </c>
      <c r="Q95" s="183">
        <v>23281914</v>
      </c>
      <c r="R95" s="151">
        <f>IFERROR(Q95/N90,"-")</f>
        <v>4.1072859079015089E-2</v>
      </c>
      <c r="S95" s="183">
        <v>342</v>
      </c>
      <c r="T95" s="151">
        <f>IFERROR(S95/O90,"-")</f>
        <v>0.40521327014218012</v>
      </c>
      <c r="U95" s="186">
        <f t="shared" si="68"/>
        <v>68075.771929824565</v>
      </c>
      <c r="V95" s="86">
        <f t="shared" si="99"/>
        <v>2.9547457363537401E-3</v>
      </c>
      <c r="W95" s="501"/>
      <c r="X95" s="498"/>
      <c r="Y95" s="101" t="s">
        <v>149</v>
      </c>
      <c r="Z95" s="183">
        <v>14285813</v>
      </c>
      <c r="AA95" s="151">
        <f>IFERROR(Z95/W90,"-")</f>
        <v>4.3500515825552304E-2</v>
      </c>
      <c r="AB95" s="183">
        <v>192</v>
      </c>
      <c r="AC95" s="151">
        <f>IFERROR(AB95/X90,"-")</f>
        <v>0.37281553398058254</v>
      </c>
      <c r="AD95" s="186">
        <f t="shared" si="69"/>
        <v>74405.276041666672</v>
      </c>
      <c r="AE95" s="86">
        <f t="shared" si="100"/>
        <v>1.6588046239178892E-3</v>
      </c>
      <c r="AF95" s="501"/>
      <c r="AG95" s="498"/>
      <c r="AH95" s="101" t="s">
        <v>149</v>
      </c>
      <c r="AI95" s="183">
        <v>23271113</v>
      </c>
      <c r="AJ95" s="151">
        <f>IFERROR(AI95/AF90,"-")</f>
        <v>3.6430669317895188E-2</v>
      </c>
      <c r="AK95" s="183">
        <v>331</v>
      </c>
      <c r="AL95" s="151">
        <f>IFERROR(AK95/AG90,"-")</f>
        <v>0.41951837769328265</v>
      </c>
      <c r="AM95" s="186">
        <f t="shared" si="70"/>
        <v>70305.477341389735</v>
      </c>
      <c r="AN95" s="86">
        <f t="shared" si="101"/>
        <v>2.8597100547751112E-3</v>
      </c>
      <c r="AO95" s="501"/>
      <c r="AP95" s="498"/>
      <c r="AQ95" s="101" t="s">
        <v>149</v>
      </c>
      <c r="AR95" s="183">
        <f t="shared" si="66"/>
        <v>198904452</v>
      </c>
      <c r="AS95" s="151">
        <f>IFERROR(AR95/AO90,"-")</f>
        <v>3.8957982494096502E-2</v>
      </c>
      <c r="AT95" s="183">
        <f t="shared" si="102"/>
        <v>3006</v>
      </c>
      <c r="AU95" s="151">
        <f>IFERROR(AT95/AP90,"-")</f>
        <v>0.36658536585365853</v>
      </c>
      <c r="AV95" s="186">
        <f t="shared" si="71"/>
        <v>66169.14570858283</v>
      </c>
      <c r="AW95" s="86">
        <f t="shared" si="103"/>
        <v>2.5970659893214454E-2</v>
      </c>
      <c r="BQ95" s="66"/>
      <c r="BR95" s="66"/>
    </row>
    <row r="96" spans="2:70" s="10" customFormat="1" ht="14.25" customHeight="1">
      <c r="B96" s="505"/>
      <c r="C96" s="507"/>
      <c r="D96" s="494"/>
      <c r="E96" s="501"/>
      <c r="F96" s="498"/>
      <c r="G96" s="101" t="s">
        <v>150</v>
      </c>
      <c r="H96" s="183">
        <v>71882704</v>
      </c>
      <c r="I96" s="151">
        <f>IFERROR(H96/E90,"-")</f>
        <v>2.0126265051478364E-2</v>
      </c>
      <c r="J96" s="183">
        <v>533</v>
      </c>
      <c r="K96" s="151">
        <f>IFERROR(J96/F90,"-")</f>
        <v>8.8070059484467944E-2</v>
      </c>
      <c r="L96" s="186">
        <f t="shared" si="67"/>
        <v>134864.3602251407</v>
      </c>
      <c r="M96" s="86">
        <f t="shared" si="98"/>
        <v>4.6049107528553903E-3</v>
      </c>
      <c r="N96" s="501"/>
      <c r="O96" s="498"/>
      <c r="P96" s="101" t="s">
        <v>150</v>
      </c>
      <c r="Q96" s="183">
        <v>17100992</v>
      </c>
      <c r="R96" s="151">
        <f>IFERROR(Q96/N90,"-")</f>
        <v>3.0168766817340036E-2</v>
      </c>
      <c r="S96" s="183">
        <v>84</v>
      </c>
      <c r="T96" s="151">
        <f>IFERROR(S96/O90,"-")</f>
        <v>9.9526066350710901E-2</v>
      </c>
      <c r="U96" s="186">
        <f t="shared" si="68"/>
        <v>203583.23809523811</v>
      </c>
      <c r="V96" s="86">
        <f t="shared" si="99"/>
        <v>7.2572702296407651E-4</v>
      </c>
      <c r="W96" s="501"/>
      <c r="X96" s="498"/>
      <c r="Y96" s="101" t="s">
        <v>150</v>
      </c>
      <c r="Z96" s="183">
        <v>4609286</v>
      </c>
      <c r="AA96" s="151">
        <f>IFERROR(Z96/W90,"-")</f>
        <v>1.4035345316888628E-2</v>
      </c>
      <c r="AB96" s="183">
        <v>51</v>
      </c>
      <c r="AC96" s="151">
        <f>IFERROR(AB96/X90,"-")</f>
        <v>9.9029126213592236E-2</v>
      </c>
      <c r="AD96" s="186">
        <f t="shared" si="69"/>
        <v>90378.156862745105</v>
      </c>
      <c r="AE96" s="86">
        <f t="shared" si="100"/>
        <v>4.4061997822818932E-4</v>
      </c>
      <c r="AF96" s="501"/>
      <c r="AG96" s="498"/>
      <c r="AH96" s="101" t="s">
        <v>150</v>
      </c>
      <c r="AI96" s="183">
        <v>17330069</v>
      </c>
      <c r="AJ96" s="151">
        <f>IFERROR(AI96/AF90,"-")</f>
        <v>2.7130030823850435E-2</v>
      </c>
      <c r="AK96" s="183">
        <v>96</v>
      </c>
      <c r="AL96" s="151">
        <f>IFERROR(AK96/AG90,"-")</f>
        <v>0.12167300380228137</v>
      </c>
      <c r="AM96" s="186">
        <f t="shared" si="70"/>
        <v>180521.55208333334</v>
      </c>
      <c r="AN96" s="86">
        <f t="shared" si="101"/>
        <v>8.294023119589446E-4</v>
      </c>
      <c r="AO96" s="501"/>
      <c r="AP96" s="498"/>
      <c r="AQ96" s="101" t="s">
        <v>150</v>
      </c>
      <c r="AR96" s="183">
        <f t="shared" si="66"/>
        <v>110923051</v>
      </c>
      <c r="AS96" s="151">
        <f>IFERROR(AR96/AO90,"-")</f>
        <v>2.172569912638141E-2</v>
      </c>
      <c r="AT96" s="183">
        <f t="shared" si="102"/>
        <v>764</v>
      </c>
      <c r="AU96" s="151">
        <f>IFERROR(AT96/AP90,"-")</f>
        <v>9.3170731707317073E-2</v>
      </c>
      <c r="AV96" s="186">
        <f t="shared" si="71"/>
        <v>145187.23952879582</v>
      </c>
      <c r="AW96" s="86">
        <f t="shared" si="103"/>
        <v>6.6006600660066007E-3</v>
      </c>
      <c r="BQ96" s="66"/>
      <c r="BR96" s="66"/>
    </row>
    <row r="97" spans="2:70" s="10" customFormat="1" ht="14.25" customHeight="1">
      <c r="B97" s="505"/>
      <c r="C97" s="507"/>
      <c r="D97" s="494"/>
      <c r="E97" s="501"/>
      <c r="F97" s="498"/>
      <c r="G97" s="101" t="s">
        <v>160</v>
      </c>
      <c r="H97" s="183">
        <v>2607</v>
      </c>
      <c r="I97" s="151">
        <f>IFERROR(H97/E90,"-")</f>
        <v>7.2992764697894637E-7</v>
      </c>
      <c r="J97" s="183">
        <v>2</v>
      </c>
      <c r="K97" s="151">
        <f>IFERROR(J97/F90,"-")</f>
        <v>3.3046926635822867E-4</v>
      </c>
      <c r="L97" s="186">
        <f t="shared" si="67"/>
        <v>1303.5</v>
      </c>
      <c r="M97" s="86">
        <f t="shared" si="98"/>
        <v>1.7279214832478011E-5</v>
      </c>
      <c r="N97" s="501"/>
      <c r="O97" s="498"/>
      <c r="P97" s="101" t="s">
        <v>243</v>
      </c>
      <c r="Q97" s="183">
        <v>0</v>
      </c>
      <c r="R97" s="151">
        <f>IFERROR(Q97/N90,"-")</f>
        <v>0</v>
      </c>
      <c r="S97" s="183">
        <v>0</v>
      </c>
      <c r="T97" s="151">
        <f>IFERROR(S97/O90,"-")</f>
        <v>0</v>
      </c>
      <c r="U97" s="186" t="str">
        <f t="shared" si="68"/>
        <v>-</v>
      </c>
      <c r="V97" s="86">
        <f t="shared" si="99"/>
        <v>0</v>
      </c>
      <c r="W97" s="501"/>
      <c r="X97" s="498"/>
      <c r="Y97" s="101" t="s">
        <v>160</v>
      </c>
      <c r="Z97" s="183">
        <v>2776</v>
      </c>
      <c r="AA97" s="151">
        <f>IFERROR(Z97/W90,"-")</f>
        <v>8.452961825255112E-6</v>
      </c>
      <c r="AB97" s="183">
        <v>1</v>
      </c>
      <c r="AC97" s="151">
        <f>IFERROR(AB97/X90,"-")</f>
        <v>1.9417475728155339E-3</v>
      </c>
      <c r="AD97" s="186">
        <f t="shared" si="69"/>
        <v>2776</v>
      </c>
      <c r="AE97" s="86">
        <f t="shared" si="100"/>
        <v>8.6396074162390056E-6</v>
      </c>
      <c r="AF97" s="501"/>
      <c r="AG97" s="498"/>
      <c r="AH97" s="101" t="s">
        <v>160</v>
      </c>
      <c r="AI97" s="183">
        <v>0</v>
      </c>
      <c r="AJ97" s="151">
        <f>IFERROR(AI97/AF90,"-")</f>
        <v>0</v>
      </c>
      <c r="AK97" s="183">
        <v>0</v>
      </c>
      <c r="AL97" s="151">
        <f>IFERROR(AK97/AG90,"-")</f>
        <v>0</v>
      </c>
      <c r="AM97" s="186" t="str">
        <f t="shared" si="70"/>
        <v>-</v>
      </c>
      <c r="AN97" s="86">
        <f t="shared" si="101"/>
        <v>0</v>
      </c>
      <c r="AO97" s="501"/>
      <c r="AP97" s="498"/>
      <c r="AQ97" s="101" t="s">
        <v>160</v>
      </c>
      <c r="AR97" s="183">
        <f t="shared" si="66"/>
        <v>5383</v>
      </c>
      <c r="AS97" s="151">
        <f>IFERROR(AR97/AO90,"-")</f>
        <v>1.0543294413828479E-6</v>
      </c>
      <c r="AT97" s="183">
        <f t="shared" si="102"/>
        <v>3</v>
      </c>
      <c r="AU97" s="151">
        <f>IFERROR(AT97/AP90,"-")</f>
        <v>3.6585365853658537E-4</v>
      </c>
      <c r="AV97" s="186">
        <f t="shared" si="71"/>
        <v>1794.3333333333333</v>
      </c>
      <c r="AW97" s="86">
        <f t="shared" si="103"/>
        <v>2.5918822248717019E-5</v>
      </c>
      <c r="BQ97" s="66"/>
      <c r="BR97" s="66"/>
    </row>
    <row r="98" spans="2:70" s="10" customFormat="1" ht="14.25" customHeight="1">
      <c r="B98" s="505"/>
      <c r="C98" s="507"/>
      <c r="D98" s="494"/>
      <c r="E98" s="501"/>
      <c r="F98" s="498"/>
      <c r="G98" s="101" t="s">
        <v>151</v>
      </c>
      <c r="H98" s="183">
        <v>962751</v>
      </c>
      <c r="I98" s="151">
        <f>IFERROR(H98/E90,"-")</f>
        <v>2.6955833220430669E-4</v>
      </c>
      <c r="J98" s="183">
        <v>47</v>
      </c>
      <c r="K98" s="151">
        <f>IFERROR(J98/F90,"-")</f>
        <v>7.7660277594183737E-3</v>
      </c>
      <c r="L98" s="186">
        <f t="shared" si="67"/>
        <v>20484.063829787236</v>
      </c>
      <c r="M98" s="86">
        <f t="shared" si="98"/>
        <v>4.0606154856323329E-4</v>
      </c>
      <c r="N98" s="501"/>
      <c r="O98" s="498"/>
      <c r="P98" s="101" t="s">
        <v>151</v>
      </c>
      <c r="Q98" s="183">
        <v>126185</v>
      </c>
      <c r="R98" s="151">
        <f>IFERROR(Q98/N90,"-")</f>
        <v>2.2260964982885511E-4</v>
      </c>
      <c r="S98" s="183">
        <v>7</v>
      </c>
      <c r="T98" s="151">
        <f>IFERROR(S98/O90,"-")</f>
        <v>8.2938388625592423E-3</v>
      </c>
      <c r="U98" s="186">
        <f t="shared" si="68"/>
        <v>18026.428571428572</v>
      </c>
      <c r="V98" s="86">
        <f t="shared" si="99"/>
        <v>6.0477251913673045E-5</v>
      </c>
      <c r="W98" s="501"/>
      <c r="X98" s="498"/>
      <c r="Y98" s="101" t="s">
        <v>151</v>
      </c>
      <c r="Z98" s="183">
        <v>51775</v>
      </c>
      <c r="AA98" s="151">
        <f>IFERROR(Z98/W90,"-")</f>
        <v>1.5765565508018132E-4</v>
      </c>
      <c r="AB98" s="183">
        <v>5</v>
      </c>
      <c r="AC98" s="151">
        <f>IFERROR(AB98/X90,"-")</f>
        <v>9.7087378640776691E-3</v>
      </c>
      <c r="AD98" s="186">
        <f t="shared" si="69"/>
        <v>10355</v>
      </c>
      <c r="AE98" s="86">
        <f t="shared" si="100"/>
        <v>4.319803708119503E-5</v>
      </c>
      <c r="AF98" s="501"/>
      <c r="AG98" s="498"/>
      <c r="AH98" s="101" t="s">
        <v>151</v>
      </c>
      <c r="AI98" s="183">
        <v>96642</v>
      </c>
      <c r="AJ98" s="151">
        <f>IFERROR(AI98/AF90,"-")</f>
        <v>1.5129197921130919E-4</v>
      </c>
      <c r="AK98" s="183">
        <v>4</v>
      </c>
      <c r="AL98" s="151">
        <f>IFERROR(AK98/AG90,"-")</f>
        <v>5.0697084917617234E-3</v>
      </c>
      <c r="AM98" s="186">
        <f t="shared" si="70"/>
        <v>24160.5</v>
      </c>
      <c r="AN98" s="86">
        <f t="shared" si="101"/>
        <v>3.4558429664956023E-5</v>
      </c>
      <c r="AO98" s="501"/>
      <c r="AP98" s="498"/>
      <c r="AQ98" s="101" t="s">
        <v>151</v>
      </c>
      <c r="AR98" s="183">
        <f t="shared" si="66"/>
        <v>1237353</v>
      </c>
      <c r="AS98" s="151">
        <f>IFERROR(AR98/AO90,"-")</f>
        <v>2.4235142063596337E-4</v>
      </c>
      <c r="AT98" s="183">
        <f t="shared" si="102"/>
        <v>63</v>
      </c>
      <c r="AU98" s="151">
        <f>IFERROR(AT98/AP90,"-")</f>
        <v>7.6829268292682926E-3</v>
      </c>
      <c r="AV98" s="186">
        <f t="shared" si="71"/>
        <v>19640.523809523809</v>
      </c>
      <c r="AW98" s="86">
        <f t="shared" si="103"/>
        <v>5.4429526722305735E-4</v>
      </c>
      <c r="BQ98" s="66"/>
      <c r="BR98" s="66"/>
    </row>
    <row r="99" spans="2:70" s="10" customFormat="1" ht="14.25" customHeight="1">
      <c r="B99" s="505"/>
      <c r="C99" s="507"/>
      <c r="D99" s="494"/>
      <c r="E99" s="501"/>
      <c r="F99" s="498"/>
      <c r="G99" s="101" t="s">
        <v>152</v>
      </c>
      <c r="H99" s="183">
        <v>2507624</v>
      </c>
      <c r="I99" s="151">
        <f>IFERROR(H99/E90,"-")</f>
        <v>7.0210360024086432E-4</v>
      </c>
      <c r="J99" s="183">
        <v>205</v>
      </c>
      <c r="K99" s="151">
        <f>IFERROR(J99/F90,"-")</f>
        <v>3.3873099801718438E-2</v>
      </c>
      <c r="L99" s="186">
        <f t="shared" si="67"/>
        <v>12232.312195121951</v>
      </c>
      <c r="M99" s="86">
        <f t="shared" si="98"/>
        <v>1.7711195203289963E-3</v>
      </c>
      <c r="N99" s="501"/>
      <c r="O99" s="498"/>
      <c r="P99" s="101" t="s">
        <v>152</v>
      </c>
      <c r="Q99" s="183">
        <v>480351</v>
      </c>
      <c r="R99" s="151">
        <f>IFERROR(Q99/N90,"-")</f>
        <v>8.4741267111733073E-4</v>
      </c>
      <c r="S99" s="183">
        <v>36</v>
      </c>
      <c r="T99" s="151">
        <f>IFERROR(S99/O90,"-")</f>
        <v>4.2654028436018961E-2</v>
      </c>
      <c r="U99" s="186">
        <f t="shared" si="68"/>
        <v>13343.083333333334</v>
      </c>
      <c r="V99" s="86">
        <f t="shared" si="99"/>
        <v>3.1102586698460421E-4</v>
      </c>
      <c r="W99" s="501"/>
      <c r="X99" s="498"/>
      <c r="Y99" s="101" t="s">
        <v>152</v>
      </c>
      <c r="Z99" s="183">
        <v>192500</v>
      </c>
      <c r="AA99" s="151">
        <f>IFERROR(Z99/W90,"-")</f>
        <v>5.8616540034640092E-4</v>
      </c>
      <c r="AB99" s="183">
        <v>20</v>
      </c>
      <c r="AC99" s="151">
        <f>IFERROR(AB99/X90,"-")</f>
        <v>3.8834951456310676E-2</v>
      </c>
      <c r="AD99" s="186">
        <f t="shared" si="69"/>
        <v>9625</v>
      </c>
      <c r="AE99" s="86">
        <f t="shared" si="100"/>
        <v>1.7279214832478012E-4</v>
      </c>
      <c r="AF99" s="501"/>
      <c r="AG99" s="498"/>
      <c r="AH99" s="101" t="s">
        <v>152</v>
      </c>
      <c r="AI99" s="183">
        <v>583491</v>
      </c>
      <c r="AJ99" s="151">
        <f>IFERROR(AI99/AF90,"-")</f>
        <v>9.134486894102565E-4</v>
      </c>
      <c r="AK99" s="183">
        <v>47</v>
      </c>
      <c r="AL99" s="151">
        <f>IFERROR(AK99/AG90,"-")</f>
        <v>5.9569074778200254E-2</v>
      </c>
      <c r="AM99" s="186">
        <f t="shared" si="70"/>
        <v>12414.702127659575</v>
      </c>
      <c r="AN99" s="86">
        <f t="shared" si="101"/>
        <v>4.0606154856323329E-4</v>
      </c>
      <c r="AO99" s="501"/>
      <c r="AP99" s="498"/>
      <c r="AQ99" s="101" t="s">
        <v>152</v>
      </c>
      <c r="AR99" s="183">
        <f t="shared" si="66"/>
        <v>3763966</v>
      </c>
      <c r="AS99" s="151">
        <f>IFERROR(AR99/AO90,"-")</f>
        <v>7.3722091216125432E-4</v>
      </c>
      <c r="AT99" s="183">
        <f t="shared" si="102"/>
        <v>308</v>
      </c>
      <c r="AU99" s="151">
        <f>IFERROR(AT99/AP90,"-")</f>
        <v>3.7560975609756096E-2</v>
      </c>
      <c r="AV99" s="186">
        <f t="shared" si="71"/>
        <v>12220.66883116883</v>
      </c>
      <c r="AW99" s="86">
        <f t="shared" si="103"/>
        <v>2.6609990842016138E-3</v>
      </c>
      <c r="BQ99" s="66"/>
      <c r="BR99" s="66"/>
    </row>
    <row r="100" spans="2:70" s="10" customFormat="1" ht="14.25" customHeight="1">
      <c r="B100" s="505"/>
      <c r="C100" s="507"/>
      <c r="D100" s="494"/>
      <c r="E100" s="501"/>
      <c r="F100" s="498"/>
      <c r="G100" s="101" t="s">
        <v>153</v>
      </c>
      <c r="H100" s="183">
        <v>530613</v>
      </c>
      <c r="I100" s="151">
        <f>IFERROR(H100/E90,"-")</f>
        <v>1.4856505506192545E-4</v>
      </c>
      <c r="J100" s="183">
        <v>19</v>
      </c>
      <c r="K100" s="151">
        <f>IFERROR(J100/F90,"-")</f>
        <v>3.1394580304031725E-3</v>
      </c>
      <c r="L100" s="186">
        <f t="shared" si="67"/>
        <v>27927</v>
      </c>
      <c r="M100" s="86">
        <f t="shared" si="98"/>
        <v>1.6415254090854111E-4</v>
      </c>
      <c r="N100" s="501"/>
      <c r="O100" s="498"/>
      <c r="P100" s="101" t="s">
        <v>153</v>
      </c>
      <c r="Q100" s="183">
        <v>32741</v>
      </c>
      <c r="R100" s="151">
        <f>IFERROR(Q100/N90,"-")</f>
        <v>5.7760134287328486E-5</v>
      </c>
      <c r="S100" s="183">
        <v>3</v>
      </c>
      <c r="T100" s="151">
        <f>IFERROR(S100/O90,"-")</f>
        <v>3.5545023696682463E-3</v>
      </c>
      <c r="U100" s="186">
        <f t="shared" si="68"/>
        <v>10913.666666666666</v>
      </c>
      <c r="V100" s="86">
        <f t="shared" si="99"/>
        <v>2.5918822248717019E-5</v>
      </c>
      <c r="W100" s="501"/>
      <c r="X100" s="498"/>
      <c r="Y100" s="101" t="s">
        <v>153</v>
      </c>
      <c r="Z100" s="183">
        <v>651</v>
      </c>
      <c r="AA100" s="151">
        <f>IFERROR(Z100/W90,"-")</f>
        <v>1.9823048084441923E-6</v>
      </c>
      <c r="AB100" s="183">
        <v>1</v>
      </c>
      <c r="AC100" s="151">
        <f>IFERROR(AB100/X90,"-")</f>
        <v>1.9417475728155339E-3</v>
      </c>
      <c r="AD100" s="186">
        <f t="shared" si="69"/>
        <v>651</v>
      </c>
      <c r="AE100" s="86">
        <f t="shared" si="100"/>
        <v>8.6396074162390056E-6</v>
      </c>
      <c r="AF100" s="501"/>
      <c r="AG100" s="498"/>
      <c r="AH100" s="101" t="s">
        <v>153</v>
      </c>
      <c r="AI100" s="183">
        <v>70172</v>
      </c>
      <c r="AJ100" s="151">
        <f>IFERROR(AI100/AF90,"-")</f>
        <v>1.0985348777152779E-4</v>
      </c>
      <c r="AK100" s="183">
        <v>9</v>
      </c>
      <c r="AL100" s="151">
        <f>IFERROR(AK100/AG90,"-")</f>
        <v>1.1406844106463879E-2</v>
      </c>
      <c r="AM100" s="186">
        <f t="shared" si="70"/>
        <v>7796.8888888888887</v>
      </c>
      <c r="AN100" s="86">
        <f t="shared" si="101"/>
        <v>7.7756466746151053E-5</v>
      </c>
      <c r="AO100" s="501"/>
      <c r="AP100" s="498"/>
      <c r="AQ100" s="101" t="s">
        <v>153</v>
      </c>
      <c r="AR100" s="183">
        <f t="shared" si="66"/>
        <v>634177</v>
      </c>
      <c r="AS100" s="151">
        <f>IFERROR(AR100/AO90,"-")</f>
        <v>1.2421168161765749E-4</v>
      </c>
      <c r="AT100" s="183">
        <f t="shared" si="102"/>
        <v>32</v>
      </c>
      <c r="AU100" s="151">
        <f>IFERROR(AT100/AP90,"-")</f>
        <v>3.9024390243902439E-3</v>
      </c>
      <c r="AV100" s="186">
        <f t="shared" si="71"/>
        <v>19818.03125</v>
      </c>
      <c r="AW100" s="86">
        <f t="shared" si="103"/>
        <v>2.7646743731964818E-4</v>
      </c>
      <c r="BQ100" s="66"/>
      <c r="BR100" s="66"/>
    </row>
    <row r="101" spans="2:70" s="10" customFormat="1" ht="14.25" customHeight="1">
      <c r="B101" s="505"/>
      <c r="C101" s="507"/>
      <c r="D101" s="494"/>
      <c r="E101" s="501"/>
      <c r="F101" s="498"/>
      <c r="G101" s="101" t="s">
        <v>154</v>
      </c>
      <c r="H101" s="183">
        <v>10061706</v>
      </c>
      <c r="I101" s="151">
        <f>IFERROR(H101/E90,"-")</f>
        <v>2.8171528136455492E-3</v>
      </c>
      <c r="J101" s="183">
        <v>29</v>
      </c>
      <c r="K101" s="151">
        <f>IFERROR(J101/F90,"-")</f>
        <v>4.7918043621943155E-3</v>
      </c>
      <c r="L101" s="186">
        <f t="shared" si="67"/>
        <v>346955.37931034481</v>
      </c>
      <c r="M101" s="86">
        <f t="shared" si="98"/>
        <v>2.5054861507093116E-4</v>
      </c>
      <c r="N101" s="501"/>
      <c r="O101" s="498"/>
      <c r="P101" s="101" t="s">
        <v>154</v>
      </c>
      <c r="Q101" s="183">
        <v>1759901</v>
      </c>
      <c r="R101" s="151">
        <f>IFERROR(Q101/N90,"-")</f>
        <v>3.1047346780001739E-3</v>
      </c>
      <c r="S101" s="183">
        <v>6</v>
      </c>
      <c r="T101" s="151">
        <f>IFERROR(S101/O90,"-")</f>
        <v>7.1090047393364926E-3</v>
      </c>
      <c r="U101" s="186">
        <f t="shared" si="68"/>
        <v>293316.83333333331</v>
      </c>
      <c r="V101" s="86">
        <f t="shared" si="99"/>
        <v>5.1837644497434037E-5</v>
      </c>
      <c r="W101" s="501"/>
      <c r="X101" s="498"/>
      <c r="Y101" s="101" t="s">
        <v>154</v>
      </c>
      <c r="Z101" s="183">
        <v>709582</v>
      </c>
      <c r="AA101" s="151">
        <f>IFERROR(Z101/W90,"-")</f>
        <v>2.1606878810836354E-3</v>
      </c>
      <c r="AB101" s="183">
        <v>4</v>
      </c>
      <c r="AC101" s="151">
        <f>IFERROR(AB101/X90,"-")</f>
        <v>7.7669902912621356E-3</v>
      </c>
      <c r="AD101" s="186">
        <f t="shared" si="69"/>
        <v>177395.5</v>
      </c>
      <c r="AE101" s="86">
        <f t="shared" si="100"/>
        <v>3.4558429664956023E-5</v>
      </c>
      <c r="AF101" s="501"/>
      <c r="AG101" s="498"/>
      <c r="AH101" s="101" t="s">
        <v>154</v>
      </c>
      <c r="AI101" s="183">
        <v>7003705</v>
      </c>
      <c r="AJ101" s="151">
        <f>IFERROR(AI101/AF90,"-")</f>
        <v>1.0964222504316366E-2</v>
      </c>
      <c r="AK101" s="183">
        <v>14</v>
      </c>
      <c r="AL101" s="151">
        <f>IFERROR(AK101/AG90,"-")</f>
        <v>1.7743979721166033E-2</v>
      </c>
      <c r="AM101" s="186">
        <f t="shared" si="70"/>
        <v>500264.64285714284</v>
      </c>
      <c r="AN101" s="86">
        <f t="shared" si="101"/>
        <v>1.2095450382734609E-4</v>
      </c>
      <c r="AO101" s="501"/>
      <c r="AP101" s="498"/>
      <c r="AQ101" s="101" t="s">
        <v>154</v>
      </c>
      <c r="AR101" s="183">
        <f t="shared" si="66"/>
        <v>19534894</v>
      </c>
      <c r="AS101" s="151">
        <f>IFERROR(AR101/AO90,"-")</f>
        <v>3.826158996561981E-3</v>
      </c>
      <c r="AT101" s="183">
        <f t="shared" si="102"/>
        <v>53</v>
      </c>
      <c r="AU101" s="151">
        <f>IFERROR(AT101/AP90,"-")</f>
        <v>6.4634146341463411E-3</v>
      </c>
      <c r="AV101" s="186">
        <f t="shared" si="71"/>
        <v>368582.90566037735</v>
      </c>
      <c r="AW101" s="86">
        <f t="shared" si="103"/>
        <v>4.5789919306066733E-4</v>
      </c>
      <c r="BQ101" s="66"/>
      <c r="BR101" s="66"/>
    </row>
    <row r="102" spans="2:70" s="10" customFormat="1" ht="14.25" customHeight="1">
      <c r="B102" s="505"/>
      <c r="C102" s="507"/>
      <c r="D102" s="494"/>
      <c r="E102" s="501"/>
      <c r="F102" s="498"/>
      <c r="G102" s="101" t="s">
        <v>155</v>
      </c>
      <c r="H102" s="183">
        <v>18267457</v>
      </c>
      <c r="I102" s="151">
        <f>IFERROR(H102/E90,"-")</f>
        <v>5.1146612598001852E-3</v>
      </c>
      <c r="J102" s="183">
        <v>618</v>
      </c>
      <c r="K102" s="151">
        <f>IFERROR(J102/F90,"-")</f>
        <v>0.10211500330469267</v>
      </c>
      <c r="L102" s="186">
        <f t="shared" si="67"/>
        <v>29558.991909385113</v>
      </c>
      <c r="M102" s="86">
        <f t="shared" si="98"/>
        <v>5.3392773832357061E-3</v>
      </c>
      <c r="N102" s="501"/>
      <c r="O102" s="498"/>
      <c r="P102" s="101" t="s">
        <v>155</v>
      </c>
      <c r="Q102" s="183">
        <v>3437820</v>
      </c>
      <c r="R102" s="151">
        <f>IFERROR(Q102/N90,"-")</f>
        <v>6.0648405624649099E-3</v>
      </c>
      <c r="S102" s="183">
        <v>103</v>
      </c>
      <c r="T102" s="151">
        <f>IFERROR(S102/O90,"-")</f>
        <v>0.12203791469194313</v>
      </c>
      <c r="U102" s="186">
        <f t="shared" si="68"/>
        <v>33376.893203883497</v>
      </c>
      <c r="V102" s="86">
        <f t="shared" si="99"/>
        <v>8.8987956387261765E-4</v>
      </c>
      <c r="W102" s="501"/>
      <c r="X102" s="498"/>
      <c r="Y102" s="101" t="s">
        <v>155</v>
      </c>
      <c r="Z102" s="183">
        <v>2805695</v>
      </c>
      <c r="AA102" s="151">
        <f>IFERROR(Z102/W90,"-")</f>
        <v>8.5433835476617943E-3</v>
      </c>
      <c r="AB102" s="183">
        <v>59</v>
      </c>
      <c r="AC102" s="151">
        <f>IFERROR(AB102/X90,"-")</f>
        <v>0.1145631067961165</v>
      </c>
      <c r="AD102" s="186">
        <f t="shared" si="69"/>
        <v>47554.152542372882</v>
      </c>
      <c r="AE102" s="86">
        <f t="shared" si="100"/>
        <v>5.0973683755810132E-4</v>
      </c>
      <c r="AF102" s="501"/>
      <c r="AG102" s="498"/>
      <c r="AH102" s="101" t="s">
        <v>155</v>
      </c>
      <c r="AI102" s="183">
        <v>6466337</v>
      </c>
      <c r="AJ102" s="151">
        <f>IFERROR(AI102/AF90,"-")</f>
        <v>1.0122978859888242E-2</v>
      </c>
      <c r="AK102" s="183">
        <v>141</v>
      </c>
      <c r="AL102" s="151">
        <f>IFERROR(AK102/AG90,"-")</f>
        <v>0.17870722433460076</v>
      </c>
      <c r="AM102" s="186">
        <f t="shared" si="70"/>
        <v>45860.546099290783</v>
      </c>
      <c r="AN102" s="86">
        <f t="shared" si="101"/>
        <v>1.2181846456896998E-3</v>
      </c>
      <c r="AO102" s="501"/>
      <c r="AP102" s="498"/>
      <c r="AQ102" s="101" t="s">
        <v>155</v>
      </c>
      <c r="AR102" s="183">
        <f t="shared" si="66"/>
        <v>30977309</v>
      </c>
      <c r="AS102" s="151">
        <f>IFERROR(AR102/AO90,"-")</f>
        <v>6.0673024138052879E-3</v>
      </c>
      <c r="AT102" s="183">
        <f t="shared" si="102"/>
        <v>921</v>
      </c>
      <c r="AU102" s="151">
        <f>IFERROR(AT102/AP90,"-")</f>
        <v>0.11231707317073171</v>
      </c>
      <c r="AV102" s="186">
        <f t="shared" si="71"/>
        <v>33634.428881650383</v>
      </c>
      <c r="AW102" s="86">
        <f t="shared" si="103"/>
        <v>7.9570784303561251E-3</v>
      </c>
      <c r="BQ102" s="66"/>
      <c r="BR102" s="66"/>
    </row>
    <row r="103" spans="2:70" s="10" customFormat="1" ht="14.25" customHeight="1">
      <c r="B103" s="505"/>
      <c r="C103" s="507"/>
      <c r="D103" s="494"/>
      <c r="E103" s="501"/>
      <c r="F103" s="498"/>
      <c r="G103" s="101" t="s">
        <v>156</v>
      </c>
      <c r="H103" s="183">
        <v>26195693</v>
      </c>
      <c r="I103" s="151">
        <f>IFERROR(H103/E90,"-")</f>
        <v>7.3344689499320508E-3</v>
      </c>
      <c r="J103" s="183">
        <v>415</v>
      </c>
      <c r="K103" s="151">
        <f>IFERROR(J103/F90,"-")</f>
        <v>6.8572372769332451E-2</v>
      </c>
      <c r="L103" s="186">
        <f t="shared" si="67"/>
        <v>63122.151807228918</v>
      </c>
      <c r="M103" s="86">
        <f t="shared" si="98"/>
        <v>3.5854370777391874E-3</v>
      </c>
      <c r="N103" s="501"/>
      <c r="O103" s="498"/>
      <c r="P103" s="101" t="s">
        <v>156</v>
      </c>
      <c r="Q103" s="183">
        <v>1880498</v>
      </c>
      <c r="R103" s="151">
        <f>IFERROR(Q103/N90,"-")</f>
        <v>3.3174862407089776E-3</v>
      </c>
      <c r="S103" s="183">
        <v>37</v>
      </c>
      <c r="T103" s="151">
        <f>IFERROR(S103/O90,"-")</f>
        <v>4.3838862559241708E-2</v>
      </c>
      <c r="U103" s="186">
        <f t="shared" si="68"/>
        <v>50824.270270270274</v>
      </c>
      <c r="V103" s="86">
        <f t="shared" si="99"/>
        <v>3.1966547440084322E-4</v>
      </c>
      <c r="W103" s="501"/>
      <c r="X103" s="498"/>
      <c r="Y103" s="101" t="s">
        <v>156</v>
      </c>
      <c r="Z103" s="183">
        <v>2175664</v>
      </c>
      <c r="AA103" s="151">
        <f>IFERROR(Z103/W90,"-")</f>
        <v>6.6249296601519582E-3</v>
      </c>
      <c r="AB103" s="183">
        <v>29</v>
      </c>
      <c r="AC103" s="151">
        <f>IFERROR(AB103/X90,"-")</f>
        <v>5.6310679611650483E-2</v>
      </c>
      <c r="AD103" s="186">
        <f t="shared" si="69"/>
        <v>75022.896551724145</v>
      </c>
      <c r="AE103" s="86">
        <f t="shared" si="100"/>
        <v>2.5054861507093116E-4</v>
      </c>
      <c r="AF103" s="501"/>
      <c r="AG103" s="498"/>
      <c r="AH103" s="101" t="s">
        <v>156</v>
      </c>
      <c r="AI103" s="183">
        <v>5228410</v>
      </c>
      <c r="AJ103" s="151">
        <f>IFERROR(AI103/AF90,"-")</f>
        <v>8.1850178703690019E-3</v>
      </c>
      <c r="AK103" s="183">
        <v>91</v>
      </c>
      <c r="AL103" s="151">
        <f>IFERROR(AK103/AG90,"-")</f>
        <v>0.11533586818757921</v>
      </c>
      <c r="AM103" s="186">
        <f t="shared" si="70"/>
        <v>57455.054945054944</v>
      </c>
      <c r="AN103" s="86">
        <f t="shared" si="101"/>
        <v>7.8620427487774956E-4</v>
      </c>
      <c r="AO103" s="501"/>
      <c r="AP103" s="498"/>
      <c r="AQ103" s="101" t="s">
        <v>156</v>
      </c>
      <c r="AR103" s="183">
        <f t="shared" si="66"/>
        <v>35480265</v>
      </c>
      <c r="AS103" s="151">
        <f>IFERROR(AR103/AO90,"-")</f>
        <v>6.9492639750260831E-3</v>
      </c>
      <c r="AT103" s="183">
        <f t="shared" si="102"/>
        <v>572</v>
      </c>
      <c r="AU103" s="151">
        <f>IFERROR(AT103/AP90,"-")</f>
        <v>6.9756097560975616E-2</v>
      </c>
      <c r="AV103" s="186">
        <f t="shared" si="71"/>
        <v>62028.435314685317</v>
      </c>
      <c r="AW103" s="86">
        <f t="shared" si="103"/>
        <v>4.9418554420887113E-3</v>
      </c>
      <c r="BQ103" s="66"/>
      <c r="BR103" s="66"/>
    </row>
    <row r="104" spans="2:70" s="10" customFormat="1" ht="14.25" customHeight="1">
      <c r="B104" s="505"/>
      <c r="C104" s="507"/>
      <c r="D104" s="494"/>
      <c r="E104" s="501"/>
      <c r="F104" s="498"/>
      <c r="G104" s="101" t="s">
        <v>157</v>
      </c>
      <c r="H104" s="183">
        <v>17029992</v>
      </c>
      <c r="I104" s="151">
        <f>IFERROR(H104/E90,"-")</f>
        <v>4.7681864168125357E-3</v>
      </c>
      <c r="J104" s="183">
        <v>320</v>
      </c>
      <c r="K104" s="151">
        <f>IFERROR(J104/F90,"-")</f>
        <v>5.2875082617316591E-2</v>
      </c>
      <c r="L104" s="186">
        <f t="shared" si="67"/>
        <v>53218.724999999999</v>
      </c>
      <c r="M104" s="86">
        <f t="shared" si="98"/>
        <v>2.7646743731964819E-3</v>
      </c>
      <c r="N104" s="501"/>
      <c r="O104" s="498"/>
      <c r="P104" s="101" t="s">
        <v>157</v>
      </c>
      <c r="Q104" s="183">
        <v>6584564</v>
      </c>
      <c r="R104" s="151">
        <f>IFERROR(Q104/N90,"-")</f>
        <v>1.1616178518173202E-2</v>
      </c>
      <c r="S104" s="183">
        <v>58</v>
      </c>
      <c r="T104" s="151">
        <f>IFERROR(S104/O90,"-")</f>
        <v>6.8720379146919433E-2</v>
      </c>
      <c r="U104" s="186">
        <f t="shared" si="68"/>
        <v>113526.96551724138</v>
      </c>
      <c r="V104" s="86">
        <f t="shared" si="99"/>
        <v>5.0109723014186232E-4</v>
      </c>
      <c r="W104" s="501"/>
      <c r="X104" s="498"/>
      <c r="Y104" s="101" t="s">
        <v>157</v>
      </c>
      <c r="Z104" s="183">
        <v>1440033</v>
      </c>
      <c r="AA104" s="151">
        <f>IFERROR(Z104/W90,"-")</f>
        <v>4.3849221815949547E-3</v>
      </c>
      <c r="AB104" s="183">
        <v>38</v>
      </c>
      <c r="AC104" s="151">
        <f>IFERROR(AB104/X90,"-")</f>
        <v>7.3786407766990289E-2</v>
      </c>
      <c r="AD104" s="186">
        <f t="shared" si="69"/>
        <v>37895.605263157893</v>
      </c>
      <c r="AE104" s="86">
        <f t="shared" si="100"/>
        <v>3.2830508181708222E-4</v>
      </c>
      <c r="AF104" s="501"/>
      <c r="AG104" s="498"/>
      <c r="AH104" s="101" t="s">
        <v>157</v>
      </c>
      <c r="AI104" s="183">
        <v>5651265</v>
      </c>
      <c r="AJ104" s="151">
        <f>IFERROR(AI104/AF90,"-")</f>
        <v>8.8469926832805534E-3</v>
      </c>
      <c r="AK104" s="183">
        <v>78</v>
      </c>
      <c r="AL104" s="151">
        <f>IFERROR(AK104/AG90,"-")</f>
        <v>9.8859315589353611E-2</v>
      </c>
      <c r="AM104" s="186">
        <f t="shared" si="70"/>
        <v>72452.11538461539</v>
      </c>
      <c r="AN104" s="86">
        <f t="shared" si="101"/>
        <v>6.7388937846664246E-4</v>
      </c>
      <c r="AO104" s="501"/>
      <c r="AP104" s="498"/>
      <c r="AQ104" s="101" t="s">
        <v>157</v>
      </c>
      <c r="AR104" s="183">
        <f t="shared" si="66"/>
        <v>30705854</v>
      </c>
      <c r="AS104" s="151">
        <f>IFERROR(AR104/AO90,"-")</f>
        <v>6.0141344779868627E-3</v>
      </c>
      <c r="AT104" s="183">
        <f t="shared" si="102"/>
        <v>494</v>
      </c>
      <c r="AU104" s="151">
        <f>IFERROR(AT104/AP90,"-")</f>
        <v>6.0243902439024388E-2</v>
      </c>
      <c r="AV104" s="186">
        <f t="shared" si="71"/>
        <v>62157.599190283399</v>
      </c>
      <c r="AW104" s="86">
        <f t="shared" si="103"/>
        <v>4.2679660636220692E-3</v>
      </c>
      <c r="BQ104" s="66"/>
      <c r="BR104" s="66"/>
    </row>
    <row r="105" spans="2:70" s="10" customFormat="1" ht="14.25" customHeight="1">
      <c r="B105" s="505"/>
      <c r="C105" s="507"/>
      <c r="D105" s="494"/>
      <c r="E105" s="501"/>
      <c r="F105" s="498"/>
      <c r="G105" s="102" t="s">
        <v>158</v>
      </c>
      <c r="H105" s="184">
        <v>7455300</v>
      </c>
      <c r="I105" s="152">
        <f>IFERROR(H105/E90,"-")</f>
        <v>2.0873914792950282E-3</v>
      </c>
      <c r="J105" s="184">
        <v>469</v>
      </c>
      <c r="K105" s="152">
        <f>IFERROR(J105/F90,"-")</f>
        <v>7.7495042961004623E-2</v>
      </c>
      <c r="L105" s="187">
        <f t="shared" si="67"/>
        <v>15896.162046908315</v>
      </c>
      <c r="M105" s="87">
        <f t="shared" si="98"/>
        <v>4.0519758782160938E-3</v>
      </c>
      <c r="N105" s="501"/>
      <c r="O105" s="498"/>
      <c r="P105" s="102" t="s">
        <v>158</v>
      </c>
      <c r="Q105" s="184">
        <v>684042</v>
      </c>
      <c r="R105" s="152">
        <f>IFERROR(Q105/N90,"-")</f>
        <v>1.2067547655286262E-3</v>
      </c>
      <c r="S105" s="184">
        <v>68</v>
      </c>
      <c r="T105" s="152">
        <f>IFERROR(S105/O90,"-")</f>
        <v>8.0568720379146919E-2</v>
      </c>
      <c r="U105" s="187">
        <f t="shared" si="68"/>
        <v>10059.441176470587</v>
      </c>
      <c r="V105" s="87">
        <f t="shared" si="99"/>
        <v>5.8749330430425239E-4</v>
      </c>
      <c r="W105" s="501"/>
      <c r="X105" s="498"/>
      <c r="Y105" s="102" t="s">
        <v>158</v>
      </c>
      <c r="Z105" s="184">
        <v>261881</v>
      </c>
      <c r="AA105" s="152">
        <f>IFERROR(Z105/W90,"-")</f>
        <v>7.9743159069151071E-4</v>
      </c>
      <c r="AB105" s="184">
        <v>42</v>
      </c>
      <c r="AC105" s="152">
        <f>IFERROR(AB105/X90,"-")</f>
        <v>8.155339805825243E-2</v>
      </c>
      <c r="AD105" s="187">
        <f t="shared" si="69"/>
        <v>6235.2619047619046</v>
      </c>
      <c r="AE105" s="87">
        <f t="shared" si="100"/>
        <v>3.6286351148203825E-4</v>
      </c>
      <c r="AF105" s="501"/>
      <c r="AG105" s="498"/>
      <c r="AH105" s="102" t="s">
        <v>158</v>
      </c>
      <c r="AI105" s="184">
        <v>1891787</v>
      </c>
      <c r="AJ105" s="152">
        <f>IFERROR(AI105/AF90,"-")</f>
        <v>2.9615715680162348E-3</v>
      </c>
      <c r="AK105" s="184">
        <v>106</v>
      </c>
      <c r="AL105" s="152">
        <f>IFERROR(AK105/AG90,"-")</f>
        <v>0.13434727503168567</v>
      </c>
      <c r="AM105" s="187">
        <f t="shared" si="70"/>
        <v>17847.047169811322</v>
      </c>
      <c r="AN105" s="87">
        <f t="shared" si="101"/>
        <v>9.1579838612133467E-4</v>
      </c>
      <c r="AO105" s="501"/>
      <c r="AP105" s="498"/>
      <c r="AQ105" s="102" t="s">
        <v>158</v>
      </c>
      <c r="AR105" s="184">
        <f t="shared" si="66"/>
        <v>10293010</v>
      </c>
      <c r="AS105" s="152">
        <f>IFERROR(AR105/AO90,"-")</f>
        <v>2.0160177379617435E-3</v>
      </c>
      <c r="AT105" s="184">
        <f t="shared" si="102"/>
        <v>685</v>
      </c>
      <c r="AU105" s="152">
        <f>IFERROR(AT105/AP90,"-")</f>
        <v>8.3536585365853663E-2</v>
      </c>
      <c r="AV105" s="187">
        <f t="shared" si="71"/>
        <v>15026.29197080292</v>
      </c>
      <c r="AW105" s="87">
        <f t="shared" si="103"/>
        <v>5.9181310801237194E-3</v>
      </c>
      <c r="BQ105" s="66"/>
      <c r="BR105" s="66"/>
    </row>
    <row r="106" spans="2:70" s="10" customFormat="1" ht="14.25" customHeight="1">
      <c r="B106" s="505"/>
      <c r="C106" s="508"/>
      <c r="D106" s="495"/>
      <c r="E106" s="502"/>
      <c r="F106" s="499"/>
      <c r="G106" s="103" t="s">
        <v>81</v>
      </c>
      <c r="H106" s="174">
        <v>638124771</v>
      </c>
      <c r="I106" s="152">
        <f>IFERROR(H106/E90,"-")</f>
        <v>0.17866701671461796</v>
      </c>
      <c r="J106" s="184">
        <v>4611</v>
      </c>
      <c r="K106" s="152">
        <f>IFERROR(J106/F90,"-")</f>
        <v>0.76189689358889623</v>
      </c>
      <c r="L106" s="187">
        <f t="shared" si="67"/>
        <v>138391.83929733245</v>
      </c>
      <c r="M106" s="88">
        <f t="shared" si="98"/>
        <v>3.9837229796278059E-2</v>
      </c>
      <c r="N106" s="502"/>
      <c r="O106" s="499"/>
      <c r="P106" s="103" t="s">
        <v>81</v>
      </c>
      <c r="Q106" s="174">
        <v>101952882</v>
      </c>
      <c r="R106" s="152">
        <f>IFERROR(Q106/N90,"-")</f>
        <v>0.17986048548609251</v>
      </c>
      <c r="S106" s="184">
        <v>685</v>
      </c>
      <c r="T106" s="152">
        <f>IFERROR(S106/O90,"-")</f>
        <v>0.81161137440758291</v>
      </c>
      <c r="U106" s="187">
        <f t="shared" si="68"/>
        <v>148836.32408759123</v>
      </c>
      <c r="V106" s="88">
        <f t="shared" si="99"/>
        <v>5.9181310801237194E-3</v>
      </c>
      <c r="W106" s="502"/>
      <c r="X106" s="499"/>
      <c r="Y106" s="103" t="s">
        <v>81</v>
      </c>
      <c r="Z106" s="174">
        <v>60046489</v>
      </c>
      <c r="AA106" s="152">
        <f>IFERROR(Z106/W90,"-")</f>
        <v>0.18284246370951043</v>
      </c>
      <c r="AB106" s="184">
        <v>406</v>
      </c>
      <c r="AC106" s="152">
        <f>IFERROR(AB106/X90,"-")</f>
        <v>0.78834951456310676</v>
      </c>
      <c r="AD106" s="187">
        <f t="shared" si="69"/>
        <v>147897.75615763548</v>
      </c>
      <c r="AE106" s="88">
        <f t="shared" si="100"/>
        <v>3.5076806109930365E-3</v>
      </c>
      <c r="AF106" s="502"/>
      <c r="AG106" s="499"/>
      <c r="AH106" s="103" t="s">
        <v>81</v>
      </c>
      <c r="AI106" s="174">
        <v>123752315</v>
      </c>
      <c r="AJ106" s="152">
        <f>IFERROR(AI106/AF90,"-")</f>
        <v>0.19373287668230568</v>
      </c>
      <c r="AK106" s="184">
        <v>676</v>
      </c>
      <c r="AL106" s="152">
        <f>IFERROR(AK106/AG90,"-")</f>
        <v>0.85678073510773134</v>
      </c>
      <c r="AM106" s="187">
        <f t="shared" si="70"/>
        <v>183065.5547337278</v>
      </c>
      <c r="AN106" s="88">
        <f t="shared" si="101"/>
        <v>5.8403746133775681E-3</v>
      </c>
      <c r="AO106" s="502"/>
      <c r="AP106" s="499"/>
      <c r="AQ106" s="103" t="s">
        <v>81</v>
      </c>
      <c r="AR106" s="174">
        <f t="shared" si="66"/>
        <v>923876457</v>
      </c>
      <c r="AS106" s="152">
        <f>IFERROR(AR106/AO90,"-")</f>
        <v>0.18095302783124179</v>
      </c>
      <c r="AT106" s="184">
        <f>SUM(J106,S106,AB106,AK106)</f>
        <v>6378</v>
      </c>
      <c r="AU106" s="152">
        <f>IFERROR(AT106/AP90,"-")</f>
        <v>0.77780487804878051</v>
      </c>
      <c r="AV106" s="187">
        <f t="shared" si="71"/>
        <v>144853.63076199437</v>
      </c>
      <c r="AW106" s="88">
        <f t="shared" si="103"/>
        <v>5.5103416100772379E-2</v>
      </c>
      <c r="BQ106" s="66"/>
      <c r="BR106" s="66"/>
    </row>
    <row r="107" spans="2:70" s="10" customFormat="1" ht="14.25" customHeight="1">
      <c r="B107" s="505">
        <v>7</v>
      </c>
      <c r="C107" s="506" t="s">
        <v>165</v>
      </c>
      <c r="D107" s="493">
        <f>BL11</f>
        <v>119526</v>
      </c>
      <c r="E107" s="503">
        <f t="shared" ref="E107" si="104">VLOOKUP(C107,$AY$5:$BI$12,2,0)</f>
        <v>5959426370</v>
      </c>
      <c r="F107" s="497">
        <f t="shared" ref="F107" si="105">VLOOKUP(C107,$AY$5:$BI$12,7,0)</f>
        <v>9939</v>
      </c>
      <c r="G107" s="99" t="s">
        <v>144</v>
      </c>
      <c r="H107" s="182">
        <v>89483802</v>
      </c>
      <c r="I107" s="150">
        <f>IFERROR(H107/E107,"-")</f>
        <v>1.5015505930313222E-2</v>
      </c>
      <c r="J107" s="182">
        <v>1689</v>
      </c>
      <c r="K107" s="150">
        <f>IFERROR(J107/F107,"-")</f>
        <v>0.16993661334138244</v>
      </c>
      <c r="L107" s="185">
        <f t="shared" si="67"/>
        <v>52980.34458259325</v>
      </c>
      <c r="M107" s="89">
        <f>IFERROR(J107/$BL$11,0)</f>
        <v>1.4130816726067969E-2</v>
      </c>
      <c r="N107" s="503">
        <f t="shared" ref="N107" si="106">VLOOKUP(C107,$AY$5:$BI$12,3,0)</f>
        <v>865441390</v>
      </c>
      <c r="O107" s="497">
        <f t="shared" ref="O107" si="107">VLOOKUP(C107,$AY$5:$BI$12,8,0)</f>
        <v>1348</v>
      </c>
      <c r="P107" s="99" t="s">
        <v>144</v>
      </c>
      <c r="Q107" s="182">
        <v>17113661</v>
      </c>
      <c r="R107" s="150">
        <f>IFERROR(Q107/N107,"-")</f>
        <v>1.9774488714943483E-2</v>
      </c>
      <c r="S107" s="182">
        <v>248</v>
      </c>
      <c r="T107" s="150">
        <f>IFERROR(S107/O107,"-")</f>
        <v>0.18397626112759644</v>
      </c>
      <c r="U107" s="185">
        <f t="shared" si="68"/>
        <v>69006.697580645166</v>
      </c>
      <c r="V107" s="89">
        <f>IFERROR(S107/$BL$11,0)</f>
        <v>2.0748623730401754E-3</v>
      </c>
      <c r="W107" s="503">
        <f t="shared" ref="W107" si="108">VLOOKUP(C107,$AY$5:$BI$12,4,0)</f>
        <v>512573320</v>
      </c>
      <c r="X107" s="497">
        <f t="shared" ref="X107" si="109">VLOOKUP(C107,$AY$5:$BI$12,9,0)</f>
        <v>801</v>
      </c>
      <c r="Y107" s="99" t="s">
        <v>144</v>
      </c>
      <c r="Z107" s="182">
        <v>4023011</v>
      </c>
      <c r="AA107" s="150">
        <f>IFERROR(Z107/W107,"-")</f>
        <v>7.848654705633137E-3</v>
      </c>
      <c r="AB107" s="182">
        <v>159</v>
      </c>
      <c r="AC107" s="150">
        <f>IFERROR(AB107/X107,"-")</f>
        <v>0.19850187265917604</v>
      </c>
      <c r="AD107" s="185">
        <f t="shared" si="69"/>
        <v>25301.955974842767</v>
      </c>
      <c r="AE107" s="89">
        <f>IFERROR(AB107/$BL$11,0)</f>
        <v>1.3302545052959189E-3</v>
      </c>
      <c r="AF107" s="503">
        <f t="shared" ref="AF107" si="110">VLOOKUP(C107,$AY$5:$BI$12,5,0)</f>
        <v>1086344500</v>
      </c>
      <c r="AG107" s="497">
        <f t="shared" ref="AG107" si="111">VLOOKUP(C107,$AY$5:$BI$12,10,0)</f>
        <v>1343</v>
      </c>
      <c r="AH107" s="99" t="s">
        <v>144</v>
      </c>
      <c r="AI107" s="182">
        <v>18010552</v>
      </c>
      <c r="AJ107" s="150">
        <f>IFERROR(AI107/AF107,"-")</f>
        <v>1.6579042835859158E-2</v>
      </c>
      <c r="AK107" s="182">
        <v>340</v>
      </c>
      <c r="AL107" s="150">
        <f>IFERROR(AK107/AG107,"-")</f>
        <v>0.25316455696202533</v>
      </c>
      <c r="AM107" s="185">
        <f t="shared" si="70"/>
        <v>52972.211764705884</v>
      </c>
      <c r="AN107" s="89">
        <f>IFERROR(AK107/$BL$11,0)</f>
        <v>2.8445693823937889E-3</v>
      </c>
      <c r="AO107" s="503">
        <f t="shared" ref="AO107" si="112">VLOOKUP(C107,$AY$5:$BI$12,6,0)</f>
        <v>8423785580</v>
      </c>
      <c r="AP107" s="497">
        <f t="shared" ref="AP107" si="113">VLOOKUP(C107,$AY$5:$BI$12,11,0)</f>
        <v>13431</v>
      </c>
      <c r="AQ107" s="99" t="s">
        <v>144</v>
      </c>
      <c r="AR107" s="182">
        <f t="shared" si="66"/>
        <v>128631026</v>
      </c>
      <c r="AS107" s="150">
        <f>IFERROR(AR107/AO107,"-")</f>
        <v>1.526997865489354E-2</v>
      </c>
      <c r="AT107" s="182">
        <f>SUM(J107,S107,AB107,AK107)</f>
        <v>2436</v>
      </c>
      <c r="AU107" s="150">
        <f>IFERROR(AT107/AP107,"-")</f>
        <v>0.18137145409872682</v>
      </c>
      <c r="AV107" s="185">
        <f t="shared" si="71"/>
        <v>52804.197865353039</v>
      </c>
      <c r="AW107" s="89">
        <f>IFERROR(AT107/$BL$11,0)</f>
        <v>2.038050298679785E-2</v>
      </c>
      <c r="BQ107" s="66"/>
      <c r="BR107" s="66"/>
    </row>
    <row r="108" spans="2:70" s="10" customFormat="1" ht="14.25" customHeight="1">
      <c r="B108" s="505"/>
      <c r="C108" s="507"/>
      <c r="D108" s="494"/>
      <c r="E108" s="501"/>
      <c r="F108" s="498"/>
      <c r="G108" s="100" t="s">
        <v>145</v>
      </c>
      <c r="H108" s="183">
        <v>142677108</v>
      </c>
      <c r="I108" s="151">
        <f>IFERROR(H108/E107,"-")</f>
        <v>2.3941416361521386E-2</v>
      </c>
      <c r="J108" s="183">
        <v>2412</v>
      </c>
      <c r="K108" s="151">
        <f>IFERROR(J108/F107,"-")</f>
        <v>0.24268035013582856</v>
      </c>
      <c r="L108" s="186">
        <f t="shared" si="67"/>
        <v>59153.029850746272</v>
      </c>
      <c r="M108" s="86">
        <f t="shared" ref="M108:M123" si="114">IFERROR(J108/$BL$11,0)</f>
        <v>2.0179709853922995E-2</v>
      </c>
      <c r="N108" s="501"/>
      <c r="O108" s="498"/>
      <c r="P108" s="100" t="s">
        <v>145</v>
      </c>
      <c r="Q108" s="183">
        <v>28306382</v>
      </c>
      <c r="R108" s="151">
        <f>IFERROR(Q108/N107,"-")</f>
        <v>3.270745116546829E-2</v>
      </c>
      <c r="S108" s="183">
        <v>388</v>
      </c>
      <c r="T108" s="151">
        <f>IFERROR(S108/O107,"-")</f>
        <v>0.28783382789317508</v>
      </c>
      <c r="U108" s="186">
        <f t="shared" si="68"/>
        <v>72954.592783505155</v>
      </c>
      <c r="V108" s="86">
        <f t="shared" ref="V108:V123" si="115">IFERROR(S108/$BL$11,0)</f>
        <v>3.2461556481434999E-3</v>
      </c>
      <c r="W108" s="501"/>
      <c r="X108" s="498"/>
      <c r="Y108" s="100" t="s">
        <v>145</v>
      </c>
      <c r="Z108" s="183">
        <v>16516058</v>
      </c>
      <c r="AA108" s="151">
        <f>IFERROR(Z108/W107,"-")</f>
        <v>3.2221844866993858E-2</v>
      </c>
      <c r="AB108" s="183">
        <v>213</v>
      </c>
      <c r="AC108" s="151">
        <f>IFERROR(AB108/X107,"-")</f>
        <v>0.26591760299625467</v>
      </c>
      <c r="AD108" s="186">
        <f t="shared" si="69"/>
        <v>77540.178403755868</v>
      </c>
      <c r="AE108" s="86">
        <f t="shared" ref="AE108:AE123" si="116">IFERROR(AB108/$BL$11,0)</f>
        <v>1.7820390542643441E-3</v>
      </c>
      <c r="AF108" s="501"/>
      <c r="AG108" s="498"/>
      <c r="AH108" s="100" t="s">
        <v>145</v>
      </c>
      <c r="AI108" s="183">
        <v>24147710</v>
      </c>
      <c r="AJ108" s="151">
        <f>IFERROR(AI108/AF107,"-")</f>
        <v>2.2228409128043636E-2</v>
      </c>
      <c r="AK108" s="183">
        <v>398</v>
      </c>
      <c r="AL108" s="151">
        <f>IFERROR(AK108/AG107,"-")</f>
        <v>0.29635145197319435</v>
      </c>
      <c r="AM108" s="186">
        <f t="shared" si="70"/>
        <v>60672.638190954771</v>
      </c>
      <c r="AN108" s="86">
        <f t="shared" ref="AN108:AN123" si="117">IFERROR(AK108/$BL$11,0)</f>
        <v>3.3298194535080232E-3</v>
      </c>
      <c r="AO108" s="501"/>
      <c r="AP108" s="498"/>
      <c r="AQ108" s="100" t="s">
        <v>145</v>
      </c>
      <c r="AR108" s="183">
        <f t="shared" si="66"/>
        <v>211647258</v>
      </c>
      <c r="AS108" s="151">
        <f>IFERROR(AR108/AO107,"-")</f>
        <v>2.5124957893337071E-2</v>
      </c>
      <c r="AT108" s="183">
        <f t="shared" ref="AT108:AT122" si="118">SUM(J108,S108,AB108,AK108)</f>
        <v>3411</v>
      </c>
      <c r="AU108" s="151">
        <f>IFERROR(AT108/AP107,"-")</f>
        <v>0.25396470851016306</v>
      </c>
      <c r="AV108" s="186">
        <f t="shared" si="71"/>
        <v>62048.448548812667</v>
      </c>
      <c r="AW108" s="86">
        <f t="shared" ref="AW108:AW123" si="119">IFERROR(AT108/$BL$11,0)</f>
        <v>2.8537724009838863E-2</v>
      </c>
      <c r="BQ108" s="66"/>
      <c r="BR108" s="66"/>
    </row>
    <row r="109" spans="2:70" s="10" customFormat="1" ht="14.25" customHeight="1">
      <c r="B109" s="505"/>
      <c r="C109" s="507"/>
      <c r="D109" s="494"/>
      <c r="E109" s="501"/>
      <c r="F109" s="498"/>
      <c r="G109" s="101" t="s">
        <v>146</v>
      </c>
      <c r="H109" s="183">
        <v>115882428</v>
      </c>
      <c r="I109" s="151">
        <f>IFERROR(H109/E107,"-")</f>
        <v>1.9445231941006429E-2</v>
      </c>
      <c r="J109" s="183">
        <v>2641</v>
      </c>
      <c r="K109" s="151">
        <f>IFERROR(J109/F107,"-")</f>
        <v>0.26572089747459504</v>
      </c>
      <c r="L109" s="186">
        <f t="shared" si="67"/>
        <v>43878.238546005297</v>
      </c>
      <c r="M109" s="86">
        <f t="shared" si="114"/>
        <v>2.2095610996770577E-2</v>
      </c>
      <c r="N109" s="501"/>
      <c r="O109" s="498"/>
      <c r="P109" s="101" t="s">
        <v>146</v>
      </c>
      <c r="Q109" s="183">
        <v>14089694</v>
      </c>
      <c r="R109" s="151">
        <f>IFERROR(Q109/N107,"-")</f>
        <v>1.6280356085118599E-2</v>
      </c>
      <c r="S109" s="183">
        <v>400</v>
      </c>
      <c r="T109" s="151">
        <f>IFERROR(S109/O107,"-")</f>
        <v>0.29673590504451036</v>
      </c>
      <c r="U109" s="186">
        <f t="shared" si="68"/>
        <v>35224.235000000001</v>
      </c>
      <c r="V109" s="86">
        <f t="shared" si="115"/>
        <v>3.3465522145809281E-3</v>
      </c>
      <c r="W109" s="501"/>
      <c r="X109" s="498"/>
      <c r="Y109" s="101" t="s">
        <v>146</v>
      </c>
      <c r="Z109" s="183">
        <v>8415329</v>
      </c>
      <c r="AA109" s="151">
        <f>IFERROR(Z109/W107,"-")</f>
        <v>1.6417805359045998E-2</v>
      </c>
      <c r="AB109" s="183">
        <v>237</v>
      </c>
      <c r="AC109" s="151">
        <f>IFERROR(AB109/X107,"-")</f>
        <v>0.29588014981273408</v>
      </c>
      <c r="AD109" s="186">
        <f t="shared" si="69"/>
        <v>35507.717299578057</v>
      </c>
      <c r="AE109" s="86">
        <f t="shared" si="116"/>
        <v>1.9828321871391999E-3</v>
      </c>
      <c r="AF109" s="501"/>
      <c r="AG109" s="498"/>
      <c r="AH109" s="101" t="s">
        <v>146</v>
      </c>
      <c r="AI109" s="183">
        <v>16559239</v>
      </c>
      <c r="AJ109" s="151">
        <f>IFERROR(AI109/AF107,"-")</f>
        <v>1.5243082650116976E-2</v>
      </c>
      <c r="AK109" s="183">
        <v>367</v>
      </c>
      <c r="AL109" s="151">
        <f>IFERROR(AK109/AG107,"-")</f>
        <v>0.2732688011913626</v>
      </c>
      <c r="AM109" s="186">
        <f t="shared" si="70"/>
        <v>45120.542234332424</v>
      </c>
      <c r="AN109" s="86">
        <f t="shared" si="117"/>
        <v>3.0704616568780012E-3</v>
      </c>
      <c r="AO109" s="501"/>
      <c r="AP109" s="498"/>
      <c r="AQ109" s="101" t="s">
        <v>146</v>
      </c>
      <c r="AR109" s="183">
        <f t="shared" si="66"/>
        <v>154946690</v>
      </c>
      <c r="AS109" s="151">
        <f>IFERROR(AR109/AO107,"-")</f>
        <v>1.8393949908682268E-2</v>
      </c>
      <c r="AT109" s="183">
        <f t="shared" si="118"/>
        <v>3645</v>
      </c>
      <c r="AU109" s="151">
        <f>IFERROR(AT109/AP107,"-")</f>
        <v>0.27138708956890772</v>
      </c>
      <c r="AV109" s="186">
        <f t="shared" si="71"/>
        <v>42509.379972565155</v>
      </c>
      <c r="AW109" s="86">
        <f t="shared" si="119"/>
        <v>3.0495457055368706E-2</v>
      </c>
      <c r="BQ109" s="66"/>
      <c r="BR109" s="66"/>
    </row>
    <row r="110" spans="2:70" s="10" customFormat="1" ht="14.25" customHeight="1">
      <c r="B110" s="505"/>
      <c r="C110" s="507"/>
      <c r="D110" s="494"/>
      <c r="E110" s="501"/>
      <c r="F110" s="498"/>
      <c r="G110" s="101" t="s">
        <v>147</v>
      </c>
      <c r="H110" s="183">
        <v>12624801</v>
      </c>
      <c r="I110" s="151">
        <f>IFERROR(H110/E107,"-")</f>
        <v>2.1184590959213412E-3</v>
      </c>
      <c r="J110" s="183">
        <v>402</v>
      </c>
      <c r="K110" s="151">
        <f>IFERROR(J110/F107,"-")</f>
        <v>4.0446725022638096E-2</v>
      </c>
      <c r="L110" s="186">
        <f t="shared" si="67"/>
        <v>31404.9776119403</v>
      </c>
      <c r="M110" s="86">
        <f t="shared" si="114"/>
        <v>3.3632849756538327E-3</v>
      </c>
      <c r="N110" s="501"/>
      <c r="O110" s="498"/>
      <c r="P110" s="101" t="s">
        <v>147</v>
      </c>
      <c r="Q110" s="183">
        <v>2825081</v>
      </c>
      <c r="R110" s="151">
        <f>IFERROR(Q110/N107,"-")</f>
        <v>3.2643238844862737E-3</v>
      </c>
      <c r="S110" s="183">
        <v>49</v>
      </c>
      <c r="T110" s="151">
        <f>IFERROR(S110/O107,"-")</f>
        <v>3.6350148367952521E-2</v>
      </c>
      <c r="U110" s="186">
        <f t="shared" si="68"/>
        <v>57654.714285714283</v>
      </c>
      <c r="V110" s="86">
        <f t="shared" si="115"/>
        <v>4.0995264628616369E-4</v>
      </c>
      <c r="W110" s="501"/>
      <c r="X110" s="498"/>
      <c r="Y110" s="101" t="s">
        <v>147</v>
      </c>
      <c r="Z110" s="183">
        <v>480368</v>
      </c>
      <c r="AA110" s="151">
        <f>IFERROR(Z110/W107,"-")</f>
        <v>9.3716933998827718E-4</v>
      </c>
      <c r="AB110" s="183">
        <v>32</v>
      </c>
      <c r="AC110" s="151">
        <f>IFERROR(AB110/X107,"-")</f>
        <v>3.9950062421972535E-2</v>
      </c>
      <c r="AD110" s="186">
        <f t="shared" si="69"/>
        <v>15011.5</v>
      </c>
      <c r="AE110" s="86">
        <f t="shared" si="116"/>
        <v>2.6772417716647425E-4</v>
      </c>
      <c r="AF110" s="501"/>
      <c r="AG110" s="498"/>
      <c r="AH110" s="101" t="s">
        <v>147</v>
      </c>
      <c r="AI110" s="183">
        <v>3682766</v>
      </c>
      <c r="AJ110" s="151">
        <f>IFERROR(AI110/AF107,"-")</f>
        <v>3.3900535235369626E-3</v>
      </c>
      <c r="AK110" s="183">
        <v>56</v>
      </c>
      <c r="AL110" s="151">
        <f>IFERROR(AK110/AG107,"-")</f>
        <v>4.169769173492182E-2</v>
      </c>
      <c r="AM110" s="186">
        <f t="shared" si="70"/>
        <v>65763.678571428565</v>
      </c>
      <c r="AN110" s="86">
        <f t="shared" si="117"/>
        <v>4.685173100413299E-4</v>
      </c>
      <c r="AO110" s="501"/>
      <c r="AP110" s="498"/>
      <c r="AQ110" s="101" t="s">
        <v>147</v>
      </c>
      <c r="AR110" s="183">
        <f t="shared" si="66"/>
        <v>19613016</v>
      </c>
      <c r="AS110" s="151">
        <f>IFERROR(AR110/AO107,"-")</f>
        <v>2.3282900322826117E-3</v>
      </c>
      <c r="AT110" s="183">
        <f t="shared" si="118"/>
        <v>539</v>
      </c>
      <c r="AU110" s="151">
        <f>IFERROR(AT110/AP107,"-")</f>
        <v>4.013104013104013E-2</v>
      </c>
      <c r="AV110" s="186">
        <f t="shared" si="71"/>
        <v>36387.784786641932</v>
      </c>
      <c r="AW110" s="86">
        <f t="shared" si="119"/>
        <v>4.5094791091478004E-3</v>
      </c>
      <c r="BQ110" s="66"/>
      <c r="BR110" s="66"/>
    </row>
    <row r="111" spans="2:70" s="10" customFormat="1" ht="14.25" customHeight="1">
      <c r="B111" s="505"/>
      <c r="C111" s="507"/>
      <c r="D111" s="494"/>
      <c r="E111" s="501"/>
      <c r="F111" s="498"/>
      <c r="G111" s="101" t="s">
        <v>148</v>
      </c>
      <c r="H111" s="183">
        <v>140314474</v>
      </c>
      <c r="I111" s="151">
        <f>IFERROR(H111/E107,"-")</f>
        <v>2.3544963103554545E-2</v>
      </c>
      <c r="J111" s="183">
        <v>3037</v>
      </c>
      <c r="K111" s="151">
        <f>IFERROR(J111/F107,"-")</f>
        <v>0.30556394003420867</v>
      </c>
      <c r="L111" s="186">
        <f t="shared" si="67"/>
        <v>46201.670727691802</v>
      </c>
      <c r="M111" s="86">
        <f t="shared" si="114"/>
        <v>2.5408697689205697E-2</v>
      </c>
      <c r="N111" s="501"/>
      <c r="O111" s="498"/>
      <c r="P111" s="101" t="s">
        <v>148</v>
      </c>
      <c r="Q111" s="183">
        <v>18456608</v>
      </c>
      <c r="R111" s="151">
        <f>IFERROR(Q111/N107,"-")</f>
        <v>2.1326236777281939E-2</v>
      </c>
      <c r="S111" s="183">
        <v>490</v>
      </c>
      <c r="T111" s="151">
        <f>IFERROR(S111/O107,"-")</f>
        <v>0.36350148367952523</v>
      </c>
      <c r="U111" s="186">
        <f t="shared" si="68"/>
        <v>37666.546938775507</v>
      </c>
      <c r="V111" s="86">
        <f t="shared" si="115"/>
        <v>4.0995264628616371E-3</v>
      </c>
      <c r="W111" s="501"/>
      <c r="X111" s="498"/>
      <c r="Y111" s="101" t="s">
        <v>148</v>
      </c>
      <c r="Z111" s="183">
        <v>11374566</v>
      </c>
      <c r="AA111" s="151">
        <f>IFERROR(Z111/W107,"-")</f>
        <v>2.2191100387355316E-2</v>
      </c>
      <c r="AB111" s="183">
        <v>270</v>
      </c>
      <c r="AC111" s="151">
        <f>IFERROR(AB111/X107,"-")</f>
        <v>0.33707865168539325</v>
      </c>
      <c r="AD111" s="186">
        <f t="shared" si="69"/>
        <v>42128.022222222222</v>
      </c>
      <c r="AE111" s="86">
        <f t="shared" si="116"/>
        <v>2.2589227448421264E-3</v>
      </c>
      <c r="AF111" s="501"/>
      <c r="AG111" s="498"/>
      <c r="AH111" s="101" t="s">
        <v>148</v>
      </c>
      <c r="AI111" s="183">
        <v>25664173</v>
      </c>
      <c r="AJ111" s="151">
        <f>IFERROR(AI111/AF107,"-")</f>
        <v>2.3624341081489343E-2</v>
      </c>
      <c r="AK111" s="183">
        <v>487</v>
      </c>
      <c r="AL111" s="151">
        <f>IFERROR(AK111/AG107,"-")</f>
        <v>0.36262099776619511</v>
      </c>
      <c r="AM111" s="186">
        <f t="shared" si="70"/>
        <v>52698.507186858318</v>
      </c>
      <c r="AN111" s="86">
        <f t="shared" si="117"/>
        <v>4.0744273212522802E-3</v>
      </c>
      <c r="AO111" s="501"/>
      <c r="AP111" s="498"/>
      <c r="AQ111" s="101" t="s">
        <v>148</v>
      </c>
      <c r="AR111" s="183">
        <f t="shared" si="66"/>
        <v>195809821</v>
      </c>
      <c r="AS111" s="151">
        <f>IFERROR(AR111/AO107,"-")</f>
        <v>2.3244872408065258E-2</v>
      </c>
      <c r="AT111" s="183">
        <f t="shared" si="118"/>
        <v>4284</v>
      </c>
      <c r="AU111" s="151">
        <f>IFERROR(AT111/AP107,"-")</f>
        <v>0.31896359169086441</v>
      </c>
      <c r="AV111" s="186">
        <f t="shared" si="71"/>
        <v>45707.241129785245</v>
      </c>
      <c r="AW111" s="86">
        <f t="shared" si="119"/>
        <v>3.584157421816174E-2</v>
      </c>
      <c r="BQ111" s="66"/>
      <c r="BR111" s="66"/>
    </row>
    <row r="112" spans="2:70" s="10" customFormat="1" ht="14.25" customHeight="1">
      <c r="B112" s="505"/>
      <c r="C112" s="507"/>
      <c r="D112" s="494"/>
      <c r="E112" s="501"/>
      <c r="F112" s="498"/>
      <c r="G112" s="101" t="s">
        <v>149</v>
      </c>
      <c r="H112" s="183">
        <v>198507392</v>
      </c>
      <c r="I112" s="151">
        <f>IFERROR(H112/E107,"-")</f>
        <v>3.3309815353923064E-2</v>
      </c>
      <c r="J112" s="183">
        <v>3205</v>
      </c>
      <c r="K112" s="151">
        <f>IFERROR(J112/F107,"-")</f>
        <v>0.32246704899889322</v>
      </c>
      <c r="L112" s="186">
        <f t="shared" si="67"/>
        <v>61936.783775351018</v>
      </c>
      <c r="M112" s="86">
        <f t="shared" si="114"/>
        <v>2.6814249619329687E-2</v>
      </c>
      <c r="N112" s="501"/>
      <c r="O112" s="498"/>
      <c r="P112" s="101" t="s">
        <v>149</v>
      </c>
      <c r="Q112" s="183">
        <v>27897927</v>
      </c>
      <c r="R112" s="151">
        <f>IFERROR(Q112/N107,"-")</f>
        <v>3.2235489684633641E-2</v>
      </c>
      <c r="S112" s="183">
        <v>491</v>
      </c>
      <c r="T112" s="151">
        <f>IFERROR(S112/O107,"-")</f>
        <v>0.3642433234421365</v>
      </c>
      <c r="U112" s="186">
        <f t="shared" si="68"/>
        <v>56818.588594704685</v>
      </c>
      <c r="V112" s="86">
        <f t="shared" si="115"/>
        <v>4.1078928433980894E-3</v>
      </c>
      <c r="W112" s="501"/>
      <c r="X112" s="498"/>
      <c r="Y112" s="101" t="s">
        <v>149</v>
      </c>
      <c r="Z112" s="183">
        <v>16843118</v>
      </c>
      <c r="AA112" s="151">
        <f>IFERROR(Z112/W107,"-")</f>
        <v>3.2859919435525832E-2</v>
      </c>
      <c r="AB112" s="183">
        <v>267</v>
      </c>
      <c r="AC112" s="151">
        <f>IFERROR(AB112/X107,"-")</f>
        <v>0.33333333333333331</v>
      </c>
      <c r="AD112" s="186">
        <f t="shared" si="69"/>
        <v>63082.838951310863</v>
      </c>
      <c r="AE112" s="86">
        <f t="shared" si="116"/>
        <v>2.2338236032327695E-3</v>
      </c>
      <c r="AF112" s="501"/>
      <c r="AG112" s="498"/>
      <c r="AH112" s="101" t="s">
        <v>149</v>
      </c>
      <c r="AI112" s="183">
        <v>33594485</v>
      </c>
      <c r="AJ112" s="151">
        <f>IFERROR(AI112/AF107,"-")</f>
        <v>3.0924338458012169E-2</v>
      </c>
      <c r="AK112" s="183">
        <v>491</v>
      </c>
      <c r="AL112" s="151">
        <f>IFERROR(AK112/AG107,"-")</f>
        <v>0.36559940431868948</v>
      </c>
      <c r="AM112" s="186">
        <f t="shared" si="70"/>
        <v>68420.539714867613</v>
      </c>
      <c r="AN112" s="86">
        <f t="shared" si="117"/>
        <v>4.1078928433980894E-3</v>
      </c>
      <c r="AO112" s="501"/>
      <c r="AP112" s="498"/>
      <c r="AQ112" s="101" t="s">
        <v>149</v>
      </c>
      <c r="AR112" s="183">
        <f t="shared" si="66"/>
        <v>276842922</v>
      </c>
      <c r="AS112" s="151">
        <f>IFERROR(AR112/AO107,"-")</f>
        <v>3.2864431243037409E-2</v>
      </c>
      <c r="AT112" s="183">
        <f t="shared" si="118"/>
        <v>4454</v>
      </c>
      <c r="AU112" s="151">
        <f>IFERROR(AT112/AP107,"-")</f>
        <v>0.33162087707542254</v>
      </c>
      <c r="AV112" s="186">
        <f t="shared" si="71"/>
        <v>62156.022002694204</v>
      </c>
      <c r="AW112" s="86">
        <f t="shared" si="119"/>
        <v>3.7263858909358634E-2</v>
      </c>
      <c r="BQ112" s="66"/>
      <c r="BR112" s="66"/>
    </row>
    <row r="113" spans="2:70" s="10" customFormat="1" ht="14.25" customHeight="1">
      <c r="B113" s="505"/>
      <c r="C113" s="507"/>
      <c r="D113" s="494"/>
      <c r="E113" s="501"/>
      <c r="F113" s="498"/>
      <c r="G113" s="101" t="s">
        <v>150</v>
      </c>
      <c r="H113" s="183">
        <v>169249256</v>
      </c>
      <c r="I113" s="151">
        <f>IFERROR(H113/E107,"-")</f>
        <v>2.8400259604180661E-2</v>
      </c>
      <c r="J113" s="183">
        <v>910</v>
      </c>
      <c r="K113" s="151">
        <f>IFERROR(J113/F107,"-")</f>
        <v>9.1558506892041452E-2</v>
      </c>
      <c r="L113" s="186">
        <f t="shared" si="67"/>
        <v>185988.1934065934</v>
      </c>
      <c r="M113" s="86">
        <f t="shared" si="114"/>
        <v>7.6134062881716112E-3</v>
      </c>
      <c r="N113" s="501"/>
      <c r="O113" s="498"/>
      <c r="P113" s="101" t="s">
        <v>150</v>
      </c>
      <c r="Q113" s="183">
        <v>18923607</v>
      </c>
      <c r="R113" s="151">
        <f>IFERROR(Q113/N107,"-")</f>
        <v>2.1865844664535863E-2</v>
      </c>
      <c r="S113" s="183">
        <v>127</v>
      </c>
      <c r="T113" s="151">
        <f>IFERROR(S113/O107,"-")</f>
        <v>9.4213649851632053E-2</v>
      </c>
      <c r="U113" s="186">
        <f t="shared" si="68"/>
        <v>149004.77952755906</v>
      </c>
      <c r="V113" s="86">
        <f t="shared" si="115"/>
        <v>1.0625303281294447E-3</v>
      </c>
      <c r="W113" s="501"/>
      <c r="X113" s="498"/>
      <c r="Y113" s="101" t="s">
        <v>150</v>
      </c>
      <c r="Z113" s="183">
        <v>12802855</v>
      </c>
      <c r="AA113" s="151">
        <f>IFERROR(Z113/W107,"-")</f>
        <v>2.4977607106042899E-2</v>
      </c>
      <c r="AB113" s="183">
        <v>85</v>
      </c>
      <c r="AC113" s="151">
        <f>IFERROR(AB113/X107,"-")</f>
        <v>0.10611735330836454</v>
      </c>
      <c r="AD113" s="186">
        <f t="shared" si="69"/>
        <v>150621.82352941178</v>
      </c>
      <c r="AE113" s="86">
        <f t="shared" si="116"/>
        <v>7.1114234559844721E-4</v>
      </c>
      <c r="AF113" s="501"/>
      <c r="AG113" s="498"/>
      <c r="AH113" s="101" t="s">
        <v>150</v>
      </c>
      <c r="AI113" s="183">
        <v>26220231</v>
      </c>
      <c r="AJ113" s="151">
        <f>IFERROR(AI113/AF107,"-")</f>
        <v>2.4136202650264258E-2</v>
      </c>
      <c r="AK113" s="183">
        <v>176</v>
      </c>
      <c r="AL113" s="151">
        <f>IFERROR(AK113/AG107,"-")</f>
        <v>0.13104988830975428</v>
      </c>
      <c r="AM113" s="186">
        <f t="shared" si="70"/>
        <v>148978.58522727274</v>
      </c>
      <c r="AN113" s="86">
        <f t="shared" si="117"/>
        <v>1.4724829744156083E-3</v>
      </c>
      <c r="AO113" s="501"/>
      <c r="AP113" s="498"/>
      <c r="AQ113" s="101" t="s">
        <v>150</v>
      </c>
      <c r="AR113" s="183">
        <f t="shared" si="66"/>
        <v>227195949</v>
      </c>
      <c r="AS113" s="151">
        <f>IFERROR(AR113/AO107,"-")</f>
        <v>2.6970765915435374E-2</v>
      </c>
      <c r="AT113" s="183">
        <f t="shared" si="118"/>
        <v>1298</v>
      </c>
      <c r="AU113" s="151">
        <f>IFERROR(AT113/AP107,"-")</f>
        <v>9.6642096642096637E-2</v>
      </c>
      <c r="AV113" s="186">
        <f t="shared" si="71"/>
        <v>175035.39984591681</v>
      </c>
      <c r="AW113" s="86">
        <f t="shared" si="119"/>
        <v>1.0859561936315111E-2</v>
      </c>
      <c r="BQ113" s="66"/>
      <c r="BR113" s="66"/>
    </row>
    <row r="114" spans="2:70" s="10" customFormat="1" ht="14.25" customHeight="1">
      <c r="B114" s="505"/>
      <c r="C114" s="507"/>
      <c r="D114" s="494"/>
      <c r="E114" s="501"/>
      <c r="F114" s="498"/>
      <c r="G114" s="101" t="s">
        <v>160</v>
      </c>
      <c r="H114" s="183">
        <v>25595</v>
      </c>
      <c r="I114" s="151">
        <f>IFERROR(H114/E107,"-")</f>
        <v>4.2948764546947496E-6</v>
      </c>
      <c r="J114" s="183">
        <v>4</v>
      </c>
      <c r="K114" s="151">
        <f>IFERROR(J114/F107,"-")</f>
        <v>4.0245497534963277E-4</v>
      </c>
      <c r="L114" s="186">
        <f t="shared" si="67"/>
        <v>6398.75</v>
      </c>
      <c r="M114" s="86">
        <f t="shared" si="114"/>
        <v>3.3465522145809282E-5</v>
      </c>
      <c r="N114" s="501"/>
      <c r="O114" s="498"/>
      <c r="P114" s="101" t="s">
        <v>243</v>
      </c>
      <c r="Q114" s="183">
        <v>3929</v>
      </c>
      <c r="R114" s="151">
        <f>IFERROR(Q114/N107,"-")</f>
        <v>4.5398799334060044E-6</v>
      </c>
      <c r="S114" s="183">
        <v>1</v>
      </c>
      <c r="T114" s="151">
        <f>IFERROR(S114/O107,"-")</f>
        <v>7.4183976261127599E-4</v>
      </c>
      <c r="U114" s="186">
        <f t="shared" si="68"/>
        <v>3929</v>
      </c>
      <c r="V114" s="86">
        <f t="shared" si="115"/>
        <v>8.3663805364523204E-6</v>
      </c>
      <c r="W114" s="501"/>
      <c r="X114" s="498"/>
      <c r="Y114" s="101" t="s">
        <v>160</v>
      </c>
      <c r="Z114" s="183">
        <v>658</v>
      </c>
      <c r="AA114" s="151">
        <f>IFERROR(Z114/W107,"-")</f>
        <v>1.2837187858314591E-6</v>
      </c>
      <c r="AB114" s="183">
        <v>1</v>
      </c>
      <c r="AC114" s="151">
        <f>IFERROR(AB114/X107,"-")</f>
        <v>1.2484394506866417E-3</v>
      </c>
      <c r="AD114" s="186">
        <f t="shared" si="69"/>
        <v>658</v>
      </c>
      <c r="AE114" s="86">
        <f t="shared" si="116"/>
        <v>8.3663805364523204E-6</v>
      </c>
      <c r="AF114" s="501"/>
      <c r="AG114" s="498"/>
      <c r="AH114" s="101" t="s">
        <v>160</v>
      </c>
      <c r="AI114" s="183">
        <v>0</v>
      </c>
      <c r="AJ114" s="151">
        <f>IFERROR(AI114/AF107,"-")</f>
        <v>0</v>
      </c>
      <c r="AK114" s="183">
        <v>0</v>
      </c>
      <c r="AL114" s="151">
        <f>IFERROR(AK114/AG107,"-")</f>
        <v>0</v>
      </c>
      <c r="AM114" s="186" t="str">
        <f t="shared" si="70"/>
        <v>-</v>
      </c>
      <c r="AN114" s="86">
        <f t="shared" si="117"/>
        <v>0</v>
      </c>
      <c r="AO114" s="501"/>
      <c r="AP114" s="498"/>
      <c r="AQ114" s="101" t="s">
        <v>160</v>
      </c>
      <c r="AR114" s="183">
        <f t="shared" si="66"/>
        <v>30182</v>
      </c>
      <c r="AS114" s="151">
        <f>IFERROR(AR114/AO107,"-")</f>
        <v>3.5829496980145119E-6</v>
      </c>
      <c r="AT114" s="183">
        <f t="shared" si="118"/>
        <v>6</v>
      </c>
      <c r="AU114" s="151">
        <f>IFERROR(AT114/AP107,"-")</f>
        <v>4.4672771945499217E-4</v>
      </c>
      <c r="AV114" s="186">
        <f t="shared" si="71"/>
        <v>5030.333333333333</v>
      </c>
      <c r="AW114" s="86">
        <f t="shared" si="119"/>
        <v>5.0198283218713919E-5</v>
      </c>
      <c r="BQ114" s="66"/>
      <c r="BR114" s="66"/>
    </row>
    <row r="115" spans="2:70" s="10" customFormat="1" ht="14.25" customHeight="1">
      <c r="B115" s="505"/>
      <c r="C115" s="507"/>
      <c r="D115" s="494"/>
      <c r="E115" s="501"/>
      <c r="F115" s="498"/>
      <c r="G115" s="101" t="s">
        <v>151</v>
      </c>
      <c r="H115" s="183">
        <v>1770483</v>
      </c>
      <c r="I115" s="151">
        <f>IFERROR(H115/E107,"-")</f>
        <v>2.9708949990768995E-4</v>
      </c>
      <c r="J115" s="183">
        <v>81</v>
      </c>
      <c r="K115" s="151">
        <f>IFERROR(J115/F107,"-")</f>
        <v>8.1497132508300627E-3</v>
      </c>
      <c r="L115" s="186">
        <f t="shared" si="67"/>
        <v>21857.814814814814</v>
      </c>
      <c r="M115" s="86">
        <f t="shared" si="114"/>
        <v>6.7767682345263789E-4</v>
      </c>
      <c r="N115" s="501"/>
      <c r="O115" s="498"/>
      <c r="P115" s="101" t="s">
        <v>151</v>
      </c>
      <c r="Q115" s="183">
        <v>197052</v>
      </c>
      <c r="R115" s="151">
        <f>IFERROR(Q115/N107,"-")</f>
        <v>2.2768959547913464E-4</v>
      </c>
      <c r="S115" s="183">
        <v>12</v>
      </c>
      <c r="T115" s="151">
        <f>IFERROR(S115/O107,"-")</f>
        <v>8.9020771513353119E-3</v>
      </c>
      <c r="U115" s="186">
        <f t="shared" si="68"/>
        <v>16421</v>
      </c>
      <c r="V115" s="86">
        <f t="shared" si="115"/>
        <v>1.0039656643742784E-4</v>
      </c>
      <c r="W115" s="501"/>
      <c r="X115" s="498"/>
      <c r="Y115" s="101" t="s">
        <v>151</v>
      </c>
      <c r="Z115" s="183">
        <v>84999</v>
      </c>
      <c r="AA115" s="151">
        <f>IFERROR(Z115/W107,"-")</f>
        <v>1.6582798339952613E-4</v>
      </c>
      <c r="AB115" s="183">
        <v>8</v>
      </c>
      <c r="AC115" s="151">
        <f>IFERROR(AB115/X107,"-")</f>
        <v>9.9875156054931337E-3</v>
      </c>
      <c r="AD115" s="186">
        <f t="shared" si="69"/>
        <v>10624.875</v>
      </c>
      <c r="AE115" s="86">
        <f t="shared" si="116"/>
        <v>6.6931044291618563E-5</v>
      </c>
      <c r="AF115" s="501"/>
      <c r="AG115" s="498"/>
      <c r="AH115" s="101" t="s">
        <v>151</v>
      </c>
      <c r="AI115" s="183">
        <v>581442</v>
      </c>
      <c r="AJ115" s="151">
        <f>IFERROR(AI115/AF107,"-")</f>
        <v>5.3522800548076602E-4</v>
      </c>
      <c r="AK115" s="183">
        <v>14</v>
      </c>
      <c r="AL115" s="151">
        <f>IFERROR(AK115/AG107,"-")</f>
        <v>1.0424422933730455E-2</v>
      </c>
      <c r="AM115" s="186">
        <f t="shared" si="70"/>
        <v>41531.571428571428</v>
      </c>
      <c r="AN115" s="86">
        <f t="shared" si="117"/>
        <v>1.1712932751033248E-4</v>
      </c>
      <c r="AO115" s="501"/>
      <c r="AP115" s="498"/>
      <c r="AQ115" s="101" t="s">
        <v>151</v>
      </c>
      <c r="AR115" s="183">
        <f t="shared" si="66"/>
        <v>2633976</v>
      </c>
      <c r="AS115" s="151">
        <f>IFERROR(AR115/AO107,"-")</f>
        <v>3.1268317254580454E-4</v>
      </c>
      <c r="AT115" s="183">
        <f t="shared" si="118"/>
        <v>115</v>
      </c>
      <c r="AU115" s="151">
        <f>IFERROR(AT115/AP107,"-")</f>
        <v>8.5622812895540176E-3</v>
      </c>
      <c r="AV115" s="186">
        <f t="shared" si="71"/>
        <v>22904.139130434782</v>
      </c>
      <c r="AW115" s="86">
        <f t="shared" si="119"/>
        <v>9.6213376169201675E-4</v>
      </c>
      <c r="BQ115" s="66"/>
      <c r="BR115" s="66"/>
    </row>
    <row r="116" spans="2:70" s="10" customFormat="1" ht="14.25" customHeight="1">
      <c r="B116" s="505"/>
      <c r="C116" s="507"/>
      <c r="D116" s="494"/>
      <c r="E116" s="501"/>
      <c r="F116" s="498"/>
      <c r="G116" s="101" t="s">
        <v>152</v>
      </c>
      <c r="H116" s="183">
        <v>3886292</v>
      </c>
      <c r="I116" s="151">
        <f>IFERROR(H116/E107,"-")</f>
        <v>6.5212518096771112E-4</v>
      </c>
      <c r="J116" s="183">
        <v>322</v>
      </c>
      <c r="K116" s="151">
        <f>IFERROR(J116/F107,"-")</f>
        <v>3.2397625515645435E-2</v>
      </c>
      <c r="L116" s="186">
        <f t="shared" si="67"/>
        <v>12069.229813664597</v>
      </c>
      <c r="M116" s="86">
        <f t="shared" si="114"/>
        <v>2.693974532737647E-3</v>
      </c>
      <c r="N116" s="501"/>
      <c r="O116" s="498"/>
      <c r="P116" s="101" t="s">
        <v>152</v>
      </c>
      <c r="Q116" s="183">
        <v>1238548</v>
      </c>
      <c r="R116" s="151">
        <f>IFERROR(Q116/N107,"-")</f>
        <v>1.4311171320336321E-3</v>
      </c>
      <c r="S116" s="183">
        <v>55</v>
      </c>
      <c r="T116" s="151">
        <f>IFERROR(S116/O107,"-")</f>
        <v>4.0801186943620178E-2</v>
      </c>
      <c r="U116" s="186">
        <f t="shared" si="68"/>
        <v>22519.054545454546</v>
      </c>
      <c r="V116" s="86">
        <f t="shared" si="115"/>
        <v>4.6015092950487763E-4</v>
      </c>
      <c r="W116" s="501"/>
      <c r="X116" s="498"/>
      <c r="Y116" s="101" t="s">
        <v>152</v>
      </c>
      <c r="Z116" s="183">
        <v>568147</v>
      </c>
      <c r="AA116" s="151">
        <f>IFERROR(Z116/W107,"-")</f>
        <v>1.108420937710921E-3</v>
      </c>
      <c r="AB116" s="183">
        <v>38</v>
      </c>
      <c r="AC116" s="151">
        <f>IFERROR(AB116/X107,"-")</f>
        <v>4.7440699126092382E-2</v>
      </c>
      <c r="AD116" s="186">
        <f t="shared" si="69"/>
        <v>14951.236842105263</v>
      </c>
      <c r="AE116" s="86">
        <f t="shared" si="116"/>
        <v>3.1792246038518814E-4</v>
      </c>
      <c r="AF116" s="501"/>
      <c r="AG116" s="498"/>
      <c r="AH116" s="101" t="s">
        <v>152</v>
      </c>
      <c r="AI116" s="183">
        <v>1454423</v>
      </c>
      <c r="AJ116" s="151">
        <f>IFERROR(AI116/AF107,"-")</f>
        <v>1.338822997677072E-3</v>
      </c>
      <c r="AK116" s="183">
        <v>67</v>
      </c>
      <c r="AL116" s="151">
        <f>IFERROR(AK116/AG107,"-")</f>
        <v>4.9888309754281462E-2</v>
      </c>
      <c r="AM116" s="186">
        <f t="shared" si="70"/>
        <v>21707.805970149253</v>
      </c>
      <c r="AN116" s="86">
        <f t="shared" si="117"/>
        <v>5.6054749594230545E-4</v>
      </c>
      <c r="AO116" s="501"/>
      <c r="AP116" s="498"/>
      <c r="AQ116" s="101" t="s">
        <v>152</v>
      </c>
      <c r="AR116" s="183">
        <f t="shared" si="66"/>
        <v>7147410</v>
      </c>
      <c r="AS116" s="151">
        <f>IFERROR(AR116/AO107,"-")</f>
        <v>8.4847957395420791E-4</v>
      </c>
      <c r="AT116" s="183">
        <f t="shared" si="118"/>
        <v>482</v>
      </c>
      <c r="AU116" s="151">
        <f>IFERROR(AT116/AP107,"-")</f>
        <v>3.5887126796217708E-2</v>
      </c>
      <c r="AV116" s="186">
        <f t="shared" si="71"/>
        <v>14828.651452282158</v>
      </c>
      <c r="AW116" s="86">
        <f t="shared" si="119"/>
        <v>4.032595418570018E-3</v>
      </c>
      <c r="BQ116" s="66"/>
      <c r="BR116" s="66"/>
    </row>
    <row r="117" spans="2:70" s="10" customFormat="1" ht="14.25" customHeight="1">
      <c r="B117" s="505"/>
      <c r="C117" s="507"/>
      <c r="D117" s="494"/>
      <c r="E117" s="501"/>
      <c r="F117" s="498"/>
      <c r="G117" s="101" t="s">
        <v>153</v>
      </c>
      <c r="H117" s="183">
        <v>325502</v>
      </c>
      <c r="I117" s="151">
        <f>IFERROR(H117/E107,"-")</f>
        <v>5.4619686491738631E-5</v>
      </c>
      <c r="J117" s="183">
        <v>32</v>
      </c>
      <c r="K117" s="151">
        <f>IFERROR(J117/F107,"-")</f>
        <v>3.2196398027970622E-3</v>
      </c>
      <c r="L117" s="186">
        <f t="shared" si="67"/>
        <v>10171.9375</v>
      </c>
      <c r="M117" s="86">
        <f t="shared" si="114"/>
        <v>2.6772417716647425E-4</v>
      </c>
      <c r="N117" s="501"/>
      <c r="O117" s="498"/>
      <c r="P117" s="101" t="s">
        <v>153</v>
      </c>
      <c r="Q117" s="183">
        <v>258209</v>
      </c>
      <c r="R117" s="151">
        <f>IFERROR(Q117/N107,"-")</f>
        <v>2.9835527048226802E-4</v>
      </c>
      <c r="S117" s="183">
        <v>4</v>
      </c>
      <c r="T117" s="151">
        <f>IFERROR(S117/O107,"-")</f>
        <v>2.967359050445104E-3</v>
      </c>
      <c r="U117" s="186">
        <f t="shared" si="68"/>
        <v>64552.25</v>
      </c>
      <c r="V117" s="86">
        <f t="shared" si="115"/>
        <v>3.3465522145809282E-5</v>
      </c>
      <c r="W117" s="501"/>
      <c r="X117" s="498"/>
      <c r="Y117" s="101" t="s">
        <v>153</v>
      </c>
      <c r="Z117" s="183">
        <v>10750</v>
      </c>
      <c r="AA117" s="151">
        <f>IFERROR(Z117/W107,"-")</f>
        <v>2.0972609342991163E-5</v>
      </c>
      <c r="AB117" s="183">
        <v>3</v>
      </c>
      <c r="AC117" s="151">
        <f>IFERROR(AB117/X107,"-")</f>
        <v>3.7453183520599251E-3</v>
      </c>
      <c r="AD117" s="186">
        <f t="shared" si="69"/>
        <v>3583.3333333333335</v>
      </c>
      <c r="AE117" s="86">
        <f t="shared" si="116"/>
        <v>2.509914160935696E-5</v>
      </c>
      <c r="AF117" s="501"/>
      <c r="AG117" s="498"/>
      <c r="AH117" s="101" t="s">
        <v>153</v>
      </c>
      <c r="AI117" s="183">
        <v>98027</v>
      </c>
      <c r="AJ117" s="151">
        <f>IFERROR(AI117/AF107,"-")</f>
        <v>9.0235648084010183E-5</v>
      </c>
      <c r="AK117" s="183">
        <v>17</v>
      </c>
      <c r="AL117" s="151">
        <f>IFERROR(AK117/AG107,"-")</f>
        <v>1.2658227848101266E-2</v>
      </c>
      <c r="AM117" s="186">
        <f t="shared" si="70"/>
        <v>5766.2941176470586</v>
      </c>
      <c r="AN117" s="86">
        <f t="shared" si="117"/>
        <v>1.4222846911968943E-4</v>
      </c>
      <c r="AO117" s="501"/>
      <c r="AP117" s="498"/>
      <c r="AQ117" s="101" t="s">
        <v>153</v>
      </c>
      <c r="AR117" s="183">
        <f t="shared" si="66"/>
        <v>692488</v>
      </c>
      <c r="AS117" s="151">
        <f>IFERROR(AR117/AO107,"-")</f>
        <v>8.2206270972058626E-5</v>
      </c>
      <c r="AT117" s="183">
        <f t="shared" si="118"/>
        <v>56</v>
      </c>
      <c r="AU117" s="151">
        <f>IFERROR(AT117/AP107,"-")</f>
        <v>4.1694587149132606E-3</v>
      </c>
      <c r="AV117" s="186">
        <f t="shared" si="71"/>
        <v>12365.857142857143</v>
      </c>
      <c r="AW117" s="86">
        <f t="shared" si="119"/>
        <v>4.685173100413299E-4</v>
      </c>
      <c r="BQ117" s="66"/>
      <c r="BR117" s="66"/>
    </row>
    <row r="118" spans="2:70" s="10" customFormat="1" ht="14.25" customHeight="1">
      <c r="B118" s="505"/>
      <c r="C118" s="507"/>
      <c r="D118" s="494"/>
      <c r="E118" s="501"/>
      <c r="F118" s="498"/>
      <c r="G118" s="101" t="s">
        <v>154</v>
      </c>
      <c r="H118" s="183">
        <v>6803479</v>
      </c>
      <c r="I118" s="151">
        <f>IFERROR(H118/E107,"-")</f>
        <v>1.1416332005122164E-3</v>
      </c>
      <c r="J118" s="183">
        <v>34</v>
      </c>
      <c r="K118" s="151">
        <f>IFERROR(J118/F107,"-")</f>
        <v>3.4208672904718785E-3</v>
      </c>
      <c r="L118" s="186">
        <f t="shared" si="67"/>
        <v>200102.32352941178</v>
      </c>
      <c r="M118" s="86">
        <f t="shared" si="114"/>
        <v>2.8445693823937886E-4</v>
      </c>
      <c r="N118" s="501"/>
      <c r="O118" s="498"/>
      <c r="P118" s="101" t="s">
        <v>154</v>
      </c>
      <c r="Q118" s="183">
        <v>622988</v>
      </c>
      <c r="R118" s="151">
        <f>IFERROR(Q118/N107,"-")</f>
        <v>7.1985001780420967E-4</v>
      </c>
      <c r="S118" s="183">
        <v>6</v>
      </c>
      <c r="T118" s="151">
        <f>IFERROR(S118/O107,"-")</f>
        <v>4.4510385756676559E-3</v>
      </c>
      <c r="U118" s="186">
        <f t="shared" si="68"/>
        <v>103831.33333333333</v>
      </c>
      <c r="V118" s="86">
        <f t="shared" si="115"/>
        <v>5.0198283218713919E-5</v>
      </c>
      <c r="W118" s="501"/>
      <c r="X118" s="498"/>
      <c r="Y118" s="101" t="s">
        <v>154</v>
      </c>
      <c r="Z118" s="183">
        <v>874501</v>
      </c>
      <c r="AA118" s="151">
        <f>IFERROR(Z118/W107,"-")</f>
        <v>1.7060993342376853E-3</v>
      </c>
      <c r="AB118" s="183">
        <v>2</v>
      </c>
      <c r="AC118" s="151">
        <f>IFERROR(AB118/X107,"-")</f>
        <v>2.4968789013732834E-3</v>
      </c>
      <c r="AD118" s="186">
        <f t="shared" si="69"/>
        <v>437250.5</v>
      </c>
      <c r="AE118" s="86">
        <f t="shared" si="116"/>
        <v>1.6732761072904641E-5</v>
      </c>
      <c r="AF118" s="501"/>
      <c r="AG118" s="498"/>
      <c r="AH118" s="101" t="s">
        <v>154</v>
      </c>
      <c r="AI118" s="183">
        <v>4842354</v>
      </c>
      <c r="AJ118" s="151">
        <f>IFERROR(AI118/AF107,"-")</f>
        <v>4.4574755061584977E-3</v>
      </c>
      <c r="AK118" s="183">
        <v>21</v>
      </c>
      <c r="AL118" s="151">
        <f>IFERROR(AK118/AG107,"-")</f>
        <v>1.5636634400595682E-2</v>
      </c>
      <c r="AM118" s="186">
        <f t="shared" si="70"/>
        <v>230588.28571428571</v>
      </c>
      <c r="AN118" s="86">
        <f t="shared" si="117"/>
        <v>1.7569399126549871E-4</v>
      </c>
      <c r="AO118" s="501"/>
      <c r="AP118" s="498"/>
      <c r="AQ118" s="101" t="s">
        <v>154</v>
      </c>
      <c r="AR118" s="183">
        <f t="shared" si="66"/>
        <v>13143322</v>
      </c>
      <c r="AS118" s="151">
        <f>IFERROR(AR118/AO107,"-")</f>
        <v>1.560263123411553E-3</v>
      </c>
      <c r="AT118" s="183">
        <f t="shared" si="118"/>
        <v>63</v>
      </c>
      <c r="AU118" s="151">
        <f>IFERROR(AT118/AP107,"-")</f>
        <v>4.6906410542774182E-3</v>
      </c>
      <c r="AV118" s="186">
        <f t="shared" si="71"/>
        <v>208624.15873015873</v>
      </c>
      <c r="AW118" s="86">
        <f t="shared" si="119"/>
        <v>5.2708197379649612E-4</v>
      </c>
      <c r="BQ118" s="66"/>
      <c r="BR118" s="66"/>
    </row>
    <row r="119" spans="2:70" s="10" customFormat="1" ht="14.25" customHeight="1">
      <c r="B119" s="505"/>
      <c r="C119" s="507"/>
      <c r="D119" s="494"/>
      <c r="E119" s="501"/>
      <c r="F119" s="498"/>
      <c r="G119" s="101" t="s">
        <v>155</v>
      </c>
      <c r="H119" s="183">
        <v>36753793</v>
      </c>
      <c r="I119" s="151">
        <f>IFERROR(H119/E107,"-")</f>
        <v>6.1673373774731276E-3</v>
      </c>
      <c r="J119" s="183">
        <v>918</v>
      </c>
      <c r="K119" s="151">
        <f>IFERROR(J119/F107,"-")</f>
        <v>9.2363416842740714E-2</v>
      </c>
      <c r="L119" s="186">
        <f t="shared" si="67"/>
        <v>40036.81154684096</v>
      </c>
      <c r="M119" s="86">
        <f t="shared" si="114"/>
        <v>7.6803373324632294E-3</v>
      </c>
      <c r="N119" s="501"/>
      <c r="O119" s="498"/>
      <c r="P119" s="101" t="s">
        <v>155</v>
      </c>
      <c r="Q119" s="183">
        <v>6624605</v>
      </c>
      <c r="R119" s="151">
        <f>IFERROR(Q119/N107,"-")</f>
        <v>7.6545969219244296E-3</v>
      </c>
      <c r="S119" s="183">
        <v>162</v>
      </c>
      <c r="T119" s="151">
        <f>IFERROR(S119/O107,"-")</f>
        <v>0.12017804154302671</v>
      </c>
      <c r="U119" s="186">
        <f t="shared" si="68"/>
        <v>40892.623456790127</v>
      </c>
      <c r="V119" s="86">
        <f t="shared" si="115"/>
        <v>1.3553536469052758E-3</v>
      </c>
      <c r="W119" s="501"/>
      <c r="X119" s="498"/>
      <c r="Y119" s="101" t="s">
        <v>155</v>
      </c>
      <c r="Z119" s="183">
        <v>4273773</v>
      </c>
      <c r="AA119" s="151">
        <f>IFERROR(Z119/W107,"-")</f>
        <v>8.3378764232207789E-3</v>
      </c>
      <c r="AB119" s="183">
        <v>105</v>
      </c>
      <c r="AC119" s="151">
        <f>IFERROR(AB119/X107,"-")</f>
        <v>0.13108614232209737</v>
      </c>
      <c r="AD119" s="186">
        <f t="shared" si="69"/>
        <v>40702.6</v>
      </c>
      <c r="AE119" s="86">
        <f t="shared" si="116"/>
        <v>8.7846995632749364E-4</v>
      </c>
      <c r="AF119" s="501"/>
      <c r="AG119" s="498"/>
      <c r="AH119" s="101" t="s">
        <v>155</v>
      </c>
      <c r="AI119" s="183">
        <v>8861380</v>
      </c>
      <c r="AJ119" s="151">
        <f>IFERROR(AI119/AF107,"-")</f>
        <v>8.1570625156200446E-3</v>
      </c>
      <c r="AK119" s="183">
        <v>207</v>
      </c>
      <c r="AL119" s="151">
        <f>IFERROR(AK119/AG107,"-")</f>
        <v>0.154132539091586</v>
      </c>
      <c r="AM119" s="186">
        <f t="shared" si="70"/>
        <v>42808.599033816427</v>
      </c>
      <c r="AN119" s="86">
        <f t="shared" si="117"/>
        <v>1.7318407710456302E-3</v>
      </c>
      <c r="AO119" s="501"/>
      <c r="AP119" s="498"/>
      <c r="AQ119" s="101" t="s">
        <v>155</v>
      </c>
      <c r="AR119" s="183">
        <f t="shared" si="66"/>
        <v>56513551</v>
      </c>
      <c r="AS119" s="151">
        <f>IFERROR(AR119/AO107,"-")</f>
        <v>6.7088069209852797E-3</v>
      </c>
      <c r="AT119" s="183">
        <f t="shared" si="118"/>
        <v>1392</v>
      </c>
      <c r="AU119" s="151">
        <f>IFERROR(AT119/AP107,"-")</f>
        <v>0.10364083091355819</v>
      </c>
      <c r="AV119" s="186">
        <f t="shared" si="71"/>
        <v>40598.815373563215</v>
      </c>
      <c r="AW119" s="86">
        <f t="shared" si="119"/>
        <v>1.164600170674163E-2</v>
      </c>
      <c r="BQ119" s="66"/>
      <c r="BR119" s="66"/>
    </row>
    <row r="120" spans="2:70" s="10" customFormat="1" ht="14.25" customHeight="1">
      <c r="B120" s="505"/>
      <c r="C120" s="507"/>
      <c r="D120" s="494"/>
      <c r="E120" s="501"/>
      <c r="F120" s="498"/>
      <c r="G120" s="101" t="s">
        <v>156</v>
      </c>
      <c r="H120" s="183">
        <v>57427505</v>
      </c>
      <c r="I120" s="151">
        <f>IFERROR(H120/E107,"-")</f>
        <v>9.6364148887034574E-3</v>
      </c>
      <c r="J120" s="183">
        <v>759</v>
      </c>
      <c r="K120" s="151">
        <f>IFERROR(J120/F107,"-")</f>
        <v>7.6365831572592816E-2</v>
      </c>
      <c r="L120" s="186">
        <f t="shared" si="67"/>
        <v>75662.061923583664</v>
      </c>
      <c r="M120" s="86">
        <f t="shared" si="114"/>
        <v>6.3500828271673112E-3</v>
      </c>
      <c r="N120" s="501"/>
      <c r="O120" s="498"/>
      <c r="P120" s="101" t="s">
        <v>156</v>
      </c>
      <c r="Q120" s="183">
        <v>6151412</v>
      </c>
      <c r="R120" s="151">
        <f>IFERROR(Q120/N107,"-")</f>
        <v>7.107831993105853E-3</v>
      </c>
      <c r="S120" s="183">
        <v>83</v>
      </c>
      <c r="T120" s="151">
        <f>IFERROR(S120/O107,"-")</f>
        <v>6.1572700296735908E-2</v>
      </c>
      <c r="U120" s="186">
        <f t="shared" si="68"/>
        <v>74113.397590361448</v>
      </c>
      <c r="V120" s="86">
        <f t="shared" si="115"/>
        <v>6.9440958452554255E-4</v>
      </c>
      <c r="W120" s="501"/>
      <c r="X120" s="498"/>
      <c r="Y120" s="101" t="s">
        <v>156</v>
      </c>
      <c r="Z120" s="183">
        <v>3174991</v>
      </c>
      <c r="AA120" s="151">
        <f>IFERROR(Z120/W107,"-")</f>
        <v>6.1942182242337544E-3</v>
      </c>
      <c r="AB120" s="183">
        <v>52</v>
      </c>
      <c r="AC120" s="151">
        <f>IFERROR(AB120/X107,"-")</f>
        <v>6.4918851435705374E-2</v>
      </c>
      <c r="AD120" s="186">
        <f t="shared" si="69"/>
        <v>61057.519230769234</v>
      </c>
      <c r="AE120" s="86">
        <f t="shared" si="116"/>
        <v>4.3505178789552063E-4</v>
      </c>
      <c r="AF120" s="501"/>
      <c r="AG120" s="498"/>
      <c r="AH120" s="101" t="s">
        <v>156</v>
      </c>
      <c r="AI120" s="183">
        <v>14622480</v>
      </c>
      <c r="AJ120" s="151">
        <f>IFERROR(AI120/AF107,"-")</f>
        <v>1.346026053429644E-2</v>
      </c>
      <c r="AK120" s="183">
        <v>137</v>
      </c>
      <c r="AL120" s="151">
        <f>IFERROR(AK120/AG107,"-")</f>
        <v>0.10201042442293373</v>
      </c>
      <c r="AM120" s="186">
        <f t="shared" si="70"/>
        <v>106733.4306569343</v>
      </c>
      <c r="AN120" s="86">
        <f t="shared" si="117"/>
        <v>1.1461941334939677E-3</v>
      </c>
      <c r="AO120" s="501"/>
      <c r="AP120" s="498"/>
      <c r="AQ120" s="101" t="s">
        <v>156</v>
      </c>
      <c r="AR120" s="183">
        <f t="shared" si="66"/>
        <v>81376388</v>
      </c>
      <c r="AS120" s="151">
        <f>IFERROR(AR120/AO107,"-")</f>
        <v>9.6603109406305666E-3</v>
      </c>
      <c r="AT120" s="183">
        <f t="shared" si="118"/>
        <v>1031</v>
      </c>
      <c r="AU120" s="151">
        <f>IFERROR(AT120/AP107,"-")</f>
        <v>7.6762713126349497E-2</v>
      </c>
      <c r="AV120" s="186">
        <f t="shared" si="71"/>
        <v>78929.571290009699</v>
      </c>
      <c r="AW120" s="86">
        <f t="shared" si="119"/>
        <v>8.6257383330823421E-3</v>
      </c>
      <c r="BQ120" s="66"/>
      <c r="BR120" s="66"/>
    </row>
    <row r="121" spans="2:70" s="10" customFormat="1" ht="14.25" customHeight="1">
      <c r="B121" s="505"/>
      <c r="C121" s="507"/>
      <c r="D121" s="494"/>
      <c r="E121" s="501"/>
      <c r="F121" s="498"/>
      <c r="G121" s="101" t="s">
        <v>157</v>
      </c>
      <c r="H121" s="183">
        <v>20984810</v>
      </c>
      <c r="I121" s="151">
        <f>IFERROR(H121/E107,"-")</f>
        <v>3.5212801865693662E-3</v>
      </c>
      <c r="J121" s="183">
        <v>511</v>
      </c>
      <c r="K121" s="151">
        <f>IFERROR(J121/F107,"-")</f>
        <v>5.1413623100915587E-2</v>
      </c>
      <c r="L121" s="186">
        <f t="shared" si="67"/>
        <v>41066.164383561641</v>
      </c>
      <c r="M121" s="86">
        <f t="shared" si="114"/>
        <v>4.2752204541271358E-3</v>
      </c>
      <c r="N121" s="501"/>
      <c r="O121" s="498"/>
      <c r="P121" s="101" t="s">
        <v>157</v>
      </c>
      <c r="Q121" s="183">
        <v>4303173</v>
      </c>
      <c r="R121" s="151">
        <f>IFERROR(Q121/N107,"-")</f>
        <v>4.9722292574890603E-3</v>
      </c>
      <c r="S121" s="183">
        <v>89</v>
      </c>
      <c r="T121" s="151">
        <f>IFERROR(S121/O107,"-")</f>
        <v>6.6023738872403565E-2</v>
      </c>
      <c r="U121" s="186">
        <f t="shared" si="68"/>
        <v>48350.258426966291</v>
      </c>
      <c r="V121" s="86">
        <f t="shared" si="115"/>
        <v>7.4460786774425644E-4</v>
      </c>
      <c r="W121" s="501"/>
      <c r="X121" s="498"/>
      <c r="Y121" s="101" t="s">
        <v>157</v>
      </c>
      <c r="Z121" s="183">
        <v>2978725</v>
      </c>
      <c r="AA121" s="151">
        <f>IFERROR(Z121/W107,"-")</f>
        <v>5.811314954902452E-3</v>
      </c>
      <c r="AB121" s="183">
        <v>63</v>
      </c>
      <c r="AC121" s="151">
        <f>IFERROR(AB121/X107,"-")</f>
        <v>7.8651685393258425E-2</v>
      </c>
      <c r="AD121" s="186">
        <f t="shared" si="69"/>
        <v>47281.349206349209</v>
      </c>
      <c r="AE121" s="86">
        <f t="shared" si="116"/>
        <v>5.2708197379649612E-4</v>
      </c>
      <c r="AF121" s="501"/>
      <c r="AG121" s="498"/>
      <c r="AH121" s="101" t="s">
        <v>157</v>
      </c>
      <c r="AI121" s="183">
        <v>7077061</v>
      </c>
      <c r="AJ121" s="151">
        <f>IFERROR(AI121/AF107,"-")</f>
        <v>6.5145642105243779E-3</v>
      </c>
      <c r="AK121" s="183">
        <v>119</v>
      </c>
      <c r="AL121" s="151">
        <f>IFERROR(AK121/AG107,"-")</f>
        <v>8.8607594936708861E-2</v>
      </c>
      <c r="AM121" s="186">
        <f t="shared" si="70"/>
        <v>59471.100840336134</v>
      </c>
      <c r="AN121" s="86">
        <f t="shared" si="117"/>
        <v>9.9559928383782608E-4</v>
      </c>
      <c r="AO121" s="501"/>
      <c r="AP121" s="498"/>
      <c r="AQ121" s="101" t="s">
        <v>157</v>
      </c>
      <c r="AR121" s="183">
        <f t="shared" si="66"/>
        <v>35343769</v>
      </c>
      <c r="AS121" s="151">
        <f>IFERROR(AR121/AO107,"-")</f>
        <v>4.1957109026984516E-3</v>
      </c>
      <c r="AT121" s="183">
        <f t="shared" si="118"/>
        <v>782</v>
      </c>
      <c r="AU121" s="151">
        <f>IFERROR(AT121/AP107,"-")</f>
        <v>5.8223512768967312E-2</v>
      </c>
      <c r="AV121" s="186">
        <f t="shared" si="71"/>
        <v>45196.635549872124</v>
      </c>
      <c r="AW121" s="86">
        <f t="shared" si="119"/>
        <v>6.5425095795057144E-3</v>
      </c>
      <c r="BQ121" s="66"/>
      <c r="BR121" s="66"/>
    </row>
    <row r="122" spans="2:70" s="10" customFormat="1" ht="14.25" customHeight="1">
      <c r="B122" s="505"/>
      <c r="C122" s="507"/>
      <c r="D122" s="494"/>
      <c r="E122" s="501"/>
      <c r="F122" s="498"/>
      <c r="G122" s="102" t="s">
        <v>158</v>
      </c>
      <c r="H122" s="184">
        <v>6773820</v>
      </c>
      <c r="I122" s="152">
        <f>IFERROR(H122/E107,"-")</f>
        <v>1.1366563792279893E-3</v>
      </c>
      <c r="J122" s="184">
        <v>688</v>
      </c>
      <c r="K122" s="152">
        <f>IFERROR(J122/F107,"-")</f>
        <v>6.9222255760136839E-2</v>
      </c>
      <c r="L122" s="187">
        <f t="shared" si="67"/>
        <v>9845.6686046511622</v>
      </c>
      <c r="M122" s="87">
        <f t="shared" si="114"/>
        <v>5.7560698090791959E-3</v>
      </c>
      <c r="N122" s="501"/>
      <c r="O122" s="498"/>
      <c r="P122" s="102" t="s">
        <v>158</v>
      </c>
      <c r="Q122" s="184">
        <v>945939</v>
      </c>
      <c r="R122" s="152">
        <f>IFERROR(Q122/N107,"-")</f>
        <v>1.0930133581893975E-3</v>
      </c>
      <c r="S122" s="184">
        <v>112</v>
      </c>
      <c r="T122" s="152">
        <f>IFERROR(S122/O107,"-")</f>
        <v>8.3086053412462904E-2</v>
      </c>
      <c r="U122" s="187">
        <f t="shared" si="68"/>
        <v>8445.8839285714294</v>
      </c>
      <c r="V122" s="87">
        <f t="shared" si="115"/>
        <v>9.3703462008265981E-4</v>
      </c>
      <c r="W122" s="501"/>
      <c r="X122" s="498"/>
      <c r="Y122" s="102" t="s">
        <v>158</v>
      </c>
      <c r="Z122" s="184">
        <v>589919</v>
      </c>
      <c r="AA122" s="152">
        <f>IFERROR(Z122/W107,"-")</f>
        <v>1.1508968121867911E-3</v>
      </c>
      <c r="AB122" s="184">
        <v>59</v>
      </c>
      <c r="AC122" s="152">
        <f>IFERROR(AB122/X107,"-")</f>
        <v>7.365792759051186E-2</v>
      </c>
      <c r="AD122" s="187">
        <f t="shared" si="69"/>
        <v>9998.6271186440681</v>
      </c>
      <c r="AE122" s="87">
        <f t="shared" si="116"/>
        <v>4.936164516506869E-4</v>
      </c>
      <c r="AF122" s="501"/>
      <c r="AG122" s="498"/>
      <c r="AH122" s="102" t="s">
        <v>158</v>
      </c>
      <c r="AI122" s="184">
        <v>1722175</v>
      </c>
      <c r="AJ122" s="152">
        <f>IFERROR(AI122/AF107,"-")</f>
        <v>1.5852936154231001E-3</v>
      </c>
      <c r="AK122" s="184">
        <v>121</v>
      </c>
      <c r="AL122" s="152">
        <f>IFERROR(AK122/AG107,"-")</f>
        <v>9.0096798212956075E-2</v>
      </c>
      <c r="AM122" s="187">
        <f t="shared" si="70"/>
        <v>14232.851239669422</v>
      </c>
      <c r="AN122" s="87">
        <f t="shared" si="117"/>
        <v>1.0123320449107306E-3</v>
      </c>
      <c r="AO122" s="501"/>
      <c r="AP122" s="498"/>
      <c r="AQ122" s="102" t="s">
        <v>158</v>
      </c>
      <c r="AR122" s="184">
        <f t="shared" si="66"/>
        <v>10031853</v>
      </c>
      <c r="AS122" s="152">
        <f>IFERROR(AR122/AO107,"-")</f>
        <v>1.1908960531732812E-3</v>
      </c>
      <c r="AT122" s="184">
        <f t="shared" si="118"/>
        <v>980</v>
      </c>
      <c r="AU122" s="152">
        <f>IFERROR(AT122/AP107,"-")</f>
        <v>7.2965527510982051E-2</v>
      </c>
      <c r="AV122" s="187">
        <f t="shared" si="71"/>
        <v>10236.58469387755</v>
      </c>
      <c r="AW122" s="87">
        <f t="shared" si="119"/>
        <v>8.1990529257232742E-3</v>
      </c>
      <c r="BQ122" s="66"/>
      <c r="BR122" s="66"/>
    </row>
    <row r="123" spans="2:70" s="10" customFormat="1" ht="14.25" customHeight="1">
      <c r="B123" s="505"/>
      <c r="C123" s="508"/>
      <c r="D123" s="495"/>
      <c r="E123" s="502"/>
      <c r="F123" s="499"/>
      <c r="G123" s="103" t="s">
        <v>81</v>
      </c>
      <c r="H123" s="174">
        <v>1003490540</v>
      </c>
      <c r="I123" s="152">
        <f>IFERROR(H123/E107,"-")</f>
        <v>0.16838710266672866</v>
      </c>
      <c r="J123" s="184">
        <v>7442</v>
      </c>
      <c r="K123" s="152">
        <f>IFERROR(J123/F107,"-")</f>
        <v>0.74876748163799178</v>
      </c>
      <c r="L123" s="187">
        <f t="shared" si="67"/>
        <v>134841.51303413062</v>
      </c>
      <c r="M123" s="88">
        <f t="shared" si="114"/>
        <v>6.2262603952278166E-2</v>
      </c>
      <c r="N123" s="502"/>
      <c r="O123" s="499"/>
      <c r="P123" s="103" t="s">
        <v>81</v>
      </c>
      <c r="Q123" s="174">
        <v>147958815</v>
      </c>
      <c r="R123" s="152">
        <f>IFERROR(Q123/N107,"-")</f>
        <v>0.17096341440290949</v>
      </c>
      <c r="S123" s="184">
        <v>1068</v>
      </c>
      <c r="T123" s="152">
        <f>IFERROR(S123/O107,"-")</f>
        <v>0.79228486646884277</v>
      </c>
      <c r="U123" s="187">
        <f t="shared" si="68"/>
        <v>138538.21629213484</v>
      </c>
      <c r="V123" s="88">
        <f t="shared" si="115"/>
        <v>8.9352944129310781E-3</v>
      </c>
      <c r="W123" s="502"/>
      <c r="X123" s="499"/>
      <c r="Y123" s="103" t="s">
        <v>81</v>
      </c>
      <c r="Z123" s="174">
        <v>83011768</v>
      </c>
      <c r="AA123" s="152">
        <f>IFERROR(Z123/W107,"-")</f>
        <v>0.16195101219860605</v>
      </c>
      <c r="AB123" s="184">
        <v>639</v>
      </c>
      <c r="AC123" s="152">
        <f>IFERROR(AB123/X107,"-")</f>
        <v>0.797752808988764</v>
      </c>
      <c r="AD123" s="187">
        <f t="shared" si="69"/>
        <v>129908.87010954617</v>
      </c>
      <c r="AE123" s="88">
        <f t="shared" si="116"/>
        <v>5.3461171627930326E-3</v>
      </c>
      <c r="AF123" s="502"/>
      <c r="AG123" s="499"/>
      <c r="AH123" s="103" t="s">
        <v>81</v>
      </c>
      <c r="AI123" s="174">
        <v>187138498</v>
      </c>
      <c r="AJ123" s="152">
        <f>IFERROR(AI123/AF107,"-")</f>
        <v>0.17226441336058682</v>
      </c>
      <c r="AK123" s="184">
        <v>1119</v>
      </c>
      <c r="AL123" s="152">
        <f>IFERROR(AK123/AG107,"-")</f>
        <v>0.83320923306031269</v>
      </c>
      <c r="AM123" s="187">
        <f t="shared" si="70"/>
        <v>167237.26362823951</v>
      </c>
      <c r="AN123" s="88">
        <f t="shared" si="117"/>
        <v>9.361979820290146E-3</v>
      </c>
      <c r="AO123" s="502"/>
      <c r="AP123" s="499"/>
      <c r="AQ123" s="103" t="s">
        <v>81</v>
      </c>
      <c r="AR123" s="174">
        <f t="shared" si="66"/>
        <v>1421599621</v>
      </c>
      <c r="AS123" s="152">
        <f>IFERROR(AR123/AO107,"-")</f>
        <v>0.16876018596380274</v>
      </c>
      <c r="AT123" s="184">
        <f>SUM(J123,S123,AB123,AK123)</f>
        <v>10268</v>
      </c>
      <c r="AU123" s="152">
        <f>IFERROR(AT123/AP107,"-")</f>
        <v>0.76450003722730997</v>
      </c>
      <c r="AV123" s="187">
        <f t="shared" si="71"/>
        <v>138449.51509544216</v>
      </c>
      <c r="AW123" s="88">
        <f t="shared" si="119"/>
        <v>8.5905995348292422E-2</v>
      </c>
      <c r="BQ123" s="66"/>
      <c r="BR123" s="66"/>
    </row>
    <row r="124" spans="2:70" s="10" customFormat="1" ht="14.25" customHeight="1">
      <c r="B124" s="505">
        <v>8</v>
      </c>
      <c r="C124" s="506" t="s">
        <v>185</v>
      </c>
      <c r="D124" s="493">
        <f>BL12</f>
        <v>321235</v>
      </c>
      <c r="E124" s="503">
        <f t="shared" ref="E124" si="120">VLOOKUP(C124,$AY$5:$BI$12,2,0)</f>
        <v>15391216790</v>
      </c>
      <c r="F124" s="497">
        <f t="shared" ref="F124" si="121">VLOOKUP(C124,$AY$5:$BI$12,7,0)</f>
        <v>23433</v>
      </c>
      <c r="G124" s="99" t="s">
        <v>144</v>
      </c>
      <c r="H124" s="182">
        <v>288375567</v>
      </c>
      <c r="I124" s="150">
        <f>IFERROR(H124/E124,"-")</f>
        <v>1.8736372239741547E-2</v>
      </c>
      <c r="J124" s="182">
        <v>4651</v>
      </c>
      <c r="K124" s="150">
        <f>IFERROR(J124/F124,"-")</f>
        <v>0.19848077497546196</v>
      </c>
      <c r="L124" s="185">
        <f t="shared" si="67"/>
        <v>62002.917007095246</v>
      </c>
      <c r="M124" s="89">
        <f>IFERROR(J124/$BL$12,0)</f>
        <v>1.4478497050445936E-2</v>
      </c>
      <c r="N124" s="503">
        <f t="shared" ref="N124" si="122">VLOOKUP(C124,$AY$5:$BI$12,3,0)</f>
        <v>2416181960</v>
      </c>
      <c r="O124" s="497">
        <f t="shared" ref="O124" si="123">VLOOKUP(C124,$AY$5:$BI$12,8,0)</f>
        <v>3201</v>
      </c>
      <c r="P124" s="99" t="s">
        <v>144</v>
      </c>
      <c r="Q124" s="182">
        <v>44679591</v>
      </c>
      <c r="R124" s="150">
        <f>IFERROR(Q124/N124,"-")</f>
        <v>1.8491815492240493E-2</v>
      </c>
      <c r="S124" s="182">
        <v>717</v>
      </c>
      <c r="T124" s="150">
        <f>IFERROR(S124/O124,"-")</f>
        <v>0.22399250234301782</v>
      </c>
      <c r="U124" s="185">
        <f t="shared" si="68"/>
        <v>62314.63179916318</v>
      </c>
      <c r="V124" s="89">
        <f>IFERROR(S124/$BL$12,0)</f>
        <v>2.2320108331906549E-3</v>
      </c>
      <c r="W124" s="503">
        <f t="shared" ref="W124" si="124">VLOOKUP(C124,$AY$5:$BI$12,4,0)</f>
        <v>1296561000</v>
      </c>
      <c r="X124" s="497">
        <f t="shared" ref="X124" si="125">VLOOKUP(C124,$AY$5:$BI$12,9,0)</f>
        <v>1665</v>
      </c>
      <c r="Y124" s="99" t="s">
        <v>144</v>
      </c>
      <c r="Z124" s="182">
        <v>31937309</v>
      </c>
      <c r="AA124" s="150">
        <f>IFERROR(Z124/W124,"-")</f>
        <v>2.4632322736839993E-2</v>
      </c>
      <c r="AB124" s="182">
        <v>396</v>
      </c>
      <c r="AC124" s="150">
        <f>IFERROR(AB124/X124,"-")</f>
        <v>0.23783783783783785</v>
      </c>
      <c r="AD124" s="185">
        <f t="shared" si="69"/>
        <v>80649.770202020198</v>
      </c>
      <c r="AE124" s="89">
        <f>IFERROR(AB124/$BL$12,0)</f>
        <v>1.232742384858437E-3</v>
      </c>
      <c r="AF124" s="503">
        <f t="shared" ref="AF124" si="126">VLOOKUP(C124,$AY$5:$BI$12,5,0)</f>
        <v>2815036900</v>
      </c>
      <c r="AG124" s="497">
        <f t="shared" ref="AG124" si="127">VLOOKUP(C124,$AY$5:$BI$12,10,0)</f>
        <v>3031</v>
      </c>
      <c r="AH124" s="99" t="s">
        <v>144</v>
      </c>
      <c r="AI124" s="182">
        <v>67074486</v>
      </c>
      <c r="AJ124" s="150">
        <f>IFERROR(AI124/AF124,"-")</f>
        <v>2.3827213774711087E-2</v>
      </c>
      <c r="AK124" s="182">
        <v>791</v>
      </c>
      <c r="AL124" s="150">
        <f>IFERROR(AK124/AG124,"-")</f>
        <v>0.26096997690531176</v>
      </c>
      <c r="AM124" s="185">
        <f t="shared" si="70"/>
        <v>84797.074589127689</v>
      </c>
      <c r="AN124" s="89">
        <f>IFERROR(AK124/$BL$12,0)</f>
        <v>2.4623717838965242E-3</v>
      </c>
      <c r="AO124" s="503">
        <f t="shared" ref="AO124" si="128">VLOOKUP(C124,$AY$5:$BI$12,6,0)</f>
        <v>21918996650</v>
      </c>
      <c r="AP124" s="497">
        <f t="shared" ref="AP124" si="129">VLOOKUP(C124,$AY$5:$BI$12,11,0)</f>
        <v>31330</v>
      </c>
      <c r="AQ124" s="99" t="s">
        <v>144</v>
      </c>
      <c r="AR124" s="182">
        <f t="shared" si="66"/>
        <v>432066953</v>
      </c>
      <c r="AS124" s="150">
        <f>IFERROR(AR124/AO124,"-")</f>
        <v>1.9711985904245301E-2</v>
      </c>
      <c r="AT124" s="182">
        <f>SUM(J124,S124,AB124,AK124)</f>
        <v>6555</v>
      </c>
      <c r="AU124" s="150">
        <f>IFERROR(AT124/AP124,"-")</f>
        <v>0.2092243855729333</v>
      </c>
      <c r="AV124" s="185">
        <f t="shared" si="71"/>
        <v>65914.104195270789</v>
      </c>
      <c r="AW124" s="89">
        <f>IFERROR(AT124/$BL$12,0)</f>
        <v>2.0405622052391551E-2</v>
      </c>
      <c r="BQ124" s="66"/>
      <c r="BR124" s="66"/>
    </row>
    <row r="125" spans="2:70" s="10" customFormat="1" ht="14.25" customHeight="1">
      <c r="B125" s="505"/>
      <c r="C125" s="507"/>
      <c r="D125" s="494"/>
      <c r="E125" s="501"/>
      <c r="F125" s="498"/>
      <c r="G125" s="100" t="s">
        <v>145</v>
      </c>
      <c r="H125" s="183">
        <v>332026303</v>
      </c>
      <c r="I125" s="151">
        <f>IFERROR(H125/E124,"-")</f>
        <v>2.1572453141958506E-2</v>
      </c>
      <c r="J125" s="183">
        <v>6411</v>
      </c>
      <c r="K125" s="151">
        <f>IFERROR(J125/F124,"-")</f>
        <v>0.27358852899756753</v>
      </c>
      <c r="L125" s="186">
        <f t="shared" si="67"/>
        <v>51790.095616908438</v>
      </c>
      <c r="M125" s="86">
        <f t="shared" ref="M125:M140" si="130">IFERROR(J125/$BL$12,0)</f>
        <v>1.9957352094261211E-2</v>
      </c>
      <c r="N125" s="501"/>
      <c r="O125" s="498"/>
      <c r="P125" s="100" t="s">
        <v>145</v>
      </c>
      <c r="Q125" s="183">
        <v>57302037</v>
      </c>
      <c r="R125" s="151">
        <f>IFERROR(Q125/N124,"-")</f>
        <v>2.3715944390214717E-2</v>
      </c>
      <c r="S125" s="183">
        <v>932</v>
      </c>
      <c r="T125" s="151">
        <f>IFERROR(S125/O124,"-")</f>
        <v>0.29115901280849732</v>
      </c>
      <c r="U125" s="186">
        <f t="shared" si="68"/>
        <v>61482.872317596564</v>
      </c>
      <c r="V125" s="86">
        <f t="shared" ref="V125:V140" si="131">IFERROR(S125/$BL$12,0)</f>
        <v>2.9013027845658161E-3</v>
      </c>
      <c r="W125" s="501"/>
      <c r="X125" s="498"/>
      <c r="Y125" s="100" t="s">
        <v>145</v>
      </c>
      <c r="Z125" s="183">
        <v>25335795</v>
      </c>
      <c r="AA125" s="151">
        <f>IFERROR(Z125/W124,"-")</f>
        <v>1.9540765918456594E-2</v>
      </c>
      <c r="AB125" s="183">
        <v>551</v>
      </c>
      <c r="AC125" s="151">
        <f>IFERROR(AB125/X124,"-")</f>
        <v>0.33093093093093096</v>
      </c>
      <c r="AD125" s="186">
        <f t="shared" si="69"/>
        <v>45981.479128856627</v>
      </c>
      <c r="AE125" s="86">
        <f t="shared" ref="AE125:AE140" si="132">IFERROR(AB125/$BL$12,0)</f>
        <v>1.7152551870126232E-3</v>
      </c>
      <c r="AF125" s="501"/>
      <c r="AG125" s="498"/>
      <c r="AH125" s="100" t="s">
        <v>145</v>
      </c>
      <c r="AI125" s="183">
        <v>70499329</v>
      </c>
      <c r="AJ125" s="151">
        <f>IFERROR(AI125/AF124,"-")</f>
        <v>2.5043838324108645E-2</v>
      </c>
      <c r="AK125" s="183">
        <v>1066</v>
      </c>
      <c r="AL125" s="151">
        <f>IFERROR(AK125/AG124,"-")</f>
        <v>0.3516991092048829</v>
      </c>
      <c r="AM125" s="186">
        <f t="shared" si="70"/>
        <v>66134.454971857413</v>
      </c>
      <c r="AN125" s="86">
        <f t="shared" ref="AN125:AN140" si="133">IFERROR(AK125/$BL$12,0)</f>
        <v>3.318442884492661E-3</v>
      </c>
      <c r="AO125" s="501"/>
      <c r="AP125" s="498"/>
      <c r="AQ125" s="100" t="s">
        <v>145</v>
      </c>
      <c r="AR125" s="183">
        <f t="shared" si="66"/>
        <v>485163464</v>
      </c>
      <c r="AS125" s="151">
        <f>IFERROR(AR125/AO124,"-")</f>
        <v>2.2134382871033469E-2</v>
      </c>
      <c r="AT125" s="183">
        <f t="shared" ref="AT125:AT139" si="134">SUM(J125,S125,AB125,AK125)</f>
        <v>8960</v>
      </c>
      <c r="AU125" s="151">
        <f>IFERROR(AT125/AP124,"-")</f>
        <v>0.2859878710501117</v>
      </c>
      <c r="AV125" s="186">
        <f t="shared" si="71"/>
        <v>54147.708035714284</v>
      </c>
      <c r="AW125" s="86">
        <f t="shared" ref="AW125:AW140" si="135">IFERROR(AT125/$BL$12,0)</f>
        <v>2.7892352950332312E-2</v>
      </c>
      <c r="BQ125" s="66"/>
      <c r="BR125" s="66"/>
    </row>
    <row r="126" spans="2:70" s="10" customFormat="1" ht="14.25" customHeight="1">
      <c r="B126" s="505"/>
      <c r="C126" s="507"/>
      <c r="D126" s="494"/>
      <c r="E126" s="501"/>
      <c r="F126" s="498"/>
      <c r="G126" s="101" t="s">
        <v>146</v>
      </c>
      <c r="H126" s="183">
        <v>387504745</v>
      </c>
      <c r="I126" s="151">
        <f>IFERROR(H126/E124,"-")</f>
        <v>2.5177005189854128E-2</v>
      </c>
      <c r="J126" s="183">
        <v>7427</v>
      </c>
      <c r="K126" s="151">
        <f>IFERROR(J126/F124,"-")</f>
        <v>0.31694618700123756</v>
      </c>
      <c r="L126" s="186">
        <f t="shared" si="67"/>
        <v>52175.137336744308</v>
      </c>
      <c r="M126" s="86">
        <f t="shared" si="130"/>
        <v>2.3120145687736394E-2</v>
      </c>
      <c r="N126" s="501"/>
      <c r="O126" s="498"/>
      <c r="P126" s="101" t="s">
        <v>146</v>
      </c>
      <c r="Q126" s="183">
        <v>63206402</v>
      </c>
      <c r="R126" s="151">
        <f>IFERROR(Q126/N124,"-")</f>
        <v>2.6159620031266189E-2</v>
      </c>
      <c r="S126" s="183">
        <v>1083</v>
      </c>
      <c r="T126" s="151">
        <f>IFERROR(S126/O124,"-")</f>
        <v>0.33833177132146203</v>
      </c>
      <c r="U126" s="186">
        <f t="shared" si="68"/>
        <v>58362.328716528165</v>
      </c>
      <c r="V126" s="86">
        <f t="shared" si="131"/>
        <v>3.3713636434386041E-3</v>
      </c>
      <c r="W126" s="501"/>
      <c r="X126" s="498"/>
      <c r="Y126" s="101" t="s">
        <v>146</v>
      </c>
      <c r="Z126" s="183">
        <v>23001511</v>
      </c>
      <c r="AA126" s="151">
        <f>IFERROR(Z126/W124,"-")</f>
        <v>1.7740400181711465E-2</v>
      </c>
      <c r="AB126" s="183">
        <v>594</v>
      </c>
      <c r="AC126" s="151">
        <f>IFERROR(AB126/X124,"-")</f>
        <v>0.35675675675675678</v>
      </c>
      <c r="AD126" s="186">
        <f t="shared" si="69"/>
        <v>38723.082491582492</v>
      </c>
      <c r="AE126" s="86">
        <f t="shared" si="132"/>
        <v>1.8491135772876555E-3</v>
      </c>
      <c r="AF126" s="501"/>
      <c r="AG126" s="498"/>
      <c r="AH126" s="101" t="s">
        <v>146</v>
      </c>
      <c r="AI126" s="183">
        <v>55179396</v>
      </c>
      <c r="AJ126" s="151">
        <f>IFERROR(AI126/AF124,"-")</f>
        <v>1.9601659928507507E-2</v>
      </c>
      <c r="AK126" s="183">
        <v>1071</v>
      </c>
      <c r="AL126" s="151">
        <f>IFERROR(AK126/AG124,"-")</f>
        <v>0.35334872979214782</v>
      </c>
      <c r="AM126" s="186">
        <f t="shared" si="70"/>
        <v>51521.378151260506</v>
      </c>
      <c r="AN126" s="86">
        <f t="shared" si="133"/>
        <v>3.3340078135944092E-3</v>
      </c>
      <c r="AO126" s="501"/>
      <c r="AP126" s="498"/>
      <c r="AQ126" s="101" t="s">
        <v>146</v>
      </c>
      <c r="AR126" s="183">
        <f t="shared" si="66"/>
        <v>528892054</v>
      </c>
      <c r="AS126" s="151">
        <f>IFERROR(AR126/AO124,"-")</f>
        <v>2.4129391616107575E-2</v>
      </c>
      <c r="AT126" s="183">
        <f t="shared" si="134"/>
        <v>10175</v>
      </c>
      <c r="AU126" s="151">
        <f>IFERROR(AT126/AP124,"-")</f>
        <v>0.32476859240344719</v>
      </c>
      <c r="AV126" s="186">
        <f t="shared" si="71"/>
        <v>51979.563046683048</v>
      </c>
      <c r="AW126" s="86">
        <f t="shared" si="135"/>
        <v>3.1674630722057062E-2</v>
      </c>
      <c r="BQ126" s="66"/>
      <c r="BR126" s="66"/>
    </row>
    <row r="127" spans="2:70" s="10" customFormat="1" ht="14.25" customHeight="1">
      <c r="B127" s="505"/>
      <c r="C127" s="507"/>
      <c r="D127" s="494"/>
      <c r="E127" s="501"/>
      <c r="F127" s="498"/>
      <c r="G127" s="101" t="s">
        <v>147</v>
      </c>
      <c r="H127" s="183">
        <v>46919828</v>
      </c>
      <c r="I127" s="151">
        <f>IFERROR(H127/E124,"-")</f>
        <v>3.0484807432824158E-3</v>
      </c>
      <c r="J127" s="183">
        <v>1224</v>
      </c>
      <c r="K127" s="151">
        <f>IFERROR(J127/F124,"-")</f>
        <v>5.2234028933555242E-2</v>
      </c>
      <c r="L127" s="186">
        <f t="shared" si="67"/>
        <v>38333.19281045752</v>
      </c>
      <c r="M127" s="86">
        <f t="shared" si="130"/>
        <v>3.810294644107896E-3</v>
      </c>
      <c r="N127" s="501"/>
      <c r="O127" s="498"/>
      <c r="P127" s="101" t="s">
        <v>147</v>
      </c>
      <c r="Q127" s="183">
        <v>4476181</v>
      </c>
      <c r="R127" s="151">
        <f>IFERROR(Q127/N124,"-")</f>
        <v>1.8525843972446512E-3</v>
      </c>
      <c r="S127" s="183">
        <v>185</v>
      </c>
      <c r="T127" s="151">
        <f>IFERROR(S127/O124,"-")</f>
        <v>5.7794439237738207E-2</v>
      </c>
      <c r="U127" s="186">
        <f t="shared" si="68"/>
        <v>24195.572972972972</v>
      </c>
      <c r="V127" s="86">
        <f t="shared" si="131"/>
        <v>5.7590237676467381E-4</v>
      </c>
      <c r="W127" s="501"/>
      <c r="X127" s="498"/>
      <c r="Y127" s="101" t="s">
        <v>147</v>
      </c>
      <c r="Z127" s="183">
        <v>5894861</v>
      </c>
      <c r="AA127" s="151">
        <f>IFERROR(Z127/W124,"-")</f>
        <v>4.546535797390173E-3</v>
      </c>
      <c r="AB127" s="183">
        <v>118</v>
      </c>
      <c r="AC127" s="151">
        <f>IFERROR(AB127/X124,"-")</f>
        <v>7.0870870870870864E-2</v>
      </c>
      <c r="AD127" s="186">
        <f t="shared" si="69"/>
        <v>49956.449152542373</v>
      </c>
      <c r="AE127" s="86">
        <f t="shared" si="132"/>
        <v>3.6733232680125142E-4</v>
      </c>
      <c r="AF127" s="501"/>
      <c r="AG127" s="498"/>
      <c r="AH127" s="101" t="s">
        <v>147</v>
      </c>
      <c r="AI127" s="183">
        <v>5440277</v>
      </c>
      <c r="AJ127" s="151">
        <f>IFERROR(AI127/AF124,"-")</f>
        <v>1.9325775090195088E-3</v>
      </c>
      <c r="AK127" s="183">
        <v>193</v>
      </c>
      <c r="AL127" s="151">
        <f>IFERROR(AK127/AG124,"-")</f>
        <v>6.3675354668426262E-2</v>
      </c>
      <c r="AM127" s="186">
        <f t="shared" si="70"/>
        <v>28187.963730569947</v>
      </c>
      <c r="AN127" s="86">
        <f t="shared" si="133"/>
        <v>6.0080626332747057E-4</v>
      </c>
      <c r="AO127" s="501"/>
      <c r="AP127" s="498"/>
      <c r="AQ127" s="101" t="s">
        <v>147</v>
      </c>
      <c r="AR127" s="183">
        <f t="shared" si="66"/>
        <v>62731147</v>
      </c>
      <c r="AS127" s="151">
        <f>IFERROR(AR127/AO124,"-")</f>
        <v>2.8619534005905329E-3</v>
      </c>
      <c r="AT127" s="183">
        <f t="shared" si="134"/>
        <v>1720</v>
      </c>
      <c r="AU127" s="151">
        <f>IFERROR(AT127/AP124,"-")</f>
        <v>5.4899457389083944E-2</v>
      </c>
      <c r="AV127" s="186">
        <f t="shared" si="71"/>
        <v>36471.597093023258</v>
      </c>
      <c r="AW127" s="86">
        <f t="shared" si="135"/>
        <v>5.3543356110012921E-3</v>
      </c>
      <c r="BQ127" s="66"/>
      <c r="BR127" s="66"/>
    </row>
    <row r="128" spans="2:70" s="10" customFormat="1" ht="14.25" customHeight="1">
      <c r="B128" s="505"/>
      <c r="C128" s="507"/>
      <c r="D128" s="494"/>
      <c r="E128" s="501"/>
      <c r="F128" s="498"/>
      <c r="G128" s="101" t="s">
        <v>148</v>
      </c>
      <c r="H128" s="183">
        <v>387638206</v>
      </c>
      <c r="I128" s="151">
        <f>IFERROR(H128/E124,"-")</f>
        <v>2.518567643409823E-2</v>
      </c>
      <c r="J128" s="183">
        <v>8431</v>
      </c>
      <c r="K128" s="151">
        <f>IFERROR(J128/F124,"-")</f>
        <v>0.35979174668202962</v>
      </c>
      <c r="L128" s="186">
        <f t="shared" si="67"/>
        <v>45977.725773929546</v>
      </c>
      <c r="M128" s="86">
        <f t="shared" si="130"/>
        <v>2.624558345136738E-2</v>
      </c>
      <c r="N128" s="501"/>
      <c r="O128" s="498"/>
      <c r="P128" s="101" t="s">
        <v>148</v>
      </c>
      <c r="Q128" s="183">
        <v>53370216</v>
      </c>
      <c r="R128" s="151">
        <f>IFERROR(Q128/N124,"-")</f>
        <v>2.2088657594314626E-2</v>
      </c>
      <c r="S128" s="183">
        <v>1313</v>
      </c>
      <c r="T128" s="151">
        <f>IFERROR(S128/O124,"-")</f>
        <v>0.41018431740081224</v>
      </c>
      <c r="U128" s="186">
        <f t="shared" si="68"/>
        <v>40647.536938309218</v>
      </c>
      <c r="V128" s="86">
        <f t="shared" si="131"/>
        <v>4.0873503821190092E-3</v>
      </c>
      <c r="W128" s="501"/>
      <c r="X128" s="498"/>
      <c r="Y128" s="101" t="s">
        <v>148</v>
      </c>
      <c r="Z128" s="183">
        <v>25343437</v>
      </c>
      <c r="AA128" s="151">
        <f>IFERROR(Z128/W124,"-")</f>
        <v>1.9546659972033711E-2</v>
      </c>
      <c r="AB128" s="183">
        <v>703</v>
      </c>
      <c r="AC128" s="151">
        <f>IFERROR(AB128/X124,"-")</f>
        <v>0.42222222222222222</v>
      </c>
      <c r="AD128" s="186">
        <f t="shared" si="69"/>
        <v>36050.40825035562</v>
      </c>
      <c r="AE128" s="86">
        <f t="shared" si="132"/>
        <v>2.1884290317057604E-3</v>
      </c>
      <c r="AF128" s="501"/>
      <c r="AG128" s="498"/>
      <c r="AH128" s="101" t="s">
        <v>148</v>
      </c>
      <c r="AI128" s="183">
        <v>85748901</v>
      </c>
      <c r="AJ128" s="151">
        <f>IFERROR(AI128/AF124,"-")</f>
        <v>3.0461022020706018E-2</v>
      </c>
      <c r="AK128" s="183">
        <v>1340</v>
      </c>
      <c r="AL128" s="151">
        <f>IFERROR(AK128/AG124,"-")</f>
        <v>0.44209831738700101</v>
      </c>
      <c r="AM128" s="186">
        <f t="shared" si="70"/>
        <v>63991.717164179106</v>
      </c>
      <c r="AN128" s="86">
        <f t="shared" si="133"/>
        <v>4.171400999268448E-3</v>
      </c>
      <c r="AO128" s="501"/>
      <c r="AP128" s="498"/>
      <c r="AQ128" s="101" t="s">
        <v>148</v>
      </c>
      <c r="AR128" s="183">
        <f t="shared" si="66"/>
        <v>552100760</v>
      </c>
      <c r="AS128" s="151">
        <f>IFERROR(AR128/AO124,"-")</f>
        <v>2.5188231414780566E-2</v>
      </c>
      <c r="AT128" s="183">
        <f t="shared" si="134"/>
        <v>11787</v>
      </c>
      <c r="AU128" s="151">
        <f>IFERROR(AT128/AP124,"-")</f>
        <v>0.37622087456112352</v>
      </c>
      <c r="AV128" s="186">
        <f t="shared" si="71"/>
        <v>46839.803172987187</v>
      </c>
      <c r="AW128" s="86">
        <f t="shared" si="135"/>
        <v>3.6692763864460597E-2</v>
      </c>
      <c r="BQ128" s="66"/>
      <c r="BR128" s="66"/>
    </row>
    <row r="129" spans="1:70" s="10" customFormat="1" ht="14.25" customHeight="1">
      <c r="B129" s="505"/>
      <c r="C129" s="507"/>
      <c r="D129" s="494"/>
      <c r="E129" s="501"/>
      <c r="F129" s="498"/>
      <c r="G129" s="101" t="s">
        <v>149</v>
      </c>
      <c r="H129" s="183">
        <v>643780278</v>
      </c>
      <c r="I129" s="151">
        <f>IFERROR(H129/E124,"-")</f>
        <v>4.1827770135645009E-2</v>
      </c>
      <c r="J129" s="183">
        <v>9940</v>
      </c>
      <c r="K129" s="151">
        <f>IFERROR(J129/F124,"-")</f>
        <v>0.4241881107839372</v>
      </c>
      <c r="L129" s="186">
        <f t="shared" si="67"/>
        <v>64766.627565392351</v>
      </c>
      <c r="M129" s="86">
        <f t="shared" si="130"/>
        <v>3.0943079054274909E-2</v>
      </c>
      <c r="N129" s="501"/>
      <c r="O129" s="498"/>
      <c r="P129" s="101" t="s">
        <v>149</v>
      </c>
      <c r="Q129" s="183">
        <v>98362446</v>
      </c>
      <c r="R129" s="151">
        <f>IFERROR(Q129/N124,"-")</f>
        <v>4.0709866900918337E-2</v>
      </c>
      <c r="S129" s="183">
        <v>1515</v>
      </c>
      <c r="T129" s="151">
        <f>IFERROR(S129/O124,"-")</f>
        <v>0.4732895970009372</v>
      </c>
      <c r="U129" s="186">
        <f t="shared" si="68"/>
        <v>64925.706930693072</v>
      </c>
      <c r="V129" s="86">
        <f t="shared" si="131"/>
        <v>4.7161735178296261E-3</v>
      </c>
      <c r="W129" s="501"/>
      <c r="X129" s="498"/>
      <c r="Y129" s="101" t="s">
        <v>149</v>
      </c>
      <c r="Z129" s="183">
        <v>55453525</v>
      </c>
      <c r="AA129" s="151">
        <f>IFERROR(Z129/W124,"-")</f>
        <v>4.2769699998688841E-2</v>
      </c>
      <c r="AB129" s="183">
        <v>790</v>
      </c>
      <c r="AC129" s="151">
        <f>IFERROR(AB129/X124,"-")</f>
        <v>0.47447447447447449</v>
      </c>
      <c r="AD129" s="186">
        <f t="shared" si="69"/>
        <v>70194.33544303797</v>
      </c>
      <c r="AE129" s="86">
        <f t="shared" si="132"/>
        <v>2.4592587980761748E-3</v>
      </c>
      <c r="AF129" s="501"/>
      <c r="AG129" s="498"/>
      <c r="AH129" s="101" t="s">
        <v>149</v>
      </c>
      <c r="AI129" s="183">
        <v>109267869</v>
      </c>
      <c r="AJ129" s="151">
        <f>IFERROR(AI129/AF124,"-")</f>
        <v>3.8815785682951437E-2</v>
      </c>
      <c r="AK129" s="183">
        <v>1473</v>
      </c>
      <c r="AL129" s="151">
        <f>IFERROR(AK129/AG124,"-")</f>
        <v>0.48597822500824811</v>
      </c>
      <c r="AM129" s="186">
        <f t="shared" si="70"/>
        <v>74180.494908350302</v>
      </c>
      <c r="AN129" s="86">
        <f t="shared" si="133"/>
        <v>4.5854281133749439E-3</v>
      </c>
      <c r="AO129" s="501"/>
      <c r="AP129" s="498"/>
      <c r="AQ129" s="101" t="s">
        <v>149</v>
      </c>
      <c r="AR129" s="183">
        <f t="shared" si="66"/>
        <v>906864118</v>
      </c>
      <c r="AS129" s="151">
        <f>IFERROR(AR129/AO124,"-")</f>
        <v>4.1373432027054027E-2</v>
      </c>
      <c r="AT129" s="183">
        <f t="shared" si="134"/>
        <v>13718</v>
      </c>
      <c r="AU129" s="151">
        <f>IFERROR(AT129/AP124,"-")</f>
        <v>0.43785509096712416</v>
      </c>
      <c r="AV129" s="186">
        <f t="shared" si="71"/>
        <v>66107.604461291732</v>
      </c>
      <c r="AW129" s="86">
        <f t="shared" si="135"/>
        <v>4.270393948355565E-2</v>
      </c>
      <c r="BQ129" s="66"/>
      <c r="BR129" s="66"/>
    </row>
    <row r="130" spans="1:70" s="10" customFormat="1" ht="14.25" customHeight="1">
      <c r="B130" s="505"/>
      <c r="C130" s="507"/>
      <c r="D130" s="494"/>
      <c r="E130" s="501"/>
      <c r="F130" s="498"/>
      <c r="G130" s="101" t="s">
        <v>150</v>
      </c>
      <c r="H130" s="183">
        <v>395105835</v>
      </c>
      <c r="I130" s="151">
        <f>IFERROR(H130/E124,"-")</f>
        <v>2.5670864129255112E-2</v>
      </c>
      <c r="J130" s="183">
        <v>2562</v>
      </c>
      <c r="K130" s="151">
        <f>IFERROR(J130/F124,"-")</f>
        <v>0.10933299193445141</v>
      </c>
      <c r="L130" s="186">
        <f t="shared" si="67"/>
        <v>154217.73419203746</v>
      </c>
      <c r="M130" s="86">
        <f t="shared" si="130"/>
        <v>7.9754696717356452E-3</v>
      </c>
      <c r="N130" s="501"/>
      <c r="O130" s="498"/>
      <c r="P130" s="101" t="s">
        <v>150</v>
      </c>
      <c r="Q130" s="183">
        <v>83129899</v>
      </c>
      <c r="R130" s="151">
        <f>IFERROR(Q130/N124,"-")</f>
        <v>3.4405479544264123E-2</v>
      </c>
      <c r="S130" s="183">
        <v>419</v>
      </c>
      <c r="T130" s="151">
        <f>IFERROR(S130/O124,"-")</f>
        <v>0.13089659481412058</v>
      </c>
      <c r="U130" s="186">
        <f t="shared" si="68"/>
        <v>198400.71360381861</v>
      </c>
      <c r="V130" s="86">
        <f t="shared" si="131"/>
        <v>1.3043410587264776E-3</v>
      </c>
      <c r="W130" s="501"/>
      <c r="X130" s="498"/>
      <c r="Y130" s="101" t="s">
        <v>150</v>
      </c>
      <c r="Z130" s="183">
        <v>51371876</v>
      </c>
      <c r="AA130" s="151">
        <f>IFERROR(Z130/W124,"-")</f>
        <v>3.9621642174953592E-2</v>
      </c>
      <c r="AB130" s="183">
        <v>248</v>
      </c>
      <c r="AC130" s="151">
        <f>IFERROR(AB130/X124,"-")</f>
        <v>0.14894894894894894</v>
      </c>
      <c r="AD130" s="186">
        <f t="shared" si="69"/>
        <v>207144.66129032258</v>
      </c>
      <c r="AE130" s="86">
        <f t="shared" si="132"/>
        <v>7.7202048344669793E-4</v>
      </c>
      <c r="AF130" s="501"/>
      <c r="AG130" s="498"/>
      <c r="AH130" s="101" t="s">
        <v>150</v>
      </c>
      <c r="AI130" s="183">
        <v>70252854</v>
      </c>
      <c r="AJ130" s="151">
        <f>IFERROR(AI130/AF124,"-")</f>
        <v>2.4956281745365398E-2</v>
      </c>
      <c r="AK130" s="183">
        <v>505</v>
      </c>
      <c r="AL130" s="151">
        <f>IFERROR(AK130/AG124,"-")</f>
        <v>0.16661167931375784</v>
      </c>
      <c r="AM130" s="186">
        <f t="shared" si="70"/>
        <v>139114.56237623762</v>
      </c>
      <c r="AN130" s="86">
        <f t="shared" si="133"/>
        <v>1.5720578392765421E-3</v>
      </c>
      <c r="AO130" s="501"/>
      <c r="AP130" s="498"/>
      <c r="AQ130" s="101" t="s">
        <v>150</v>
      </c>
      <c r="AR130" s="183">
        <f t="shared" si="66"/>
        <v>599860464</v>
      </c>
      <c r="AS130" s="151">
        <f>IFERROR(AR130/AO124,"-")</f>
        <v>2.7367149764129371E-2</v>
      </c>
      <c r="AT130" s="183">
        <f t="shared" si="134"/>
        <v>3734</v>
      </c>
      <c r="AU130" s="151">
        <f>IFERROR(AT130/AP124,"-")</f>
        <v>0.11918289179699969</v>
      </c>
      <c r="AV130" s="186">
        <f t="shared" si="71"/>
        <v>160648.22281735405</v>
      </c>
      <c r="AW130" s="86">
        <f t="shared" si="135"/>
        <v>1.1623889053185362E-2</v>
      </c>
      <c r="BQ130" s="66"/>
      <c r="BR130" s="66"/>
    </row>
    <row r="131" spans="1:70" s="10" customFormat="1" ht="14.25" customHeight="1">
      <c r="B131" s="505"/>
      <c r="C131" s="507"/>
      <c r="D131" s="494"/>
      <c r="E131" s="501"/>
      <c r="F131" s="498"/>
      <c r="G131" s="101" t="s">
        <v>160</v>
      </c>
      <c r="H131" s="183">
        <v>10685</v>
      </c>
      <c r="I131" s="151">
        <f>IFERROR(H131/E124,"-")</f>
        <v>6.9422711315081152E-7</v>
      </c>
      <c r="J131" s="183">
        <v>10</v>
      </c>
      <c r="K131" s="151">
        <f>IFERROR(J131/F124,"-")</f>
        <v>4.2674860239832714E-4</v>
      </c>
      <c r="L131" s="186">
        <f t="shared" si="67"/>
        <v>1068.5</v>
      </c>
      <c r="M131" s="86">
        <f t="shared" si="130"/>
        <v>3.1129858203495884E-5</v>
      </c>
      <c r="N131" s="501"/>
      <c r="O131" s="498"/>
      <c r="P131" s="101" t="s">
        <v>243</v>
      </c>
      <c r="Q131" s="183">
        <v>10507</v>
      </c>
      <c r="R131" s="151">
        <f>IFERROR(Q131/N124,"-")</f>
        <v>4.3485963283990419E-6</v>
      </c>
      <c r="S131" s="183">
        <v>2</v>
      </c>
      <c r="T131" s="151">
        <f>IFERROR(S131/O124,"-")</f>
        <v>6.248047485160887E-4</v>
      </c>
      <c r="U131" s="186">
        <f t="shared" si="68"/>
        <v>5253.5</v>
      </c>
      <c r="V131" s="86">
        <f t="shared" si="131"/>
        <v>6.2259716406991764E-6</v>
      </c>
      <c r="W131" s="501"/>
      <c r="X131" s="498"/>
      <c r="Y131" s="101" t="s">
        <v>160</v>
      </c>
      <c r="Z131" s="183">
        <v>0</v>
      </c>
      <c r="AA131" s="151">
        <f>IFERROR(Z131/W124,"-")</f>
        <v>0</v>
      </c>
      <c r="AB131" s="183">
        <v>0</v>
      </c>
      <c r="AC131" s="151">
        <f>IFERROR(AB131/X124,"-")</f>
        <v>0</v>
      </c>
      <c r="AD131" s="186" t="str">
        <f t="shared" si="69"/>
        <v>-</v>
      </c>
      <c r="AE131" s="86">
        <f t="shared" si="132"/>
        <v>0</v>
      </c>
      <c r="AF131" s="501"/>
      <c r="AG131" s="498"/>
      <c r="AH131" s="101" t="s">
        <v>160</v>
      </c>
      <c r="AI131" s="183">
        <v>8103</v>
      </c>
      <c r="AJ131" s="151">
        <f>IFERROR(AI131/AF124,"-")</f>
        <v>2.8784702609049282E-6</v>
      </c>
      <c r="AK131" s="183">
        <v>3</v>
      </c>
      <c r="AL131" s="151">
        <f>IFERROR(AK131/AG124,"-")</f>
        <v>9.8977235235895742E-4</v>
      </c>
      <c r="AM131" s="186">
        <f t="shared" si="70"/>
        <v>2701</v>
      </c>
      <c r="AN131" s="86">
        <f t="shared" si="133"/>
        <v>9.338957461048765E-6</v>
      </c>
      <c r="AO131" s="501"/>
      <c r="AP131" s="498"/>
      <c r="AQ131" s="101" t="s">
        <v>160</v>
      </c>
      <c r="AR131" s="183">
        <f t="shared" si="66"/>
        <v>29295</v>
      </c>
      <c r="AS131" s="151">
        <f>IFERROR(AR131/AO124,"-")</f>
        <v>1.336511906442579E-6</v>
      </c>
      <c r="AT131" s="183">
        <f t="shared" si="134"/>
        <v>15</v>
      </c>
      <c r="AU131" s="151">
        <f>IFERROR(AT131/AP124,"-")</f>
        <v>4.787743376954995E-4</v>
      </c>
      <c r="AV131" s="186">
        <f t="shared" si="71"/>
        <v>1953</v>
      </c>
      <c r="AW131" s="86">
        <f t="shared" si="135"/>
        <v>4.6694787305243823E-5</v>
      </c>
      <c r="BQ131" s="66"/>
      <c r="BR131" s="66"/>
    </row>
    <row r="132" spans="1:70" s="10" customFormat="1" ht="14.25" customHeight="1">
      <c r="B132" s="505"/>
      <c r="C132" s="507"/>
      <c r="D132" s="494"/>
      <c r="E132" s="501"/>
      <c r="F132" s="498"/>
      <c r="G132" s="101" t="s">
        <v>151</v>
      </c>
      <c r="H132" s="183">
        <v>4773470</v>
      </c>
      <c r="I132" s="151">
        <f>IFERROR(H132/E124,"-")</f>
        <v>3.1014247054861994E-4</v>
      </c>
      <c r="J132" s="183">
        <v>205</v>
      </c>
      <c r="K132" s="151">
        <f>IFERROR(J132/F124,"-")</f>
        <v>8.7483463491657056E-3</v>
      </c>
      <c r="L132" s="186">
        <f t="shared" si="67"/>
        <v>23285.219512195123</v>
      </c>
      <c r="M132" s="86">
        <f t="shared" si="130"/>
        <v>6.3816209317166565E-4</v>
      </c>
      <c r="N132" s="501"/>
      <c r="O132" s="498"/>
      <c r="P132" s="101" t="s">
        <v>151</v>
      </c>
      <c r="Q132" s="183">
        <v>1006714</v>
      </c>
      <c r="R132" s="151">
        <f>IFERROR(Q132/N124,"-")</f>
        <v>4.1665487809535671E-4</v>
      </c>
      <c r="S132" s="183">
        <v>38</v>
      </c>
      <c r="T132" s="151">
        <f>IFERROR(S132/O124,"-")</f>
        <v>1.1871290221805686E-2</v>
      </c>
      <c r="U132" s="186">
        <f t="shared" si="68"/>
        <v>26492.473684210527</v>
      </c>
      <c r="V132" s="86">
        <f t="shared" si="131"/>
        <v>1.1829346117328436E-4</v>
      </c>
      <c r="W132" s="501"/>
      <c r="X132" s="498"/>
      <c r="Y132" s="101" t="s">
        <v>151</v>
      </c>
      <c r="Z132" s="183">
        <v>506361</v>
      </c>
      <c r="AA132" s="151">
        <f>IFERROR(Z132/W124,"-")</f>
        <v>3.9054159426359423E-4</v>
      </c>
      <c r="AB132" s="183">
        <v>17</v>
      </c>
      <c r="AC132" s="151">
        <f>IFERROR(AB132/X124,"-")</f>
        <v>1.0210210210210209E-2</v>
      </c>
      <c r="AD132" s="186">
        <f t="shared" si="69"/>
        <v>29785.941176470587</v>
      </c>
      <c r="AE132" s="86">
        <f t="shared" si="132"/>
        <v>5.2920758945942999E-5</v>
      </c>
      <c r="AF132" s="501"/>
      <c r="AG132" s="498"/>
      <c r="AH132" s="101" t="s">
        <v>151</v>
      </c>
      <c r="AI132" s="183">
        <v>704372</v>
      </c>
      <c r="AJ132" s="151">
        <f>IFERROR(AI132/AF124,"-")</f>
        <v>2.5021767920697593E-4</v>
      </c>
      <c r="AK132" s="183">
        <v>35</v>
      </c>
      <c r="AL132" s="151">
        <f>IFERROR(AK132/AG124,"-")</f>
        <v>1.1547344110854504E-2</v>
      </c>
      <c r="AM132" s="186">
        <f t="shared" si="70"/>
        <v>20124.914285714287</v>
      </c>
      <c r="AN132" s="86">
        <f t="shared" si="133"/>
        <v>1.0895450371223559E-4</v>
      </c>
      <c r="AO132" s="501"/>
      <c r="AP132" s="498"/>
      <c r="AQ132" s="101" t="s">
        <v>151</v>
      </c>
      <c r="AR132" s="183">
        <f t="shared" si="66"/>
        <v>6990917</v>
      </c>
      <c r="AS132" s="151">
        <f>IFERROR(AR132/AO124,"-")</f>
        <v>3.1894329433185985E-4</v>
      </c>
      <c r="AT132" s="183">
        <f t="shared" si="134"/>
        <v>295</v>
      </c>
      <c r="AU132" s="151">
        <f>IFERROR(AT132/AP124,"-")</f>
        <v>9.4158953080114901E-3</v>
      </c>
      <c r="AV132" s="186">
        <f t="shared" si="71"/>
        <v>23698.023728813558</v>
      </c>
      <c r="AW132" s="86">
        <f t="shared" si="135"/>
        <v>9.1833081700312853E-4</v>
      </c>
      <c r="BQ132" s="66"/>
      <c r="BR132" s="66"/>
    </row>
    <row r="133" spans="1:70" s="10" customFormat="1" ht="14.25" customHeight="1">
      <c r="B133" s="505"/>
      <c r="C133" s="507"/>
      <c r="D133" s="494"/>
      <c r="E133" s="501"/>
      <c r="F133" s="498"/>
      <c r="G133" s="101" t="s">
        <v>152</v>
      </c>
      <c r="H133" s="183">
        <v>11019397</v>
      </c>
      <c r="I133" s="151">
        <f>IFERROR(H133/E124,"-")</f>
        <v>7.1595359550516728E-4</v>
      </c>
      <c r="J133" s="183">
        <v>892</v>
      </c>
      <c r="K133" s="151">
        <f>IFERROR(J133/F124,"-")</f>
        <v>3.8065975333930781E-2</v>
      </c>
      <c r="L133" s="186">
        <f t="shared" si="67"/>
        <v>12353.584080717488</v>
      </c>
      <c r="M133" s="86">
        <f t="shared" si="130"/>
        <v>2.7767833517518326E-3</v>
      </c>
      <c r="N133" s="501"/>
      <c r="O133" s="498"/>
      <c r="P133" s="101" t="s">
        <v>152</v>
      </c>
      <c r="Q133" s="183">
        <v>1939394</v>
      </c>
      <c r="R133" s="151">
        <f>IFERROR(Q133/N124,"-")</f>
        <v>8.0266885197669469E-4</v>
      </c>
      <c r="S133" s="183">
        <v>160</v>
      </c>
      <c r="T133" s="151">
        <f>IFERROR(S133/O124,"-")</f>
        <v>4.9984379881287101E-2</v>
      </c>
      <c r="U133" s="186">
        <f t="shared" si="68"/>
        <v>12121.2125</v>
      </c>
      <c r="V133" s="86">
        <f t="shared" si="131"/>
        <v>4.9807773125593415E-4</v>
      </c>
      <c r="W133" s="501"/>
      <c r="X133" s="498"/>
      <c r="Y133" s="101" t="s">
        <v>152</v>
      </c>
      <c r="Z133" s="183">
        <v>1666287</v>
      </c>
      <c r="AA133" s="151">
        <f>IFERROR(Z133/W124,"-")</f>
        <v>1.2851589705382162E-3</v>
      </c>
      <c r="AB133" s="183">
        <v>91</v>
      </c>
      <c r="AC133" s="151">
        <f>IFERROR(AB133/X124,"-")</f>
        <v>5.4654654654654654E-2</v>
      </c>
      <c r="AD133" s="186">
        <f t="shared" si="69"/>
        <v>18310.846153846152</v>
      </c>
      <c r="AE133" s="86">
        <f t="shared" si="132"/>
        <v>2.8328170965181255E-4</v>
      </c>
      <c r="AF133" s="501"/>
      <c r="AG133" s="498"/>
      <c r="AH133" s="101" t="s">
        <v>152</v>
      </c>
      <c r="AI133" s="183">
        <v>3201555</v>
      </c>
      <c r="AJ133" s="151">
        <f>IFERROR(AI133/AF124,"-")</f>
        <v>1.1373048076208166E-3</v>
      </c>
      <c r="AK133" s="183">
        <v>194</v>
      </c>
      <c r="AL133" s="151">
        <f>IFERROR(AK133/AG124,"-")</f>
        <v>6.4005278785879249E-2</v>
      </c>
      <c r="AM133" s="186">
        <f t="shared" si="70"/>
        <v>16502.860824742267</v>
      </c>
      <c r="AN133" s="86">
        <f t="shared" si="133"/>
        <v>6.0391924914782018E-4</v>
      </c>
      <c r="AO133" s="501"/>
      <c r="AP133" s="498"/>
      <c r="AQ133" s="101" t="s">
        <v>152</v>
      </c>
      <c r="AR133" s="183">
        <f t="shared" ref="AR133:AR157" si="136">SUM(H133,Q133,Z133,AI133)</f>
        <v>17826633</v>
      </c>
      <c r="AS133" s="151">
        <f>IFERROR(AR133/AO124,"-")</f>
        <v>8.1329603196047759E-4</v>
      </c>
      <c r="AT133" s="183">
        <f t="shared" si="134"/>
        <v>1337</v>
      </c>
      <c r="AU133" s="151">
        <f>IFERROR(AT133/AP124,"-")</f>
        <v>4.2674752633258858E-2</v>
      </c>
      <c r="AV133" s="186">
        <f t="shared" si="71"/>
        <v>13333.308152580405</v>
      </c>
      <c r="AW133" s="86">
        <f t="shared" si="135"/>
        <v>4.1620620418073998E-3</v>
      </c>
      <c r="BQ133" s="66"/>
      <c r="BR133" s="66"/>
    </row>
    <row r="134" spans="1:70" s="10" customFormat="1" ht="14.25" customHeight="1">
      <c r="B134" s="505"/>
      <c r="C134" s="507"/>
      <c r="D134" s="494"/>
      <c r="E134" s="501"/>
      <c r="F134" s="498"/>
      <c r="G134" s="101" t="s">
        <v>153</v>
      </c>
      <c r="H134" s="183">
        <v>4873001</v>
      </c>
      <c r="I134" s="151">
        <f>IFERROR(H134/E124,"-")</f>
        <v>3.1660921072634699E-4</v>
      </c>
      <c r="J134" s="183">
        <v>72</v>
      </c>
      <c r="K134" s="151">
        <f>IFERROR(J134/F124,"-")</f>
        <v>3.0725899372679557E-3</v>
      </c>
      <c r="L134" s="186">
        <f t="shared" ref="L134:L157" si="137">IFERROR(H134/J134,"-")</f>
        <v>67680.569444444438</v>
      </c>
      <c r="M134" s="86">
        <f t="shared" si="130"/>
        <v>2.2413497906517035E-4</v>
      </c>
      <c r="N134" s="501"/>
      <c r="O134" s="498"/>
      <c r="P134" s="101" t="s">
        <v>153</v>
      </c>
      <c r="Q134" s="183">
        <v>269639</v>
      </c>
      <c r="R134" s="151">
        <f>IFERROR(Q134/N124,"-")</f>
        <v>1.1159714146694482E-4</v>
      </c>
      <c r="S134" s="183">
        <v>19</v>
      </c>
      <c r="T134" s="151">
        <f>IFERROR(S134/O124,"-")</f>
        <v>5.9356451109028431E-3</v>
      </c>
      <c r="U134" s="186">
        <f t="shared" ref="U134:U157" si="138">IFERROR(Q134/S134,"-")</f>
        <v>14191.526315789473</v>
      </c>
      <c r="V134" s="86">
        <f t="shared" si="131"/>
        <v>5.9146730586642181E-5</v>
      </c>
      <c r="W134" s="501"/>
      <c r="X134" s="498"/>
      <c r="Y134" s="101" t="s">
        <v>153</v>
      </c>
      <c r="Z134" s="183">
        <v>364032</v>
      </c>
      <c r="AA134" s="151">
        <f>IFERROR(Z134/W124,"-")</f>
        <v>2.8076735302079886E-4</v>
      </c>
      <c r="AB134" s="183">
        <v>14</v>
      </c>
      <c r="AC134" s="151">
        <f>IFERROR(AB134/X124,"-")</f>
        <v>8.4084084084084087E-3</v>
      </c>
      <c r="AD134" s="186">
        <f t="shared" ref="AD134:AD157" si="139">IFERROR(Z134/AB134,"-")</f>
        <v>26002.285714285714</v>
      </c>
      <c r="AE134" s="86">
        <f t="shared" si="132"/>
        <v>4.3581801484894235E-5</v>
      </c>
      <c r="AF134" s="501"/>
      <c r="AG134" s="498"/>
      <c r="AH134" s="101" t="s">
        <v>153</v>
      </c>
      <c r="AI134" s="183">
        <v>2275934</v>
      </c>
      <c r="AJ134" s="151">
        <f>IFERROR(AI134/AF124,"-")</f>
        <v>8.0849171106780159E-4</v>
      </c>
      <c r="AK134" s="183">
        <v>54</v>
      </c>
      <c r="AL134" s="151">
        <f>IFERROR(AK134/AG124,"-")</f>
        <v>1.7815902342461234E-2</v>
      </c>
      <c r="AM134" s="186">
        <f t="shared" ref="AM134:AM157" si="140">IFERROR(AI134/AK134,"-")</f>
        <v>42146.925925925927</v>
      </c>
      <c r="AN134" s="86">
        <f t="shared" si="133"/>
        <v>1.6810123429887778E-4</v>
      </c>
      <c r="AO134" s="501"/>
      <c r="AP134" s="498"/>
      <c r="AQ134" s="101" t="s">
        <v>153</v>
      </c>
      <c r="AR134" s="183">
        <f t="shared" si="136"/>
        <v>7782606</v>
      </c>
      <c r="AS134" s="151">
        <f>IFERROR(AR134/AO124,"-")</f>
        <v>3.550621465148132E-4</v>
      </c>
      <c r="AT134" s="183">
        <f t="shared" si="134"/>
        <v>159</v>
      </c>
      <c r="AU134" s="151">
        <f>IFERROR(AT134/AP124,"-")</f>
        <v>5.0750079795722951E-3</v>
      </c>
      <c r="AV134" s="186">
        <f t="shared" ref="AV134:AV157" si="141">IFERROR(AR134/AT134,"-")</f>
        <v>48947.207547169812</v>
      </c>
      <c r="AW134" s="86">
        <f t="shared" si="135"/>
        <v>4.9496474543558454E-4</v>
      </c>
      <c r="BQ134" s="66"/>
      <c r="BR134" s="66"/>
    </row>
    <row r="135" spans="1:70" s="10" customFormat="1" ht="14.25" customHeight="1">
      <c r="B135" s="505"/>
      <c r="C135" s="507"/>
      <c r="D135" s="494"/>
      <c r="E135" s="501"/>
      <c r="F135" s="498"/>
      <c r="G135" s="101" t="s">
        <v>154</v>
      </c>
      <c r="H135" s="183">
        <v>20981502</v>
      </c>
      <c r="I135" s="151">
        <f>IFERROR(H135/E124,"-")</f>
        <v>1.3632126872277002E-3</v>
      </c>
      <c r="J135" s="183">
        <v>108</v>
      </c>
      <c r="K135" s="151">
        <f>IFERROR(J135/F124,"-")</f>
        <v>4.6088849059019331E-3</v>
      </c>
      <c r="L135" s="186">
        <f t="shared" si="137"/>
        <v>194273.16666666666</v>
      </c>
      <c r="M135" s="86">
        <f t="shared" si="130"/>
        <v>3.3620246859775556E-4</v>
      </c>
      <c r="N135" s="501"/>
      <c r="O135" s="498"/>
      <c r="P135" s="101" t="s">
        <v>154</v>
      </c>
      <c r="Q135" s="183">
        <v>3302164</v>
      </c>
      <c r="R135" s="151">
        <f>IFERROR(Q135/N124,"-")</f>
        <v>1.3666868036710282E-3</v>
      </c>
      <c r="S135" s="183">
        <v>26</v>
      </c>
      <c r="T135" s="151">
        <f>IFERROR(S135/O124,"-")</f>
        <v>8.1224617307091539E-3</v>
      </c>
      <c r="U135" s="186">
        <f t="shared" si="138"/>
        <v>127006.30769230769</v>
      </c>
      <c r="V135" s="86">
        <f t="shared" si="131"/>
        <v>8.0937631329089295E-5</v>
      </c>
      <c r="W135" s="501"/>
      <c r="X135" s="498"/>
      <c r="Y135" s="101" t="s">
        <v>154</v>
      </c>
      <c r="Z135" s="183">
        <v>1760016</v>
      </c>
      <c r="AA135" s="151">
        <f>IFERROR(Z135/W124,"-")</f>
        <v>1.3574494373963123E-3</v>
      </c>
      <c r="AB135" s="183">
        <v>16</v>
      </c>
      <c r="AC135" s="151">
        <f>IFERROR(AB135/X124,"-")</f>
        <v>9.6096096096096092E-3</v>
      </c>
      <c r="AD135" s="186">
        <f t="shared" si="139"/>
        <v>110001</v>
      </c>
      <c r="AE135" s="86">
        <f t="shared" si="132"/>
        <v>4.9807773125593411E-5</v>
      </c>
      <c r="AF135" s="501"/>
      <c r="AG135" s="498"/>
      <c r="AH135" s="101" t="s">
        <v>154</v>
      </c>
      <c r="AI135" s="183">
        <v>14961544</v>
      </c>
      <c r="AJ135" s="151">
        <f>IFERROR(AI135/AF124,"-")</f>
        <v>5.3148660324843344E-3</v>
      </c>
      <c r="AK135" s="183">
        <v>55</v>
      </c>
      <c r="AL135" s="151">
        <f>IFERROR(AK135/AG124,"-")</f>
        <v>1.8145826459914218E-2</v>
      </c>
      <c r="AM135" s="186">
        <f t="shared" si="140"/>
        <v>272028.07272727275</v>
      </c>
      <c r="AN135" s="86">
        <f t="shared" si="133"/>
        <v>1.7121422011922736E-4</v>
      </c>
      <c r="AO135" s="501"/>
      <c r="AP135" s="498"/>
      <c r="AQ135" s="101" t="s">
        <v>154</v>
      </c>
      <c r="AR135" s="183">
        <f t="shared" si="136"/>
        <v>41005226</v>
      </c>
      <c r="AS135" s="151">
        <f>IFERROR(AR135/AO124,"-")</f>
        <v>1.8707619995005566E-3</v>
      </c>
      <c r="AT135" s="183">
        <f t="shared" si="134"/>
        <v>205</v>
      </c>
      <c r="AU135" s="151">
        <f>IFERROR(AT135/AP124,"-")</f>
        <v>6.5432492818384936E-3</v>
      </c>
      <c r="AV135" s="186">
        <f t="shared" si="141"/>
        <v>200025.49268292682</v>
      </c>
      <c r="AW135" s="86">
        <f t="shared" si="135"/>
        <v>6.3816209317166565E-4</v>
      </c>
      <c r="BQ135" s="66"/>
      <c r="BR135" s="66"/>
    </row>
    <row r="136" spans="1:70" s="10" customFormat="1" ht="14.25" customHeight="1">
      <c r="B136" s="505"/>
      <c r="C136" s="507"/>
      <c r="D136" s="494"/>
      <c r="E136" s="501"/>
      <c r="F136" s="498"/>
      <c r="G136" s="101" t="s">
        <v>155</v>
      </c>
      <c r="H136" s="183">
        <v>95527398</v>
      </c>
      <c r="I136" s="151">
        <f>IFERROR(H136/E124,"-")</f>
        <v>6.2066176640476001E-3</v>
      </c>
      <c r="J136" s="183">
        <v>2675</v>
      </c>
      <c r="K136" s="151">
        <f>IFERROR(J136/F124,"-")</f>
        <v>0.11415525114155251</v>
      </c>
      <c r="L136" s="186">
        <f t="shared" si="137"/>
        <v>35711.176822429908</v>
      </c>
      <c r="M136" s="86">
        <f t="shared" si="130"/>
        <v>8.3272370694351481E-3</v>
      </c>
      <c r="N136" s="501"/>
      <c r="O136" s="498"/>
      <c r="P136" s="101" t="s">
        <v>155</v>
      </c>
      <c r="Q136" s="183">
        <v>15981508</v>
      </c>
      <c r="R136" s="151">
        <f>IFERROR(Q136/N124,"-")</f>
        <v>6.6143644247720484E-3</v>
      </c>
      <c r="S136" s="183">
        <v>456</v>
      </c>
      <c r="T136" s="151">
        <f>IFERROR(S136/O124,"-")</f>
        <v>0.14245548266166824</v>
      </c>
      <c r="U136" s="186">
        <f t="shared" si="138"/>
        <v>35047.166666666664</v>
      </c>
      <c r="V136" s="86">
        <f t="shared" si="131"/>
        <v>1.4195215340794122E-3</v>
      </c>
      <c r="W136" s="501"/>
      <c r="X136" s="498"/>
      <c r="Y136" s="101" t="s">
        <v>155</v>
      </c>
      <c r="Z136" s="183">
        <v>12695895</v>
      </c>
      <c r="AA136" s="151">
        <f>IFERROR(Z136/W124,"-")</f>
        <v>9.7919766212310883E-3</v>
      </c>
      <c r="AB136" s="183">
        <v>264</v>
      </c>
      <c r="AC136" s="151">
        <f>IFERROR(AB136/X124,"-")</f>
        <v>0.15855855855855855</v>
      </c>
      <c r="AD136" s="186">
        <f t="shared" si="139"/>
        <v>48090.51136363636</v>
      </c>
      <c r="AE136" s="86">
        <f t="shared" si="132"/>
        <v>8.2182825657229133E-4</v>
      </c>
      <c r="AF136" s="501"/>
      <c r="AG136" s="498"/>
      <c r="AH136" s="101" t="s">
        <v>155</v>
      </c>
      <c r="AI136" s="183">
        <v>27199172</v>
      </c>
      <c r="AJ136" s="151">
        <f>IFERROR(AI136/AF124,"-")</f>
        <v>9.6621014097541674E-3</v>
      </c>
      <c r="AK136" s="183">
        <v>560</v>
      </c>
      <c r="AL136" s="151">
        <f>IFERROR(AK136/AG124,"-")</f>
        <v>0.18475750577367206</v>
      </c>
      <c r="AM136" s="186">
        <f t="shared" si="140"/>
        <v>48569.95</v>
      </c>
      <c r="AN136" s="86">
        <f t="shared" si="133"/>
        <v>1.7432720593957695E-3</v>
      </c>
      <c r="AO136" s="501"/>
      <c r="AP136" s="498"/>
      <c r="AQ136" s="101" t="s">
        <v>155</v>
      </c>
      <c r="AR136" s="183">
        <f t="shared" si="136"/>
        <v>151403973</v>
      </c>
      <c r="AS136" s="151">
        <f>IFERROR(AR136/AO124,"-")</f>
        <v>6.9074317322823263E-3</v>
      </c>
      <c r="AT136" s="183">
        <f t="shared" si="134"/>
        <v>3955</v>
      </c>
      <c r="AU136" s="151">
        <f>IFERROR(AT136/AP124,"-")</f>
        <v>0.12623683370571337</v>
      </c>
      <c r="AV136" s="186">
        <f t="shared" si="141"/>
        <v>38281.661946902655</v>
      </c>
      <c r="AW136" s="86">
        <f t="shared" si="135"/>
        <v>1.2311858919482622E-2</v>
      </c>
      <c r="BQ136" s="66"/>
      <c r="BR136" s="66"/>
    </row>
    <row r="137" spans="1:70" s="10" customFormat="1" ht="14.25" customHeight="1">
      <c r="B137" s="505"/>
      <c r="C137" s="507"/>
      <c r="D137" s="494"/>
      <c r="E137" s="501"/>
      <c r="F137" s="498"/>
      <c r="G137" s="101" t="s">
        <v>156</v>
      </c>
      <c r="H137" s="183">
        <v>148410326</v>
      </c>
      <c r="I137" s="151">
        <f>IFERROR(H137/E124,"-")</f>
        <v>9.6425336622134612E-3</v>
      </c>
      <c r="J137" s="183">
        <v>1985</v>
      </c>
      <c r="K137" s="151">
        <f>IFERROR(J137/F124,"-")</f>
        <v>8.4709597576067941E-2</v>
      </c>
      <c r="L137" s="186">
        <f t="shared" si="137"/>
        <v>74765.907304785898</v>
      </c>
      <c r="M137" s="86">
        <f t="shared" si="130"/>
        <v>6.1792768533939328E-3</v>
      </c>
      <c r="N137" s="501"/>
      <c r="O137" s="498"/>
      <c r="P137" s="101" t="s">
        <v>156</v>
      </c>
      <c r="Q137" s="183">
        <v>17125057</v>
      </c>
      <c r="R137" s="151">
        <f>IFERROR(Q137/N124,"-")</f>
        <v>7.0876520409083764E-3</v>
      </c>
      <c r="S137" s="183">
        <v>267</v>
      </c>
      <c r="T137" s="151">
        <f>IFERROR(S137/O124,"-")</f>
        <v>8.3411433926897843E-2</v>
      </c>
      <c r="U137" s="186">
        <f t="shared" si="138"/>
        <v>64138.790262172282</v>
      </c>
      <c r="V137" s="86">
        <f t="shared" si="131"/>
        <v>8.3116721403334005E-4</v>
      </c>
      <c r="W137" s="501"/>
      <c r="X137" s="498"/>
      <c r="Y137" s="101" t="s">
        <v>156</v>
      </c>
      <c r="Z137" s="183">
        <v>11861569</v>
      </c>
      <c r="AA137" s="151">
        <f>IFERROR(Z137/W124,"-")</f>
        <v>9.1484851079123922E-3</v>
      </c>
      <c r="AB137" s="183">
        <v>141</v>
      </c>
      <c r="AC137" s="151">
        <f>IFERROR(AB137/X124,"-")</f>
        <v>8.468468468468468E-2</v>
      </c>
      <c r="AD137" s="186">
        <f t="shared" si="139"/>
        <v>84124.602836879436</v>
      </c>
      <c r="AE137" s="86">
        <f t="shared" si="132"/>
        <v>4.3893100066929198E-4</v>
      </c>
      <c r="AF137" s="501"/>
      <c r="AG137" s="498"/>
      <c r="AH137" s="101" t="s">
        <v>156</v>
      </c>
      <c r="AI137" s="183">
        <v>43475047</v>
      </c>
      <c r="AJ137" s="151">
        <f>IFERROR(AI137/AF124,"-")</f>
        <v>1.544386398629446E-2</v>
      </c>
      <c r="AK137" s="183">
        <v>421</v>
      </c>
      <c r="AL137" s="151">
        <f>IFERROR(AK137/AG124,"-")</f>
        <v>0.13889805344770703</v>
      </c>
      <c r="AM137" s="186">
        <f t="shared" si="140"/>
        <v>103266.14489311163</v>
      </c>
      <c r="AN137" s="86">
        <f t="shared" si="133"/>
        <v>1.3105670303671768E-3</v>
      </c>
      <c r="AO137" s="501"/>
      <c r="AP137" s="498"/>
      <c r="AQ137" s="101" t="s">
        <v>156</v>
      </c>
      <c r="AR137" s="183">
        <f t="shared" si="136"/>
        <v>220871999</v>
      </c>
      <c r="AS137" s="151">
        <f>IFERROR(AR137/AO124,"-")</f>
        <v>1.0076738571881665E-2</v>
      </c>
      <c r="AT137" s="183">
        <f t="shared" si="134"/>
        <v>2814</v>
      </c>
      <c r="AU137" s="151">
        <f>IFERROR(AT137/AP124,"-")</f>
        <v>8.981806575167571E-2</v>
      </c>
      <c r="AV137" s="186">
        <f t="shared" si="141"/>
        <v>78490.404761904763</v>
      </c>
      <c r="AW137" s="86">
        <f t="shared" si="135"/>
        <v>8.7599420984637421E-3</v>
      </c>
      <c r="BQ137" s="66"/>
      <c r="BR137" s="66"/>
    </row>
    <row r="138" spans="1:70" s="10" customFormat="1" ht="14.25" customHeight="1">
      <c r="B138" s="505"/>
      <c r="C138" s="507"/>
      <c r="D138" s="494"/>
      <c r="E138" s="501"/>
      <c r="F138" s="498"/>
      <c r="G138" s="101" t="s">
        <v>157</v>
      </c>
      <c r="H138" s="183">
        <v>60222258</v>
      </c>
      <c r="I138" s="151">
        <f>IFERROR(H138/E124,"-")</f>
        <v>3.9127678351673712E-3</v>
      </c>
      <c r="J138" s="183">
        <v>1300</v>
      </c>
      <c r="K138" s="151">
        <f>IFERROR(J138/F124,"-")</f>
        <v>5.5477318311782528E-2</v>
      </c>
      <c r="L138" s="186">
        <f t="shared" si="137"/>
        <v>46324.813846153847</v>
      </c>
      <c r="M138" s="86">
        <f t="shared" si="130"/>
        <v>4.0468815664544645E-3</v>
      </c>
      <c r="N138" s="501"/>
      <c r="O138" s="498"/>
      <c r="P138" s="101" t="s">
        <v>157</v>
      </c>
      <c r="Q138" s="183">
        <v>9515538</v>
      </c>
      <c r="R138" s="151">
        <f>IFERROR(Q138/N124,"-")</f>
        <v>3.9382538887923818E-3</v>
      </c>
      <c r="S138" s="183">
        <v>234</v>
      </c>
      <c r="T138" s="151">
        <f>IFERROR(S138/O124,"-")</f>
        <v>7.3102155576382374E-2</v>
      </c>
      <c r="U138" s="186">
        <f t="shared" si="138"/>
        <v>40664.692307692305</v>
      </c>
      <c r="V138" s="86">
        <f t="shared" si="131"/>
        <v>7.2843868196180363E-4</v>
      </c>
      <c r="W138" s="501"/>
      <c r="X138" s="498"/>
      <c r="Y138" s="101" t="s">
        <v>157</v>
      </c>
      <c r="Z138" s="183">
        <v>8998931</v>
      </c>
      <c r="AA138" s="151">
        <f>IFERROR(Z138/W124,"-")</f>
        <v>6.9406152120879772E-3</v>
      </c>
      <c r="AB138" s="183">
        <v>146</v>
      </c>
      <c r="AC138" s="151">
        <f>IFERROR(AB138/X124,"-")</f>
        <v>8.7687687687687685E-2</v>
      </c>
      <c r="AD138" s="186">
        <f t="shared" si="139"/>
        <v>61636.513698630137</v>
      </c>
      <c r="AE138" s="86">
        <f t="shared" si="132"/>
        <v>4.5449592977103991E-4</v>
      </c>
      <c r="AF138" s="501"/>
      <c r="AG138" s="498"/>
      <c r="AH138" s="101" t="s">
        <v>157</v>
      </c>
      <c r="AI138" s="183">
        <v>13633128</v>
      </c>
      <c r="AJ138" s="151">
        <f>IFERROR(AI138/AF124,"-")</f>
        <v>4.8429660016179538E-3</v>
      </c>
      <c r="AK138" s="183">
        <v>310</v>
      </c>
      <c r="AL138" s="151">
        <f>IFERROR(AK138/AG124,"-")</f>
        <v>0.1022764764104256</v>
      </c>
      <c r="AM138" s="186">
        <f t="shared" si="140"/>
        <v>43977.832258064518</v>
      </c>
      <c r="AN138" s="86">
        <f t="shared" si="133"/>
        <v>9.6502560430837233E-4</v>
      </c>
      <c r="AO138" s="501"/>
      <c r="AP138" s="498"/>
      <c r="AQ138" s="101" t="s">
        <v>157</v>
      </c>
      <c r="AR138" s="183">
        <f t="shared" si="136"/>
        <v>92369855</v>
      </c>
      <c r="AS138" s="151">
        <f>IFERROR(AR138/AO124,"-")</f>
        <v>4.2141461342848465E-3</v>
      </c>
      <c r="AT138" s="183">
        <f t="shared" si="134"/>
        <v>1990</v>
      </c>
      <c r="AU138" s="151">
        <f>IFERROR(AT138/AP124,"-")</f>
        <v>6.3517395467602933E-2</v>
      </c>
      <c r="AV138" s="186">
        <f t="shared" si="141"/>
        <v>46417.012562814067</v>
      </c>
      <c r="AW138" s="86">
        <f t="shared" si="135"/>
        <v>6.1948417824956806E-3</v>
      </c>
      <c r="BQ138" s="66"/>
      <c r="BR138" s="66"/>
    </row>
    <row r="139" spans="1:70" s="10" customFormat="1" ht="14.25" customHeight="1">
      <c r="B139" s="505"/>
      <c r="C139" s="507"/>
      <c r="D139" s="494"/>
      <c r="E139" s="501"/>
      <c r="F139" s="498"/>
      <c r="G139" s="102" t="s">
        <v>158</v>
      </c>
      <c r="H139" s="184">
        <v>29095130</v>
      </c>
      <c r="I139" s="152">
        <f>IFERROR(H139/E124,"-")</f>
        <v>1.8903723075945316E-3</v>
      </c>
      <c r="J139" s="184">
        <v>1953</v>
      </c>
      <c r="K139" s="152">
        <f>IFERROR(J139/F124,"-")</f>
        <v>8.334400204839329E-2</v>
      </c>
      <c r="L139" s="187">
        <f t="shared" si="137"/>
        <v>14897.660010240656</v>
      </c>
      <c r="M139" s="87">
        <f t="shared" si="130"/>
        <v>6.0796613071427462E-3</v>
      </c>
      <c r="N139" s="501"/>
      <c r="O139" s="498"/>
      <c r="P139" s="102" t="s">
        <v>158</v>
      </c>
      <c r="Q139" s="184">
        <v>4841059</v>
      </c>
      <c r="R139" s="152">
        <f>IFERROR(Q139/N124,"-")</f>
        <v>2.0035986859201615E-3</v>
      </c>
      <c r="S139" s="184">
        <v>281</v>
      </c>
      <c r="T139" s="152">
        <f>IFERROR(S139/O124,"-")</f>
        <v>8.7785067166510466E-2</v>
      </c>
      <c r="U139" s="187">
        <f t="shared" si="138"/>
        <v>17227.967971530248</v>
      </c>
      <c r="V139" s="87">
        <f t="shared" si="131"/>
        <v>8.7474901551823434E-4</v>
      </c>
      <c r="W139" s="501"/>
      <c r="X139" s="498"/>
      <c r="Y139" s="102" t="s">
        <v>158</v>
      </c>
      <c r="Z139" s="184">
        <v>1524965</v>
      </c>
      <c r="AA139" s="152">
        <f>IFERROR(Z139/W124,"-")</f>
        <v>1.1761613992708404E-3</v>
      </c>
      <c r="AB139" s="184">
        <v>158</v>
      </c>
      <c r="AC139" s="152">
        <f>IFERROR(AB139/X124,"-")</f>
        <v>9.4894894894894902E-2</v>
      </c>
      <c r="AD139" s="187">
        <f t="shared" si="139"/>
        <v>9651.6772151898731</v>
      </c>
      <c r="AE139" s="87">
        <f t="shared" si="132"/>
        <v>4.9185175961523493E-4</v>
      </c>
      <c r="AF139" s="501"/>
      <c r="AG139" s="498"/>
      <c r="AH139" s="102" t="s">
        <v>158</v>
      </c>
      <c r="AI139" s="184">
        <v>6284638</v>
      </c>
      <c r="AJ139" s="152">
        <f>IFERROR(AI139/AF124,"-")</f>
        <v>2.232524198883503E-3</v>
      </c>
      <c r="AK139" s="184">
        <v>398</v>
      </c>
      <c r="AL139" s="152">
        <f>IFERROR(AK139/AG124,"-")</f>
        <v>0.13130979874628834</v>
      </c>
      <c r="AM139" s="187">
        <f t="shared" si="140"/>
        <v>15790.547738693467</v>
      </c>
      <c r="AN139" s="87">
        <f t="shared" si="133"/>
        <v>1.2389683564991362E-3</v>
      </c>
      <c r="AO139" s="501"/>
      <c r="AP139" s="498"/>
      <c r="AQ139" s="102" t="s">
        <v>158</v>
      </c>
      <c r="AR139" s="184">
        <f t="shared" si="136"/>
        <v>41745792</v>
      </c>
      <c r="AS139" s="152">
        <f>IFERROR(AR139/AO124,"-")</f>
        <v>1.9045484912741204E-3</v>
      </c>
      <c r="AT139" s="184">
        <f t="shared" si="134"/>
        <v>2790</v>
      </c>
      <c r="AU139" s="152">
        <f>IFERROR(AT139/AP124,"-")</f>
        <v>8.9052026811362914E-2</v>
      </c>
      <c r="AV139" s="187">
        <f t="shared" si="141"/>
        <v>14962.649462365591</v>
      </c>
      <c r="AW139" s="87">
        <f t="shared" si="135"/>
        <v>8.6852304387753515E-3</v>
      </c>
      <c r="BQ139" s="66"/>
      <c r="BR139" s="66"/>
    </row>
    <row r="140" spans="1:70" s="10" customFormat="1" ht="14.25" customHeight="1" thickBot="1">
      <c r="B140" s="452"/>
      <c r="C140" s="507"/>
      <c r="D140" s="494"/>
      <c r="E140" s="501"/>
      <c r="F140" s="498"/>
      <c r="G140" s="104" t="s">
        <v>81</v>
      </c>
      <c r="H140" s="176">
        <v>2856263929</v>
      </c>
      <c r="I140" s="153">
        <f>IFERROR(H140/E124,"-")</f>
        <v>0.18557752567397889</v>
      </c>
      <c r="J140" s="275">
        <v>18804</v>
      </c>
      <c r="K140" s="153">
        <f>IFERROR(J140/F124,"-")</f>
        <v>0.80245807194981433</v>
      </c>
      <c r="L140" s="191">
        <f t="shared" si="137"/>
        <v>151896.61396511379</v>
      </c>
      <c r="M140" s="90">
        <f t="shared" si="130"/>
        <v>5.8536585365853662E-2</v>
      </c>
      <c r="N140" s="501"/>
      <c r="O140" s="498"/>
      <c r="P140" s="104" t="s">
        <v>81</v>
      </c>
      <c r="Q140" s="176">
        <v>458518352</v>
      </c>
      <c r="R140" s="153">
        <f>IFERROR(Q140/N124,"-")</f>
        <v>0.18976979366239452</v>
      </c>
      <c r="S140" s="275">
        <v>2701</v>
      </c>
      <c r="T140" s="153">
        <f>IFERROR(S140/O124,"-")</f>
        <v>0.8437988128709778</v>
      </c>
      <c r="U140" s="191">
        <f t="shared" si="138"/>
        <v>169758.7382450944</v>
      </c>
      <c r="V140" s="90">
        <f t="shared" si="131"/>
        <v>8.4081747007642375E-3</v>
      </c>
      <c r="W140" s="501"/>
      <c r="X140" s="498"/>
      <c r="Y140" s="104" t="s">
        <v>81</v>
      </c>
      <c r="Z140" s="176">
        <v>257716370</v>
      </c>
      <c r="AA140" s="153">
        <f>IFERROR(Z140/W124,"-")</f>
        <v>0.19876918247579559</v>
      </c>
      <c r="AB140" s="275">
        <v>1430</v>
      </c>
      <c r="AC140" s="153">
        <f>IFERROR(AB140/X124,"-")</f>
        <v>0.85885885885885882</v>
      </c>
      <c r="AD140" s="191">
        <f t="shared" si="139"/>
        <v>180221.23776223775</v>
      </c>
      <c r="AE140" s="90">
        <f t="shared" si="132"/>
        <v>4.4515697230999114E-3</v>
      </c>
      <c r="AF140" s="501"/>
      <c r="AG140" s="498"/>
      <c r="AH140" s="104" t="s">
        <v>81</v>
      </c>
      <c r="AI140" s="176">
        <v>575206605</v>
      </c>
      <c r="AJ140" s="153">
        <f>IFERROR(AI140/AF124,"-")</f>
        <v>0.20433359328256051</v>
      </c>
      <c r="AK140" s="275">
        <v>2685</v>
      </c>
      <c r="AL140" s="153">
        <f>IFERROR(AK140/AG124,"-")</f>
        <v>0.88584625536126693</v>
      </c>
      <c r="AM140" s="191">
        <f t="shared" si="140"/>
        <v>214229.64804469273</v>
      </c>
      <c r="AN140" s="90">
        <f t="shared" si="133"/>
        <v>8.3583669276386455E-3</v>
      </c>
      <c r="AO140" s="501"/>
      <c r="AP140" s="498"/>
      <c r="AQ140" s="104" t="s">
        <v>81</v>
      </c>
      <c r="AR140" s="176">
        <f t="shared" si="136"/>
        <v>4147705256</v>
      </c>
      <c r="AS140" s="153">
        <f>IFERROR(AR140/AO124,"-")</f>
        <v>0.18922879191187794</v>
      </c>
      <c r="AT140" s="275">
        <f>SUM(J140,S140,AB140,AK140)</f>
        <v>25620</v>
      </c>
      <c r="AU140" s="153">
        <f>IFERROR(AT140/AP124,"-")</f>
        <v>0.81774656878391316</v>
      </c>
      <c r="AV140" s="191">
        <f t="shared" si="141"/>
        <v>161893.2574551132</v>
      </c>
      <c r="AW140" s="90">
        <f t="shared" si="135"/>
        <v>7.9754696717356452E-2</v>
      </c>
      <c r="BQ140" s="66"/>
      <c r="BR140" s="66"/>
    </row>
    <row r="141" spans="1:70" s="10" customFormat="1" ht="14.25" customHeight="1" thickTop="1">
      <c r="A141" s="80"/>
      <c r="B141" s="512" t="s">
        <v>186</v>
      </c>
      <c r="C141" s="513"/>
      <c r="D141" s="496">
        <f>BL13</f>
        <v>1169607</v>
      </c>
      <c r="E141" s="500">
        <f>SUM(E5:E140)</f>
        <v>56319891250</v>
      </c>
      <c r="F141" s="500">
        <f>SUM(F5:F140)</f>
        <v>93159</v>
      </c>
      <c r="G141" s="286" t="s">
        <v>144</v>
      </c>
      <c r="H141" s="287">
        <f>SUMIF(G5:G140,G141,H5:H140)</f>
        <v>989713759</v>
      </c>
      <c r="I141" s="288">
        <f>IFERROR(H141/E141,"-")</f>
        <v>1.7573076528268332E-2</v>
      </c>
      <c r="J141" s="287">
        <f>SUMIF(G5:G140,G141,J5:J140)</f>
        <v>16328</v>
      </c>
      <c r="K141" s="288">
        <f>IFERROR(J141/F141,"-")</f>
        <v>0.17527023690679377</v>
      </c>
      <c r="L141" s="289">
        <f t="shared" si="137"/>
        <v>60614.512432631062</v>
      </c>
      <c r="M141" s="290">
        <f>IFERROR(J141/$BL$13,0)</f>
        <v>1.3960244765976949E-2</v>
      </c>
      <c r="N141" s="500">
        <f>SUM(N5:N140)</f>
        <v>8851096900</v>
      </c>
      <c r="O141" s="500">
        <f>SUM(O5:O140)</f>
        <v>12843</v>
      </c>
      <c r="P141" s="286" t="s">
        <v>144</v>
      </c>
      <c r="Q141" s="287">
        <f>SUMIF(P5:P140,P141,Q5:Q140)</f>
        <v>154054295</v>
      </c>
      <c r="R141" s="288">
        <f>IFERROR(Q141/N141,"-")</f>
        <v>1.7405107721733336E-2</v>
      </c>
      <c r="S141" s="287">
        <f>SUMIF(P5:P140,P141,S5:S140)</f>
        <v>2503</v>
      </c>
      <c r="T141" s="288">
        <f>IFERROR(S141/O141,"-")</f>
        <v>0.19489215915284591</v>
      </c>
      <c r="U141" s="289">
        <f t="shared" si="138"/>
        <v>61547.860567319214</v>
      </c>
      <c r="V141" s="290">
        <f>IFERROR(S141/$BL$13,0)</f>
        <v>2.1400350716095236E-3</v>
      </c>
      <c r="W141" s="500">
        <f>SUM(W5:W140)</f>
        <v>4876935670</v>
      </c>
      <c r="X141" s="500">
        <f>SUM(X5:X140)</f>
        <v>6900</v>
      </c>
      <c r="Y141" s="286" t="s">
        <v>144</v>
      </c>
      <c r="Z141" s="287">
        <f>SUMIF(Y5:Y140,Y141,Z5:Z140)</f>
        <v>101400754</v>
      </c>
      <c r="AA141" s="288">
        <f>IFERROR(Z141/W141,"-")</f>
        <v>2.0791899024577457E-2</v>
      </c>
      <c r="AB141" s="287">
        <f>SUMIF(Y5:Y140,Y141,AB5:AB140)</f>
        <v>1504</v>
      </c>
      <c r="AC141" s="288">
        <f>IFERROR(AB141/X141,"-")</f>
        <v>0.21797101449275363</v>
      </c>
      <c r="AD141" s="289">
        <f t="shared" si="139"/>
        <v>67420.714095744683</v>
      </c>
      <c r="AE141" s="290">
        <f>IFERROR(AB141/$BL$13,0)</f>
        <v>1.2859020166602971E-3</v>
      </c>
      <c r="AF141" s="500">
        <f>SUM(AF5:AF140)</f>
        <v>10483364160</v>
      </c>
      <c r="AG141" s="500">
        <f>SUM(AG5:AG140)</f>
        <v>12381</v>
      </c>
      <c r="AH141" s="286" t="s">
        <v>144</v>
      </c>
      <c r="AI141" s="287">
        <f>SUMIF(AH5:AH140,AH141,AI5:AI140)</f>
        <v>243254547</v>
      </c>
      <c r="AJ141" s="288">
        <f>IFERROR(AI141/AF141,"-")</f>
        <v>2.3203863119451152E-2</v>
      </c>
      <c r="AK141" s="287">
        <f>SUMIF(AH5:AH140,AH141,AK5:AK140)</f>
        <v>3041</v>
      </c>
      <c r="AL141" s="288">
        <f>IFERROR(AK141/AG141,"-")</f>
        <v>0.24561828608351507</v>
      </c>
      <c r="AM141" s="289">
        <f t="shared" si="140"/>
        <v>79991.630055902657</v>
      </c>
      <c r="AN141" s="290">
        <f>IFERROR(AK141/$BL$13,0)</f>
        <v>2.6000186387393374E-3</v>
      </c>
      <c r="AO141" s="500">
        <f>SUM(AO5:AO140)</f>
        <v>80531287980</v>
      </c>
      <c r="AP141" s="500">
        <f>SUM(AP5:AP140)</f>
        <v>125283</v>
      </c>
      <c r="AQ141" s="286" t="s">
        <v>144</v>
      </c>
      <c r="AR141" s="287">
        <f t="shared" si="136"/>
        <v>1488423355</v>
      </c>
      <c r="AS141" s="288">
        <f>IFERROR(AR141/AO141,"-")</f>
        <v>1.8482547495945315E-2</v>
      </c>
      <c r="AT141" s="287">
        <f t="shared" ref="AT141:AT157" si="142">SUM(J141,S141,AB141,AK141)</f>
        <v>23376</v>
      </c>
      <c r="AU141" s="288">
        <f>IFERROR(AT141/AP141,"-")</f>
        <v>0.18658557026891118</v>
      </c>
      <c r="AV141" s="289">
        <f t="shared" si="141"/>
        <v>63673.141469883638</v>
      </c>
      <c r="AW141" s="290">
        <f>IFERROR(AT141/$BL$13,0)</f>
        <v>1.9986200492986106E-2</v>
      </c>
      <c r="BQ141" s="66"/>
      <c r="BR141" s="66"/>
    </row>
    <row r="142" spans="1:70" s="10" customFormat="1" ht="14.25" customHeight="1">
      <c r="A142" s="66"/>
      <c r="B142" s="514"/>
      <c r="C142" s="515"/>
      <c r="D142" s="494"/>
      <c r="E142" s="501"/>
      <c r="F142" s="501"/>
      <c r="G142" s="100" t="s">
        <v>145</v>
      </c>
      <c r="H142" s="183">
        <f>SUMIF(G5:G140,G142,H5:H140)</f>
        <v>1319067020</v>
      </c>
      <c r="I142" s="151">
        <f>IFERROR(H142/E141,"-")</f>
        <v>2.3420979528258588E-2</v>
      </c>
      <c r="J142" s="183">
        <f>SUMIF(G5:G140,G142,J5:J140)</f>
        <v>22672</v>
      </c>
      <c r="K142" s="151">
        <f>IFERROR(J142/F141,"-")</f>
        <v>0.24336886398522956</v>
      </c>
      <c r="L142" s="186">
        <f t="shared" si="137"/>
        <v>58180.443719124909</v>
      </c>
      <c r="M142" s="86">
        <f t="shared" ref="M142:M157" si="143">IFERROR(J142/$BL$13,0)</f>
        <v>1.9384288910719583E-2</v>
      </c>
      <c r="N142" s="501"/>
      <c r="O142" s="501"/>
      <c r="P142" s="100" t="s">
        <v>145</v>
      </c>
      <c r="Q142" s="183">
        <f>SUMIF(P5:P140,P142,Q5:Q140)</f>
        <v>203650737</v>
      </c>
      <c r="R142" s="151">
        <f>IFERROR(Q142/N141,"-")</f>
        <v>2.3008530953943122E-2</v>
      </c>
      <c r="S142" s="183">
        <f>SUMIF(P5:P140,P142,S5:S140)</f>
        <v>3421</v>
      </c>
      <c r="T142" s="151">
        <f>IFERROR(S142/O141,"-")</f>
        <v>0.26637078564198396</v>
      </c>
      <c r="U142" s="186">
        <f t="shared" si="138"/>
        <v>59529.592809120142</v>
      </c>
      <c r="V142" s="86">
        <f t="shared" ref="V142:V157" si="144">IFERROR(S142/$BL$13,0)</f>
        <v>2.9249140950763802E-3</v>
      </c>
      <c r="W142" s="501"/>
      <c r="X142" s="501"/>
      <c r="Y142" s="100" t="s">
        <v>145</v>
      </c>
      <c r="Z142" s="183">
        <f>SUMIF(Y5:Y140,Y142,Z5:Z140)</f>
        <v>138868766</v>
      </c>
      <c r="AA142" s="151">
        <f>IFERROR(Z142/W141,"-")</f>
        <v>2.8474594580822101E-2</v>
      </c>
      <c r="AB142" s="183">
        <f>SUMIF(Y5:Y140,Y142,AB5:AB140)</f>
        <v>1967</v>
      </c>
      <c r="AC142" s="151">
        <f>IFERROR(AB142/X141,"-")</f>
        <v>0.28507246376811596</v>
      </c>
      <c r="AD142" s="186">
        <f t="shared" si="139"/>
        <v>70599.270971021862</v>
      </c>
      <c r="AE142" s="86">
        <f t="shared" ref="AE142:AE157" si="145">IFERROR(AB142/$BL$13,0)</f>
        <v>1.6817614805656944E-3</v>
      </c>
      <c r="AF142" s="501"/>
      <c r="AG142" s="501"/>
      <c r="AH142" s="100" t="s">
        <v>145</v>
      </c>
      <c r="AI142" s="183">
        <f>SUMIF(AH5:AH140,AH142,AI5:AI140)</f>
        <v>276246391</v>
      </c>
      <c r="AJ142" s="151">
        <f>IFERROR(AI142/AF141,"-")</f>
        <v>2.6350929604643247E-2</v>
      </c>
      <c r="AK142" s="183">
        <f>SUMIF(AH5:AH140,AH142,AK5:AK140)</f>
        <v>3808</v>
      </c>
      <c r="AL142" s="151">
        <f>IFERROR(AK142/AG141,"-")</f>
        <v>0.3075680478152007</v>
      </c>
      <c r="AM142" s="186">
        <f t="shared" si="140"/>
        <v>72543.695115546216</v>
      </c>
      <c r="AN142" s="86">
        <f t="shared" ref="AN142:AN157" si="146">IFERROR(AK142/$BL$13,0)</f>
        <v>3.2557944677143692E-3</v>
      </c>
      <c r="AO142" s="501"/>
      <c r="AP142" s="501"/>
      <c r="AQ142" s="100" t="s">
        <v>145</v>
      </c>
      <c r="AR142" s="183">
        <f t="shared" si="136"/>
        <v>1937832914</v>
      </c>
      <c r="AS142" s="151">
        <f>IFERROR(AR142/AO141,"-")</f>
        <v>2.4063105938169797E-2</v>
      </c>
      <c r="AT142" s="183">
        <f t="shared" si="142"/>
        <v>31868</v>
      </c>
      <c r="AU142" s="151">
        <f>IFERROR(AT142/AP141,"-")</f>
        <v>0.254368110597607</v>
      </c>
      <c r="AV142" s="186">
        <f t="shared" si="141"/>
        <v>60808.112024601483</v>
      </c>
      <c r="AW142" s="86">
        <f t="shared" ref="AW142:AW157" si="147">IFERROR(AT142/$BL$13,0)</f>
        <v>2.7246758954076026E-2</v>
      </c>
      <c r="BQ142" s="66"/>
      <c r="BR142" s="66"/>
    </row>
    <row r="143" spans="1:70" s="10" customFormat="1" ht="14.25" customHeight="1">
      <c r="A143" s="66"/>
      <c r="B143" s="514"/>
      <c r="C143" s="515"/>
      <c r="D143" s="494"/>
      <c r="E143" s="501"/>
      <c r="F143" s="501"/>
      <c r="G143" s="101" t="s">
        <v>146</v>
      </c>
      <c r="H143" s="183">
        <f>SUMIF(G5:G140,G143,H5:H140)</f>
        <v>1256352787</v>
      </c>
      <c r="I143" s="151">
        <f>IFERROR(H143/E141,"-")</f>
        <v>2.2307443411478535E-2</v>
      </c>
      <c r="J143" s="183">
        <f>SUMIF(G5:G140,G143,J5:J140)</f>
        <v>26399</v>
      </c>
      <c r="K143" s="151">
        <f>IFERROR(J143/F141,"-")</f>
        <v>0.28337573396021853</v>
      </c>
      <c r="L143" s="186">
        <f t="shared" si="137"/>
        <v>47590.923406189628</v>
      </c>
      <c r="M143" s="86">
        <f t="shared" si="143"/>
        <v>2.2570829346951583E-2</v>
      </c>
      <c r="N143" s="501"/>
      <c r="O143" s="501"/>
      <c r="P143" s="101" t="s">
        <v>146</v>
      </c>
      <c r="Q143" s="183">
        <f>SUMIF(P5:P140,P143,Q5:Q140)</f>
        <v>201036538</v>
      </c>
      <c r="R143" s="151">
        <f>IFERROR(Q143/N141,"-")</f>
        <v>2.2713177843528071E-2</v>
      </c>
      <c r="S143" s="183">
        <f>SUMIF(P5:P140,P143,S5:S140)</f>
        <v>3996</v>
      </c>
      <c r="T143" s="151">
        <f>IFERROR(S143/O141,"-")</f>
        <v>0.31114225648213034</v>
      </c>
      <c r="U143" s="186">
        <f t="shared" si="138"/>
        <v>50309.443943943945</v>
      </c>
      <c r="V143" s="86">
        <f t="shared" si="144"/>
        <v>3.4165322197969063E-3</v>
      </c>
      <c r="W143" s="501"/>
      <c r="X143" s="501"/>
      <c r="Y143" s="101" t="s">
        <v>146</v>
      </c>
      <c r="Z143" s="183">
        <f>SUMIF(Y5:Y140,Y143,Z5:Z140)</f>
        <v>97575742</v>
      </c>
      <c r="AA143" s="151">
        <f>IFERROR(Z143/W141,"-")</f>
        <v>2.0007592595536534E-2</v>
      </c>
      <c r="AB143" s="183">
        <f>SUMIF(Y5:Y140,Y143,AB5:AB140)</f>
        <v>2191</v>
      </c>
      <c r="AC143" s="151">
        <f>IFERROR(AB143/X141,"-")</f>
        <v>0.317536231884058</v>
      </c>
      <c r="AD143" s="186">
        <f t="shared" si="139"/>
        <v>44534.797809219534</v>
      </c>
      <c r="AE143" s="86">
        <f t="shared" si="145"/>
        <v>1.8732788021959513E-3</v>
      </c>
      <c r="AF143" s="501"/>
      <c r="AG143" s="501"/>
      <c r="AH143" s="101" t="s">
        <v>146</v>
      </c>
      <c r="AI143" s="183">
        <f>SUMIF(AH5:AH140,AH143,AI5:AI140)</f>
        <v>167816943</v>
      </c>
      <c r="AJ143" s="151">
        <f>IFERROR(AI143/AF141,"-")</f>
        <v>1.6007928412934191E-2</v>
      </c>
      <c r="AK143" s="183">
        <f>SUMIF(AH5:AH140,AH143,AK5:AK140)</f>
        <v>3789</v>
      </c>
      <c r="AL143" s="151">
        <f>IFERROR(AK143/AG141,"-")</f>
        <v>0.30603343833292951</v>
      </c>
      <c r="AM143" s="186">
        <f t="shared" si="140"/>
        <v>44290.562945368169</v>
      </c>
      <c r="AN143" s="86">
        <f t="shared" si="146"/>
        <v>3.2395496948975167E-3</v>
      </c>
      <c r="AO143" s="501"/>
      <c r="AP143" s="501"/>
      <c r="AQ143" s="101" t="s">
        <v>146</v>
      </c>
      <c r="AR143" s="183">
        <f t="shared" si="136"/>
        <v>1722782010</v>
      </c>
      <c r="AS143" s="151">
        <f>IFERROR(AR143/AO141,"-")</f>
        <v>2.1392704043524724E-2</v>
      </c>
      <c r="AT143" s="183">
        <f t="shared" si="142"/>
        <v>36375</v>
      </c>
      <c r="AU143" s="151">
        <f>IFERROR(AT143/AP141,"-")</f>
        <v>0.29034266420823257</v>
      </c>
      <c r="AV143" s="186">
        <f t="shared" si="141"/>
        <v>47361.704742268041</v>
      </c>
      <c r="AW143" s="86">
        <f t="shared" si="147"/>
        <v>3.1100190063841956E-2</v>
      </c>
      <c r="BQ143" s="66"/>
      <c r="BR143" s="66"/>
    </row>
    <row r="144" spans="1:70" s="10" customFormat="1" ht="14.25" customHeight="1">
      <c r="A144" s="66"/>
      <c r="B144" s="514"/>
      <c r="C144" s="515"/>
      <c r="D144" s="494"/>
      <c r="E144" s="501"/>
      <c r="F144" s="501"/>
      <c r="G144" s="101" t="s">
        <v>147</v>
      </c>
      <c r="H144" s="183">
        <f>SUMIF(G5:G140,G144,H5:H140)</f>
        <v>185871120</v>
      </c>
      <c r="I144" s="151">
        <f>IFERROR(H144/E141,"-")</f>
        <v>3.3002748385100975E-3</v>
      </c>
      <c r="J144" s="183">
        <f>SUMIF(G5:G140,G144,J5:J140)</f>
        <v>4002</v>
      </c>
      <c r="K144" s="151">
        <f>IFERROR(J144/F141,"-")</f>
        <v>4.2958812353073778E-2</v>
      </c>
      <c r="L144" s="186">
        <f t="shared" si="137"/>
        <v>46444.557721139434</v>
      </c>
      <c r="M144" s="86">
        <f t="shared" si="143"/>
        <v>3.4216621480548594E-3</v>
      </c>
      <c r="N144" s="501"/>
      <c r="O144" s="501"/>
      <c r="P144" s="101" t="s">
        <v>147</v>
      </c>
      <c r="Q144" s="183">
        <f>SUMIF(P5:P140,P144,Q5:Q140)</f>
        <v>24357065</v>
      </c>
      <c r="R144" s="151">
        <f>IFERROR(Q144/N141,"-")</f>
        <v>2.7518696580985345E-3</v>
      </c>
      <c r="S144" s="183">
        <f>SUMIF(P5:P140,P144,S5:S140)</f>
        <v>607</v>
      </c>
      <c r="T144" s="151">
        <f>IFERROR(S144/O141,"-")</f>
        <v>4.7263100521684961E-2</v>
      </c>
      <c r="U144" s="186">
        <f t="shared" si="138"/>
        <v>40126.960461285009</v>
      </c>
      <c r="V144" s="86">
        <f t="shared" si="144"/>
        <v>5.1897774209627679E-4</v>
      </c>
      <c r="W144" s="501"/>
      <c r="X144" s="501"/>
      <c r="Y144" s="101" t="s">
        <v>147</v>
      </c>
      <c r="Z144" s="183">
        <f>SUMIF(Y5:Y140,Y144,Z5:Z140)</f>
        <v>13431030</v>
      </c>
      <c r="AA144" s="151">
        <f>IFERROR(Z144/W141,"-")</f>
        <v>2.7539895764095656E-3</v>
      </c>
      <c r="AB144" s="183">
        <f>SUMIF(Y5:Y140,Y144,AB5:AB140)</f>
        <v>344</v>
      </c>
      <c r="AC144" s="151">
        <f>IFERROR(AB144/X141,"-")</f>
        <v>4.9855072463768114E-2</v>
      </c>
      <c r="AD144" s="186">
        <f t="shared" si="139"/>
        <v>39043.691860465115</v>
      </c>
      <c r="AE144" s="86">
        <f t="shared" si="145"/>
        <v>2.9411588678932325E-4</v>
      </c>
      <c r="AF144" s="501"/>
      <c r="AG144" s="501"/>
      <c r="AH144" s="101" t="s">
        <v>147</v>
      </c>
      <c r="AI144" s="183">
        <f>SUMIF(AH5:AH140,AH144,AI5:AI140)</f>
        <v>18762325</v>
      </c>
      <c r="AJ144" s="151">
        <f>IFERROR(AI144/AF141,"-")</f>
        <v>1.7897236720621562E-3</v>
      </c>
      <c r="AK144" s="183">
        <f>SUMIF(AH5:AH140,AH144,AK5:AK140)</f>
        <v>601</v>
      </c>
      <c r="AL144" s="151">
        <f>IFERROR(AK144/AG141,"-")</f>
        <v>4.8542120991842339E-2</v>
      </c>
      <c r="AM144" s="186">
        <f t="shared" si="140"/>
        <v>31218.510815307822</v>
      </c>
      <c r="AN144" s="86">
        <f t="shared" si="146"/>
        <v>5.1384781383832345E-4</v>
      </c>
      <c r="AO144" s="501"/>
      <c r="AP144" s="501"/>
      <c r="AQ144" s="101" t="s">
        <v>147</v>
      </c>
      <c r="AR144" s="183">
        <f t="shared" si="136"/>
        <v>242421540</v>
      </c>
      <c r="AS144" s="151">
        <f>IFERROR(AR144/AO141,"-")</f>
        <v>3.0102776955486612E-3</v>
      </c>
      <c r="AT144" s="183">
        <f t="shared" si="142"/>
        <v>5554</v>
      </c>
      <c r="AU144" s="151">
        <f>IFERROR(AT144/AP141,"-")</f>
        <v>4.4331633182474878E-2</v>
      </c>
      <c r="AV144" s="186">
        <f t="shared" si="141"/>
        <v>43648.098667626939</v>
      </c>
      <c r="AW144" s="86">
        <f t="shared" si="147"/>
        <v>4.7486035907787832E-3</v>
      </c>
      <c r="BQ144" s="66"/>
      <c r="BR144" s="66"/>
    </row>
    <row r="145" spans="1:70" s="10" customFormat="1" ht="14.25" customHeight="1">
      <c r="A145" s="66"/>
      <c r="B145" s="514"/>
      <c r="C145" s="515"/>
      <c r="D145" s="494"/>
      <c r="E145" s="501"/>
      <c r="F145" s="501"/>
      <c r="G145" s="101" t="s">
        <v>148</v>
      </c>
      <c r="H145" s="183">
        <f>SUMIF(G5:G140,G145,H5:H140)</f>
        <v>1483823057</v>
      </c>
      <c r="I145" s="151">
        <f>IFERROR(H145/E141,"-")</f>
        <v>2.6346340947524468E-2</v>
      </c>
      <c r="J145" s="183">
        <f>SUMIF(G5:G140,G145,J5:J140)</f>
        <v>30097</v>
      </c>
      <c r="K145" s="151">
        <f>IFERROR(J145/F141,"-")</f>
        <v>0.32307130819351859</v>
      </c>
      <c r="L145" s="186">
        <f t="shared" si="137"/>
        <v>49301.360833305647</v>
      </c>
      <c r="M145" s="86">
        <f t="shared" si="143"/>
        <v>2.5732575129936808E-2</v>
      </c>
      <c r="N145" s="501"/>
      <c r="O145" s="501"/>
      <c r="P145" s="101" t="s">
        <v>148</v>
      </c>
      <c r="Q145" s="183">
        <f>SUMIF(P5:P140,P145,Q5:Q140)</f>
        <v>223735174</v>
      </c>
      <c r="R145" s="151">
        <f>IFERROR(Q145/N141,"-")</f>
        <v>2.5277677617561729E-2</v>
      </c>
      <c r="S145" s="183">
        <f>SUMIF(P5:P140,P145,S5:S140)</f>
        <v>4774</v>
      </c>
      <c r="T145" s="151">
        <f>IFERROR(S145/O141,"-")</f>
        <v>0.37172000311453712</v>
      </c>
      <c r="U145" s="186">
        <f t="shared" si="138"/>
        <v>46865.348554671138</v>
      </c>
      <c r="V145" s="86">
        <f t="shared" si="144"/>
        <v>4.0817129172448525E-3</v>
      </c>
      <c r="W145" s="501"/>
      <c r="X145" s="501"/>
      <c r="Y145" s="101" t="s">
        <v>148</v>
      </c>
      <c r="Z145" s="183">
        <f>SUMIF(Y5:Y140,Y145,Z5:Z140)</f>
        <v>120426903</v>
      </c>
      <c r="AA145" s="151">
        <f>IFERROR(Z145/W141,"-")</f>
        <v>2.4693149786820953E-2</v>
      </c>
      <c r="AB145" s="183">
        <f>SUMIF(Y5:Y140,Y145,AB5:AB140)</f>
        <v>2682</v>
      </c>
      <c r="AC145" s="151">
        <f>IFERROR(AB145/X141,"-")</f>
        <v>0.38869565217391305</v>
      </c>
      <c r="AD145" s="186">
        <f t="shared" si="139"/>
        <v>44901.902684563756</v>
      </c>
      <c r="AE145" s="86">
        <f t="shared" si="145"/>
        <v>2.2930779313051308E-3</v>
      </c>
      <c r="AF145" s="501"/>
      <c r="AG145" s="501"/>
      <c r="AH145" s="101" t="s">
        <v>148</v>
      </c>
      <c r="AI145" s="183">
        <f>SUMIF(AH5:AH140,AH145,AI5:AI140)</f>
        <v>257527651</v>
      </c>
      <c r="AJ145" s="151">
        <f>IFERROR(AI145/AF141,"-")</f>
        <v>2.4565363472024995E-2</v>
      </c>
      <c r="AK145" s="183">
        <f>SUMIF(AH5:AH140,AH145,AK5:AK140)</f>
        <v>4936</v>
      </c>
      <c r="AL145" s="151">
        <f>IFERROR(AK145/AG141,"-")</f>
        <v>0.39867538971003957</v>
      </c>
      <c r="AM145" s="186">
        <f t="shared" si="140"/>
        <v>52173.349068071315</v>
      </c>
      <c r="AN145" s="86">
        <f t="shared" si="146"/>
        <v>4.2202209802095917E-3</v>
      </c>
      <c r="AO145" s="501"/>
      <c r="AP145" s="501"/>
      <c r="AQ145" s="101" t="s">
        <v>148</v>
      </c>
      <c r="AR145" s="183">
        <f t="shared" si="136"/>
        <v>2085512785</v>
      </c>
      <c r="AS145" s="151">
        <f>IFERROR(AR145/AO141,"-")</f>
        <v>2.5896925745406411E-2</v>
      </c>
      <c r="AT145" s="183">
        <f t="shared" si="142"/>
        <v>42489</v>
      </c>
      <c r="AU145" s="151">
        <f>IFERROR(AT145/AP141,"-")</f>
        <v>0.33914417758195448</v>
      </c>
      <c r="AV145" s="186">
        <f t="shared" si="141"/>
        <v>49083.593047612325</v>
      </c>
      <c r="AW145" s="86">
        <f t="shared" si="147"/>
        <v>3.6327586958696381E-2</v>
      </c>
      <c r="BQ145" s="66"/>
      <c r="BR145" s="66"/>
    </row>
    <row r="146" spans="1:70" s="10" customFormat="1" ht="14.25" customHeight="1">
      <c r="A146" s="66"/>
      <c r="B146" s="514"/>
      <c r="C146" s="515"/>
      <c r="D146" s="494"/>
      <c r="E146" s="501"/>
      <c r="F146" s="501"/>
      <c r="G146" s="101" t="s">
        <v>149</v>
      </c>
      <c r="H146" s="183">
        <f>SUMIF(G5:G140,G146,H5:H140)</f>
        <v>2157490813</v>
      </c>
      <c r="I146" s="151">
        <f>IFERROR(H146/E141,"-")</f>
        <v>3.830779437096303E-2</v>
      </c>
      <c r="J146" s="183">
        <f>SUMIF(G5:G140,G146,J5:J140)</f>
        <v>33369</v>
      </c>
      <c r="K146" s="151">
        <f>IFERROR(J146/F141,"-")</f>
        <v>0.35819405532476734</v>
      </c>
      <c r="L146" s="186">
        <f t="shared" si="137"/>
        <v>64655.542959033832</v>
      </c>
      <c r="M146" s="86">
        <f t="shared" si="143"/>
        <v>2.8530096006607348E-2</v>
      </c>
      <c r="N146" s="501"/>
      <c r="O146" s="501"/>
      <c r="P146" s="101" t="s">
        <v>149</v>
      </c>
      <c r="Q146" s="183">
        <f>SUMIF(P5:P140,P146,Q5:Q140)</f>
        <v>348741850</v>
      </c>
      <c r="R146" s="151">
        <f>IFERROR(Q146/N141,"-")</f>
        <v>3.940097526217344E-2</v>
      </c>
      <c r="S146" s="183">
        <f>SUMIF(P5:P140,P146,S5:S140)</f>
        <v>5195</v>
      </c>
      <c r="T146" s="151">
        <f>IFERROR(S146/O141,"-")</f>
        <v>0.40450050611227906</v>
      </c>
      <c r="U146" s="186">
        <f t="shared" si="138"/>
        <v>67130.288739172276</v>
      </c>
      <c r="V146" s="86">
        <f t="shared" si="144"/>
        <v>4.4416628833445762E-3</v>
      </c>
      <c r="W146" s="501"/>
      <c r="X146" s="501"/>
      <c r="Y146" s="101" t="s">
        <v>149</v>
      </c>
      <c r="Z146" s="183">
        <f>SUMIF(Y5:Y140,Y146,Z5:Z140)</f>
        <v>194220097</v>
      </c>
      <c r="AA146" s="151">
        <f>IFERROR(Z146/W141,"-")</f>
        <v>3.9824207277271713E-2</v>
      </c>
      <c r="AB146" s="183">
        <f>SUMIF(Y5:Y140,Y146,AB5:AB140)</f>
        <v>2808</v>
      </c>
      <c r="AC146" s="151">
        <f>IFERROR(AB146/X141,"-")</f>
        <v>0.40695652173913044</v>
      </c>
      <c r="AD146" s="186">
        <f t="shared" si="139"/>
        <v>69166.701210826213</v>
      </c>
      <c r="AE146" s="86">
        <f t="shared" si="145"/>
        <v>2.4008064247221504E-3</v>
      </c>
      <c r="AF146" s="501"/>
      <c r="AG146" s="501"/>
      <c r="AH146" s="101" t="s">
        <v>149</v>
      </c>
      <c r="AI146" s="183">
        <f>SUMIF(AH5:AH140,AH146,AI5:AI140)</f>
        <v>367889743</v>
      </c>
      <c r="AJ146" s="151">
        <f>IFERROR(AI146/AF141,"-")</f>
        <v>3.5092718080299901E-2</v>
      </c>
      <c r="AK146" s="183">
        <f>SUMIF(AH5:AH140,AH146,AK5:AK140)</f>
        <v>5068</v>
      </c>
      <c r="AL146" s="151">
        <f>IFERROR(AK146/AG141,"-")</f>
        <v>0.40933688716581862</v>
      </c>
      <c r="AM146" s="186">
        <f t="shared" si="140"/>
        <v>72590.714877663777</v>
      </c>
      <c r="AN146" s="86">
        <f t="shared" si="146"/>
        <v>4.3330794018845648E-3</v>
      </c>
      <c r="AO146" s="501"/>
      <c r="AP146" s="501"/>
      <c r="AQ146" s="101" t="s">
        <v>149</v>
      </c>
      <c r="AR146" s="183">
        <f t="shared" si="136"/>
        <v>3068342503</v>
      </c>
      <c r="AS146" s="151">
        <f>IFERROR(AR146/AO141,"-")</f>
        <v>3.8101247104877112E-2</v>
      </c>
      <c r="AT146" s="183">
        <f t="shared" si="142"/>
        <v>46440</v>
      </c>
      <c r="AU146" s="151">
        <f>IFERROR(AT146/AP141,"-")</f>
        <v>0.37068077871698474</v>
      </c>
      <c r="AV146" s="186">
        <f t="shared" si="141"/>
        <v>66071.113329026703</v>
      </c>
      <c r="AW146" s="86">
        <f t="shared" si="147"/>
        <v>3.9705644716558637E-2</v>
      </c>
      <c r="BQ146" s="66"/>
      <c r="BR146" s="66"/>
    </row>
    <row r="147" spans="1:70" s="10" customFormat="1" ht="14.25" customHeight="1">
      <c r="A147" s="66"/>
      <c r="B147" s="514"/>
      <c r="C147" s="515"/>
      <c r="D147" s="494"/>
      <c r="E147" s="501"/>
      <c r="F147" s="501"/>
      <c r="G147" s="101" t="s">
        <v>150</v>
      </c>
      <c r="H147" s="183">
        <f>SUMIF(G5:G140,G147,H5:H140)</f>
        <v>1383420374</v>
      </c>
      <c r="I147" s="151">
        <f>IFERROR(H147/E141,"-")</f>
        <v>2.4563619412173492E-2</v>
      </c>
      <c r="J147" s="183">
        <f>SUMIF(G5:G140,G147,J5:J140)</f>
        <v>8874</v>
      </c>
      <c r="K147" s="151">
        <f>IFERROR(J147/F141,"-")</f>
        <v>9.5256496956815762E-2</v>
      </c>
      <c r="L147" s="186">
        <f t="shared" si="137"/>
        <v>155895.91773720982</v>
      </c>
      <c r="M147" s="86">
        <f t="shared" si="143"/>
        <v>7.5871638935129495E-3</v>
      </c>
      <c r="N147" s="501"/>
      <c r="O147" s="501"/>
      <c r="P147" s="101" t="s">
        <v>150</v>
      </c>
      <c r="Q147" s="183">
        <f>SUMIF(P5:P140,P147,Q5:Q140)</f>
        <v>232987918</v>
      </c>
      <c r="R147" s="151">
        <f>IFERROR(Q147/N141,"-")</f>
        <v>2.6323055846332447E-2</v>
      </c>
      <c r="S147" s="183">
        <f>SUMIF(P5:P140,P147,S5:S140)</f>
        <v>1428</v>
      </c>
      <c r="T147" s="151">
        <f>IFERROR(S147/O141,"-")</f>
        <v>0.1111889745386592</v>
      </c>
      <c r="U147" s="186">
        <f t="shared" si="138"/>
        <v>163156.80532212884</v>
      </c>
      <c r="V147" s="86">
        <f t="shared" si="144"/>
        <v>1.2209229253928883E-3</v>
      </c>
      <c r="W147" s="501"/>
      <c r="X147" s="501"/>
      <c r="Y147" s="101" t="s">
        <v>150</v>
      </c>
      <c r="Z147" s="183">
        <f>SUMIF(Y5:Y140,Y147,Z5:Z140)</f>
        <v>127417541</v>
      </c>
      <c r="AA147" s="151">
        <f>IFERROR(Z147/W141,"-")</f>
        <v>2.6126557662795664E-2</v>
      </c>
      <c r="AB147" s="183">
        <f>SUMIF(Y5:Y140,Y147,AB5:AB140)</f>
        <v>841</v>
      </c>
      <c r="AC147" s="151">
        <f>IFERROR(AB147/X141,"-")</f>
        <v>0.1218840579710145</v>
      </c>
      <c r="AD147" s="186">
        <f t="shared" si="139"/>
        <v>151507.18311533888</v>
      </c>
      <c r="AE147" s="86">
        <f t="shared" si="145"/>
        <v>7.1904494415645599E-4</v>
      </c>
      <c r="AF147" s="501"/>
      <c r="AG147" s="501"/>
      <c r="AH147" s="101" t="s">
        <v>150</v>
      </c>
      <c r="AI147" s="183">
        <f>SUMIF(AH5:AH140,AH147,AI5:AI140)</f>
        <v>299315904</v>
      </c>
      <c r="AJ147" s="151">
        <f>IFERROR(AI147/AF141,"-")</f>
        <v>2.8551512609097423E-2</v>
      </c>
      <c r="AK147" s="183">
        <f>SUMIF(AH5:AH140,AH147,AK5:AK140)</f>
        <v>1766</v>
      </c>
      <c r="AL147" s="151">
        <f>IFERROR(AK147/AG141,"-")</f>
        <v>0.14263791293110412</v>
      </c>
      <c r="AM147" s="186">
        <f t="shared" si="140"/>
        <v>169488.05436013589</v>
      </c>
      <c r="AN147" s="86">
        <f t="shared" si="146"/>
        <v>1.5099088839242584E-3</v>
      </c>
      <c r="AO147" s="501"/>
      <c r="AP147" s="501"/>
      <c r="AQ147" s="101" t="s">
        <v>150</v>
      </c>
      <c r="AR147" s="183">
        <f t="shared" si="136"/>
        <v>2043141737</v>
      </c>
      <c r="AS147" s="151">
        <f>IFERROR(AR147/AO141,"-")</f>
        <v>2.5370781819699886E-2</v>
      </c>
      <c r="AT147" s="183">
        <f t="shared" si="142"/>
        <v>12909</v>
      </c>
      <c r="AU147" s="151">
        <f>IFERROR(AT147/AP141,"-")</f>
        <v>0.10303872033715668</v>
      </c>
      <c r="AV147" s="186">
        <f t="shared" si="141"/>
        <v>158272.65760322256</v>
      </c>
      <c r="AW147" s="86">
        <f t="shared" si="147"/>
        <v>1.1037040646986553E-2</v>
      </c>
      <c r="BQ147" s="66"/>
      <c r="BR147" s="66"/>
    </row>
    <row r="148" spans="1:70" s="10" customFormat="1" ht="14.25" customHeight="1">
      <c r="A148" s="66"/>
      <c r="B148" s="514"/>
      <c r="C148" s="515"/>
      <c r="D148" s="494"/>
      <c r="E148" s="501"/>
      <c r="F148" s="501"/>
      <c r="G148" s="101" t="s">
        <v>160</v>
      </c>
      <c r="H148" s="183">
        <f>SUMIF(G5:G140,G148,H5:H140)</f>
        <v>74564</v>
      </c>
      <c r="I148" s="151">
        <f>IFERROR(H148/E141,"-")</f>
        <v>1.3239372155215232E-6</v>
      </c>
      <c r="J148" s="183">
        <f>SUMIF(G5:G140,G148,J5:J140)</f>
        <v>37</v>
      </c>
      <c r="K148" s="151">
        <f>IFERROR(J148/F141,"-")</f>
        <v>3.9717042905140673E-4</v>
      </c>
      <c r="L148" s="186">
        <f t="shared" si="137"/>
        <v>2015.2432432432433</v>
      </c>
      <c r="M148" s="86">
        <f t="shared" si="143"/>
        <v>3.1634557590712096E-5</v>
      </c>
      <c r="N148" s="501"/>
      <c r="O148" s="501"/>
      <c r="P148" s="101" t="s">
        <v>243</v>
      </c>
      <c r="Q148" s="183">
        <f>SUMIF(P5:P140,P148,Q5:Q140)</f>
        <v>20430</v>
      </c>
      <c r="R148" s="151">
        <f>IFERROR(Q148/N141,"-")</f>
        <v>2.3081884913043941E-6</v>
      </c>
      <c r="S148" s="183">
        <f>SUMIF(P5:P140,P148,S5:S140)</f>
        <v>6</v>
      </c>
      <c r="T148" s="151">
        <f>IFERROR(S148/O141,"-")</f>
        <v>4.6718056528848397E-4</v>
      </c>
      <c r="U148" s="186">
        <f t="shared" si="138"/>
        <v>3405</v>
      </c>
      <c r="V148" s="86">
        <f t="shared" si="144"/>
        <v>5.1299282579533128E-6</v>
      </c>
      <c r="W148" s="501"/>
      <c r="X148" s="501"/>
      <c r="Y148" s="101" t="s">
        <v>160</v>
      </c>
      <c r="Z148" s="183">
        <f>SUMIF(Y5:Y140,Y148,Z5:Z140)</f>
        <v>3434</v>
      </c>
      <c r="AA148" s="151">
        <f>IFERROR(Z148/W141,"-")</f>
        <v>7.0413067392377556E-7</v>
      </c>
      <c r="AB148" s="183">
        <f>SUMIF(Y5:Y140,Y148,AB5:AB140)</f>
        <v>2</v>
      </c>
      <c r="AC148" s="151">
        <f>IFERROR(AB148/X141,"-")</f>
        <v>2.8985507246376811E-4</v>
      </c>
      <c r="AD148" s="186">
        <f t="shared" si="139"/>
        <v>1717</v>
      </c>
      <c r="AE148" s="86">
        <f t="shared" si="145"/>
        <v>1.7099760859844375E-6</v>
      </c>
      <c r="AF148" s="501"/>
      <c r="AG148" s="501"/>
      <c r="AH148" s="101" t="s">
        <v>160</v>
      </c>
      <c r="AI148" s="183">
        <f>SUMIF(AH5:AH140,AH148,AI5:AI140)</f>
        <v>31294</v>
      </c>
      <c r="AJ148" s="151">
        <f>IFERROR(AI148/AF141,"-")</f>
        <v>2.9851104590456199E-6</v>
      </c>
      <c r="AK148" s="183">
        <f>SUMIF(AH5:AH140,AH148,AK5:AK140)</f>
        <v>9</v>
      </c>
      <c r="AL148" s="151">
        <f>IFERROR(AK148/AG141,"-")</f>
        <v>7.26920281075842E-4</v>
      </c>
      <c r="AM148" s="186">
        <f t="shared" si="140"/>
        <v>3477.1111111111113</v>
      </c>
      <c r="AN148" s="86">
        <f t="shared" si="146"/>
        <v>7.6948923869299692E-6</v>
      </c>
      <c r="AO148" s="501"/>
      <c r="AP148" s="501"/>
      <c r="AQ148" s="101" t="s">
        <v>160</v>
      </c>
      <c r="AR148" s="183">
        <f t="shared" si="136"/>
        <v>129722</v>
      </c>
      <c r="AS148" s="151">
        <f>IFERROR(AR148/AO141,"-")</f>
        <v>1.6108273349883159E-6</v>
      </c>
      <c r="AT148" s="183">
        <f t="shared" si="142"/>
        <v>54</v>
      </c>
      <c r="AU148" s="151">
        <f>IFERROR(AT148/AP141,"-")</f>
        <v>4.3102416129881947E-4</v>
      </c>
      <c r="AV148" s="186">
        <f t="shared" si="141"/>
        <v>2402.2592592592591</v>
      </c>
      <c r="AW148" s="86">
        <f t="shared" si="147"/>
        <v>4.6169354321579812E-5</v>
      </c>
      <c r="BQ148" s="66"/>
      <c r="BR148" s="66"/>
    </row>
    <row r="149" spans="1:70" s="10" customFormat="1" ht="14.25" customHeight="1">
      <c r="A149" s="66"/>
      <c r="B149" s="514"/>
      <c r="C149" s="515"/>
      <c r="D149" s="494"/>
      <c r="E149" s="501"/>
      <c r="F149" s="501"/>
      <c r="G149" s="101" t="s">
        <v>151</v>
      </c>
      <c r="H149" s="183">
        <f>SUMIF(G5:G140,G149,H5:H140)</f>
        <v>22936988</v>
      </c>
      <c r="I149" s="151">
        <f>IFERROR(H149/E141,"-")</f>
        <v>4.0726264719127987E-4</v>
      </c>
      <c r="J149" s="183">
        <f>SUMIF(G5:G140,G149,J5:J140)</f>
        <v>852</v>
      </c>
      <c r="K149" s="151">
        <f>IFERROR(J149/F141,"-")</f>
        <v>9.1456542041026632E-3</v>
      </c>
      <c r="L149" s="186">
        <f t="shared" si="137"/>
        <v>26921.347417840374</v>
      </c>
      <c r="M149" s="86">
        <f t="shared" si="143"/>
        <v>7.2844981262937042E-4</v>
      </c>
      <c r="N149" s="501"/>
      <c r="O149" s="501"/>
      <c r="P149" s="101" t="s">
        <v>151</v>
      </c>
      <c r="Q149" s="183">
        <f>SUMIF(P5:P140,P149,Q5:Q140)</f>
        <v>4609755</v>
      </c>
      <c r="R149" s="151">
        <f>IFERROR(Q149/N141,"-")</f>
        <v>5.2081171995755694E-4</v>
      </c>
      <c r="S149" s="183">
        <f>SUMIF(P5:P140,P149,S5:S140)</f>
        <v>146</v>
      </c>
      <c r="T149" s="151">
        <f>IFERROR(S149/O141,"-")</f>
        <v>1.1368060422019778E-2</v>
      </c>
      <c r="U149" s="186">
        <f t="shared" si="138"/>
        <v>31573.664383561645</v>
      </c>
      <c r="V149" s="86">
        <f t="shared" si="144"/>
        <v>1.2482825427686395E-4</v>
      </c>
      <c r="W149" s="501"/>
      <c r="X149" s="501"/>
      <c r="Y149" s="101" t="s">
        <v>151</v>
      </c>
      <c r="Z149" s="183">
        <f>SUMIF(Y5:Y140,Y149,Z5:Z140)</f>
        <v>2012964</v>
      </c>
      <c r="AA149" s="151">
        <f>IFERROR(Z149/W141,"-")</f>
        <v>4.1275180486438526E-4</v>
      </c>
      <c r="AB149" s="183">
        <f>SUMIF(Y5:Y140,Y149,AB5:AB140)</f>
        <v>93</v>
      </c>
      <c r="AC149" s="151">
        <f>IFERROR(AB149/X141,"-")</f>
        <v>1.3478260869565217E-2</v>
      </c>
      <c r="AD149" s="186">
        <f t="shared" si="139"/>
        <v>21644.774193548386</v>
      </c>
      <c r="AE149" s="86">
        <f t="shared" si="145"/>
        <v>7.9513887998276347E-5</v>
      </c>
      <c r="AF149" s="501"/>
      <c r="AG149" s="501"/>
      <c r="AH149" s="101" t="s">
        <v>151</v>
      </c>
      <c r="AI149" s="183">
        <f>SUMIF(AH5:AH140,AH149,AI5:AI140)</f>
        <v>3537601</v>
      </c>
      <c r="AJ149" s="151">
        <f>IFERROR(AI149/AF141,"-")</f>
        <v>3.3744902361571689E-4</v>
      </c>
      <c r="AK149" s="183">
        <f>SUMIF(AH5:AH140,AH149,AK5:AK140)</f>
        <v>147</v>
      </c>
      <c r="AL149" s="151">
        <f>IFERROR(AK149/AG141,"-")</f>
        <v>1.1873031257572086E-2</v>
      </c>
      <c r="AM149" s="186">
        <f t="shared" si="140"/>
        <v>24065.312925170067</v>
      </c>
      <c r="AN149" s="86">
        <f t="shared" si="146"/>
        <v>1.2568324231985615E-4</v>
      </c>
      <c r="AO149" s="501"/>
      <c r="AP149" s="501"/>
      <c r="AQ149" s="101" t="s">
        <v>151</v>
      </c>
      <c r="AR149" s="183">
        <f t="shared" si="136"/>
        <v>33097308</v>
      </c>
      <c r="AS149" s="151">
        <f>IFERROR(AR149/AO141,"-")</f>
        <v>4.109869447042712E-4</v>
      </c>
      <c r="AT149" s="183">
        <f t="shared" si="142"/>
        <v>1238</v>
      </c>
      <c r="AU149" s="151">
        <f>IFERROR(AT149/AP141,"-")</f>
        <v>9.8816279942210827E-3</v>
      </c>
      <c r="AV149" s="186">
        <f t="shared" si="141"/>
        <v>26734.49757673667</v>
      </c>
      <c r="AW149" s="86">
        <f t="shared" si="147"/>
        <v>1.0584751972243667E-3</v>
      </c>
      <c r="BQ149" s="66"/>
      <c r="BR149" s="66"/>
    </row>
    <row r="150" spans="1:70" s="10" customFormat="1" ht="14.25" customHeight="1">
      <c r="A150" s="66"/>
      <c r="B150" s="514"/>
      <c r="C150" s="515"/>
      <c r="D150" s="494"/>
      <c r="E150" s="501"/>
      <c r="F150" s="501"/>
      <c r="G150" s="101" t="s">
        <v>152</v>
      </c>
      <c r="H150" s="183">
        <f>SUMIF(G5:G140,G150,H5:H140)</f>
        <v>38936657</v>
      </c>
      <c r="I150" s="151">
        <f>IFERROR(H150/E141,"-")</f>
        <v>6.9134822770099006E-4</v>
      </c>
      <c r="J150" s="183">
        <f>SUMIF(G5:G140,G150,J5:J140)</f>
        <v>2915</v>
      </c>
      <c r="K150" s="151">
        <f>IFERROR(J150/F141,"-")</f>
        <v>3.1290589207698664E-2</v>
      </c>
      <c r="L150" s="186">
        <f t="shared" si="137"/>
        <v>13357.343739279588</v>
      </c>
      <c r="M150" s="86">
        <f t="shared" si="143"/>
        <v>2.4922901453223179E-3</v>
      </c>
      <c r="N150" s="501"/>
      <c r="O150" s="501"/>
      <c r="P150" s="101" t="s">
        <v>152</v>
      </c>
      <c r="Q150" s="183">
        <f>SUMIF(P5:P140,P150,Q5:Q140)</f>
        <v>6773619</v>
      </c>
      <c r="R150" s="151">
        <f>IFERROR(Q150/N141,"-")</f>
        <v>7.652858257601948E-4</v>
      </c>
      <c r="S150" s="183">
        <f>SUMIF(P5:P140,P150,S5:S140)</f>
        <v>485</v>
      </c>
      <c r="T150" s="151">
        <f>IFERROR(S150/O141,"-")</f>
        <v>3.7763762360819124E-2</v>
      </c>
      <c r="U150" s="186">
        <f t="shared" si="138"/>
        <v>13966.224742268041</v>
      </c>
      <c r="V150" s="86">
        <f t="shared" si="144"/>
        <v>4.1466920085122611E-4</v>
      </c>
      <c r="W150" s="501"/>
      <c r="X150" s="501"/>
      <c r="Y150" s="101" t="s">
        <v>152</v>
      </c>
      <c r="Z150" s="183">
        <f>SUMIF(Y5:Y140,Y150,Z5:Z140)</f>
        <v>4281416</v>
      </c>
      <c r="AA150" s="151">
        <f>IFERROR(Z150/W141,"-")</f>
        <v>8.7789060379383675E-4</v>
      </c>
      <c r="AB150" s="183">
        <f>SUMIF(Y5:Y140,Y150,AB5:AB140)</f>
        <v>289</v>
      </c>
      <c r="AC150" s="151">
        <f>IFERROR(AB150/X141,"-")</f>
        <v>4.1884057971014493E-2</v>
      </c>
      <c r="AD150" s="186">
        <f t="shared" si="139"/>
        <v>14814.588235294117</v>
      </c>
      <c r="AE150" s="86">
        <f t="shared" si="145"/>
        <v>2.4709154442475122E-4</v>
      </c>
      <c r="AF150" s="501"/>
      <c r="AG150" s="501"/>
      <c r="AH150" s="101" t="s">
        <v>152</v>
      </c>
      <c r="AI150" s="183">
        <f>SUMIF(AH5:AH140,AH150,AI5:AI140)</f>
        <v>12409063</v>
      </c>
      <c r="AJ150" s="151">
        <f>IFERROR(AI150/AF141,"-")</f>
        <v>1.1836909231244333E-3</v>
      </c>
      <c r="AK150" s="183">
        <f>SUMIF(AH5:AH140,AH150,AK5:AK140)</f>
        <v>678</v>
      </c>
      <c r="AL150" s="151">
        <f>IFERROR(AK150/AG141,"-")</f>
        <v>5.4761327841046765E-2</v>
      </c>
      <c r="AM150" s="186">
        <f t="shared" si="140"/>
        <v>18302.452802359883</v>
      </c>
      <c r="AN150" s="86">
        <f t="shared" si="146"/>
        <v>5.7968189314872433E-4</v>
      </c>
      <c r="AO150" s="501"/>
      <c r="AP150" s="501"/>
      <c r="AQ150" s="101" t="s">
        <v>152</v>
      </c>
      <c r="AR150" s="183">
        <f t="shared" si="136"/>
        <v>62400755</v>
      </c>
      <c r="AS150" s="151">
        <f>IFERROR(AR150/AO141,"-")</f>
        <v>7.748634917585978E-4</v>
      </c>
      <c r="AT150" s="183">
        <f t="shared" si="142"/>
        <v>4367</v>
      </c>
      <c r="AU150" s="151">
        <f>IFERROR(AT150/AP141,"-")</f>
        <v>3.4857083562813793E-2</v>
      </c>
      <c r="AV150" s="186">
        <f t="shared" si="141"/>
        <v>14289.158461186169</v>
      </c>
      <c r="AW150" s="86">
        <f t="shared" si="147"/>
        <v>3.7337327837470191E-3</v>
      </c>
      <c r="BQ150" s="66"/>
      <c r="BR150" s="66"/>
    </row>
    <row r="151" spans="1:70" s="10" customFormat="1" ht="14.25" customHeight="1">
      <c r="A151" s="66"/>
      <c r="B151" s="514"/>
      <c r="C151" s="515"/>
      <c r="D151" s="494"/>
      <c r="E151" s="501"/>
      <c r="F151" s="501"/>
      <c r="G151" s="101" t="s">
        <v>153</v>
      </c>
      <c r="H151" s="183">
        <f>SUMIF(G5:G140,G151,H5:H140)</f>
        <v>15946536</v>
      </c>
      <c r="I151" s="151">
        <f>IFERROR(H151/E141,"-")</f>
        <v>2.8314216604599711E-4</v>
      </c>
      <c r="J151" s="183">
        <f>SUMIF(G5:G140,G151,J5:J140)</f>
        <v>318</v>
      </c>
      <c r="K151" s="151">
        <f>IFERROR(J151/F141,"-")</f>
        <v>3.4135188226580362E-3</v>
      </c>
      <c r="L151" s="186">
        <f t="shared" si="137"/>
        <v>50146.339622641506</v>
      </c>
      <c r="M151" s="86">
        <f t="shared" si="143"/>
        <v>2.7188619767152557E-4</v>
      </c>
      <c r="N151" s="501"/>
      <c r="O151" s="501"/>
      <c r="P151" s="101" t="s">
        <v>153</v>
      </c>
      <c r="Q151" s="183">
        <f>SUMIF(P5:P140,P151,Q5:Q140)</f>
        <v>1208954</v>
      </c>
      <c r="R151" s="151">
        <f>IFERROR(Q151/N141,"-")</f>
        <v>1.3658804255097467E-4</v>
      </c>
      <c r="S151" s="183">
        <f>SUMIF(P5:P140,P151,S5:S140)</f>
        <v>79</v>
      </c>
      <c r="T151" s="151">
        <f>IFERROR(S151/O141,"-")</f>
        <v>6.1512107762983726E-3</v>
      </c>
      <c r="U151" s="186">
        <f t="shared" si="138"/>
        <v>15303.215189873417</v>
      </c>
      <c r="V151" s="86">
        <f t="shared" si="144"/>
        <v>6.7544055396385276E-5</v>
      </c>
      <c r="W151" s="501"/>
      <c r="X151" s="501"/>
      <c r="Y151" s="101" t="s">
        <v>153</v>
      </c>
      <c r="Z151" s="183">
        <f>SUMIF(Y5:Y140,Y151,Z5:Z140)</f>
        <v>1406152</v>
      </c>
      <c r="AA151" s="151">
        <f>IFERROR(Z151/W141,"-")</f>
        <v>2.8832695264975681E-4</v>
      </c>
      <c r="AB151" s="183">
        <f>SUMIF(Y5:Y140,Y151,AB5:AB140)</f>
        <v>40</v>
      </c>
      <c r="AC151" s="151">
        <f>IFERROR(AB151/X141,"-")</f>
        <v>5.7971014492753624E-3</v>
      </c>
      <c r="AD151" s="186">
        <f t="shared" si="139"/>
        <v>35153.800000000003</v>
      </c>
      <c r="AE151" s="86">
        <f t="shared" si="145"/>
        <v>3.4199521719688748E-5</v>
      </c>
      <c r="AF151" s="501"/>
      <c r="AG151" s="501"/>
      <c r="AH151" s="101" t="s">
        <v>153</v>
      </c>
      <c r="AI151" s="183">
        <f>SUMIF(AH5:AH140,AH151,AI5:AI140)</f>
        <v>6756619</v>
      </c>
      <c r="AJ151" s="151">
        <f>IFERROR(AI151/AF141,"-")</f>
        <v>6.4450866123494464E-4</v>
      </c>
      <c r="AK151" s="183">
        <f>SUMIF(AH5:AH140,AH151,AK5:AK140)</f>
        <v>219</v>
      </c>
      <c r="AL151" s="151">
        <f>IFERROR(AK151/AG141,"-")</f>
        <v>1.7688393506178821E-2</v>
      </c>
      <c r="AM151" s="186">
        <f t="shared" si="140"/>
        <v>30852.141552511417</v>
      </c>
      <c r="AN151" s="86">
        <f t="shared" si="146"/>
        <v>1.8724238141529592E-4</v>
      </c>
      <c r="AO151" s="501"/>
      <c r="AP151" s="501"/>
      <c r="AQ151" s="101" t="s">
        <v>153</v>
      </c>
      <c r="AR151" s="183">
        <f t="shared" si="136"/>
        <v>25318261</v>
      </c>
      <c r="AS151" s="151">
        <f>IFERROR(AR151/AO141,"-")</f>
        <v>3.1439036472740643E-4</v>
      </c>
      <c r="AT151" s="183">
        <f t="shared" si="142"/>
        <v>656</v>
      </c>
      <c r="AU151" s="151">
        <f>IFERROR(AT151/AP141,"-")</f>
        <v>5.2361453668893628E-3</v>
      </c>
      <c r="AV151" s="186">
        <f t="shared" si="141"/>
        <v>38594.910060975613</v>
      </c>
      <c r="AW151" s="86">
        <f t="shared" si="147"/>
        <v>5.6087215620289547E-4</v>
      </c>
      <c r="BQ151" s="66"/>
      <c r="BR151" s="66"/>
    </row>
    <row r="152" spans="1:70" s="10" customFormat="1" ht="14.25" customHeight="1">
      <c r="A152" s="66"/>
      <c r="B152" s="514"/>
      <c r="C152" s="515"/>
      <c r="D152" s="494"/>
      <c r="E152" s="501"/>
      <c r="F152" s="501"/>
      <c r="G152" s="101" t="s">
        <v>154</v>
      </c>
      <c r="H152" s="183">
        <f>SUMIF(G5:G140,G152,H5:H140)</f>
        <v>69807899</v>
      </c>
      <c r="I152" s="151">
        <f>IFERROR(H152/E141,"-")</f>
        <v>1.239489236407217E-3</v>
      </c>
      <c r="J152" s="183">
        <f>SUMIF(G5:G140,G152,J5:J140)</f>
        <v>346</v>
      </c>
      <c r="K152" s="151">
        <f>IFERROR(J152/F141,"-")</f>
        <v>3.7140802284266685E-3</v>
      </c>
      <c r="L152" s="186">
        <f t="shared" si="137"/>
        <v>201756.93352601156</v>
      </c>
      <c r="M152" s="86">
        <f t="shared" si="143"/>
        <v>2.9582586287530771E-4</v>
      </c>
      <c r="N152" s="501"/>
      <c r="O152" s="501"/>
      <c r="P152" s="101" t="s">
        <v>154</v>
      </c>
      <c r="Q152" s="183">
        <f>SUMIF(P5:P140,P152,Q5:Q140)</f>
        <v>13588594</v>
      </c>
      <c r="R152" s="151">
        <f>IFERROR(Q152/N141,"-")</f>
        <v>1.5352440667551611E-3</v>
      </c>
      <c r="S152" s="183">
        <f>SUMIF(P5:P140,P152,S5:S140)</f>
        <v>75</v>
      </c>
      <c r="T152" s="151">
        <f>IFERROR(S152/O141,"-")</f>
        <v>5.8397570661060496E-3</v>
      </c>
      <c r="U152" s="186">
        <f t="shared" si="138"/>
        <v>181181.25333333333</v>
      </c>
      <c r="V152" s="86">
        <f t="shared" si="144"/>
        <v>6.4124103224416412E-5</v>
      </c>
      <c r="W152" s="501"/>
      <c r="X152" s="501"/>
      <c r="Y152" s="101" t="s">
        <v>154</v>
      </c>
      <c r="Z152" s="183">
        <f>SUMIF(Y5:Y140,Y152,Z5:Z140)</f>
        <v>9056563</v>
      </c>
      <c r="AA152" s="151">
        <f>IFERROR(Z152/W141,"-")</f>
        <v>1.8570191638390013E-3</v>
      </c>
      <c r="AB152" s="183">
        <f>SUMIF(Y5:Y140,Y152,AB5:AB140)</f>
        <v>50</v>
      </c>
      <c r="AC152" s="151">
        <f>IFERROR(AB152/X141,"-")</f>
        <v>7.246376811594203E-3</v>
      </c>
      <c r="AD152" s="186">
        <f t="shared" si="139"/>
        <v>181131.26</v>
      </c>
      <c r="AE152" s="86">
        <f t="shared" si="145"/>
        <v>4.2749402149610935E-5</v>
      </c>
      <c r="AF152" s="501"/>
      <c r="AG152" s="501"/>
      <c r="AH152" s="101" t="s">
        <v>154</v>
      </c>
      <c r="AI152" s="183">
        <f>SUMIF(AH5:AH140,AH152,AI5:AI140)</f>
        <v>63415687</v>
      </c>
      <c r="AJ152" s="151">
        <f>IFERROR(AI152/AF141,"-")</f>
        <v>6.0491733409363891E-3</v>
      </c>
      <c r="AK152" s="183">
        <f>SUMIF(AH5:AH140,AH152,AK5:AK140)</f>
        <v>212</v>
      </c>
      <c r="AL152" s="151">
        <f>IFERROR(AK152/AG141,"-")</f>
        <v>1.7123011065342055E-2</v>
      </c>
      <c r="AM152" s="186">
        <f t="shared" si="140"/>
        <v>299130.59905660379</v>
      </c>
      <c r="AN152" s="86">
        <f t="shared" si="146"/>
        <v>1.8125746511435037E-4</v>
      </c>
      <c r="AO152" s="501"/>
      <c r="AP152" s="501"/>
      <c r="AQ152" s="101" t="s">
        <v>154</v>
      </c>
      <c r="AR152" s="183">
        <f t="shared" si="136"/>
        <v>155868743</v>
      </c>
      <c r="AS152" s="151">
        <f>IFERROR(AR152/AO141,"-")</f>
        <v>1.9355054030516699E-3</v>
      </c>
      <c r="AT152" s="183">
        <f t="shared" si="142"/>
        <v>683</v>
      </c>
      <c r="AU152" s="151">
        <f>IFERROR(AT152/AP141,"-")</f>
        <v>5.451657447538772E-3</v>
      </c>
      <c r="AV152" s="186">
        <f t="shared" si="141"/>
        <v>228211.92240117129</v>
      </c>
      <c r="AW152" s="86">
        <f t="shared" si="147"/>
        <v>5.8395683336368541E-4</v>
      </c>
      <c r="BQ152" s="66"/>
      <c r="BR152" s="66"/>
    </row>
    <row r="153" spans="1:70" s="10" customFormat="1" ht="14.25" customHeight="1">
      <c r="A153" s="66"/>
      <c r="B153" s="514"/>
      <c r="C153" s="515"/>
      <c r="D153" s="494"/>
      <c r="E153" s="501"/>
      <c r="F153" s="501"/>
      <c r="G153" s="101" t="s">
        <v>155</v>
      </c>
      <c r="H153" s="183">
        <f>SUMIF(G5:G140,G153,H5:H140)</f>
        <v>319180602</v>
      </c>
      <c r="I153" s="151">
        <f>IFERROR(H153/E141,"-")</f>
        <v>5.6672801547712507E-3</v>
      </c>
      <c r="J153" s="183">
        <f>SUMIF(G5:G140,G153,J5:J140)</f>
        <v>9017</v>
      </c>
      <c r="K153" s="151">
        <f>IFERROR(J153/F141,"-")</f>
        <v>9.6791506993419846E-2</v>
      </c>
      <c r="L153" s="186">
        <f t="shared" si="137"/>
        <v>35397.649107241879</v>
      </c>
      <c r="M153" s="86">
        <f t="shared" si="143"/>
        <v>7.7094271836608361E-3</v>
      </c>
      <c r="N153" s="501"/>
      <c r="O153" s="501"/>
      <c r="P153" s="101" t="s">
        <v>155</v>
      </c>
      <c r="Q153" s="183">
        <f>SUMIF(P5:P140,P153,Q5:Q140)</f>
        <v>63774286</v>
      </c>
      <c r="R153" s="151">
        <f>IFERROR(Q153/N141,"-")</f>
        <v>7.2052409684951026E-3</v>
      </c>
      <c r="S153" s="183">
        <f>SUMIF(P5:P140,P153,S5:S140)</f>
        <v>1598</v>
      </c>
      <c r="T153" s="151">
        <f>IFERROR(S153/O141,"-")</f>
        <v>0.12442575722183291</v>
      </c>
      <c r="U153" s="186">
        <f t="shared" si="138"/>
        <v>39908.814768460579</v>
      </c>
      <c r="V153" s="86">
        <f t="shared" si="144"/>
        <v>1.3662708927015656E-3</v>
      </c>
      <c r="W153" s="501"/>
      <c r="X153" s="501"/>
      <c r="Y153" s="101" t="s">
        <v>155</v>
      </c>
      <c r="Z153" s="183">
        <f>SUMIF(Y5:Y140,Y153,Z5:Z140)</f>
        <v>41445366</v>
      </c>
      <c r="AA153" s="151">
        <f>IFERROR(Z153/W141,"-")</f>
        <v>8.4982392232374887E-3</v>
      </c>
      <c r="AB153" s="183">
        <f>SUMIF(Y5:Y140,Y153,AB5:AB140)</f>
        <v>933</v>
      </c>
      <c r="AC153" s="151">
        <f>IFERROR(AB153/X141,"-")</f>
        <v>0.13521739130434782</v>
      </c>
      <c r="AD153" s="186">
        <f t="shared" si="139"/>
        <v>44421.614147909968</v>
      </c>
      <c r="AE153" s="86">
        <f t="shared" si="145"/>
        <v>7.9770384411174012E-4</v>
      </c>
      <c r="AF153" s="501"/>
      <c r="AG153" s="501"/>
      <c r="AH153" s="101" t="s">
        <v>155</v>
      </c>
      <c r="AI153" s="183">
        <f>SUMIF(AH5:AH140,AH153,AI5:AI140)</f>
        <v>99630313</v>
      </c>
      <c r="AJ153" s="151">
        <f>IFERROR(AI153/AF141,"-")</f>
        <v>9.5036585087968552E-3</v>
      </c>
      <c r="AK153" s="183">
        <f>SUMIF(AH5:AH140,AH153,AK5:AK140)</f>
        <v>2100</v>
      </c>
      <c r="AL153" s="151">
        <f>IFERROR(AK153/AG141,"-")</f>
        <v>0.1696147322510298</v>
      </c>
      <c r="AM153" s="186">
        <f t="shared" si="140"/>
        <v>47443.00619047619</v>
      </c>
      <c r="AN153" s="86">
        <f t="shared" si="146"/>
        <v>1.7954748902836593E-3</v>
      </c>
      <c r="AO153" s="501"/>
      <c r="AP153" s="501"/>
      <c r="AQ153" s="101" t="s">
        <v>155</v>
      </c>
      <c r="AR153" s="183">
        <f t="shared" si="136"/>
        <v>524030567</v>
      </c>
      <c r="AS153" s="151">
        <f>IFERROR(AR153/AO141,"-")</f>
        <v>6.5071673401044241E-3</v>
      </c>
      <c r="AT153" s="183">
        <f t="shared" si="142"/>
        <v>13648</v>
      </c>
      <c r="AU153" s="151">
        <f>IFERROR(AT153/AP141,"-")</f>
        <v>0.10893736580382016</v>
      </c>
      <c r="AV153" s="186">
        <f t="shared" si="141"/>
        <v>38396.143537514654</v>
      </c>
      <c r="AW153" s="86">
        <f t="shared" si="147"/>
        <v>1.1668876810757801E-2</v>
      </c>
      <c r="BQ153" s="66"/>
      <c r="BR153" s="66"/>
    </row>
    <row r="154" spans="1:70" s="10" customFormat="1" ht="14.25" customHeight="1">
      <c r="A154" s="66"/>
      <c r="B154" s="514"/>
      <c r="C154" s="515"/>
      <c r="D154" s="494"/>
      <c r="E154" s="501"/>
      <c r="F154" s="501"/>
      <c r="G154" s="101" t="s">
        <v>156</v>
      </c>
      <c r="H154" s="183">
        <f>SUMIF(G5:G140,G154,H5:H140)</f>
        <v>497696933</v>
      </c>
      <c r="I154" s="151">
        <f>IFERROR(H154/E141,"-")</f>
        <v>8.8369654477981618E-3</v>
      </c>
      <c r="J154" s="183">
        <f>SUMIF(G5:G140,G154,J5:J140)</f>
        <v>6827</v>
      </c>
      <c r="K154" s="151">
        <f>IFERROR(J154/F141,"-")</f>
        <v>7.3283311327944703E-2</v>
      </c>
      <c r="L154" s="186">
        <f t="shared" si="137"/>
        <v>72901.264537864365</v>
      </c>
      <c r="M154" s="86">
        <f t="shared" si="143"/>
        <v>5.8370033695078778E-3</v>
      </c>
      <c r="N154" s="501"/>
      <c r="O154" s="501"/>
      <c r="P154" s="101" t="s">
        <v>156</v>
      </c>
      <c r="Q154" s="183">
        <f>SUMIF(P5:P140,P154,Q5:Q140)</f>
        <v>59559503</v>
      </c>
      <c r="R154" s="151">
        <f>IFERROR(Q154/N141,"-")</f>
        <v>6.7290533221933202E-3</v>
      </c>
      <c r="S154" s="183">
        <f>SUMIF(P5:P140,P154,S5:S140)</f>
        <v>866</v>
      </c>
      <c r="T154" s="151">
        <f>IFERROR(S154/O141,"-")</f>
        <v>6.7429728256637858E-2</v>
      </c>
      <c r="U154" s="186">
        <f t="shared" si="138"/>
        <v>68775.407621247112</v>
      </c>
      <c r="V154" s="86">
        <f t="shared" si="144"/>
        <v>7.4041964523126141E-4</v>
      </c>
      <c r="W154" s="501"/>
      <c r="X154" s="501"/>
      <c r="Y154" s="101" t="s">
        <v>156</v>
      </c>
      <c r="Z154" s="183">
        <f>SUMIF(Y5:Y140,Y154,Z5:Z140)</f>
        <v>47801338</v>
      </c>
      <c r="AA154" s="151">
        <f>IFERROR(Z154/W141,"-")</f>
        <v>9.8015108737327262E-3</v>
      </c>
      <c r="AB154" s="183">
        <f>SUMIF(Y5:Y140,Y154,AB5:AB140)</f>
        <v>509</v>
      </c>
      <c r="AC154" s="151">
        <f>IFERROR(AB154/X141,"-")</f>
        <v>7.3768115942028992E-2</v>
      </c>
      <c r="AD154" s="186">
        <f t="shared" si="139"/>
        <v>93912.255402750496</v>
      </c>
      <c r="AE154" s="86">
        <f t="shared" si="145"/>
        <v>4.3518891388303932E-4</v>
      </c>
      <c r="AF154" s="501"/>
      <c r="AG154" s="501"/>
      <c r="AH154" s="101" t="s">
        <v>156</v>
      </c>
      <c r="AI154" s="183">
        <f>SUMIF(AH5:AH140,AH154,AI5:AI140)</f>
        <v>144314909</v>
      </c>
      <c r="AJ154" s="151">
        <f>IFERROR(AI154/AF141,"-")</f>
        <v>1.3766087564776534E-2</v>
      </c>
      <c r="AK154" s="183">
        <f>SUMIF(AH5:AH140,AH154,AK5:AK140)</f>
        <v>1429</v>
      </c>
      <c r="AL154" s="151">
        <f>IFERROR(AK154/AG141,"-")</f>
        <v>0.1154187868508198</v>
      </c>
      <c r="AM154" s="186">
        <f t="shared" si="140"/>
        <v>100990.13925822254</v>
      </c>
      <c r="AN154" s="86">
        <f t="shared" si="146"/>
        <v>1.2217779134358806E-3</v>
      </c>
      <c r="AO154" s="501"/>
      <c r="AP154" s="501"/>
      <c r="AQ154" s="101" t="s">
        <v>156</v>
      </c>
      <c r="AR154" s="183">
        <f t="shared" si="136"/>
        <v>749372683</v>
      </c>
      <c r="AS154" s="151">
        <f>IFERROR(AR154/AO141,"-")</f>
        <v>9.3053607088229764E-3</v>
      </c>
      <c r="AT154" s="183">
        <f t="shared" si="142"/>
        <v>9631</v>
      </c>
      <c r="AU154" s="151">
        <f>IFERROR(AT154/AP141,"-")</f>
        <v>7.6873957360535747E-2</v>
      </c>
      <c r="AV154" s="186">
        <f t="shared" si="141"/>
        <v>77808.398193334026</v>
      </c>
      <c r="AW154" s="86">
        <f t="shared" si="147"/>
        <v>8.2343898420580586E-3</v>
      </c>
      <c r="BQ154" s="66"/>
      <c r="BR154" s="66"/>
    </row>
    <row r="155" spans="1:70" s="10" customFormat="1" ht="14.25" customHeight="1">
      <c r="A155" s="66"/>
      <c r="B155" s="514"/>
      <c r="C155" s="515"/>
      <c r="D155" s="494"/>
      <c r="E155" s="501"/>
      <c r="F155" s="501"/>
      <c r="G155" s="101" t="s">
        <v>157</v>
      </c>
      <c r="H155" s="183">
        <f>SUMIF(G5:G140,G155,H5:H140)</f>
        <v>212381208</v>
      </c>
      <c r="I155" s="151">
        <f>IFERROR(H155/E141,"-")</f>
        <v>3.7709804349098418E-3</v>
      </c>
      <c r="J155" s="183">
        <f>SUMIF(G5:G140,G155,J5:J140)</f>
        <v>4740</v>
      </c>
      <c r="K155" s="151">
        <f>IFERROR(J155/F141,"-")</f>
        <v>5.0880752262261297E-2</v>
      </c>
      <c r="L155" s="186">
        <f t="shared" si="137"/>
        <v>44806.162025316458</v>
      </c>
      <c r="M155" s="86">
        <f t="shared" si="143"/>
        <v>4.0526433237831165E-3</v>
      </c>
      <c r="N155" s="501"/>
      <c r="O155" s="501"/>
      <c r="P155" s="101" t="s">
        <v>157</v>
      </c>
      <c r="Q155" s="183">
        <f>SUMIF(P5:P140,P155,Q5:Q140)</f>
        <v>42619351</v>
      </c>
      <c r="R155" s="151">
        <f>IFERROR(Q155/N141,"-")</f>
        <v>4.8151490692639465E-3</v>
      </c>
      <c r="S155" s="183">
        <f>SUMIF(P5:P140,P155,S5:S140)</f>
        <v>860</v>
      </c>
      <c r="T155" s="151">
        <f>IFERROR(S155/O141,"-")</f>
        <v>6.6962547691349378E-2</v>
      </c>
      <c r="U155" s="186">
        <f t="shared" si="138"/>
        <v>49557.38488372093</v>
      </c>
      <c r="V155" s="86">
        <f t="shared" si="144"/>
        <v>7.3528971697330817E-4</v>
      </c>
      <c r="W155" s="501"/>
      <c r="X155" s="501"/>
      <c r="Y155" s="101" t="s">
        <v>157</v>
      </c>
      <c r="Z155" s="183">
        <f>SUMIF(Y5:Y140,Y155,Z5:Z140)</f>
        <v>25939560</v>
      </c>
      <c r="AA155" s="151">
        <f>IFERROR(Z155/W141,"-")</f>
        <v>5.3188234898329098E-3</v>
      </c>
      <c r="AB155" s="183">
        <f>SUMIF(Y5:Y140,Y155,AB5:AB140)</f>
        <v>511</v>
      </c>
      <c r="AC155" s="151">
        <f>IFERROR(AB155/X141,"-")</f>
        <v>7.4057971014492754E-2</v>
      </c>
      <c r="AD155" s="186">
        <f t="shared" si="139"/>
        <v>50762.348336594914</v>
      </c>
      <c r="AE155" s="86">
        <f t="shared" si="145"/>
        <v>4.3689888996902379E-4</v>
      </c>
      <c r="AF155" s="501"/>
      <c r="AG155" s="501"/>
      <c r="AH155" s="101" t="s">
        <v>157</v>
      </c>
      <c r="AI155" s="183">
        <f>SUMIF(AH5:AH140,AH155,AI5:AI140)</f>
        <v>67065528</v>
      </c>
      <c r="AJ155" s="151">
        <f>IFERROR(AI155/AF141,"-")</f>
        <v>6.397328851352236E-3</v>
      </c>
      <c r="AK155" s="183">
        <f>SUMIF(AH5:AH140,AH155,AK5:AK140)</f>
        <v>1175</v>
      </c>
      <c r="AL155" s="151">
        <f>IFERROR(AK155/AG141,"-")</f>
        <v>9.4903481140457158E-2</v>
      </c>
      <c r="AM155" s="186">
        <f t="shared" si="140"/>
        <v>57077.045106382982</v>
      </c>
      <c r="AN155" s="86">
        <f t="shared" si="146"/>
        <v>1.004610950515857E-3</v>
      </c>
      <c r="AO155" s="501"/>
      <c r="AP155" s="501"/>
      <c r="AQ155" s="101" t="s">
        <v>157</v>
      </c>
      <c r="AR155" s="183">
        <f t="shared" si="136"/>
        <v>348005647</v>
      </c>
      <c r="AS155" s="151">
        <f>IFERROR(AR155/AO141,"-")</f>
        <v>4.3213719254859978E-3</v>
      </c>
      <c r="AT155" s="183">
        <f t="shared" si="142"/>
        <v>7286</v>
      </c>
      <c r="AU155" s="151">
        <f>IFERROR(AT155/AP141,"-")</f>
        <v>5.8156334059688862E-2</v>
      </c>
      <c r="AV155" s="186">
        <f t="shared" si="141"/>
        <v>47763.607878122428</v>
      </c>
      <c r="AW155" s="86">
        <f t="shared" si="147"/>
        <v>6.2294428812413056E-3</v>
      </c>
      <c r="BQ155" s="66"/>
      <c r="BR155" s="66"/>
    </row>
    <row r="156" spans="1:70" s="10" customFormat="1" ht="14.25" customHeight="1">
      <c r="A156" s="66"/>
      <c r="B156" s="514"/>
      <c r="C156" s="515"/>
      <c r="D156" s="494"/>
      <c r="E156" s="501"/>
      <c r="F156" s="501"/>
      <c r="G156" s="102" t="s">
        <v>158</v>
      </c>
      <c r="H156" s="184">
        <f>SUMIF(G5:G140,G156,H5:H140)</f>
        <v>98524284</v>
      </c>
      <c r="I156" s="152">
        <f>IFERROR(H156/E141,"-")</f>
        <v>1.7493692159783777E-3</v>
      </c>
      <c r="J156" s="184">
        <f>SUMIF(G5:G140,G156,J5:J140)</f>
        <v>6847</v>
      </c>
      <c r="K156" s="152">
        <f>IFERROR(J156/F141,"-")</f>
        <v>7.3497998046350863E-2</v>
      </c>
      <c r="L156" s="187">
        <f t="shared" si="137"/>
        <v>14389.409084270483</v>
      </c>
      <c r="M156" s="87">
        <f t="shared" si="143"/>
        <v>5.8541031303677221E-3</v>
      </c>
      <c r="N156" s="501"/>
      <c r="O156" s="501"/>
      <c r="P156" s="102" t="s">
        <v>158</v>
      </c>
      <c r="Q156" s="184">
        <f>SUMIF(P5:P140,P156,Q5:Q140)</f>
        <v>15828643</v>
      </c>
      <c r="R156" s="152">
        <f>IFERROR(Q156/N141,"-")</f>
        <v>1.7883255803018041E-3</v>
      </c>
      <c r="S156" s="184">
        <f>SUMIF(P5:P140,P156,S5:S140)</f>
        <v>1077</v>
      </c>
      <c r="T156" s="152">
        <f>IFERROR(S156/O141,"-")</f>
        <v>8.3858911469282885E-2</v>
      </c>
      <c r="U156" s="187">
        <f t="shared" si="138"/>
        <v>14696.975858867223</v>
      </c>
      <c r="V156" s="87">
        <f t="shared" si="144"/>
        <v>9.208221223026196E-4</v>
      </c>
      <c r="W156" s="501"/>
      <c r="X156" s="501"/>
      <c r="Y156" s="102" t="s">
        <v>158</v>
      </c>
      <c r="Z156" s="184">
        <f>SUMIF(Y5:Y140,Y156,Z5:Z140)</f>
        <v>8312810</v>
      </c>
      <c r="AA156" s="152">
        <f>IFERROR(Z156/W141,"-")</f>
        <v>1.7045149992720736E-3</v>
      </c>
      <c r="AB156" s="184">
        <f>SUMIF(Y5:Y140,Y156,AB5:AB140)</f>
        <v>584</v>
      </c>
      <c r="AC156" s="152">
        <f>IFERROR(AB156/X141,"-")</f>
        <v>8.4637681159420289E-2</v>
      </c>
      <c r="AD156" s="187">
        <f t="shared" si="139"/>
        <v>14234.263698630137</v>
      </c>
      <c r="AE156" s="87">
        <f t="shared" si="145"/>
        <v>4.9931301710745579E-4</v>
      </c>
      <c r="AF156" s="501"/>
      <c r="AG156" s="501"/>
      <c r="AH156" s="102" t="s">
        <v>158</v>
      </c>
      <c r="AI156" s="184">
        <f>SUMIF(AH5:AH140,AH156,AI5:AI140)</f>
        <v>21913451</v>
      </c>
      <c r="AJ156" s="152">
        <f>IFERROR(AI156/AF141,"-")</f>
        <v>2.090307144305097E-3</v>
      </c>
      <c r="AK156" s="184">
        <f>SUMIF(AH5:AH140,AH156,AK5:AK140)</f>
        <v>1397</v>
      </c>
      <c r="AL156" s="152">
        <f>IFERROR(AK156/AG141,"-")</f>
        <v>0.11283418140699458</v>
      </c>
      <c r="AM156" s="187">
        <f t="shared" si="140"/>
        <v>15686.078024337867</v>
      </c>
      <c r="AN156" s="87">
        <f t="shared" si="146"/>
        <v>1.1944182960601296E-3</v>
      </c>
      <c r="AO156" s="501"/>
      <c r="AP156" s="501"/>
      <c r="AQ156" s="102" t="s">
        <v>158</v>
      </c>
      <c r="AR156" s="184">
        <f t="shared" si="136"/>
        <v>144579188</v>
      </c>
      <c r="AS156" s="152">
        <f>IFERROR(AR156/AO141,"-")</f>
        <v>1.795316970913297E-3</v>
      </c>
      <c r="AT156" s="184">
        <f t="shared" si="142"/>
        <v>9905</v>
      </c>
      <c r="AU156" s="152">
        <f>IFERROR(AT156/AP141,"-")</f>
        <v>7.9061005882681612E-2</v>
      </c>
      <c r="AV156" s="187">
        <f t="shared" si="141"/>
        <v>14596.586370519939</v>
      </c>
      <c r="AW156" s="87">
        <f t="shared" si="147"/>
        <v>8.4686565658379266E-3</v>
      </c>
      <c r="BQ156" s="66"/>
      <c r="BR156" s="66"/>
    </row>
    <row r="157" spans="1:70" s="10" customFormat="1" ht="14.25" customHeight="1">
      <c r="A157" s="66"/>
      <c r="B157" s="516"/>
      <c r="C157" s="517"/>
      <c r="D157" s="495"/>
      <c r="E157" s="502"/>
      <c r="F157" s="502"/>
      <c r="G157" s="103" t="s">
        <v>81</v>
      </c>
      <c r="H157" s="174">
        <f>SUMIF(G5:G140,G157,H5:H140)</f>
        <v>10051224601</v>
      </c>
      <c r="I157" s="152">
        <f>IFERROR(H157/E141,"-")</f>
        <v>0.17846669050519517</v>
      </c>
      <c r="J157" s="174">
        <f>SUMIF(G5:G140,G157,J5:J140)</f>
        <v>70901</v>
      </c>
      <c r="K157" s="152">
        <f>IFERROR(J157/F141,"-")</f>
        <v>0.76107515108577806</v>
      </c>
      <c r="L157" s="187">
        <f t="shared" si="137"/>
        <v>141764.21490529049</v>
      </c>
      <c r="M157" s="88">
        <f t="shared" si="143"/>
        <v>6.0619507236191299E-2</v>
      </c>
      <c r="N157" s="502"/>
      <c r="O157" s="502"/>
      <c r="P157" s="103" t="s">
        <v>81</v>
      </c>
      <c r="Q157" s="174">
        <f>SUMIF(P5:P140,P157,Q5:Q140)</f>
        <v>1596546712</v>
      </c>
      <c r="R157" s="152">
        <f>IFERROR(Q157/N141,"-")</f>
        <v>0.18037840168714003</v>
      </c>
      <c r="S157" s="174">
        <f>SUMIF(P5:P140,P157,S5:S140)</f>
        <v>10337</v>
      </c>
      <c r="T157" s="152">
        <f>IFERROR(S157/O141,"-")</f>
        <v>0.8048742505645099</v>
      </c>
      <c r="U157" s="187">
        <f t="shared" si="138"/>
        <v>154449.71577827222</v>
      </c>
      <c r="V157" s="88">
        <f t="shared" si="144"/>
        <v>8.8380114004105656E-3</v>
      </c>
      <c r="W157" s="502"/>
      <c r="X157" s="502"/>
      <c r="Y157" s="103" t="s">
        <v>81</v>
      </c>
      <c r="Z157" s="174">
        <f>SUMIF(Y5:Y140,Y157,Z5:Z140)</f>
        <v>933600436</v>
      </c>
      <c r="AA157" s="152">
        <f>IFERROR(Z157/W141,"-")</f>
        <v>0.19143177174613007</v>
      </c>
      <c r="AB157" s="174">
        <f>SUMIF(Y5:Y140,Y157,AB5:AB140)</f>
        <v>5658</v>
      </c>
      <c r="AC157" s="152">
        <f>IFERROR(AB157/X141,"-")</f>
        <v>0.82</v>
      </c>
      <c r="AD157" s="187">
        <f t="shared" si="139"/>
        <v>165005.37928596677</v>
      </c>
      <c r="AE157" s="88">
        <f t="shared" si="145"/>
        <v>4.8375223472499739E-3</v>
      </c>
      <c r="AF157" s="502"/>
      <c r="AG157" s="502"/>
      <c r="AH157" s="103" t="s">
        <v>81</v>
      </c>
      <c r="AI157" s="174">
        <f>SUMIF(AH5:AH140,AH157,AI5:AI140)</f>
        <v>2049887969</v>
      </c>
      <c r="AJ157" s="152">
        <f>IFERROR(AI157/AF141,"-")</f>
        <v>0.19553722809911431</v>
      </c>
      <c r="AK157" s="174">
        <f>SUMIF(AH5:AH140,AH157,AK5:AK140)</f>
        <v>10551</v>
      </c>
      <c r="AL157" s="152">
        <f>IFERROR(AK157/AG141,"-")</f>
        <v>0.85219287618124551</v>
      </c>
      <c r="AM157" s="187">
        <f t="shared" si="140"/>
        <v>194283.76163396833</v>
      </c>
      <c r="AN157" s="88">
        <f t="shared" si="146"/>
        <v>9.0209788416108997E-3</v>
      </c>
      <c r="AO157" s="502"/>
      <c r="AP157" s="502"/>
      <c r="AQ157" s="103" t="s">
        <v>81</v>
      </c>
      <c r="AR157" s="174">
        <f t="shared" si="136"/>
        <v>14631259718</v>
      </c>
      <c r="AS157" s="152">
        <f>IFERROR(AR157/AO141,"-")</f>
        <v>0.18168416382007554</v>
      </c>
      <c r="AT157" s="174">
        <f t="shared" si="142"/>
        <v>97447</v>
      </c>
      <c r="AU157" s="152">
        <f>IFERROR(AT157/AP141,"-")</f>
        <v>0.77781502677937153</v>
      </c>
      <c r="AV157" s="187">
        <f t="shared" si="141"/>
        <v>150145.81996367255</v>
      </c>
      <c r="AW157" s="88">
        <f t="shared" si="147"/>
        <v>8.3316019825462745E-2</v>
      </c>
      <c r="BQ157" s="66"/>
      <c r="BR157" s="66"/>
    </row>
    <row r="158" spans="1:70" s="10" customFormat="1">
      <c r="E158" s="118"/>
      <c r="F158" s="118"/>
      <c r="N158" s="118"/>
      <c r="O158" s="118"/>
      <c r="W158" s="118"/>
      <c r="X158" s="118"/>
      <c r="AF158" s="118"/>
      <c r="AG158" s="118"/>
      <c r="AO158" s="118"/>
      <c r="AP158" s="118"/>
      <c r="BQ158" s="66"/>
      <c r="BR158" s="66"/>
    </row>
  </sheetData>
  <mergeCells count="130">
    <mergeCell ref="AO141:AO157"/>
    <mergeCell ref="AP141:AP157"/>
    <mergeCell ref="B141:C157"/>
    <mergeCell ref="E141:E157"/>
    <mergeCell ref="F141:F157"/>
    <mergeCell ref="N141:N157"/>
    <mergeCell ref="O141:O157"/>
    <mergeCell ref="AG22:AG38"/>
    <mergeCell ref="AO22:AO38"/>
    <mergeCell ref="AP22:AP38"/>
    <mergeCell ref="B22:B38"/>
    <mergeCell ref="C22:C38"/>
    <mergeCell ref="E22:E38"/>
    <mergeCell ref="F22:F38"/>
    <mergeCell ref="N22:N38"/>
    <mergeCell ref="O22:O38"/>
    <mergeCell ref="W22:W38"/>
    <mergeCell ref="X22:X38"/>
    <mergeCell ref="AF22:AF38"/>
    <mergeCell ref="D22:D38"/>
    <mergeCell ref="B107:B123"/>
    <mergeCell ref="C107:C123"/>
    <mergeCell ref="AO124:AO140"/>
    <mergeCell ref="AP124:AP140"/>
    <mergeCell ref="AP107:AP123"/>
    <mergeCell ref="B124:B140"/>
    <mergeCell ref="C124:C140"/>
    <mergeCell ref="E124:E140"/>
    <mergeCell ref="F124:F140"/>
    <mergeCell ref="N124:N140"/>
    <mergeCell ref="O124:O140"/>
    <mergeCell ref="W124:W140"/>
    <mergeCell ref="X124:X140"/>
    <mergeCell ref="AF124:AF140"/>
    <mergeCell ref="O107:O123"/>
    <mergeCell ref="W107:W123"/>
    <mergeCell ref="X107:X123"/>
    <mergeCell ref="AF107:AF123"/>
    <mergeCell ref="AG107:AG123"/>
    <mergeCell ref="AO107:AO123"/>
    <mergeCell ref="AO73:AO89"/>
    <mergeCell ref="AP73:AP89"/>
    <mergeCell ref="B90:B106"/>
    <mergeCell ref="C90:C106"/>
    <mergeCell ref="E90:E106"/>
    <mergeCell ref="F90:F106"/>
    <mergeCell ref="N90:N106"/>
    <mergeCell ref="O90:O106"/>
    <mergeCell ref="W90:W106"/>
    <mergeCell ref="X90:X106"/>
    <mergeCell ref="AF90:AF106"/>
    <mergeCell ref="AG90:AG106"/>
    <mergeCell ref="AO90:AO106"/>
    <mergeCell ref="AP90:AP106"/>
    <mergeCell ref="B73:B89"/>
    <mergeCell ref="C73:C89"/>
    <mergeCell ref="E73:E89"/>
    <mergeCell ref="F73:F89"/>
    <mergeCell ref="N73:N89"/>
    <mergeCell ref="O73:O89"/>
    <mergeCell ref="W73:W89"/>
    <mergeCell ref="X73:X89"/>
    <mergeCell ref="AF73:AF89"/>
    <mergeCell ref="AO39:AO55"/>
    <mergeCell ref="AP39:AP55"/>
    <mergeCell ref="B56:B72"/>
    <mergeCell ref="C56:C72"/>
    <mergeCell ref="E56:E72"/>
    <mergeCell ref="F56:F72"/>
    <mergeCell ref="N56:N72"/>
    <mergeCell ref="AP56:AP72"/>
    <mergeCell ref="O56:O72"/>
    <mergeCell ref="W56:W72"/>
    <mergeCell ref="X56:X72"/>
    <mergeCell ref="AF56:AF72"/>
    <mergeCell ref="AG56:AG72"/>
    <mergeCell ref="AO56:AO72"/>
    <mergeCell ref="B39:B55"/>
    <mergeCell ref="C39:C55"/>
    <mergeCell ref="E39:E55"/>
    <mergeCell ref="F39:F55"/>
    <mergeCell ref="N39:N55"/>
    <mergeCell ref="O39:O55"/>
    <mergeCell ref="W39:W55"/>
    <mergeCell ref="X39:X55"/>
    <mergeCell ref="AF39:AF55"/>
    <mergeCell ref="D39:D55"/>
    <mergeCell ref="BT4:BU4"/>
    <mergeCell ref="BN4:BO4"/>
    <mergeCell ref="BQ4:BR4"/>
    <mergeCell ref="B5:B21"/>
    <mergeCell ref="C5:C21"/>
    <mergeCell ref="E5:E21"/>
    <mergeCell ref="F5:F21"/>
    <mergeCell ref="N5:N21"/>
    <mergeCell ref="O5:O21"/>
    <mergeCell ref="W5:W21"/>
    <mergeCell ref="X5:X21"/>
    <mergeCell ref="AF5:AF21"/>
    <mergeCell ref="B3:B4"/>
    <mergeCell ref="C3:C4"/>
    <mergeCell ref="AG5:AG21"/>
    <mergeCell ref="AO5:AO21"/>
    <mergeCell ref="AP5:AP21"/>
    <mergeCell ref="E3:M3"/>
    <mergeCell ref="AO3:AW3"/>
    <mergeCell ref="D3:D4"/>
    <mergeCell ref="D5:D21"/>
    <mergeCell ref="AY3:AY4"/>
    <mergeCell ref="BE3:BI3"/>
    <mergeCell ref="AZ3:BD3"/>
    <mergeCell ref="D56:D72"/>
    <mergeCell ref="D73:D89"/>
    <mergeCell ref="D90:D106"/>
    <mergeCell ref="D107:D123"/>
    <mergeCell ref="D124:D140"/>
    <mergeCell ref="D141:D157"/>
    <mergeCell ref="AF3:AN3"/>
    <mergeCell ref="W3:AE3"/>
    <mergeCell ref="N3:V3"/>
    <mergeCell ref="AG39:AG55"/>
    <mergeCell ref="AG73:AG89"/>
    <mergeCell ref="W141:W157"/>
    <mergeCell ref="X141:X157"/>
    <mergeCell ref="AF141:AF157"/>
    <mergeCell ref="AG141:AG157"/>
    <mergeCell ref="N107:N123"/>
    <mergeCell ref="AG124:AG140"/>
    <mergeCell ref="E107:E123"/>
    <mergeCell ref="F107:F123"/>
  </mergeCells>
  <phoneticPr fontId="3"/>
  <pageMargins left="0.70866141732283472" right="0.70866141732283472" top="0.74803149606299213" bottom="0.74803149606299213" header="0.31496062992125984" footer="0.31496062992125984"/>
  <pageSetup paperSize="8" scale="68" fitToWidth="0" fitToHeight="0" pageOrder="overThenDown" orientation="landscape" r:id="rId1"/>
  <headerFooter>
    <oddHeader>&amp;R&amp;"ＭＳ 明朝,標準"&amp;12 2-8.歯科健診分析</oddHeader>
  </headerFooter>
  <rowBreaks count="2" manualBreakCount="2">
    <brk id="55" max="48" man="1"/>
    <brk id="106" max="48" man="1"/>
  </rowBreaks>
  <colBreaks count="1" manualBreakCount="1">
    <brk id="31" max="1048575" man="1"/>
  </colBreaks>
  <ignoredErrors>
    <ignoredError sqref="AS5:AS157" formula="1"/>
    <ignoredError sqref="BO5:BO12 BR7:BR12 E141:F141 N141:O141 W141:X141 AF141:AG141 AO141:AP141" emptyCellReference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1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487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168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52"/>
  <dimension ref="A1:BY1279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4" width="12.625" style="1" customWidth="1"/>
    <col min="5" max="5" width="9.625" style="25" customWidth="1"/>
    <col min="6" max="6" width="9.625" style="2" customWidth="1"/>
    <col min="7" max="7" width="11.75" style="1" customWidth="1"/>
    <col min="8" max="8" width="10.625" style="1" customWidth="1"/>
    <col min="9" max="9" width="8.5" style="1" customWidth="1"/>
    <col min="10" max="13" width="8.625" style="1" customWidth="1"/>
    <col min="14" max="15" width="9.625" style="2" customWidth="1"/>
    <col min="16" max="16" width="11.75" style="1" customWidth="1"/>
    <col min="17" max="17" width="10.625" style="1" customWidth="1"/>
    <col min="18" max="22" width="8.625" style="1" customWidth="1"/>
    <col min="23" max="24" width="9.625" style="2" customWidth="1"/>
    <col min="25" max="25" width="11.75" style="1" customWidth="1"/>
    <col min="26" max="26" width="10.625" style="1" customWidth="1"/>
    <col min="27" max="31" width="8.625" style="1" customWidth="1"/>
    <col min="32" max="33" width="9.625" style="2" customWidth="1"/>
    <col min="34" max="34" width="11.75" style="1" customWidth="1"/>
    <col min="35" max="35" width="10.625" style="1" customWidth="1"/>
    <col min="36" max="40" width="8.625" style="1" customWidth="1"/>
    <col min="41" max="42" width="9.625" style="2" customWidth="1"/>
    <col min="43" max="43" width="11.75" style="1" customWidth="1"/>
    <col min="44" max="44" width="10.625" style="10" customWidth="1"/>
    <col min="45" max="49" width="8.625" style="1" customWidth="1"/>
    <col min="50" max="51" width="9" style="10" customWidth="1"/>
    <col min="52" max="61" width="10.125" style="10" customWidth="1"/>
    <col min="62" max="62" width="9" style="10" customWidth="1"/>
    <col min="63" max="63" width="12.875" style="10" customWidth="1"/>
    <col min="64" max="64" width="15.375" style="10" customWidth="1"/>
    <col min="65" max="65" width="9" style="10" customWidth="1"/>
    <col min="66" max="66" width="9" style="1" customWidth="1"/>
    <col min="67" max="67" width="12.875" style="6" customWidth="1"/>
    <col min="68" max="68" width="11.625" style="131" customWidth="1"/>
    <col min="69" max="69" width="9" style="131" customWidth="1"/>
    <col min="70" max="70" width="12.875" style="131" customWidth="1"/>
    <col min="71" max="71" width="11.625" style="131" customWidth="1"/>
    <col min="72" max="72" width="9" style="1"/>
    <col min="73" max="73" width="12.875" style="6" customWidth="1"/>
    <col min="74" max="74" width="11.625" style="122" customWidth="1"/>
    <col min="75" max="75" width="9" style="1" customWidth="1"/>
    <col min="76" max="77" width="11.625" style="1" customWidth="1"/>
    <col min="78" max="16384" width="9" style="1"/>
  </cols>
  <sheetData>
    <row r="1" spans="1:77" ht="16.5" customHeight="1">
      <c r="A1" s="370" t="s">
        <v>216</v>
      </c>
      <c r="B1" s="10"/>
      <c r="C1" s="10"/>
      <c r="D1" s="10"/>
      <c r="E1" s="118"/>
      <c r="F1" s="118"/>
      <c r="G1" s="10"/>
      <c r="H1" s="10"/>
      <c r="I1" s="10"/>
      <c r="J1" s="10"/>
      <c r="K1" s="10"/>
      <c r="L1" s="10"/>
      <c r="M1" s="10"/>
      <c r="N1" s="118"/>
      <c r="O1" s="118"/>
      <c r="P1" s="10"/>
      <c r="Q1" s="10"/>
      <c r="R1" s="10"/>
      <c r="S1" s="10"/>
      <c r="T1" s="10"/>
      <c r="U1" s="10"/>
      <c r="V1" s="10"/>
      <c r="W1" s="118"/>
      <c r="X1" s="118"/>
      <c r="Y1" s="10"/>
      <c r="Z1" s="10"/>
      <c r="AA1" s="10"/>
      <c r="AB1" s="10"/>
      <c r="AC1" s="10"/>
      <c r="AD1" s="10"/>
      <c r="AE1" s="10"/>
      <c r="AF1" s="118"/>
      <c r="AG1" s="118"/>
      <c r="AH1" s="10"/>
      <c r="AI1" s="10"/>
      <c r="AJ1" s="10"/>
      <c r="AK1" s="10"/>
      <c r="AL1" s="10"/>
      <c r="AM1" s="10"/>
      <c r="AN1" s="10"/>
      <c r="AO1" s="118"/>
      <c r="AP1" s="118"/>
      <c r="AQ1" s="10"/>
      <c r="AS1" s="10"/>
      <c r="AT1" s="10"/>
      <c r="AU1" s="10"/>
      <c r="AV1" s="10"/>
      <c r="AW1" s="10"/>
      <c r="BN1" s="10"/>
      <c r="BO1" s="66"/>
      <c r="BP1" s="132"/>
      <c r="BQ1" s="132"/>
      <c r="BR1" s="132"/>
      <c r="BS1" s="132"/>
      <c r="BT1" s="10"/>
      <c r="BU1" s="66"/>
      <c r="BV1" s="124"/>
      <c r="BW1" s="10"/>
      <c r="BX1" s="10"/>
      <c r="BY1" s="10"/>
    </row>
    <row r="2" spans="1:77" ht="16.5" customHeight="1">
      <c r="A2" s="10" t="s">
        <v>201</v>
      </c>
      <c r="B2" s="10"/>
      <c r="C2" s="10"/>
      <c r="D2" s="10"/>
      <c r="E2" s="344"/>
      <c r="F2" s="118"/>
      <c r="G2" s="10"/>
      <c r="H2" s="10"/>
      <c r="I2" s="10"/>
      <c r="J2" s="10"/>
      <c r="K2" s="10"/>
      <c r="L2" s="10"/>
      <c r="M2" s="10"/>
      <c r="N2" s="118"/>
      <c r="O2" s="118"/>
      <c r="P2" s="10"/>
      <c r="Q2" s="10"/>
      <c r="R2" s="10"/>
      <c r="S2" s="10"/>
      <c r="T2" s="10"/>
      <c r="U2" s="10"/>
      <c r="V2" s="10"/>
      <c r="W2" s="118"/>
      <c r="X2" s="118"/>
      <c r="Y2" s="10"/>
      <c r="Z2" s="10"/>
      <c r="AA2" s="10"/>
      <c r="AB2" s="10"/>
      <c r="AC2" s="10"/>
      <c r="AD2" s="10"/>
      <c r="AE2" s="10"/>
      <c r="AF2" s="118"/>
      <c r="AG2" s="118"/>
      <c r="AH2" s="10"/>
      <c r="AI2" s="10"/>
      <c r="AJ2" s="10"/>
      <c r="AK2" s="10"/>
      <c r="AL2" s="10"/>
      <c r="AM2" s="10"/>
      <c r="AN2" s="10"/>
      <c r="AO2" s="118"/>
      <c r="AP2" s="118"/>
      <c r="AQ2" s="10"/>
      <c r="AS2" s="10"/>
      <c r="AT2" s="10"/>
      <c r="AU2" s="10"/>
      <c r="AV2" s="10"/>
      <c r="AW2" s="10"/>
      <c r="BN2" s="10"/>
      <c r="BO2" s="66"/>
      <c r="BP2" s="132"/>
      <c r="BQ2" s="132"/>
      <c r="BR2" s="132"/>
      <c r="BS2" s="132"/>
      <c r="BT2" s="10"/>
      <c r="BU2" s="66"/>
      <c r="BV2" s="124"/>
      <c r="BW2" s="10"/>
      <c r="BX2" s="10"/>
      <c r="BY2" s="10"/>
    </row>
    <row r="3" spans="1:77" ht="16.5" customHeight="1">
      <c r="A3" s="10"/>
      <c r="B3" s="464"/>
      <c r="C3" s="442" t="s">
        <v>169</v>
      </c>
      <c r="D3" s="405" t="s">
        <v>451</v>
      </c>
      <c r="E3" s="446" t="s">
        <v>228</v>
      </c>
      <c r="F3" s="447"/>
      <c r="G3" s="447"/>
      <c r="H3" s="447"/>
      <c r="I3" s="447"/>
      <c r="J3" s="447"/>
      <c r="K3" s="447"/>
      <c r="L3" s="447"/>
      <c r="M3" s="448"/>
      <c r="N3" s="446" t="s">
        <v>229</v>
      </c>
      <c r="O3" s="447"/>
      <c r="P3" s="447"/>
      <c r="Q3" s="447"/>
      <c r="R3" s="447"/>
      <c r="S3" s="447"/>
      <c r="T3" s="447"/>
      <c r="U3" s="447"/>
      <c r="V3" s="448"/>
      <c r="W3" s="423" t="s">
        <v>230</v>
      </c>
      <c r="X3" s="423"/>
      <c r="Y3" s="423"/>
      <c r="Z3" s="423"/>
      <c r="AA3" s="423"/>
      <c r="AB3" s="423"/>
      <c r="AC3" s="423"/>
      <c r="AD3" s="423"/>
      <c r="AE3" s="423"/>
      <c r="AF3" s="423" t="s">
        <v>231</v>
      </c>
      <c r="AG3" s="423"/>
      <c r="AH3" s="423"/>
      <c r="AI3" s="423"/>
      <c r="AJ3" s="423"/>
      <c r="AK3" s="423"/>
      <c r="AL3" s="423"/>
      <c r="AM3" s="423"/>
      <c r="AN3" s="423"/>
      <c r="AO3" s="518" t="s">
        <v>232</v>
      </c>
      <c r="AP3" s="518"/>
      <c r="AQ3" s="518"/>
      <c r="AR3" s="518"/>
      <c r="AS3" s="518"/>
      <c r="AT3" s="518"/>
      <c r="AU3" s="518"/>
      <c r="AV3" s="518"/>
      <c r="AW3" s="518"/>
      <c r="AX3" s="95"/>
      <c r="AY3" s="452"/>
      <c r="AZ3" s="509" t="s">
        <v>433</v>
      </c>
      <c r="BA3" s="510"/>
      <c r="BB3" s="510"/>
      <c r="BC3" s="510"/>
      <c r="BD3" s="511"/>
      <c r="BE3" s="509" t="s">
        <v>434</v>
      </c>
      <c r="BF3" s="510"/>
      <c r="BG3" s="510"/>
      <c r="BH3" s="510"/>
      <c r="BI3" s="511"/>
      <c r="BJ3" s="21"/>
      <c r="BK3" s="78" t="s">
        <v>407</v>
      </c>
      <c r="BL3" s="21"/>
      <c r="BM3" s="21"/>
      <c r="BN3" s="10"/>
      <c r="BO3" s="37" t="s">
        <v>226</v>
      </c>
      <c r="BP3" s="132"/>
      <c r="BQ3" s="132"/>
      <c r="BR3" s="132"/>
      <c r="BS3" s="132"/>
      <c r="BT3" s="10"/>
      <c r="BU3" s="66"/>
      <c r="BV3" s="124"/>
      <c r="BW3" s="10"/>
      <c r="BX3" s="10"/>
      <c r="BY3" s="10"/>
    </row>
    <row r="4" spans="1:77" ht="62.25" customHeight="1">
      <c r="A4" s="10"/>
      <c r="B4" s="464"/>
      <c r="C4" s="407"/>
      <c r="D4" s="407"/>
      <c r="E4" s="311" t="s">
        <v>485</v>
      </c>
      <c r="F4" s="310" t="s">
        <v>486</v>
      </c>
      <c r="G4" s="15" t="s">
        <v>159</v>
      </c>
      <c r="H4" s="22" t="s">
        <v>173</v>
      </c>
      <c r="I4" s="297" t="s">
        <v>242</v>
      </c>
      <c r="J4" s="23" t="s">
        <v>174</v>
      </c>
      <c r="K4" s="298" t="s">
        <v>236</v>
      </c>
      <c r="L4" s="236" t="s">
        <v>199</v>
      </c>
      <c r="M4" s="82" t="s">
        <v>465</v>
      </c>
      <c r="N4" s="311" t="s">
        <v>485</v>
      </c>
      <c r="O4" s="310" t="s">
        <v>486</v>
      </c>
      <c r="P4" s="79" t="s">
        <v>159</v>
      </c>
      <c r="Q4" s="22" t="s">
        <v>173</v>
      </c>
      <c r="R4" s="297" t="s">
        <v>242</v>
      </c>
      <c r="S4" s="23" t="s">
        <v>174</v>
      </c>
      <c r="T4" s="298" t="s">
        <v>236</v>
      </c>
      <c r="U4" s="236" t="s">
        <v>199</v>
      </c>
      <c r="V4" s="82" t="s">
        <v>465</v>
      </c>
      <c r="W4" s="311" t="s">
        <v>485</v>
      </c>
      <c r="X4" s="310" t="s">
        <v>486</v>
      </c>
      <c r="Y4" s="79" t="s">
        <v>159</v>
      </c>
      <c r="Z4" s="22" t="s">
        <v>173</v>
      </c>
      <c r="AA4" s="297" t="s">
        <v>242</v>
      </c>
      <c r="AB4" s="23" t="s">
        <v>174</v>
      </c>
      <c r="AC4" s="298" t="s">
        <v>236</v>
      </c>
      <c r="AD4" s="236" t="s">
        <v>199</v>
      </c>
      <c r="AE4" s="82" t="s">
        <v>465</v>
      </c>
      <c r="AF4" s="311" t="s">
        <v>485</v>
      </c>
      <c r="AG4" s="310" t="s">
        <v>486</v>
      </c>
      <c r="AH4" s="79" t="s">
        <v>159</v>
      </c>
      <c r="AI4" s="22" t="s">
        <v>173</v>
      </c>
      <c r="AJ4" s="297" t="s">
        <v>242</v>
      </c>
      <c r="AK4" s="23" t="s">
        <v>174</v>
      </c>
      <c r="AL4" s="298" t="s">
        <v>236</v>
      </c>
      <c r="AM4" s="236" t="s">
        <v>199</v>
      </c>
      <c r="AN4" s="82" t="s">
        <v>465</v>
      </c>
      <c r="AO4" s="311" t="s">
        <v>485</v>
      </c>
      <c r="AP4" s="310" t="s">
        <v>486</v>
      </c>
      <c r="AQ4" s="79" t="s">
        <v>159</v>
      </c>
      <c r="AR4" s="22" t="s">
        <v>173</v>
      </c>
      <c r="AS4" s="297" t="s">
        <v>242</v>
      </c>
      <c r="AT4" s="23" t="s">
        <v>174</v>
      </c>
      <c r="AU4" s="298" t="s">
        <v>236</v>
      </c>
      <c r="AV4" s="236" t="s">
        <v>199</v>
      </c>
      <c r="AW4" s="82" t="s">
        <v>465</v>
      </c>
      <c r="AX4" s="96"/>
      <c r="AY4" s="453"/>
      <c r="AZ4" s="312" t="s">
        <v>426</v>
      </c>
      <c r="BA4" s="312" t="s">
        <v>427</v>
      </c>
      <c r="BB4" s="312" t="s">
        <v>431</v>
      </c>
      <c r="BC4" s="312" t="s">
        <v>428</v>
      </c>
      <c r="BD4" s="312" t="s">
        <v>425</v>
      </c>
      <c r="BE4" s="312" t="s">
        <v>426</v>
      </c>
      <c r="BF4" s="312" t="s">
        <v>427</v>
      </c>
      <c r="BG4" s="312" t="s">
        <v>431</v>
      </c>
      <c r="BH4" s="312" t="s">
        <v>428</v>
      </c>
      <c r="BI4" s="312" t="s">
        <v>425</v>
      </c>
      <c r="BJ4" s="24"/>
      <c r="BK4" s="312" t="s">
        <v>248</v>
      </c>
      <c r="BL4" s="312" t="s">
        <v>447</v>
      </c>
      <c r="BM4" s="24"/>
      <c r="BN4" s="10"/>
      <c r="BO4" s="454" t="s">
        <v>241</v>
      </c>
      <c r="BP4" s="504"/>
      <c r="BQ4" s="372"/>
      <c r="BR4" s="454" t="s">
        <v>240</v>
      </c>
      <c r="BS4" s="504"/>
      <c r="BT4" s="10"/>
      <c r="BU4" s="454" t="s">
        <v>489</v>
      </c>
      <c r="BV4" s="504"/>
      <c r="BW4" s="10"/>
      <c r="BX4" s="454" t="s">
        <v>240</v>
      </c>
      <c r="BY4" s="504"/>
    </row>
    <row r="5" spans="1:77" s="10" customFormat="1" ht="14.25" customHeight="1">
      <c r="B5" s="505">
        <v>1</v>
      </c>
      <c r="C5" s="506" t="s">
        <v>57</v>
      </c>
      <c r="D5" s="493">
        <f>BL5</f>
        <v>321235</v>
      </c>
      <c r="E5" s="503">
        <f>VLOOKUP(C5,$AY$5:$BI$78,2,0)</f>
        <v>15391216790</v>
      </c>
      <c r="F5" s="503">
        <f>VLOOKUP(C5,$AY$5:$BI$78,7,0)</f>
        <v>23433</v>
      </c>
      <c r="G5" s="99" t="s">
        <v>144</v>
      </c>
      <c r="H5" s="182">
        <v>288375567</v>
      </c>
      <c r="I5" s="150">
        <f>IFERROR(H5/E5,"-")</f>
        <v>1.8736372239741547E-2</v>
      </c>
      <c r="J5" s="182">
        <v>4651</v>
      </c>
      <c r="K5" s="150">
        <f>IFERROR(J5/F5,"-")</f>
        <v>0.19848077497546196</v>
      </c>
      <c r="L5" s="185">
        <f>IFERROR(H5/J5,"-")</f>
        <v>62002.917007095246</v>
      </c>
      <c r="M5" s="85">
        <f t="shared" ref="M5:M21" si="0">IFERROR(J5/$BL$5,0)</f>
        <v>1.4478497050445936E-2</v>
      </c>
      <c r="N5" s="503">
        <f>VLOOKUP(C5,$AY$5:$BI$78,3,0)</f>
        <v>2416181960</v>
      </c>
      <c r="O5" s="503">
        <f>VLOOKUP(C5,$AY$5:$BI$78,8,0)</f>
        <v>3201</v>
      </c>
      <c r="P5" s="99" t="s">
        <v>144</v>
      </c>
      <c r="Q5" s="182">
        <v>44679591</v>
      </c>
      <c r="R5" s="150">
        <f>IFERROR(Q5/N5,"-")</f>
        <v>1.8491815492240493E-2</v>
      </c>
      <c r="S5" s="182">
        <v>717</v>
      </c>
      <c r="T5" s="150">
        <f>IFERROR(S5/O5,"-")</f>
        <v>0.22399250234301782</v>
      </c>
      <c r="U5" s="185">
        <f>IFERROR(Q5/S5,"-")</f>
        <v>62314.63179916318</v>
      </c>
      <c r="V5" s="85">
        <f t="shared" ref="V5:V21" si="1">IFERROR(S5/$BL$5,0)</f>
        <v>2.2320108331906549E-3</v>
      </c>
      <c r="W5" s="503">
        <f>VLOOKUP(C5,$AY$5:$BI$78,4,0)</f>
        <v>1296561000</v>
      </c>
      <c r="X5" s="503">
        <f>VLOOKUP(C5,$AY$5:$BI$78,9,0)</f>
        <v>1665</v>
      </c>
      <c r="Y5" s="99" t="s">
        <v>144</v>
      </c>
      <c r="Z5" s="182">
        <v>31937309</v>
      </c>
      <c r="AA5" s="150">
        <f>IFERROR(Z5/W5,"-")</f>
        <v>2.4632322736839993E-2</v>
      </c>
      <c r="AB5" s="182">
        <v>396</v>
      </c>
      <c r="AC5" s="150">
        <f>IFERROR(AB5/X5,"-")</f>
        <v>0.23783783783783785</v>
      </c>
      <c r="AD5" s="185">
        <f>IFERROR(Z5/AB5,"-")</f>
        <v>80649.770202020198</v>
      </c>
      <c r="AE5" s="85">
        <f t="shared" ref="AE5:AE21" si="2">IFERROR(AB5/$BL$5,0)</f>
        <v>1.232742384858437E-3</v>
      </c>
      <c r="AF5" s="503">
        <f>VLOOKUP(C5,$AY$5:$BI$78,5,0)</f>
        <v>2815036900</v>
      </c>
      <c r="AG5" s="503">
        <f>VLOOKUP(C5,$AY$5:$BI$78,10,0)</f>
        <v>3031</v>
      </c>
      <c r="AH5" s="99" t="s">
        <v>144</v>
      </c>
      <c r="AI5" s="182">
        <v>67074486</v>
      </c>
      <c r="AJ5" s="150">
        <f>IFERROR(AI5/AF5,"-")</f>
        <v>2.3827213774711087E-2</v>
      </c>
      <c r="AK5" s="182">
        <v>791</v>
      </c>
      <c r="AL5" s="150">
        <f>IFERROR(AK5/AG5,"-")</f>
        <v>0.26096997690531176</v>
      </c>
      <c r="AM5" s="185">
        <f>IFERROR(AI5/AK5,"-")</f>
        <v>84797.074589127689</v>
      </c>
      <c r="AN5" s="85">
        <f t="shared" ref="AN5:AN21" si="3">IFERROR(AK5/$BL$5,0)</f>
        <v>2.4623717838965242E-3</v>
      </c>
      <c r="AO5" s="503">
        <f>VLOOKUP(C5,$AY$5:$BI$78,6,0)</f>
        <v>21918996650</v>
      </c>
      <c r="AP5" s="519">
        <f>VLOOKUP(C5,$AY$5:$BI$78,11,0)</f>
        <v>31330</v>
      </c>
      <c r="AQ5" s="99" t="s">
        <v>144</v>
      </c>
      <c r="AR5" s="182">
        <f t="shared" ref="AR5:AR68" si="4">SUM(H5,Q5,Z5,AI5)</f>
        <v>432066953</v>
      </c>
      <c r="AS5" s="150">
        <f>IFERROR(AR5/AO5,"-")</f>
        <v>1.9711985904245301E-2</v>
      </c>
      <c r="AT5" s="182">
        <f t="shared" ref="AT5:AT68" si="5">SUM(J5,S5,AB5,AK5)</f>
        <v>6555</v>
      </c>
      <c r="AU5" s="150">
        <f>IFERROR(AT5/AP5,"-")</f>
        <v>0.2092243855729333</v>
      </c>
      <c r="AV5" s="185">
        <f>IFERROR(AR5/AT5,"-")</f>
        <v>65914.104195270789</v>
      </c>
      <c r="AW5" s="85">
        <f t="shared" ref="AW5:AW21" si="6">IFERROR(AT5/$BL$5,0)</f>
        <v>2.0405622052391551E-2</v>
      </c>
      <c r="AX5" s="97"/>
      <c r="AY5" s="267" t="s">
        <v>57</v>
      </c>
      <c r="AZ5" s="157">
        <v>15391216790</v>
      </c>
      <c r="BA5" s="157">
        <v>2416181960</v>
      </c>
      <c r="BB5" s="157">
        <v>1296561000</v>
      </c>
      <c r="BC5" s="157">
        <v>2815036900</v>
      </c>
      <c r="BD5" s="157">
        <f>SUM(AZ5:BC5)</f>
        <v>21918996650</v>
      </c>
      <c r="BE5" s="157">
        <v>23433</v>
      </c>
      <c r="BF5" s="157">
        <v>3201</v>
      </c>
      <c r="BG5" s="157">
        <v>1665</v>
      </c>
      <c r="BH5" s="157">
        <v>3031</v>
      </c>
      <c r="BI5" s="157">
        <f>SUM(BE5:BH5)</f>
        <v>31330</v>
      </c>
      <c r="BJ5" s="8"/>
      <c r="BK5" s="84" t="s">
        <v>57</v>
      </c>
      <c r="BL5" s="276">
        <f>市区町村別_健診受診率!Y5</f>
        <v>321235</v>
      </c>
      <c r="BM5" s="8"/>
      <c r="BN5" s="134">
        <v>1</v>
      </c>
      <c r="BO5" s="139" t="s">
        <v>57</v>
      </c>
      <c r="BP5" s="114">
        <f t="shared" ref="BP5:BP36" si="7">INDEX($AL:$AL,(ROW()+($BN5)*16))</f>
        <v>0.88584625536126693</v>
      </c>
      <c r="BQ5" s="141"/>
      <c r="BR5" s="139" t="s">
        <v>273</v>
      </c>
      <c r="BS5" s="283">
        <f>VLOOKUP(BR5,$BO$5:$BP$78,2,0)</f>
        <v>0.88584625536126693</v>
      </c>
      <c r="BT5" s="9"/>
      <c r="BU5" s="36" t="str">
        <f>INDEX($BR$5:$BR$47,MATCH(BV5,BS$5:BS$47,0))</f>
        <v>忠岡町</v>
      </c>
      <c r="BV5" s="110">
        <f>LARGE(BS$5:BS$47,ROW(A1))</f>
        <v>0.9642857142857143</v>
      </c>
      <c r="BW5" s="9"/>
      <c r="BX5" s="115">
        <f>$AL$1279</f>
        <v>0.85219287618124551</v>
      </c>
      <c r="BY5" s="116">
        <v>0</v>
      </c>
    </row>
    <row r="6" spans="1:77" s="10" customFormat="1" ht="14.25" customHeight="1">
      <c r="B6" s="505"/>
      <c r="C6" s="507"/>
      <c r="D6" s="494"/>
      <c r="E6" s="501"/>
      <c r="F6" s="501"/>
      <c r="G6" s="100" t="s">
        <v>145</v>
      </c>
      <c r="H6" s="183">
        <v>332026303</v>
      </c>
      <c r="I6" s="151">
        <f>IFERROR(H6/E5,"-")</f>
        <v>2.1572453141958506E-2</v>
      </c>
      <c r="J6" s="183">
        <v>6411</v>
      </c>
      <c r="K6" s="151">
        <f>IFERROR(J6/F5,"-")</f>
        <v>0.27358852899756753</v>
      </c>
      <c r="L6" s="186">
        <f t="shared" ref="L6:L69" si="8">IFERROR(H6/J6,"-")</f>
        <v>51790.095616908438</v>
      </c>
      <c r="M6" s="86">
        <f t="shared" si="0"/>
        <v>1.9957352094261211E-2</v>
      </c>
      <c r="N6" s="501"/>
      <c r="O6" s="501"/>
      <c r="P6" s="100" t="s">
        <v>145</v>
      </c>
      <c r="Q6" s="183">
        <v>57302037</v>
      </c>
      <c r="R6" s="151">
        <f>IFERROR(Q6/N5,"-")</f>
        <v>2.3715944390214717E-2</v>
      </c>
      <c r="S6" s="183">
        <v>932</v>
      </c>
      <c r="T6" s="151">
        <f>IFERROR(S6/O5,"-")</f>
        <v>0.29115901280849732</v>
      </c>
      <c r="U6" s="186">
        <f t="shared" ref="U6:U69" si="9">IFERROR(Q6/S6,"-")</f>
        <v>61482.872317596564</v>
      </c>
      <c r="V6" s="86">
        <f t="shared" si="1"/>
        <v>2.9013027845658161E-3</v>
      </c>
      <c r="W6" s="501"/>
      <c r="X6" s="501"/>
      <c r="Y6" s="100" t="s">
        <v>145</v>
      </c>
      <c r="Z6" s="183">
        <v>25335795</v>
      </c>
      <c r="AA6" s="151">
        <f>IFERROR(Z6/W5,"-")</f>
        <v>1.9540765918456594E-2</v>
      </c>
      <c r="AB6" s="183">
        <v>551</v>
      </c>
      <c r="AC6" s="151">
        <f>IFERROR(AB6/X5,"-")</f>
        <v>0.33093093093093096</v>
      </c>
      <c r="AD6" s="186">
        <f t="shared" ref="AD6:AD69" si="10">IFERROR(Z6/AB6,"-")</f>
        <v>45981.479128856627</v>
      </c>
      <c r="AE6" s="86">
        <f t="shared" si="2"/>
        <v>1.7152551870126232E-3</v>
      </c>
      <c r="AF6" s="501"/>
      <c r="AG6" s="501"/>
      <c r="AH6" s="100" t="s">
        <v>145</v>
      </c>
      <c r="AI6" s="183">
        <v>70499329</v>
      </c>
      <c r="AJ6" s="151">
        <f>IFERROR(AI6/AF5,"-")</f>
        <v>2.5043838324108645E-2</v>
      </c>
      <c r="AK6" s="183">
        <v>1066</v>
      </c>
      <c r="AL6" s="151">
        <f>IFERROR(AK6/AG5,"-")</f>
        <v>0.3516991092048829</v>
      </c>
      <c r="AM6" s="186">
        <f t="shared" ref="AM6:AM69" si="11">IFERROR(AI6/AK6,"-")</f>
        <v>66134.454971857413</v>
      </c>
      <c r="AN6" s="86">
        <f t="shared" si="3"/>
        <v>3.318442884492661E-3</v>
      </c>
      <c r="AO6" s="501"/>
      <c r="AP6" s="520"/>
      <c r="AQ6" s="100" t="s">
        <v>145</v>
      </c>
      <c r="AR6" s="183">
        <f t="shared" si="4"/>
        <v>485163464</v>
      </c>
      <c r="AS6" s="151">
        <f>IFERROR(AR6/AO5,"-")</f>
        <v>2.2134382871033469E-2</v>
      </c>
      <c r="AT6" s="183">
        <f t="shared" si="5"/>
        <v>8960</v>
      </c>
      <c r="AU6" s="151">
        <f>IFERROR(AT6/AP5,"-")</f>
        <v>0.2859878710501117</v>
      </c>
      <c r="AV6" s="186">
        <f t="shared" ref="AV6:AV69" si="12">IFERROR(AR6/AT6,"-")</f>
        <v>54147.708035714284</v>
      </c>
      <c r="AW6" s="86">
        <f t="shared" si="6"/>
        <v>2.7892352950332312E-2</v>
      </c>
      <c r="AX6" s="97"/>
      <c r="AY6" s="267" t="s">
        <v>124</v>
      </c>
      <c r="AZ6" s="157">
        <v>655009690</v>
      </c>
      <c r="BA6" s="157">
        <v>180304580</v>
      </c>
      <c r="BB6" s="157">
        <v>52567270</v>
      </c>
      <c r="BC6" s="157">
        <v>113690670</v>
      </c>
      <c r="BD6" s="157">
        <f t="shared" ref="BD6:BD69" si="13">SUM(AZ6:BC6)</f>
        <v>1001572210</v>
      </c>
      <c r="BE6" s="157">
        <v>1034</v>
      </c>
      <c r="BF6" s="157">
        <v>172</v>
      </c>
      <c r="BG6" s="157">
        <v>74</v>
      </c>
      <c r="BH6" s="157">
        <v>123</v>
      </c>
      <c r="BI6" s="157">
        <f t="shared" ref="BI6:BI69" si="14">SUM(BE6:BH6)</f>
        <v>1403</v>
      </c>
      <c r="BJ6" s="8"/>
      <c r="BK6" s="84" t="s">
        <v>124</v>
      </c>
      <c r="BL6" s="276">
        <f>市区町村別_健診受診率!Y6</f>
        <v>11612</v>
      </c>
      <c r="BM6" s="8"/>
      <c r="BN6" s="134">
        <v>2</v>
      </c>
      <c r="BO6" s="139" t="s">
        <v>124</v>
      </c>
      <c r="BP6" s="114">
        <f t="shared" si="7"/>
        <v>0.91869918699186992</v>
      </c>
      <c r="BQ6" s="141"/>
      <c r="BR6" s="139" t="s">
        <v>35</v>
      </c>
      <c r="BS6" s="283">
        <f t="shared" ref="BS6:BS47" si="15">VLOOKUP(BR6,$BO$5:$BP$78,2,0)</f>
        <v>0.85678073510773134</v>
      </c>
      <c r="BT6" s="9"/>
      <c r="BU6" s="36" t="str">
        <f t="shared" ref="BU6:BU47" si="16">INDEX($BR$5:$BR$47,MATCH(BV6,BS$5:BS$47,0))</f>
        <v>岬町</v>
      </c>
      <c r="BV6" s="110">
        <f t="shared" ref="BV6:BV47" si="17">LARGE(BS$5:BS$47,ROW(A2))</f>
        <v>0.9375</v>
      </c>
      <c r="BW6" s="9"/>
      <c r="BX6" s="115">
        <f t="shared" ref="BX6:BX47" si="18">$AL$1279</f>
        <v>0.85219287618124551</v>
      </c>
      <c r="BY6" s="116">
        <v>0</v>
      </c>
    </row>
    <row r="7" spans="1:77" s="10" customFormat="1" ht="14.25" customHeight="1">
      <c r="B7" s="505"/>
      <c r="C7" s="507"/>
      <c r="D7" s="494"/>
      <c r="E7" s="501"/>
      <c r="F7" s="501"/>
      <c r="G7" s="101" t="s">
        <v>146</v>
      </c>
      <c r="H7" s="183">
        <v>387504745</v>
      </c>
      <c r="I7" s="151">
        <f>IFERROR(H7/E5,"-")</f>
        <v>2.5177005189854128E-2</v>
      </c>
      <c r="J7" s="183">
        <v>7427</v>
      </c>
      <c r="K7" s="151">
        <f>IFERROR(J7/F5,"-")</f>
        <v>0.31694618700123756</v>
      </c>
      <c r="L7" s="186">
        <f t="shared" si="8"/>
        <v>52175.137336744308</v>
      </c>
      <c r="M7" s="86">
        <f t="shared" si="0"/>
        <v>2.3120145687736394E-2</v>
      </c>
      <c r="N7" s="501"/>
      <c r="O7" s="501"/>
      <c r="P7" s="101" t="s">
        <v>146</v>
      </c>
      <c r="Q7" s="183">
        <v>63206402</v>
      </c>
      <c r="R7" s="151">
        <f>IFERROR(Q7/N5,"-")</f>
        <v>2.6159620031266189E-2</v>
      </c>
      <c r="S7" s="183">
        <v>1083</v>
      </c>
      <c r="T7" s="151">
        <f>IFERROR(S7/O5,"-")</f>
        <v>0.33833177132146203</v>
      </c>
      <c r="U7" s="186">
        <f t="shared" si="9"/>
        <v>58362.328716528165</v>
      </c>
      <c r="V7" s="86">
        <f t="shared" si="1"/>
        <v>3.3713636434386041E-3</v>
      </c>
      <c r="W7" s="501"/>
      <c r="X7" s="501"/>
      <c r="Y7" s="101" t="s">
        <v>146</v>
      </c>
      <c r="Z7" s="183">
        <v>23001511</v>
      </c>
      <c r="AA7" s="151">
        <f>IFERROR(Z7/W5,"-")</f>
        <v>1.7740400181711465E-2</v>
      </c>
      <c r="AB7" s="183">
        <v>594</v>
      </c>
      <c r="AC7" s="151">
        <f>IFERROR(AB7/X5,"-")</f>
        <v>0.35675675675675678</v>
      </c>
      <c r="AD7" s="186">
        <f t="shared" si="10"/>
        <v>38723.082491582492</v>
      </c>
      <c r="AE7" s="86">
        <f t="shared" si="2"/>
        <v>1.8491135772876555E-3</v>
      </c>
      <c r="AF7" s="501"/>
      <c r="AG7" s="501"/>
      <c r="AH7" s="101" t="s">
        <v>146</v>
      </c>
      <c r="AI7" s="183">
        <v>55179396</v>
      </c>
      <c r="AJ7" s="151">
        <f>IFERROR(AI7/AF5,"-")</f>
        <v>1.9601659928507507E-2</v>
      </c>
      <c r="AK7" s="183">
        <v>1071</v>
      </c>
      <c r="AL7" s="151">
        <f>IFERROR(AK7/AG5,"-")</f>
        <v>0.35334872979214782</v>
      </c>
      <c r="AM7" s="186">
        <f t="shared" si="11"/>
        <v>51521.378151260506</v>
      </c>
      <c r="AN7" s="86">
        <f t="shared" si="3"/>
        <v>3.3340078135944092E-3</v>
      </c>
      <c r="AO7" s="501"/>
      <c r="AP7" s="520"/>
      <c r="AQ7" s="101" t="s">
        <v>146</v>
      </c>
      <c r="AR7" s="183">
        <f t="shared" si="4"/>
        <v>528892054</v>
      </c>
      <c r="AS7" s="151">
        <f>IFERROR(AR7/AO5,"-")</f>
        <v>2.4129391616107575E-2</v>
      </c>
      <c r="AT7" s="183">
        <f t="shared" si="5"/>
        <v>10175</v>
      </c>
      <c r="AU7" s="151">
        <f>IFERROR(AT7/AP5,"-")</f>
        <v>0.32476859240344719</v>
      </c>
      <c r="AV7" s="186">
        <f t="shared" si="12"/>
        <v>51979.563046683048</v>
      </c>
      <c r="AW7" s="86">
        <f t="shared" si="6"/>
        <v>3.1674630722057062E-2</v>
      </c>
      <c r="AX7" s="97"/>
      <c r="AY7" s="267" t="s">
        <v>125</v>
      </c>
      <c r="AZ7" s="157">
        <v>279213470</v>
      </c>
      <c r="BA7" s="157">
        <v>31615910</v>
      </c>
      <c r="BB7" s="157">
        <v>22513550</v>
      </c>
      <c r="BC7" s="157">
        <v>49950950</v>
      </c>
      <c r="BD7" s="157">
        <f t="shared" si="13"/>
        <v>383293880</v>
      </c>
      <c r="BE7" s="157">
        <v>381</v>
      </c>
      <c r="BF7" s="157">
        <v>43</v>
      </c>
      <c r="BG7" s="157">
        <v>41</v>
      </c>
      <c r="BH7" s="157">
        <v>45</v>
      </c>
      <c r="BI7" s="157">
        <f t="shared" si="14"/>
        <v>510</v>
      </c>
      <c r="BJ7" s="8"/>
      <c r="BK7" s="84" t="s">
        <v>125</v>
      </c>
      <c r="BL7" s="276">
        <f>市区町村別_健診受診率!Y7</f>
        <v>7446</v>
      </c>
      <c r="BM7" s="8"/>
      <c r="BN7" s="134">
        <v>3</v>
      </c>
      <c r="BO7" s="139" t="s">
        <v>125</v>
      </c>
      <c r="BP7" s="114">
        <f t="shared" si="7"/>
        <v>0.8666666666666667</v>
      </c>
      <c r="BQ7" s="141"/>
      <c r="BR7" s="139" t="s">
        <v>44</v>
      </c>
      <c r="BS7" s="283">
        <f t="shared" si="15"/>
        <v>0.82702702702702702</v>
      </c>
      <c r="BT7" s="9"/>
      <c r="BU7" s="36" t="str">
        <f t="shared" si="16"/>
        <v>河南町</v>
      </c>
      <c r="BV7" s="110">
        <f t="shared" si="17"/>
        <v>0.91666666666666663</v>
      </c>
      <c r="BW7" s="9"/>
      <c r="BX7" s="115">
        <f t="shared" si="18"/>
        <v>0.85219287618124551</v>
      </c>
      <c r="BY7" s="116">
        <v>0</v>
      </c>
    </row>
    <row r="8" spans="1:77" s="10" customFormat="1" ht="14.25" customHeight="1">
      <c r="B8" s="505"/>
      <c r="C8" s="507"/>
      <c r="D8" s="494"/>
      <c r="E8" s="501"/>
      <c r="F8" s="501"/>
      <c r="G8" s="101" t="s">
        <v>147</v>
      </c>
      <c r="H8" s="183">
        <v>46919828</v>
      </c>
      <c r="I8" s="151">
        <f>IFERROR(H8/E5,"-")</f>
        <v>3.0484807432824158E-3</v>
      </c>
      <c r="J8" s="183">
        <v>1224</v>
      </c>
      <c r="K8" s="151">
        <f>IFERROR(J8/F5,"-")</f>
        <v>5.2234028933555242E-2</v>
      </c>
      <c r="L8" s="186">
        <f t="shared" si="8"/>
        <v>38333.19281045752</v>
      </c>
      <c r="M8" s="86">
        <f t="shared" si="0"/>
        <v>3.810294644107896E-3</v>
      </c>
      <c r="N8" s="501"/>
      <c r="O8" s="501"/>
      <c r="P8" s="101" t="s">
        <v>147</v>
      </c>
      <c r="Q8" s="183">
        <v>4476181</v>
      </c>
      <c r="R8" s="151">
        <f>IFERROR(Q8/N5,"-")</f>
        <v>1.8525843972446512E-3</v>
      </c>
      <c r="S8" s="183">
        <v>185</v>
      </c>
      <c r="T8" s="151">
        <f>IFERROR(S8/O5,"-")</f>
        <v>5.7794439237738207E-2</v>
      </c>
      <c r="U8" s="186">
        <f t="shared" si="9"/>
        <v>24195.572972972972</v>
      </c>
      <c r="V8" s="86">
        <f t="shared" si="1"/>
        <v>5.7590237676467381E-4</v>
      </c>
      <c r="W8" s="501"/>
      <c r="X8" s="501"/>
      <c r="Y8" s="101" t="s">
        <v>147</v>
      </c>
      <c r="Z8" s="183">
        <v>5894861</v>
      </c>
      <c r="AA8" s="151">
        <f>IFERROR(Z8/W5,"-")</f>
        <v>4.546535797390173E-3</v>
      </c>
      <c r="AB8" s="183">
        <v>118</v>
      </c>
      <c r="AC8" s="151">
        <f>IFERROR(AB8/X5,"-")</f>
        <v>7.0870870870870864E-2</v>
      </c>
      <c r="AD8" s="186">
        <f t="shared" si="10"/>
        <v>49956.449152542373</v>
      </c>
      <c r="AE8" s="86">
        <f t="shared" si="2"/>
        <v>3.6733232680125142E-4</v>
      </c>
      <c r="AF8" s="501"/>
      <c r="AG8" s="501"/>
      <c r="AH8" s="101" t="s">
        <v>147</v>
      </c>
      <c r="AI8" s="183">
        <v>5440277</v>
      </c>
      <c r="AJ8" s="151">
        <f>IFERROR(AI8/AF5,"-")</f>
        <v>1.9325775090195088E-3</v>
      </c>
      <c r="AK8" s="183">
        <v>193</v>
      </c>
      <c r="AL8" s="151">
        <f>IFERROR(AK8/AG5,"-")</f>
        <v>6.3675354668426262E-2</v>
      </c>
      <c r="AM8" s="186">
        <f t="shared" si="11"/>
        <v>28187.963730569947</v>
      </c>
      <c r="AN8" s="86">
        <f t="shared" si="3"/>
        <v>6.0080626332747057E-4</v>
      </c>
      <c r="AO8" s="501"/>
      <c r="AP8" s="520"/>
      <c r="AQ8" s="101" t="s">
        <v>147</v>
      </c>
      <c r="AR8" s="183">
        <f t="shared" si="4"/>
        <v>62731147</v>
      </c>
      <c r="AS8" s="151">
        <f>IFERROR(AR8/AO5,"-")</f>
        <v>2.8619534005905329E-3</v>
      </c>
      <c r="AT8" s="183">
        <f t="shared" si="5"/>
        <v>1720</v>
      </c>
      <c r="AU8" s="151">
        <f>IFERROR(AT8/AP5,"-")</f>
        <v>5.4899457389083944E-2</v>
      </c>
      <c r="AV8" s="186">
        <f t="shared" si="12"/>
        <v>36471.597093023258</v>
      </c>
      <c r="AW8" s="86">
        <f t="shared" si="6"/>
        <v>5.3543356110012921E-3</v>
      </c>
      <c r="AX8" s="97"/>
      <c r="AY8" s="267" t="s">
        <v>126</v>
      </c>
      <c r="AZ8" s="157">
        <v>328532330</v>
      </c>
      <c r="BA8" s="157">
        <v>40981100</v>
      </c>
      <c r="BB8" s="157">
        <v>31094900</v>
      </c>
      <c r="BC8" s="157">
        <v>53518850</v>
      </c>
      <c r="BD8" s="157">
        <f t="shared" si="13"/>
        <v>454127180</v>
      </c>
      <c r="BE8" s="157">
        <v>425</v>
      </c>
      <c r="BF8" s="157">
        <v>56</v>
      </c>
      <c r="BG8" s="157">
        <v>41</v>
      </c>
      <c r="BH8" s="157">
        <v>55</v>
      </c>
      <c r="BI8" s="157">
        <f t="shared" si="14"/>
        <v>577</v>
      </c>
      <c r="BJ8" s="8"/>
      <c r="BK8" s="84" t="s">
        <v>126</v>
      </c>
      <c r="BL8" s="276">
        <f>市区町村別_健診受診率!Y8</f>
        <v>8559</v>
      </c>
      <c r="BM8" s="8"/>
      <c r="BN8" s="134">
        <v>4</v>
      </c>
      <c r="BO8" s="139" t="s">
        <v>126</v>
      </c>
      <c r="BP8" s="114">
        <f t="shared" si="7"/>
        <v>0.94545454545454544</v>
      </c>
      <c r="BQ8" s="141"/>
      <c r="BR8" s="139" t="s">
        <v>1</v>
      </c>
      <c r="BS8" s="283">
        <f t="shared" si="15"/>
        <v>0.83767535070140275</v>
      </c>
      <c r="BT8" s="9"/>
      <c r="BU8" s="36" t="str">
        <f t="shared" si="16"/>
        <v>守口市</v>
      </c>
      <c r="BV8" s="110">
        <f t="shared" si="17"/>
        <v>0.91139240506329111</v>
      </c>
      <c r="BW8" s="9"/>
      <c r="BX8" s="115">
        <f t="shared" si="18"/>
        <v>0.85219287618124551</v>
      </c>
      <c r="BY8" s="116">
        <v>0</v>
      </c>
    </row>
    <row r="9" spans="1:77" s="10" customFormat="1" ht="14.25" customHeight="1">
      <c r="B9" s="505"/>
      <c r="C9" s="507"/>
      <c r="D9" s="494"/>
      <c r="E9" s="501"/>
      <c r="F9" s="501"/>
      <c r="G9" s="101" t="s">
        <v>148</v>
      </c>
      <c r="H9" s="183">
        <v>387638206</v>
      </c>
      <c r="I9" s="151">
        <f>IFERROR(H9/E5,"-")</f>
        <v>2.518567643409823E-2</v>
      </c>
      <c r="J9" s="183">
        <v>8431</v>
      </c>
      <c r="K9" s="151">
        <f>IFERROR(J9/F5,"-")</f>
        <v>0.35979174668202962</v>
      </c>
      <c r="L9" s="186">
        <f t="shared" si="8"/>
        <v>45977.725773929546</v>
      </c>
      <c r="M9" s="86">
        <f t="shared" si="0"/>
        <v>2.624558345136738E-2</v>
      </c>
      <c r="N9" s="501"/>
      <c r="O9" s="501"/>
      <c r="P9" s="101" t="s">
        <v>148</v>
      </c>
      <c r="Q9" s="183">
        <v>53370216</v>
      </c>
      <c r="R9" s="151">
        <f>IFERROR(Q9/N5,"-")</f>
        <v>2.2088657594314626E-2</v>
      </c>
      <c r="S9" s="183">
        <v>1313</v>
      </c>
      <c r="T9" s="151">
        <f>IFERROR(S9/O5,"-")</f>
        <v>0.41018431740081224</v>
      </c>
      <c r="U9" s="186">
        <f t="shared" si="9"/>
        <v>40647.536938309218</v>
      </c>
      <c r="V9" s="86">
        <f t="shared" si="1"/>
        <v>4.0873503821190092E-3</v>
      </c>
      <c r="W9" s="501"/>
      <c r="X9" s="501"/>
      <c r="Y9" s="101" t="s">
        <v>148</v>
      </c>
      <c r="Z9" s="183">
        <v>25343437</v>
      </c>
      <c r="AA9" s="151">
        <f>IFERROR(Z9/W5,"-")</f>
        <v>1.9546659972033711E-2</v>
      </c>
      <c r="AB9" s="183">
        <v>703</v>
      </c>
      <c r="AC9" s="151">
        <f>IFERROR(AB9/X5,"-")</f>
        <v>0.42222222222222222</v>
      </c>
      <c r="AD9" s="186">
        <f t="shared" si="10"/>
        <v>36050.40825035562</v>
      </c>
      <c r="AE9" s="86">
        <f t="shared" si="2"/>
        <v>2.1884290317057604E-3</v>
      </c>
      <c r="AF9" s="501"/>
      <c r="AG9" s="501"/>
      <c r="AH9" s="101" t="s">
        <v>148</v>
      </c>
      <c r="AI9" s="183">
        <v>85748901</v>
      </c>
      <c r="AJ9" s="151">
        <f>IFERROR(AI9/AF5,"-")</f>
        <v>3.0461022020706018E-2</v>
      </c>
      <c r="AK9" s="183">
        <v>1340</v>
      </c>
      <c r="AL9" s="151">
        <f>IFERROR(AK9/AG5,"-")</f>
        <v>0.44209831738700101</v>
      </c>
      <c r="AM9" s="186">
        <f t="shared" si="11"/>
        <v>63991.717164179106</v>
      </c>
      <c r="AN9" s="86">
        <f t="shared" si="3"/>
        <v>4.171400999268448E-3</v>
      </c>
      <c r="AO9" s="501"/>
      <c r="AP9" s="520"/>
      <c r="AQ9" s="101" t="s">
        <v>148</v>
      </c>
      <c r="AR9" s="183">
        <f t="shared" si="4"/>
        <v>552100760</v>
      </c>
      <c r="AS9" s="151">
        <f>IFERROR(AR9/AO5,"-")</f>
        <v>2.5188231414780566E-2</v>
      </c>
      <c r="AT9" s="183">
        <f t="shared" si="5"/>
        <v>11787</v>
      </c>
      <c r="AU9" s="151">
        <f>IFERROR(AT9/AP5,"-")</f>
        <v>0.37622087456112352</v>
      </c>
      <c r="AV9" s="186">
        <f t="shared" si="12"/>
        <v>46839.803172987187</v>
      </c>
      <c r="AW9" s="86">
        <f t="shared" si="6"/>
        <v>3.6692763864460597E-2</v>
      </c>
      <c r="AX9" s="97"/>
      <c r="AY9" s="267" t="s">
        <v>127</v>
      </c>
      <c r="AZ9" s="157">
        <v>396154540</v>
      </c>
      <c r="BA9" s="157">
        <v>51771840</v>
      </c>
      <c r="BB9" s="157">
        <v>30497860</v>
      </c>
      <c r="BC9" s="157">
        <v>58728120</v>
      </c>
      <c r="BD9" s="157">
        <f t="shared" si="13"/>
        <v>537152360</v>
      </c>
      <c r="BE9" s="157">
        <v>619</v>
      </c>
      <c r="BF9" s="157">
        <v>93</v>
      </c>
      <c r="BG9" s="157">
        <v>41</v>
      </c>
      <c r="BH9" s="157">
        <v>81</v>
      </c>
      <c r="BI9" s="157">
        <f t="shared" si="14"/>
        <v>834</v>
      </c>
      <c r="BJ9" s="8"/>
      <c r="BK9" s="84" t="s">
        <v>127</v>
      </c>
      <c r="BL9" s="276">
        <f>市区町村別_健診受診率!Y9</f>
        <v>7223</v>
      </c>
      <c r="BM9" s="8"/>
      <c r="BN9" s="134">
        <v>5</v>
      </c>
      <c r="BO9" s="139" t="s">
        <v>127</v>
      </c>
      <c r="BP9" s="114">
        <f t="shared" si="7"/>
        <v>0.88888888888888884</v>
      </c>
      <c r="BQ9" s="141"/>
      <c r="BR9" s="139" t="s">
        <v>2</v>
      </c>
      <c r="BS9" s="283">
        <f t="shared" si="15"/>
        <v>0.86885245901639341</v>
      </c>
      <c r="BT9" s="9"/>
      <c r="BU9" s="36" t="str">
        <f t="shared" si="16"/>
        <v>大阪市</v>
      </c>
      <c r="BV9" s="110">
        <f t="shared" si="17"/>
        <v>0.88584625536126693</v>
      </c>
      <c r="BW9" s="9"/>
      <c r="BX9" s="115">
        <f t="shared" si="18"/>
        <v>0.85219287618124551</v>
      </c>
      <c r="BY9" s="116">
        <v>0</v>
      </c>
    </row>
    <row r="10" spans="1:77" s="10" customFormat="1" ht="14.25" customHeight="1">
      <c r="B10" s="505"/>
      <c r="C10" s="507"/>
      <c r="D10" s="494"/>
      <c r="E10" s="501"/>
      <c r="F10" s="501"/>
      <c r="G10" s="101" t="s">
        <v>149</v>
      </c>
      <c r="H10" s="183">
        <v>643780278</v>
      </c>
      <c r="I10" s="151">
        <f>IFERROR(H10/E5,"-")</f>
        <v>4.1827770135645009E-2</v>
      </c>
      <c r="J10" s="183">
        <v>9940</v>
      </c>
      <c r="K10" s="151">
        <f>IFERROR(J10/F5,"-")</f>
        <v>0.4241881107839372</v>
      </c>
      <c r="L10" s="186">
        <f t="shared" si="8"/>
        <v>64766.627565392351</v>
      </c>
      <c r="M10" s="86">
        <f t="shared" si="0"/>
        <v>3.0943079054274909E-2</v>
      </c>
      <c r="N10" s="501"/>
      <c r="O10" s="501"/>
      <c r="P10" s="101" t="s">
        <v>149</v>
      </c>
      <c r="Q10" s="183">
        <v>98362446</v>
      </c>
      <c r="R10" s="151">
        <f>IFERROR(Q10/N5,"-")</f>
        <v>4.0709866900918337E-2</v>
      </c>
      <c r="S10" s="183">
        <v>1515</v>
      </c>
      <c r="T10" s="151">
        <f>IFERROR(S10/O5,"-")</f>
        <v>0.4732895970009372</v>
      </c>
      <c r="U10" s="186">
        <f t="shared" si="9"/>
        <v>64925.706930693072</v>
      </c>
      <c r="V10" s="86">
        <f t="shared" si="1"/>
        <v>4.7161735178296261E-3</v>
      </c>
      <c r="W10" s="501"/>
      <c r="X10" s="501"/>
      <c r="Y10" s="101" t="s">
        <v>149</v>
      </c>
      <c r="Z10" s="183">
        <v>55453525</v>
      </c>
      <c r="AA10" s="151">
        <f>IFERROR(Z10/W5,"-")</f>
        <v>4.2769699998688841E-2</v>
      </c>
      <c r="AB10" s="183">
        <v>790</v>
      </c>
      <c r="AC10" s="151">
        <f>IFERROR(AB10/X5,"-")</f>
        <v>0.47447447447447449</v>
      </c>
      <c r="AD10" s="186">
        <f t="shared" si="10"/>
        <v>70194.33544303797</v>
      </c>
      <c r="AE10" s="86">
        <f t="shared" si="2"/>
        <v>2.4592587980761748E-3</v>
      </c>
      <c r="AF10" s="501"/>
      <c r="AG10" s="501"/>
      <c r="AH10" s="101" t="s">
        <v>149</v>
      </c>
      <c r="AI10" s="183">
        <v>109267869</v>
      </c>
      <c r="AJ10" s="151">
        <f>IFERROR(AI10/AF5,"-")</f>
        <v>3.8815785682951437E-2</v>
      </c>
      <c r="AK10" s="183">
        <v>1473</v>
      </c>
      <c r="AL10" s="151">
        <f>IFERROR(AK10/AG5,"-")</f>
        <v>0.48597822500824811</v>
      </c>
      <c r="AM10" s="186">
        <f t="shared" si="11"/>
        <v>74180.494908350302</v>
      </c>
      <c r="AN10" s="86">
        <f t="shared" si="3"/>
        <v>4.5854281133749439E-3</v>
      </c>
      <c r="AO10" s="501"/>
      <c r="AP10" s="520"/>
      <c r="AQ10" s="101" t="s">
        <v>149</v>
      </c>
      <c r="AR10" s="183">
        <f t="shared" si="4"/>
        <v>906864118</v>
      </c>
      <c r="AS10" s="151">
        <f>IFERROR(AR10/AO5,"-")</f>
        <v>4.1373432027054027E-2</v>
      </c>
      <c r="AT10" s="183">
        <f t="shared" si="5"/>
        <v>13718</v>
      </c>
      <c r="AU10" s="151">
        <f>IFERROR(AT10/AP5,"-")</f>
        <v>0.43785509096712416</v>
      </c>
      <c r="AV10" s="186">
        <f t="shared" si="12"/>
        <v>66107.604461291732</v>
      </c>
      <c r="AW10" s="86">
        <f t="shared" si="6"/>
        <v>4.270393948355565E-2</v>
      </c>
      <c r="AX10" s="97"/>
      <c r="AY10" s="267" t="s">
        <v>128</v>
      </c>
      <c r="AZ10" s="157">
        <v>811364760</v>
      </c>
      <c r="BA10" s="157">
        <v>117708940</v>
      </c>
      <c r="BB10" s="157">
        <v>78948440</v>
      </c>
      <c r="BC10" s="157">
        <v>117106670</v>
      </c>
      <c r="BD10" s="157">
        <f t="shared" si="13"/>
        <v>1125128810</v>
      </c>
      <c r="BE10" s="157">
        <v>1126</v>
      </c>
      <c r="BF10" s="157">
        <v>172</v>
      </c>
      <c r="BG10" s="157">
        <v>86</v>
      </c>
      <c r="BH10" s="157">
        <v>135</v>
      </c>
      <c r="BI10" s="157">
        <f t="shared" si="14"/>
        <v>1519</v>
      </c>
      <c r="BJ10" s="8"/>
      <c r="BK10" s="84" t="s">
        <v>128</v>
      </c>
      <c r="BL10" s="276">
        <f>市区町村別_健診受診率!Y10</f>
        <v>10567</v>
      </c>
      <c r="BM10" s="8"/>
      <c r="BN10" s="134">
        <v>6</v>
      </c>
      <c r="BO10" s="139" t="s">
        <v>128</v>
      </c>
      <c r="BP10" s="114">
        <f t="shared" si="7"/>
        <v>0.87407407407407411</v>
      </c>
      <c r="BQ10" s="141"/>
      <c r="BR10" s="139" t="s">
        <v>3</v>
      </c>
      <c r="BS10" s="283">
        <f t="shared" si="15"/>
        <v>0.85569985569985574</v>
      </c>
      <c r="BT10" s="9"/>
      <c r="BU10" s="36" t="str">
        <f t="shared" si="16"/>
        <v>千早赤阪村</v>
      </c>
      <c r="BV10" s="110">
        <f t="shared" si="17"/>
        <v>0.875</v>
      </c>
      <c r="BW10" s="9"/>
      <c r="BX10" s="115">
        <f t="shared" si="18"/>
        <v>0.85219287618124551</v>
      </c>
      <c r="BY10" s="116">
        <v>0</v>
      </c>
    </row>
    <row r="11" spans="1:77" s="10" customFormat="1" ht="14.25" customHeight="1">
      <c r="B11" s="505"/>
      <c r="C11" s="507"/>
      <c r="D11" s="494"/>
      <c r="E11" s="501"/>
      <c r="F11" s="501"/>
      <c r="G11" s="101" t="s">
        <v>150</v>
      </c>
      <c r="H11" s="183">
        <v>395105835</v>
      </c>
      <c r="I11" s="151">
        <f>IFERROR(H11/E5,"-")</f>
        <v>2.5670864129255112E-2</v>
      </c>
      <c r="J11" s="183">
        <v>2562</v>
      </c>
      <c r="K11" s="151">
        <f>IFERROR(J11/F5,"-")</f>
        <v>0.10933299193445141</v>
      </c>
      <c r="L11" s="186">
        <f t="shared" si="8"/>
        <v>154217.73419203746</v>
      </c>
      <c r="M11" s="86">
        <f t="shared" si="0"/>
        <v>7.9754696717356452E-3</v>
      </c>
      <c r="N11" s="501"/>
      <c r="O11" s="501"/>
      <c r="P11" s="101" t="s">
        <v>150</v>
      </c>
      <c r="Q11" s="183">
        <v>83129899</v>
      </c>
      <c r="R11" s="151">
        <f>IFERROR(Q11/N5,"-")</f>
        <v>3.4405479544264123E-2</v>
      </c>
      <c r="S11" s="183">
        <v>419</v>
      </c>
      <c r="T11" s="151">
        <f>IFERROR(S11/O5,"-")</f>
        <v>0.13089659481412058</v>
      </c>
      <c r="U11" s="186">
        <f t="shared" si="9"/>
        <v>198400.71360381861</v>
      </c>
      <c r="V11" s="86">
        <f t="shared" si="1"/>
        <v>1.3043410587264776E-3</v>
      </c>
      <c r="W11" s="501"/>
      <c r="X11" s="501"/>
      <c r="Y11" s="101" t="s">
        <v>150</v>
      </c>
      <c r="Z11" s="183">
        <v>51371876</v>
      </c>
      <c r="AA11" s="151">
        <f>IFERROR(Z11/W5,"-")</f>
        <v>3.9621642174953592E-2</v>
      </c>
      <c r="AB11" s="183">
        <v>248</v>
      </c>
      <c r="AC11" s="151">
        <f>IFERROR(AB11/X5,"-")</f>
        <v>0.14894894894894894</v>
      </c>
      <c r="AD11" s="186">
        <f t="shared" si="10"/>
        <v>207144.66129032258</v>
      </c>
      <c r="AE11" s="86">
        <f t="shared" si="2"/>
        <v>7.7202048344669793E-4</v>
      </c>
      <c r="AF11" s="501"/>
      <c r="AG11" s="501"/>
      <c r="AH11" s="101" t="s">
        <v>150</v>
      </c>
      <c r="AI11" s="183">
        <v>70252854</v>
      </c>
      <c r="AJ11" s="151">
        <f>IFERROR(AI11/AF5,"-")</f>
        <v>2.4956281745365398E-2</v>
      </c>
      <c r="AK11" s="183">
        <v>505</v>
      </c>
      <c r="AL11" s="151">
        <f>IFERROR(AK11/AG5,"-")</f>
        <v>0.16661167931375784</v>
      </c>
      <c r="AM11" s="186">
        <f t="shared" si="11"/>
        <v>139114.56237623762</v>
      </c>
      <c r="AN11" s="86">
        <f t="shared" si="3"/>
        <v>1.5720578392765421E-3</v>
      </c>
      <c r="AO11" s="501"/>
      <c r="AP11" s="520"/>
      <c r="AQ11" s="101" t="s">
        <v>150</v>
      </c>
      <c r="AR11" s="183">
        <f t="shared" si="4"/>
        <v>599860464</v>
      </c>
      <c r="AS11" s="151">
        <f>IFERROR(AR11/AO5,"-")</f>
        <v>2.7367149764129371E-2</v>
      </c>
      <c r="AT11" s="183">
        <f t="shared" si="5"/>
        <v>3734</v>
      </c>
      <c r="AU11" s="151">
        <f>IFERROR(AT11/AP5,"-")</f>
        <v>0.11918289179699969</v>
      </c>
      <c r="AV11" s="186">
        <f t="shared" si="12"/>
        <v>160648.22281735405</v>
      </c>
      <c r="AW11" s="86">
        <f t="shared" si="6"/>
        <v>1.1623889053185362E-2</v>
      </c>
      <c r="AX11" s="97"/>
      <c r="AY11" s="267" t="s">
        <v>129</v>
      </c>
      <c r="AZ11" s="157">
        <v>559272930</v>
      </c>
      <c r="BA11" s="157">
        <v>74631280</v>
      </c>
      <c r="BB11" s="157">
        <v>30878840</v>
      </c>
      <c r="BC11" s="157">
        <v>91840300</v>
      </c>
      <c r="BD11" s="157">
        <f t="shared" si="13"/>
        <v>756623350</v>
      </c>
      <c r="BE11" s="157">
        <v>899</v>
      </c>
      <c r="BF11" s="157">
        <v>103</v>
      </c>
      <c r="BG11" s="157">
        <v>49</v>
      </c>
      <c r="BH11" s="157">
        <v>109</v>
      </c>
      <c r="BI11" s="157">
        <f t="shared" si="14"/>
        <v>1160</v>
      </c>
      <c r="BJ11" s="8"/>
      <c r="BK11" s="84" t="s">
        <v>129</v>
      </c>
      <c r="BL11" s="276">
        <f>市区町村別_健診受診率!Y11</f>
        <v>9428</v>
      </c>
      <c r="BM11" s="8"/>
      <c r="BN11" s="134">
        <v>7</v>
      </c>
      <c r="BO11" s="139" t="s">
        <v>129</v>
      </c>
      <c r="BP11" s="114">
        <f t="shared" si="7"/>
        <v>0.90825688073394495</v>
      </c>
      <c r="BQ11" s="141"/>
      <c r="BR11" s="140" t="s">
        <v>45</v>
      </c>
      <c r="BS11" s="283">
        <f t="shared" si="15"/>
        <v>0.83606557377049184</v>
      </c>
      <c r="BT11" s="9"/>
      <c r="BU11" s="36" t="str">
        <f t="shared" si="16"/>
        <v>羽曳野市</v>
      </c>
      <c r="BV11" s="110">
        <f t="shared" si="17"/>
        <v>0.87165775401069523</v>
      </c>
      <c r="BW11" s="9"/>
      <c r="BX11" s="115">
        <f t="shared" si="18"/>
        <v>0.85219287618124551</v>
      </c>
      <c r="BY11" s="116">
        <v>0</v>
      </c>
    </row>
    <row r="12" spans="1:77" s="10" customFormat="1" ht="14.25" customHeight="1">
      <c r="B12" s="505"/>
      <c r="C12" s="507"/>
      <c r="D12" s="494"/>
      <c r="E12" s="501"/>
      <c r="F12" s="501"/>
      <c r="G12" s="101" t="s">
        <v>160</v>
      </c>
      <c r="H12" s="183">
        <v>10685</v>
      </c>
      <c r="I12" s="151">
        <f>IFERROR(H12/E5,"-")</f>
        <v>6.9422711315081152E-7</v>
      </c>
      <c r="J12" s="183">
        <v>10</v>
      </c>
      <c r="K12" s="151">
        <f>IFERROR(J12/F5,"-")</f>
        <v>4.2674860239832714E-4</v>
      </c>
      <c r="L12" s="186">
        <f t="shared" si="8"/>
        <v>1068.5</v>
      </c>
      <c r="M12" s="86">
        <f t="shared" si="0"/>
        <v>3.1129858203495884E-5</v>
      </c>
      <c r="N12" s="501"/>
      <c r="O12" s="501"/>
      <c r="P12" s="101" t="s">
        <v>160</v>
      </c>
      <c r="Q12" s="183">
        <v>10507</v>
      </c>
      <c r="R12" s="151">
        <f>IFERROR(Q12/N5,"-")</f>
        <v>4.3485963283990419E-6</v>
      </c>
      <c r="S12" s="183">
        <v>2</v>
      </c>
      <c r="T12" s="151">
        <f>IFERROR(S12/O5,"-")</f>
        <v>6.248047485160887E-4</v>
      </c>
      <c r="U12" s="186">
        <f t="shared" si="9"/>
        <v>5253.5</v>
      </c>
      <c r="V12" s="86">
        <f t="shared" si="1"/>
        <v>6.2259716406991764E-6</v>
      </c>
      <c r="W12" s="501"/>
      <c r="X12" s="501"/>
      <c r="Y12" s="101" t="s">
        <v>160</v>
      </c>
      <c r="Z12" s="183">
        <v>0</v>
      </c>
      <c r="AA12" s="151">
        <f>IFERROR(Z12/W5,"-")</f>
        <v>0</v>
      </c>
      <c r="AB12" s="183">
        <v>0</v>
      </c>
      <c r="AC12" s="151">
        <f>IFERROR(AB12/X5,"-")</f>
        <v>0</v>
      </c>
      <c r="AD12" s="186" t="str">
        <f t="shared" si="10"/>
        <v>-</v>
      </c>
      <c r="AE12" s="86">
        <f t="shared" si="2"/>
        <v>0</v>
      </c>
      <c r="AF12" s="501"/>
      <c r="AG12" s="501"/>
      <c r="AH12" s="101" t="s">
        <v>160</v>
      </c>
      <c r="AI12" s="183">
        <v>8103</v>
      </c>
      <c r="AJ12" s="151">
        <f>IFERROR(AI12/AF5,"-")</f>
        <v>2.8784702609049282E-6</v>
      </c>
      <c r="AK12" s="183">
        <v>3</v>
      </c>
      <c r="AL12" s="151">
        <f>IFERROR(AK12/AG5,"-")</f>
        <v>9.8977235235895742E-4</v>
      </c>
      <c r="AM12" s="186">
        <f t="shared" si="11"/>
        <v>2701</v>
      </c>
      <c r="AN12" s="86">
        <f t="shared" si="3"/>
        <v>9.338957461048765E-6</v>
      </c>
      <c r="AO12" s="501"/>
      <c r="AP12" s="520"/>
      <c r="AQ12" s="101" t="s">
        <v>160</v>
      </c>
      <c r="AR12" s="183">
        <f t="shared" si="4"/>
        <v>29295</v>
      </c>
      <c r="AS12" s="151">
        <f>IFERROR(AR12/AO5,"-")</f>
        <v>1.336511906442579E-6</v>
      </c>
      <c r="AT12" s="183">
        <f t="shared" si="5"/>
        <v>15</v>
      </c>
      <c r="AU12" s="151">
        <f>IFERROR(AT12/AP5,"-")</f>
        <v>4.787743376954995E-4</v>
      </c>
      <c r="AV12" s="186">
        <f t="shared" si="12"/>
        <v>1953</v>
      </c>
      <c r="AW12" s="86">
        <f t="shared" si="6"/>
        <v>4.6694787305243823E-5</v>
      </c>
      <c r="AX12" s="97"/>
      <c r="AY12" s="267" t="s">
        <v>58</v>
      </c>
      <c r="AZ12" s="157">
        <v>213426230</v>
      </c>
      <c r="BA12" s="157">
        <v>15243830</v>
      </c>
      <c r="BB12" s="157">
        <v>15676570</v>
      </c>
      <c r="BC12" s="157">
        <v>26527090</v>
      </c>
      <c r="BD12" s="157">
        <f t="shared" si="13"/>
        <v>270873720</v>
      </c>
      <c r="BE12" s="157">
        <v>337</v>
      </c>
      <c r="BF12" s="157">
        <v>34</v>
      </c>
      <c r="BG12" s="157">
        <v>22</v>
      </c>
      <c r="BH12" s="157">
        <v>38</v>
      </c>
      <c r="BI12" s="157">
        <f t="shared" si="14"/>
        <v>431</v>
      </c>
      <c r="BJ12" s="8"/>
      <c r="BK12" s="84" t="s">
        <v>58</v>
      </c>
      <c r="BL12" s="276">
        <f>市区町村別_健診受診率!Y12</f>
        <v>7244</v>
      </c>
      <c r="BM12" s="8"/>
      <c r="BN12" s="134">
        <v>8</v>
      </c>
      <c r="BO12" s="139" t="s">
        <v>58</v>
      </c>
      <c r="BP12" s="114">
        <f t="shared" si="7"/>
        <v>0.89473684210526316</v>
      </c>
      <c r="BQ12" s="141"/>
      <c r="BR12" s="140" t="s">
        <v>8</v>
      </c>
      <c r="BS12" s="283">
        <f t="shared" si="15"/>
        <v>0.8517350157728707</v>
      </c>
      <c r="BT12" s="9"/>
      <c r="BU12" s="36" t="str">
        <f t="shared" si="16"/>
        <v>松原市</v>
      </c>
      <c r="BV12" s="110">
        <f t="shared" si="17"/>
        <v>0.87022900763358779</v>
      </c>
      <c r="BW12" s="9"/>
      <c r="BX12" s="115">
        <f t="shared" si="18"/>
        <v>0.85219287618124551</v>
      </c>
      <c r="BY12" s="116">
        <v>0</v>
      </c>
    </row>
    <row r="13" spans="1:77" s="10" customFormat="1" ht="14.25" customHeight="1">
      <c r="B13" s="505"/>
      <c r="C13" s="507"/>
      <c r="D13" s="494"/>
      <c r="E13" s="501"/>
      <c r="F13" s="501"/>
      <c r="G13" s="101" t="s">
        <v>151</v>
      </c>
      <c r="H13" s="183">
        <v>4773470</v>
      </c>
      <c r="I13" s="151">
        <f>IFERROR(H13/E5,"-")</f>
        <v>3.1014247054861994E-4</v>
      </c>
      <c r="J13" s="183">
        <v>205</v>
      </c>
      <c r="K13" s="151">
        <f>IFERROR(J13/F5,"-")</f>
        <v>8.7483463491657056E-3</v>
      </c>
      <c r="L13" s="186">
        <f t="shared" si="8"/>
        <v>23285.219512195123</v>
      </c>
      <c r="M13" s="86">
        <f t="shared" si="0"/>
        <v>6.3816209317166565E-4</v>
      </c>
      <c r="N13" s="501"/>
      <c r="O13" s="501"/>
      <c r="P13" s="101" t="s">
        <v>151</v>
      </c>
      <c r="Q13" s="183">
        <v>1006714</v>
      </c>
      <c r="R13" s="151">
        <f>IFERROR(Q13/N5,"-")</f>
        <v>4.1665487809535671E-4</v>
      </c>
      <c r="S13" s="183">
        <v>38</v>
      </c>
      <c r="T13" s="151">
        <f>IFERROR(S13/O5,"-")</f>
        <v>1.1871290221805686E-2</v>
      </c>
      <c r="U13" s="186">
        <f t="shared" si="9"/>
        <v>26492.473684210527</v>
      </c>
      <c r="V13" s="86">
        <f t="shared" si="1"/>
        <v>1.1829346117328436E-4</v>
      </c>
      <c r="W13" s="501"/>
      <c r="X13" s="501"/>
      <c r="Y13" s="101" t="s">
        <v>151</v>
      </c>
      <c r="Z13" s="183">
        <v>506361</v>
      </c>
      <c r="AA13" s="151">
        <f>IFERROR(Z13/W5,"-")</f>
        <v>3.9054159426359423E-4</v>
      </c>
      <c r="AB13" s="183">
        <v>17</v>
      </c>
      <c r="AC13" s="151">
        <f>IFERROR(AB13/X5,"-")</f>
        <v>1.0210210210210209E-2</v>
      </c>
      <c r="AD13" s="186">
        <f t="shared" si="10"/>
        <v>29785.941176470587</v>
      </c>
      <c r="AE13" s="86">
        <f t="shared" si="2"/>
        <v>5.2920758945942999E-5</v>
      </c>
      <c r="AF13" s="501"/>
      <c r="AG13" s="501"/>
      <c r="AH13" s="101" t="s">
        <v>151</v>
      </c>
      <c r="AI13" s="183">
        <v>704372</v>
      </c>
      <c r="AJ13" s="151">
        <f>IFERROR(AI13/AF5,"-")</f>
        <v>2.5021767920697593E-4</v>
      </c>
      <c r="AK13" s="183">
        <v>35</v>
      </c>
      <c r="AL13" s="151">
        <f>IFERROR(AK13/AG5,"-")</f>
        <v>1.1547344110854504E-2</v>
      </c>
      <c r="AM13" s="186">
        <f t="shared" si="11"/>
        <v>20124.914285714287</v>
      </c>
      <c r="AN13" s="86">
        <f t="shared" si="3"/>
        <v>1.0895450371223559E-4</v>
      </c>
      <c r="AO13" s="501"/>
      <c r="AP13" s="520"/>
      <c r="AQ13" s="101" t="s">
        <v>151</v>
      </c>
      <c r="AR13" s="183">
        <f t="shared" si="4"/>
        <v>6990917</v>
      </c>
      <c r="AS13" s="151">
        <f>IFERROR(AR13/AO5,"-")</f>
        <v>3.1894329433185985E-4</v>
      </c>
      <c r="AT13" s="183">
        <f t="shared" si="5"/>
        <v>295</v>
      </c>
      <c r="AU13" s="151">
        <f>IFERROR(AT13/AP5,"-")</f>
        <v>9.4158953080114901E-3</v>
      </c>
      <c r="AV13" s="186">
        <f t="shared" si="12"/>
        <v>23698.023728813558</v>
      </c>
      <c r="AW13" s="86">
        <f t="shared" si="6"/>
        <v>9.1833081700312853E-4</v>
      </c>
      <c r="AX13" s="97"/>
      <c r="AY13" s="267" t="s">
        <v>130</v>
      </c>
      <c r="AZ13" s="157">
        <v>235262360</v>
      </c>
      <c r="BA13" s="157">
        <v>45905730</v>
      </c>
      <c r="BB13" s="157">
        <v>15727530</v>
      </c>
      <c r="BC13" s="157">
        <v>52644400</v>
      </c>
      <c r="BD13" s="157">
        <f t="shared" si="13"/>
        <v>349540020</v>
      </c>
      <c r="BE13" s="157">
        <v>324</v>
      </c>
      <c r="BF13" s="157">
        <v>39</v>
      </c>
      <c r="BG13" s="157">
        <v>19</v>
      </c>
      <c r="BH13" s="157">
        <v>54</v>
      </c>
      <c r="BI13" s="157">
        <f t="shared" si="14"/>
        <v>436</v>
      </c>
      <c r="BJ13" s="8"/>
      <c r="BK13" s="84" t="s">
        <v>130</v>
      </c>
      <c r="BL13" s="276">
        <f>市区町村別_健診受診率!Y13</f>
        <v>4599</v>
      </c>
      <c r="BM13" s="8"/>
      <c r="BN13" s="134">
        <v>9</v>
      </c>
      <c r="BO13" s="139" t="s">
        <v>130</v>
      </c>
      <c r="BP13" s="114">
        <f t="shared" si="7"/>
        <v>0.88888888888888884</v>
      </c>
      <c r="BQ13" s="141"/>
      <c r="BR13" s="140" t="s">
        <v>46</v>
      </c>
      <c r="BS13" s="283">
        <f t="shared" si="15"/>
        <v>0.8125</v>
      </c>
      <c r="BT13" s="9"/>
      <c r="BU13" s="36" t="str">
        <f t="shared" si="16"/>
        <v>池田市</v>
      </c>
      <c r="BV13" s="110">
        <f t="shared" si="17"/>
        <v>0.86885245901639341</v>
      </c>
      <c r="BW13" s="9"/>
      <c r="BX13" s="115">
        <f t="shared" si="18"/>
        <v>0.85219287618124551</v>
      </c>
      <c r="BY13" s="116">
        <v>0</v>
      </c>
    </row>
    <row r="14" spans="1:77" s="10" customFormat="1" ht="14.25" customHeight="1">
      <c r="B14" s="505"/>
      <c r="C14" s="507"/>
      <c r="D14" s="494"/>
      <c r="E14" s="501"/>
      <c r="F14" s="501"/>
      <c r="G14" s="101" t="s">
        <v>152</v>
      </c>
      <c r="H14" s="183">
        <v>11019397</v>
      </c>
      <c r="I14" s="151">
        <f>IFERROR(H14/E5,"-")</f>
        <v>7.1595359550516728E-4</v>
      </c>
      <c r="J14" s="183">
        <v>892</v>
      </c>
      <c r="K14" s="151">
        <f>IFERROR(J14/F5,"-")</f>
        <v>3.8065975333930781E-2</v>
      </c>
      <c r="L14" s="186">
        <f t="shared" si="8"/>
        <v>12353.584080717488</v>
      </c>
      <c r="M14" s="86">
        <f t="shared" si="0"/>
        <v>2.7767833517518326E-3</v>
      </c>
      <c r="N14" s="501"/>
      <c r="O14" s="501"/>
      <c r="P14" s="101" t="s">
        <v>152</v>
      </c>
      <c r="Q14" s="183">
        <v>1939394</v>
      </c>
      <c r="R14" s="151">
        <f>IFERROR(Q14/N5,"-")</f>
        <v>8.0266885197669469E-4</v>
      </c>
      <c r="S14" s="183">
        <v>160</v>
      </c>
      <c r="T14" s="151">
        <f>IFERROR(S14/O5,"-")</f>
        <v>4.9984379881287101E-2</v>
      </c>
      <c r="U14" s="186">
        <f t="shared" si="9"/>
        <v>12121.2125</v>
      </c>
      <c r="V14" s="86">
        <f t="shared" si="1"/>
        <v>4.9807773125593415E-4</v>
      </c>
      <c r="W14" s="501"/>
      <c r="X14" s="501"/>
      <c r="Y14" s="101" t="s">
        <v>152</v>
      </c>
      <c r="Z14" s="183">
        <v>1666287</v>
      </c>
      <c r="AA14" s="151">
        <f>IFERROR(Z14/W5,"-")</f>
        <v>1.2851589705382162E-3</v>
      </c>
      <c r="AB14" s="183">
        <v>91</v>
      </c>
      <c r="AC14" s="151">
        <f>IFERROR(AB14/X5,"-")</f>
        <v>5.4654654654654654E-2</v>
      </c>
      <c r="AD14" s="186">
        <f t="shared" si="10"/>
        <v>18310.846153846152</v>
      </c>
      <c r="AE14" s="86">
        <f t="shared" si="2"/>
        <v>2.8328170965181255E-4</v>
      </c>
      <c r="AF14" s="501"/>
      <c r="AG14" s="501"/>
      <c r="AH14" s="101" t="s">
        <v>152</v>
      </c>
      <c r="AI14" s="183">
        <v>3201555</v>
      </c>
      <c r="AJ14" s="151">
        <f>IFERROR(AI14/AF5,"-")</f>
        <v>1.1373048076208166E-3</v>
      </c>
      <c r="AK14" s="183">
        <v>194</v>
      </c>
      <c r="AL14" s="151">
        <f>IFERROR(AK14/AG5,"-")</f>
        <v>6.4005278785879249E-2</v>
      </c>
      <c r="AM14" s="186">
        <f t="shared" si="11"/>
        <v>16502.860824742267</v>
      </c>
      <c r="AN14" s="86">
        <f t="shared" si="3"/>
        <v>6.0391924914782018E-4</v>
      </c>
      <c r="AO14" s="501"/>
      <c r="AP14" s="520"/>
      <c r="AQ14" s="101" t="s">
        <v>152</v>
      </c>
      <c r="AR14" s="183">
        <f t="shared" si="4"/>
        <v>17826633</v>
      </c>
      <c r="AS14" s="151">
        <f>IFERROR(AR14/AO5,"-")</f>
        <v>8.1329603196047759E-4</v>
      </c>
      <c r="AT14" s="183">
        <f t="shared" si="5"/>
        <v>1337</v>
      </c>
      <c r="AU14" s="151">
        <f>IFERROR(AT14/AP5,"-")</f>
        <v>4.2674752633258858E-2</v>
      </c>
      <c r="AV14" s="186">
        <f t="shared" si="12"/>
        <v>13333.308152580405</v>
      </c>
      <c r="AW14" s="86">
        <f t="shared" si="6"/>
        <v>4.1620620418073998E-3</v>
      </c>
      <c r="AX14" s="97"/>
      <c r="AY14" s="267" t="s">
        <v>59</v>
      </c>
      <c r="AZ14" s="157">
        <v>688496490</v>
      </c>
      <c r="BA14" s="157">
        <v>105482470</v>
      </c>
      <c r="BB14" s="157">
        <v>57929700</v>
      </c>
      <c r="BC14" s="157">
        <v>96558100</v>
      </c>
      <c r="BD14" s="157">
        <f t="shared" si="13"/>
        <v>948466760</v>
      </c>
      <c r="BE14" s="157">
        <v>1029</v>
      </c>
      <c r="BF14" s="157">
        <v>130</v>
      </c>
      <c r="BG14" s="157">
        <v>71</v>
      </c>
      <c r="BH14" s="157">
        <v>115</v>
      </c>
      <c r="BI14" s="157">
        <f t="shared" si="14"/>
        <v>1345</v>
      </c>
      <c r="BJ14" s="8"/>
      <c r="BK14" s="84" t="s">
        <v>59</v>
      </c>
      <c r="BL14" s="276">
        <f>市区町村別_健診受診率!Y14</f>
        <v>11592</v>
      </c>
      <c r="BM14" s="8"/>
      <c r="BN14" s="134">
        <v>10</v>
      </c>
      <c r="BO14" s="139" t="s">
        <v>59</v>
      </c>
      <c r="BP14" s="114">
        <f t="shared" si="7"/>
        <v>0.86956521739130432</v>
      </c>
      <c r="BQ14" s="141"/>
      <c r="BR14" s="140" t="s">
        <v>13</v>
      </c>
      <c r="BS14" s="283">
        <f t="shared" si="15"/>
        <v>0.91139240506329111</v>
      </c>
      <c r="BT14" s="9"/>
      <c r="BU14" s="36" t="str">
        <f t="shared" si="16"/>
        <v>泉佐野市</v>
      </c>
      <c r="BV14" s="110">
        <f t="shared" si="17"/>
        <v>0.86163522012578619</v>
      </c>
      <c r="BW14" s="9"/>
      <c r="BX14" s="115">
        <f t="shared" si="18"/>
        <v>0.85219287618124551</v>
      </c>
      <c r="BY14" s="116">
        <v>0</v>
      </c>
    </row>
    <row r="15" spans="1:77" s="10" customFormat="1" ht="14.25" customHeight="1">
      <c r="B15" s="505"/>
      <c r="C15" s="507"/>
      <c r="D15" s="494"/>
      <c r="E15" s="501"/>
      <c r="F15" s="501"/>
      <c r="G15" s="101" t="s">
        <v>153</v>
      </c>
      <c r="H15" s="183">
        <v>4873001</v>
      </c>
      <c r="I15" s="151">
        <f>IFERROR(H15/E5,"-")</f>
        <v>3.1660921072634699E-4</v>
      </c>
      <c r="J15" s="183">
        <v>72</v>
      </c>
      <c r="K15" s="151">
        <f>IFERROR(J15/F5,"-")</f>
        <v>3.0725899372679557E-3</v>
      </c>
      <c r="L15" s="186">
        <f t="shared" si="8"/>
        <v>67680.569444444438</v>
      </c>
      <c r="M15" s="86">
        <f t="shared" si="0"/>
        <v>2.2413497906517035E-4</v>
      </c>
      <c r="N15" s="501"/>
      <c r="O15" s="501"/>
      <c r="P15" s="101" t="s">
        <v>153</v>
      </c>
      <c r="Q15" s="183">
        <v>269639</v>
      </c>
      <c r="R15" s="151">
        <f>IFERROR(Q15/N5,"-")</f>
        <v>1.1159714146694482E-4</v>
      </c>
      <c r="S15" s="183">
        <v>19</v>
      </c>
      <c r="T15" s="151">
        <f>IFERROR(S15/O5,"-")</f>
        <v>5.9356451109028431E-3</v>
      </c>
      <c r="U15" s="186">
        <f t="shared" si="9"/>
        <v>14191.526315789473</v>
      </c>
      <c r="V15" s="86">
        <f t="shared" si="1"/>
        <v>5.9146730586642181E-5</v>
      </c>
      <c r="W15" s="501"/>
      <c r="X15" s="501"/>
      <c r="Y15" s="101" t="s">
        <v>153</v>
      </c>
      <c r="Z15" s="183">
        <v>364032</v>
      </c>
      <c r="AA15" s="151">
        <f>IFERROR(Z15/W5,"-")</f>
        <v>2.8076735302079886E-4</v>
      </c>
      <c r="AB15" s="183">
        <v>14</v>
      </c>
      <c r="AC15" s="151">
        <f>IFERROR(AB15/X5,"-")</f>
        <v>8.4084084084084087E-3</v>
      </c>
      <c r="AD15" s="186">
        <f t="shared" si="10"/>
        <v>26002.285714285714</v>
      </c>
      <c r="AE15" s="86">
        <f t="shared" si="2"/>
        <v>4.3581801484894235E-5</v>
      </c>
      <c r="AF15" s="501"/>
      <c r="AG15" s="501"/>
      <c r="AH15" s="101" t="s">
        <v>153</v>
      </c>
      <c r="AI15" s="183">
        <v>2275934</v>
      </c>
      <c r="AJ15" s="151">
        <f>IFERROR(AI15/AF5,"-")</f>
        <v>8.0849171106780159E-4</v>
      </c>
      <c r="AK15" s="183">
        <v>54</v>
      </c>
      <c r="AL15" s="151">
        <f>IFERROR(AK15/AG5,"-")</f>
        <v>1.7815902342461234E-2</v>
      </c>
      <c r="AM15" s="186">
        <f t="shared" si="11"/>
        <v>42146.925925925927</v>
      </c>
      <c r="AN15" s="86">
        <f t="shared" si="3"/>
        <v>1.6810123429887778E-4</v>
      </c>
      <c r="AO15" s="501"/>
      <c r="AP15" s="520"/>
      <c r="AQ15" s="101" t="s">
        <v>153</v>
      </c>
      <c r="AR15" s="183">
        <f t="shared" si="4"/>
        <v>7782606</v>
      </c>
      <c r="AS15" s="151">
        <f>IFERROR(AR15/AO5,"-")</f>
        <v>3.550621465148132E-4</v>
      </c>
      <c r="AT15" s="183">
        <f t="shared" si="5"/>
        <v>159</v>
      </c>
      <c r="AU15" s="151">
        <f>IFERROR(AT15/AP5,"-")</f>
        <v>5.0750079795722951E-3</v>
      </c>
      <c r="AV15" s="186">
        <f t="shared" si="12"/>
        <v>48947.207547169812</v>
      </c>
      <c r="AW15" s="86">
        <f t="shared" si="6"/>
        <v>4.9496474543558454E-4</v>
      </c>
      <c r="AX15" s="97"/>
      <c r="AY15" s="267" t="s">
        <v>60</v>
      </c>
      <c r="AZ15" s="157">
        <v>925796090</v>
      </c>
      <c r="BA15" s="157">
        <v>181437210</v>
      </c>
      <c r="BB15" s="157">
        <v>101075510</v>
      </c>
      <c r="BC15" s="157">
        <v>163462850</v>
      </c>
      <c r="BD15" s="157">
        <f t="shared" si="13"/>
        <v>1371771660</v>
      </c>
      <c r="BE15" s="157">
        <v>1445</v>
      </c>
      <c r="BF15" s="157">
        <v>218</v>
      </c>
      <c r="BG15" s="157">
        <v>129</v>
      </c>
      <c r="BH15" s="157">
        <v>213</v>
      </c>
      <c r="BI15" s="157">
        <f t="shared" si="14"/>
        <v>2005</v>
      </c>
      <c r="BJ15" s="8"/>
      <c r="BK15" s="84" t="s">
        <v>60</v>
      </c>
      <c r="BL15" s="276">
        <f>市区町村別_健診受診率!Y15</f>
        <v>19799</v>
      </c>
      <c r="BM15" s="8"/>
      <c r="BN15" s="134">
        <v>11</v>
      </c>
      <c r="BO15" s="139" t="s">
        <v>60</v>
      </c>
      <c r="BP15" s="114">
        <f t="shared" si="7"/>
        <v>0.90140845070422537</v>
      </c>
      <c r="BQ15" s="141"/>
      <c r="BR15" s="140" t="s">
        <v>14</v>
      </c>
      <c r="BS15" s="283">
        <f t="shared" si="15"/>
        <v>0.78282828282828287</v>
      </c>
      <c r="BT15" s="9"/>
      <c r="BU15" s="36" t="str">
        <f t="shared" si="16"/>
        <v>堺市</v>
      </c>
      <c r="BV15" s="110">
        <f t="shared" si="17"/>
        <v>0.85678073510773134</v>
      </c>
      <c r="BW15" s="9"/>
      <c r="BX15" s="115">
        <f t="shared" si="18"/>
        <v>0.85219287618124551</v>
      </c>
      <c r="BY15" s="116">
        <v>0</v>
      </c>
    </row>
    <row r="16" spans="1:77" s="10" customFormat="1" ht="14.25" customHeight="1">
      <c r="B16" s="505"/>
      <c r="C16" s="507"/>
      <c r="D16" s="494"/>
      <c r="E16" s="501"/>
      <c r="F16" s="501"/>
      <c r="G16" s="101" t="s">
        <v>154</v>
      </c>
      <c r="H16" s="183">
        <v>20981502</v>
      </c>
      <c r="I16" s="151">
        <f>IFERROR(H16/E5,"-")</f>
        <v>1.3632126872277002E-3</v>
      </c>
      <c r="J16" s="183">
        <v>108</v>
      </c>
      <c r="K16" s="151">
        <f>IFERROR(J16/F5,"-")</f>
        <v>4.6088849059019331E-3</v>
      </c>
      <c r="L16" s="186">
        <f t="shared" si="8"/>
        <v>194273.16666666666</v>
      </c>
      <c r="M16" s="86">
        <f t="shared" si="0"/>
        <v>3.3620246859775556E-4</v>
      </c>
      <c r="N16" s="501"/>
      <c r="O16" s="501"/>
      <c r="P16" s="101" t="s">
        <v>154</v>
      </c>
      <c r="Q16" s="183">
        <v>3302164</v>
      </c>
      <c r="R16" s="151">
        <f>IFERROR(Q16/N5,"-")</f>
        <v>1.3666868036710282E-3</v>
      </c>
      <c r="S16" s="183">
        <v>26</v>
      </c>
      <c r="T16" s="151">
        <f>IFERROR(S16/O5,"-")</f>
        <v>8.1224617307091539E-3</v>
      </c>
      <c r="U16" s="186">
        <f t="shared" si="9"/>
        <v>127006.30769230769</v>
      </c>
      <c r="V16" s="86">
        <f t="shared" si="1"/>
        <v>8.0937631329089295E-5</v>
      </c>
      <c r="W16" s="501"/>
      <c r="X16" s="501"/>
      <c r="Y16" s="101" t="s">
        <v>154</v>
      </c>
      <c r="Z16" s="183">
        <v>1760016</v>
      </c>
      <c r="AA16" s="151">
        <f>IFERROR(Z16/W5,"-")</f>
        <v>1.3574494373963123E-3</v>
      </c>
      <c r="AB16" s="183">
        <v>16</v>
      </c>
      <c r="AC16" s="151">
        <f>IFERROR(AB16/X5,"-")</f>
        <v>9.6096096096096092E-3</v>
      </c>
      <c r="AD16" s="186">
        <f t="shared" si="10"/>
        <v>110001</v>
      </c>
      <c r="AE16" s="86">
        <f t="shared" si="2"/>
        <v>4.9807773125593411E-5</v>
      </c>
      <c r="AF16" s="501"/>
      <c r="AG16" s="501"/>
      <c r="AH16" s="101" t="s">
        <v>154</v>
      </c>
      <c r="AI16" s="183">
        <v>14961544</v>
      </c>
      <c r="AJ16" s="151">
        <f>IFERROR(AI16/AF5,"-")</f>
        <v>5.3148660324843344E-3</v>
      </c>
      <c r="AK16" s="183">
        <v>55</v>
      </c>
      <c r="AL16" s="151">
        <f>IFERROR(AK16/AG5,"-")</f>
        <v>1.8145826459914218E-2</v>
      </c>
      <c r="AM16" s="186">
        <f t="shared" si="11"/>
        <v>272028.07272727275</v>
      </c>
      <c r="AN16" s="86">
        <f t="shared" si="3"/>
        <v>1.7121422011922736E-4</v>
      </c>
      <c r="AO16" s="501"/>
      <c r="AP16" s="520"/>
      <c r="AQ16" s="101" t="s">
        <v>154</v>
      </c>
      <c r="AR16" s="183">
        <f t="shared" si="4"/>
        <v>41005226</v>
      </c>
      <c r="AS16" s="151">
        <f>IFERROR(AR16/AO5,"-")</f>
        <v>1.8707619995005566E-3</v>
      </c>
      <c r="AT16" s="183">
        <f t="shared" si="5"/>
        <v>205</v>
      </c>
      <c r="AU16" s="151">
        <f>IFERROR(AT16/AP5,"-")</f>
        <v>6.5432492818384936E-3</v>
      </c>
      <c r="AV16" s="186">
        <f t="shared" si="12"/>
        <v>200025.49268292682</v>
      </c>
      <c r="AW16" s="86">
        <f t="shared" si="6"/>
        <v>6.3816209317166565E-4</v>
      </c>
      <c r="AX16" s="97"/>
      <c r="AY16" s="267" t="s">
        <v>131</v>
      </c>
      <c r="AZ16" s="157">
        <v>653318940</v>
      </c>
      <c r="BA16" s="157">
        <v>113846910</v>
      </c>
      <c r="BB16" s="157">
        <v>67026240</v>
      </c>
      <c r="BC16" s="157">
        <v>110326630</v>
      </c>
      <c r="BD16" s="157">
        <f t="shared" si="13"/>
        <v>944518720</v>
      </c>
      <c r="BE16" s="157">
        <v>1034</v>
      </c>
      <c r="BF16" s="157">
        <v>141</v>
      </c>
      <c r="BG16" s="157">
        <v>83</v>
      </c>
      <c r="BH16" s="157">
        <v>117</v>
      </c>
      <c r="BI16" s="157">
        <f t="shared" si="14"/>
        <v>1375</v>
      </c>
      <c r="BJ16" s="8"/>
      <c r="BK16" s="84" t="s">
        <v>131</v>
      </c>
      <c r="BL16" s="276">
        <f>市区町村別_健診受診率!Y16</f>
        <v>10166</v>
      </c>
      <c r="BM16" s="8"/>
      <c r="BN16" s="134">
        <v>12</v>
      </c>
      <c r="BO16" s="139" t="s">
        <v>131</v>
      </c>
      <c r="BP16" s="114">
        <f t="shared" si="7"/>
        <v>0.84615384615384615</v>
      </c>
      <c r="BQ16" s="141"/>
      <c r="BR16" s="140" t="s">
        <v>9</v>
      </c>
      <c r="BS16" s="283">
        <f t="shared" si="15"/>
        <v>0.8493975903614458</v>
      </c>
      <c r="BT16" s="9"/>
      <c r="BU16" s="36" t="str">
        <f t="shared" si="16"/>
        <v>東大阪市</v>
      </c>
      <c r="BV16" s="110">
        <f t="shared" si="17"/>
        <v>0.85607196401799102</v>
      </c>
      <c r="BW16" s="9"/>
      <c r="BX16" s="115">
        <f t="shared" si="18"/>
        <v>0.85219287618124551</v>
      </c>
      <c r="BY16" s="116">
        <v>0</v>
      </c>
    </row>
    <row r="17" spans="2:77" s="10" customFormat="1" ht="14.25" customHeight="1">
      <c r="B17" s="505"/>
      <c r="C17" s="507"/>
      <c r="D17" s="494"/>
      <c r="E17" s="501"/>
      <c r="F17" s="501"/>
      <c r="G17" s="101" t="s">
        <v>155</v>
      </c>
      <c r="H17" s="183">
        <v>95527398</v>
      </c>
      <c r="I17" s="151">
        <f>IFERROR(H17/E5,"-")</f>
        <v>6.2066176640476001E-3</v>
      </c>
      <c r="J17" s="183">
        <v>2675</v>
      </c>
      <c r="K17" s="151">
        <f>IFERROR(J17/F5,"-")</f>
        <v>0.11415525114155251</v>
      </c>
      <c r="L17" s="186">
        <f t="shared" si="8"/>
        <v>35711.176822429908</v>
      </c>
      <c r="M17" s="86">
        <f t="shared" si="0"/>
        <v>8.3272370694351481E-3</v>
      </c>
      <c r="N17" s="501"/>
      <c r="O17" s="501"/>
      <c r="P17" s="101" t="s">
        <v>155</v>
      </c>
      <c r="Q17" s="183">
        <v>15981508</v>
      </c>
      <c r="R17" s="151">
        <f>IFERROR(Q17/N5,"-")</f>
        <v>6.6143644247720484E-3</v>
      </c>
      <c r="S17" s="183">
        <v>456</v>
      </c>
      <c r="T17" s="151">
        <f>IFERROR(S17/O5,"-")</f>
        <v>0.14245548266166824</v>
      </c>
      <c r="U17" s="186">
        <f t="shared" si="9"/>
        <v>35047.166666666664</v>
      </c>
      <c r="V17" s="86">
        <f t="shared" si="1"/>
        <v>1.4195215340794122E-3</v>
      </c>
      <c r="W17" s="501"/>
      <c r="X17" s="501"/>
      <c r="Y17" s="101" t="s">
        <v>155</v>
      </c>
      <c r="Z17" s="183">
        <v>12695895</v>
      </c>
      <c r="AA17" s="151">
        <f>IFERROR(Z17/W5,"-")</f>
        <v>9.7919766212310883E-3</v>
      </c>
      <c r="AB17" s="183">
        <v>264</v>
      </c>
      <c r="AC17" s="151">
        <f>IFERROR(AB17/X5,"-")</f>
        <v>0.15855855855855855</v>
      </c>
      <c r="AD17" s="186">
        <f t="shared" si="10"/>
        <v>48090.51136363636</v>
      </c>
      <c r="AE17" s="86">
        <f t="shared" si="2"/>
        <v>8.2182825657229133E-4</v>
      </c>
      <c r="AF17" s="501"/>
      <c r="AG17" s="501"/>
      <c r="AH17" s="101" t="s">
        <v>155</v>
      </c>
      <c r="AI17" s="183">
        <v>27199172</v>
      </c>
      <c r="AJ17" s="151">
        <f>IFERROR(AI17/AF5,"-")</f>
        <v>9.6621014097541674E-3</v>
      </c>
      <c r="AK17" s="183">
        <v>560</v>
      </c>
      <c r="AL17" s="151">
        <f>IFERROR(AK17/AG5,"-")</f>
        <v>0.18475750577367206</v>
      </c>
      <c r="AM17" s="186">
        <f t="shared" si="11"/>
        <v>48569.95</v>
      </c>
      <c r="AN17" s="86">
        <f t="shared" si="3"/>
        <v>1.7432720593957695E-3</v>
      </c>
      <c r="AO17" s="501"/>
      <c r="AP17" s="520"/>
      <c r="AQ17" s="101" t="s">
        <v>155</v>
      </c>
      <c r="AR17" s="183">
        <f t="shared" si="4"/>
        <v>151403973</v>
      </c>
      <c r="AS17" s="151">
        <f>IFERROR(AR17/AO5,"-")</f>
        <v>6.9074317322823263E-3</v>
      </c>
      <c r="AT17" s="183">
        <f t="shared" si="5"/>
        <v>3955</v>
      </c>
      <c r="AU17" s="151">
        <f>IFERROR(AT17/AP5,"-")</f>
        <v>0.12623683370571337</v>
      </c>
      <c r="AV17" s="186">
        <f t="shared" si="12"/>
        <v>38281.661946902655</v>
      </c>
      <c r="AW17" s="86">
        <f t="shared" si="6"/>
        <v>1.2311858919482622E-2</v>
      </c>
      <c r="AX17" s="97"/>
      <c r="AY17" s="267" t="s">
        <v>132</v>
      </c>
      <c r="AZ17" s="157">
        <v>709944120</v>
      </c>
      <c r="BA17" s="157">
        <v>81450340</v>
      </c>
      <c r="BB17" s="157">
        <v>42721130</v>
      </c>
      <c r="BC17" s="157">
        <v>176049550</v>
      </c>
      <c r="BD17" s="157">
        <f t="shared" si="13"/>
        <v>1010165140</v>
      </c>
      <c r="BE17" s="157">
        <v>1037</v>
      </c>
      <c r="BF17" s="157">
        <v>127</v>
      </c>
      <c r="BG17" s="157">
        <v>69</v>
      </c>
      <c r="BH17" s="157">
        <v>232</v>
      </c>
      <c r="BI17" s="157">
        <f t="shared" si="14"/>
        <v>1465</v>
      </c>
      <c r="BJ17" s="8"/>
      <c r="BK17" s="84" t="s">
        <v>132</v>
      </c>
      <c r="BL17" s="276">
        <f>市区町村別_健診受診率!Y17</f>
        <v>17424</v>
      </c>
      <c r="BM17" s="8"/>
      <c r="BN17" s="134">
        <v>13</v>
      </c>
      <c r="BO17" s="139" t="s">
        <v>132</v>
      </c>
      <c r="BP17" s="114">
        <f t="shared" si="7"/>
        <v>0.875</v>
      </c>
      <c r="BQ17" s="141"/>
      <c r="BR17" s="140" t="s">
        <v>21</v>
      </c>
      <c r="BS17" s="283">
        <f t="shared" si="15"/>
        <v>0.84427767354596628</v>
      </c>
      <c r="BT17" s="9"/>
      <c r="BU17" s="36" t="str">
        <f t="shared" si="16"/>
        <v>吹田市</v>
      </c>
      <c r="BV17" s="110">
        <f t="shared" si="17"/>
        <v>0.85569985569985574</v>
      </c>
      <c r="BW17" s="9"/>
      <c r="BX17" s="115">
        <f t="shared" si="18"/>
        <v>0.85219287618124551</v>
      </c>
      <c r="BY17" s="116">
        <v>0</v>
      </c>
    </row>
    <row r="18" spans="2:77" s="10" customFormat="1" ht="14.25" customHeight="1">
      <c r="B18" s="505"/>
      <c r="C18" s="507"/>
      <c r="D18" s="494"/>
      <c r="E18" s="501"/>
      <c r="F18" s="501"/>
      <c r="G18" s="101" t="s">
        <v>156</v>
      </c>
      <c r="H18" s="183">
        <v>148410326</v>
      </c>
      <c r="I18" s="151">
        <f>IFERROR(H18/E5,"-")</f>
        <v>9.6425336622134612E-3</v>
      </c>
      <c r="J18" s="183">
        <v>1985</v>
      </c>
      <c r="K18" s="151">
        <f>IFERROR(J18/F5,"-")</f>
        <v>8.4709597576067941E-2</v>
      </c>
      <c r="L18" s="186">
        <f t="shared" si="8"/>
        <v>74765.907304785898</v>
      </c>
      <c r="M18" s="86">
        <f t="shared" si="0"/>
        <v>6.1792768533939328E-3</v>
      </c>
      <c r="N18" s="501"/>
      <c r="O18" s="501"/>
      <c r="P18" s="101" t="s">
        <v>156</v>
      </c>
      <c r="Q18" s="183">
        <v>17125057</v>
      </c>
      <c r="R18" s="151">
        <f>IFERROR(Q18/N5,"-")</f>
        <v>7.0876520409083764E-3</v>
      </c>
      <c r="S18" s="183">
        <v>267</v>
      </c>
      <c r="T18" s="151">
        <f>IFERROR(S18/O5,"-")</f>
        <v>8.3411433926897843E-2</v>
      </c>
      <c r="U18" s="186">
        <f t="shared" si="9"/>
        <v>64138.790262172282</v>
      </c>
      <c r="V18" s="86">
        <f t="shared" si="1"/>
        <v>8.3116721403334005E-4</v>
      </c>
      <c r="W18" s="501"/>
      <c r="X18" s="501"/>
      <c r="Y18" s="101" t="s">
        <v>156</v>
      </c>
      <c r="Z18" s="183">
        <v>11861569</v>
      </c>
      <c r="AA18" s="151">
        <f>IFERROR(Z18/W5,"-")</f>
        <v>9.1484851079123922E-3</v>
      </c>
      <c r="AB18" s="183">
        <v>141</v>
      </c>
      <c r="AC18" s="151">
        <f>IFERROR(AB18/X5,"-")</f>
        <v>8.468468468468468E-2</v>
      </c>
      <c r="AD18" s="186">
        <f t="shared" si="10"/>
        <v>84124.602836879436</v>
      </c>
      <c r="AE18" s="86">
        <f t="shared" si="2"/>
        <v>4.3893100066929198E-4</v>
      </c>
      <c r="AF18" s="501"/>
      <c r="AG18" s="501"/>
      <c r="AH18" s="101" t="s">
        <v>156</v>
      </c>
      <c r="AI18" s="183">
        <v>43475047</v>
      </c>
      <c r="AJ18" s="151">
        <f>IFERROR(AI18/AF5,"-")</f>
        <v>1.544386398629446E-2</v>
      </c>
      <c r="AK18" s="183">
        <v>421</v>
      </c>
      <c r="AL18" s="151">
        <f>IFERROR(AK18/AG5,"-")</f>
        <v>0.13889805344770703</v>
      </c>
      <c r="AM18" s="186">
        <f t="shared" si="11"/>
        <v>103266.14489311163</v>
      </c>
      <c r="AN18" s="86">
        <f t="shared" si="3"/>
        <v>1.3105670303671768E-3</v>
      </c>
      <c r="AO18" s="501"/>
      <c r="AP18" s="520"/>
      <c r="AQ18" s="101" t="s">
        <v>156</v>
      </c>
      <c r="AR18" s="183">
        <f t="shared" si="4"/>
        <v>220871999</v>
      </c>
      <c r="AS18" s="151">
        <f>IFERROR(AR18/AO5,"-")</f>
        <v>1.0076738571881665E-2</v>
      </c>
      <c r="AT18" s="183">
        <f t="shared" si="5"/>
        <v>2814</v>
      </c>
      <c r="AU18" s="151">
        <f>IFERROR(AT18/AP5,"-")</f>
        <v>8.981806575167571E-2</v>
      </c>
      <c r="AV18" s="186">
        <f t="shared" si="12"/>
        <v>78490.404761904763</v>
      </c>
      <c r="AW18" s="86">
        <f t="shared" si="6"/>
        <v>8.7599420984637421E-3</v>
      </c>
      <c r="AX18" s="97"/>
      <c r="AY18" s="267" t="s">
        <v>133</v>
      </c>
      <c r="AZ18" s="157">
        <v>617638540</v>
      </c>
      <c r="BA18" s="157">
        <v>84473220</v>
      </c>
      <c r="BB18" s="157">
        <v>67559880</v>
      </c>
      <c r="BC18" s="157">
        <v>136114350</v>
      </c>
      <c r="BD18" s="157">
        <f t="shared" si="13"/>
        <v>905785990</v>
      </c>
      <c r="BE18" s="157">
        <v>1015</v>
      </c>
      <c r="BF18" s="157">
        <v>131</v>
      </c>
      <c r="BG18" s="157">
        <v>73</v>
      </c>
      <c r="BH18" s="157">
        <v>139</v>
      </c>
      <c r="BI18" s="157">
        <f t="shared" si="14"/>
        <v>1358</v>
      </c>
      <c r="BJ18" s="8"/>
      <c r="BK18" s="84" t="s">
        <v>133</v>
      </c>
      <c r="BL18" s="276">
        <f>市区町村別_健診受診率!Y18</f>
        <v>13382</v>
      </c>
      <c r="BM18" s="8"/>
      <c r="BN18" s="134">
        <v>14</v>
      </c>
      <c r="BO18" s="139" t="s">
        <v>133</v>
      </c>
      <c r="BP18" s="114">
        <f t="shared" si="7"/>
        <v>0.8848920863309353</v>
      </c>
      <c r="BQ18" s="141"/>
      <c r="BR18" s="140" t="s">
        <v>47</v>
      </c>
      <c r="BS18" s="283">
        <f t="shared" si="15"/>
        <v>0.86163522012578619</v>
      </c>
      <c r="BT18" s="9"/>
      <c r="BU18" s="36" t="str">
        <f t="shared" si="16"/>
        <v>富田林市</v>
      </c>
      <c r="BV18" s="110">
        <f t="shared" si="17"/>
        <v>0.85567010309278346</v>
      </c>
      <c r="BW18" s="9"/>
      <c r="BX18" s="115">
        <f t="shared" si="18"/>
        <v>0.85219287618124551</v>
      </c>
      <c r="BY18" s="116">
        <v>0</v>
      </c>
    </row>
    <row r="19" spans="2:77" s="10" customFormat="1" ht="14.25" customHeight="1">
      <c r="B19" s="505"/>
      <c r="C19" s="507"/>
      <c r="D19" s="494"/>
      <c r="E19" s="501"/>
      <c r="F19" s="501"/>
      <c r="G19" s="101" t="s">
        <v>157</v>
      </c>
      <c r="H19" s="183">
        <v>60222258</v>
      </c>
      <c r="I19" s="151">
        <f>IFERROR(H19/E5,"-")</f>
        <v>3.9127678351673712E-3</v>
      </c>
      <c r="J19" s="183">
        <v>1300</v>
      </c>
      <c r="K19" s="151">
        <f>IFERROR(J19/F5,"-")</f>
        <v>5.5477318311782528E-2</v>
      </c>
      <c r="L19" s="186">
        <f t="shared" si="8"/>
        <v>46324.813846153847</v>
      </c>
      <c r="M19" s="86">
        <f t="shared" si="0"/>
        <v>4.0468815664544645E-3</v>
      </c>
      <c r="N19" s="501"/>
      <c r="O19" s="501"/>
      <c r="P19" s="101" t="s">
        <v>157</v>
      </c>
      <c r="Q19" s="183">
        <v>9515538</v>
      </c>
      <c r="R19" s="151">
        <f>IFERROR(Q19/N5,"-")</f>
        <v>3.9382538887923818E-3</v>
      </c>
      <c r="S19" s="183">
        <v>234</v>
      </c>
      <c r="T19" s="151">
        <f>IFERROR(S19/O5,"-")</f>
        <v>7.3102155576382374E-2</v>
      </c>
      <c r="U19" s="186">
        <f t="shared" si="9"/>
        <v>40664.692307692305</v>
      </c>
      <c r="V19" s="86">
        <f t="shared" si="1"/>
        <v>7.2843868196180363E-4</v>
      </c>
      <c r="W19" s="501"/>
      <c r="X19" s="501"/>
      <c r="Y19" s="101" t="s">
        <v>157</v>
      </c>
      <c r="Z19" s="183">
        <v>8998931</v>
      </c>
      <c r="AA19" s="151">
        <f>IFERROR(Z19/W5,"-")</f>
        <v>6.9406152120879772E-3</v>
      </c>
      <c r="AB19" s="183">
        <v>146</v>
      </c>
      <c r="AC19" s="151">
        <f>IFERROR(AB19/X5,"-")</f>
        <v>8.7687687687687685E-2</v>
      </c>
      <c r="AD19" s="186">
        <f t="shared" si="10"/>
        <v>61636.513698630137</v>
      </c>
      <c r="AE19" s="86">
        <f t="shared" si="2"/>
        <v>4.5449592977103991E-4</v>
      </c>
      <c r="AF19" s="501"/>
      <c r="AG19" s="501"/>
      <c r="AH19" s="101" t="s">
        <v>157</v>
      </c>
      <c r="AI19" s="183">
        <v>13633128</v>
      </c>
      <c r="AJ19" s="151">
        <f>IFERROR(AI19/AF5,"-")</f>
        <v>4.8429660016179538E-3</v>
      </c>
      <c r="AK19" s="183">
        <v>310</v>
      </c>
      <c r="AL19" s="151">
        <f>IFERROR(AK19/AG5,"-")</f>
        <v>0.1022764764104256</v>
      </c>
      <c r="AM19" s="186">
        <f t="shared" si="11"/>
        <v>43977.832258064518</v>
      </c>
      <c r="AN19" s="86">
        <f t="shared" si="3"/>
        <v>9.6502560430837233E-4</v>
      </c>
      <c r="AO19" s="501"/>
      <c r="AP19" s="520"/>
      <c r="AQ19" s="101" t="s">
        <v>157</v>
      </c>
      <c r="AR19" s="183">
        <f t="shared" si="4"/>
        <v>92369855</v>
      </c>
      <c r="AS19" s="151">
        <f>IFERROR(AR19/AO5,"-")</f>
        <v>4.2141461342848465E-3</v>
      </c>
      <c r="AT19" s="183">
        <f t="shared" si="5"/>
        <v>1990</v>
      </c>
      <c r="AU19" s="151">
        <f>IFERROR(AT19/AP5,"-")</f>
        <v>6.3517395467602933E-2</v>
      </c>
      <c r="AV19" s="186">
        <f t="shared" si="12"/>
        <v>46417.012562814067</v>
      </c>
      <c r="AW19" s="86">
        <f t="shared" si="6"/>
        <v>6.1948417824956806E-3</v>
      </c>
      <c r="AX19" s="97"/>
      <c r="AY19" s="267" t="s">
        <v>134</v>
      </c>
      <c r="AZ19" s="157">
        <v>765388170</v>
      </c>
      <c r="BA19" s="157">
        <v>167202780</v>
      </c>
      <c r="BB19" s="157">
        <v>87736180</v>
      </c>
      <c r="BC19" s="157">
        <v>166601020</v>
      </c>
      <c r="BD19" s="157">
        <f t="shared" si="13"/>
        <v>1186928150</v>
      </c>
      <c r="BE19" s="157">
        <v>1269</v>
      </c>
      <c r="BF19" s="157">
        <v>222</v>
      </c>
      <c r="BG19" s="157">
        <v>103</v>
      </c>
      <c r="BH19" s="157">
        <v>187</v>
      </c>
      <c r="BI19" s="157">
        <f t="shared" si="14"/>
        <v>1781</v>
      </c>
      <c r="BJ19" s="8"/>
      <c r="BK19" s="84" t="s">
        <v>134</v>
      </c>
      <c r="BL19" s="276">
        <f>市区町村別_健診受診率!Y19</f>
        <v>21468</v>
      </c>
      <c r="BM19" s="8"/>
      <c r="BN19" s="134">
        <v>15</v>
      </c>
      <c r="BO19" s="139" t="s">
        <v>134</v>
      </c>
      <c r="BP19" s="114">
        <f t="shared" si="7"/>
        <v>0.88770053475935828</v>
      </c>
      <c r="BQ19" s="141"/>
      <c r="BR19" s="140" t="s">
        <v>25</v>
      </c>
      <c r="BS19" s="283">
        <f t="shared" si="15"/>
        <v>0.85567010309278346</v>
      </c>
      <c r="BT19" s="9"/>
      <c r="BU19" s="36" t="str">
        <f t="shared" si="16"/>
        <v>高槻市</v>
      </c>
      <c r="BV19" s="110">
        <f t="shared" si="17"/>
        <v>0.8517350157728707</v>
      </c>
      <c r="BW19" s="9"/>
      <c r="BX19" s="115">
        <f t="shared" si="18"/>
        <v>0.85219287618124551</v>
      </c>
      <c r="BY19" s="116">
        <v>0</v>
      </c>
    </row>
    <row r="20" spans="2:77" s="10" customFormat="1" ht="14.25" customHeight="1">
      <c r="B20" s="505"/>
      <c r="C20" s="507"/>
      <c r="D20" s="494"/>
      <c r="E20" s="501"/>
      <c r="F20" s="501"/>
      <c r="G20" s="102" t="s">
        <v>158</v>
      </c>
      <c r="H20" s="184">
        <v>29095130</v>
      </c>
      <c r="I20" s="152">
        <f>IFERROR(H20/E5,"-")</f>
        <v>1.8903723075945316E-3</v>
      </c>
      <c r="J20" s="184">
        <v>1953</v>
      </c>
      <c r="K20" s="152">
        <f>IFERROR(J20/F5,"-")</f>
        <v>8.334400204839329E-2</v>
      </c>
      <c r="L20" s="187">
        <f t="shared" si="8"/>
        <v>14897.660010240656</v>
      </c>
      <c r="M20" s="87">
        <f t="shared" si="0"/>
        <v>6.0796613071427462E-3</v>
      </c>
      <c r="N20" s="501"/>
      <c r="O20" s="501"/>
      <c r="P20" s="102" t="s">
        <v>158</v>
      </c>
      <c r="Q20" s="184">
        <v>4841059</v>
      </c>
      <c r="R20" s="152">
        <f>IFERROR(Q20/N5,"-")</f>
        <v>2.0035986859201615E-3</v>
      </c>
      <c r="S20" s="184">
        <v>281</v>
      </c>
      <c r="T20" s="152">
        <f>IFERROR(S20/O5,"-")</f>
        <v>8.7785067166510466E-2</v>
      </c>
      <c r="U20" s="187">
        <f t="shared" si="9"/>
        <v>17227.967971530248</v>
      </c>
      <c r="V20" s="87">
        <f t="shared" si="1"/>
        <v>8.7474901551823434E-4</v>
      </c>
      <c r="W20" s="501"/>
      <c r="X20" s="501"/>
      <c r="Y20" s="102" t="s">
        <v>158</v>
      </c>
      <c r="Z20" s="184">
        <v>1524965</v>
      </c>
      <c r="AA20" s="152">
        <f>IFERROR(Z20/W5,"-")</f>
        <v>1.1761613992708404E-3</v>
      </c>
      <c r="AB20" s="184">
        <v>158</v>
      </c>
      <c r="AC20" s="152">
        <f>IFERROR(AB20/X5,"-")</f>
        <v>9.4894894894894902E-2</v>
      </c>
      <c r="AD20" s="187">
        <f t="shared" si="10"/>
        <v>9651.6772151898731</v>
      </c>
      <c r="AE20" s="87">
        <f t="shared" si="2"/>
        <v>4.9185175961523493E-4</v>
      </c>
      <c r="AF20" s="501"/>
      <c r="AG20" s="501"/>
      <c r="AH20" s="102" t="s">
        <v>158</v>
      </c>
      <c r="AI20" s="184">
        <v>6284638</v>
      </c>
      <c r="AJ20" s="152">
        <f>IFERROR(AI20/AF5,"-")</f>
        <v>2.232524198883503E-3</v>
      </c>
      <c r="AK20" s="184">
        <v>398</v>
      </c>
      <c r="AL20" s="152">
        <f>IFERROR(AK20/AG5,"-")</f>
        <v>0.13130979874628834</v>
      </c>
      <c r="AM20" s="187">
        <f t="shared" si="11"/>
        <v>15790.547738693467</v>
      </c>
      <c r="AN20" s="87">
        <f t="shared" si="3"/>
        <v>1.2389683564991362E-3</v>
      </c>
      <c r="AO20" s="501"/>
      <c r="AP20" s="520"/>
      <c r="AQ20" s="102" t="s">
        <v>158</v>
      </c>
      <c r="AR20" s="184">
        <f t="shared" si="4"/>
        <v>41745792</v>
      </c>
      <c r="AS20" s="152">
        <f>IFERROR(AR20/AO5,"-")</f>
        <v>1.9045484912741204E-3</v>
      </c>
      <c r="AT20" s="184">
        <f t="shared" si="5"/>
        <v>2790</v>
      </c>
      <c r="AU20" s="152">
        <f>IFERROR(AT20/AP5,"-")</f>
        <v>8.9052026811362914E-2</v>
      </c>
      <c r="AV20" s="187">
        <f t="shared" si="12"/>
        <v>14962.649462365591</v>
      </c>
      <c r="AW20" s="87">
        <f t="shared" si="6"/>
        <v>8.6852304387753515E-3</v>
      </c>
      <c r="AX20" s="97"/>
      <c r="AY20" s="267" t="s">
        <v>61</v>
      </c>
      <c r="AZ20" s="157">
        <v>679606140</v>
      </c>
      <c r="BA20" s="157">
        <v>96561820</v>
      </c>
      <c r="BB20" s="157">
        <v>62087670</v>
      </c>
      <c r="BC20" s="157">
        <v>109542640</v>
      </c>
      <c r="BD20" s="157">
        <f t="shared" si="13"/>
        <v>947798270</v>
      </c>
      <c r="BE20" s="157">
        <v>1001</v>
      </c>
      <c r="BF20" s="157">
        <v>135</v>
      </c>
      <c r="BG20" s="157">
        <v>85</v>
      </c>
      <c r="BH20" s="157">
        <v>110</v>
      </c>
      <c r="BI20" s="157">
        <f t="shared" si="14"/>
        <v>1331</v>
      </c>
      <c r="BJ20" s="8"/>
      <c r="BK20" s="84" t="s">
        <v>61</v>
      </c>
      <c r="BL20" s="276">
        <f>市区町村別_健診受診率!Y20</f>
        <v>14128</v>
      </c>
      <c r="BM20" s="8"/>
      <c r="BN20" s="134">
        <v>16</v>
      </c>
      <c r="BO20" s="139" t="s">
        <v>61</v>
      </c>
      <c r="BP20" s="114">
        <f t="shared" si="7"/>
        <v>0.84545454545454546</v>
      </c>
      <c r="BQ20" s="141"/>
      <c r="BR20" s="140" t="s">
        <v>15</v>
      </c>
      <c r="BS20" s="283">
        <f t="shared" si="15"/>
        <v>0.84745762711864403</v>
      </c>
      <c r="BT20" s="9"/>
      <c r="BU20" s="36" t="str">
        <f t="shared" si="16"/>
        <v>茨木市</v>
      </c>
      <c r="BV20" s="110">
        <f t="shared" si="17"/>
        <v>0.8493975903614458</v>
      </c>
      <c r="BW20" s="9"/>
      <c r="BX20" s="115">
        <f t="shared" si="18"/>
        <v>0.85219287618124551</v>
      </c>
      <c r="BY20" s="116">
        <v>0</v>
      </c>
    </row>
    <row r="21" spans="2:77" s="10" customFormat="1" ht="14.25" customHeight="1">
      <c r="B21" s="505"/>
      <c r="C21" s="508"/>
      <c r="D21" s="495"/>
      <c r="E21" s="502"/>
      <c r="F21" s="502"/>
      <c r="G21" s="103" t="s">
        <v>81</v>
      </c>
      <c r="H21" s="174">
        <v>2856263929</v>
      </c>
      <c r="I21" s="152">
        <f>IFERROR(H21/E5,"-")</f>
        <v>0.18557752567397889</v>
      </c>
      <c r="J21" s="184">
        <v>18804</v>
      </c>
      <c r="K21" s="152">
        <f>IFERROR(J21/F5,"-")</f>
        <v>0.80245807194981433</v>
      </c>
      <c r="L21" s="187">
        <f t="shared" si="8"/>
        <v>151896.61396511379</v>
      </c>
      <c r="M21" s="88">
        <f t="shared" si="0"/>
        <v>5.8536585365853662E-2</v>
      </c>
      <c r="N21" s="502"/>
      <c r="O21" s="502"/>
      <c r="P21" s="103" t="s">
        <v>81</v>
      </c>
      <c r="Q21" s="174">
        <v>458518352</v>
      </c>
      <c r="R21" s="152">
        <f>IFERROR(Q21/N5,"-")</f>
        <v>0.18976979366239452</v>
      </c>
      <c r="S21" s="184">
        <v>2701</v>
      </c>
      <c r="T21" s="152">
        <f>IFERROR(S21/O5,"-")</f>
        <v>0.8437988128709778</v>
      </c>
      <c r="U21" s="187">
        <f t="shared" si="9"/>
        <v>169758.7382450944</v>
      </c>
      <c r="V21" s="88">
        <f t="shared" si="1"/>
        <v>8.4081747007642375E-3</v>
      </c>
      <c r="W21" s="502"/>
      <c r="X21" s="502"/>
      <c r="Y21" s="103" t="s">
        <v>81</v>
      </c>
      <c r="Z21" s="174">
        <v>257716370</v>
      </c>
      <c r="AA21" s="152">
        <f>IFERROR(Z21/W5,"-")</f>
        <v>0.19876918247579559</v>
      </c>
      <c r="AB21" s="184">
        <v>1430</v>
      </c>
      <c r="AC21" s="152">
        <f>IFERROR(AB21/X5,"-")</f>
        <v>0.85885885885885882</v>
      </c>
      <c r="AD21" s="187">
        <f t="shared" si="10"/>
        <v>180221.23776223775</v>
      </c>
      <c r="AE21" s="88">
        <f t="shared" si="2"/>
        <v>4.4515697230999114E-3</v>
      </c>
      <c r="AF21" s="502"/>
      <c r="AG21" s="502"/>
      <c r="AH21" s="103" t="s">
        <v>81</v>
      </c>
      <c r="AI21" s="174">
        <v>575206605</v>
      </c>
      <c r="AJ21" s="152">
        <f>IFERROR(AI21/AF5,"-")</f>
        <v>0.20433359328256051</v>
      </c>
      <c r="AK21" s="184">
        <v>2685</v>
      </c>
      <c r="AL21" s="152">
        <f>IFERROR(AK21/AG5,"-")</f>
        <v>0.88584625536126693</v>
      </c>
      <c r="AM21" s="187">
        <f t="shared" si="11"/>
        <v>214229.64804469273</v>
      </c>
      <c r="AN21" s="88">
        <f t="shared" si="3"/>
        <v>8.3583669276386455E-3</v>
      </c>
      <c r="AO21" s="502"/>
      <c r="AP21" s="521"/>
      <c r="AQ21" s="103" t="s">
        <v>81</v>
      </c>
      <c r="AR21" s="174">
        <f t="shared" si="4"/>
        <v>4147705256</v>
      </c>
      <c r="AS21" s="152">
        <f>IFERROR(AR21/AO5,"-")</f>
        <v>0.18922879191187794</v>
      </c>
      <c r="AT21" s="184">
        <f t="shared" si="5"/>
        <v>25620</v>
      </c>
      <c r="AU21" s="152">
        <f>IFERROR(AT21/AP5,"-")</f>
        <v>0.81774656878391316</v>
      </c>
      <c r="AV21" s="187">
        <f t="shared" si="12"/>
        <v>161893.2574551132</v>
      </c>
      <c r="AW21" s="88">
        <f t="shared" si="6"/>
        <v>7.9754696717356452E-2</v>
      </c>
      <c r="AX21" s="97"/>
      <c r="AY21" s="267" t="s">
        <v>135</v>
      </c>
      <c r="AZ21" s="157">
        <v>948955650</v>
      </c>
      <c r="BA21" s="157">
        <v>141330940</v>
      </c>
      <c r="BB21" s="157">
        <v>75724090</v>
      </c>
      <c r="BC21" s="157">
        <v>206924980</v>
      </c>
      <c r="BD21" s="157">
        <f t="shared" si="13"/>
        <v>1372935660</v>
      </c>
      <c r="BE21" s="157">
        <v>1481</v>
      </c>
      <c r="BF21" s="157">
        <v>203</v>
      </c>
      <c r="BG21" s="157">
        <v>104</v>
      </c>
      <c r="BH21" s="157">
        <v>183</v>
      </c>
      <c r="BI21" s="157">
        <f t="shared" si="14"/>
        <v>1971</v>
      </c>
      <c r="BJ21" s="8"/>
      <c r="BK21" s="84" t="s">
        <v>135</v>
      </c>
      <c r="BL21" s="276">
        <f>市区町村別_健診受診率!Y21</f>
        <v>20154</v>
      </c>
      <c r="BM21" s="8"/>
      <c r="BN21" s="134">
        <v>17</v>
      </c>
      <c r="BO21" s="139" t="s">
        <v>135</v>
      </c>
      <c r="BP21" s="114">
        <f t="shared" si="7"/>
        <v>0.92349726775956287</v>
      </c>
      <c r="BQ21" s="141"/>
      <c r="BR21" s="140" t="s">
        <v>26</v>
      </c>
      <c r="BS21" s="283">
        <f t="shared" si="15"/>
        <v>0.84399999999999997</v>
      </c>
      <c r="BT21" s="9"/>
      <c r="BU21" s="36" t="str">
        <f t="shared" si="16"/>
        <v>高石市</v>
      </c>
      <c r="BV21" s="110">
        <f t="shared" si="17"/>
        <v>0.84848484848484851</v>
      </c>
      <c r="BW21" s="9"/>
      <c r="BX21" s="115">
        <f t="shared" si="18"/>
        <v>0.85219287618124551</v>
      </c>
      <c r="BY21" s="116">
        <v>0</v>
      </c>
    </row>
    <row r="22" spans="2:77" s="10" customFormat="1" ht="14.25" customHeight="1">
      <c r="B22" s="505">
        <v>2</v>
      </c>
      <c r="C22" s="506" t="s">
        <v>124</v>
      </c>
      <c r="D22" s="493">
        <f>BL6</f>
        <v>11612</v>
      </c>
      <c r="E22" s="503">
        <f t="shared" ref="E22" si="19">VLOOKUP(C22,$AY$5:$BI$78,2,0)</f>
        <v>655009690</v>
      </c>
      <c r="F22" s="503">
        <f t="shared" ref="F22" si="20">VLOOKUP(C22,$AY$5:$BI$78,7,0)</f>
        <v>1034</v>
      </c>
      <c r="G22" s="99" t="s">
        <v>144</v>
      </c>
      <c r="H22" s="182">
        <v>8139484</v>
      </c>
      <c r="I22" s="150">
        <f>IFERROR(H22/E22,"-")</f>
        <v>1.2426509293320532E-2</v>
      </c>
      <c r="J22" s="182">
        <v>171</v>
      </c>
      <c r="K22" s="150">
        <f>IFERROR(J22/F22,"-")</f>
        <v>0.16537717601547389</v>
      </c>
      <c r="L22" s="185">
        <f t="shared" si="8"/>
        <v>47599.321637426903</v>
      </c>
      <c r="M22" s="85">
        <f t="shared" ref="M22:M38" si="21">IFERROR(J22/$BL$6,0)</f>
        <v>1.4726145366861867E-2</v>
      </c>
      <c r="N22" s="503">
        <f t="shared" ref="N22" si="22">VLOOKUP(C22,$AY$5:$BI$78,3,0)</f>
        <v>180304580</v>
      </c>
      <c r="O22" s="503">
        <f t="shared" ref="O22" si="23">VLOOKUP(C22,$AY$5:$BI$78,8,0)</f>
        <v>172</v>
      </c>
      <c r="P22" s="99" t="s">
        <v>144</v>
      </c>
      <c r="Q22" s="182">
        <v>4785148</v>
      </c>
      <c r="R22" s="150">
        <f>IFERROR(Q22/N22,"-")</f>
        <v>2.6539248198797834E-2</v>
      </c>
      <c r="S22" s="182">
        <v>28</v>
      </c>
      <c r="T22" s="150">
        <f>IFERROR(S22/O22,"-")</f>
        <v>0.16279069767441862</v>
      </c>
      <c r="U22" s="185">
        <f t="shared" si="9"/>
        <v>170898.14285714287</v>
      </c>
      <c r="V22" s="85">
        <f t="shared" ref="V22:V38" si="24">IFERROR(S22/$BL$6,0)</f>
        <v>2.4112986565621771E-3</v>
      </c>
      <c r="W22" s="503">
        <f t="shared" ref="W22" si="25">VLOOKUP(C22,$AY$5:$BI$78,4,0)</f>
        <v>52567270</v>
      </c>
      <c r="X22" s="503">
        <f t="shared" ref="X22" si="26">VLOOKUP(C22,$AY$5:$BI$78,9,0)</f>
        <v>74</v>
      </c>
      <c r="Y22" s="99" t="s">
        <v>144</v>
      </c>
      <c r="Z22" s="182">
        <v>305488</v>
      </c>
      <c r="AA22" s="150">
        <f>IFERROR(Z22/W22,"-")</f>
        <v>5.8113727420122828E-3</v>
      </c>
      <c r="AB22" s="182">
        <v>14</v>
      </c>
      <c r="AC22" s="150">
        <f>IFERROR(AB22/X22,"-")</f>
        <v>0.1891891891891892</v>
      </c>
      <c r="AD22" s="185">
        <f t="shared" si="10"/>
        <v>21820.571428571428</v>
      </c>
      <c r="AE22" s="85">
        <f t="shared" ref="AE22:AE38" si="27">IFERROR(AB22/$BL$6,0)</f>
        <v>1.2056493282810886E-3</v>
      </c>
      <c r="AF22" s="503">
        <f t="shared" ref="AF22" si="28">VLOOKUP(C22,$AY$5:$BI$78,5,0)</f>
        <v>113690670</v>
      </c>
      <c r="AG22" s="503">
        <f t="shared" ref="AG22" si="29">VLOOKUP(C22,$AY$5:$BI$78,10,0)</f>
        <v>123</v>
      </c>
      <c r="AH22" s="99" t="s">
        <v>144</v>
      </c>
      <c r="AI22" s="182">
        <v>3145755</v>
      </c>
      <c r="AJ22" s="150">
        <f>IFERROR(AI22/AF22,"-")</f>
        <v>2.7669420894432233E-2</v>
      </c>
      <c r="AK22" s="182">
        <v>31</v>
      </c>
      <c r="AL22" s="150">
        <f>IFERROR(AK22/AG22,"-")</f>
        <v>0.25203252032520324</v>
      </c>
      <c r="AM22" s="185">
        <f t="shared" si="11"/>
        <v>101475.96774193548</v>
      </c>
      <c r="AN22" s="85">
        <f t="shared" ref="AN22:AN38" si="30">IFERROR(AK22/$BL$6,0)</f>
        <v>2.6696520840509817E-3</v>
      </c>
      <c r="AO22" s="503">
        <f t="shared" ref="AO22" si="31">VLOOKUP(C22,$AY$5:$BI$78,6,0)</f>
        <v>1001572210</v>
      </c>
      <c r="AP22" s="519">
        <f t="shared" ref="AP22" si="32">VLOOKUP(C22,$AY$5:$BI$78,11,0)</f>
        <v>1403</v>
      </c>
      <c r="AQ22" s="99" t="s">
        <v>144</v>
      </c>
      <c r="AR22" s="182">
        <f t="shared" si="4"/>
        <v>16375875</v>
      </c>
      <c r="AS22" s="150">
        <f>IFERROR(AR22/AO22,"-")</f>
        <v>1.6350169100638287E-2</v>
      </c>
      <c r="AT22" s="182">
        <f t="shared" si="5"/>
        <v>244</v>
      </c>
      <c r="AU22" s="150">
        <f>IFERROR(AT22/AP22,"-")</f>
        <v>0.17391304347826086</v>
      </c>
      <c r="AV22" s="185">
        <f t="shared" si="12"/>
        <v>67114.241803278695</v>
      </c>
      <c r="AW22" s="85">
        <f t="shared" ref="AW22:AW38" si="33">IFERROR(AT22/$BL$6,0)</f>
        <v>2.1012745435756115E-2</v>
      </c>
      <c r="AX22" s="97"/>
      <c r="AY22" s="267" t="s">
        <v>62</v>
      </c>
      <c r="AZ22" s="157">
        <v>1019971780</v>
      </c>
      <c r="BA22" s="157">
        <v>118846670</v>
      </c>
      <c r="BB22" s="157">
        <v>90963250</v>
      </c>
      <c r="BC22" s="157">
        <v>204991450</v>
      </c>
      <c r="BD22" s="157">
        <f t="shared" si="13"/>
        <v>1434773150</v>
      </c>
      <c r="BE22" s="157">
        <v>1607</v>
      </c>
      <c r="BF22" s="157">
        <v>197</v>
      </c>
      <c r="BG22" s="157">
        <v>103</v>
      </c>
      <c r="BH22" s="157">
        <v>182</v>
      </c>
      <c r="BI22" s="157">
        <f t="shared" si="14"/>
        <v>2089</v>
      </c>
      <c r="BJ22" s="8"/>
      <c r="BK22" s="84" t="s">
        <v>62</v>
      </c>
      <c r="BL22" s="276">
        <f>市区町村別_健診受診率!Y22</f>
        <v>18407</v>
      </c>
      <c r="BM22" s="8"/>
      <c r="BN22" s="134">
        <v>18</v>
      </c>
      <c r="BO22" s="139" t="s">
        <v>62</v>
      </c>
      <c r="BP22" s="114">
        <f t="shared" si="7"/>
        <v>0.89010989010989006</v>
      </c>
      <c r="BQ22" s="141"/>
      <c r="BR22" s="140" t="s">
        <v>27</v>
      </c>
      <c r="BS22" s="283">
        <f t="shared" si="15"/>
        <v>0.87022900763358779</v>
      </c>
      <c r="BT22" s="9"/>
      <c r="BU22" s="36" t="str">
        <f t="shared" si="16"/>
        <v>大東市</v>
      </c>
      <c r="BV22" s="110">
        <f t="shared" si="17"/>
        <v>0.84803921568627449</v>
      </c>
      <c r="BW22" s="9"/>
      <c r="BX22" s="115">
        <f t="shared" si="18"/>
        <v>0.85219287618124551</v>
      </c>
      <c r="BY22" s="116">
        <v>0</v>
      </c>
    </row>
    <row r="23" spans="2:77" s="10" customFormat="1" ht="14.25" customHeight="1">
      <c r="B23" s="505"/>
      <c r="C23" s="507"/>
      <c r="D23" s="494"/>
      <c r="E23" s="501"/>
      <c r="F23" s="501"/>
      <c r="G23" s="100" t="s">
        <v>145</v>
      </c>
      <c r="H23" s="183">
        <v>18225594</v>
      </c>
      <c r="I23" s="151">
        <f>IFERROR(H23/E22,"-")</f>
        <v>2.782492271221209E-2</v>
      </c>
      <c r="J23" s="183">
        <v>268</v>
      </c>
      <c r="K23" s="151">
        <f>IFERROR(J23/F22,"-")</f>
        <v>0.25918762088974856</v>
      </c>
      <c r="L23" s="186">
        <f t="shared" si="8"/>
        <v>68005.947761194024</v>
      </c>
      <c r="M23" s="86">
        <f t="shared" si="21"/>
        <v>2.3079572855666551E-2</v>
      </c>
      <c r="N23" s="501"/>
      <c r="O23" s="501"/>
      <c r="P23" s="100" t="s">
        <v>145</v>
      </c>
      <c r="Q23" s="183">
        <v>982854</v>
      </c>
      <c r="R23" s="151">
        <f>IFERROR(Q23/N22,"-")</f>
        <v>5.4510761734394104E-3</v>
      </c>
      <c r="S23" s="183">
        <v>47</v>
      </c>
      <c r="T23" s="151">
        <f>IFERROR(S23/O22,"-")</f>
        <v>0.27325581395348836</v>
      </c>
      <c r="U23" s="186">
        <f t="shared" si="9"/>
        <v>20911.787234042553</v>
      </c>
      <c r="V23" s="86">
        <f t="shared" si="24"/>
        <v>4.0475370306579401E-3</v>
      </c>
      <c r="W23" s="501"/>
      <c r="X23" s="501"/>
      <c r="Y23" s="100" t="s">
        <v>145</v>
      </c>
      <c r="Z23" s="183">
        <v>1260212</v>
      </c>
      <c r="AA23" s="151">
        <f>IFERROR(Z23/W22,"-")</f>
        <v>2.3973320280851564E-2</v>
      </c>
      <c r="AB23" s="183">
        <v>22</v>
      </c>
      <c r="AC23" s="151">
        <f>IFERROR(AB23/X22,"-")</f>
        <v>0.29729729729729731</v>
      </c>
      <c r="AD23" s="186">
        <f t="shared" si="10"/>
        <v>57282.36363636364</v>
      </c>
      <c r="AE23" s="86">
        <f t="shared" si="27"/>
        <v>1.8945918015845678E-3</v>
      </c>
      <c r="AF23" s="501"/>
      <c r="AG23" s="501"/>
      <c r="AH23" s="100" t="s">
        <v>145</v>
      </c>
      <c r="AI23" s="183">
        <v>1209173</v>
      </c>
      <c r="AJ23" s="151">
        <f>IFERROR(AI23/AF22,"-")</f>
        <v>1.0635639670344102E-2</v>
      </c>
      <c r="AK23" s="183">
        <v>43</v>
      </c>
      <c r="AL23" s="151">
        <f>IFERROR(AK23/AG22,"-")</f>
        <v>0.34959349593495936</v>
      </c>
      <c r="AM23" s="186">
        <f t="shared" si="11"/>
        <v>28120.302325581397</v>
      </c>
      <c r="AN23" s="86">
        <f t="shared" si="30"/>
        <v>3.7030657940062004E-3</v>
      </c>
      <c r="AO23" s="501"/>
      <c r="AP23" s="520"/>
      <c r="AQ23" s="100" t="s">
        <v>145</v>
      </c>
      <c r="AR23" s="183">
        <f t="shared" si="4"/>
        <v>21677833</v>
      </c>
      <c r="AS23" s="151">
        <f>IFERROR(AR23/AO22,"-")</f>
        <v>2.1643804394293246E-2</v>
      </c>
      <c r="AT23" s="183">
        <f t="shared" si="5"/>
        <v>380</v>
      </c>
      <c r="AU23" s="151">
        <f>IFERROR(AT23/AP22,"-")</f>
        <v>0.27084818246614395</v>
      </c>
      <c r="AV23" s="186">
        <f t="shared" si="12"/>
        <v>57046.928947368418</v>
      </c>
      <c r="AW23" s="86">
        <f t="shared" si="33"/>
        <v>3.272476748191526E-2</v>
      </c>
      <c r="AX23" s="97"/>
      <c r="AY23" s="267" t="s">
        <v>136</v>
      </c>
      <c r="AZ23" s="157">
        <v>324327320</v>
      </c>
      <c r="BA23" s="157">
        <v>69445400</v>
      </c>
      <c r="BB23" s="157">
        <v>25647550</v>
      </c>
      <c r="BC23" s="157">
        <v>63692060</v>
      </c>
      <c r="BD23" s="157">
        <f t="shared" si="13"/>
        <v>483112330</v>
      </c>
      <c r="BE23" s="157">
        <v>500</v>
      </c>
      <c r="BF23" s="157">
        <v>71</v>
      </c>
      <c r="BG23" s="157">
        <v>37</v>
      </c>
      <c r="BH23" s="157">
        <v>84</v>
      </c>
      <c r="BI23" s="157">
        <f t="shared" si="14"/>
        <v>692</v>
      </c>
      <c r="BJ23" s="8"/>
      <c r="BK23" s="84" t="s">
        <v>136</v>
      </c>
      <c r="BL23" s="276">
        <f>市区町村別_健診受診率!Y23</f>
        <v>12394</v>
      </c>
      <c r="BM23" s="8"/>
      <c r="BN23" s="134">
        <v>19</v>
      </c>
      <c r="BO23" s="139" t="s">
        <v>136</v>
      </c>
      <c r="BP23" s="114">
        <f t="shared" si="7"/>
        <v>0.8571428571428571</v>
      </c>
      <c r="BQ23" s="141"/>
      <c r="BR23" s="140" t="s">
        <v>16</v>
      </c>
      <c r="BS23" s="283">
        <f t="shared" si="15"/>
        <v>0.84803921568627449</v>
      </c>
      <c r="BT23" s="9"/>
      <c r="BU23" s="36" t="str">
        <f t="shared" si="16"/>
        <v>寝屋川市</v>
      </c>
      <c r="BV23" s="110">
        <f t="shared" si="17"/>
        <v>0.84745762711864403</v>
      </c>
      <c r="BW23" s="9"/>
      <c r="BX23" s="115">
        <f t="shared" si="18"/>
        <v>0.85219287618124551</v>
      </c>
      <c r="BY23" s="116">
        <v>0</v>
      </c>
    </row>
    <row r="24" spans="2:77" s="10" customFormat="1" ht="14.25" customHeight="1">
      <c r="B24" s="505"/>
      <c r="C24" s="507"/>
      <c r="D24" s="494"/>
      <c r="E24" s="501"/>
      <c r="F24" s="501"/>
      <c r="G24" s="101" t="s">
        <v>146</v>
      </c>
      <c r="H24" s="183">
        <v>10313729</v>
      </c>
      <c r="I24" s="151">
        <f>IFERROR(H24/E22,"-")</f>
        <v>1.5745918201607062E-2</v>
      </c>
      <c r="J24" s="183">
        <v>310</v>
      </c>
      <c r="K24" s="151">
        <f>IFERROR(J24/F22,"-")</f>
        <v>0.29980657640232106</v>
      </c>
      <c r="L24" s="186">
        <f t="shared" si="8"/>
        <v>33270.0935483871</v>
      </c>
      <c r="M24" s="86">
        <f t="shared" si="21"/>
        <v>2.6696520840509816E-2</v>
      </c>
      <c r="N24" s="501"/>
      <c r="O24" s="501"/>
      <c r="P24" s="101" t="s">
        <v>146</v>
      </c>
      <c r="Q24" s="183">
        <v>1722342</v>
      </c>
      <c r="R24" s="151">
        <f>IFERROR(Q24/N22,"-")</f>
        <v>9.5524029395149031E-3</v>
      </c>
      <c r="S24" s="183">
        <v>52</v>
      </c>
      <c r="T24" s="151">
        <f>IFERROR(S24/O22,"-")</f>
        <v>0.30232558139534882</v>
      </c>
      <c r="U24" s="186">
        <f t="shared" si="9"/>
        <v>33121.961538461539</v>
      </c>
      <c r="V24" s="86">
        <f t="shared" si="24"/>
        <v>4.4781260764726145E-3</v>
      </c>
      <c r="W24" s="501"/>
      <c r="X24" s="501"/>
      <c r="Y24" s="101" t="s">
        <v>146</v>
      </c>
      <c r="Z24" s="183">
        <v>901868</v>
      </c>
      <c r="AA24" s="151">
        <f>IFERROR(Z24/W22,"-")</f>
        <v>1.7156454957619065E-2</v>
      </c>
      <c r="AB24" s="183">
        <v>31</v>
      </c>
      <c r="AC24" s="151">
        <f>IFERROR(AB24/X22,"-")</f>
        <v>0.41891891891891891</v>
      </c>
      <c r="AD24" s="186">
        <f t="shared" si="10"/>
        <v>29092.516129032258</v>
      </c>
      <c r="AE24" s="86">
        <f t="shared" si="27"/>
        <v>2.6696520840509817E-3</v>
      </c>
      <c r="AF24" s="501"/>
      <c r="AG24" s="501"/>
      <c r="AH24" s="101" t="s">
        <v>146</v>
      </c>
      <c r="AI24" s="183">
        <v>2194893</v>
      </c>
      <c r="AJ24" s="151">
        <f>IFERROR(AI24/AF22,"-")</f>
        <v>1.9305832220005387E-2</v>
      </c>
      <c r="AK24" s="183">
        <v>50</v>
      </c>
      <c r="AL24" s="151">
        <f>IFERROR(AK24/AG22,"-")</f>
        <v>0.4065040650406504</v>
      </c>
      <c r="AM24" s="186">
        <f t="shared" si="11"/>
        <v>43897.86</v>
      </c>
      <c r="AN24" s="86">
        <f t="shared" si="30"/>
        <v>4.3058904581467451E-3</v>
      </c>
      <c r="AO24" s="501"/>
      <c r="AP24" s="520"/>
      <c r="AQ24" s="101" t="s">
        <v>146</v>
      </c>
      <c r="AR24" s="183">
        <f t="shared" si="4"/>
        <v>15132832</v>
      </c>
      <c r="AS24" s="151">
        <f>IFERROR(AR24/AO22,"-")</f>
        <v>1.5109077357487784E-2</v>
      </c>
      <c r="AT24" s="183">
        <f t="shared" si="5"/>
        <v>443</v>
      </c>
      <c r="AU24" s="151">
        <f>IFERROR(AT24/AP22,"-")</f>
        <v>0.31575196008553102</v>
      </c>
      <c r="AV24" s="186">
        <f t="shared" si="12"/>
        <v>34159.891647855533</v>
      </c>
      <c r="AW24" s="86">
        <f t="shared" si="33"/>
        <v>3.815018945918016E-2</v>
      </c>
      <c r="AX24" s="97"/>
      <c r="AY24" s="267" t="s">
        <v>137</v>
      </c>
      <c r="AZ24" s="157">
        <v>928256280</v>
      </c>
      <c r="BA24" s="157">
        <v>134268960</v>
      </c>
      <c r="BB24" s="157">
        <v>58171090</v>
      </c>
      <c r="BC24" s="157">
        <v>159088570</v>
      </c>
      <c r="BD24" s="157">
        <f t="shared" si="13"/>
        <v>1279784900</v>
      </c>
      <c r="BE24" s="157">
        <v>1362</v>
      </c>
      <c r="BF24" s="157">
        <v>171</v>
      </c>
      <c r="BG24" s="157">
        <v>75</v>
      </c>
      <c r="BH24" s="157">
        <v>194</v>
      </c>
      <c r="BI24" s="157">
        <f t="shared" si="14"/>
        <v>1802</v>
      </c>
      <c r="BJ24" s="8"/>
      <c r="BK24" s="84" t="s">
        <v>137</v>
      </c>
      <c r="BL24" s="276">
        <f>市区町村別_健診受診率!Y24</f>
        <v>19468</v>
      </c>
      <c r="BM24" s="8"/>
      <c r="BN24" s="134">
        <v>20</v>
      </c>
      <c r="BO24" s="139" t="s">
        <v>137</v>
      </c>
      <c r="BP24" s="114">
        <f t="shared" si="7"/>
        <v>0.865979381443299</v>
      </c>
      <c r="BQ24" s="141"/>
      <c r="BR24" s="140" t="s">
        <v>48</v>
      </c>
      <c r="BS24" s="283">
        <f t="shared" si="15"/>
        <v>0.83653846153846156</v>
      </c>
      <c r="BT24" s="9"/>
      <c r="BU24" s="36" t="str">
        <f t="shared" si="16"/>
        <v>八尾市</v>
      </c>
      <c r="BV24" s="110">
        <f t="shared" si="17"/>
        <v>0.84427767354596628</v>
      </c>
      <c r="BW24" s="9"/>
      <c r="BX24" s="115">
        <f t="shared" si="18"/>
        <v>0.85219287618124551</v>
      </c>
      <c r="BY24" s="116">
        <v>0</v>
      </c>
    </row>
    <row r="25" spans="2:77" s="10" customFormat="1" ht="14.25" customHeight="1">
      <c r="B25" s="505"/>
      <c r="C25" s="507"/>
      <c r="D25" s="494"/>
      <c r="E25" s="501"/>
      <c r="F25" s="501"/>
      <c r="G25" s="101" t="s">
        <v>147</v>
      </c>
      <c r="H25" s="183">
        <v>4317497</v>
      </c>
      <c r="I25" s="151">
        <f>IFERROR(H25/E22,"-")</f>
        <v>6.5915009593216856E-3</v>
      </c>
      <c r="J25" s="183">
        <v>73</v>
      </c>
      <c r="K25" s="151">
        <f>IFERROR(J25/F22,"-")</f>
        <v>7.0599613152804636E-2</v>
      </c>
      <c r="L25" s="186">
        <f t="shared" si="8"/>
        <v>59143.794520547948</v>
      </c>
      <c r="M25" s="86">
        <f t="shared" si="21"/>
        <v>6.2866000688942469E-3</v>
      </c>
      <c r="N25" s="501"/>
      <c r="O25" s="501"/>
      <c r="P25" s="101" t="s">
        <v>147</v>
      </c>
      <c r="Q25" s="183">
        <v>233130</v>
      </c>
      <c r="R25" s="151">
        <f>IFERROR(Q25/N22,"-")</f>
        <v>1.2929788028679028E-3</v>
      </c>
      <c r="S25" s="183">
        <v>11</v>
      </c>
      <c r="T25" s="151">
        <f>IFERROR(S25/O22,"-")</f>
        <v>6.3953488372093026E-2</v>
      </c>
      <c r="U25" s="186">
        <f t="shared" si="9"/>
        <v>21193.636363636364</v>
      </c>
      <c r="V25" s="86">
        <f t="shared" si="24"/>
        <v>9.4729590079228388E-4</v>
      </c>
      <c r="W25" s="501"/>
      <c r="X25" s="501"/>
      <c r="Y25" s="101" t="s">
        <v>147</v>
      </c>
      <c r="Z25" s="183">
        <v>77193</v>
      </c>
      <c r="AA25" s="151">
        <f>IFERROR(Z25/W22,"-")</f>
        <v>1.4684612687704726E-3</v>
      </c>
      <c r="AB25" s="183">
        <v>7</v>
      </c>
      <c r="AC25" s="151">
        <f>IFERROR(AB25/X22,"-")</f>
        <v>9.45945945945946E-2</v>
      </c>
      <c r="AD25" s="186">
        <f t="shared" si="10"/>
        <v>11027.571428571429</v>
      </c>
      <c r="AE25" s="86">
        <f t="shared" si="27"/>
        <v>6.0282466414054428E-4</v>
      </c>
      <c r="AF25" s="501"/>
      <c r="AG25" s="501"/>
      <c r="AH25" s="101" t="s">
        <v>147</v>
      </c>
      <c r="AI25" s="183">
        <v>320814</v>
      </c>
      <c r="AJ25" s="151">
        <f>IFERROR(AI25/AF22,"-")</f>
        <v>2.8218146660583493E-3</v>
      </c>
      <c r="AK25" s="183">
        <v>9</v>
      </c>
      <c r="AL25" s="151">
        <f>IFERROR(AK25/AG22,"-")</f>
        <v>7.3170731707317069E-2</v>
      </c>
      <c r="AM25" s="186">
        <f t="shared" si="11"/>
        <v>35646</v>
      </c>
      <c r="AN25" s="86">
        <f t="shared" si="30"/>
        <v>7.7506028246641402E-4</v>
      </c>
      <c r="AO25" s="501"/>
      <c r="AP25" s="520"/>
      <c r="AQ25" s="101" t="s">
        <v>147</v>
      </c>
      <c r="AR25" s="183">
        <f t="shared" si="4"/>
        <v>4948634</v>
      </c>
      <c r="AS25" s="151">
        <f>IFERROR(AR25/AO22,"-")</f>
        <v>4.9408659211900461E-3</v>
      </c>
      <c r="AT25" s="183">
        <f t="shared" si="5"/>
        <v>100</v>
      </c>
      <c r="AU25" s="151">
        <f>IFERROR(AT25/AP22,"-")</f>
        <v>7.1275837491090524E-2</v>
      </c>
      <c r="AV25" s="186">
        <f t="shared" si="12"/>
        <v>49486.34</v>
      </c>
      <c r="AW25" s="86">
        <f t="shared" si="33"/>
        <v>8.6117809162934902E-3</v>
      </c>
      <c r="AX25" s="97"/>
      <c r="AY25" s="267" t="s">
        <v>138</v>
      </c>
      <c r="AZ25" s="157">
        <v>579509770</v>
      </c>
      <c r="BA25" s="157">
        <v>86110140</v>
      </c>
      <c r="BB25" s="157">
        <v>50638900</v>
      </c>
      <c r="BC25" s="157">
        <v>82923730</v>
      </c>
      <c r="BD25" s="157">
        <f t="shared" si="13"/>
        <v>799182540</v>
      </c>
      <c r="BE25" s="157">
        <v>862</v>
      </c>
      <c r="BF25" s="157">
        <v>121</v>
      </c>
      <c r="BG25" s="157">
        <v>55</v>
      </c>
      <c r="BH25" s="157">
        <v>89</v>
      </c>
      <c r="BI25" s="157">
        <f t="shared" si="14"/>
        <v>1127</v>
      </c>
      <c r="BJ25" s="8"/>
      <c r="BK25" s="84" t="s">
        <v>138</v>
      </c>
      <c r="BL25" s="276">
        <f>市区町村別_健診受診率!Y25</f>
        <v>12909</v>
      </c>
      <c r="BM25" s="8"/>
      <c r="BN25" s="134">
        <v>21</v>
      </c>
      <c r="BO25" s="139" t="s">
        <v>138</v>
      </c>
      <c r="BP25" s="114">
        <f t="shared" si="7"/>
        <v>0.9438202247191011</v>
      </c>
      <c r="BQ25" s="141"/>
      <c r="BR25" s="140" t="s">
        <v>4</v>
      </c>
      <c r="BS25" s="283">
        <f t="shared" si="15"/>
        <v>0.80211081794195249</v>
      </c>
      <c r="BT25" s="9"/>
      <c r="BU25" s="36" t="str">
        <f t="shared" si="16"/>
        <v>河内長野市</v>
      </c>
      <c r="BV25" s="110">
        <f t="shared" si="17"/>
        <v>0.84399999999999997</v>
      </c>
      <c r="BW25" s="9"/>
      <c r="BX25" s="115">
        <f t="shared" si="18"/>
        <v>0.85219287618124551</v>
      </c>
      <c r="BY25" s="116">
        <v>0</v>
      </c>
    </row>
    <row r="26" spans="2:77" s="10" customFormat="1" ht="14.25" customHeight="1">
      <c r="B26" s="505"/>
      <c r="C26" s="507"/>
      <c r="D26" s="494"/>
      <c r="E26" s="501"/>
      <c r="F26" s="501"/>
      <c r="G26" s="101" t="s">
        <v>148</v>
      </c>
      <c r="H26" s="183">
        <v>11947013</v>
      </c>
      <c r="I26" s="151">
        <f>IFERROR(H26/E22,"-")</f>
        <v>1.8239444671421579E-2</v>
      </c>
      <c r="J26" s="183">
        <v>359</v>
      </c>
      <c r="K26" s="151">
        <f>IFERROR(J26/F22,"-")</f>
        <v>0.34719535783365568</v>
      </c>
      <c r="L26" s="186">
        <f t="shared" si="8"/>
        <v>33278.587743732591</v>
      </c>
      <c r="M26" s="86">
        <f t="shared" si="21"/>
        <v>3.0916293489493627E-2</v>
      </c>
      <c r="N26" s="501"/>
      <c r="O26" s="501"/>
      <c r="P26" s="101" t="s">
        <v>148</v>
      </c>
      <c r="Q26" s="183">
        <v>2169456</v>
      </c>
      <c r="R26" s="151">
        <f>IFERROR(Q26/N22,"-")</f>
        <v>1.2032173558763732E-2</v>
      </c>
      <c r="S26" s="183">
        <v>67</v>
      </c>
      <c r="T26" s="151">
        <f>IFERROR(S26/O22,"-")</f>
        <v>0.38953488372093026</v>
      </c>
      <c r="U26" s="186">
        <f t="shared" si="9"/>
        <v>32379.940298507463</v>
      </c>
      <c r="V26" s="86">
        <f t="shared" si="24"/>
        <v>5.7698932139166378E-3</v>
      </c>
      <c r="W26" s="501"/>
      <c r="X26" s="501"/>
      <c r="Y26" s="101" t="s">
        <v>148</v>
      </c>
      <c r="Z26" s="183">
        <v>610266</v>
      </c>
      <c r="AA26" s="151">
        <f>IFERROR(Z26/W22,"-")</f>
        <v>1.1609238980833511E-2</v>
      </c>
      <c r="AB26" s="183">
        <v>30</v>
      </c>
      <c r="AC26" s="151">
        <f>IFERROR(AB26/X22,"-")</f>
        <v>0.40540540540540543</v>
      </c>
      <c r="AD26" s="186">
        <f t="shared" si="10"/>
        <v>20342.2</v>
      </c>
      <c r="AE26" s="86">
        <f t="shared" si="27"/>
        <v>2.583534274888047E-3</v>
      </c>
      <c r="AF26" s="501"/>
      <c r="AG26" s="501"/>
      <c r="AH26" s="101" t="s">
        <v>148</v>
      </c>
      <c r="AI26" s="183">
        <v>5542597</v>
      </c>
      <c r="AJ26" s="151">
        <f>IFERROR(AI26/AF22,"-")</f>
        <v>4.8751555426667814E-2</v>
      </c>
      <c r="AK26" s="183">
        <v>62</v>
      </c>
      <c r="AL26" s="151">
        <f>IFERROR(AK26/AG22,"-")</f>
        <v>0.50406504065040647</v>
      </c>
      <c r="AM26" s="186">
        <f t="shared" si="11"/>
        <v>89396.725806451606</v>
      </c>
      <c r="AN26" s="86">
        <f t="shared" si="30"/>
        <v>5.3393041681019634E-3</v>
      </c>
      <c r="AO26" s="501"/>
      <c r="AP26" s="520"/>
      <c r="AQ26" s="101" t="s">
        <v>148</v>
      </c>
      <c r="AR26" s="183">
        <f t="shared" si="4"/>
        <v>20269332</v>
      </c>
      <c r="AS26" s="151">
        <f>IFERROR(AR26/AO22,"-")</f>
        <v>2.023751437752052E-2</v>
      </c>
      <c r="AT26" s="183">
        <f t="shared" si="5"/>
        <v>518</v>
      </c>
      <c r="AU26" s="151">
        <f>IFERROR(AT26/AP22,"-")</f>
        <v>0.36920883820384892</v>
      </c>
      <c r="AV26" s="186">
        <f t="shared" si="12"/>
        <v>39129.984555984556</v>
      </c>
      <c r="AW26" s="86">
        <f t="shared" si="33"/>
        <v>4.4609025146400277E-2</v>
      </c>
      <c r="AX26" s="97"/>
      <c r="AY26" s="267" t="s">
        <v>63</v>
      </c>
      <c r="AZ26" s="157">
        <v>859463710</v>
      </c>
      <c r="BA26" s="157">
        <v>135262600</v>
      </c>
      <c r="BB26" s="157">
        <v>80747840</v>
      </c>
      <c r="BC26" s="157">
        <v>178974230</v>
      </c>
      <c r="BD26" s="157">
        <f t="shared" si="13"/>
        <v>1254448380</v>
      </c>
      <c r="BE26" s="157">
        <v>1318</v>
      </c>
      <c r="BF26" s="157">
        <v>179</v>
      </c>
      <c r="BG26" s="157">
        <v>100</v>
      </c>
      <c r="BH26" s="157">
        <v>170</v>
      </c>
      <c r="BI26" s="157">
        <f t="shared" si="14"/>
        <v>1767</v>
      </c>
      <c r="BJ26" s="8"/>
      <c r="BK26" s="84" t="s">
        <v>63</v>
      </c>
      <c r="BL26" s="276">
        <f>市区町村別_健診受診率!Y26</f>
        <v>16308</v>
      </c>
      <c r="BM26" s="8"/>
      <c r="BN26" s="134">
        <v>22</v>
      </c>
      <c r="BO26" s="139" t="s">
        <v>63</v>
      </c>
      <c r="BP26" s="114">
        <f t="shared" si="7"/>
        <v>0.88235294117647056</v>
      </c>
      <c r="BQ26" s="141"/>
      <c r="BR26" s="140" t="s">
        <v>22</v>
      </c>
      <c r="BS26" s="283">
        <f t="shared" si="15"/>
        <v>0.81617647058823528</v>
      </c>
      <c r="BT26" s="9"/>
      <c r="BU26" s="36" t="str">
        <f>INDEX($BR$5:$BR$47,MATCH(BV26,BS$5:BS$47,0))</f>
        <v>門真市</v>
      </c>
      <c r="BV26" s="110">
        <f t="shared" si="17"/>
        <v>0.83815028901734101</v>
      </c>
      <c r="BW26" s="9"/>
      <c r="BX26" s="115">
        <f t="shared" si="18"/>
        <v>0.85219287618124551</v>
      </c>
      <c r="BY26" s="116">
        <v>0</v>
      </c>
    </row>
    <row r="27" spans="2:77" s="10" customFormat="1" ht="14.25" customHeight="1">
      <c r="B27" s="505"/>
      <c r="C27" s="507"/>
      <c r="D27" s="494"/>
      <c r="E27" s="501"/>
      <c r="F27" s="501"/>
      <c r="G27" s="101" t="s">
        <v>149</v>
      </c>
      <c r="H27" s="183">
        <v>27886620</v>
      </c>
      <c r="I27" s="151">
        <f>IFERROR(H27/E22,"-")</f>
        <v>4.2574362525842936E-2</v>
      </c>
      <c r="J27" s="183">
        <v>444</v>
      </c>
      <c r="K27" s="151">
        <f>IFERROR(J27/F22,"-")</f>
        <v>0.42940038684719534</v>
      </c>
      <c r="L27" s="186">
        <f t="shared" si="8"/>
        <v>62807.7027027027</v>
      </c>
      <c r="M27" s="86">
        <f t="shared" si="21"/>
        <v>3.8236307268343095E-2</v>
      </c>
      <c r="N27" s="501"/>
      <c r="O27" s="501"/>
      <c r="P27" s="101" t="s">
        <v>149</v>
      </c>
      <c r="Q27" s="183">
        <v>5619719</v>
      </c>
      <c r="R27" s="151">
        <f>IFERROR(Q27/N22,"-")</f>
        <v>3.1167921524788776E-2</v>
      </c>
      <c r="S27" s="183">
        <v>77</v>
      </c>
      <c r="T27" s="151">
        <f>IFERROR(S27/O22,"-")</f>
        <v>0.44767441860465118</v>
      </c>
      <c r="U27" s="186">
        <f t="shared" si="9"/>
        <v>72983.363636363632</v>
      </c>
      <c r="V27" s="86">
        <f t="shared" si="24"/>
        <v>6.6310713055459866E-3</v>
      </c>
      <c r="W27" s="501"/>
      <c r="X27" s="501"/>
      <c r="Y27" s="101" t="s">
        <v>149</v>
      </c>
      <c r="Z27" s="183">
        <v>2701013</v>
      </c>
      <c r="AA27" s="151">
        <f>IFERROR(Z27/W22,"-")</f>
        <v>5.1382029159969693E-2</v>
      </c>
      <c r="AB27" s="183">
        <v>34</v>
      </c>
      <c r="AC27" s="151">
        <f>IFERROR(AB27/X22,"-")</f>
        <v>0.45945945945945948</v>
      </c>
      <c r="AD27" s="186">
        <f t="shared" si="10"/>
        <v>79441.558823529413</v>
      </c>
      <c r="AE27" s="86">
        <f t="shared" si="27"/>
        <v>2.9280055115397862E-3</v>
      </c>
      <c r="AF27" s="501"/>
      <c r="AG27" s="501"/>
      <c r="AH27" s="101" t="s">
        <v>149</v>
      </c>
      <c r="AI27" s="183">
        <v>6018617</v>
      </c>
      <c r="AJ27" s="151">
        <f>IFERROR(AI27/AF22,"-")</f>
        <v>5.2938530488033889E-2</v>
      </c>
      <c r="AK27" s="183">
        <v>72</v>
      </c>
      <c r="AL27" s="151">
        <f>IFERROR(AK27/AG22,"-")</f>
        <v>0.58536585365853655</v>
      </c>
      <c r="AM27" s="186">
        <f t="shared" si="11"/>
        <v>83591.902777777781</v>
      </c>
      <c r="AN27" s="86">
        <f t="shared" si="30"/>
        <v>6.2004822597313122E-3</v>
      </c>
      <c r="AO27" s="501"/>
      <c r="AP27" s="520"/>
      <c r="AQ27" s="101" t="s">
        <v>149</v>
      </c>
      <c r="AR27" s="183">
        <f t="shared" si="4"/>
        <v>42225969</v>
      </c>
      <c r="AS27" s="151">
        <f>IFERROR(AR27/AO22,"-")</f>
        <v>4.2159685121455195E-2</v>
      </c>
      <c r="AT27" s="183">
        <f t="shared" si="5"/>
        <v>627</v>
      </c>
      <c r="AU27" s="151">
        <f>IFERROR(AT27/AP22,"-")</f>
        <v>0.44689950106913756</v>
      </c>
      <c r="AV27" s="186">
        <f t="shared" si="12"/>
        <v>67346.043062200959</v>
      </c>
      <c r="AW27" s="86">
        <f t="shared" si="33"/>
        <v>5.3995866345160182E-2</v>
      </c>
      <c r="AX27" s="97"/>
      <c r="AY27" s="267" t="s">
        <v>139</v>
      </c>
      <c r="AZ27" s="157">
        <v>1248793710</v>
      </c>
      <c r="BA27" s="157">
        <v>201523000</v>
      </c>
      <c r="BB27" s="157">
        <v>82368500</v>
      </c>
      <c r="BC27" s="157">
        <v>236626040</v>
      </c>
      <c r="BD27" s="157">
        <f t="shared" si="13"/>
        <v>1769311250</v>
      </c>
      <c r="BE27" s="157">
        <v>1921</v>
      </c>
      <c r="BF27" s="157">
        <v>254</v>
      </c>
      <c r="BG27" s="157">
        <v>107</v>
      </c>
      <c r="BH27" s="157">
        <v>207</v>
      </c>
      <c r="BI27" s="157">
        <f t="shared" si="14"/>
        <v>2489</v>
      </c>
      <c r="BJ27" s="8"/>
      <c r="BK27" s="84" t="s">
        <v>139</v>
      </c>
      <c r="BL27" s="276">
        <f>市区町村別_健診受診率!Y27</f>
        <v>27323</v>
      </c>
      <c r="BM27" s="8"/>
      <c r="BN27" s="134">
        <v>23</v>
      </c>
      <c r="BO27" s="139" t="s">
        <v>139</v>
      </c>
      <c r="BP27" s="114">
        <f t="shared" si="7"/>
        <v>0.89855072463768115</v>
      </c>
      <c r="BQ27" s="141"/>
      <c r="BR27" s="140" t="s">
        <v>28</v>
      </c>
      <c r="BS27" s="283">
        <f t="shared" si="15"/>
        <v>0.87165775401069523</v>
      </c>
      <c r="BT27" s="9"/>
      <c r="BU27" s="36" t="str">
        <f>INDEX($BR$5:$BR$47,MATCH(BV27,BS$5:BS$47,0))</f>
        <v>豊中市</v>
      </c>
      <c r="BV27" s="110">
        <f t="shared" si="17"/>
        <v>0.83767535070140275</v>
      </c>
      <c r="BW27" s="9"/>
      <c r="BX27" s="115">
        <f t="shared" si="18"/>
        <v>0.85219287618124551</v>
      </c>
      <c r="BY27" s="116">
        <v>0</v>
      </c>
    </row>
    <row r="28" spans="2:77" s="10" customFormat="1" ht="14.25" customHeight="1">
      <c r="B28" s="505"/>
      <c r="C28" s="507"/>
      <c r="D28" s="494"/>
      <c r="E28" s="501"/>
      <c r="F28" s="501"/>
      <c r="G28" s="101" t="s">
        <v>150</v>
      </c>
      <c r="H28" s="183">
        <v>17013980</v>
      </c>
      <c r="I28" s="151">
        <f>IFERROR(H28/E22,"-")</f>
        <v>2.5975157711025619E-2</v>
      </c>
      <c r="J28" s="183">
        <v>110</v>
      </c>
      <c r="K28" s="151">
        <f>IFERROR(J28/F22,"-")</f>
        <v>0.10638297872340426</v>
      </c>
      <c r="L28" s="186">
        <f t="shared" si="8"/>
        <v>154672.54545454544</v>
      </c>
      <c r="M28" s="86">
        <f t="shared" si="21"/>
        <v>9.472959007922839E-3</v>
      </c>
      <c r="N28" s="501"/>
      <c r="O28" s="501"/>
      <c r="P28" s="101" t="s">
        <v>150</v>
      </c>
      <c r="Q28" s="183">
        <v>4637264</v>
      </c>
      <c r="R28" s="151">
        <f>IFERROR(Q28/N22,"-")</f>
        <v>2.5719058273505863E-2</v>
      </c>
      <c r="S28" s="183">
        <v>23</v>
      </c>
      <c r="T28" s="151">
        <f>IFERROR(S28/O22,"-")</f>
        <v>0.13372093023255813</v>
      </c>
      <c r="U28" s="186">
        <f t="shared" si="9"/>
        <v>201620.17391304349</v>
      </c>
      <c r="V28" s="86">
        <f t="shared" si="24"/>
        <v>1.9807096107475027E-3</v>
      </c>
      <c r="W28" s="501"/>
      <c r="X28" s="501"/>
      <c r="Y28" s="101" t="s">
        <v>150</v>
      </c>
      <c r="Z28" s="183">
        <v>76356</v>
      </c>
      <c r="AA28" s="151">
        <f>IFERROR(Z28/W22,"-")</f>
        <v>1.4525388136001737E-3</v>
      </c>
      <c r="AB28" s="183">
        <v>10</v>
      </c>
      <c r="AC28" s="151">
        <f>IFERROR(AB28/X22,"-")</f>
        <v>0.13513513513513514</v>
      </c>
      <c r="AD28" s="186">
        <f t="shared" si="10"/>
        <v>7635.6</v>
      </c>
      <c r="AE28" s="86">
        <f t="shared" si="27"/>
        <v>8.6117809162934895E-4</v>
      </c>
      <c r="AF28" s="501"/>
      <c r="AG28" s="501"/>
      <c r="AH28" s="101" t="s">
        <v>150</v>
      </c>
      <c r="AI28" s="183">
        <v>2428697</v>
      </c>
      <c r="AJ28" s="151">
        <f>IFERROR(AI28/AF22,"-")</f>
        <v>2.136232463050838E-2</v>
      </c>
      <c r="AK28" s="183">
        <v>22</v>
      </c>
      <c r="AL28" s="151">
        <f>IFERROR(AK28/AG22,"-")</f>
        <v>0.17886178861788618</v>
      </c>
      <c r="AM28" s="186">
        <f t="shared" si="11"/>
        <v>110395.31818181818</v>
      </c>
      <c r="AN28" s="86">
        <f t="shared" si="30"/>
        <v>1.8945918015845678E-3</v>
      </c>
      <c r="AO28" s="501"/>
      <c r="AP28" s="520"/>
      <c r="AQ28" s="101" t="s">
        <v>150</v>
      </c>
      <c r="AR28" s="183">
        <f t="shared" si="4"/>
        <v>24156297</v>
      </c>
      <c r="AS28" s="151">
        <f>IFERROR(AR28/AO22,"-")</f>
        <v>2.411837784516805E-2</v>
      </c>
      <c r="AT28" s="183">
        <f t="shared" si="5"/>
        <v>165</v>
      </c>
      <c r="AU28" s="151">
        <f>IFERROR(AT28/AP22,"-")</f>
        <v>0.11760513186029936</v>
      </c>
      <c r="AV28" s="186">
        <f t="shared" si="12"/>
        <v>146401.79999999999</v>
      </c>
      <c r="AW28" s="86">
        <f t="shared" si="33"/>
        <v>1.4209438511884259E-2</v>
      </c>
      <c r="AX28" s="97"/>
      <c r="AY28" s="267" t="s">
        <v>140</v>
      </c>
      <c r="AZ28" s="157">
        <v>689726290</v>
      </c>
      <c r="BA28" s="157">
        <v>102242450</v>
      </c>
      <c r="BB28" s="157">
        <v>50769650</v>
      </c>
      <c r="BC28" s="157">
        <v>96727090</v>
      </c>
      <c r="BD28" s="157">
        <f t="shared" si="13"/>
        <v>939465480</v>
      </c>
      <c r="BE28" s="157">
        <v>948</v>
      </c>
      <c r="BF28" s="157">
        <v>133</v>
      </c>
      <c r="BG28" s="157">
        <v>72</v>
      </c>
      <c r="BH28" s="157">
        <v>111</v>
      </c>
      <c r="BI28" s="157">
        <f t="shared" si="14"/>
        <v>1264</v>
      </c>
      <c r="BJ28" s="8"/>
      <c r="BK28" s="84" t="s">
        <v>140</v>
      </c>
      <c r="BL28" s="276">
        <f>市区町村別_健診受診率!Y28</f>
        <v>11625</v>
      </c>
      <c r="BM28" s="8"/>
      <c r="BN28" s="134">
        <v>24</v>
      </c>
      <c r="BO28" s="139" t="s">
        <v>140</v>
      </c>
      <c r="BP28" s="114">
        <f t="shared" si="7"/>
        <v>0.85585585585585588</v>
      </c>
      <c r="BQ28" s="141"/>
      <c r="BR28" s="140" t="s">
        <v>17</v>
      </c>
      <c r="BS28" s="283">
        <f t="shared" si="15"/>
        <v>0.83815028901734101</v>
      </c>
      <c r="BT28" s="9"/>
      <c r="BU28" s="36" t="str">
        <f>INDEX($BR$5:$BR$47,MATCH(BV28,BS$5:BS$47,0))</f>
        <v>和泉市</v>
      </c>
      <c r="BV28" s="110">
        <f t="shared" si="17"/>
        <v>0.83653846153846156</v>
      </c>
      <c r="BW28" s="9"/>
      <c r="BX28" s="115">
        <f t="shared" si="18"/>
        <v>0.85219287618124551</v>
      </c>
      <c r="BY28" s="116">
        <v>0</v>
      </c>
    </row>
    <row r="29" spans="2:77" s="10" customFormat="1" ht="14.25" customHeight="1">
      <c r="B29" s="505"/>
      <c r="C29" s="507"/>
      <c r="D29" s="494"/>
      <c r="E29" s="501"/>
      <c r="F29" s="501"/>
      <c r="G29" s="101" t="s">
        <v>160</v>
      </c>
      <c r="H29" s="183">
        <v>1083</v>
      </c>
      <c r="I29" s="151">
        <f>IFERROR(H29/E22,"-")</f>
        <v>1.6534106541233001E-6</v>
      </c>
      <c r="J29" s="183">
        <v>1</v>
      </c>
      <c r="K29" s="151">
        <f>IFERROR(J29/F22,"-")</f>
        <v>9.6711798839458415E-4</v>
      </c>
      <c r="L29" s="186">
        <f t="shared" si="8"/>
        <v>1083</v>
      </c>
      <c r="M29" s="86">
        <f t="shared" si="21"/>
        <v>8.6117809162934901E-5</v>
      </c>
      <c r="N29" s="501"/>
      <c r="O29" s="501"/>
      <c r="P29" s="101" t="s">
        <v>160</v>
      </c>
      <c r="Q29" s="183">
        <v>0</v>
      </c>
      <c r="R29" s="151">
        <f>IFERROR(Q29/N22,"-")</f>
        <v>0</v>
      </c>
      <c r="S29" s="183">
        <v>0</v>
      </c>
      <c r="T29" s="151">
        <f>IFERROR(S29/O22,"-")</f>
        <v>0</v>
      </c>
      <c r="U29" s="186" t="str">
        <f t="shared" si="9"/>
        <v>-</v>
      </c>
      <c r="V29" s="86">
        <f t="shared" si="24"/>
        <v>0</v>
      </c>
      <c r="W29" s="501"/>
      <c r="X29" s="501"/>
      <c r="Y29" s="101" t="s">
        <v>160</v>
      </c>
      <c r="Z29" s="183">
        <v>0</v>
      </c>
      <c r="AA29" s="151">
        <f>IFERROR(Z29/W22,"-")</f>
        <v>0</v>
      </c>
      <c r="AB29" s="183">
        <v>0</v>
      </c>
      <c r="AC29" s="151">
        <f>IFERROR(AB29/X22,"-")</f>
        <v>0</v>
      </c>
      <c r="AD29" s="186" t="str">
        <f t="shared" si="10"/>
        <v>-</v>
      </c>
      <c r="AE29" s="86">
        <f t="shared" si="27"/>
        <v>0</v>
      </c>
      <c r="AF29" s="501"/>
      <c r="AG29" s="501"/>
      <c r="AH29" s="101" t="s">
        <v>160</v>
      </c>
      <c r="AI29" s="183">
        <v>4457</v>
      </c>
      <c r="AJ29" s="151">
        <f>IFERROR(AI29/AF22,"-")</f>
        <v>3.9202865107576547E-5</v>
      </c>
      <c r="AK29" s="183">
        <v>1</v>
      </c>
      <c r="AL29" s="151">
        <f>IFERROR(AK29/AG22,"-")</f>
        <v>8.130081300813009E-3</v>
      </c>
      <c r="AM29" s="186">
        <f t="shared" si="11"/>
        <v>4457</v>
      </c>
      <c r="AN29" s="86">
        <f t="shared" si="30"/>
        <v>8.6117809162934901E-5</v>
      </c>
      <c r="AO29" s="501"/>
      <c r="AP29" s="520"/>
      <c r="AQ29" s="101" t="s">
        <v>160</v>
      </c>
      <c r="AR29" s="183">
        <f t="shared" si="4"/>
        <v>5540</v>
      </c>
      <c r="AS29" s="151">
        <f>IFERROR(AR29/AO22,"-")</f>
        <v>5.5313036291212589E-6</v>
      </c>
      <c r="AT29" s="183">
        <f t="shared" si="5"/>
        <v>2</v>
      </c>
      <c r="AU29" s="151">
        <f>IFERROR(AT29/AP22,"-")</f>
        <v>1.4255167498218105E-3</v>
      </c>
      <c r="AV29" s="186">
        <f t="shared" si="12"/>
        <v>2770</v>
      </c>
      <c r="AW29" s="86">
        <f t="shared" si="33"/>
        <v>1.722356183258698E-4</v>
      </c>
      <c r="AX29" s="97"/>
      <c r="AY29" s="267" t="s">
        <v>141</v>
      </c>
      <c r="AZ29" s="157">
        <v>273787480</v>
      </c>
      <c r="BA29" s="157">
        <v>38533840</v>
      </c>
      <c r="BB29" s="157">
        <v>17488860</v>
      </c>
      <c r="BC29" s="157">
        <v>62426560</v>
      </c>
      <c r="BD29" s="157">
        <f t="shared" si="13"/>
        <v>392236740</v>
      </c>
      <c r="BE29" s="157">
        <v>459</v>
      </c>
      <c r="BF29" s="157">
        <v>56</v>
      </c>
      <c r="BG29" s="157">
        <v>26</v>
      </c>
      <c r="BH29" s="157">
        <v>58</v>
      </c>
      <c r="BI29" s="157">
        <f t="shared" si="14"/>
        <v>599</v>
      </c>
      <c r="BJ29" s="8"/>
      <c r="BK29" s="84" t="s">
        <v>141</v>
      </c>
      <c r="BL29" s="276">
        <f>市区町村別_健診受診率!Y29</f>
        <v>8010</v>
      </c>
      <c r="BM29" s="8"/>
      <c r="BN29" s="134">
        <v>25</v>
      </c>
      <c r="BO29" s="139" t="s">
        <v>141</v>
      </c>
      <c r="BP29" s="114">
        <f t="shared" si="7"/>
        <v>0.82758620689655171</v>
      </c>
      <c r="BQ29" s="141"/>
      <c r="BR29" s="140" t="s">
        <v>10</v>
      </c>
      <c r="BS29" s="283">
        <f t="shared" si="15"/>
        <v>0.83443708609271527</v>
      </c>
      <c r="BT29" s="9"/>
      <c r="BU29" s="36" t="str">
        <f>INDEX($BR$5:$BR$47,MATCH(BV29,BS$5:BS$47,0))</f>
        <v>泉大津市</v>
      </c>
      <c r="BV29" s="110">
        <f t="shared" si="17"/>
        <v>0.83606557377049184</v>
      </c>
      <c r="BW29" s="9"/>
      <c r="BX29" s="115">
        <f t="shared" si="18"/>
        <v>0.85219287618124551</v>
      </c>
      <c r="BY29" s="116">
        <v>0</v>
      </c>
    </row>
    <row r="30" spans="2:77" s="10" customFormat="1" ht="14.25" customHeight="1">
      <c r="B30" s="505"/>
      <c r="C30" s="507"/>
      <c r="D30" s="494"/>
      <c r="E30" s="501"/>
      <c r="F30" s="501"/>
      <c r="G30" s="101" t="s">
        <v>151</v>
      </c>
      <c r="H30" s="183">
        <v>144494</v>
      </c>
      <c r="I30" s="151">
        <f>IFERROR(H30/E22,"-")</f>
        <v>2.205982632104267E-4</v>
      </c>
      <c r="J30" s="183">
        <v>6</v>
      </c>
      <c r="K30" s="151">
        <f>IFERROR(J30/F22,"-")</f>
        <v>5.8027079303675051E-3</v>
      </c>
      <c r="L30" s="186">
        <f t="shared" si="8"/>
        <v>24082.333333333332</v>
      </c>
      <c r="M30" s="86">
        <f t="shared" si="21"/>
        <v>5.1670685497760935E-4</v>
      </c>
      <c r="N30" s="501"/>
      <c r="O30" s="501"/>
      <c r="P30" s="101" t="s">
        <v>151</v>
      </c>
      <c r="Q30" s="183">
        <v>4350</v>
      </c>
      <c r="R30" s="151">
        <f>IFERROR(Q30/N22,"-")</f>
        <v>2.4125843059560659E-5</v>
      </c>
      <c r="S30" s="183">
        <v>1</v>
      </c>
      <c r="T30" s="151">
        <f>IFERROR(S30/O22,"-")</f>
        <v>5.8139534883720929E-3</v>
      </c>
      <c r="U30" s="186">
        <f t="shared" si="9"/>
        <v>4350</v>
      </c>
      <c r="V30" s="86">
        <f t="shared" si="24"/>
        <v>8.6117809162934901E-5</v>
      </c>
      <c r="W30" s="501"/>
      <c r="X30" s="501"/>
      <c r="Y30" s="101" t="s">
        <v>151</v>
      </c>
      <c r="Z30" s="183">
        <v>0</v>
      </c>
      <c r="AA30" s="151">
        <f>IFERROR(Z30/W22,"-")</f>
        <v>0</v>
      </c>
      <c r="AB30" s="183">
        <v>0</v>
      </c>
      <c r="AC30" s="151">
        <f>IFERROR(AB30/X22,"-")</f>
        <v>0</v>
      </c>
      <c r="AD30" s="186" t="str">
        <f t="shared" si="10"/>
        <v>-</v>
      </c>
      <c r="AE30" s="86">
        <f t="shared" si="27"/>
        <v>0</v>
      </c>
      <c r="AF30" s="501"/>
      <c r="AG30" s="501"/>
      <c r="AH30" s="101" t="s">
        <v>151</v>
      </c>
      <c r="AI30" s="183">
        <v>0</v>
      </c>
      <c r="AJ30" s="151">
        <f>IFERROR(AI30/AF22,"-")</f>
        <v>0</v>
      </c>
      <c r="AK30" s="183">
        <v>0</v>
      </c>
      <c r="AL30" s="151">
        <f>IFERROR(AK30/AG22,"-")</f>
        <v>0</v>
      </c>
      <c r="AM30" s="186" t="str">
        <f t="shared" si="11"/>
        <v>-</v>
      </c>
      <c r="AN30" s="86">
        <f t="shared" si="30"/>
        <v>0</v>
      </c>
      <c r="AO30" s="501"/>
      <c r="AP30" s="520"/>
      <c r="AQ30" s="101" t="s">
        <v>151</v>
      </c>
      <c r="AR30" s="183">
        <f t="shared" si="4"/>
        <v>148844</v>
      </c>
      <c r="AS30" s="151">
        <f>IFERROR(AR30/AO22,"-")</f>
        <v>1.486103533164124E-4</v>
      </c>
      <c r="AT30" s="183">
        <f t="shared" si="5"/>
        <v>7</v>
      </c>
      <c r="AU30" s="151">
        <f>IFERROR(AT30/AP22,"-")</f>
        <v>4.9893086243763367E-3</v>
      </c>
      <c r="AV30" s="186">
        <f t="shared" si="12"/>
        <v>21263.428571428572</v>
      </c>
      <c r="AW30" s="86">
        <f t="shared" si="33"/>
        <v>6.0282466414054428E-4</v>
      </c>
      <c r="AX30" s="97"/>
      <c r="AY30" s="267" t="s">
        <v>35</v>
      </c>
      <c r="AZ30" s="157">
        <v>3571586870</v>
      </c>
      <c r="BA30" s="157">
        <v>566844250</v>
      </c>
      <c r="BB30" s="157">
        <v>328405600</v>
      </c>
      <c r="BC30" s="157">
        <v>638778080</v>
      </c>
      <c r="BD30" s="157">
        <f t="shared" si="13"/>
        <v>5105614800</v>
      </c>
      <c r="BE30" s="157">
        <v>6052</v>
      </c>
      <c r="BF30" s="157">
        <v>844</v>
      </c>
      <c r="BG30" s="157">
        <v>515</v>
      </c>
      <c r="BH30" s="157">
        <v>789</v>
      </c>
      <c r="BI30" s="157">
        <f t="shared" si="14"/>
        <v>8200</v>
      </c>
      <c r="BJ30" s="8"/>
      <c r="BK30" s="84" t="s">
        <v>35</v>
      </c>
      <c r="BL30" s="276">
        <f>市区町村別_健診受診率!Y30</f>
        <v>115746</v>
      </c>
      <c r="BM30" s="8"/>
      <c r="BN30" s="134">
        <v>26</v>
      </c>
      <c r="BO30" s="139" t="s">
        <v>35</v>
      </c>
      <c r="BP30" s="114">
        <f t="shared" si="7"/>
        <v>0.85678073510773134</v>
      </c>
      <c r="BQ30" s="141"/>
      <c r="BR30" s="140" t="s">
        <v>49</v>
      </c>
      <c r="BS30" s="283">
        <f t="shared" si="15"/>
        <v>0.84848484848484851</v>
      </c>
      <c r="BT30" s="9"/>
      <c r="BU30" s="36" t="str">
        <f t="shared" si="16"/>
        <v>摂津市</v>
      </c>
      <c r="BV30" s="110">
        <f t="shared" si="17"/>
        <v>0.83443708609271527</v>
      </c>
      <c r="BW30" s="9"/>
      <c r="BX30" s="115">
        <f t="shared" si="18"/>
        <v>0.85219287618124551</v>
      </c>
      <c r="BY30" s="116">
        <v>0</v>
      </c>
    </row>
    <row r="31" spans="2:77" s="10" customFormat="1" ht="14.25" customHeight="1">
      <c r="B31" s="505"/>
      <c r="C31" s="507"/>
      <c r="D31" s="494"/>
      <c r="E31" s="501"/>
      <c r="F31" s="501"/>
      <c r="G31" s="101" t="s">
        <v>152</v>
      </c>
      <c r="H31" s="183">
        <v>262990</v>
      </c>
      <c r="I31" s="151">
        <f>IFERROR(H31/E22,"-")</f>
        <v>4.0150551055206528E-4</v>
      </c>
      <c r="J31" s="183">
        <v>35</v>
      </c>
      <c r="K31" s="151">
        <f>IFERROR(J31/F22,"-")</f>
        <v>3.3849129593810444E-2</v>
      </c>
      <c r="L31" s="186">
        <f t="shared" si="8"/>
        <v>7514</v>
      </c>
      <c r="M31" s="86">
        <f t="shared" si="21"/>
        <v>3.0141233207027214E-3</v>
      </c>
      <c r="N31" s="501"/>
      <c r="O31" s="501"/>
      <c r="P31" s="101" t="s">
        <v>152</v>
      </c>
      <c r="Q31" s="183">
        <v>9677</v>
      </c>
      <c r="R31" s="151">
        <f>IFERROR(Q31/N22,"-")</f>
        <v>5.3670295008590466E-5</v>
      </c>
      <c r="S31" s="183">
        <v>6</v>
      </c>
      <c r="T31" s="151">
        <f>IFERROR(S31/O22,"-")</f>
        <v>3.4883720930232558E-2</v>
      </c>
      <c r="U31" s="186">
        <f t="shared" si="9"/>
        <v>1612.8333333333333</v>
      </c>
      <c r="V31" s="86">
        <f t="shared" si="24"/>
        <v>5.1670685497760935E-4</v>
      </c>
      <c r="W31" s="501"/>
      <c r="X31" s="501"/>
      <c r="Y31" s="101" t="s">
        <v>152</v>
      </c>
      <c r="Z31" s="183">
        <v>91394</v>
      </c>
      <c r="AA31" s="151">
        <f>IFERROR(Z31/W22,"-")</f>
        <v>1.7386103558354848E-3</v>
      </c>
      <c r="AB31" s="183">
        <v>4</v>
      </c>
      <c r="AC31" s="151">
        <f>IFERROR(AB31/X22,"-")</f>
        <v>5.4054054054054057E-2</v>
      </c>
      <c r="AD31" s="186">
        <f t="shared" si="10"/>
        <v>22848.5</v>
      </c>
      <c r="AE31" s="86">
        <f t="shared" si="27"/>
        <v>3.444712366517396E-4</v>
      </c>
      <c r="AF31" s="501"/>
      <c r="AG31" s="501"/>
      <c r="AH31" s="101" t="s">
        <v>152</v>
      </c>
      <c r="AI31" s="183">
        <v>155761</v>
      </c>
      <c r="AJ31" s="151">
        <f>IFERROR(AI31/AF22,"-")</f>
        <v>1.3700420623785575E-3</v>
      </c>
      <c r="AK31" s="183">
        <v>11</v>
      </c>
      <c r="AL31" s="151">
        <f>IFERROR(AK31/AG22,"-")</f>
        <v>8.943089430894309E-2</v>
      </c>
      <c r="AM31" s="186">
        <f t="shared" si="11"/>
        <v>14160.09090909091</v>
      </c>
      <c r="AN31" s="86">
        <f t="shared" si="30"/>
        <v>9.4729590079228388E-4</v>
      </c>
      <c r="AO31" s="501"/>
      <c r="AP31" s="520"/>
      <c r="AQ31" s="101" t="s">
        <v>152</v>
      </c>
      <c r="AR31" s="183">
        <f t="shared" si="4"/>
        <v>519822</v>
      </c>
      <c r="AS31" s="151">
        <f>IFERROR(AR31/AO22,"-")</f>
        <v>5.1900601355542807E-4</v>
      </c>
      <c r="AT31" s="183">
        <f t="shared" si="5"/>
        <v>56</v>
      </c>
      <c r="AU31" s="151">
        <f>IFERROR(AT31/AP22,"-")</f>
        <v>3.9914468995010693E-2</v>
      </c>
      <c r="AV31" s="186">
        <f t="shared" si="12"/>
        <v>9282.5357142857138</v>
      </c>
      <c r="AW31" s="86">
        <f t="shared" si="33"/>
        <v>4.8225973131243542E-3</v>
      </c>
      <c r="AX31" s="97"/>
      <c r="AY31" s="267" t="s">
        <v>36</v>
      </c>
      <c r="AZ31" s="157">
        <v>547439350</v>
      </c>
      <c r="BA31" s="157">
        <v>92111060</v>
      </c>
      <c r="BB31" s="157">
        <v>45133380</v>
      </c>
      <c r="BC31" s="157">
        <v>105962960</v>
      </c>
      <c r="BD31" s="157">
        <f t="shared" si="13"/>
        <v>790646750</v>
      </c>
      <c r="BE31" s="157">
        <v>929</v>
      </c>
      <c r="BF31" s="157">
        <v>142</v>
      </c>
      <c r="BG31" s="157">
        <v>66</v>
      </c>
      <c r="BH31" s="157">
        <v>109</v>
      </c>
      <c r="BI31" s="157">
        <f t="shared" si="14"/>
        <v>1246</v>
      </c>
      <c r="BJ31" s="8"/>
      <c r="BK31" s="84" t="s">
        <v>36</v>
      </c>
      <c r="BL31" s="276">
        <f>市区町村別_健診受診率!Y31</f>
        <v>18944</v>
      </c>
      <c r="BM31" s="8"/>
      <c r="BN31" s="134">
        <v>27</v>
      </c>
      <c r="BO31" s="139" t="s">
        <v>36</v>
      </c>
      <c r="BP31" s="114">
        <f t="shared" si="7"/>
        <v>0.88073394495412849</v>
      </c>
      <c r="BQ31" s="141"/>
      <c r="BR31" s="140" t="s">
        <v>29</v>
      </c>
      <c r="BS31" s="283">
        <f t="shared" si="15"/>
        <v>0.83333333333333337</v>
      </c>
      <c r="BT31" s="9"/>
      <c r="BU31" s="36" t="str">
        <f t="shared" si="16"/>
        <v>藤井寺市</v>
      </c>
      <c r="BV31" s="110">
        <f t="shared" si="17"/>
        <v>0.83333333333333337</v>
      </c>
      <c r="BW31" s="9"/>
      <c r="BX31" s="115">
        <f t="shared" si="18"/>
        <v>0.85219287618124551</v>
      </c>
      <c r="BY31" s="116">
        <v>0</v>
      </c>
    </row>
    <row r="32" spans="2:77" s="10" customFormat="1" ht="14.25" customHeight="1">
      <c r="B32" s="505"/>
      <c r="C32" s="507"/>
      <c r="D32" s="494"/>
      <c r="E32" s="501"/>
      <c r="F32" s="501"/>
      <c r="G32" s="101" t="s">
        <v>153</v>
      </c>
      <c r="H32" s="183">
        <v>357403</v>
      </c>
      <c r="I32" s="151">
        <f>IFERROR(H32/E22,"-")</f>
        <v>5.4564536289531838E-4</v>
      </c>
      <c r="J32" s="183">
        <v>5</v>
      </c>
      <c r="K32" s="151">
        <f>IFERROR(J32/F22,"-")</f>
        <v>4.8355899419729211E-3</v>
      </c>
      <c r="L32" s="186">
        <f t="shared" si="8"/>
        <v>71480.600000000006</v>
      </c>
      <c r="M32" s="86">
        <f t="shared" si="21"/>
        <v>4.3058904581467448E-4</v>
      </c>
      <c r="N32" s="501"/>
      <c r="O32" s="501"/>
      <c r="P32" s="101" t="s">
        <v>153</v>
      </c>
      <c r="Q32" s="183">
        <v>1295</v>
      </c>
      <c r="R32" s="151">
        <f>IFERROR(Q32/N22,"-")</f>
        <v>7.1822912096853001E-6</v>
      </c>
      <c r="S32" s="183">
        <v>1</v>
      </c>
      <c r="T32" s="151">
        <f>IFERROR(S32/O22,"-")</f>
        <v>5.8139534883720929E-3</v>
      </c>
      <c r="U32" s="186">
        <f t="shared" si="9"/>
        <v>1295</v>
      </c>
      <c r="V32" s="86">
        <f t="shared" si="24"/>
        <v>8.6117809162934901E-5</v>
      </c>
      <c r="W32" s="501"/>
      <c r="X32" s="501"/>
      <c r="Y32" s="101" t="s">
        <v>153</v>
      </c>
      <c r="Z32" s="183">
        <v>7200</v>
      </c>
      <c r="AA32" s="151">
        <f>IFERROR(Z32/W22,"-")</f>
        <v>1.3696735630364673E-4</v>
      </c>
      <c r="AB32" s="183">
        <v>1</v>
      </c>
      <c r="AC32" s="151">
        <f>IFERROR(AB32/X22,"-")</f>
        <v>1.3513513513513514E-2</v>
      </c>
      <c r="AD32" s="186">
        <f t="shared" si="10"/>
        <v>7200</v>
      </c>
      <c r="AE32" s="86">
        <f t="shared" si="27"/>
        <v>8.6117809162934901E-5</v>
      </c>
      <c r="AF32" s="501"/>
      <c r="AG32" s="501"/>
      <c r="AH32" s="101" t="s">
        <v>153</v>
      </c>
      <c r="AI32" s="183">
        <v>23766</v>
      </c>
      <c r="AJ32" s="151">
        <f>IFERROR(AI32/AF22,"-")</f>
        <v>2.0904090018996282E-4</v>
      </c>
      <c r="AK32" s="183">
        <v>2</v>
      </c>
      <c r="AL32" s="151">
        <f>IFERROR(AK32/AG22,"-")</f>
        <v>1.6260162601626018E-2</v>
      </c>
      <c r="AM32" s="186">
        <f t="shared" si="11"/>
        <v>11883</v>
      </c>
      <c r="AN32" s="86">
        <f t="shared" si="30"/>
        <v>1.722356183258698E-4</v>
      </c>
      <c r="AO32" s="501"/>
      <c r="AP32" s="520"/>
      <c r="AQ32" s="101" t="s">
        <v>153</v>
      </c>
      <c r="AR32" s="183">
        <f t="shared" si="4"/>
        <v>389664</v>
      </c>
      <c r="AS32" s="151">
        <f>IFERROR(AR32/AO22,"-")</f>
        <v>3.890523280393333E-4</v>
      </c>
      <c r="AT32" s="183">
        <f t="shared" si="5"/>
        <v>9</v>
      </c>
      <c r="AU32" s="151">
        <f>IFERROR(AT32/AP22,"-")</f>
        <v>6.4148253741981472E-3</v>
      </c>
      <c r="AV32" s="186">
        <f t="shared" si="12"/>
        <v>43296</v>
      </c>
      <c r="AW32" s="86">
        <f t="shared" si="33"/>
        <v>7.7506028246641402E-4</v>
      </c>
      <c r="AX32" s="97"/>
      <c r="AY32" s="267" t="s">
        <v>37</v>
      </c>
      <c r="AZ32" s="157">
        <v>305516600</v>
      </c>
      <c r="BA32" s="157">
        <v>66312370</v>
      </c>
      <c r="BB32" s="157">
        <v>28653970</v>
      </c>
      <c r="BC32" s="157">
        <v>52302520</v>
      </c>
      <c r="BD32" s="157">
        <f t="shared" si="13"/>
        <v>452785460</v>
      </c>
      <c r="BE32" s="157">
        <v>534</v>
      </c>
      <c r="BF32" s="157">
        <v>84</v>
      </c>
      <c r="BG32" s="157">
        <v>46</v>
      </c>
      <c r="BH32" s="157">
        <v>71</v>
      </c>
      <c r="BI32" s="157">
        <f t="shared" si="14"/>
        <v>735</v>
      </c>
      <c r="BJ32" s="8"/>
      <c r="BK32" s="84" t="s">
        <v>37</v>
      </c>
      <c r="BL32" s="276">
        <f>市区町村別_健診受診率!Y32</f>
        <v>15463</v>
      </c>
      <c r="BM32" s="8"/>
      <c r="BN32" s="134">
        <v>28</v>
      </c>
      <c r="BO32" s="139" t="s">
        <v>37</v>
      </c>
      <c r="BP32" s="114">
        <f t="shared" si="7"/>
        <v>0.83098591549295775</v>
      </c>
      <c r="BQ32" s="141"/>
      <c r="BR32" s="140" t="s">
        <v>23</v>
      </c>
      <c r="BS32" s="283">
        <f t="shared" si="15"/>
        <v>0.85607196401799102</v>
      </c>
      <c r="BT32" s="130"/>
      <c r="BU32" s="36" t="str">
        <f t="shared" si="16"/>
        <v>阪南市</v>
      </c>
      <c r="BV32" s="110">
        <f t="shared" si="17"/>
        <v>0.83018867924528306</v>
      </c>
      <c r="BW32" s="9"/>
      <c r="BX32" s="115">
        <f t="shared" si="18"/>
        <v>0.85219287618124551</v>
      </c>
      <c r="BY32" s="116">
        <v>0</v>
      </c>
    </row>
    <row r="33" spans="2:77" s="10" customFormat="1" ht="14.25" customHeight="1">
      <c r="B33" s="505"/>
      <c r="C33" s="507"/>
      <c r="D33" s="494"/>
      <c r="E33" s="501"/>
      <c r="F33" s="501"/>
      <c r="G33" s="101" t="s">
        <v>154</v>
      </c>
      <c r="H33" s="183">
        <v>702300</v>
      </c>
      <c r="I33" s="151">
        <f>IFERROR(H33/E22,"-")</f>
        <v>1.072197878477187E-3</v>
      </c>
      <c r="J33" s="183">
        <v>6</v>
      </c>
      <c r="K33" s="151">
        <f>IFERROR(J33/F22,"-")</f>
        <v>5.8027079303675051E-3</v>
      </c>
      <c r="L33" s="186">
        <f t="shared" si="8"/>
        <v>117050</v>
      </c>
      <c r="M33" s="86">
        <f t="shared" si="21"/>
        <v>5.1670685497760935E-4</v>
      </c>
      <c r="N33" s="501"/>
      <c r="O33" s="501"/>
      <c r="P33" s="101" t="s">
        <v>154</v>
      </c>
      <c r="Q33" s="183">
        <v>201593</v>
      </c>
      <c r="R33" s="151">
        <f>IFERROR(Q33/N22,"-")</f>
        <v>1.118069213771497E-3</v>
      </c>
      <c r="S33" s="183">
        <v>4</v>
      </c>
      <c r="T33" s="151">
        <f>IFERROR(S33/O22,"-")</f>
        <v>2.3255813953488372E-2</v>
      </c>
      <c r="U33" s="186">
        <f t="shared" si="9"/>
        <v>50398.25</v>
      </c>
      <c r="V33" s="86">
        <f t="shared" si="24"/>
        <v>3.444712366517396E-4</v>
      </c>
      <c r="W33" s="501"/>
      <c r="X33" s="501"/>
      <c r="Y33" s="101" t="s">
        <v>154</v>
      </c>
      <c r="Z33" s="183">
        <v>0</v>
      </c>
      <c r="AA33" s="151">
        <f>IFERROR(Z33/W22,"-")</f>
        <v>0</v>
      </c>
      <c r="AB33" s="183">
        <v>0</v>
      </c>
      <c r="AC33" s="151">
        <f>IFERROR(AB33/X22,"-")</f>
        <v>0</v>
      </c>
      <c r="AD33" s="186" t="str">
        <f t="shared" si="10"/>
        <v>-</v>
      </c>
      <c r="AE33" s="86">
        <f t="shared" si="27"/>
        <v>0</v>
      </c>
      <c r="AF33" s="501"/>
      <c r="AG33" s="501"/>
      <c r="AH33" s="101" t="s">
        <v>154</v>
      </c>
      <c r="AI33" s="183">
        <v>790100</v>
      </c>
      <c r="AJ33" s="151">
        <f>IFERROR(AI33/AF22,"-")</f>
        <v>6.9495588336316427E-3</v>
      </c>
      <c r="AK33" s="183">
        <v>1</v>
      </c>
      <c r="AL33" s="151">
        <f>IFERROR(AK33/AG22,"-")</f>
        <v>8.130081300813009E-3</v>
      </c>
      <c r="AM33" s="186">
        <f t="shared" si="11"/>
        <v>790100</v>
      </c>
      <c r="AN33" s="86">
        <f t="shared" si="30"/>
        <v>8.6117809162934901E-5</v>
      </c>
      <c r="AO33" s="501"/>
      <c r="AP33" s="520"/>
      <c r="AQ33" s="101" t="s">
        <v>154</v>
      </c>
      <c r="AR33" s="183">
        <f t="shared" si="4"/>
        <v>1693993</v>
      </c>
      <c r="AS33" s="151">
        <f>IFERROR(AR33/AO22,"-")</f>
        <v>1.6913338679794242E-3</v>
      </c>
      <c r="AT33" s="183">
        <f t="shared" si="5"/>
        <v>11</v>
      </c>
      <c r="AU33" s="151">
        <f>IFERROR(AT33/AP22,"-")</f>
        <v>7.8403421240199576E-3</v>
      </c>
      <c r="AV33" s="186">
        <f t="shared" si="12"/>
        <v>153999.36363636365</v>
      </c>
      <c r="AW33" s="86">
        <f t="shared" si="33"/>
        <v>9.4729590079228388E-4</v>
      </c>
      <c r="AX33" s="97"/>
      <c r="AY33" s="267" t="s">
        <v>38</v>
      </c>
      <c r="AZ33" s="157">
        <v>389560860</v>
      </c>
      <c r="BA33" s="157">
        <v>64055840</v>
      </c>
      <c r="BB33" s="157">
        <v>49719970</v>
      </c>
      <c r="BC33" s="157">
        <v>66095470</v>
      </c>
      <c r="BD33" s="157">
        <f t="shared" si="13"/>
        <v>569432140</v>
      </c>
      <c r="BE33" s="157">
        <v>610</v>
      </c>
      <c r="BF33" s="157">
        <v>90</v>
      </c>
      <c r="BG33" s="157">
        <v>59</v>
      </c>
      <c r="BH33" s="157">
        <v>74</v>
      </c>
      <c r="BI33" s="157">
        <f t="shared" si="14"/>
        <v>833</v>
      </c>
      <c r="BJ33" s="8"/>
      <c r="BK33" s="84" t="s">
        <v>38</v>
      </c>
      <c r="BL33" s="276">
        <f>市区町村別_健診受診率!Y33</f>
        <v>13522</v>
      </c>
      <c r="BM33" s="8"/>
      <c r="BN33" s="134">
        <v>29</v>
      </c>
      <c r="BO33" s="139" t="s">
        <v>38</v>
      </c>
      <c r="BP33" s="114">
        <f t="shared" si="7"/>
        <v>0.8783783783783784</v>
      </c>
      <c r="BQ33" s="141"/>
      <c r="BR33" s="140" t="s">
        <v>50</v>
      </c>
      <c r="BS33" s="283">
        <f t="shared" si="15"/>
        <v>0.75903614457831325</v>
      </c>
      <c r="BT33" s="130"/>
      <c r="BU33" s="36" t="str">
        <f t="shared" si="16"/>
        <v>岸和田市</v>
      </c>
      <c r="BV33" s="110">
        <f t="shared" si="17"/>
        <v>0.82702702702702702</v>
      </c>
      <c r="BW33" s="9"/>
      <c r="BX33" s="115">
        <f t="shared" si="18"/>
        <v>0.85219287618124551</v>
      </c>
      <c r="BY33" s="116">
        <v>0</v>
      </c>
    </row>
    <row r="34" spans="2:77" s="10" customFormat="1" ht="14.25" customHeight="1">
      <c r="B34" s="505"/>
      <c r="C34" s="507"/>
      <c r="D34" s="494"/>
      <c r="E34" s="501"/>
      <c r="F34" s="501"/>
      <c r="G34" s="101" t="s">
        <v>155</v>
      </c>
      <c r="H34" s="183">
        <v>3167244</v>
      </c>
      <c r="I34" s="151">
        <f>IFERROR(H34/E22,"-")</f>
        <v>4.8354154882807917E-3</v>
      </c>
      <c r="J34" s="183">
        <v>90</v>
      </c>
      <c r="K34" s="151">
        <f>IFERROR(J34/F22,"-")</f>
        <v>8.7040618955512572E-2</v>
      </c>
      <c r="L34" s="186">
        <f t="shared" si="8"/>
        <v>35191.599999999999</v>
      </c>
      <c r="M34" s="86">
        <f t="shared" si="21"/>
        <v>7.7506028246641405E-3</v>
      </c>
      <c r="N34" s="501"/>
      <c r="O34" s="501"/>
      <c r="P34" s="101" t="s">
        <v>155</v>
      </c>
      <c r="Q34" s="183">
        <v>773736</v>
      </c>
      <c r="R34" s="151">
        <f>IFERROR(Q34/N22,"-")</f>
        <v>4.2912720242602826E-3</v>
      </c>
      <c r="S34" s="183">
        <v>26</v>
      </c>
      <c r="T34" s="151">
        <f>IFERROR(S34/O22,"-")</f>
        <v>0.15116279069767441</v>
      </c>
      <c r="U34" s="186">
        <f t="shared" si="9"/>
        <v>29759.076923076922</v>
      </c>
      <c r="V34" s="86">
        <f t="shared" si="24"/>
        <v>2.2390630382363073E-3</v>
      </c>
      <c r="W34" s="501"/>
      <c r="X34" s="501"/>
      <c r="Y34" s="101" t="s">
        <v>155</v>
      </c>
      <c r="Z34" s="183">
        <v>303578</v>
      </c>
      <c r="AA34" s="151">
        <f>IFERROR(Z34/W22,"-")</f>
        <v>5.7750383461039542E-3</v>
      </c>
      <c r="AB34" s="183">
        <v>10</v>
      </c>
      <c r="AC34" s="151">
        <f>IFERROR(AB34/X22,"-")</f>
        <v>0.13513513513513514</v>
      </c>
      <c r="AD34" s="186">
        <f t="shared" si="10"/>
        <v>30357.8</v>
      </c>
      <c r="AE34" s="86">
        <f t="shared" si="27"/>
        <v>8.6117809162934895E-4</v>
      </c>
      <c r="AF34" s="501"/>
      <c r="AG34" s="501"/>
      <c r="AH34" s="101" t="s">
        <v>155</v>
      </c>
      <c r="AI34" s="183">
        <v>822289</v>
      </c>
      <c r="AJ34" s="151">
        <f>IFERROR(AI34/AF22,"-")</f>
        <v>7.2326867279434628E-3</v>
      </c>
      <c r="AK34" s="183">
        <v>21</v>
      </c>
      <c r="AL34" s="151">
        <f>IFERROR(AK34/AG22,"-")</f>
        <v>0.17073170731707318</v>
      </c>
      <c r="AM34" s="186">
        <f t="shared" si="11"/>
        <v>39156.619047619046</v>
      </c>
      <c r="AN34" s="86">
        <f t="shared" si="30"/>
        <v>1.8084739924216328E-3</v>
      </c>
      <c r="AO34" s="501"/>
      <c r="AP34" s="520"/>
      <c r="AQ34" s="101" t="s">
        <v>155</v>
      </c>
      <c r="AR34" s="183">
        <f t="shared" si="4"/>
        <v>5066847</v>
      </c>
      <c r="AS34" s="151">
        <f>IFERROR(AR34/AO22,"-")</f>
        <v>5.0588933572747593E-3</v>
      </c>
      <c r="AT34" s="183">
        <f t="shared" si="5"/>
        <v>147</v>
      </c>
      <c r="AU34" s="151">
        <f>IFERROR(AT34/AP22,"-")</f>
        <v>0.10477548111190306</v>
      </c>
      <c r="AV34" s="186">
        <f t="shared" si="12"/>
        <v>34468.34693877551</v>
      </c>
      <c r="AW34" s="86">
        <f t="shared" si="33"/>
        <v>1.265931794695143E-2</v>
      </c>
      <c r="AX34" s="97"/>
      <c r="AY34" s="267" t="s">
        <v>39</v>
      </c>
      <c r="AZ34" s="157">
        <v>581881850</v>
      </c>
      <c r="BA34" s="157">
        <v>106187680</v>
      </c>
      <c r="BB34" s="157">
        <v>49281110</v>
      </c>
      <c r="BC34" s="157">
        <v>96745850</v>
      </c>
      <c r="BD34" s="157">
        <f t="shared" si="13"/>
        <v>834096490</v>
      </c>
      <c r="BE34" s="157">
        <v>955</v>
      </c>
      <c r="BF34" s="157">
        <v>144</v>
      </c>
      <c r="BG34" s="157">
        <v>80</v>
      </c>
      <c r="BH34" s="157">
        <v>119</v>
      </c>
      <c r="BI34" s="157">
        <f t="shared" si="14"/>
        <v>1298</v>
      </c>
      <c r="BJ34" s="8"/>
      <c r="BK34" s="84" t="s">
        <v>39</v>
      </c>
      <c r="BL34" s="276">
        <f>市区町村別_健診受診率!Y34</f>
        <v>17938</v>
      </c>
      <c r="BM34" s="8"/>
      <c r="BN34" s="134">
        <v>30</v>
      </c>
      <c r="BO34" s="139" t="s">
        <v>39</v>
      </c>
      <c r="BP34" s="114">
        <f t="shared" si="7"/>
        <v>0.8571428571428571</v>
      </c>
      <c r="BQ34" s="141"/>
      <c r="BR34" s="140" t="s">
        <v>18</v>
      </c>
      <c r="BS34" s="283">
        <f t="shared" si="15"/>
        <v>0.72368421052631582</v>
      </c>
      <c r="BT34" s="130"/>
      <c r="BU34" s="36" t="str">
        <f t="shared" si="16"/>
        <v>交野市</v>
      </c>
      <c r="BV34" s="110">
        <f t="shared" si="17"/>
        <v>0.81944444444444442</v>
      </c>
      <c r="BW34" s="9"/>
      <c r="BX34" s="115">
        <f t="shared" si="18"/>
        <v>0.85219287618124551</v>
      </c>
      <c r="BY34" s="116">
        <v>0</v>
      </c>
    </row>
    <row r="35" spans="2:77" s="10" customFormat="1" ht="14.25" customHeight="1">
      <c r="B35" s="505"/>
      <c r="C35" s="507"/>
      <c r="D35" s="494"/>
      <c r="E35" s="501"/>
      <c r="F35" s="501"/>
      <c r="G35" s="101" t="s">
        <v>156</v>
      </c>
      <c r="H35" s="183">
        <v>6034694</v>
      </c>
      <c r="I35" s="151">
        <f>IFERROR(H35/E22,"-")</f>
        <v>9.2131369842788132E-3</v>
      </c>
      <c r="J35" s="183">
        <v>73</v>
      </c>
      <c r="K35" s="151">
        <f>IFERROR(J35/F22,"-")</f>
        <v>7.0599613152804636E-2</v>
      </c>
      <c r="L35" s="186">
        <f t="shared" si="8"/>
        <v>82667.04109589041</v>
      </c>
      <c r="M35" s="86">
        <f t="shared" si="21"/>
        <v>6.2866000688942469E-3</v>
      </c>
      <c r="N35" s="501"/>
      <c r="O35" s="501"/>
      <c r="P35" s="101" t="s">
        <v>156</v>
      </c>
      <c r="Q35" s="183">
        <v>551036</v>
      </c>
      <c r="R35" s="151">
        <f>IFERROR(Q35/N22,"-")</f>
        <v>3.0561397830271421E-3</v>
      </c>
      <c r="S35" s="183">
        <v>13</v>
      </c>
      <c r="T35" s="151">
        <f>IFERROR(S35/O22,"-")</f>
        <v>7.5581395348837205E-2</v>
      </c>
      <c r="U35" s="186">
        <f t="shared" si="9"/>
        <v>42387.384615384617</v>
      </c>
      <c r="V35" s="86">
        <f t="shared" si="24"/>
        <v>1.1195315191181536E-3</v>
      </c>
      <c r="W35" s="501"/>
      <c r="X35" s="501"/>
      <c r="Y35" s="101" t="s">
        <v>156</v>
      </c>
      <c r="Z35" s="183">
        <v>294737</v>
      </c>
      <c r="AA35" s="151">
        <f>IFERROR(Z35/W22,"-")</f>
        <v>5.6068538465094348E-3</v>
      </c>
      <c r="AB35" s="183">
        <v>3</v>
      </c>
      <c r="AC35" s="151">
        <f>IFERROR(AB35/X22,"-")</f>
        <v>4.0540540540540543E-2</v>
      </c>
      <c r="AD35" s="186">
        <f t="shared" si="10"/>
        <v>98245.666666666672</v>
      </c>
      <c r="AE35" s="86">
        <f t="shared" si="27"/>
        <v>2.5835342748880467E-4</v>
      </c>
      <c r="AF35" s="501"/>
      <c r="AG35" s="501"/>
      <c r="AH35" s="101" t="s">
        <v>156</v>
      </c>
      <c r="AI35" s="183">
        <v>4080981</v>
      </c>
      <c r="AJ35" s="151">
        <f>IFERROR(AI35/AF22,"-")</f>
        <v>3.5895478494409438E-2</v>
      </c>
      <c r="AK35" s="183">
        <v>16</v>
      </c>
      <c r="AL35" s="151">
        <f>IFERROR(AK35/AG22,"-")</f>
        <v>0.13008130081300814</v>
      </c>
      <c r="AM35" s="186">
        <f t="shared" si="11"/>
        <v>255061.3125</v>
      </c>
      <c r="AN35" s="86">
        <f t="shared" si="30"/>
        <v>1.3778849466069584E-3</v>
      </c>
      <c r="AO35" s="501"/>
      <c r="AP35" s="520"/>
      <c r="AQ35" s="101" t="s">
        <v>156</v>
      </c>
      <c r="AR35" s="183">
        <f t="shared" si="4"/>
        <v>10961448</v>
      </c>
      <c r="AS35" s="151">
        <f>IFERROR(AR35/AO22,"-")</f>
        <v>1.0944241354300355E-2</v>
      </c>
      <c r="AT35" s="183">
        <f t="shared" si="5"/>
        <v>105</v>
      </c>
      <c r="AU35" s="151">
        <f>IFERROR(AT35/AP22,"-")</f>
        <v>7.4839629365645047E-2</v>
      </c>
      <c r="AV35" s="186">
        <f t="shared" si="12"/>
        <v>104394.74285714286</v>
      </c>
      <c r="AW35" s="86">
        <f t="shared" si="33"/>
        <v>9.0423699621081637E-3</v>
      </c>
      <c r="AX35" s="97"/>
      <c r="AY35" s="267" t="s">
        <v>40</v>
      </c>
      <c r="AZ35" s="157">
        <v>684907790</v>
      </c>
      <c r="BA35" s="157">
        <v>101035660</v>
      </c>
      <c r="BB35" s="157">
        <v>68969680</v>
      </c>
      <c r="BC35" s="157">
        <v>145326150</v>
      </c>
      <c r="BD35" s="157">
        <f t="shared" si="13"/>
        <v>1000239280</v>
      </c>
      <c r="BE35" s="157">
        <v>1297</v>
      </c>
      <c r="BF35" s="157">
        <v>170</v>
      </c>
      <c r="BG35" s="157">
        <v>118</v>
      </c>
      <c r="BH35" s="157">
        <v>180</v>
      </c>
      <c r="BI35" s="157">
        <f t="shared" si="14"/>
        <v>1765</v>
      </c>
      <c r="BJ35" s="8"/>
      <c r="BK35" s="84" t="s">
        <v>40</v>
      </c>
      <c r="BL35" s="276">
        <f>市区町村別_健診受診率!Y35</f>
        <v>23842</v>
      </c>
      <c r="BM35" s="8"/>
      <c r="BN35" s="134">
        <v>31</v>
      </c>
      <c r="BO35" s="139" t="s">
        <v>40</v>
      </c>
      <c r="BP35" s="114">
        <f t="shared" si="7"/>
        <v>0.8833333333333333</v>
      </c>
      <c r="BQ35" s="141"/>
      <c r="BR35" s="140" t="s">
        <v>19</v>
      </c>
      <c r="BS35" s="283">
        <f t="shared" si="15"/>
        <v>0.81944444444444442</v>
      </c>
      <c r="BT35" s="9"/>
      <c r="BU35" s="36" t="str">
        <f t="shared" si="16"/>
        <v>柏原市</v>
      </c>
      <c r="BV35" s="110">
        <f t="shared" si="17"/>
        <v>0.81617647058823528</v>
      </c>
      <c r="BW35" s="9"/>
      <c r="BX35" s="115">
        <f t="shared" si="18"/>
        <v>0.85219287618124551</v>
      </c>
      <c r="BY35" s="116">
        <v>0</v>
      </c>
    </row>
    <row r="36" spans="2:77" s="10" customFormat="1" ht="14.25" customHeight="1">
      <c r="B36" s="505"/>
      <c r="C36" s="507"/>
      <c r="D36" s="494"/>
      <c r="E36" s="501"/>
      <c r="F36" s="501"/>
      <c r="G36" s="101" t="s">
        <v>157</v>
      </c>
      <c r="H36" s="183">
        <v>1606849</v>
      </c>
      <c r="I36" s="151">
        <f>IFERROR(H36/E22,"-")</f>
        <v>2.4531682882431862E-3</v>
      </c>
      <c r="J36" s="183">
        <v>48</v>
      </c>
      <c r="K36" s="151">
        <f>IFERROR(J36/F22,"-")</f>
        <v>4.6421663442940041E-2</v>
      </c>
      <c r="L36" s="186">
        <f t="shared" si="8"/>
        <v>33476.020833333336</v>
      </c>
      <c r="M36" s="86">
        <f t="shared" si="21"/>
        <v>4.1336548398208748E-3</v>
      </c>
      <c r="N36" s="501"/>
      <c r="O36" s="501"/>
      <c r="P36" s="101" t="s">
        <v>157</v>
      </c>
      <c r="Q36" s="183">
        <v>848300</v>
      </c>
      <c r="R36" s="151">
        <f>IFERROR(Q36/N22,"-")</f>
        <v>4.7048167051552438E-3</v>
      </c>
      <c r="S36" s="183">
        <v>15</v>
      </c>
      <c r="T36" s="151">
        <f>IFERROR(S36/O22,"-")</f>
        <v>8.7209302325581398E-2</v>
      </c>
      <c r="U36" s="186">
        <f t="shared" si="9"/>
        <v>56553.333333333336</v>
      </c>
      <c r="V36" s="86">
        <f t="shared" si="24"/>
        <v>1.2917671374440235E-3</v>
      </c>
      <c r="W36" s="501"/>
      <c r="X36" s="501"/>
      <c r="Y36" s="101" t="s">
        <v>157</v>
      </c>
      <c r="Z36" s="183">
        <v>311563</v>
      </c>
      <c r="AA36" s="151">
        <f>IFERROR(Z36/W22,"-")</f>
        <v>5.9269389488934843E-3</v>
      </c>
      <c r="AB36" s="183">
        <v>7</v>
      </c>
      <c r="AC36" s="151">
        <f>IFERROR(AB36/X22,"-")</f>
        <v>9.45945945945946E-2</v>
      </c>
      <c r="AD36" s="186">
        <f t="shared" si="10"/>
        <v>44509</v>
      </c>
      <c r="AE36" s="86">
        <f t="shared" si="27"/>
        <v>6.0282466414054428E-4</v>
      </c>
      <c r="AF36" s="501"/>
      <c r="AG36" s="501"/>
      <c r="AH36" s="101" t="s">
        <v>157</v>
      </c>
      <c r="AI36" s="183">
        <v>421202</v>
      </c>
      <c r="AJ36" s="151">
        <f>IFERROR(AI36/AF22,"-")</f>
        <v>3.7048070875121061E-3</v>
      </c>
      <c r="AK36" s="183">
        <v>11</v>
      </c>
      <c r="AL36" s="151">
        <f>IFERROR(AK36/AG22,"-")</f>
        <v>8.943089430894309E-2</v>
      </c>
      <c r="AM36" s="186">
        <f t="shared" si="11"/>
        <v>38291.090909090912</v>
      </c>
      <c r="AN36" s="86">
        <f t="shared" si="30"/>
        <v>9.4729590079228388E-4</v>
      </c>
      <c r="AO36" s="501"/>
      <c r="AP36" s="520"/>
      <c r="AQ36" s="101" t="s">
        <v>157</v>
      </c>
      <c r="AR36" s="183">
        <f t="shared" si="4"/>
        <v>3187914</v>
      </c>
      <c r="AS36" s="151">
        <f>IFERROR(AR36/AO22,"-")</f>
        <v>3.1829097973874493E-3</v>
      </c>
      <c r="AT36" s="183">
        <f t="shared" si="5"/>
        <v>81</v>
      </c>
      <c r="AU36" s="151">
        <f>IFERROR(AT36/AP22,"-")</f>
        <v>5.7733428367783321E-2</v>
      </c>
      <c r="AV36" s="186">
        <f t="shared" si="12"/>
        <v>39356.962962962964</v>
      </c>
      <c r="AW36" s="86">
        <f t="shared" si="33"/>
        <v>6.9755425421977263E-3</v>
      </c>
      <c r="AX36" s="97"/>
      <c r="AY36" s="267" t="s">
        <v>41</v>
      </c>
      <c r="AZ36" s="157">
        <v>893298410</v>
      </c>
      <c r="BA36" s="157">
        <v>103133370</v>
      </c>
      <c r="BB36" s="157">
        <v>73653070</v>
      </c>
      <c r="BC36" s="157">
        <v>136344950</v>
      </c>
      <c r="BD36" s="157">
        <f t="shared" si="13"/>
        <v>1206429800</v>
      </c>
      <c r="BE36" s="157">
        <v>1415</v>
      </c>
      <c r="BF36" s="157">
        <v>171</v>
      </c>
      <c r="BG36" s="157">
        <v>120</v>
      </c>
      <c r="BH36" s="157">
        <v>189</v>
      </c>
      <c r="BI36" s="157">
        <f t="shared" si="14"/>
        <v>1895</v>
      </c>
      <c r="BJ36" s="8"/>
      <c r="BK36" s="84" t="s">
        <v>41</v>
      </c>
      <c r="BL36" s="276">
        <f>市区町村別_健診受診率!Y36</f>
        <v>20290</v>
      </c>
      <c r="BM36" s="8"/>
      <c r="BN36" s="134">
        <v>32</v>
      </c>
      <c r="BO36" s="139" t="s">
        <v>41</v>
      </c>
      <c r="BP36" s="114">
        <f t="shared" si="7"/>
        <v>0.85185185185185186</v>
      </c>
      <c r="BQ36" s="141"/>
      <c r="BR36" s="140" t="s">
        <v>30</v>
      </c>
      <c r="BS36" s="283">
        <f t="shared" si="15"/>
        <v>0.75324675324675328</v>
      </c>
      <c r="BT36" s="9"/>
      <c r="BU36" s="36" t="str">
        <f t="shared" si="16"/>
        <v>貝塚市</v>
      </c>
      <c r="BV36" s="110">
        <f t="shared" si="17"/>
        <v>0.8125</v>
      </c>
      <c r="BW36" s="9"/>
      <c r="BX36" s="115">
        <f t="shared" si="18"/>
        <v>0.85219287618124551</v>
      </c>
      <c r="BY36" s="116">
        <v>0</v>
      </c>
    </row>
    <row r="37" spans="2:77" s="10" customFormat="1" ht="14.25" customHeight="1">
      <c r="B37" s="505"/>
      <c r="C37" s="507"/>
      <c r="D37" s="494"/>
      <c r="E37" s="501"/>
      <c r="F37" s="501"/>
      <c r="G37" s="102" t="s">
        <v>158</v>
      </c>
      <c r="H37" s="184">
        <v>1084975</v>
      </c>
      <c r="I37" s="152">
        <f>IFERROR(H37/E22,"-")</f>
        <v>1.6564258766919922E-3</v>
      </c>
      <c r="J37" s="184">
        <v>70</v>
      </c>
      <c r="K37" s="152">
        <f>IFERROR(J37/F22,"-")</f>
        <v>6.7698259187620888E-2</v>
      </c>
      <c r="L37" s="187">
        <f t="shared" si="8"/>
        <v>15499.642857142857</v>
      </c>
      <c r="M37" s="87">
        <f t="shared" si="21"/>
        <v>6.0282466414054428E-3</v>
      </c>
      <c r="N37" s="501"/>
      <c r="O37" s="501"/>
      <c r="P37" s="102" t="s">
        <v>158</v>
      </c>
      <c r="Q37" s="184">
        <v>118101</v>
      </c>
      <c r="R37" s="152">
        <f>IFERROR(Q37/N22,"-")</f>
        <v>6.5500831981084447E-4</v>
      </c>
      <c r="S37" s="184">
        <v>11</v>
      </c>
      <c r="T37" s="152">
        <f>IFERROR(S37/O22,"-")</f>
        <v>6.3953488372093026E-2</v>
      </c>
      <c r="U37" s="187">
        <f t="shared" si="9"/>
        <v>10736.454545454546</v>
      </c>
      <c r="V37" s="87">
        <f t="shared" si="24"/>
        <v>9.4729590079228388E-4</v>
      </c>
      <c r="W37" s="501"/>
      <c r="X37" s="501"/>
      <c r="Y37" s="102" t="s">
        <v>158</v>
      </c>
      <c r="Z37" s="184">
        <v>34690</v>
      </c>
      <c r="AA37" s="152">
        <f>IFERROR(Z37/W22,"-")</f>
        <v>6.5991633196854237E-4</v>
      </c>
      <c r="AB37" s="184">
        <v>5</v>
      </c>
      <c r="AC37" s="152">
        <f>IFERROR(AB37/X22,"-")</f>
        <v>6.7567567567567571E-2</v>
      </c>
      <c r="AD37" s="187">
        <f t="shared" si="10"/>
        <v>6938</v>
      </c>
      <c r="AE37" s="87">
        <f t="shared" si="27"/>
        <v>4.3058904581467448E-4</v>
      </c>
      <c r="AF37" s="501"/>
      <c r="AG37" s="501"/>
      <c r="AH37" s="102" t="s">
        <v>158</v>
      </c>
      <c r="AI37" s="184">
        <v>125912</v>
      </c>
      <c r="AJ37" s="152">
        <f>IFERROR(AI37/AF22,"-")</f>
        <v>1.1074963319329546E-3</v>
      </c>
      <c r="AK37" s="184">
        <v>12</v>
      </c>
      <c r="AL37" s="152">
        <f>IFERROR(AK37/AG22,"-")</f>
        <v>9.7560975609756101E-2</v>
      </c>
      <c r="AM37" s="187">
        <f t="shared" si="11"/>
        <v>10492.666666666666</v>
      </c>
      <c r="AN37" s="87">
        <f t="shared" si="30"/>
        <v>1.0334137099552187E-3</v>
      </c>
      <c r="AO37" s="501"/>
      <c r="AP37" s="520"/>
      <c r="AQ37" s="102" t="s">
        <v>158</v>
      </c>
      <c r="AR37" s="184">
        <f t="shared" si="4"/>
        <v>1363678</v>
      </c>
      <c r="AS37" s="152">
        <f>IFERROR(AR37/AO22,"-")</f>
        <v>1.3615373773200037E-3</v>
      </c>
      <c r="AT37" s="184">
        <f t="shared" si="5"/>
        <v>98</v>
      </c>
      <c r="AU37" s="152">
        <f>IFERROR(AT37/AP22,"-")</f>
        <v>6.9850320741268707E-2</v>
      </c>
      <c r="AV37" s="187">
        <f t="shared" si="12"/>
        <v>13915.081632653062</v>
      </c>
      <c r="AW37" s="87">
        <f t="shared" si="33"/>
        <v>8.439545297967619E-3</v>
      </c>
      <c r="AX37" s="97"/>
      <c r="AY37" s="267" t="s">
        <v>42</v>
      </c>
      <c r="AZ37" s="157">
        <v>168982010</v>
      </c>
      <c r="BA37" s="157">
        <v>34008270</v>
      </c>
      <c r="BB37" s="157">
        <v>12994420</v>
      </c>
      <c r="BC37" s="157">
        <v>36000180</v>
      </c>
      <c r="BD37" s="157">
        <f t="shared" si="13"/>
        <v>251984880</v>
      </c>
      <c r="BE37" s="157">
        <v>312</v>
      </c>
      <c r="BF37" s="157">
        <v>43</v>
      </c>
      <c r="BG37" s="157">
        <v>26</v>
      </c>
      <c r="BH37" s="157">
        <v>47</v>
      </c>
      <c r="BI37" s="157">
        <f t="shared" si="14"/>
        <v>428</v>
      </c>
      <c r="BJ37" s="8"/>
      <c r="BK37" s="84" t="s">
        <v>42</v>
      </c>
      <c r="BL37" s="276">
        <f>市区町村別_健診受診率!Y37</f>
        <v>5747</v>
      </c>
      <c r="BM37" s="8"/>
      <c r="BN37" s="134">
        <v>33</v>
      </c>
      <c r="BO37" s="139" t="s">
        <v>42</v>
      </c>
      <c r="BP37" s="114">
        <f t="shared" ref="BP37:BP68" si="34">INDEX($AL:$AL,(ROW()+($BN37)*16))</f>
        <v>0.72340425531914898</v>
      </c>
      <c r="BQ37" s="141"/>
      <c r="BR37" s="140" t="s">
        <v>51</v>
      </c>
      <c r="BS37" s="283">
        <f t="shared" si="15"/>
        <v>0.83018867924528306</v>
      </c>
      <c r="BT37" s="9"/>
      <c r="BU37" s="36" t="str">
        <f t="shared" si="16"/>
        <v>箕面市</v>
      </c>
      <c r="BV37" s="110">
        <f t="shared" si="17"/>
        <v>0.80211081794195249</v>
      </c>
      <c r="BW37" s="9"/>
      <c r="BX37" s="115">
        <f t="shared" si="18"/>
        <v>0.85219287618124551</v>
      </c>
      <c r="BY37" s="116">
        <v>0</v>
      </c>
    </row>
    <row r="38" spans="2:77" s="10" customFormat="1" ht="14.25" customHeight="1">
      <c r="B38" s="505"/>
      <c r="C38" s="508"/>
      <c r="D38" s="495"/>
      <c r="E38" s="502"/>
      <c r="F38" s="502"/>
      <c r="G38" s="103" t="s">
        <v>81</v>
      </c>
      <c r="H38" s="174">
        <v>111205949</v>
      </c>
      <c r="I38" s="152">
        <f>IFERROR(H38/E22,"-")</f>
        <v>0.16977756313803541</v>
      </c>
      <c r="J38" s="184">
        <v>789</v>
      </c>
      <c r="K38" s="152">
        <f>IFERROR(J38/F22,"-")</f>
        <v>0.76305609284332687</v>
      </c>
      <c r="L38" s="187">
        <f t="shared" si="8"/>
        <v>140945.4359949303</v>
      </c>
      <c r="M38" s="88">
        <f t="shared" si="21"/>
        <v>6.7946951429555633E-2</v>
      </c>
      <c r="N38" s="502"/>
      <c r="O38" s="502"/>
      <c r="P38" s="103" t="s">
        <v>81</v>
      </c>
      <c r="Q38" s="174">
        <v>22658001</v>
      </c>
      <c r="R38" s="152">
        <f>IFERROR(Q38/N22,"-")</f>
        <v>0.12566514394698128</v>
      </c>
      <c r="S38" s="184">
        <v>136</v>
      </c>
      <c r="T38" s="152">
        <f>IFERROR(S38/O22,"-")</f>
        <v>0.79069767441860461</v>
      </c>
      <c r="U38" s="187">
        <f t="shared" si="9"/>
        <v>166602.94852941178</v>
      </c>
      <c r="V38" s="88">
        <f t="shared" si="24"/>
        <v>1.1712022046159145E-2</v>
      </c>
      <c r="W38" s="502"/>
      <c r="X38" s="502"/>
      <c r="Y38" s="103" t="s">
        <v>81</v>
      </c>
      <c r="Z38" s="174">
        <v>6975558</v>
      </c>
      <c r="AA38" s="152">
        <f>IFERROR(Z38/W22,"-")</f>
        <v>0.13269774138927132</v>
      </c>
      <c r="AB38" s="184">
        <v>67</v>
      </c>
      <c r="AC38" s="152">
        <f>IFERROR(AB38/X22,"-")</f>
        <v>0.90540540540540537</v>
      </c>
      <c r="AD38" s="187">
        <f t="shared" si="10"/>
        <v>104112.80597014926</v>
      </c>
      <c r="AE38" s="88">
        <f t="shared" si="27"/>
        <v>5.7698932139166378E-3</v>
      </c>
      <c r="AF38" s="502"/>
      <c r="AG38" s="502"/>
      <c r="AH38" s="103" t="s">
        <v>81</v>
      </c>
      <c r="AI38" s="174">
        <v>27285014</v>
      </c>
      <c r="AJ38" s="152">
        <f>IFERROR(AI38/AF22,"-")</f>
        <v>0.23999343129915585</v>
      </c>
      <c r="AK38" s="184">
        <v>113</v>
      </c>
      <c r="AL38" s="152">
        <f>IFERROR(AK38/AG22,"-")</f>
        <v>0.91869918699186992</v>
      </c>
      <c r="AM38" s="187">
        <f t="shared" si="11"/>
        <v>241460.30088495577</v>
      </c>
      <c r="AN38" s="88">
        <f t="shared" si="30"/>
        <v>9.7313124354116431E-3</v>
      </c>
      <c r="AO38" s="502"/>
      <c r="AP38" s="521"/>
      <c r="AQ38" s="103" t="s">
        <v>81</v>
      </c>
      <c r="AR38" s="174">
        <f t="shared" si="4"/>
        <v>168124522</v>
      </c>
      <c r="AS38" s="152">
        <f>IFERROR(AR38/AO22,"-")</f>
        <v>0.16786060987055543</v>
      </c>
      <c r="AT38" s="184">
        <f t="shared" si="5"/>
        <v>1105</v>
      </c>
      <c r="AU38" s="152">
        <f>IFERROR(AT38/AP22,"-")</f>
        <v>0.78759800427655025</v>
      </c>
      <c r="AV38" s="187">
        <f t="shared" si="12"/>
        <v>152148.8886877828</v>
      </c>
      <c r="AW38" s="88">
        <f t="shared" si="33"/>
        <v>9.5160179125043057E-2</v>
      </c>
      <c r="AX38" s="97"/>
      <c r="AY38" s="267" t="s">
        <v>44</v>
      </c>
      <c r="AZ38" s="157">
        <v>941022160</v>
      </c>
      <c r="BA38" s="157">
        <v>111079350</v>
      </c>
      <c r="BB38" s="157">
        <v>74598360</v>
      </c>
      <c r="BC38" s="157">
        <v>139806250</v>
      </c>
      <c r="BD38" s="157">
        <f t="shared" si="13"/>
        <v>1266506120</v>
      </c>
      <c r="BE38" s="157">
        <v>1513</v>
      </c>
      <c r="BF38" s="157">
        <v>197</v>
      </c>
      <c r="BG38" s="157">
        <v>99</v>
      </c>
      <c r="BH38" s="157">
        <v>185</v>
      </c>
      <c r="BI38" s="157">
        <f t="shared" si="14"/>
        <v>1994</v>
      </c>
      <c r="BJ38" s="8"/>
      <c r="BK38" s="84" t="s">
        <v>44</v>
      </c>
      <c r="BL38" s="276">
        <f>市区町村別_健診受診率!Y38</f>
        <v>25869</v>
      </c>
      <c r="BM38" s="8"/>
      <c r="BN38" s="134">
        <v>34</v>
      </c>
      <c r="BO38" s="139" t="s">
        <v>44</v>
      </c>
      <c r="BP38" s="114">
        <f t="shared" si="34"/>
        <v>0.82702702702702702</v>
      </c>
      <c r="BQ38" s="141"/>
      <c r="BR38" s="140" t="s">
        <v>11</v>
      </c>
      <c r="BS38" s="283">
        <f t="shared" si="15"/>
        <v>0.79166666666666663</v>
      </c>
      <c r="BT38" s="9"/>
      <c r="BU38" s="36" t="str">
        <f t="shared" si="16"/>
        <v>能勢町</v>
      </c>
      <c r="BV38" s="110">
        <f t="shared" si="17"/>
        <v>0.7931034482758621</v>
      </c>
      <c r="BW38" s="9"/>
      <c r="BX38" s="115">
        <f t="shared" si="18"/>
        <v>0.85219287618124551</v>
      </c>
      <c r="BY38" s="116">
        <v>0</v>
      </c>
    </row>
    <row r="39" spans="2:77" s="10" customFormat="1" ht="14.25" customHeight="1">
      <c r="B39" s="505">
        <v>3</v>
      </c>
      <c r="C39" s="506" t="s">
        <v>125</v>
      </c>
      <c r="D39" s="493">
        <f>BL7</f>
        <v>7446</v>
      </c>
      <c r="E39" s="503">
        <f t="shared" ref="E39" si="35">VLOOKUP(C39,$AY$5:$BI$78,2,0)</f>
        <v>279213470</v>
      </c>
      <c r="F39" s="503">
        <f t="shared" ref="F39" si="36">VLOOKUP(C39,$AY$5:$BI$78,7,0)</f>
        <v>381</v>
      </c>
      <c r="G39" s="99" t="s">
        <v>144</v>
      </c>
      <c r="H39" s="182">
        <v>2639510</v>
      </c>
      <c r="I39" s="150">
        <f>IFERROR(H39/E39,"-")</f>
        <v>9.4533763002193263E-3</v>
      </c>
      <c r="J39" s="182">
        <v>63</v>
      </c>
      <c r="K39" s="150">
        <f>IFERROR(J39/F39,"-")</f>
        <v>0.16535433070866143</v>
      </c>
      <c r="L39" s="185">
        <f t="shared" si="8"/>
        <v>41896.984126984127</v>
      </c>
      <c r="M39" s="85">
        <f>IFERROR(J39/$BL$7,0)</f>
        <v>8.4609186140209517E-3</v>
      </c>
      <c r="N39" s="503">
        <f t="shared" ref="N39" si="37">VLOOKUP(C39,$AY$5:$BI$78,3,0)</f>
        <v>31615910</v>
      </c>
      <c r="O39" s="503">
        <f t="shared" ref="O39" si="38">VLOOKUP(C39,$AY$5:$BI$78,8,0)</f>
        <v>43</v>
      </c>
      <c r="P39" s="99" t="s">
        <v>144</v>
      </c>
      <c r="Q39" s="182">
        <v>100499</v>
      </c>
      <c r="R39" s="150">
        <f>IFERROR(Q39/N39,"-")</f>
        <v>3.1787476621738865E-3</v>
      </c>
      <c r="S39" s="182">
        <v>7</v>
      </c>
      <c r="T39" s="150">
        <f>IFERROR(S39/O39,"-")</f>
        <v>0.16279069767441862</v>
      </c>
      <c r="U39" s="185">
        <f t="shared" si="9"/>
        <v>14357</v>
      </c>
      <c r="V39" s="85">
        <f>IFERROR(S39/$BL$7,0)</f>
        <v>9.4010206822455009E-4</v>
      </c>
      <c r="W39" s="503">
        <f t="shared" ref="W39" si="39">VLOOKUP(C39,$AY$5:$BI$78,4,0)</f>
        <v>22513550</v>
      </c>
      <c r="X39" s="503">
        <f t="shared" ref="X39" si="40">VLOOKUP(C39,$AY$5:$BI$78,9,0)</f>
        <v>41</v>
      </c>
      <c r="Y39" s="99" t="s">
        <v>144</v>
      </c>
      <c r="Z39" s="182">
        <v>76197</v>
      </c>
      <c r="AA39" s="150">
        <f>IFERROR(Z39/W39,"-")</f>
        <v>3.384495115163979E-3</v>
      </c>
      <c r="AB39" s="182">
        <v>8</v>
      </c>
      <c r="AC39" s="150">
        <f>IFERROR(AB39/X39,"-")</f>
        <v>0.1951219512195122</v>
      </c>
      <c r="AD39" s="185">
        <f t="shared" si="10"/>
        <v>9524.625</v>
      </c>
      <c r="AE39" s="85">
        <f>IFERROR(AB39/$BL$7,0)</f>
        <v>1.0744023636852001E-3</v>
      </c>
      <c r="AF39" s="503">
        <f t="shared" ref="AF39" si="41">VLOOKUP(C39,$AY$5:$BI$78,5,0)</f>
        <v>49950950</v>
      </c>
      <c r="AG39" s="503">
        <f t="shared" ref="AG39" si="42">VLOOKUP(C39,$AY$5:$BI$78,10,0)</f>
        <v>45</v>
      </c>
      <c r="AH39" s="99" t="s">
        <v>144</v>
      </c>
      <c r="AI39" s="182">
        <v>1569101</v>
      </c>
      <c r="AJ39" s="150">
        <f>IFERROR(AI39/AF39,"-")</f>
        <v>3.1412835992108257E-2</v>
      </c>
      <c r="AK39" s="182">
        <v>12</v>
      </c>
      <c r="AL39" s="150">
        <f>IFERROR(AK39/AG39,"-")</f>
        <v>0.26666666666666666</v>
      </c>
      <c r="AM39" s="185">
        <f t="shared" si="11"/>
        <v>130758.41666666667</v>
      </c>
      <c r="AN39" s="85">
        <f>IFERROR(AK39/$BL$7,0)</f>
        <v>1.6116035455278001E-3</v>
      </c>
      <c r="AO39" s="503">
        <f t="shared" ref="AO39" si="43">VLOOKUP(C39,$AY$5:$BI$78,6,0)</f>
        <v>383293880</v>
      </c>
      <c r="AP39" s="519">
        <f t="shared" ref="AP39" si="44">VLOOKUP(C39,$AY$5:$BI$78,11,0)</f>
        <v>510</v>
      </c>
      <c r="AQ39" s="99" t="s">
        <v>144</v>
      </c>
      <c r="AR39" s="182">
        <f t="shared" si="4"/>
        <v>4385307</v>
      </c>
      <c r="AS39" s="150">
        <f>IFERROR(AR39/AO39,"-")</f>
        <v>1.1441108843167545E-2</v>
      </c>
      <c r="AT39" s="182">
        <f t="shared" si="5"/>
        <v>90</v>
      </c>
      <c r="AU39" s="150">
        <f>IFERROR(AT39/AP39,"-")</f>
        <v>0.17647058823529413</v>
      </c>
      <c r="AV39" s="185">
        <f t="shared" si="12"/>
        <v>48725.633333333331</v>
      </c>
      <c r="AW39" s="85">
        <f>IFERROR(AT39/$BL$7,0)</f>
        <v>1.2087026591458501E-2</v>
      </c>
      <c r="AX39" s="97"/>
      <c r="AY39" s="267" t="s">
        <v>1</v>
      </c>
      <c r="AZ39" s="157">
        <v>2010667640</v>
      </c>
      <c r="BA39" s="157">
        <v>318848420</v>
      </c>
      <c r="BB39" s="157">
        <v>206482510</v>
      </c>
      <c r="BC39" s="157">
        <v>380164550</v>
      </c>
      <c r="BD39" s="157">
        <f t="shared" si="13"/>
        <v>2916163120</v>
      </c>
      <c r="BE39" s="157">
        <v>3540</v>
      </c>
      <c r="BF39" s="157">
        <v>509</v>
      </c>
      <c r="BG39" s="157">
        <v>267</v>
      </c>
      <c r="BH39" s="157">
        <v>499</v>
      </c>
      <c r="BI39" s="157">
        <f t="shared" si="14"/>
        <v>4815</v>
      </c>
      <c r="BJ39" s="8"/>
      <c r="BK39" s="84" t="s">
        <v>1</v>
      </c>
      <c r="BL39" s="276">
        <f>市区町村別_健診受診率!Y39</f>
        <v>52871</v>
      </c>
      <c r="BM39" s="8"/>
      <c r="BN39" s="134">
        <v>35</v>
      </c>
      <c r="BO39" s="139" t="s">
        <v>1</v>
      </c>
      <c r="BP39" s="114">
        <f t="shared" si="34"/>
        <v>0.83767535070140275</v>
      </c>
      <c r="BQ39" s="141"/>
      <c r="BR39" s="140" t="s">
        <v>5</v>
      </c>
      <c r="BS39" s="283">
        <f t="shared" si="15"/>
        <v>0.76470588235294112</v>
      </c>
      <c r="BT39" s="9"/>
      <c r="BU39" s="36" t="str">
        <f t="shared" si="16"/>
        <v>島本町</v>
      </c>
      <c r="BV39" s="110">
        <f t="shared" si="17"/>
        <v>0.79166666666666663</v>
      </c>
      <c r="BW39" s="9"/>
      <c r="BX39" s="115">
        <f t="shared" si="18"/>
        <v>0.85219287618124551</v>
      </c>
      <c r="BY39" s="116">
        <v>0</v>
      </c>
    </row>
    <row r="40" spans="2:77" s="10" customFormat="1" ht="14.25" customHeight="1">
      <c r="B40" s="505"/>
      <c r="C40" s="507"/>
      <c r="D40" s="494"/>
      <c r="E40" s="501"/>
      <c r="F40" s="501"/>
      <c r="G40" s="100" t="s">
        <v>145</v>
      </c>
      <c r="H40" s="183">
        <v>9804184</v>
      </c>
      <c r="I40" s="151">
        <f>IFERROR(H40/E39,"-")</f>
        <v>3.5113578152228833E-2</v>
      </c>
      <c r="J40" s="183">
        <v>129</v>
      </c>
      <c r="K40" s="151">
        <f>IFERROR(J40/F39,"-")</f>
        <v>0.33858267716535434</v>
      </c>
      <c r="L40" s="186">
        <f t="shared" si="8"/>
        <v>76001.426356589145</v>
      </c>
      <c r="M40" s="86">
        <f>IFERROR(J40/$BL$7,0)</f>
        <v>1.7324738114423852E-2</v>
      </c>
      <c r="N40" s="501"/>
      <c r="O40" s="501"/>
      <c r="P40" s="100" t="s">
        <v>145</v>
      </c>
      <c r="Q40" s="183">
        <v>1586870</v>
      </c>
      <c r="R40" s="151">
        <f>IFERROR(Q40/N39,"-")</f>
        <v>5.0192134276698032E-2</v>
      </c>
      <c r="S40" s="183">
        <v>16</v>
      </c>
      <c r="T40" s="151">
        <f>IFERROR(S40/O39,"-")</f>
        <v>0.37209302325581395</v>
      </c>
      <c r="U40" s="186">
        <f t="shared" si="9"/>
        <v>99179.375</v>
      </c>
      <c r="V40" s="86">
        <f>IFERROR(S40/$BL$7,0)</f>
        <v>2.1488047273704003E-3</v>
      </c>
      <c r="W40" s="501"/>
      <c r="X40" s="501"/>
      <c r="Y40" s="100" t="s">
        <v>145</v>
      </c>
      <c r="Z40" s="183">
        <v>242935</v>
      </c>
      <c r="AA40" s="151">
        <f>IFERROR(Z40/W39,"-")</f>
        <v>1.0790612764313047E-2</v>
      </c>
      <c r="AB40" s="183">
        <v>15</v>
      </c>
      <c r="AC40" s="151">
        <f>IFERROR(AB40/X39,"-")</f>
        <v>0.36585365853658536</v>
      </c>
      <c r="AD40" s="186">
        <f t="shared" si="10"/>
        <v>16195.666666666666</v>
      </c>
      <c r="AE40" s="86">
        <f>IFERROR(AB40/$BL$7,0)</f>
        <v>2.01450443190975E-3</v>
      </c>
      <c r="AF40" s="501"/>
      <c r="AG40" s="501"/>
      <c r="AH40" s="100" t="s">
        <v>145</v>
      </c>
      <c r="AI40" s="183">
        <v>206858</v>
      </c>
      <c r="AJ40" s="151">
        <f>IFERROR(AI40/AF39,"-")</f>
        <v>4.1412225393110645E-3</v>
      </c>
      <c r="AK40" s="183">
        <v>10</v>
      </c>
      <c r="AL40" s="151">
        <f>IFERROR(AK40/AG39,"-")</f>
        <v>0.22222222222222221</v>
      </c>
      <c r="AM40" s="186">
        <f t="shared" si="11"/>
        <v>20685.8</v>
      </c>
      <c r="AN40" s="86">
        <f>IFERROR(AK40/$BL$7,0)</f>
        <v>1.3430029546065002E-3</v>
      </c>
      <c r="AO40" s="501"/>
      <c r="AP40" s="520"/>
      <c r="AQ40" s="100" t="s">
        <v>145</v>
      </c>
      <c r="AR40" s="183">
        <f t="shared" si="4"/>
        <v>11840847</v>
      </c>
      <c r="AS40" s="151">
        <f>IFERROR(AR40/AO39,"-")</f>
        <v>3.0892345580889526E-2</v>
      </c>
      <c r="AT40" s="183">
        <f t="shared" si="5"/>
        <v>170</v>
      </c>
      <c r="AU40" s="151">
        <f>IFERROR(AT40/AP39,"-")</f>
        <v>0.33333333333333331</v>
      </c>
      <c r="AV40" s="186">
        <f t="shared" si="12"/>
        <v>69652.041176470593</v>
      </c>
      <c r="AW40" s="86">
        <f>IFERROR(AT40/$BL$7,0)</f>
        <v>2.2831050228310501E-2</v>
      </c>
      <c r="AX40" s="97"/>
      <c r="AY40" s="267" t="s">
        <v>2</v>
      </c>
      <c r="AZ40" s="157">
        <v>538563630</v>
      </c>
      <c r="BA40" s="157">
        <v>127821470</v>
      </c>
      <c r="BB40" s="157">
        <v>65695320</v>
      </c>
      <c r="BC40" s="157">
        <v>83002560</v>
      </c>
      <c r="BD40" s="157">
        <f t="shared" si="13"/>
        <v>815082980</v>
      </c>
      <c r="BE40" s="157">
        <v>956</v>
      </c>
      <c r="BF40" s="157">
        <v>163</v>
      </c>
      <c r="BG40" s="157">
        <v>85</v>
      </c>
      <c r="BH40" s="157">
        <v>122</v>
      </c>
      <c r="BI40" s="157">
        <f t="shared" si="14"/>
        <v>1326</v>
      </c>
      <c r="BJ40" s="8"/>
      <c r="BK40" s="84" t="s">
        <v>2</v>
      </c>
      <c r="BL40" s="276">
        <f>市区町村別_健診受診率!Y40</f>
        <v>14726</v>
      </c>
      <c r="BM40" s="8"/>
      <c r="BN40" s="134">
        <v>36</v>
      </c>
      <c r="BO40" s="139" t="s">
        <v>2</v>
      </c>
      <c r="BP40" s="114">
        <f t="shared" si="34"/>
        <v>0.86885245901639341</v>
      </c>
      <c r="BQ40" s="141"/>
      <c r="BR40" s="140" t="s">
        <v>6</v>
      </c>
      <c r="BS40" s="283">
        <f t="shared" si="15"/>
        <v>0.7931034482758621</v>
      </c>
      <c r="BT40" s="9"/>
      <c r="BU40" s="36" t="str">
        <f t="shared" si="16"/>
        <v>熊取町</v>
      </c>
      <c r="BV40" s="110">
        <f t="shared" si="17"/>
        <v>0.78688524590163933</v>
      </c>
      <c r="BW40" s="9"/>
      <c r="BX40" s="115">
        <f t="shared" si="18"/>
        <v>0.85219287618124551</v>
      </c>
      <c r="BY40" s="116">
        <v>0</v>
      </c>
    </row>
    <row r="41" spans="2:77" s="10" customFormat="1" ht="14.25" customHeight="1">
      <c r="B41" s="505"/>
      <c r="C41" s="507"/>
      <c r="D41" s="494"/>
      <c r="E41" s="501"/>
      <c r="F41" s="501"/>
      <c r="G41" s="101" t="s">
        <v>146</v>
      </c>
      <c r="H41" s="183">
        <v>10014496</v>
      </c>
      <c r="I41" s="151">
        <f>IFERROR(H41/E39,"-")</f>
        <v>3.5866808288296408E-2</v>
      </c>
      <c r="J41" s="183">
        <v>132</v>
      </c>
      <c r="K41" s="151">
        <f>IFERROR(J41/F39,"-")</f>
        <v>0.34645669291338582</v>
      </c>
      <c r="L41" s="186">
        <f t="shared" si="8"/>
        <v>75867.393939393936</v>
      </c>
      <c r="M41" s="86">
        <f t="shared" ref="M41:M55" si="45">IFERROR(J41/$BL$7,0)</f>
        <v>1.7727639000805803E-2</v>
      </c>
      <c r="N41" s="501"/>
      <c r="O41" s="501"/>
      <c r="P41" s="101" t="s">
        <v>146</v>
      </c>
      <c r="Q41" s="183">
        <v>492187</v>
      </c>
      <c r="R41" s="151">
        <f>IFERROR(Q41/N39,"-")</f>
        <v>1.5567699933356339E-2</v>
      </c>
      <c r="S41" s="183">
        <v>16</v>
      </c>
      <c r="T41" s="151">
        <f>IFERROR(S41/O39,"-")</f>
        <v>0.37209302325581395</v>
      </c>
      <c r="U41" s="186">
        <f t="shared" si="9"/>
        <v>30761.6875</v>
      </c>
      <c r="V41" s="86">
        <f t="shared" ref="V41:V55" si="46">IFERROR(S41/$BL$7,0)</f>
        <v>2.1488047273704003E-3</v>
      </c>
      <c r="W41" s="501"/>
      <c r="X41" s="501"/>
      <c r="Y41" s="101" t="s">
        <v>146</v>
      </c>
      <c r="Z41" s="183">
        <v>441271</v>
      </c>
      <c r="AA41" s="151">
        <f>IFERROR(Z41/W39,"-")</f>
        <v>1.9600240743907558E-2</v>
      </c>
      <c r="AB41" s="183">
        <v>17</v>
      </c>
      <c r="AC41" s="151">
        <f>IFERROR(AB41/X39,"-")</f>
        <v>0.41463414634146339</v>
      </c>
      <c r="AD41" s="186">
        <f t="shared" si="10"/>
        <v>25957.117647058825</v>
      </c>
      <c r="AE41" s="86">
        <f t="shared" ref="AE41:AE55" si="47">IFERROR(AB41/$BL$7,0)</f>
        <v>2.2831050228310501E-3</v>
      </c>
      <c r="AF41" s="501"/>
      <c r="AG41" s="501"/>
      <c r="AH41" s="101" t="s">
        <v>146</v>
      </c>
      <c r="AI41" s="183">
        <v>2123972</v>
      </c>
      <c r="AJ41" s="151">
        <f>IFERROR(AI41/AF39,"-")</f>
        <v>4.2521153251339566E-2</v>
      </c>
      <c r="AK41" s="183">
        <v>13</v>
      </c>
      <c r="AL41" s="151">
        <f>IFERROR(AK41/AG39,"-")</f>
        <v>0.28888888888888886</v>
      </c>
      <c r="AM41" s="186">
        <f t="shared" si="11"/>
        <v>163382.46153846153</v>
      </c>
      <c r="AN41" s="86">
        <f t="shared" ref="AN41:AN55" si="48">IFERROR(AK41/$BL$7,0)</f>
        <v>1.7459038409884501E-3</v>
      </c>
      <c r="AO41" s="501"/>
      <c r="AP41" s="520"/>
      <c r="AQ41" s="101" t="s">
        <v>146</v>
      </c>
      <c r="AR41" s="183">
        <f t="shared" si="4"/>
        <v>13071926</v>
      </c>
      <c r="AS41" s="151">
        <f>IFERROR(AR41/AO39,"-")</f>
        <v>3.4104186583933979E-2</v>
      </c>
      <c r="AT41" s="183">
        <f t="shared" si="5"/>
        <v>178</v>
      </c>
      <c r="AU41" s="151">
        <f>IFERROR(AT41/AP39,"-")</f>
        <v>0.34901960784313724</v>
      </c>
      <c r="AV41" s="186">
        <f t="shared" si="12"/>
        <v>73437.786516853928</v>
      </c>
      <c r="AW41" s="86">
        <f t="shared" ref="AW41:AW55" si="49">IFERROR(AT41/$BL$7,0)</f>
        <v>2.3905452591995703E-2</v>
      </c>
      <c r="AX41" s="97"/>
      <c r="AY41" s="267" t="s">
        <v>3</v>
      </c>
      <c r="AZ41" s="157">
        <v>2599900040</v>
      </c>
      <c r="BA41" s="157">
        <v>420603300</v>
      </c>
      <c r="BB41" s="157">
        <v>278630100</v>
      </c>
      <c r="BC41" s="157">
        <v>530736530</v>
      </c>
      <c r="BD41" s="157">
        <f t="shared" si="13"/>
        <v>3829869970</v>
      </c>
      <c r="BE41" s="157">
        <v>4685</v>
      </c>
      <c r="BF41" s="157">
        <v>654</v>
      </c>
      <c r="BG41" s="157">
        <v>369</v>
      </c>
      <c r="BH41" s="157">
        <v>693</v>
      </c>
      <c r="BI41" s="157">
        <f t="shared" si="14"/>
        <v>6401</v>
      </c>
      <c r="BJ41" s="8"/>
      <c r="BK41" s="84" t="s">
        <v>3</v>
      </c>
      <c r="BL41" s="276">
        <f>市区町村別_健診受診率!Y41</f>
        <v>44847</v>
      </c>
      <c r="BM41" s="8"/>
      <c r="BN41" s="134">
        <v>37</v>
      </c>
      <c r="BO41" s="139" t="s">
        <v>3</v>
      </c>
      <c r="BP41" s="114">
        <f t="shared" si="34"/>
        <v>0.85569985569985574</v>
      </c>
      <c r="BQ41" s="141"/>
      <c r="BR41" s="140" t="s">
        <v>52</v>
      </c>
      <c r="BS41" s="283">
        <f t="shared" si="15"/>
        <v>0.9642857142857143</v>
      </c>
      <c r="BT41" s="9"/>
      <c r="BU41" s="36" t="str">
        <f t="shared" si="16"/>
        <v>枚方市</v>
      </c>
      <c r="BV41" s="110">
        <f t="shared" si="17"/>
        <v>0.78282828282828287</v>
      </c>
      <c r="BW41" s="9"/>
      <c r="BX41" s="115">
        <f t="shared" si="18"/>
        <v>0.85219287618124551</v>
      </c>
      <c r="BY41" s="116">
        <v>0</v>
      </c>
    </row>
    <row r="42" spans="2:77" s="10" customFormat="1" ht="14.25" customHeight="1">
      <c r="B42" s="505"/>
      <c r="C42" s="507"/>
      <c r="D42" s="494"/>
      <c r="E42" s="501"/>
      <c r="F42" s="501"/>
      <c r="G42" s="101" t="s">
        <v>147</v>
      </c>
      <c r="H42" s="183">
        <v>1166840</v>
      </c>
      <c r="I42" s="151">
        <f>IFERROR(H42/E39,"-")</f>
        <v>4.1790247440426139E-3</v>
      </c>
      <c r="J42" s="183">
        <v>14</v>
      </c>
      <c r="K42" s="151">
        <f>IFERROR(J42/F39,"-")</f>
        <v>3.6745406824146981E-2</v>
      </c>
      <c r="L42" s="186">
        <f t="shared" si="8"/>
        <v>83345.71428571429</v>
      </c>
      <c r="M42" s="86">
        <f t="shared" si="45"/>
        <v>1.8802041364491002E-3</v>
      </c>
      <c r="N42" s="501"/>
      <c r="O42" s="501"/>
      <c r="P42" s="101" t="s">
        <v>147</v>
      </c>
      <c r="Q42" s="183">
        <v>3758</v>
      </c>
      <c r="R42" s="151">
        <f>IFERROR(Q42/N39,"-")</f>
        <v>1.1886420476272864E-4</v>
      </c>
      <c r="S42" s="183">
        <v>1</v>
      </c>
      <c r="T42" s="151">
        <f>IFERROR(S42/O39,"-")</f>
        <v>2.3255813953488372E-2</v>
      </c>
      <c r="U42" s="186">
        <f t="shared" si="9"/>
        <v>3758</v>
      </c>
      <c r="V42" s="86">
        <f t="shared" si="46"/>
        <v>1.3430029546065002E-4</v>
      </c>
      <c r="W42" s="501"/>
      <c r="X42" s="501"/>
      <c r="Y42" s="101" t="s">
        <v>147</v>
      </c>
      <c r="Z42" s="183">
        <v>18976</v>
      </c>
      <c r="AA42" s="151">
        <f>IFERROR(Z42/W39,"-")</f>
        <v>8.4287018262335352E-4</v>
      </c>
      <c r="AB42" s="183">
        <v>2</v>
      </c>
      <c r="AC42" s="151">
        <f>IFERROR(AB42/X39,"-")</f>
        <v>4.878048780487805E-2</v>
      </c>
      <c r="AD42" s="186">
        <f t="shared" si="10"/>
        <v>9488</v>
      </c>
      <c r="AE42" s="86">
        <f t="shared" si="47"/>
        <v>2.6860059092130003E-4</v>
      </c>
      <c r="AF42" s="501"/>
      <c r="AG42" s="501"/>
      <c r="AH42" s="101" t="s">
        <v>147</v>
      </c>
      <c r="AI42" s="183">
        <v>12554</v>
      </c>
      <c r="AJ42" s="151">
        <f>IFERROR(AI42/AF39,"-")</f>
        <v>2.5132655134687127E-4</v>
      </c>
      <c r="AK42" s="183">
        <v>3</v>
      </c>
      <c r="AL42" s="151">
        <f>IFERROR(AK42/AG39,"-")</f>
        <v>6.6666666666666666E-2</v>
      </c>
      <c r="AM42" s="186">
        <f t="shared" si="11"/>
        <v>4184.666666666667</v>
      </c>
      <c r="AN42" s="86">
        <f t="shared" si="48"/>
        <v>4.0290088638195002E-4</v>
      </c>
      <c r="AO42" s="501"/>
      <c r="AP42" s="520"/>
      <c r="AQ42" s="101" t="s">
        <v>147</v>
      </c>
      <c r="AR42" s="183">
        <f t="shared" si="4"/>
        <v>1202128</v>
      </c>
      <c r="AS42" s="151">
        <f>IFERROR(AR42/AO39,"-")</f>
        <v>3.1363088813210374E-3</v>
      </c>
      <c r="AT42" s="183">
        <f t="shared" si="5"/>
        <v>20</v>
      </c>
      <c r="AU42" s="151">
        <f>IFERROR(AT42/AP39,"-")</f>
        <v>3.9215686274509803E-2</v>
      </c>
      <c r="AV42" s="186">
        <f t="shared" si="12"/>
        <v>60106.400000000001</v>
      </c>
      <c r="AW42" s="86">
        <f t="shared" si="49"/>
        <v>2.6860059092130005E-3</v>
      </c>
      <c r="AX42" s="97"/>
      <c r="AY42" s="267" t="s">
        <v>45</v>
      </c>
      <c r="AZ42" s="157">
        <v>506779720</v>
      </c>
      <c r="BA42" s="157">
        <v>67377980</v>
      </c>
      <c r="BB42" s="157">
        <v>53248060</v>
      </c>
      <c r="BC42" s="157">
        <v>92773410</v>
      </c>
      <c r="BD42" s="157">
        <f t="shared" si="13"/>
        <v>720179170</v>
      </c>
      <c r="BE42" s="157">
        <v>755</v>
      </c>
      <c r="BF42" s="157">
        <v>111</v>
      </c>
      <c r="BG42" s="157">
        <v>92</v>
      </c>
      <c r="BH42" s="157">
        <v>122</v>
      </c>
      <c r="BI42" s="157">
        <f t="shared" si="14"/>
        <v>1080</v>
      </c>
      <c r="BJ42" s="8"/>
      <c r="BK42" s="63" t="s">
        <v>45</v>
      </c>
      <c r="BL42" s="276">
        <f>市区町村別_健診受診率!Y42</f>
        <v>9354</v>
      </c>
      <c r="BM42" s="8"/>
      <c r="BN42" s="134">
        <v>38</v>
      </c>
      <c r="BO42" s="140" t="s">
        <v>45</v>
      </c>
      <c r="BP42" s="114">
        <f t="shared" si="34"/>
        <v>0.83606557377049184</v>
      </c>
      <c r="BQ42" s="141"/>
      <c r="BR42" s="140" t="s">
        <v>53</v>
      </c>
      <c r="BS42" s="283">
        <f t="shared" si="15"/>
        <v>0.78688524590163933</v>
      </c>
      <c r="BT42" s="9"/>
      <c r="BU42" s="36" t="str">
        <f t="shared" si="16"/>
        <v>田尻町</v>
      </c>
      <c r="BV42" s="110">
        <f t="shared" si="17"/>
        <v>0.77777777777777779</v>
      </c>
      <c r="BW42" s="9"/>
      <c r="BX42" s="115">
        <f t="shared" si="18"/>
        <v>0.85219287618124551</v>
      </c>
      <c r="BY42" s="116">
        <v>0</v>
      </c>
    </row>
    <row r="43" spans="2:77" s="10" customFormat="1" ht="14.25" customHeight="1">
      <c r="B43" s="505"/>
      <c r="C43" s="507"/>
      <c r="D43" s="494"/>
      <c r="E43" s="501"/>
      <c r="F43" s="501"/>
      <c r="G43" s="101" t="s">
        <v>148</v>
      </c>
      <c r="H43" s="183">
        <v>3863930</v>
      </c>
      <c r="I43" s="151">
        <f>IFERROR(H43/E39,"-")</f>
        <v>1.3838623186768173E-2</v>
      </c>
      <c r="J43" s="183">
        <v>134</v>
      </c>
      <c r="K43" s="151">
        <f>IFERROR(J43/F39,"-")</f>
        <v>0.35170603674540685</v>
      </c>
      <c r="L43" s="186">
        <f t="shared" si="8"/>
        <v>28835.298507462685</v>
      </c>
      <c r="M43" s="86">
        <f t="shared" si="45"/>
        <v>1.7996239591727102E-2</v>
      </c>
      <c r="N43" s="501"/>
      <c r="O43" s="501"/>
      <c r="P43" s="101" t="s">
        <v>148</v>
      </c>
      <c r="Q43" s="183">
        <v>791185</v>
      </c>
      <c r="R43" s="151">
        <f>IFERROR(Q43/N39,"-")</f>
        <v>2.5024900437785911E-2</v>
      </c>
      <c r="S43" s="183">
        <v>18</v>
      </c>
      <c r="T43" s="151">
        <f>IFERROR(S43/O39,"-")</f>
        <v>0.41860465116279072</v>
      </c>
      <c r="U43" s="186">
        <f t="shared" si="9"/>
        <v>43954.722222222219</v>
      </c>
      <c r="V43" s="86">
        <f t="shared" si="46"/>
        <v>2.4174053182917004E-3</v>
      </c>
      <c r="W43" s="501"/>
      <c r="X43" s="501"/>
      <c r="Y43" s="101" t="s">
        <v>148</v>
      </c>
      <c r="Z43" s="183">
        <v>376374</v>
      </c>
      <c r="AA43" s="151">
        <f>IFERROR(Z43/W39,"-")</f>
        <v>1.6717665583615201E-2</v>
      </c>
      <c r="AB43" s="183">
        <v>13</v>
      </c>
      <c r="AC43" s="151">
        <f>IFERROR(AB43/X39,"-")</f>
        <v>0.31707317073170732</v>
      </c>
      <c r="AD43" s="186">
        <f t="shared" si="10"/>
        <v>28951.846153846152</v>
      </c>
      <c r="AE43" s="86">
        <f t="shared" si="47"/>
        <v>1.7459038409884501E-3</v>
      </c>
      <c r="AF43" s="501"/>
      <c r="AG43" s="501"/>
      <c r="AH43" s="101" t="s">
        <v>148</v>
      </c>
      <c r="AI43" s="183">
        <v>8007955</v>
      </c>
      <c r="AJ43" s="151">
        <f>IFERROR(AI43/AF39,"-")</f>
        <v>0.1603163703593225</v>
      </c>
      <c r="AK43" s="183">
        <v>19</v>
      </c>
      <c r="AL43" s="151">
        <f>IFERROR(AK43/AG39,"-")</f>
        <v>0.42222222222222222</v>
      </c>
      <c r="AM43" s="186">
        <f t="shared" si="11"/>
        <v>421471.31578947371</v>
      </c>
      <c r="AN43" s="86">
        <f t="shared" si="48"/>
        <v>2.5517056137523502E-3</v>
      </c>
      <c r="AO43" s="501"/>
      <c r="AP43" s="520"/>
      <c r="AQ43" s="101" t="s">
        <v>148</v>
      </c>
      <c r="AR43" s="183">
        <f t="shared" si="4"/>
        <v>13039444</v>
      </c>
      <c r="AS43" s="151">
        <f>IFERROR(AR43/AO39,"-")</f>
        <v>3.4019442209721688E-2</v>
      </c>
      <c r="AT43" s="183">
        <f t="shared" si="5"/>
        <v>184</v>
      </c>
      <c r="AU43" s="151">
        <f>IFERROR(AT43/AP39,"-")</f>
        <v>0.36078431372549019</v>
      </c>
      <c r="AV43" s="186">
        <f t="shared" si="12"/>
        <v>70866.543478260865</v>
      </c>
      <c r="AW43" s="86">
        <f t="shared" si="49"/>
        <v>2.4711254364759603E-2</v>
      </c>
      <c r="AX43" s="97"/>
      <c r="AY43" s="267" t="s">
        <v>8</v>
      </c>
      <c r="AZ43" s="157">
        <v>2630272690</v>
      </c>
      <c r="BA43" s="157">
        <v>486713350</v>
      </c>
      <c r="BB43" s="157">
        <v>223457230</v>
      </c>
      <c r="BC43" s="157">
        <v>581350310</v>
      </c>
      <c r="BD43" s="157">
        <f t="shared" si="13"/>
        <v>3921793580</v>
      </c>
      <c r="BE43" s="157">
        <v>4330</v>
      </c>
      <c r="BF43" s="157">
        <v>605</v>
      </c>
      <c r="BG43" s="157">
        <v>317</v>
      </c>
      <c r="BH43" s="157">
        <v>634</v>
      </c>
      <c r="BI43" s="157">
        <f t="shared" si="14"/>
        <v>5886</v>
      </c>
      <c r="BJ43" s="8"/>
      <c r="BK43" s="63" t="s">
        <v>8</v>
      </c>
      <c r="BL43" s="276">
        <f>市区町村別_健診受診率!Y43</f>
        <v>53855</v>
      </c>
      <c r="BM43" s="8"/>
      <c r="BN43" s="134">
        <v>39</v>
      </c>
      <c r="BO43" s="140" t="s">
        <v>8</v>
      </c>
      <c r="BP43" s="114">
        <f t="shared" si="34"/>
        <v>0.8517350157728707</v>
      </c>
      <c r="BQ43" s="141"/>
      <c r="BR43" s="140" t="s">
        <v>54</v>
      </c>
      <c r="BS43" s="283">
        <f t="shared" si="15"/>
        <v>0.77777777777777779</v>
      </c>
      <c r="BT43" s="9"/>
      <c r="BU43" s="36" t="str">
        <f t="shared" si="16"/>
        <v>豊能町</v>
      </c>
      <c r="BV43" s="110">
        <f t="shared" si="17"/>
        <v>0.76470588235294112</v>
      </c>
      <c r="BW43" s="9"/>
      <c r="BX43" s="115">
        <f t="shared" si="18"/>
        <v>0.85219287618124551</v>
      </c>
      <c r="BY43" s="116">
        <v>0</v>
      </c>
    </row>
    <row r="44" spans="2:77" s="10" customFormat="1" ht="14.25" customHeight="1">
      <c r="B44" s="505"/>
      <c r="C44" s="507"/>
      <c r="D44" s="494"/>
      <c r="E44" s="501"/>
      <c r="F44" s="501"/>
      <c r="G44" s="101" t="s">
        <v>149</v>
      </c>
      <c r="H44" s="183">
        <v>11928005</v>
      </c>
      <c r="I44" s="151">
        <f>IFERROR(H44/E39,"-")</f>
        <v>4.272001991880979E-2</v>
      </c>
      <c r="J44" s="183">
        <v>137</v>
      </c>
      <c r="K44" s="151">
        <f>IFERROR(J44/F39,"-")</f>
        <v>0.35958005249343833</v>
      </c>
      <c r="L44" s="186">
        <f t="shared" si="8"/>
        <v>87065.729927007298</v>
      </c>
      <c r="M44" s="86">
        <f t="shared" si="45"/>
        <v>1.839914047810905E-2</v>
      </c>
      <c r="N44" s="501"/>
      <c r="O44" s="501"/>
      <c r="P44" s="101" t="s">
        <v>149</v>
      </c>
      <c r="Q44" s="183">
        <v>1032536</v>
      </c>
      <c r="R44" s="151">
        <f>IFERROR(Q44/N39,"-")</f>
        <v>3.2658746814499408E-2</v>
      </c>
      <c r="S44" s="183">
        <v>18</v>
      </c>
      <c r="T44" s="151">
        <f>IFERROR(S44/O39,"-")</f>
        <v>0.41860465116279072</v>
      </c>
      <c r="U44" s="186">
        <f t="shared" si="9"/>
        <v>57363.111111111109</v>
      </c>
      <c r="V44" s="86">
        <f t="shared" si="46"/>
        <v>2.4174053182917004E-3</v>
      </c>
      <c r="W44" s="501"/>
      <c r="X44" s="501"/>
      <c r="Y44" s="101" t="s">
        <v>149</v>
      </c>
      <c r="Z44" s="183">
        <v>713177</v>
      </c>
      <c r="AA44" s="151">
        <f>IFERROR(Z44/W39,"-")</f>
        <v>3.1677678553582174E-2</v>
      </c>
      <c r="AB44" s="183">
        <v>14</v>
      </c>
      <c r="AC44" s="151">
        <f>IFERROR(AB44/X39,"-")</f>
        <v>0.34146341463414637</v>
      </c>
      <c r="AD44" s="186">
        <f t="shared" si="10"/>
        <v>50941.214285714283</v>
      </c>
      <c r="AE44" s="86">
        <f t="shared" si="47"/>
        <v>1.8802041364491002E-3</v>
      </c>
      <c r="AF44" s="501"/>
      <c r="AG44" s="501"/>
      <c r="AH44" s="101" t="s">
        <v>149</v>
      </c>
      <c r="AI44" s="183">
        <v>1323702</v>
      </c>
      <c r="AJ44" s="151">
        <f>IFERROR(AI44/AF39,"-")</f>
        <v>2.650003653584166E-2</v>
      </c>
      <c r="AK44" s="183">
        <v>18</v>
      </c>
      <c r="AL44" s="151">
        <f>IFERROR(AK44/AG39,"-")</f>
        <v>0.4</v>
      </c>
      <c r="AM44" s="186">
        <f t="shared" si="11"/>
        <v>73539</v>
      </c>
      <c r="AN44" s="86">
        <f t="shared" si="48"/>
        <v>2.4174053182917004E-3</v>
      </c>
      <c r="AO44" s="501"/>
      <c r="AP44" s="520"/>
      <c r="AQ44" s="101" t="s">
        <v>149</v>
      </c>
      <c r="AR44" s="183">
        <f t="shared" si="4"/>
        <v>14997420</v>
      </c>
      <c r="AS44" s="151">
        <f>IFERROR(AR44/AO39,"-")</f>
        <v>3.9127731441994329E-2</v>
      </c>
      <c r="AT44" s="183">
        <f t="shared" si="5"/>
        <v>187</v>
      </c>
      <c r="AU44" s="151">
        <f>IFERROR(AT44/AP39,"-")</f>
        <v>0.36666666666666664</v>
      </c>
      <c r="AV44" s="186">
        <f t="shared" si="12"/>
        <v>80200.106951871654</v>
      </c>
      <c r="AW44" s="86">
        <f t="shared" si="49"/>
        <v>2.5114155251141551E-2</v>
      </c>
      <c r="AX44" s="97"/>
      <c r="AY44" s="267" t="s">
        <v>46</v>
      </c>
      <c r="AZ44" s="157">
        <v>606383630</v>
      </c>
      <c r="BA44" s="157">
        <v>75662600</v>
      </c>
      <c r="BB44" s="157">
        <v>47182620</v>
      </c>
      <c r="BC44" s="157">
        <v>72689970</v>
      </c>
      <c r="BD44" s="157">
        <f t="shared" si="13"/>
        <v>801918820</v>
      </c>
      <c r="BE44" s="157">
        <v>971</v>
      </c>
      <c r="BF44" s="157">
        <v>117</v>
      </c>
      <c r="BG44" s="157">
        <v>88</v>
      </c>
      <c r="BH44" s="157">
        <v>112</v>
      </c>
      <c r="BI44" s="157">
        <f t="shared" si="14"/>
        <v>1288</v>
      </c>
      <c r="BJ44" s="8"/>
      <c r="BK44" s="63" t="s">
        <v>46</v>
      </c>
      <c r="BL44" s="276">
        <f>市区町村別_健診受診率!Y44</f>
        <v>11479</v>
      </c>
      <c r="BM44" s="8"/>
      <c r="BN44" s="134">
        <v>40</v>
      </c>
      <c r="BO44" s="140" t="s">
        <v>46</v>
      </c>
      <c r="BP44" s="114">
        <f t="shared" si="34"/>
        <v>0.8125</v>
      </c>
      <c r="BQ44" s="141"/>
      <c r="BR44" s="140" t="s">
        <v>55</v>
      </c>
      <c r="BS44" s="283">
        <f t="shared" si="15"/>
        <v>0.9375</v>
      </c>
      <c r="BT44" s="9"/>
      <c r="BU44" s="36" t="str">
        <f t="shared" si="16"/>
        <v>泉南市</v>
      </c>
      <c r="BV44" s="110">
        <f t="shared" si="17"/>
        <v>0.75903614457831325</v>
      </c>
      <c r="BW44" s="9"/>
      <c r="BX44" s="115">
        <f t="shared" si="18"/>
        <v>0.85219287618124551</v>
      </c>
      <c r="BY44" s="116">
        <v>0</v>
      </c>
    </row>
    <row r="45" spans="2:77" s="10" customFormat="1" ht="14.25" customHeight="1">
      <c r="B45" s="505"/>
      <c r="C45" s="507"/>
      <c r="D45" s="494"/>
      <c r="E45" s="501"/>
      <c r="F45" s="501"/>
      <c r="G45" s="101" t="s">
        <v>150</v>
      </c>
      <c r="H45" s="183">
        <v>12183499</v>
      </c>
      <c r="I45" s="151">
        <f>IFERROR(H45/E39,"-")</f>
        <v>4.3635068895494192E-2</v>
      </c>
      <c r="J45" s="183">
        <v>51</v>
      </c>
      <c r="K45" s="151">
        <f>IFERROR(J45/F39,"-")</f>
        <v>0.13385826771653545</v>
      </c>
      <c r="L45" s="186">
        <f t="shared" si="8"/>
        <v>238892.13725490196</v>
      </c>
      <c r="M45" s="86">
        <f t="shared" si="45"/>
        <v>6.8493150684931503E-3</v>
      </c>
      <c r="N45" s="501"/>
      <c r="O45" s="501"/>
      <c r="P45" s="101" t="s">
        <v>150</v>
      </c>
      <c r="Q45" s="183">
        <v>2031776</v>
      </c>
      <c r="R45" s="151">
        <f>IFERROR(Q45/N39,"-")</f>
        <v>6.4264352979243683E-2</v>
      </c>
      <c r="S45" s="183">
        <v>6</v>
      </c>
      <c r="T45" s="151">
        <f>IFERROR(S45/O39,"-")</f>
        <v>0.13953488372093023</v>
      </c>
      <c r="U45" s="186">
        <f t="shared" si="9"/>
        <v>338629.33333333331</v>
      </c>
      <c r="V45" s="86">
        <f t="shared" si="46"/>
        <v>8.0580177276390005E-4</v>
      </c>
      <c r="W45" s="501"/>
      <c r="X45" s="501"/>
      <c r="Y45" s="101" t="s">
        <v>150</v>
      </c>
      <c r="Z45" s="183">
        <v>59943</v>
      </c>
      <c r="AA45" s="151">
        <f>IFERROR(Z45/W39,"-")</f>
        <v>2.6625298986610287E-3</v>
      </c>
      <c r="AB45" s="183">
        <v>5</v>
      </c>
      <c r="AC45" s="151">
        <f>IFERROR(AB45/X39,"-")</f>
        <v>0.12195121951219512</v>
      </c>
      <c r="AD45" s="186">
        <f t="shared" si="10"/>
        <v>11988.6</v>
      </c>
      <c r="AE45" s="86">
        <f t="shared" si="47"/>
        <v>6.7150147730325011E-4</v>
      </c>
      <c r="AF45" s="501"/>
      <c r="AG45" s="501"/>
      <c r="AH45" s="101" t="s">
        <v>150</v>
      </c>
      <c r="AI45" s="183">
        <v>98670</v>
      </c>
      <c r="AJ45" s="151">
        <f>IFERROR(AI45/AF39,"-")</f>
        <v>1.9753378063880668E-3</v>
      </c>
      <c r="AK45" s="183">
        <v>14</v>
      </c>
      <c r="AL45" s="151">
        <f>IFERROR(AK45/AG39,"-")</f>
        <v>0.31111111111111112</v>
      </c>
      <c r="AM45" s="186">
        <f t="shared" si="11"/>
        <v>7047.8571428571431</v>
      </c>
      <c r="AN45" s="86">
        <f t="shared" si="48"/>
        <v>1.8802041364491002E-3</v>
      </c>
      <c r="AO45" s="501"/>
      <c r="AP45" s="520"/>
      <c r="AQ45" s="101" t="s">
        <v>150</v>
      </c>
      <c r="AR45" s="183">
        <f t="shared" si="4"/>
        <v>14373888</v>
      </c>
      <c r="AS45" s="151">
        <f>IFERROR(AR45/AO39,"-")</f>
        <v>3.7500958794332954E-2</v>
      </c>
      <c r="AT45" s="183">
        <f t="shared" si="5"/>
        <v>76</v>
      </c>
      <c r="AU45" s="151">
        <f>IFERROR(AT45/AP39,"-")</f>
        <v>0.14901960784313725</v>
      </c>
      <c r="AV45" s="186">
        <f t="shared" si="12"/>
        <v>189130.10526315789</v>
      </c>
      <c r="AW45" s="86">
        <f t="shared" si="49"/>
        <v>1.0206822455009401E-2</v>
      </c>
      <c r="AX45" s="97"/>
      <c r="AY45" s="267" t="s">
        <v>13</v>
      </c>
      <c r="AZ45" s="157">
        <v>1274446160</v>
      </c>
      <c r="BA45" s="157">
        <v>179128990</v>
      </c>
      <c r="BB45" s="157">
        <v>108144110</v>
      </c>
      <c r="BC45" s="157">
        <v>229080150</v>
      </c>
      <c r="BD45" s="157">
        <f t="shared" si="13"/>
        <v>1790799410</v>
      </c>
      <c r="BE45" s="157">
        <v>1891</v>
      </c>
      <c r="BF45" s="157">
        <v>254</v>
      </c>
      <c r="BG45" s="157">
        <v>136</v>
      </c>
      <c r="BH45" s="157">
        <v>237</v>
      </c>
      <c r="BI45" s="157">
        <f t="shared" si="14"/>
        <v>2518</v>
      </c>
      <c r="BJ45" s="8"/>
      <c r="BK45" s="63" t="s">
        <v>13</v>
      </c>
      <c r="BL45" s="276">
        <f>市区町村別_健診受診率!Y45</f>
        <v>21177</v>
      </c>
      <c r="BM45" s="8"/>
      <c r="BN45" s="134">
        <v>41</v>
      </c>
      <c r="BO45" s="140" t="s">
        <v>13</v>
      </c>
      <c r="BP45" s="114">
        <f t="shared" si="34"/>
        <v>0.91139240506329111</v>
      </c>
      <c r="BQ45" s="141"/>
      <c r="BR45" s="140" t="s">
        <v>31</v>
      </c>
      <c r="BS45" s="283">
        <f t="shared" si="15"/>
        <v>0.69230769230769229</v>
      </c>
      <c r="BT45" s="9"/>
      <c r="BU45" s="36" t="str">
        <f t="shared" si="16"/>
        <v>大阪狭山市</v>
      </c>
      <c r="BV45" s="110">
        <f t="shared" si="17"/>
        <v>0.75324675324675328</v>
      </c>
      <c r="BW45" s="9"/>
      <c r="BX45" s="115">
        <f t="shared" si="18"/>
        <v>0.85219287618124551</v>
      </c>
      <c r="BY45" s="116">
        <v>0</v>
      </c>
    </row>
    <row r="46" spans="2:77" s="10" customFormat="1" ht="14.25" customHeight="1">
      <c r="B46" s="505"/>
      <c r="C46" s="507"/>
      <c r="D46" s="494"/>
      <c r="E46" s="501"/>
      <c r="F46" s="501"/>
      <c r="G46" s="101" t="s">
        <v>160</v>
      </c>
      <c r="H46" s="183">
        <v>416</v>
      </c>
      <c r="I46" s="151">
        <f>IFERROR(H46/E39,"-")</f>
        <v>1.4898994665264537E-6</v>
      </c>
      <c r="J46" s="183">
        <v>1</v>
      </c>
      <c r="K46" s="151">
        <f>IFERROR(J46/F39,"-")</f>
        <v>2.6246719160104987E-3</v>
      </c>
      <c r="L46" s="186">
        <f t="shared" si="8"/>
        <v>416</v>
      </c>
      <c r="M46" s="86">
        <f t="shared" si="45"/>
        <v>1.3430029546065002E-4</v>
      </c>
      <c r="N46" s="501"/>
      <c r="O46" s="501"/>
      <c r="P46" s="101" t="s">
        <v>160</v>
      </c>
      <c r="Q46" s="183">
        <v>0</v>
      </c>
      <c r="R46" s="151">
        <f>IFERROR(Q46/N39,"-")</f>
        <v>0</v>
      </c>
      <c r="S46" s="183">
        <v>0</v>
      </c>
      <c r="T46" s="151">
        <f>IFERROR(S46/O39,"-")</f>
        <v>0</v>
      </c>
      <c r="U46" s="186" t="str">
        <f t="shared" si="9"/>
        <v>-</v>
      </c>
      <c r="V46" s="86">
        <f t="shared" si="46"/>
        <v>0</v>
      </c>
      <c r="W46" s="501"/>
      <c r="X46" s="501"/>
      <c r="Y46" s="101" t="s">
        <v>160</v>
      </c>
      <c r="Z46" s="183">
        <v>0</v>
      </c>
      <c r="AA46" s="151">
        <f>IFERROR(Z46/W39,"-")</f>
        <v>0</v>
      </c>
      <c r="AB46" s="183">
        <v>0</v>
      </c>
      <c r="AC46" s="151">
        <f>IFERROR(AB46/X39,"-")</f>
        <v>0</v>
      </c>
      <c r="AD46" s="186" t="str">
        <f t="shared" si="10"/>
        <v>-</v>
      </c>
      <c r="AE46" s="86">
        <f t="shared" si="47"/>
        <v>0</v>
      </c>
      <c r="AF46" s="501"/>
      <c r="AG46" s="501"/>
      <c r="AH46" s="101" t="s">
        <v>160</v>
      </c>
      <c r="AI46" s="183">
        <v>0</v>
      </c>
      <c r="AJ46" s="151">
        <f>IFERROR(AI46/AF39,"-")</f>
        <v>0</v>
      </c>
      <c r="AK46" s="183">
        <v>0</v>
      </c>
      <c r="AL46" s="151">
        <f>IFERROR(AK46/AG39,"-")</f>
        <v>0</v>
      </c>
      <c r="AM46" s="186" t="str">
        <f t="shared" si="11"/>
        <v>-</v>
      </c>
      <c r="AN46" s="86">
        <f t="shared" si="48"/>
        <v>0</v>
      </c>
      <c r="AO46" s="501"/>
      <c r="AP46" s="520"/>
      <c r="AQ46" s="101" t="s">
        <v>160</v>
      </c>
      <c r="AR46" s="183">
        <f t="shared" si="4"/>
        <v>416</v>
      </c>
      <c r="AS46" s="151">
        <f>IFERROR(AR46/AO39,"-")</f>
        <v>1.085329095262361E-6</v>
      </c>
      <c r="AT46" s="183">
        <f t="shared" si="5"/>
        <v>1</v>
      </c>
      <c r="AU46" s="151">
        <f>IFERROR(AT46/AP39,"-")</f>
        <v>1.9607843137254902E-3</v>
      </c>
      <c r="AV46" s="186">
        <f t="shared" si="12"/>
        <v>416</v>
      </c>
      <c r="AW46" s="86">
        <f t="shared" si="49"/>
        <v>1.3430029546065002E-4</v>
      </c>
      <c r="AX46" s="97"/>
      <c r="AY46" s="267" t="s">
        <v>14</v>
      </c>
      <c r="AZ46" s="157">
        <v>1287417510</v>
      </c>
      <c r="BA46" s="157">
        <v>231297400</v>
      </c>
      <c r="BB46" s="157">
        <v>103837910</v>
      </c>
      <c r="BC46" s="157">
        <v>265420150</v>
      </c>
      <c r="BD46" s="157">
        <f t="shared" si="13"/>
        <v>1887972970</v>
      </c>
      <c r="BE46" s="157">
        <v>2415</v>
      </c>
      <c r="BF46" s="157">
        <v>361</v>
      </c>
      <c r="BG46" s="157">
        <v>188</v>
      </c>
      <c r="BH46" s="157">
        <v>396</v>
      </c>
      <c r="BI46" s="157">
        <f t="shared" si="14"/>
        <v>3360</v>
      </c>
      <c r="BJ46" s="8"/>
      <c r="BK46" s="63" t="s">
        <v>14</v>
      </c>
      <c r="BL46" s="276">
        <f>市区町村別_健診受診率!Y46</f>
        <v>55872</v>
      </c>
      <c r="BM46" s="8"/>
      <c r="BN46" s="134">
        <v>42</v>
      </c>
      <c r="BO46" s="140" t="s">
        <v>14</v>
      </c>
      <c r="BP46" s="114">
        <f t="shared" si="34"/>
        <v>0.78282828282828287</v>
      </c>
      <c r="BQ46" s="141"/>
      <c r="BR46" s="140" t="s">
        <v>32</v>
      </c>
      <c r="BS46" s="283">
        <f t="shared" si="15"/>
        <v>0.91666666666666663</v>
      </c>
      <c r="BT46" s="9"/>
      <c r="BU46" s="36" t="str">
        <f t="shared" si="16"/>
        <v>四條畷市</v>
      </c>
      <c r="BV46" s="110">
        <f t="shared" si="17"/>
        <v>0.72368421052631582</v>
      </c>
      <c r="BW46" s="9"/>
      <c r="BX46" s="115">
        <f t="shared" si="18"/>
        <v>0.85219287618124551</v>
      </c>
      <c r="BY46" s="116">
        <v>0</v>
      </c>
    </row>
    <row r="47" spans="2:77" s="10" customFormat="1" ht="14.25" customHeight="1">
      <c r="B47" s="505"/>
      <c r="C47" s="507"/>
      <c r="D47" s="494"/>
      <c r="E47" s="501"/>
      <c r="F47" s="501"/>
      <c r="G47" s="101" t="s">
        <v>151</v>
      </c>
      <c r="H47" s="183">
        <v>68500</v>
      </c>
      <c r="I47" s="151">
        <f>IFERROR(H47/E39,"-")</f>
        <v>2.4533200350255308E-4</v>
      </c>
      <c r="J47" s="183">
        <v>3</v>
      </c>
      <c r="K47" s="151">
        <f>IFERROR(J47/F39,"-")</f>
        <v>7.874015748031496E-3</v>
      </c>
      <c r="L47" s="186">
        <f t="shared" si="8"/>
        <v>22833.333333333332</v>
      </c>
      <c r="M47" s="86">
        <f t="shared" si="45"/>
        <v>4.0290088638195002E-4</v>
      </c>
      <c r="N47" s="501"/>
      <c r="O47" s="501"/>
      <c r="P47" s="101" t="s">
        <v>151</v>
      </c>
      <c r="Q47" s="183">
        <v>0</v>
      </c>
      <c r="R47" s="151">
        <f>IFERROR(Q47/N39,"-")</f>
        <v>0</v>
      </c>
      <c r="S47" s="183">
        <v>0</v>
      </c>
      <c r="T47" s="151">
        <f>IFERROR(S47/O39,"-")</f>
        <v>0</v>
      </c>
      <c r="U47" s="186" t="str">
        <f t="shared" si="9"/>
        <v>-</v>
      </c>
      <c r="V47" s="86">
        <f t="shared" si="46"/>
        <v>0</v>
      </c>
      <c r="W47" s="501"/>
      <c r="X47" s="501"/>
      <c r="Y47" s="101" t="s">
        <v>151</v>
      </c>
      <c r="Z47" s="183">
        <v>0</v>
      </c>
      <c r="AA47" s="151">
        <f>IFERROR(Z47/W39,"-")</f>
        <v>0</v>
      </c>
      <c r="AB47" s="183">
        <v>0</v>
      </c>
      <c r="AC47" s="151">
        <f>IFERROR(AB47/X39,"-")</f>
        <v>0</v>
      </c>
      <c r="AD47" s="186" t="str">
        <f t="shared" si="10"/>
        <v>-</v>
      </c>
      <c r="AE47" s="86">
        <f t="shared" si="47"/>
        <v>0</v>
      </c>
      <c r="AF47" s="501"/>
      <c r="AG47" s="501"/>
      <c r="AH47" s="101" t="s">
        <v>151</v>
      </c>
      <c r="AI47" s="183">
        <v>0</v>
      </c>
      <c r="AJ47" s="151">
        <f>IFERROR(AI47/AF39,"-")</f>
        <v>0</v>
      </c>
      <c r="AK47" s="183">
        <v>0</v>
      </c>
      <c r="AL47" s="151">
        <f>IFERROR(AK47/AG39,"-")</f>
        <v>0</v>
      </c>
      <c r="AM47" s="186" t="str">
        <f t="shared" si="11"/>
        <v>-</v>
      </c>
      <c r="AN47" s="86">
        <f t="shared" si="48"/>
        <v>0</v>
      </c>
      <c r="AO47" s="501"/>
      <c r="AP47" s="520"/>
      <c r="AQ47" s="101" t="s">
        <v>151</v>
      </c>
      <c r="AR47" s="183">
        <f t="shared" si="4"/>
        <v>68500</v>
      </c>
      <c r="AS47" s="151">
        <f>IFERROR(AR47/AO39,"-")</f>
        <v>1.7871404573430706E-4</v>
      </c>
      <c r="AT47" s="183">
        <f t="shared" si="5"/>
        <v>3</v>
      </c>
      <c r="AU47" s="151">
        <f>IFERROR(AT47/AP39,"-")</f>
        <v>5.8823529411764705E-3</v>
      </c>
      <c r="AV47" s="186">
        <f t="shared" si="12"/>
        <v>22833.333333333332</v>
      </c>
      <c r="AW47" s="86">
        <f t="shared" si="49"/>
        <v>4.0290088638195002E-4</v>
      </c>
      <c r="AX47" s="97"/>
      <c r="AY47" s="267" t="s">
        <v>9</v>
      </c>
      <c r="AZ47" s="157">
        <v>3302504430</v>
      </c>
      <c r="BA47" s="157">
        <v>502703100</v>
      </c>
      <c r="BB47" s="157">
        <v>222435760</v>
      </c>
      <c r="BC47" s="157">
        <v>665811720</v>
      </c>
      <c r="BD47" s="157">
        <f t="shared" si="13"/>
        <v>4693455010</v>
      </c>
      <c r="BE47" s="157">
        <v>5131</v>
      </c>
      <c r="BF47" s="157">
        <v>650</v>
      </c>
      <c r="BG47" s="157">
        <v>337</v>
      </c>
      <c r="BH47" s="157">
        <v>664</v>
      </c>
      <c r="BI47" s="157">
        <f t="shared" si="14"/>
        <v>6782</v>
      </c>
      <c r="BJ47" s="8"/>
      <c r="BK47" s="63" t="s">
        <v>9</v>
      </c>
      <c r="BL47" s="276">
        <f>市区町村別_健診受診率!Y47</f>
        <v>33774</v>
      </c>
      <c r="BM47" s="8"/>
      <c r="BN47" s="134">
        <v>43</v>
      </c>
      <c r="BO47" s="140" t="s">
        <v>9</v>
      </c>
      <c r="BP47" s="114">
        <f t="shared" si="34"/>
        <v>0.8493975903614458</v>
      </c>
      <c r="BQ47" s="141"/>
      <c r="BR47" s="140" t="s">
        <v>33</v>
      </c>
      <c r="BS47" s="283">
        <f t="shared" si="15"/>
        <v>0.875</v>
      </c>
      <c r="BT47" s="9"/>
      <c r="BU47" s="36" t="str">
        <f t="shared" si="16"/>
        <v>太子町</v>
      </c>
      <c r="BV47" s="110">
        <f t="shared" si="17"/>
        <v>0.69230769230769229</v>
      </c>
      <c r="BW47" s="9"/>
      <c r="BX47" s="115">
        <f t="shared" si="18"/>
        <v>0.85219287618124551</v>
      </c>
      <c r="BY47" s="116">
        <v>999</v>
      </c>
    </row>
    <row r="48" spans="2:77" s="10" customFormat="1" ht="14.25" customHeight="1">
      <c r="B48" s="505"/>
      <c r="C48" s="507"/>
      <c r="D48" s="494"/>
      <c r="E48" s="501"/>
      <c r="F48" s="501"/>
      <c r="G48" s="101" t="s">
        <v>152</v>
      </c>
      <c r="H48" s="183">
        <v>190578</v>
      </c>
      <c r="I48" s="151">
        <f>IFERROR(H48/E39,"-")</f>
        <v>6.8255303012422714E-4</v>
      </c>
      <c r="J48" s="183">
        <v>15</v>
      </c>
      <c r="K48" s="151">
        <f>IFERROR(J48/F39,"-")</f>
        <v>3.937007874015748E-2</v>
      </c>
      <c r="L48" s="186">
        <f t="shared" si="8"/>
        <v>12705.2</v>
      </c>
      <c r="M48" s="86">
        <f t="shared" si="45"/>
        <v>2.01450443190975E-3</v>
      </c>
      <c r="N48" s="501"/>
      <c r="O48" s="501"/>
      <c r="P48" s="101" t="s">
        <v>152</v>
      </c>
      <c r="Q48" s="183">
        <v>18834</v>
      </c>
      <c r="R48" s="151">
        <f>IFERROR(Q48/N39,"-")</f>
        <v>5.9571272818021055E-4</v>
      </c>
      <c r="S48" s="183">
        <v>2</v>
      </c>
      <c r="T48" s="151">
        <f>IFERROR(S48/O39,"-")</f>
        <v>4.6511627906976744E-2</v>
      </c>
      <c r="U48" s="186">
        <f t="shared" si="9"/>
        <v>9417</v>
      </c>
      <c r="V48" s="86">
        <f t="shared" si="46"/>
        <v>2.6860059092130003E-4</v>
      </c>
      <c r="W48" s="501"/>
      <c r="X48" s="501"/>
      <c r="Y48" s="101" t="s">
        <v>152</v>
      </c>
      <c r="Z48" s="183">
        <v>2647</v>
      </c>
      <c r="AA48" s="151">
        <f>IFERROR(Z48/W39,"-")</f>
        <v>1.1757363898629936E-4</v>
      </c>
      <c r="AB48" s="183">
        <v>1</v>
      </c>
      <c r="AC48" s="151">
        <f>IFERROR(AB48/X39,"-")</f>
        <v>2.4390243902439025E-2</v>
      </c>
      <c r="AD48" s="186">
        <f t="shared" si="10"/>
        <v>2647</v>
      </c>
      <c r="AE48" s="86">
        <f t="shared" si="47"/>
        <v>1.3430029546065002E-4</v>
      </c>
      <c r="AF48" s="501"/>
      <c r="AG48" s="501"/>
      <c r="AH48" s="101" t="s">
        <v>152</v>
      </c>
      <c r="AI48" s="183">
        <v>0</v>
      </c>
      <c r="AJ48" s="151">
        <f>IFERROR(AI48/AF39,"-")</f>
        <v>0</v>
      </c>
      <c r="AK48" s="183">
        <v>0</v>
      </c>
      <c r="AL48" s="151">
        <f>IFERROR(AK48/AG39,"-")</f>
        <v>0</v>
      </c>
      <c r="AM48" s="186" t="str">
        <f t="shared" si="11"/>
        <v>-</v>
      </c>
      <c r="AN48" s="86">
        <f t="shared" si="48"/>
        <v>0</v>
      </c>
      <c r="AO48" s="501"/>
      <c r="AP48" s="520"/>
      <c r="AQ48" s="101" t="s">
        <v>152</v>
      </c>
      <c r="AR48" s="183">
        <f t="shared" si="4"/>
        <v>212059</v>
      </c>
      <c r="AS48" s="151">
        <f>IFERROR(AR48/AO39,"-")</f>
        <v>5.5325433320250247E-4</v>
      </c>
      <c r="AT48" s="183">
        <f t="shared" si="5"/>
        <v>18</v>
      </c>
      <c r="AU48" s="151">
        <f>IFERROR(AT48/AP39,"-")</f>
        <v>3.5294117647058823E-2</v>
      </c>
      <c r="AV48" s="186">
        <f t="shared" si="12"/>
        <v>11781.055555555555</v>
      </c>
      <c r="AW48" s="86">
        <f t="shared" si="49"/>
        <v>2.4174053182917004E-3</v>
      </c>
      <c r="AX48" s="97"/>
      <c r="AY48" s="267" t="s">
        <v>21</v>
      </c>
      <c r="AZ48" s="157">
        <v>2842436570</v>
      </c>
      <c r="BA48" s="157">
        <v>395680970</v>
      </c>
      <c r="BB48" s="157">
        <v>223285380</v>
      </c>
      <c r="BC48" s="157">
        <v>433024160</v>
      </c>
      <c r="BD48" s="157">
        <f t="shared" si="13"/>
        <v>3894427080</v>
      </c>
      <c r="BE48" s="157">
        <v>4743</v>
      </c>
      <c r="BF48" s="157">
        <v>617</v>
      </c>
      <c r="BG48" s="157">
        <v>290</v>
      </c>
      <c r="BH48" s="157">
        <v>533</v>
      </c>
      <c r="BI48" s="157">
        <f t="shared" si="14"/>
        <v>6183</v>
      </c>
      <c r="BJ48" s="8"/>
      <c r="BK48" s="63" t="s">
        <v>21</v>
      </c>
      <c r="BL48" s="276">
        <f>市区町村別_健診受診率!Y48</f>
        <v>37849</v>
      </c>
      <c r="BM48" s="8"/>
      <c r="BN48" s="134">
        <v>44</v>
      </c>
      <c r="BO48" s="140" t="s">
        <v>21</v>
      </c>
      <c r="BP48" s="114">
        <f t="shared" si="34"/>
        <v>0.84427767354596628</v>
      </c>
      <c r="BQ48" s="141"/>
      <c r="BR48" s="141"/>
      <c r="BS48" s="141"/>
      <c r="BT48" s="9"/>
      <c r="BU48" s="9"/>
      <c r="BV48" s="123"/>
      <c r="BW48" s="9"/>
    </row>
    <row r="49" spans="2:75" s="10" customFormat="1" ht="14.25" customHeight="1">
      <c r="B49" s="505"/>
      <c r="C49" s="507"/>
      <c r="D49" s="494"/>
      <c r="E49" s="501"/>
      <c r="F49" s="501"/>
      <c r="G49" s="101" t="s">
        <v>153</v>
      </c>
      <c r="H49" s="183">
        <v>13057</v>
      </c>
      <c r="I49" s="151">
        <f>IFERROR(H49/E39,"-")</f>
        <v>4.6763503207778621E-5</v>
      </c>
      <c r="J49" s="183">
        <v>2</v>
      </c>
      <c r="K49" s="151">
        <f>IFERROR(J49/F39,"-")</f>
        <v>5.2493438320209973E-3</v>
      </c>
      <c r="L49" s="186">
        <f t="shared" si="8"/>
        <v>6528.5</v>
      </c>
      <c r="M49" s="86">
        <f t="shared" si="45"/>
        <v>2.6860059092130003E-4</v>
      </c>
      <c r="N49" s="501"/>
      <c r="O49" s="501"/>
      <c r="P49" s="101" t="s">
        <v>153</v>
      </c>
      <c r="Q49" s="183">
        <v>0</v>
      </c>
      <c r="R49" s="151">
        <f>IFERROR(Q49/N39,"-")</f>
        <v>0</v>
      </c>
      <c r="S49" s="183">
        <v>0</v>
      </c>
      <c r="T49" s="151">
        <f>IFERROR(S49/O39,"-")</f>
        <v>0</v>
      </c>
      <c r="U49" s="186" t="str">
        <f t="shared" si="9"/>
        <v>-</v>
      </c>
      <c r="V49" s="86">
        <f t="shared" si="46"/>
        <v>0</v>
      </c>
      <c r="W49" s="501"/>
      <c r="X49" s="501"/>
      <c r="Y49" s="101" t="s">
        <v>153</v>
      </c>
      <c r="Z49" s="183">
        <v>0</v>
      </c>
      <c r="AA49" s="151">
        <f>IFERROR(Z49/W39,"-")</f>
        <v>0</v>
      </c>
      <c r="AB49" s="183">
        <v>0</v>
      </c>
      <c r="AC49" s="151">
        <f>IFERROR(AB49/X39,"-")</f>
        <v>0</v>
      </c>
      <c r="AD49" s="186" t="str">
        <f t="shared" si="10"/>
        <v>-</v>
      </c>
      <c r="AE49" s="86">
        <f t="shared" si="47"/>
        <v>0</v>
      </c>
      <c r="AF49" s="501"/>
      <c r="AG49" s="501"/>
      <c r="AH49" s="101" t="s">
        <v>153</v>
      </c>
      <c r="AI49" s="183">
        <v>82078</v>
      </c>
      <c r="AJ49" s="151">
        <f>IFERROR(AI49/AF39,"-")</f>
        <v>1.6431719516846026E-3</v>
      </c>
      <c r="AK49" s="183">
        <v>3</v>
      </c>
      <c r="AL49" s="151">
        <f>IFERROR(AK49/AG39,"-")</f>
        <v>6.6666666666666666E-2</v>
      </c>
      <c r="AM49" s="186">
        <f t="shared" si="11"/>
        <v>27359.333333333332</v>
      </c>
      <c r="AN49" s="86">
        <f t="shared" si="48"/>
        <v>4.0290088638195002E-4</v>
      </c>
      <c r="AO49" s="501"/>
      <c r="AP49" s="520"/>
      <c r="AQ49" s="101" t="s">
        <v>153</v>
      </c>
      <c r="AR49" s="183">
        <f t="shared" si="4"/>
        <v>95135</v>
      </c>
      <c r="AS49" s="151">
        <f>IFERROR(AR49/AO39,"-")</f>
        <v>2.4820380643698252E-4</v>
      </c>
      <c r="AT49" s="183">
        <f t="shared" si="5"/>
        <v>5</v>
      </c>
      <c r="AU49" s="151">
        <f>IFERROR(AT49/AP39,"-")</f>
        <v>9.8039215686274508E-3</v>
      </c>
      <c r="AV49" s="186">
        <f t="shared" si="12"/>
        <v>19027</v>
      </c>
      <c r="AW49" s="86">
        <f t="shared" si="49"/>
        <v>6.7150147730325011E-4</v>
      </c>
      <c r="AX49" s="97"/>
      <c r="AY49" s="267" t="s">
        <v>47</v>
      </c>
      <c r="AZ49" s="157">
        <v>699431960</v>
      </c>
      <c r="BA49" s="157">
        <v>112474150</v>
      </c>
      <c r="BB49" s="157">
        <v>71603160</v>
      </c>
      <c r="BC49" s="157">
        <v>147398930</v>
      </c>
      <c r="BD49" s="157">
        <f t="shared" si="13"/>
        <v>1030908200</v>
      </c>
      <c r="BE49" s="157">
        <v>1203</v>
      </c>
      <c r="BF49" s="157">
        <v>167</v>
      </c>
      <c r="BG49" s="157">
        <v>104</v>
      </c>
      <c r="BH49" s="157">
        <v>159</v>
      </c>
      <c r="BI49" s="157">
        <f t="shared" si="14"/>
        <v>1633</v>
      </c>
      <c r="BJ49" s="8"/>
      <c r="BK49" s="63" t="s">
        <v>47</v>
      </c>
      <c r="BL49" s="276">
        <f>市区町村別_健診受診率!Y49</f>
        <v>12995</v>
      </c>
      <c r="BM49" s="8"/>
      <c r="BN49" s="134">
        <v>45</v>
      </c>
      <c r="BO49" s="140" t="s">
        <v>47</v>
      </c>
      <c r="BP49" s="114">
        <f t="shared" si="34"/>
        <v>0.86163522012578619</v>
      </c>
      <c r="BQ49" s="141"/>
      <c r="BR49" s="141"/>
      <c r="BS49" s="141"/>
      <c r="BT49" s="9"/>
      <c r="BU49" s="66"/>
      <c r="BV49" s="124"/>
      <c r="BW49" s="9"/>
    </row>
    <row r="50" spans="2:75" s="10" customFormat="1" ht="14.25" customHeight="1">
      <c r="B50" s="505"/>
      <c r="C50" s="507"/>
      <c r="D50" s="494"/>
      <c r="E50" s="501"/>
      <c r="F50" s="501"/>
      <c r="G50" s="101" t="s">
        <v>154</v>
      </c>
      <c r="H50" s="183">
        <v>60680</v>
      </c>
      <c r="I50" s="151">
        <f>IFERROR(H50/E39,"-")</f>
        <v>2.1732475872313753E-4</v>
      </c>
      <c r="J50" s="183">
        <v>2</v>
      </c>
      <c r="K50" s="151">
        <f>IFERROR(J50/F39,"-")</f>
        <v>5.2493438320209973E-3</v>
      </c>
      <c r="L50" s="186">
        <f t="shared" si="8"/>
        <v>30340</v>
      </c>
      <c r="M50" s="86">
        <f t="shared" si="45"/>
        <v>2.6860059092130003E-4</v>
      </c>
      <c r="N50" s="501"/>
      <c r="O50" s="501"/>
      <c r="P50" s="101" t="s">
        <v>154</v>
      </c>
      <c r="Q50" s="183">
        <v>0</v>
      </c>
      <c r="R50" s="151">
        <f>IFERROR(Q50/N39,"-")</f>
        <v>0</v>
      </c>
      <c r="S50" s="183">
        <v>0</v>
      </c>
      <c r="T50" s="151">
        <f>IFERROR(S50/O39,"-")</f>
        <v>0</v>
      </c>
      <c r="U50" s="186" t="str">
        <f t="shared" si="9"/>
        <v>-</v>
      </c>
      <c r="V50" s="86">
        <f t="shared" si="46"/>
        <v>0</v>
      </c>
      <c r="W50" s="501"/>
      <c r="X50" s="501"/>
      <c r="Y50" s="101" t="s">
        <v>154</v>
      </c>
      <c r="Z50" s="183">
        <v>0</v>
      </c>
      <c r="AA50" s="151">
        <f>IFERROR(Z50/W39,"-")</f>
        <v>0</v>
      </c>
      <c r="AB50" s="183">
        <v>0</v>
      </c>
      <c r="AC50" s="151">
        <f>IFERROR(AB50/X39,"-")</f>
        <v>0</v>
      </c>
      <c r="AD50" s="186" t="str">
        <f t="shared" si="10"/>
        <v>-</v>
      </c>
      <c r="AE50" s="86">
        <f t="shared" si="47"/>
        <v>0</v>
      </c>
      <c r="AF50" s="501"/>
      <c r="AG50" s="501"/>
      <c r="AH50" s="101" t="s">
        <v>154</v>
      </c>
      <c r="AI50" s="183">
        <v>126496</v>
      </c>
      <c r="AJ50" s="151">
        <f>IFERROR(AI50/AF39,"-")</f>
        <v>2.5324042886071237E-3</v>
      </c>
      <c r="AK50" s="183">
        <v>4</v>
      </c>
      <c r="AL50" s="151">
        <f>IFERROR(AK50/AG39,"-")</f>
        <v>8.8888888888888892E-2</v>
      </c>
      <c r="AM50" s="186">
        <f t="shared" si="11"/>
        <v>31624</v>
      </c>
      <c r="AN50" s="86">
        <f t="shared" si="48"/>
        <v>5.3720118184260007E-4</v>
      </c>
      <c r="AO50" s="501"/>
      <c r="AP50" s="520"/>
      <c r="AQ50" s="101" t="s">
        <v>154</v>
      </c>
      <c r="AR50" s="183">
        <f t="shared" si="4"/>
        <v>187176</v>
      </c>
      <c r="AS50" s="151">
        <f>IFERROR(AR50/AO39,"-")</f>
        <v>4.8833547772795117E-4</v>
      </c>
      <c r="AT50" s="183">
        <f t="shared" si="5"/>
        <v>6</v>
      </c>
      <c r="AU50" s="151">
        <f>IFERROR(AT50/AP39,"-")</f>
        <v>1.1764705882352941E-2</v>
      </c>
      <c r="AV50" s="186">
        <f t="shared" si="12"/>
        <v>31196</v>
      </c>
      <c r="AW50" s="86">
        <f t="shared" si="49"/>
        <v>8.0580177276390005E-4</v>
      </c>
      <c r="AX50" s="97"/>
      <c r="AY50" s="267" t="s">
        <v>25</v>
      </c>
      <c r="AZ50" s="157">
        <v>815335980</v>
      </c>
      <c r="BA50" s="157">
        <v>145427570</v>
      </c>
      <c r="BB50" s="157">
        <v>83088260</v>
      </c>
      <c r="BC50" s="157">
        <v>138271430</v>
      </c>
      <c r="BD50" s="157">
        <f t="shared" si="13"/>
        <v>1182123240</v>
      </c>
      <c r="BE50" s="157">
        <v>1580</v>
      </c>
      <c r="BF50" s="157">
        <v>234</v>
      </c>
      <c r="BG50" s="157">
        <v>123</v>
      </c>
      <c r="BH50" s="157">
        <v>194</v>
      </c>
      <c r="BI50" s="157">
        <f t="shared" si="14"/>
        <v>2131</v>
      </c>
      <c r="BJ50" s="8"/>
      <c r="BK50" s="63" t="s">
        <v>25</v>
      </c>
      <c r="BL50" s="276">
        <f>市区町村別_健診受診率!Y50</f>
        <v>16472</v>
      </c>
      <c r="BM50" s="8"/>
      <c r="BN50" s="134">
        <v>46</v>
      </c>
      <c r="BO50" s="140" t="s">
        <v>25</v>
      </c>
      <c r="BP50" s="114">
        <f t="shared" si="34"/>
        <v>0.85567010309278346</v>
      </c>
      <c r="BQ50" s="141"/>
      <c r="BR50" s="141"/>
      <c r="BS50" s="141"/>
      <c r="BT50" s="9"/>
      <c r="BU50" s="66"/>
      <c r="BV50" s="124"/>
      <c r="BW50" s="9"/>
    </row>
    <row r="51" spans="2:75" s="10" customFormat="1" ht="14.25" customHeight="1">
      <c r="B51" s="505"/>
      <c r="C51" s="507"/>
      <c r="D51" s="494"/>
      <c r="E51" s="501"/>
      <c r="F51" s="501"/>
      <c r="G51" s="101" t="s">
        <v>155</v>
      </c>
      <c r="H51" s="183">
        <v>1562373</v>
      </c>
      <c r="I51" s="151">
        <f>IFERROR(H51/E39,"-")</f>
        <v>5.5956218731137864E-3</v>
      </c>
      <c r="J51" s="183">
        <v>40</v>
      </c>
      <c r="K51" s="151">
        <f>IFERROR(J51/F39,"-")</f>
        <v>0.10498687664041995</v>
      </c>
      <c r="L51" s="186">
        <f t="shared" si="8"/>
        <v>39059.324999999997</v>
      </c>
      <c r="M51" s="86">
        <f t="shared" si="45"/>
        <v>5.3720118184260009E-3</v>
      </c>
      <c r="N51" s="501"/>
      <c r="O51" s="501"/>
      <c r="P51" s="101" t="s">
        <v>155</v>
      </c>
      <c r="Q51" s="183">
        <v>148628</v>
      </c>
      <c r="R51" s="151">
        <f>IFERROR(Q51/N39,"-")</f>
        <v>4.7010508316856926E-3</v>
      </c>
      <c r="S51" s="183">
        <v>6</v>
      </c>
      <c r="T51" s="151">
        <f>IFERROR(S51/O39,"-")</f>
        <v>0.13953488372093023</v>
      </c>
      <c r="U51" s="186">
        <f t="shared" si="9"/>
        <v>24771.333333333332</v>
      </c>
      <c r="V51" s="86">
        <f t="shared" si="46"/>
        <v>8.0580177276390005E-4</v>
      </c>
      <c r="W51" s="501"/>
      <c r="X51" s="501"/>
      <c r="Y51" s="101" t="s">
        <v>155</v>
      </c>
      <c r="Z51" s="183">
        <v>358842</v>
      </c>
      <c r="AA51" s="151">
        <f>IFERROR(Z51/W39,"-")</f>
        <v>1.5938934552747124E-2</v>
      </c>
      <c r="AB51" s="183">
        <v>6</v>
      </c>
      <c r="AC51" s="151">
        <f>IFERROR(AB51/X39,"-")</f>
        <v>0.14634146341463414</v>
      </c>
      <c r="AD51" s="186">
        <f t="shared" si="10"/>
        <v>59807</v>
      </c>
      <c r="AE51" s="86">
        <f t="shared" si="47"/>
        <v>8.0580177276390005E-4</v>
      </c>
      <c r="AF51" s="501"/>
      <c r="AG51" s="501"/>
      <c r="AH51" s="101" t="s">
        <v>155</v>
      </c>
      <c r="AI51" s="183">
        <v>148063</v>
      </c>
      <c r="AJ51" s="151">
        <f>IFERROR(AI51/AF39,"-")</f>
        <v>2.9641678486595352E-3</v>
      </c>
      <c r="AK51" s="183">
        <v>8</v>
      </c>
      <c r="AL51" s="151">
        <f>IFERROR(AK51/AG39,"-")</f>
        <v>0.17777777777777778</v>
      </c>
      <c r="AM51" s="186">
        <f t="shared" si="11"/>
        <v>18507.875</v>
      </c>
      <c r="AN51" s="86">
        <f t="shared" si="48"/>
        <v>1.0744023636852001E-3</v>
      </c>
      <c r="AO51" s="501"/>
      <c r="AP51" s="520"/>
      <c r="AQ51" s="101" t="s">
        <v>155</v>
      </c>
      <c r="AR51" s="183">
        <f t="shared" si="4"/>
        <v>2217906</v>
      </c>
      <c r="AS51" s="151">
        <f>IFERROR(AR51/AO39,"-")</f>
        <v>5.7864372893196205E-3</v>
      </c>
      <c r="AT51" s="183">
        <f t="shared" si="5"/>
        <v>60</v>
      </c>
      <c r="AU51" s="151">
        <f>IFERROR(AT51/AP39,"-")</f>
        <v>0.11764705882352941</v>
      </c>
      <c r="AV51" s="186">
        <f t="shared" si="12"/>
        <v>36965.1</v>
      </c>
      <c r="AW51" s="86">
        <f t="shared" si="49"/>
        <v>8.0580177276390001E-3</v>
      </c>
      <c r="AX51" s="97"/>
      <c r="AY51" s="267" t="s">
        <v>15</v>
      </c>
      <c r="AZ51" s="157">
        <v>1797973500</v>
      </c>
      <c r="BA51" s="157">
        <v>327643000</v>
      </c>
      <c r="BB51" s="157">
        <v>169269040</v>
      </c>
      <c r="BC51" s="157">
        <v>374194570</v>
      </c>
      <c r="BD51" s="157">
        <f t="shared" si="13"/>
        <v>2669080110</v>
      </c>
      <c r="BE51" s="157">
        <v>3115</v>
      </c>
      <c r="BF51" s="157">
        <v>481</v>
      </c>
      <c r="BG51" s="157">
        <v>221</v>
      </c>
      <c r="BH51" s="157">
        <v>413</v>
      </c>
      <c r="BI51" s="157">
        <f t="shared" si="14"/>
        <v>4230</v>
      </c>
      <c r="BJ51" s="8"/>
      <c r="BK51" s="63" t="s">
        <v>15</v>
      </c>
      <c r="BL51" s="276">
        <f>市区町村別_健診受診率!Y51</f>
        <v>34125</v>
      </c>
      <c r="BM51" s="8"/>
      <c r="BN51" s="134">
        <v>47</v>
      </c>
      <c r="BO51" s="140" t="s">
        <v>15</v>
      </c>
      <c r="BP51" s="114">
        <f t="shared" si="34"/>
        <v>0.84745762711864403</v>
      </c>
      <c r="BQ51" s="141"/>
      <c r="BR51" s="141"/>
      <c r="BS51" s="141"/>
      <c r="BT51" s="9"/>
      <c r="BU51" s="66"/>
      <c r="BV51" s="124"/>
      <c r="BW51" s="9"/>
    </row>
    <row r="52" spans="2:75" s="10" customFormat="1" ht="14.25" customHeight="1">
      <c r="B52" s="505"/>
      <c r="C52" s="507"/>
      <c r="D52" s="494"/>
      <c r="E52" s="501"/>
      <c r="F52" s="501"/>
      <c r="G52" s="101" t="s">
        <v>156</v>
      </c>
      <c r="H52" s="183">
        <v>2255852</v>
      </c>
      <c r="I52" s="151">
        <f>IFERROR(H52/E39,"-")</f>
        <v>8.0793093542370995E-3</v>
      </c>
      <c r="J52" s="183">
        <v>28</v>
      </c>
      <c r="K52" s="151">
        <f>IFERROR(J52/F39,"-")</f>
        <v>7.3490813648293962E-2</v>
      </c>
      <c r="L52" s="186">
        <f t="shared" si="8"/>
        <v>80566.142857142855</v>
      </c>
      <c r="M52" s="86">
        <f t="shared" si="45"/>
        <v>3.7604082728982004E-3</v>
      </c>
      <c r="N52" s="501"/>
      <c r="O52" s="501"/>
      <c r="P52" s="101" t="s">
        <v>156</v>
      </c>
      <c r="Q52" s="183">
        <v>72309</v>
      </c>
      <c r="R52" s="151">
        <f>IFERROR(Q52/N39,"-")</f>
        <v>2.287107978229948E-3</v>
      </c>
      <c r="S52" s="183">
        <v>1</v>
      </c>
      <c r="T52" s="151">
        <f>IFERROR(S52/O39,"-")</f>
        <v>2.3255813953488372E-2</v>
      </c>
      <c r="U52" s="186">
        <f t="shared" si="9"/>
        <v>72309</v>
      </c>
      <c r="V52" s="86">
        <f t="shared" si="46"/>
        <v>1.3430029546065002E-4</v>
      </c>
      <c r="W52" s="501"/>
      <c r="X52" s="501"/>
      <c r="Y52" s="101" t="s">
        <v>156</v>
      </c>
      <c r="Z52" s="183">
        <v>727978</v>
      </c>
      <c r="AA52" s="151">
        <f>IFERROR(Z52/W39,"-")</f>
        <v>3.233510485907376E-2</v>
      </c>
      <c r="AB52" s="183">
        <v>6</v>
      </c>
      <c r="AC52" s="151">
        <f>IFERROR(AB52/X39,"-")</f>
        <v>0.14634146341463414</v>
      </c>
      <c r="AD52" s="186">
        <f t="shared" si="10"/>
        <v>121329.66666666667</v>
      </c>
      <c r="AE52" s="86">
        <f t="shared" si="47"/>
        <v>8.0580177276390005E-4</v>
      </c>
      <c r="AF52" s="501"/>
      <c r="AG52" s="501"/>
      <c r="AH52" s="101" t="s">
        <v>156</v>
      </c>
      <c r="AI52" s="183">
        <v>282089</v>
      </c>
      <c r="AJ52" s="151">
        <f>IFERROR(AI52/AF39,"-")</f>
        <v>5.6473200209405426E-3</v>
      </c>
      <c r="AK52" s="183">
        <v>5</v>
      </c>
      <c r="AL52" s="151">
        <f>IFERROR(AK52/AG39,"-")</f>
        <v>0.1111111111111111</v>
      </c>
      <c r="AM52" s="186">
        <f t="shared" si="11"/>
        <v>56417.8</v>
      </c>
      <c r="AN52" s="86">
        <f t="shared" si="48"/>
        <v>6.7150147730325011E-4</v>
      </c>
      <c r="AO52" s="501"/>
      <c r="AP52" s="520"/>
      <c r="AQ52" s="101" t="s">
        <v>156</v>
      </c>
      <c r="AR52" s="183">
        <f t="shared" si="4"/>
        <v>3338228</v>
      </c>
      <c r="AS52" s="151">
        <f>IFERROR(AR52/AO39,"-")</f>
        <v>8.7093172476429837E-3</v>
      </c>
      <c r="AT52" s="183">
        <f t="shared" si="5"/>
        <v>40</v>
      </c>
      <c r="AU52" s="151">
        <f>IFERROR(AT52/AP39,"-")</f>
        <v>7.8431372549019607E-2</v>
      </c>
      <c r="AV52" s="186">
        <f t="shared" si="12"/>
        <v>83455.7</v>
      </c>
      <c r="AW52" s="86">
        <f t="shared" si="49"/>
        <v>5.3720118184260009E-3</v>
      </c>
      <c r="AX52" s="97"/>
      <c r="AY52" s="267" t="s">
        <v>26</v>
      </c>
      <c r="AZ52" s="157">
        <v>1140194020</v>
      </c>
      <c r="BA52" s="157">
        <v>174734620</v>
      </c>
      <c r="BB52" s="157">
        <v>86650680</v>
      </c>
      <c r="BC52" s="157">
        <v>197879390</v>
      </c>
      <c r="BD52" s="157">
        <f t="shared" si="13"/>
        <v>1599458710</v>
      </c>
      <c r="BE52" s="157">
        <v>2030</v>
      </c>
      <c r="BF52" s="157">
        <v>289</v>
      </c>
      <c r="BG52" s="157">
        <v>140</v>
      </c>
      <c r="BH52" s="157">
        <v>250</v>
      </c>
      <c r="BI52" s="157">
        <f t="shared" si="14"/>
        <v>2709</v>
      </c>
      <c r="BJ52" s="8"/>
      <c r="BK52" s="63" t="s">
        <v>26</v>
      </c>
      <c r="BL52" s="276">
        <f>市区町村別_健診受診率!Y52</f>
        <v>18267</v>
      </c>
      <c r="BM52" s="8"/>
      <c r="BN52" s="134">
        <v>48</v>
      </c>
      <c r="BO52" s="140" t="s">
        <v>26</v>
      </c>
      <c r="BP52" s="114">
        <f t="shared" si="34"/>
        <v>0.84399999999999997</v>
      </c>
      <c r="BQ52" s="141"/>
      <c r="BR52" s="141"/>
      <c r="BS52" s="141"/>
      <c r="BT52" s="9"/>
      <c r="BU52" s="66"/>
      <c r="BV52" s="124"/>
      <c r="BW52" s="9"/>
    </row>
    <row r="53" spans="2:75" s="10" customFormat="1" ht="14.25" customHeight="1">
      <c r="B53" s="505"/>
      <c r="C53" s="507"/>
      <c r="D53" s="494"/>
      <c r="E53" s="501"/>
      <c r="F53" s="501"/>
      <c r="G53" s="101" t="s">
        <v>157</v>
      </c>
      <c r="H53" s="183">
        <v>798170</v>
      </c>
      <c r="I53" s="151">
        <f>IFERROR(H53/E39,"-")</f>
        <v>2.8586371567245663E-3</v>
      </c>
      <c r="J53" s="183">
        <v>21</v>
      </c>
      <c r="K53" s="151">
        <f>IFERROR(J53/F39,"-")</f>
        <v>5.5118110236220472E-2</v>
      </c>
      <c r="L53" s="186">
        <f t="shared" si="8"/>
        <v>38008.095238095237</v>
      </c>
      <c r="M53" s="86">
        <f t="shared" si="45"/>
        <v>2.8203062046736503E-3</v>
      </c>
      <c r="N53" s="501"/>
      <c r="O53" s="501"/>
      <c r="P53" s="101" t="s">
        <v>157</v>
      </c>
      <c r="Q53" s="183">
        <v>50524</v>
      </c>
      <c r="R53" s="151">
        <f>IFERROR(Q53/N39,"-")</f>
        <v>1.5980561685556417E-3</v>
      </c>
      <c r="S53" s="183">
        <v>3</v>
      </c>
      <c r="T53" s="151">
        <f>IFERROR(S53/O39,"-")</f>
        <v>6.9767441860465115E-2</v>
      </c>
      <c r="U53" s="186">
        <f t="shared" si="9"/>
        <v>16841.333333333332</v>
      </c>
      <c r="V53" s="86">
        <f t="shared" si="46"/>
        <v>4.0290088638195002E-4</v>
      </c>
      <c r="W53" s="501"/>
      <c r="X53" s="501"/>
      <c r="Y53" s="101" t="s">
        <v>157</v>
      </c>
      <c r="Z53" s="183">
        <v>100586</v>
      </c>
      <c r="AA53" s="151">
        <f>IFERROR(Z53/W39,"-")</f>
        <v>4.4677982814793757E-3</v>
      </c>
      <c r="AB53" s="183">
        <v>4</v>
      </c>
      <c r="AC53" s="151">
        <f>IFERROR(AB53/X39,"-")</f>
        <v>9.7560975609756101E-2</v>
      </c>
      <c r="AD53" s="186">
        <f t="shared" si="10"/>
        <v>25146.5</v>
      </c>
      <c r="AE53" s="86">
        <f t="shared" si="47"/>
        <v>5.3720118184260007E-4</v>
      </c>
      <c r="AF53" s="501"/>
      <c r="AG53" s="501"/>
      <c r="AH53" s="101" t="s">
        <v>157</v>
      </c>
      <c r="AI53" s="183">
        <v>56352</v>
      </c>
      <c r="AJ53" s="151">
        <f>IFERROR(AI53/AF39,"-")</f>
        <v>1.1281467119243979E-3</v>
      </c>
      <c r="AK53" s="183">
        <v>2</v>
      </c>
      <c r="AL53" s="151">
        <f>IFERROR(AK53/AG39,"-")</f>
        <v>4.4444444444444446E-2</v>
      </c>
      <c r="AM53" s="186">
        <f t="shared" si="11"/>
        <v>28176</v>
      </c>
      <c r="AN53" s="86">
        <f t="shared" si="48"/>
        <v>2.6860059092130003E-4</v>
      </c>
      <c r="AO53" s="501"/>
      <c r="AP53" s="520"/>
      <c r="AQ53" s="101" t="s">
        <v>157</v>
      </c>
      <c r="AR53" s="183">
        <f t="shared" si="4"/>
        <v>1005632</v>
      </c>
      <c r="AS53" s="151">
        <f>IFERROR(AR53/AO39,"-")</f>
        <v>2.6236578575165354E-3</v>
      </c>
      <c r="AT53" s="183">
        <f t="shared" si="5"/>
        <v>30</v>
      </c>
      <c r="AU53" s="151">
        <f>IFERROR(AT53/AP39,"-")</f>
        <v>5.8823529411764705E-2</v>
      </c>
      <c r="AV53" s="186">
        <f t="shared" si="12"/>
        <v>33521.066666666666</v>
      </c>
      <c r="AW53" s="86">
        <f t="shared" si="49"/>
        <v>4.0290088638195E-3</v>
      </c>
      <c r="AX53" s="97"/>
      <c r="AY53" s="267" t="s">
        <v>27</v>
      </c>
      <c r="AZ53" s="157">
        <v>619115530</v>
      </c>
      <c r="BA53" s="157">
        <v>100959370</v>
      </c>
      <c r="BB53" s="157">
        <v>45386220</v>
      </c>
      <c r="BC53" s="157">
        <v>99938310</v>
      </c>
      <c r="BD53" s="157">
        <f t="shared" si="13"/>
        <v>865399430</v>
      </c>
      <c r="BE53" s="157">
        <v>1100</v>
      </c>
      <c r="BF53" s="157">
        <v>137</v>
      </c>
      <c r="BG53" s="157">
        <v>86</v>
      </c>
      <c r="BH53" s="157">
        <v>131</v>
      </c>
      <c r="BI53" s="157">
        <f t="shared" si="14"/>
        <v>1454</v>
      </c>
      <c r="BJ53" s="8"/>
      <c r="BK53" s="63" t="s">
        <v>27</v>
      </c>
      <c r="BL53" s="276">
        <f>市区町村別_健診受診率!Y53</f>
        <v>18593</v>
      </c>
      <c r="BM53" s="8"/>
      <c r="BN53" s="134">
        <v>49</v>
      </c>
      <c r="BO53" s="140" t="s">
        <v>27</v>
      </c>
      <c r="BP53" s="114">
        <f t="shared" si="34"/>
        <v>0.87022900763358779</v>
      </c>
      <c r="BQ53" s="141"/>
      <c r="BR53" s="141"/>
      <c r="BS53" s="141"/>
      <c r="BT53" s="9"/>
      <c r="BU53" s="66"/>
      <c r="BV53" s="124"/>
      <c r="BW53" s="9"/>
    </row>
    <row r="54" spans="2:75" s="10" customFormat="1" ht="14.25" customHeight="1">
      <c r="B54" s="505"/>
      <c r="C54" s="507"/>
      <c r="D54" s="494"/>
      <c r="E54" s="501"/>
      <c r="F54" s="501"/>
      <c r="G54" s="102" t="s">
        <v>158</v>
      </c>
      <c r="H54" s="184">
        <v>311533</v>
      </c>
      <c r="I54" s="152">
        <f>IFERROR(H54/E39,"-")</f>
        <v>1.1157520444841002E-3</v>
      </c>
      <c r="J54" s="184">
        <v>35</v>
      </c>
      <c r="K54" s="152">
        <f>IFERROR(J54/F39,"-")</f>
        <v>9.1863517060367453E-2</v>
      </c>
      <c r="L54" s="187">
        <f t="shared" si="8"/>
        <v>8900.942857142858</v>
      </c>
      <c r="M54" s="87">
        <f t="shared" si="45"/>
        <v>4.7005103411227505E-3</v>
      </c>
      <c r="N54" s="501"/>
      <c r="O54" s="501"/>
      <c r="P54" s="102" t="s">
        <v>158</v>
      </c>
      <c r="Q54" s="184">
        <v>27471</v>
      </c>
      <c r="R54" s="152">
        <f>IFERROR(Q54/N39,"-")</f>
        <v>8.6889796940844023E-4</v>
      </c>
      <c r="S54" s="184">
        <v>4</v>
      </c>
      <c r="T54" s="152">
        <f>IFERROR(S54/O39,"-")</f>
        <v>9.3023255813953487E-2</v>
      </c>
      <c r="U54" s="187">
        <f t="shared" si="9"/>
        <v>6867.75</v>
      </c>
      <c r="V54" s="87">
        <f t="shared" si="46"/>
        <v>5.3720118184260007E-4</v>
      </c>
      <c r="W54" s="501"/>
      <c r="X54" s="501"/>
      <c r="Y54" s="102" t="s">
        <v>158</v>
      </c>
      <c r="Z54" s="184">
        <v>19630</v>
      </c>
      <c r="AA54" s="152">
        <f>IFERROR(Z54/W39,"-")</f>
        <v>8.7191935523273762E-4</v>
      </c>
      <c r="AB54" s="184">
        <v>5</v>
      </c>
      <c r="AC54" s="152">
        <f>IFERROR(AB54/X39,"-")</f>
        <v>0.12195121951219512</v>
      </c>
      <c r="AD54" s="187">
        <f t="shared" si="10"/>
        <v>3926</v>
      </c>
      <c r="AE54" s="87">
        <f t="shared" si="47"/>
        <v>6.7150147730325011E-4</v>
      </c>
      <c r="AF54" s="501"/>
      <c r="AG54" s="501"/>
      <c r="AH54" s="102" t="s">
        <v>158</v>
      </c>
      <c r="AI54" s="184">
        <v>14313</v>
      </c>
      <c r="AJ54" s="152">
        <f>IFERROR(AI54/AF39,"-")</f>
        <v>2.8654109681597648E-4</v>
      </c>
      <c r="AK54" s="184">
        <v>3</v>
      </c>
      <c r="AL54" s="152">
        <f>IFERROR(AK54/AG39,"-")</f>
        <v>6.6666666666666666E-2</v>
      </c>
      <c r="AM54" s="187">
        <f t="shared" si="11"/>
        <v>4771</v>
      </c>
      <c r="AN54" s="87">
        <f t="shared" si="48"/>
        <v>4.0290088638195002E-4</v>
      </c>
      <c r="AO54" s="501"/>
      <c r="AP54" s="520"/>
      <c r="AQ54" s="102" t="s">
        <v>158</v>
      </c>
      <c r="AR54" s="184">
        <f t="shared" si="4"/>
        <v>372947</v>
      </c>
      <c r="AS54" s="152">
        <f>IFERROR(AR54/AO39,"-")</f>
        <v>9.7300536079522062E-4</v>
      </c>
      <c r="AT54" s="184">
        <f t="shared" si="5"/>
        <v>47</v>
      </c>
      <c r="AU54" s="152">
        <f>IFERROR(AT54/AP39,"-")</f>
        <v>9.2156862745098045E-2</v>
      </c>
      <c r="AV54" s="187">
        <f t="shared" si="12"/>
        <v>7935.0425531914898</v>
      </c>
      <c r="AW54" s="87">
        <f t="shared" si="49"/>
        <v>6.312113886650551E-3</v>
      </c>
      <c r="AX54" s="97"/>
      <c r="AY54" s="267" t="s">
        <v>16</v>
      </c>
      <c r="AZ54" s="157">
        <v>768049090</v>
      </c>
      <c r="BA54" s="157">
        <v>105370600</v>
      </c>
      <c r="BB54" s="157">
        <v>45504400</v>
      </c>
      <c r="BC54" s="157">
        <v>127785460</v>
      </c>
      <c r="BD54" s="157">
        <f t="shared" si="13"/>
        <v>1046709550</v>
      </c>
      <c r="BE54" s="157">
        <v>1396</v>
      </c>
      <c r="BF54" s="157">
        <v>191</v>
      </c>
      <c r="BG54" s="157">
        <v>104</v>
      </c>
      <c r="BH54" s="157">
        <v>204</v>
      </c>
      <c r="BI54" s="157">
        <f t="shared" si="14"/>
        <v>1895</v>
      </c>
      <c r="BJ54" s="8"/>
      <c r="BK54" s="63" t="s">
        <v>16</v>
      </c>
      <c r="BL54" s="276">
        <f>市区町村別_健診受診率!Y54</f>
        <v>16401</v>
      </c>
      <c r="BM54" s="8"/>
      <c r="BN54" s="134">
        <v>50</v>
      </c>
      <c r="BO54" s="140" t="s">
        <v>16</v>
      </c>
      <c r="BP54" s="114">
        <f t="shared" si="34"/>
        <v>0.84803921568627449</v>
      </c>
      <c r="BQ54" s="141"/>
      <c r="BR54" s="141"/>
      <c r="BS54" s="141"/>
      <c r="BT54" s="9"/>
      <c r="BU54" s="66"/>
      <c r="BV54" s="124"/>
      <c r="BW54" s="9"/>
    </row>
    <row r="55" spans="2:75" s="10" customFormat="1" ht="14.25" customHeight="1">
      <c r="B55" s="505"/>
      <c r="C55" s="508"/>
      <c r="D55" s="495"/>
      <c r="E55" s="502"/>
      <c r="F55" s="502"/>
      <c r="G55" s="103" t="s">
        <v>81</v>
      </c>
      <c r="H55" s="174">
        <v>56861623</v>
      </c>
      <c r="I55" s="152">
        <f>IFERROR(H55/E39,"-")</f>
        <v>0.20364928310944311</v>
      </c>
      <c r="J55" s="184">
        <v>310</v>
      </c>
      <c r="K55" s="152">
        <f>IFERROR(J55/F39,"-")</f>
        <v>0.81364829396325455</v>
      </c>
      <c r="L55" s="187">
        <f t="shared" si="8"/>
        <v>183424.59032258065</v>
      </c>
      <c r="M55" s="88">
        <f t="shared" si="45"/>
        <v>4.1633091592801506E-2</v>
      </c>
      <c r="N55" s="502"/>
      <c r="O55" s="502"/>
      <c r="P55" s="103" t="s">
        <v>81</v>
      </c>
      <c r="Q55" s="174">
        <v>6356577</v>
      </c>
      <c r="R55" s="152">
        <f>IFERROR(Q55/N39,"-")</f>
        <v>0.20105627198457993</v>
      </c>
      <c r="S55" s="184">
        <v>36</v>
      </c>
      <c r="T55" s="152">
        <f>IFERROR(S55/O39,"-")</f>
        <v>0.83720930232558144</v>
      </c>
      <c r="U55" s="187">
        <f t="shared" si="9"/>
        <v>176571.58333333334</v>
      </c>
      <c r="V55" s="88">
        <f t="shared" si="46"/>
        <v>4.8348106365834007E-3</v>
      </c>
      <c r="W55" s="502"/>
      <c r="X55" s="502"/>
      <c r="Y55" s="103" t="s">
        <v>81</v>
      </c>
      <c r="Z55" s="174">
        <v>3138556</v>
      </c>
      <c r="AA55" s="152">
        <f>IFERROR(Z55/W39,"-")</f>
        <v>0.13940742352938565</v>
      </c>
      <c r="AB55" s="184">
        <v>34</v>
      </c>
      <c r="AC55" s="152">
        <f>IFERROR(AB55/X39,"-")</f>
        <v>0.82926829268292679</v>
      </c>
      <c r="AD55" s="187">
        <f t="shared" si="10"/>
        <v>92310.470588235301</v>
      </c>
      <c r="AE55" s="88">
        <f t="shared" si="47"/>
        <v>4.5662100456621002E-3</v>
      </c>
      <c r="AF55" s="502"/>
      <c r="AG55" s="502"/>
      <c r="AH55" s="103" t="s">
        <v>81</v>
      </c>
      <c r="AI55" s="174">
        <v>14052203</v>
      </c>
      <c r="AJ55" s="152">
        <f>IFERROR(AI55/AF39,"-")</f>
        <v>0.28132003495429014</v>
      </c>
      <c r="AK55" s="184">
        <v>39</v>
      </c>
      <c r="AL55" s="152">
        <f>IFERROR(AK55/AG39,"-")</f>
        <v>0.8666666666666667</v>
      </c>
      <c r="AM55" s="187">
        <f t="shared" si="11"/>
        <v>360312.89743589744</v>
      </c>
      <c r="AN55" s="88">
        <f t="shared" si="48"/>
        <v>5.2377115229653506E-3</v>
      </c>
      <c r="AO55" s="502"/>
      <c r="AP55" s="521"/>
      <c r="AQ55" s="103" t="s">
        <v>81</v>
      </c>
      <c r="AR55" s="174">
        <f t="shared" si="4"/>
        <v>80408959</v>
      </c>
      <c r="AS55" s="152">
        <f>IFERROR(AR55/AO39,"-")</f>
        <v>0.20978409308283241</v>
      </c>
      <c r="AT55" s="184">
        <f t="shared" si="5"/>
        <v>419</v>
      </c>
      <c r="AU55" s="152">
        <f>IFERROR(AT55/AP39,"-")</f>
        <v>0.82156862745098036</v>
      </c>
      <c r="AV55" s="187">
        <f t="shared" si="12"/>
        <v>191906.82338902148</v>
      </c>
      <c r="AW55" s="88">
        <f t="shared" si="49"/>
        <v>5.6271823798012356E-2</v>
      </c>
      <c r="AX55" s="97"/>
      <c r="AY55" s="267" t="s">
        <v>48</v>
      </c>
      <c r="AZ55" s="157">
        <v>1585312470</v>
      </c>
      <c r="BA55" s="157">
        <v>258931880</v>
      </c>
      <c r="BB55" s="157">
        <v>156982900</v>
      </c>
      <c r="BC55" s="157">
        <v>353535420</v>
      </c>
      <c r="BD55" s="157">
        <f t="shared" si="13"/>
        <v>2354762670</v>
      </c>
      <c r="BE55" s="157">
        <v>2790</v>
      </c>
      <c r="BF55" s="157">
        <v>379</v>
      </c>
      <c r="BG55" s="157">
        <v>230</v>
      </c>
      <c r="BH55" s="157">
        <v>416</v>
      </c>
      <c r="BI55" s="157">
        <f t="shared" si="14"/>
        <v>3815</v>
      </c>
      <c r="BJ55" s="8"/>
      <c r="BK55" s="63" t="s">
        <v>48</v>
      </c>
      <c r="BL55" s="276">
        <f>市区町村別_健診受診率!Y55</f>
        <v>21700</v>
      </c>
      <c r="BM55" s="8"/>
      <c r="BN55" s="134">
        <v>51</v>
      </c>
      <c r="BO55" s="140" t="s">
        <v>48</v>
      </c>
      <c r="BP55" s="114">
        <f t="shared" si="34"/>
        <v>0.83653846153846156</v>
      </c>
      <c r="BQ55" s="141"/>
      <c r="BR55" s="141"/>
      <c r="BS55" s="141"/>
      <c r="BT55" s="9"/>
      <c r="BU55" s="66"/>
      <c r="BV55" s="124"/>
      <c r="BW55" s="9"/>
    </row>
    <row r="56" spans="2:75" s="10" customFormat="1" ht="14.25" customHeight="1">
      <c r="B56" s="505">
        <v>4</v>
      </c>
      <c r="C56" s="506" t="s">
        <v>126</v>
      </c>
      <c r="D56" s="493">
        <f>BL8</f>
        <v>8559</v>
      </c>
      <c r="E56" s="503">
        <f t="shared" ref="E56" si="50">VLOOKUP(C56,$AY$5:$BI$78,2,0)</f>
        <v>328532330</v>
      </c>
      <c r="F56" s="503">
        <f t="shared" ref="F56" si="51">VLOOKUP(C56,$AY$5:$BI$78,7,0)</f>
        <v>425</v>
      </c>
      <c r="G56" s="99" t="s">
        <v>144</v>
      </c>
      <c r="H56" s="182">
        <v>13160614</v>
      </c>
      <c r="I56" s="150">
        <f>IFERROR(H56/E56,"-")</f>
        <v>4.0058809432849424E-2</v>
      </c>
      <c r="J56" s="182">
        <v>101</v>
      </c>
      <c r="K56" s="150">
        <f>IFERROR(J56/F56,"-")</f>
        <v>0.23764705882352941</v>
      </c>
      <c r="L56" s="185">
        <f t="shared" si="8"/>
        <v>130303.10891089108</v>
      </c>
      <c r="M56" s="85">
        <f>IFERROR(J56/$BL$8,0)</f>
        <v>1.1800443977100129E-2</v>
      </c>
      <c r="N56" s="503">
        <f t="shared" ref="N56" si="52">VLOOKUP(C56,$AY$5:$BI$78,3,0)</f>
        <v>40981100</v>
      </c>
      <c r="O56" s="503">
        <f t="shared" ref="O56" si="53">VLOOKUP(C56,$AY$5:$BI$78,8,0)</f>
        <v>56</v>
      </c>
      <c r="P56" s="99" t="s">
        <v>144</v>
      </c>
      <c r="Q56" s="182">
        <v>284632</v>
      </c>
      <c r="R56" s="150">
        <f>IFERROR(Q56/N56,"-")</f>
        <v>6.9454455834518838E-3</v>
      </c>
      <c r="S56" s="182">
        <v>11</v>
      </c>
      <c r="T56" s="150">
        <f>IFERROR(S56/O56,"-")</f>
        <v>0.19642857142857142</v>
      </c>
      <c r="U56" s="185">
        <f t="shared" si="9"/>
        <v>25875.636363636364</v>
      </c>
      <c r="V56" s="85">
        <f>IFERROR(S56/$BL$8,0)</f>
        <v>1.2851968687930832E-3</v>
      </c>
      <c r="W56" s="503">
        <f t="shared" ref="W56" si="54">VLOOKUP(C56,$AY$5:$BI$78,4,0)</f>
        <v>31094900</v>
      </c>
      <c r="X56" s="503">
        <f t="shared" ref="X56" si="55">VLOOKUP(C56,$AY$5:$BI$78,9,0)</f>
        <v>41</v>
      </c>
      <c r="Y56" s="99" t="s">
        <v>144</v>
      </c>
      <c r="Z56" s="182">
        <v>52135</v>
      </c>
      <c r="AA56" s="150">
        <f>IFERROR(Z56/W56,"-")</f>
        <v>1.6766415071281786E-3</v>
      </c>
      <c r="AB56" s="182">
        <v>6</v>
      </c>
      <c r="AC56" s="150">
        <f>IFERROR(AB56/X56,"-")</f>
        <v>0.14634146341463414</v>
      </c>
      <c r="AD56" s="185">
        <f t="shared" si="10"/>
        <v>8689.1666666666661</v>
      </c>
      <c r="AE56" s="85">
        <f>IFERROR(AB56/$BL$8,0)</f>
        <v>7.010164738871364E-4</v>
      </c>
      <c r="AF56" s="503">
        <f t="shared" ref="AF56" si="56">VLOOKUP(C56,$AY$5:$BI$78,5,0)</f>
        <v>53518850</v>
      </c>
      <c r="AG56" s="503">
        <f t="shared" ref="AG56" si="57">VLOOKUP(C56,$AY$5:$BI$78,10,0)</f>
        <v>55</v>
      </c>
      <c r="AH56" s="99" t="s">
        <v>144</v>
      </c>
      <c r="AI56" s="182">
        <v>224756</v>
      </c>
      <c r="AJ56" s="150">
        <f>IFERROR(AI56/AF56,"-")</f>
        <v>4.1995670684254237E-3</v>
      </c>
      <c r="AK56" s="182">
        <v>12</v>
      </c>
      <c r="AL56" s="150">
        <f>IFERROR(AK56/AG56,"-")</f>
        <v>0.21818181818181817</v>
      </c>
      <c r="AM56" s="185">
        <f t="shared" si="11"/>
        <v>18729.666666666668</v>
      </c>
      <c r="AN56" s="85">
        <f>IFERROR(AK56/$BL$8,0)</f>
        <v>1.4020329477742728E-3</v>
      </c>
      <c r="AO56" s="503">
        <f t="shared" ref="AO56" si="58">VLOOKUP(C56,$AY$5:$BI$78,6,0)</f>
        <v>454127180</v>
      </c>
      <c r="AP56" s="519">
        <f t="shared" ref="AP56" si="59">VLOOKUP(C56,$AY$5:$BI$78,11,0)</f>
        <v>577</v>
      </c>
      <c r="AQ56" s="99" t="s">
        <v>144</v>
      </c>
      <c r="AR56" s="182">
        <f t="shared" si="4"/>
        <v>13722137</v>
      </c>
      <c r="AS56" s="150">
        <f>IFERROR(AR56/AO56,"-")</f>
        <v>3.0216506750377726E-2</v>
      </c>
      <c r="AT56" s="182">
        <f t="shared" si="5"/>
        <v>130</v>
      </c>
      <c r="AU56" s="150">
        <f>IFERROR(AT56/AP56,"-")</f>
        <v>0.22530329289428075</v>
      </c>
      <c r="AV56" s="185">
        <f t="shared" si="12"/>
        <v>105554.9</v>
      </c>
      <c r="AW56" s="85">
        <f>IFERROR(AT56/$BL$8,0)</f>
        <v>1.518869026755462E-2</v>
      </c>
      <c r="AX56" s="97"/>
      <c r="AY56" s="267" t="s">
        <v>4</v>
      </c>
      <c r="AZ56" s="157">
        <v>1225109630</v>
      </c>
      <c r="BA56" s="157">
        <v>191815060</v>
      </c>
      <c r="BB56" s="157">
        <v>105387200</v>
      </c>
      <c r="BC56" s="157">
        <v>281386220</v>
      </c>
      <c r="BD56" s="157">
        <f t="shared" si="13"/>
        <v>1803698110</v>
      </c>
      <c r="BE56" s="157">
        <v>2341</v>
      </c>
      <c r="BF56" s="157">
        <v>346</v>
      </c>
      <c r="BG56" s="157">
        <v>165</v>
      </c>
      <c r="BH56" s="157">
        <v>379</v>
      </c>
      <c r="BI56" s="157">
        <f t="shared" si="14"/>
        <v>3231</v>
      </c>
      <c r="BJ56" s="8"/>
      <c r="BK56" s="63" t="s">
        <v>4</v>
      </c>
      <c r="BL56" s="276">
        <f>市区町村別_健診受診率!Y56</f>
        <v>17940</v>
      </c>
      <c r="BM56" s="8"/>
      <c r="BN56" s="134">
        <v>52</v>
      </c>
      <c r="BO56" s="140" t="s">
        <v>4</v>
      </c>
      <c r="BP56" s="114">
        <f t="shared" si="34"/>
        <v>0.80211081794195249</v>
      </c>
      <c r="BQ56" s="141"/>
      <c r="BR56" s="141"/>
      <c r="BS56" s="141"/>
      <c r="BT56" s="130"/>
      <c r="BU56" s="66"/>
      <c r="BV56" s="124"/>
      <c r="BW56" s="9"/>
    </row>
    <row r="57" spans="2:75" s="10" customFormat="1" ht="14.25" customHeight="1">
      <c r="B57" s="505"/>
      <c r="C57" s="507"/>
      <c r="D57" s="494"/>
      <c r="E57" s="501"/>
      <c r="F57" s="501"/>
      <c r="G57" s="100" t="s">
        <v>145</v>
      </c>
      <c r="H57" s="183">
        <v>8912036</v>
      </c>
      <c r="I57" s="151">
        <f>IFERROR(H57/E56,"-")</f>
        <v>2.7126815799224387E-2</v>
      </c>
      <c r="J57" s="183">
        <v>122</v>
      </c>
      <c r="K57" s="151">
        <f>IFERROR(J57/F56,"-")</f>
        <v>0.28705882352941176</v>
      </c>
      <c r="L57" s="186">
        <f t="shared" si="8"/>
        <v>73049.475409836072</v>
      </c>
      <c r="M57" s="86">
        <f t="shared" ref="M57:M72" si="60">IFERROR(J57/$BL$8,0)</f>
        <v>1.4254001635705105E-2</v>
      </c>
      <c r="N57" s="501"/>
      <c r="O57" s="501"/>
      <c r="P57" s="100" t="s">
        <v>145</v>
      </c>
      <c r="Q57" s="183">
        <v>241246</v>
      </c>
      <c r="R57" s="151">
        <f>IFERROR(Q57/N56,"-")</f>
        <v>5.8867624343904874E-3</v>
      </c>
      <c r="S57" s="183">
        <v>11</v>
      </c>
      <c r="T57" s="151">
        <f>IFERROR(S57/O56,"-")</f>
        <v>0.19642857142857142</v>
      </c>
      <c r="U57" s="186">
        <f t="shared" si="9"/>
        <v>21931.454545454544</v>
      </c>
      <c r="V57" s="86">
        <f t="shared" ref="V57:V72" si="61">IFERROR(S57/$BL$8,0)</f>
        <v>1.2851968687930832E-3</v>
      </c>
      <c r="W57" s="501"/>
      <c r="X57" s="501"/>
      <c r="Y57" s="100" t="s">
        <v>145</v>
      </c>
      <c r="Z57" s="183">
        <v>449016</v>
      </c>
      <c r="AA57" s="151">
        <f>IFERROR(Z57/W56,"-")</f>
        <v>1.4440181508864797E-2</v>
      </c>
      <c r="AB57" s="183">
        <v>18</v>
      </c>
      <c r="AC57" s="151">
        <f>IFERROR(AB57/X56,"-")</f>
        <v>0.43902439024390244</v>
      </c>
      <c r="AD57" s="186">
        <f t="shared" si="10"/>
        <v>24945.333333333332</v>
      </c>
      <c r="AE57" s="86">
        <f t="shared" ref="AE57:AE72" si="62">IFERROR(AB57/$BL$8,0)</f>
        <v>2.103049421661409E-3</v>
      </c>
      <c r="AF57" s="501"/>
      <c r="AG57" s="501"/>
      <c r="AH57" s="100" t="s">
        <v>145</v>
      </c>
      <c r="AI57" s="183">
        <v>3178313</v>
      </c>
      <c r="AJ57" s="151">
        <f>IFERROR(AI57/AF56,"-")</f>
        <v>5.9386795493550401E-2</v>
      </c>
      <c r="AK57" s="183">
        <v>29</v>
      </c>
      <c r="AL57" s="151">
        <f>IFERROR(AK57/AG56,"-")</f>
        <v>0.52727272727272723</v>
      </c>
      <c r="AM57" s="186">
        <f t="shared" si="11"/>
        <v>109597</v>
      </c>
      <c r="AN57" s="86">
        <f t="shared" ref="AN57:AN72" si="63">IFERROR(AK57/$BL$8,0)</f>
        <v>3.3882462904544922E-3</v>
      </c>
      <c r="AO57" s="501"/>
      <c r="AP57" s="520"/>
      <c r="AQ57" s="100" t="s">
        <v>145</v>
      </c>
      <c r="AR57" s="183">
        <f t="shared" si="4"/>
        <v>12780611</v>
      </c>
      <c r="AS57" s="151">
        <f>IFERROR(AR57/AO56,"-")</f>
        <v>2.8143241723607031E-2</v>
      </c>
      <c r="AT57" s="183">
        <f t="shared" si="5"/>
        <v>180</v>
      </c>
      <c r="AU57" s="151">
        <f>IFERROR(AT57/AP56,"-")</f>
        <v>0.31195840554592719</v>
      </c>
      <c r="AV57" s="186">
        <f t="shared" si="12"/>
        <v>71003.39444444445</v>
      </c>
      <c r="AW57" s="86">
        <f t="shared" ref="AW57:AW72" si="64">IFERROR(AT57/$BL$8,0)</f>
        <v>2.1030494216614092E-2</v>
      </c>
      <c r="AX57" s="97"/>
      <c r="AY57" s="267" t="s">
        <v>22</v>
      </c>
      <c r="AZ57" s="157">
        <v>571462750</v>
      </c>
      <c r="BA57" s="157">
        <v>69666770</v>
      </c>
      <c r="BB57" s="157">
        <v>39885150</v>
      </c>
      <c r="BC57" s="157">
        <v>95521530</v>
      </c>
      <c r="BD57" s="157">
        <f t="shared" si="13"/>
        <v>776536200</v>
      </c>
      <c r="BE57" s="157">
        <v>991</v>
      </c>
      <c r="BF57" s="157">
        <v>128</v>
      </c>
      <c r="BG57" s="157">
        <v>70</v>
      </c>
      <c r="BH57" s="157">
        <v>136</v>
      </c>
      <c r="BI57" s="157">
        <f t="shared" si="14"/>
        <v>1325</v>
      </c>
      <c r="BJ57" s="8"/>
      <c r="BK57" s="63" t="s">
        <v>22</v>
      </c>
      <c r="BL57" s="276">
        <f>市区町村別_健診受診率!Y57</f>
        <v>10039</v>
      </c>
      <c r="BM57" s="8"/>
      <c r="BN57" s="134">
        <v>53</v>
      </c>
      <c r="BO57" s="140" t="s">
        <v>22</v>
      </c>
      <c r="BP57" s="114">
        <f t="shared" si="34"/>
        <v>0.81617647058823528</v>
      </c>
      <c r="BQ57" s="141"/>
      <c r="BR57" s="141"/>
      <c r="BS57" s="141"/>
      <c r="BT57" s="130"/>
      <c r="BU57" s="66"/>
      <c r="BV57" s="124"/>
      <c r="BW57" s="9"/>
    </row>
    <row r="58" spans="2:75" s="10" customFormat="1" ht="14.25" customHeight="1">
      <c r="B58" s="505"/>
      <c r="C58" s="507"/>
      <c r="D58" s="494"/>
      <c r="E58" s="501"/>
      <c r="F58" s="501"/>
      <c r="G58" s="101" t="s">
        <v>146</v>
      </c>
      <c r="H58" s="183">
        <v>20992935</v>
      </c>
      <c r="I58" s="151">
        <f>IFERROR(H58/E56,"-")</f>
        <v>6.3899145024783402E-2</v>
      </c>
      <c r="J58" s="183">
        <v>148</v>
      </c>
      <c r="K58" s="151">
        <f>IFERROR(J58/F56,"-")</f>
        <v>0.34823529411764703</v>
      </c>
      <c r="L58" s="186">
        <f t="shared" si="8"/>
        <v>141844.15540540541</v>
      </c>
      <c r="M58" s="86">
        <f t="shared" si="60"/>
        <v>1.7291739689216028E-2</v>
      </c>
      <c r="N58" s="501"/>
      <c r="O58" s="501"/>
      <c r="P58" s="101" t="s">
        <v>146</v>
      </c>
      <c r="Q58" s="183">
        <v>3061165</v>
      </c>
      <c r="R58" s="151">
        <f>IFERROR(Q58/N56,"-")</f>
        <v>7.4696994468181677E-2</v>
      </c>
      <c r="S58" s="183">
        <v>24</v>
      </c>
      <c r="T58" s="151">
        <f>IFERROR(S58/O56,"-")</f>
        <v>0.42857142857142855</v>
      </c>
      <c r="U58" s="186">
        <f t="shared" si="9"/>
        <v>127548.54166666667</v>
      </c>
      <c r="V58" s="86">
        <f t="shared" si="61"/>
        <v>2.8040658955485456E-3</v>
      </c>
      <c r="W58" s="501"/>
      <c r="X58" s="501"/>
      <c r="Y58" s="101" t="s">
        <v>146</v>
      </c>
      <c r="Z58" s="183">
        <v>393007</v>
      </c>
      <c r="AA58" s="151">
        <f>IFERROR(Z58/W56,"-")</f>
        <v>1.26389536547794E-2</v>
      </c>
      <c r="AB58" s="183">
        <v>13</v>
      </c>
      <c r="AC58" s="151">
        <f>IFERROR(AB58/X56,"-")</f>
        <v>0.31707317073170732</v>
      </c>
      <c r="AD58" s="186">
        <f t="shared" si="10"/>
        <v>30231.307692307691</v>
      </c>
      <c r="AE58" s="86">
        <f t="shared" si="62"/>
        <v>1.5188690267554622E-3</v>
      </c>
      <c r="AF58" s="501"/>
      <c r="AG58" s="501"/>
      <c r="AH58" s="101" t="s">
        <v>146</v>
      </c>
      <c r="AI58" s="183">
        <v>3955106</v>
      </c>
      <c r="AJ58" s="151">
        <f>IFERROR(AI58/AF56,"-")</f>
        <v>7.3901176875063646E-2</v>
      </c>
      <c r="AK58" s="183">
        <v>23</v>
      </c>
      <c r="AL58" s="151">
        <f>IFERROR(AK58/AG56,"-")</f>
        <v>0.41818181818181815</v>
      </c>
      <c r="AM58" s="186">
        <f t="shared" si="11"/>
        <v>171961.13043478262</v>
      </c>
      <c r="AN58" s="86">
        <f t="shared" si="63"/>
        <v>2.687229816567356E-3</v>
      </c>
      <c r="AO58" s="501"/>
      <c r="AP58" s="520"/>
      <c r="AQ58" s="101" t="s">
        <v>146</v>
      </c>
      <c r="AR58" s="183">
        <f t="shared" si="4"/>
        <v>28402213</v>
      </c>
      <c r="AS58" s="151">
        <f>IFERROR(AR58/AO56,"-")</f>
        <v>6.2542420385408332E-2</v>
      </c>
      <c r="AT58" s="183">
        <f t="shared" si="5"/>
        <v>208</v>
      </c>
      <c r="AU58" s="151">
        <f>IFERROR(AT58/AP56,"-")</f>
        <v>0.36048526863084923</v>
      </c>
      <c r="AV58" s="186">
        <f t="shared" si="12"/>
        <v>136549.10096153847</v>
      </c>
      <c r="AW58" s="86">
        <f t="shared" si="64"/>
        <v>2.4301904428087395E-2</v>
      </c>
      <c r="AX58" s="97"/>
      <c r="AY58" s="267" t="s">
        <v>28</v>
      </c>
      <c r="AZ58" s="157">
        <v>794934750</v>
      </c>
      <c r="BA58" s="157">
        <v>117788150</v>
      </c>
      <c r="BB58" s="157">
        <v>83200530</v>
      </c>
      <c r="BC58" s="157">
        <v>156963640</v>
      </c>
      <c r="BD58" s="157">
        <f t="shared" si="13"/>
        <v>1152887070</v>
      </c>
      <c r="BE58" s="157">
        <v>1358</v>
      </c>
      <c r="BF58" s="157">
        <v>200</v>
      </c>
      <c r="BG58" s="157">
        <v>117</v>
      </c>
      <c r="BH58" s="157">
        <v>187</v>
      </c>
      <c r="BI58" s="157">
        <f t="shared" si="14"/>
        <v>1862</v>
      </c>
      <c r="BJ58" s="8"/>
      <c r="BK58" s="63" t="s">
        <v>28</v>
      </c>
      <c r="BL58" s="276">
        <f>市区町村別_健診受診率!Y58</f>
        <v>16624</v>
      </c>
      <c r="BM58" s="8"/>
      <c r="BN58" s="134">
        <v>54</v>
      </c>
      <c r="BO58" s="140" t="s">
        <v>28</v>
      </c>
      <c r="BP58" s="114">
        <f t="shared" si="34"/>
        <v>0.87165775401069523</v>
      </c>
      <c r="BQ58" s="141"/>
      <c r="BR58" s="141"/>
      <c r="BS58" s="141"/>
      <c r="BT58" s="130"/>
      <c r="BU58" s="66"/>
      <c r="BV58" s="124"/>
      <c r="BW58" s="9"/>
    </row>
    <row r="59" spans="2:75" s="10" customFormat="1" ht="14.25" customHeight="1">
      <c r="B59" s="505"/>
      <c r="C59" s="507"/>
      <c r="D59" s="494"/>
      <c r="E59" s="501"/>
      <c r="F59" s="501"/>
      <c r="G59" s="101" t="s">
        <v>147</v>
      </c>
      <c r="H59" s="183">
        <v>423309</v>
      </c>
      <c r="I59" s="151">
        <f>IFERROR(H59/E56,"-")</f>
        <v>1.2884850632508527E-3</v>
      </c>
      <c r="J59" s="183">
        <v>29</v>
      </c>
      <c r="K59" s="151">
        <f>IFERROR(J59/F56,"-")</f>
        <v>6.8235294117647061E-2</v>
      </c>
      <c r="L59" s="186">
        <f t="shared" si="8"/>
        <v>14596.862068965518</v>
      </c>
      <c r="M59" s="86">
        <f t="shared" si="60"/>
        <v>3.3882462904544922E-3</v>
      </c>
      <c r="N59" s="501"/>
      <c r="O59" s="501"/>
      <c r="P59" s="101" t="s">
        <v>147</v>
      </c>
      <c r="Q59" s="183">
        <v>1557972</v>
      </c>
      <c r="R59" s="151">
        <f>IFERROR(Q59/N56,"-")</f>
        <v>3.8016841910051218E-2</v>
      </c>
      <c r="S59" s="183">
        <v>5</v>
      </c>
      <c r="T59" s="151">
        <f>IFERROR(S59/O56,"-")</f>
        <v>8.9285714285714288E-2</v>
      </c>
      <c r="U59" s="186">
        <f t="shared" si="9"/>
        <v>311594.40000000002</v>
      </c>
      <c r="V59" s="86">
        <f t="shared" si="61"/>
        <v>5.8418039490594693E-4</v>
      </c>
      <c r="W59" s="501"/>
      <c r="X59" s="501"/>
      <c r="Y59" s="101" t="s">
        <v>147</v>
      </c>
      <c r="Z59" s="183">
        <v>117947</v>
      </c>
      <c r="AA59" s="151">
        <f>IFERROR(Z59/W56,"-")</f>
        <v>3.7931300631293234E-3</v>
      </c>
      <c r="AB59" s="183">
        <v>5</v>
      </c>
      <c r="AC59" s="151">
        <f>IFERROR(AB59/X56,"-")</f>
        <v>0.12195121951219512</v>
      </c>
      <c r="AD59" s="186">
        <f t="shared" si="10"/>
        <v>23589.4</v>
      </c>
      <c r="AE59" s="86">
        <f t="shared" si="62"/>
        <v>5.8418039490594693E-4</v>
      </c>
      <c r="AF59" s="501"/>
      <c r="AG59" s="501"/>
      <c r="AH59" s="101" t="s">
        <v>147</v>
      </c>
      <c r="AI59" s="183">
        <v>29438</v>
      </c>
      <c r="AJ59" s="151">
        <f>IFERROR(AI59/AF56,"-")</f>
        <v>5.5004918827665397E-4</v>
      </c>
      <c r="AK59" s="183">
        <v>6</v>
      </c>
      <c r="AL59" s="151">
        <f>IFERROR(AK59/AG56,"-")</f>
        <v>0.10909090909090909</v>
      </c>
      <c r="AM59" s="186">
        <f t="shared" si="11"/>
        <v>4906.333333333333</v>
      </c>
      <c r="AN59" s="86">
        <f t="shared" si="63"/>
        <v>7.010164738871364E-4</v>
      </c>
      <c r="AO59" s="501"/>
      <c r="AP59" s="520"/>
      <c r="AQ59" s="101" t="s">
        <v>147</v>
      </c>
      <c r="AR59" s="183">
        <f t="shared" si="4"/>
        <v>2128666</v>
      </c>
      <c r="AS59" s="151">
        <f>IFERROR(AR59/AO56,"-")</f>
        <v>4.6873785444861505E-3</v>
      </c>
      <c r="AT59" s="183">
        <f t="shared" si="5"/>
        <v>45</v>
      </c>
      <c r="AU59" s="151">
        <f>IFERROR(AT59/AP56,"-")</f>
        <v>7.7989601386481797E-2</v>
      </c>
      <c r="AV59" s="186">
        <f t="shared" si="12"/>
        <v>47303.688888888886</v>
      </c>
      <c r="AW59" s="86">
        <f t="shared" si="64"/>
        <v>5.2576235541535229E-3</v>
      </c>
      <c r="AX59" s="97"/>
      <c r="AY59" s="267" t="s">
        <v>17</v>
      </c>
      <c r="AZ59" s="157">
        <v>785331890</v>
      </c>
      <c r="BA59" s="157">
        <v>123193270</v>
      </c>
      <c r="BB59" s="157">
        <v>57107370</v>
      </c>
      <c r="BC59" s="157">
        <v>159302350</v>
      </c>
      <c r="BD59" s="157">
        <f t="shared" si="13"/>
        <v>1124934880</v>
      </c>
      <c r="BE59" s="157">
        <v>1277</v>
      </c>
      <c r="BF59" s="157">
        <v>175</v>
      </c>
      <c r="BG59" s="157">
        <v>102</v>
      </c>
      <c r="BH59" s="157">
        <v>173</v>
      </c>
      <c r="BI59" s="157">
        <f t="shared" si="14"/>
        <v>1727</v>
      </c>
      <c r="BJ59" s="8"/>
      <c r="BK59" s="63" t="s">
        <v>17</v>
      </c>
      <c r="BL59" s="276">
        <f>市区町村別_健診受診率!Y59</f>
        <v>17483</v>
      </c>
      <c r="BM59" s="8"/>
      <c r="BN59" s="134">
        <v>55</v>
      </c>
      <c r="BO59" s="140" t="s">
        <v>17</v>
      </c>
      <c r="BP59" s="114">
        <f t="shared" si="34"/>
        <v>0.83815028901734101</v>
      </c>
      <c r="BQ59" s="141"/>
      <c r="BR59" s="141"/>
      <c r="BS59" s="141"/>
      <c r="BT59" s="130"/>
      <c r="BU59" s="66"/>
      <c r="BV59" s="124"/>
      <c r="BW59" s="9"/>
    </row>
    <row r="60" spans="2:75" s="10" customFormat="1" ht="14.25" customHeight="1">
      <c r="B60" s="505"/>
      <c r="C60" s="507"/>
      <c r="D60" s="494"/>
      <c r="E60" s="501"/>
      <c r="F60" s="501"/>
      <c r="G60" s="101" t="s">
        <v>148</v>
      </c>
      <c r="H60" s="183">
        <v>7003147</v>
      </c>
      <c r="I60" s="151">
        <f>IFERROR(H60/E56,"-")</f>
        <v>2.1316462218497645E-2</v>
      </c>
      <c r="J60" s="183">
        <v>161</v>
      </c>
      <c r="K60" s="151">
        <f>IFERROR(J60/F56,"-")</f>
        <v>0.37882352941176473</v>
      </c>
      <c r="L60" s="186">
        <f t="shared" si="8"/>
        <v>43497.80745341615</v>
      </c>
      <c r="M60" s="86">
        <f t="shared" si="60"/>
        <v>1.8810608715971493E-2</v>
      </c>
      <c r="N60" s="501"/>
      <c r="O60" s="501"/>
      <c r="P60" s="101" t="s">
        <v>148</v>
      </c>
      <c r="Q60" s="183">
        <v>808657</v>
      </c>
      <c r="R60" s="151">
        <f>IFERROR(Q60/N56,"-")</f>
        <v>1.9732437635885811E-2</v>
      </c>
      <c r="S60" s="183">
        <v>25</v>
      </c>
      <c r="T60" s="151">
        <f>IFERROR(S60/O56,"-")</f>
        <v>0.44642857142857145</v>
      </c>
      <c r="U60" s="186">
        <f t="shared" si="9"/>
        <v>32346.28</v>
      </c>
      <c r="V60" s="86">
        <f t="shared" si="61"/>
        <v>2.9209019745297347E-3</v>
      </c>
      <c r="W60" s="501"/>
      <c r="X60" s="501"/>
      <c r="Y60" s="101" t="s">
        <v>148</v>
      </c>
      <c r="Z60" s="183">
        <v>506325</v>
      </c>
      <c r="AA60" s="151">
        <f>IFERROR(Z60/W56,"-")</f>
        <v>1.6283216861929125E-2</v>
      </c>
      <c r="AB60" s="183">
        <v>18</v>
      </c>
      <c r="AC60" s="151">
        <f>IFERROR(AB60/X56,"-")</f>
        <v>0.43902439024390244</v>
      </c>
      <c r="AD60" s="186">
        <f t="shared" si="10"/>
        <v>28129.166666666668</v>
      </c>
      <c r="AE60" s="86">
        <f t="shared" si="62"/>
        <v>2.103049421661409E-3</v>
      </c>
      <c r="AF60" s="501"/>
      <c r="AG60" s="501"/>
      <c r="AH60" s="101" t="s">
        <v>148</v>
      </c>
      <c r="AI60" s="183">
        <v>1584573</v>
      </c>
      <c r="AJ60" s="151">
        <f>IFERROR(AI60/AF56,"-")</f>
        <v>2.9607755024631508E-2</v>
      </c>
      <c r="AK60" s="183">
        <v>29</v>
      </c>
      <c r="AL60" s="151">
        <f>IFERROR(AK60/AG56,"-")</f>
        <v>0.52727272727272723</v>
      </c>
      <c r="AM60" s="186">
        <f t="shared" si="11"/>
        <v>54640.448275862072</v>
      </c>
      <c r="AN60" s="86">
        <f t="shared" si="63"/>
        <v>3.3882462904544922E-3</v>
      </c>
      <c r="AO60" s="501"/>
      <c r="AP60" s="520"/>
      <c r="AQ60" s="101" t="s">
        <v>148</v>
      </c>
      <c r="AR60" s="183">
        <f t="shared" si="4"/>
        <v>9902702</v>
      </c>
      <c r="AS60" s="151">
        <f>IFERROR(AR60/AO56,"-")</f>
        <v>2.1806010377973854E-2</v>
      </c>
      <c r="AT60" s="183">
        <f t="shared" si="5"/>
        <v>233</v>
      </c>
      <c r="AU60" s="151">
        <f>IFERROR(AT60/AP56,"-")</f>
        <v>0.40381282495667242</v>
      </c>
      <c r="AV60" s="186">
        <f t="shared" si="12"/>
        <v>42500.8669527897</v>
      </c>
      <c r="AW60" s="86">
        <f t="shared" si="64"/>
        <v>2.7222806402617129E-2</v>
      </c>
      <c r="AX60" s="97"/>
      <c r="AY60" s="267" t="s">
        <v>10</v>
      </c>
      <c r="AZ60" s="157">
        <v>532733600</v>
      </c>
      <c r="BA60" s="157">
        <v>70076860</v>
      </c>
      <c r="BB60" s="157">
        <v>54625300</v>
      </c>
      <c r="BC60" s="157">
        <v>123501460</v>
      </c>
      <c r="BD60" s="157">
        <f t="shared" si="13"/>
        <v>780937220</v>
      </c>
      <c r="BE60" s="157">
        <v>886</v>
      </c>
      <c r="BF60" s="157">
        <v>123</v>
      </c>
      <c r="BG60" s="157">
        <v>69</v>
      </c>
      <c r="BH60" s="157">
        <v>151</v>
      </c>
      <c r="BI60" s="157">
        <f t="shared" si="14"/>
        <v>1229</v>
      </c>
      <c r="BJ60" s="8"/>
      <c r="BK60" s="63" t="s">
        <v>10</v>
      </c>
      <c r="BL60" s="276">
        <f>市区町村別_健診受診率!Y60</f>
        <v>10979</v>
      </c>
      <c r="BM60" s="8"/>
      <c r="BN60" s="134">
        <v>56</v>
      </c>
      <c r="BO60" s="140" t="s">
        <v>10</v>
      </c>
      <c r="BP60" s="114">
        <f t="shared" si="34"/>
        <v>0.83443708609271527</v>
      </c>
      <c r="BQ60" s="141"/>
      <c r="BR60" s="141"/>
      <c r="BS60" s="141"/>
      <c r="BT60" s="9"/>
      <c r="BU60" s="66"/>
      <c r="BV60" s="124"/>
      <c r="BW60" s="9"/>
    </row>
    <row r="61" spans="2:75" s="10" customFormat="1" ht="14.25" customHeight="1">
      <c r="B61" s="505"/>
      <c r="C61" s="507"/>
      <c r="D61" s="494"/>
      <c r="E61" s="501"/>
      <c r="F61" s="501"/>
      <c r="G61" s="101" t="s">
        <v>149</v>
      </c>
      <c r="H61" s="183">
        <v>12507480</v>
      </c>
      <c r="I61" s="151">
        <f>IFERROR(H61/E56,"-")</f>
        <v>3.8070773734810208E-2</v>
      </c>
      <c r="J61" s="183">
        <v>202</v>
      </c>
      <c r="K61" s="151">
        <f>IFERROR(J61/F56,"-")</f>
        <v>0.47529411764705881</v>
      </c>
      <c r="L61" s="186">
        <f t="shared" si="8"/>
        <v>61918.217821782178</v>
      </c>
      <c r="M61" s="86">
        <f t="shared" si="60"/>
        <v>2.3600887954200258E-2</v>
      </c>
      <c r="N61" s="501"/>
      <c r="O61" s="501"/>
      <c r="P61" s="101" t="s">
        <v>149</v>
      </c>
      <c r="Q61" s="183">
        <v>979602</v>
      </c>
      <c r="R61" s="151">
        <f>IFERROR(Q61/N56,"-")</f>
        <v>2.3903750753396076E-2</v>
      </c>
      <c r="S61" s="183">
        <v>20</v>
      </c>
      <c r="T61" s="151">
        <f>IFERROR(S61/O56,"-")</f>
        <v>0.35714285714285715</v>
      </c>
      <c r="U61" s="186">
        <f t="shared" si="9"/>
        <v>48980.1</v>
      </c>
      <c r="V61" s="86">
        <f t="shared" si="61"/>
        <v>2.3367215796237877E-3</v>
      </c>
      <c r="W61" s="501"/>
      <c r="X61" s="501"/>
      <c r="Y61" s="101" t="s">
        <v>149</v>
      </c>
      <c r="Z61" s="183">
        <v>528580</v>
      </c>
      <c r="AA61" s="151">
        <f>IFERROR(Z61/W56,"-")</f>
        <v>1.6998929084833848E-2</v>
      </c>
      <c r="AB61" s="183">
        <v>18</v>
      </c>
      <c r="AC61" s="151">
        <f>IFERROR(AB61/X56,"-")</f>
        <v>0.43902439024390244</v>
      </c>
      <c r="AD61" s="186">
        <f t="shared" si="10"/>
        <v>29365.555555555555</v>
      </c>
      <c r="AE61" s="86">
        <f t="shared" si="62"/>
        <v>2.103049421661409E-3</v>
      </c>
      <c r="AF61" s="501"/>
      <c r="AG61" s="501"/>
      <c r="AH61" s="101" t="s">
        <v>149</v>
      </c>
      <c r="AI61" s="183">
        <v>1531194</v>
      </c>
      <c r="AJ61" s="151">
        <f>IFERROR(AI61/AF56,"-")</f>
        <v>2.8610368122633428E-2</v>
      </c>
      <c r="AK61" s="183">
        <v>29</v>
      </c>
      <c r="AL61" s="151">
        <f>IFERROR(AK61/AG56,"-")</f>
        <v>0.52727272727272723</v>
      </c>
      <c r="AM61" s="186">
        <f t="shared" si="11"/>
        <v>52799.793103448275</v>
      </c>
      <c r="AN61" s="86">
        <f t="shared" si="63"/>
        <v>3.3882462904544922E-3</v>
      </c>
      <c r="AO61" s="501"/>
      <c r="AP61" s="520"/>
      <c r="AQ61" s="101" t="s">
        <v>149</v>
      </c>
      <c r="AR61" s="183">
        <f t="shared" si="4"/>
        <v>15546856</v>
      </c>
      <c r="AS61" s="151">
        <f>IFERROR(AR61/AO56,"-")</f>
        <v>3.4234586002978282E-2</v>
      </c>
      <c r="AT61" s="183">
        <f t="shared" si="5"/>
        <v>269</v>
      </c>
      <c r="AU61" s="151">
        <f>IFERROR(AT61/AP56,"-")</f>
        <v>0.46620450606585789</v>
      </c>
      <c r="AV61" s="186">
        <f t="shared" si="12"/>
        <v>57795.003717472122</v>
      </c>
      <c r="AW61" s="86">
        <f t="shared" si="64"/>
        <v>3.1428905245939949E-2</v>
      </c>
      <c r="AX61" s="97"/>
      <c r="AY61" s="267" t="s">
        <v>49</v>
      </c>
      <c r="AZ61" s="157">
        <v>549629370</v>
      </c>
      <c r="BA61" s="157">
        <v>64160540</v>
      </c>
      <c r="BB61" s="157">
        <v>44172590</v>
      </c>
      <c r="BC61" s="157">
        <v>73345690</v>
      </c>
      <c r="BD61" s="157">
        <f t="shared" si="13"/>
        <v>731308190</v>
      </c>
      <c r="BE61" s="157">
        <v>844</v>
      </c>
      <c r="BF61" s="157">
        <v>97</v>
      </c>
      <c r="BG61" s="157">
        <v>57</v>
      </c>
      <c r="BH61" s="157">
        <v>99</v>
      </c>
      <c r="BI61" s="157">
        <f t="shared" si="14"/>
        <v>1097</v>
      </c>
      <c r="BJ61" s="8"/>
      <c r="BK61" s="63" t="s">
        <v>49</v>
      </c>
      <c r="BL61" s="276">
        <f>市区町村別_健診受診率!Y61</f>
        <v>8027</v>
      </c>
      <c r="BM61" s="8"/>
      <c r="BN61" s="134">
        <v>57</v>
      </c>
      <c r="BO61" s="140" t="s">
        <v>49</v>
      </c>
      <c r="BP61" s="114">
        <f t="shared" si="34"/>
        <v>0.84848484848484851</v>
      </c>
      <c r="BQ61" s="141"/>
      <c r="BR61" s="141"/>
      <c r="BS61" s="141"/>
      <c r="BT61" s="9"/>
      <c r="BU61" s="66"/>
      <c r="BV61" s="124"/>
      <c r="BW61" s="9"/>
    </row>
    <row r="62" spans="2:75" s="10" customFormat="1" ht="14.25" customHeight="1">
      <c r="B62" s="505"/>
      <c r="C62" s="507"/>
      <c r="D62" s="494"/>
      <c r="E62" s="501"/>
      <c r="F62" s="501"/>
      <c r="G62" s="101" t="s">
        <v>150</v>
      </c>
      <c r="H62" s="183">
        <v>15680202</v>
      </c>
      <c r="I62" s="151">
        <f>IFERROR(H62/E56,"-")</f>
        <v>4.772803334149793E-2</v>
      </c>
      <c r="J62" s="183">
        <v>43</v>
      </c>
      <c r="K62" s="151">
        <f>IFERROR(J62/F56,"-")</f>
        <v>0.1011764705882353</v>
      </c>
      <c r="L62" s="186">
        <f t="shared" si="8"/>
        <v>364655.86046511628</v>
      </c>
      <c r="M62" s="86">
        <f t="shared" si="60"/>
        <v>5.0239513961911437E-3</v>
      </c>
      <c r="N62" s="501"/>
      <c r="O62" s="501"/>
      <c r="P62" s="101" t="s">
        <v>150</v>
      </c>
      <c r="Q62" s="183">
        <v>39086</v>
      </c>
      <c r="R62" s="151">
        <f>IFERROR(Q62/N56,"-")</f>
        <v>9.5375673176171453E-4</v>
      </c>
      <c r="S62" s="183">
        <v>4</v>
      </c>
      <c r="T62" s="151">
        <f>IFERROR(S62/O56,"-")</f>
        <v>7.1428571428571425E-2</v>
      </c>
      <c r="U62" s="186">
        <f t="shared" si="9"/>
        <v>9771.5</v>
      </c>
      <c r="V62" s="86">
        <f t="shared" si="61"/>
        <v>4.6734431592475756E-4</v>
      </c>
      <c r="W62" s="501"/>
      <c r="X62" s="501"/>
      <c r="Y62" s="101" t="s">
        <v>150</v>
      </c>
      <c r="Z62" s="183">
        <v>28471</v>
      </c>
      <c r="AA62" s="151">
        <f>IFERROR(Z62/W56,"-")</f>
        <v>9.1561638725321513E-4</v>
      </c>
      <c r="AB62" s="183">
        <v>5</v>
      </c>
      <c r="AC62" s="151">
        <f>IFERROR(AB62/X56,"-")</f>
        <v>0.12195121951219512</v>
      </c>
      <c r="AD62" s="186">
        <f t="shared" si="10"/>
        <v>5694.2</v>
      </c>
      <c r="AE62" s="86">
        <f t="shared" si="62"/>
        <v>5.8418039490594693E-4</v>
      </c>
      <c r="AF62" s="501"/>
      <c r="AG62" s="501"/>
      <c r="AH62" s="101" t="s">
        <v>150</v>
      </c>
      <c r="AI62" s="183">
        <v>67348</v>
      </c>
      <c r="AJ62" s="151">
        <f>IFERROR(AI62/AF56,"-")</f>
        <v>1.2583977421039502E-3</v>
      </c>
      <c r="AK62" s="183">
        <v>6</v>
      </c>
      <c r="AL62" s="151">
        <f>IFERROR(AK62/AG56,"-")</f>
        <v>0.10909090909090909</v>
      </c>
      <c r="AM62" s="186">
        <f t="shared" si="11"/>
        <v>11224.666666666666</v>
      </c>
      <c r="AN62" s="86">
        <f t="shared" si="63"/>
        <v>7.010164738871364E-4</v>
      </c>
      <c r="AO62" s="501"/>
      <c r="AP62" s="520"/>
      <c r="AQ62" s="101" t="s">
        <v>150</v>
      </c>
      <c r="AR62" s="183">
        <f t="shared" si="4"/>
        <v>15815107</v>
      </c>
      <c r="AS62" s="151">
        <f>IFERROR(AR62/AO56,"-")</f>
        <v>3.4825281763579977E-2</v>
      </c>
      <c r="AT62" s="183">
        <f t="shared" si="5"/>
        <v>58</v>
      </c>
      <c r="AU62" s="151">
        <f>IFERROR(AT62/AP56,"-")</f>
        <v>0.10051993067590988</v>
      </c>
      <c r="AV62" s="186">
        <f t="shared" si="12"/>
        <v>272674.25862068968</v>
      </c>
      <c r="AW62" s="86">
        <f t="shared" si="64"/>
        <v>6.7764925809089844E-3</v>
      </c>
      <c r="AX62" s="97"/>
      <c r="AY62" s="267" t="s">
        <v>29</v>
      </c>
      <c r="AZ62" s="157">
        <v>552361960</v>
      </c>
      <c r="BA62" s="157">
        <v>70852440</v>
      </c>
      <c r="BB62" s="157">
        <v>44875480</v>
      </c>
      <c r="BC62" s="157">
        <v>122229370</v>
      </c>
      <c r="BD62" s="157">
        <f t="shared" si="13"/>
        <v>790319250</v>
      </c>
      <c r="BE62" s="157">
        <v>971</v>
      </c>
      <c r="BF62" s="157">
        <v>149</v>
      </c>
      <c r="BG62" s="157">
        <v>75</v>
      </c>
      <c r="BH62" s="157">
        <v>132</v>
      </c>
      <c r="BI62" s="157">
        <f t="shared" si="14"/>
        <v>1327</v>
      </c>
      <c r="BJ62" s="8"/>
      <c r="BK62" s="63" t="s">
        <v>29</v>
      </c>
      <c r="BL62" s="276">
        <f>市区町村別_健診受診率!Y62</f>
        <v>9360</v>
      </c>
      <c r="BM62" s="8"/>
      <c r="BN62" s="134">
        <v>58</v>
      </c>
      <c r="BO62" s="140" t="s">
        <v>29</v>
      </c>
      <c r="BP62" s="114">
        <f t="shared" si="34"/>
        <v>0.83333333333333337</v>
      </c>
      <c r="BQ62" s="141"/>
      <c r="BR62" s="141"/>
      <c r="BS62" s="141"/>
      <c r="BT62" s="9"/>
      <c r="BU62" s="66"/>
      <c r="BV62" s="124"/>
      <c r="BW62" s="9"/>
    </row>
    <row r="63" spans="2:75" s="10" customFormat="1" ht="14.25" customHeight="1">
      <c r="B63" s="505"/>
      <c r="C63" s="507"/>
      <c r="D63" s="494"/>
      <c r="E63" s="501"/>
      <c r="F63" s="501"/>
      <c r="G63" s="101" t="s">
        <v>160</v>
      </c>
      <c r="H63" s="183">
        <v>0</v>
      </c>
      <c r="I63" s="151">
        <f>IFERROR(H63/E56,"-")</f>
        <v>0</v>
      </c>
      <c r="J63" s="183">
        <v>0</v>
      </c>
      <c r="K63" s="151">
        <f>IFERROR(J63/F56,"-")</f>
        <v>0</v>
      </c>
      <c r="L63" s="186" t="str">
        <f t="shared" si="8"/>
        <v>-</v>
      </c>
      <c r="M63" s="86">
        <f t="shared" si="60"/>
        <v>0</v>
      </c>
      <c r="N63" s="501"/>
      <c r="O63" s="501"/>
      <c r="P63" s="101" t="s">
        <v>160</v>
      </c>
      <c r="Q63" s="183">
        <v>0</v>
      </c>
      <c r="R63" s="151">
        <f>IFERROR(Q63/N56,"-")</f>
        <v>0</v>
      </c>
      <c r="S63" s="183">
        <v>0</v>
      </c>
      <c r="T63" s="151">
        <f>IFERROR(S63/O56,"-")</f>
        <v>0</v>
      </c>
      <c r="U63" s="186" t="str">
        <f t="shared" si="9"/>
        <v>-</v>
      </c>
      <c r="V63" s="86">
        <f t="shared" si="61"/>
        <v>0</v>
      </c>
      <c r="W63" s="501"/>
      <c r="X63" s="501"/>
      <c r="Y63" s="101" t="s">
        <v>160</v>
      </c>
      <c r="Z63" s="183">
        <v>0</v>
      </c>
      <c r="AA63" s="151">
        <f>IFERROR(Z63/W56,"-")</f>
        <v>0</v>
      </c>
      <c r="AB63" s="183">
        <v>0</v>
      </c>
      <c r="AC63" s="151">
        <f>IFERROR(AB63/X56,"-")</f>
        <v>0</v>
      </c>
      <c r="AD63" s="186" t="str">
        <f t="shared" si="10"/>
        <v>-</v>
      </c>
      <c r="AE63" s="86">
        <f t="shared" si="62"/>
        <v>0</v>
      </c>
      <c r="AF63" s="501"/>
      <c r="AG63" s="501"/>
      <c r="AH63" s="101" t="s">
        <v>160</v>
      </c>
      <c r="AI63" s="183">
        <v>0</v>
      </c>
      <c r="AJ63" s="151">
        <f>IFERROR(AI63/AF56,"-")</f>
        <v>0</v>
      </c>
      <c r="AK63" s="183">
        <v>0</v>
      </c>
      <c r="AL63" s="151">
        <f>IFERROR(AK63/AG56,"-")</f>
        <v>0</v>
      </c>
      <c r="AM63" s="186" t="str">
        <f t="shared" si="11"/>
        <v>-</v>
      </c>
      <c r="AN63" s="86">
        <f t="shared" si="63"/>
        <v>0</v>
      </c>
      <c r="AO63" s="501"/>
      <c r="AP63" s="520"/>
      <c r="AQ63" s="101" t="s">
        <v>160</v>
      </c>
      <c r="AR63" s="183">
        <f t="shared" si="4"/>
        <v>0</v>
      </c>
      <c r="AS63" s="151">
        <f>IFERROR(AR63/AO56,"-")</f>
        <v>0</v>
      </c>
      <c r="AT63" s="183">
        <f t="shared" si="5"/>
        <v>0</v>
      </c>
      <c r="AU63" s="151">
        <f>IFERROR(AT63/AP56,"-")</f>
        <v>0</v>
      </c>
      <c r="AV63" s="186" t="str">
        <f t="shared" si="12"/>
        <v>-</v>
      </c>
      <c r="AW63" s="86">
        <f t="shared" si="64"/>
        <v>0</v>
      </c>
      <c r="AX63" s="97"/>
      <c r="AY63" s="267" t="s">
        <v>23</v>
      </c>
      <c r="AZ63" s="157">
        <v>3467907410</v>
      </c>
      <c r="BA63" s="157">
        <v>514365680</v>
      </c>
      <c r="BB63" s="157">
        <v>314564630</v>
      </c>
      <c r="BC63" s="157">
        <v>541767960</v>
      </c>
      <c r="BD63" s="157">
        <f t="shared" si="13"/>
        <v>4838605680</v>
      </c>
      <c r="BE63" s="157">
        <v>5877</v>
      </c>
      <c r="BF63" s="157">
        <v>744</v>
      </c>
      <c r="BG63" s="157">
        <v>417</v>
      </c>
      <c r="BH63" s="157">
        <v>667</v>
      </c>
      <c r="BI63" s="157">
        <f t="shared" si="14"/>
        <v>7705</v>
      </c>
      <c r="BJ63" s="8"/>
      <c r="BK63" s="63" t="s">
        <v>23</v>
      </c>
      <c r="BL63" s="276">
        <f>市区町村別_健診受診率!Y63</f>
        <v>67870</v>
      </c>
      <c r="BM63" s="8"/>
      <c r="BN63" s="134">
        <v>59</v>
      </c>
      <c r="BO63" s="140" t="s">
        <v>23</v>
      </c>
      <c r="BP63" s="114">
        <f t="shared" si="34"/>
        <v>0.85607196401799102</v>
      </c>
      <c r="BQ63" s="141"/>
      <c r="BR63" s="141"/>
      <c r="BS63" s="141"/>
      <c r="BT63" s="9"/>
      <c r="BU63" s="66"/>
      <c r="BV63" s="124"/>
      <c r="BW63" s="9"/>
    </row>
    <row r="64" spans="2:75" s="10" customFormat="1" ht="14.25" customHeight="1">
      <c r="B64" s="505"/>
      <c r="C64" s="507"/>
      <c r="D64" s="494"/>
      <c r="E64" s="501"/>
      <c r="F64" s="501"/>
      <c r="G64" s="101" t="s">
        <v>151</v>
      </c>
      <c r="H64" s="183">
        <v>81429</v>
      </c>
      <c r="I64" s="151">
        <f>IFERROR(H64/E56,"-")</f>
        <v>2.478568851960475E-4</v>
      </c>
      <c r="J64" s="183">
        <v>3</v>
      </c>
      <c r="K64" s="151">
        <f>IFERROR(J64/F56,"-")</f>
        <v>7.058823529411765E-3</v>
      </c>
      <c r="L64" s="186">
        <f t="shared" si="8"/>
        <v>27143</v>
      </c>
      <c r="M64" s="86">
        <f t="shared" si="60"/>
        <v>3.505082369435682E-4</v>
      </c>
      <c r="N64" s="501"/>
      <c r="O64" s="501"/>
      <c r="P64" s="101" t="s">
        <v>151</v>
      </c>
      <c r="Q64" s="183">
        <v>0</v>
      </c>
      <c r="R64" s="151">
        <f>IFERROR(Q64/N56,"-")</f>
        <v>0</v>
      </c>
      <c r="S64" s="183">
        <v>0</v>
      </c>
      <c r="T64" s="151">
        <f>IFERROR(S64/O56,"-")</f>
        <v>0</v>
      </c>
      <c r="U64" s="186" t="str">
        <f t="shared" si="9"/>
        <v>-</v>
      </c>
      <c r="V64" s="86">
        <f t="shared" si="61"/>
        <v>0</v>
      </c>
      <c r="W64" s="501"/>
      <c r="X64" s="501"/>
      <c r="Y64" s="101" t="s">
        <v>151</v>
      </c>
      <c r="Z64" s="183">
        <v>23546</v>
      </c>
      <c r="AA64" s="151">
        <f>IFERROR(Z64/W56,"-")</f>
        <v>7.5723028535226039E-4</v>
      </c>
      <c r="AB64" s="183">
        <v>1</v>
      </c>
      <c r="AC64" s="151">
        <f>IFERROR(AB64/X56,"-")</f>
        <v>2.4390243902439025E-2</v>
      </c>
      <c r="AD64" s="186">
        <f t="shared" si="10"/>
        <v>23546</v>
      </c>
      <c r="AE64" s="86">
        <f t="shared" si="62"/>
        <v>1.1683607898118939E-4</v>
      </c>
      <c r="AF64" s="501"/>
      <c r="AG64" s="501"/>
      <c r="AH64" s="101" t="s">
        <v>151</v>
      </c>
      <c r="AI64" s="183">
        <v>20224</v>
      </c>
      <c r="AJ64" s="151">
        <f>IFERROR(AI64/AF56,"-")</f>
        <v>3.7788554873656666E-4</v>
      </c>
      <c r="AK64" s="183">
        <v>1</v>
      </c>
      <c r="AL64" s="151">
        <f>IFERROR(AK64/AG56,"-")</f>
        <v>1.8181818181818181E-2</v>
      </c>
      <c r="AM64" s="186">
        <f t="shared" si="11"/>
        <v>20224</v>
      </c>
      <c r="AN64" s="86">
        <f t="shared" si="63"/>
        <v>1.1683607898118939E-4</v>
      </c>
      <c r="AO64" s="501"/>
      <c r="AP64" s="520"/>
      <c r="AQ64" s="101" t="s">
        <v>151</v>
      </c>
      <c r="AR64" s="183">
        <f t="shared" si="4"/>
        <v>125199</v>
      </c>
      <c r="AS64" s="151">
        <f>IFERROR(AR64/AO56,"-")</f>
        <v>2.7569149241408542E-4</v>
      </c>
      <c r="AT64" s="183">
        <f t="shared" si="5"/>
        <v>5</v>
      </c>
      <c r="AU64" s="151">
        <f>IFERROR(AT64/AP56,"-")</f>
        <v>8.6655112651646445E-3</v>
      </c>
      <c r="AV64" s="186">
        <f t="shared" si="12"/>
        <v>25039.8</v>
      </c>
      <c r="AW64" s="86">
        <f t="shared" si="64"/>
        <v>5.8418039490594693E-4</v>
      </c>
      <c r="AX64" s="97"/>
      <c r="AY64" s="267" t="s">
        <v>50</v>
      </c>
      <c r="AZ64" s="157">
        <v>312374330</v>
      </c>
      <c r="BA64" s="157">
        <v>58705200</v>
      </c>
      <c r="BB64" s="157">
        <v>18263310</v>
      </c>
      <c r="BC64" s="157">
        <v>75514750</v>
      </c>
      <c r="BD64" s="157">
        <f t="shared" si="13"/>
        <v>464857590</v>
      </c>
      <c r="BE64" s="157">
        <v>620</v>
      </c>
      <c r="BF64" s="157">
        <v>73</v>
      </c>
      <c r="BG64" s="157">
        <v>37</v>
      </c>
      <c r="BH64" s="157">
        <v>83</v>
      </c>
      <c r="BI64" s="157">
        <f t="shared" si="14"/>
        <v>813</v>
      </c>
      <c r="BJ64" s="8"/>
      <c r="BK64" s="63" t="s">
        <v>50</v>
      </c>
      <c r="BL64" s="276">
        <f>市区町村別_健診受診率!Y64</f>
        <v>8747</v>
      </c>
      <c r="BM64" s="8"/>
      <c r="BN64" s="134">
        <v>60</v>
      </c>
      <c r="BO64" s="140" t="s">
        <v>50</v>
      </c>
      <c r="BP64" s="114">
        <f t="shared" si="34"/>
        <v>0.75903614457831325</v>
      </c>
      <c r="BQ64" s="141"/>
      <c r="BR64" s="141"/>
      <c r="BS64" s="141"/>
      <c r="BT64" s="9"/>
      <c r="BU64" s="66"/>
      <c r="BV64" s="124"/>
      <c r="BW64" s="9"/>
    </row>
    <row r="65" spans="2:75" s="10" customFormat="1" ht="14.25" customHeight="1">
      <c r="B65" s="505"/>
      <c r="C65" s="507"/>
      <c r="D65" s="494"/>
      <c r="E65" s="501"/>
      <c r="F65" s="501"/>
      <c r="G65" s="101" t="s">
        <v>152</v>
      </c>
      <c r="H65" s="183">
        <v>116880</v>
      </c>
      <c r="I65" s="151">
        <f>IFERROR(H65/E56,"-")</f>
        <v>3.5576407350838195E-4</v>
      </c>
      <c r="J65" s="183">
        <v>15</v>
      </c>
      <c r="K65" s="151">
        <f>IFERROR(J65/F56,"-")</f>
        <v>3.5294117647058823E-2</v>
      </c>
      <c r="L65" s="186">
        <f t="shared" si="8"/>
        <v>7792</v>
      </c>
      <c r="M65" s="86">
        <f t="shared" si="60"/>
        <v>1.7525411847178409E-3</v>
      </c>
      <c r="N65" s="501"/>
      <c r="O65" s="501"/>
      <c r="P65" s="101" t="s">
        <v>152</v>
      </c>
      <c r="Q65" s="183">
        <v>26104</v>
      </c>
      <c r="R65" s="151">
        <f>IFERROR(Q65/N56,"-")</f>
        <v>6.3697655748625587E-4</v>
      </c>
      <c r="S65" s="183">
        <v>2</v>
      </c>
      <c r="T65" s="151">
        <f>IFERROR(S65/O56,"-")</f>
        <v>3.5714285714285712E-2</v>
      </c>
      <c r="U65" s="186">
        <f t="shared" si="9"/>
        <v>13052</v>
      </c>
      <c r="V65" s="86">
        <f t="shared" si="61"/>
        <v>2.3367215796237878E-4</v>
      </c>
      <c r="W65" s="501"/>
      <c r="X65" s="501"/>
      <c r="Y65" s="101" t="s">
        <v>152</v>
      </c>
      <c r="Z65" s="183">
        <v>93866</v>
      </c>
      <c r="AA65" s="151">
        <f>IFERROR(Z65/W56,"-")</f>
        <v>3.0186943839665024E-3</v>
      </c>
      <c r="AB65" s="183">
        <v>3</v>
      </c>
      <c r="AC65" s="151">
        <f>IFERROR(AB65/X56,"-")</f>
        <v>7.3170731707317069E-2</v>
      </c>
      <c r="AD65" s="186">
        <f t="shared" si="10"/>
        <v>31288.666666666668</v>
      </c>
      <c r="AE65" s="86">
        <f t="shared" si="62"/>
        <v>3.505082369435682E-4</v>
      </c>
      <c r="AF65" s="501"/>
      <c r="AG65" s="501"/>
      <c r="AH65" s="101" t="s">
        <v>152</v>
      </c>
      <c r="AI65" s="183">
        <v>12674</v>
      </c>
      <c r="AJ65" s="151">
        <f>IFERROR(AI65/AF56,"-")</f>
        <v>2.368137581431589E-4</v>
      </c>
      <c r="AK65" s="183">
        <v>3</v>
      </c>
      <c r="AL65" s="151">
        <f>IFERROR(AK65/AG56,"-")</f>
        <v>5.4545454545454543E-2</v>
      </c>
      <c r="AM65" s="186">
        <f t="shared" si="11"/>
        <v>4224.666666666667</v>
      </c>
      <c r="AN65" s="86">
        <f t="shared" si="63"/>
        <v>3.505082369435682E-4</v>
      </c>
      <c r="AO65" s="501"/>
      <c r="AP65" s="520"/>
      <c r="AQ65" s="101" t="s">
        <v>152</v>
      </c>
      <c r="AR65" s="183">
        <f t="shared" si="4"/>
        <v>249524</v>
      </c>
      <c r="AS65" s="151">
        <f>IFERROR(AR65/AO56,"-")</f>
        <v>5.4945841383024021E-4</v>
      </c>
      <c r="AT65" s="183">
        <f t="shared" si="5"/>
        <v>23</v>
      </c>
      <c r="AU65" s="151">
        <f>IFERROR(AT65/AP56,"-")</f>
        <v>3.9861351819757362E-2</v>
      </c>
      <c r="AV65" s="186">
        <f t="shared" si="12"/>
        <v>10848.869565217392</v>
      </c>
      <c r="AW65" s="86">
        <f t="shared" si="64"/>
        <v>2.687229816567356E-3</v>
      </c>
      <c r="AX65" s="97"/>
      <c r="AY65" s="267" t="s">
        <v>18</v>
      </c>
      <c r="AZ65" s="157">
        <v>355054930</v>
      </c>
      <c r="BA65" s="157">
        <v>42040090</v>
      </c>
      <c r="BB65" s="157">
        <v>39878080</v>
      </c>
      <c r="BC65" s="157">
        <v>79840300</v>
      </c>
      <c r="BD65" s="157">
        <f t="shared" si="13"/>
        <v>516813400</v>
      </c>
      <c r="BE65" s="157">
        <v>602</v>
      </c>
      <c r="BF65" s="157">
        <v>68</v>
      </c>
      <c r="BG65" s="157">
        <v>48</v>
      </c>
      <c r="BH65" s="157">
        <v>76</v>
      </c>
      <c r="BI65" s="157">
        <f t="shared" si="14"/>
        <v>794</v>
      </c>
      <c r="BJ65" s="8"/>
      <c r="BK65" s="63" t="s">
        <v>18</v>
      </c>
      <c r="BL65" s="276">
        <f>市区町村別_健診受診率!Y65</f>
        <v>7666</v>
      </c>
      <c r="BM65" s="8"/>
      <c r="BN65" s="134">
        <v>61</v>
      </c>
      <c r="BO65" s="140" t="s">
        <v>18</v>
      </c>
      <c r="BP65" s="114">
        <f t="shared" si="34"/>
        <v>0.72368421052631582</v>
      </c>
      <c r="BQ65" s="141"/>
      <c r="BR65" s="141"/>
      <c r="BS65" s="141"/>
      <c r="BT65" s="9"/>
      <c r="BU65" s="66"/>
      <c r="BV65" s="124"/>
      <c r="BW65" s="9"/>
    </row>
    <row r="66" spans="2:75" s="10" customFormat="1" ht="14.25" customHeight="1">
      <c r="B66" s="505"/>
      <c r="C66" s="507"/>
      <c r="D66" s="494"/>
      <c r="E66" s="501"/>
      <c r="F66" s="501"/>
      <c r="G66" s="101" t="s">
        <v>153</v>
      </c>
      <c r="H66" s="183">
        <v>2136</v>
      </c>
      <c r="I66" s="151">
        <f>IFERROR(H66/E56,"-")</f>
        <v>6.5016432324940437E-6</v>
      </c>
      <c r="J66" s="183">
        <v>1</v>
      </c>
      <c r="K66" s="151">
        <f>IFERROR(J66/F56,"-")</f>
        <v>2.352941176470588E-3</v>
      </c>
      <c r="L66" s="186">
        <f t="shared" si="8"/>
        <v>2136</v>
      </c>
      <c r="M66" s="86">
        <f t="shared" si="60"/>
        <v>1.1683607898118939E-4</v>
      </c>
      <c r="N66" s="501"/>
      <c r="O66" s="501"/>
      <c r="P66" s="101" t="s">
        <v>153</v>
      </c>
      <c r="Q66" s="183">
        <v>0</v>
      </c>
      <c r="R66" s="151">
        <f>IFERROR(Q66/N56,"-")</f>
        <v>0</v>
      </c>
      <c r="S66" s="183">
        <v>0</v>
      </c>
      <c r="T66" s="151">
        <f>IFERROR(S66/O56,"-")</f>
        <v>0</v>
      </c>
      <c r="U66" s="186" t="str">
        <f t="shared" si="9"/>
        <v>-</v>
      </c>
      <c r="V66" s="86">
        <f t="shared" si="61"/>
        <v>0</v>
      </c>
      <c r="W66" s="501"/>
      <c r="X66" s="501"/>
      <c r="Y66" s="101" t="s">
        <v>153</v>
      </c>
      <c r="Z66" s="183">
        <v>0</v>
      </c>
      <c r="AA66" s="151">
        <f>IFERROR(Z66/W56,"-")</f>
        <v>0</v>
      </c>
      <c r="AB66" s="183">
        <v>0</v>
      </c>
      <c r="AC66" s="151">
        <f>IFERROR(AB66/X56,"-")</f>
        <v>0</v>
      </c>
      <c r="AD66" s="186" t="str">
        <f t="shared" si="10"/>
        <v>-</v>
      </c>
      <c r="AE66" s="86">
        <f t="shared" si="62"/>
        <v>0</v>
      </c>
      <c r="AF66" s="501"/>
      <c r="AG66" s="501"/>
      <c r="AH66" s="101" t="s">
        <v>153</v>
      </c>
      <c r="AI66" s="183">
        <v>13499</v>
      </c>
      <c r="AJ66" s="151">
        <f>IFERROR(AI66/AF56,"-")</f>
        <v>2.5222888757886242E-4</v>
      </c>
      <c r="AK66" s="183">
        <v>3</v>
      </c>
      <c r="AL66" s="151">
        <f>IFERROR(AK66/AG56,"-")</f>
        <v>5.4545454545454543E-2</v>
      </c>
      <c r="AM66" s="186">
        <f t="shared" si="11"/>
        <v>4499.666666666667</v>
      </c>
      <c r="AN66" s="86">
        <f t="shared" si="63"/>
        <v>3.505082369435682E-4</v>
      </c>
      <c r="AO66" s="501"/>
      <c r="AP66" s="520"/>
      <c r="AQ66" s="101" t="s">
        <v>153</v>
      </c>
      <c r="AR66" s="183">
        <f t="shared" si="4"/>
        <v>15635</v>
      </c>
      <c r="AS66" s="151">
        <f>IFERROR(AR66/AO56,"-")</f>
        <v>3.4428681410348526E-5</v>
      </c>
      <c r="AT66" s="183">
        <f t="shared" si="5"/>
        <v>4</v>
      </c>
      <c r="AU66" s="151">
        <f>IFERROR(AT66/AP56,"-")</f>
        <v>6.9324090121317154E-3</v>
      </c>
      <c r="AV66" s="186">
        <f t="shared" si="12"/>
        <v>3908.75</v>
      </c>
      <c r="AW66" s="86">
        <f t="shared" si="64"/>
        <v>4.6734431592475756E-4</v>
      </c>
      <c r="AX66" s="97"/>
      <c r="AY66" s="267" t="s">
        <v>19</v>
      </c>
      <c r="AZ66" s="157">
        <v>427716540</v>
      </c>
      <c r="BA66" s="157">
        <v>58291470</v>
      </c>
      <c r="BB66" s="157">
        <v>26696050</v>
      </c>
      <c r="BC66" s="157">
        <v>41794470</v>
      </c>
      <c r="BD66" s="157">
        <f t="shared" si="13"/>
        <v>554498530</v>
      </c>
      <c r="BE66" s="157">
        <v>716</v>
      </c>
      <c r="BF66" s="157">
        <v>88</v>
      </c>
      <c r="BG66" s="157">
        <v>45</v>
      </c>
      <c r="BH66" s="157">
        <v>72</v>
      </c>
      <c r="BI66" s="157">
        <f t="shared" si="14"/>
        <v>921</v>
      </c>
      <c r="BJ66" s="8"/>
      <c r="BK66" s="63" t="s">
        <v>19</v>
      </c>
      <c r="BL66" s="276">
        <f>市区町村別_健診受診率!Y66</f>
        <v>11520</v>
      </c>
      <c r="BM66" s="8"/>
      <c r="BN66" s="134">
        <v>62</v>
      </c>
      <c r="BO66" s="140" t="s">
        <v>19</v>
      </c>
      <c r="BP66" s="114">
        <f t="shared" si="34"/>
        <v>0.81944444444444442</v>
      </c>
      <c r="BQ66" s="141"/>
      <c r="BR66" s="141"/>
      <c r="BS66" s="141"/>
      <c r="BT66" s="9"/>
      <c r="BU66" s="66"/>
      <c r="BV66" s="124"/>
      <c r="BW66" s="9"/>
    </row>
    <row r="67" spans="2:75" s="10" customFormat="1" ht="14.25" customHeight="1">
      <c r="B67" s="505"/>
      <c r="C67" s="507"/>
      <c r="D67" s="494"/>
      <c r="E67" s="501"/>
      <c r="F67" s="501"/>
      <c r="G67" s="101" t="s">
        <v>154</v>
      </c>
      <c r="H67" s="183">
        <v>1250</v>
      </c>
      <c r="I67" s="151">
        <f>IFERROR(H67/E56,"-")</f>
        <v>3.804800580813462E-6</v>
      </c>
      <c r="J67" s="183">
        <v>4</v>
      </c>
      <c r="K67" s="151">
        <f>IFERROR(J67/F56,"-")</f>
        <v>9.4117647058823521E-3</v>
      </c>
      <c r="L67" s="186">
        <f t="shared" si="8"/>
        <v>312.5</v>
      </c>
      <c r="M67" s="86">
        <f t="shared" si="60"/>
        <v>4.6734431592475756E-4</v>
      </c>
      <c r="N67" s="501"/>
      <c r="O67" s="501"/>
      <c r="P67" s="101" t="s">
        <v>154</v>
      </c>
      <c r="Q67" s="183">
        <v>438656</v>
      </c>
      <c r="R67" s="151">
        <f>IFERROR(Q67/N56,"-")</f>
        <v>1.0703861048141704E-2</v>
      </c>
      <c r="S67" s="183">
        <v>1</v>
      </c>
      <c r="T67" s="151">
        <f>IFERROR(S67/O56,"-")</f>
        <v>1.7857142857142856E-2</v>
      </c>
      <c r="U67" s="186">
        <f t="shared" si="9"/>
        <v>438656</v>
      </c>
      <c r="V67" s="86">
        <f t="shared" si="61"/>
        <v>1.1683607898118939E-4</v>
      </c>
      <c r="W67" s="501"/>
      <c r="X67" s="501"/>
      <c r="Y67" s="101" t="s">
        <v>154</v>
      </c>
      <c r="Z67" s="183">
        <v>0</v>
      </c>
      <c r="AA67" s="151">
        <f>IFERROR(Z67/W56,"-")</f>
        <v>0</v>
      </c>
      <c r="AB67" s="183">
        <v>0</v>
      </c>
      <c r="AC67" s="151">
        <f>IFERROR(AB67/X56,"-")</f>
        <v>0</v>
      </c>
      <c r="AD67" s="186" t="str">
        <f t="shared" si="10"/>
        <v>-</v>
      </c>
      <c r="AE67" s="86">
        <f t="shared" si="62"/>
        <v>0</v>
      </c>
      <c r="AF67" s="501"/>
      <c r="AG67" s="501"/>
      <c r="AH67" s="101" t="s">
        <v>154</v>
      </c>
      <c r="AI67" s="183">
        <v>0</v>
      </c>
      <c r="AJ67" s="151">
        <f>IFERROR(AI67/AF56,"-")</f>
        <v>0</v>
      </c>
      <c r="AK67" s="183">
        <v>0</v>
      </c>
      <c r="AL67" s="151">
        <f>IFERROR(AK67/AG56,"-")</f>
        <v>0</v>
      </c>
      <c r="AM67" s="186" t="str">
        <f t="shared" si="11"/>
        <v>-</v>
      </c>
      <c r="AN67" s="86">
        <f t="shared" si="63"/>
        <v>0</v>
      </c>
      <c r="AO67" s="501"/>
      <c r="AP67" s="520"/>
      <c r="AQ67" s="101" t="s">
        <v>154</v>
      </c>
      <c r="AR67" s="183">
        <f t="shared" si="4"/>
        <v>439906</v>
      </c>
      <c r="AS67" s="151">
        <f>IFERROR(AR67/AO56,"-")</f>
        <v>9.6868458743209335E-4</v>
      </c>
      <c r="AT67" s="183">
        <f t="shared" si="5"/>
        <v>5</v>
      </c>
      <c r="AU67" s="151">
        <f>IFERROR(AT67/AP56,"-")</f>
        <v>8.6655112651646445E-3</v>
      </c>
      <c r="AV67" s="186">
        <f t="shared" si="12"/>
        <v>87981.2</v>
      </c>
      <c r="AW67" s="86">
        <f t="shared" si="64"/>
        <v>5.8418039490594693E-4</v>
      </c>
      <c r="AX67" s="97"/>
      <c r="AY67" s="267" t="s">
        <v>30</v>
      </c>
      <c r="AZ67" s="157">
        <v>308732630</v>
      </c>
      <c r="BA67" s="157">
        <v>50022590</v>
      </c>
      <c r="BB67" s="157">
        <v>17097800</v>
      </c>
      <c r="BC67" s="157">
        <v>68200910</v>
      </c>
      <c r="BD67" s="157">
        <f t="shared" si="13"/>
        <v>444053930</v>
      </c>
      <c r="BE67" s="157">
        <v>501</v>
      </c>
      <c r="BF67" s="157">
        <v>86</v>
      </c>
      <c r="BG67" s="157">
        <v>36</v>
      </c>
      <c r="BH67" s="157">
        <v>77</v>
      </c>
      <c r="BI67" s="157">
        <f t="shared" si="14"/>
        <v>700</v>
      </c>
      <c r="BJ67" s="8"/>
      <c r="BK67" s="63" t="s">
        <v>30</v>
      </c>
      <c r="BL67" s="276">
        <f>市区町村別_健診受診率!Y67</f>
        <v>8337</v>
      </c>
      <c r="BM67" s="8"/>
      <c r="BN67" s="134">
        <v>63</v>
      </c>
      <c r="BO67" s="140" t="s">
        <v>30</v>
      </c>
      <c r="BP67" s="114">
        <f t="shared" si="34"/>
        <v>0.75324675324675328</v>
      </c>
      <c r="BQ67" s="141"/>
      <c r="BR67" s="141"/>
      <c r="BS67" s="141"/>
      <c r="BT67" s="9"/>
      <c r="BU67" s="66"/>
      <c r="BV67" s="124"/>
      <c r="BW67" s="9"/>
    </row>
    <row r="68" spans="2:75" s="10" customFormat="1" ht="14.25" customHeight="1">
      <c r="B68" s="505"/>
      <c r="C68" s="507"/>
      <c r="D68" s="494"/>
      <c r="E68" s="501"/>
      <c r="F68" s="501"/>
      <c r="G68" s="101" t="s">
        <v>155</v>
      </c>
      <c r="H68" s="183">
        <v>2206484</v>
      </c>
      <c r="I68" s="151">
        <f>IFERROR(H68/E56,"-")</f>
        <v>6.716185283804489E-3</v>
      </c>
      <c r="J68" s="183">
        <v>54</v>
      </c>
      <c r="K68" s="151">
        <f>IFERROR(J68/F56,"-")</f>
        <v>0.12705882352941175</v>
      </c>
      <c r="L68" s="186">
        <f t="shared" si="8"/>
        <v>40860.814814814818</v>
      </c>
      <c r="M68" s="86">
        <f t="shared" si="60"/>
        <v>6.3091482649842269E-3</v>
      </c>
      <c r="N68" s="501"/>
      <c r="O68" s="501"/>
      <c r="P68" s="101" t="s">
        <v>155</v>
      </c>
      <c r="Q68" s="183">
        <v>570987</v>
      </c>
      <c r="R68" s="151">
        <f>IFERROR(Q68/N56,"-")</f>
        <v>1.3932934938300827E-2</v>
      </c>
      <c r="S68" s="183">
        <v>14</v>
      </c>
      <c r="T68" s="151">
        <f>IFERROR(S68/O56,"-")</f>
        <v>0.25</v>
      </c>
      <c r="U68" s="186">
        <f t="shared" si="9"/>
        <v>40784.785714285717</v>
      </c>
      <c r="V68" s="86">
        <f t="shared" si="61"/>
        <v>1.6357051057366515E-3</v>
      </c>
      <c r="W68" s="501"/>
      <c r="X68" s="501"/>
      <c r="Y68" s="101" t="s">
        <v>155</v>
      </c>
      <c r="Z68" s="183">
        <v>1336404</v>
      </c>
      <c r="AA68" s="151">
        <f>IFERROR(Z68/W56,"-")</f>
        <v>4.2978237588800733E-2</v>
      </c>
      <c r="AB68" s="183">
        <v>12</v>
      </c>
      <c r="AC68" s="151">
        <f>IFERROR(AB68/X56,"-")</f>
        <v>0.29268292682926828</v>
      </c>
      <c r="AD68" s="186">
        <f t="shared" si="10"/>
        <v>111367</v>
      </c>
      <c r="AE68" s="86">
        <f t="shared" si="62"/>
        <v>1.4020329477742728E-3</v>
      </c>
      <c r="AF68" s="501"/>
      <c r="AG68" s="501"/>
      <c r="AH68" s="101" t="s">
        <v>155</v>
      </c>
      <c r="AI68" s="183">
        <v>830974</v>
      </c>
      <c r="AJ68" s="151">
        <f>IFERROR(AI68/AF56,"-")</f>
        <v>1.5526753657823364E-2</v>
      </c>
      <c r="AK68" s="183">
        <v>8</v>
      </c>
      <c r="AL68" s="151">
        <f>IFERROR(AK68/AG56,"-")</f>
        <v>0.14545454545454545</v>
      </c>
      <c r="AM68" s="186">
        <f t="shared" si="11"/>
        <v>103871.75</v>
      </c>
      <c r="AN68" s="86">
        <f t="shared" si="63"/>
        <v>9.3468863184951513E-4</v>
      </c>
      <c r="AO68" s="501"/>
      <c r="AP68" s="520"/>
      <c r="AQ68" s="101" t="s">
        <v>155</v>
      </c>
      <c r="AR68" s="183">
        <f t="shared" si="4"/>
        <v>4944849</v>
      </c>
      <c r="AS68" s="151">
        <f>IFERROR(AR68/AO56,"-")</f>
        <v>1.0888687613897059E-2</v>
      </c>
      <c r="AT68" s="183">
        <f t="shared" si="5"/>
        <v>88</v>
      </c>
      <c r="AU68" s="151">
        <f>IFERROR(AT68/AP56,"-")</f>
        <v>0.15251299826689774</v>
      </c>
      <c r="AV68" s="186">
        <f t="shared" si="12"/>
        <v>56191.465909090912</v>
      </c>
      <c r="AW68" s="86">
        <f t="shared" si="64"/>
        <v>1.0281574950344666E-2</v>
      </c>
      <c r="AX68" s="97"/>
      <c r="AY68" s="267" t="s">
        <v>51</v>
      </c>
      <c r="AZ68" s="157">
        <v>213907360</v>
      </c>
      <c r="BA68" s="157">
        <v>27779110</v>
      </c>
      <c r="BB68" s="157">
        <v>21313450</v>
      </c>
      <c r="BC68" s="157">
        <v>29878050</v>
      </c>
      <c r="BD68" s="157">
        <f t="shared" si="13"/>
        <v>292877970</v>
      </c>
      <c r="BE68" s="157">
        <v>387</v>
      </c>
      <c r="BF68" s="157">
        <v>58</v>
      </c>
      <c r="BG68" s="157">
        <v>34</v>
      </c>
      <c r="BH68" s="157">
        <v>53</v>
      </c>
      <c r="BI68" s="157">
        <f t="shared" si="14"/>
        <v>532</v>
      </c>
      <c r="BJ68" s="8"/>
      <c r="BK68" s="63" t="s">
        <v>51</v>
      </c>
      <c r="BL68" s="276">
        <f>市区町村別_健診受診率!Y68</f>
        <v>8656</v>
      </c>
      <c r="BM68" s="8"/>
      <c r="BN68" s="134">
        <v>64</v>
      </c>
      <c r="BO68" s="140" t="s">
        <v>51</v>
      </c>
      <c r="BP68" s="114">
        <f t="shared" si="34"/>
        <v>0.83018867924528306</v>
      </c>
      <c r="BQ68" s="141"/>
      <c r="BR68" s="141"/>
      <c r="BS68" s="141"/>
      <c r="BT68" s="9"/>
      <c r="BU68" s="66"/>
      <c r="BV68" s="124"/>
      <c r="BW68" s="9"/>
    </row>
    <row r="69" spans="2:75" s="10" customFormat="1" ht="14.25" customHeight="1">
      <c r="B69" s="505"/>
      <c r="C69" s="507"/>
      <c r="D69" s="494"/>
      <c r="E69" s="501"/>
      <c r="F69" s="501"/>
      <c r="G69" s="101" t="s">
        <v>156</v>
      </c>
      <c r="H69" s="183">
        <v>3323473</v>
      </c>
      <c r="I69" s="151">
        <f>IFERROR(H69/E56,"-")</f>
        <v>1.0116121600574287E-2</v>
      </c>
      <c r="J69" s="183">
        <v>31</v>
      </c>
      <c r="K69" s="151">
        <f>IFERROR(J69/F56,"-")</f>
        <v>7.2941176470588232E-2</v>
      </c>
      <c r="L69" s="186">
        <f t="shared" si="8"/>
        <v>107208.80645161291</v>
      </c>
      <c r="M69" s="86">
        <f t="shared" si="60"/>
        <v>3.6219184484168709E-3</v>
      </c>
      <c r="N69" s="501"/>
      <c r="O69" s="501"/>
      <c r="P69" s="101" t="s">
        <v>156</v>
      </c>
      <c r="Q69" s="183">
        <v>384975</v>
      </c>
      <c r="R69" s="151">
        <f>IFERROR(Q69/N56,"-")</f>
        <v>9.3939645348709525E-3</v>
      </c>
      <c r="S69" s="183">
        <v>7</v>
      </c>
      <c r="T69" s="151">
        <f>IFERROR(S69/O56,"-")</f>
        <v>0.125</v>
      </c>
      <c r="U69" s="186">
        <f t="shared" si="9"/>
        <v>54996.428571428572</v>
      </c>
      <c r="V69" s="86">
        <f t="shared" si="61"/>
        <v>8.1785255286832576E-4</v>
      </c>
      <c r="W69" s="501"/>
      <c r="X69" s="501"/>
      <c r="Y69" s="101" t="s">
        <v>156</v>
      </c>
      <c r="Z69" s="183">
        <v>397083</v>
      </c>
      <c r="AA69" s="151">
        <f>IFERROR(Z69/W56,"-")</f>
        <v>1.2770036243885653E-2</v>
      </c>
      <c r="AB69" s="183">
        <v>3</v>
      </c>
      <c r="AC69" s="151">
        <f>IFERROR(AB69/X56,"-")</f>
        <v>7.3170731707317069E-2</v>
      </c>
      <c r="AD69" s="186">
        <f t="shared" si="10"/>
        <v>132361</v>
      </c>
      <c r="AE69" s="86">
        <f t="shared" si="62"/>
        <v>3.505082369435682E-4</v>
      </c>
      <c r="AF69" s="501"/>
      <c r="AG69" s="501"/>
      <c r="AH69" s="101" t="s">
        <v>156</v>
      </c>
      <c r="AI69" s="183">
        <v>387007</v>
      </c>
      <c r="AJ69" s="151">
        <f>IFERROR(AI69/AF56,"-")</f>
        <v>7.2312278757858213E-3</v>
      </c>
      <c r="AK69" s="183">
        <v>7</v>
      </c>
      <c r="AL69" s="151">
        <f>IFERROR(AK69/AG56,"-")</f>
        <v>0.12727272727272726</v>
      </c>
      <c r="AM69" s="186">
        <f t="shared" si="11"/>
        <v>55286.714285714283</v>
      </c>
      <c r="AN69" s="86">
        <f t="shared" si="63"/>
        <v>8.1785255286832576E-4</v>
      </c>
      <c r="AO69" s="501"/>
      <c r="AP69" s="520"/>
      <c r="AQ69" s="101" t="s">
        <v>156</v>
      </c>
      <c r="AR69" s="183">
        <f t="shared" ref="AR69:AR132" si="65">SUM(H69,Q69,Z69,AI69)</f>
        <v>4492538</v>
      </c>
      <c r="AS69" s="151">
        <f>IFERROR(AR69/AO56,"-")</f>
        <v>9.8926868900469696E-3</v>
      </c>
      <c r="AT69" s="183">
        <f t="shared" ref="AT69:AT132" si="66">SUM(J69,S69,AB69,AK69)</f>
        <v>48</v>
      </c>
      <c r="AU69" s="151">
        <f>IFERROR(AT69/AP56,"-")</f>
        <v>8.3188908145580595E-2</v>
      </c>
      <c r="AV69" s="186">
        <f t="shared" si="12"/>
        <v>93594.541666666672</v>
      </c>
      <c r="AW69" s="86">
        <f t="shared" si="64"/>
        <v>5.6081317910970912E-3</v>
      </c>
      <c r="AX69" s="97"/>
      <c r="AY69" s="267" t="s">
        <v>11</v>
      </c>
      <c r="AZ69" s="157">
        <v>222765720</v>
      </c>
      <c r="BA69" s="157">
        <v>32108420</v>
      </c>
      <c r="BB69" s="157">
        <v>24204180</v>
      </c>
      <c r="BC69" s="157">
        <v>58332210</v>
      </c>
      <c r="BD69" s="157">
        <f t="shared" si="13"/>
        <v>337410530</v>
      </c>
      <c r="BE69" s="157">
        <v>362</v>
      </c>
      <c r="BF69" s="157">
        <v>60</v>
      </c>
      <c r="BG69" s="157">
        <v>28</v>
      </c>
      <c r="BH69" s="157">
        <v>48</v>
      </c>
      <c r="BI69" s="157">
        <f t="shared" si="14"/>
        <v>498</v>
      </c>
      <c r="BJ69" s="8"/>
      <c r="BK69" s="63" t="s">
        <v>11</v>
      </c>
      <c r="BL69" s="276">
        <f>市区町村別_健診受診率!Y69</f>
        <v>4317</v>
      </c>
      <c r="BM69" s="8"/>
      <c r="BN69" s="134">
        <v>65</v>
      </c>
      <c r="BO69" s="140" t="s">
        <v>11</v>
      </c>
      <c r="BP69" s="114">
        <f t="shared" ref="BP69:BP78" si="67">INDEX($AL:$AL,(ROW()+($BN69)*16))</f>
        <v>0.79166666666666663</v>
      </c>
      <c r="BQ69" s="141"/>
      <c r="BR69" s="141"/>
      <c r="BS69" s="141"/>
      <c r="BT69" s="9"/>
      <c r="BU69" s="66"/>
      <c r="BV69" s="124"/>
      <c r="BW69" s="9"/>
    </row>
    <row r="70" spans="2:75" s="10" customFormat="1" ht="14.25" customHeight="1">
      <c r="B70" s="505"/>
      <c r="C70" s="507"/>
      <c r="D70" s="494"/>
      <c r="E70" s="501"/>
      <c r="F70" s="501"/>
      <c r="G70" s="101" t="s">
        <v>157</v>
      </c>
      <c r="H70" s="183">
        <v>1124317</v>
      </c>
      <c r="I70" s="151">
        <f>IFERROR(H70/E56,"-")</f>
        <v>3.4222415796947596E-3</v>
      </c>
      <c r="J70" s="183">
        <v>27</v>
      </c>
      <c r="K70" s="151">
        <f>IFERROR(J70/F56,"-")</f>
        <v>6.3529411764705876E-2</v>
      </c>
      <c r="L70" s="186">
        <f t="shared" ref="L70:L133" si="68">IFERROR(H70/J70,"-")</f>
        <v>41641.370370370372</v>
      </c>
      <c r="M70" s="86">
        <f t="shared" si="60"/>
        <v>3.1545741324921135E-3</v>
      </c>
      <c r="N70" s="501"/>
      <c r="O70" s="501"/>
      <c r="P70" s="101" t="s">
        <v>157</v>
      </c>
      <c r="Q70" s="183">
        <v>246764</v>
      </c>
      <c r="R70" s="151">
        <f>IFERROR(Q70/N56,"-")</f>
        <v>6.0214098694276142E-3</v>
      </c>
      <c r="S70" s="183">
        <v>3</v>
      </c>
      <c r="T70" s="151">
        <f>IFERROR(S70/O56,"-")</f>
        <v>5.3571428571428568E-2</v>
      </c>
      <c r="U70" s="186">
        <f t="shared" ref="U70:U133" si="69">IFERROR(Q70/S70,"-")</f>
        <v>82254.666666666672</v>
      </c>
      <c r="V70" s="86">
        <f t="shared" si="61"/>
        <v>3.505082369435682E-4</v>
      </c>
      <c r="W70" s="501"/>
      <c r="X70" s="501"/>
      <c r="Y70" s="101" t="s">
        <v>157</v>
      </c>
      <c r="Z70" s="183">
        <v>318793</v>
      </c>
      <c r="AA70" s="151">
        <f>IFERROR(Z70/W56,"-")</f>
        <v>1.0252260016915957E-2</v>
      </c>
      <c r="AB70" s="183">
        <v>3</v>
      </c>
      <c r="AC70" s="151">
        <f>IFERROR(AB70/X56,"-")</f>
        <v>7.3170731707317069E-2</v>
      </c>
      <c r="AD70" s="186">
        <f t="shared" ref="AD70:AD133" si="70">IFERROR(Z70/AB70,"-")</f>
        <v>106264.33333333333</v>
      </c>
      <c r="AE70" s="86">
        <f t="shared" si="62"/>
        <v>3.505082369435682E-4</v>
      </c>
      <c r="AF70" s="501"/>
      <c r="AG70" s="501"/>
      <c r="AH70" s="101" t="s">
        <v>157</v>
      </c>
      <c r="AI70" s="183">
        <v>384443</v>
      </c>
      <c r="AJ70" s="151">
        <f>IFERROR(AI70/AF56,"-")</f>
        <v>7.1833195220001927E-3</v>
      </c>
      <c r="AK70" s="183">
        <v>11</v>
      </c>
      <c r="AL70" s="151">
        <f>IFERROR(AK70/AG56,"-")</f>
        <v>0.2</v>
      </c>
      <c r="AM70" s="186">
        <f t="shared" ref="AM70:AM133" si="71">IFERROR(AI70/AK70,"-")</f>
        <v>34949.36363636364</v>
      </c>
      <c r="AN70" s="86">
        <f t="shared" si="63"/>
        <v>1.2851968687930832E-3</v>
      </c>
      <c r="AO70" s="501"/>
      <c r="AP70" s="520"/>
      <c r="AQ70" s="101" t="s">
        <v>157</v>
      </c>
      <c r="AR70" s="183">
        <f t="shared" si="65"/>
        <v>2074317</v>
      </c>
      <c r="AS70" s="151">
        <f>IFERROR(AR70/AO56,"-")</f>
        <v>4.5677006163779938E-3</v>
      </c>
      <c r="AT70" s="183">
        <f t="shared" si="66"/>
        <v>44</v>
      </c>
      <c r="AU70" s="151">
        <f>IFERROR(AT70/AP56,"-")</f>
        <v>7.6256499133448868E-2</v>
      </c>
      <c r="AV70" s="186">
        <f t="shared" ref="AV70:AV133" si="72">IFERROR(AR70/AT70,"-")</f>
        <v>47143.568181818184</v>
      </c>
      <c r="AW70" s="86">
        <f t="shared" si="64"/>
        <v>5.1407874751723329E-3</v>
      </c>
      <c r="AX70" s="97"/>
      <c r="AY70" s="267" t="s">
        <v>5</v>
      </c>
      <c r="AZ70" s="157">
        <v>233580170</v>
      </c>
      <c r="BA70" s="157">
        <v>89721280</v>
      </c>
      <c r="BB70" s="157">
        <v>17061480</v>
      </c>
      <c r="BC70" s="157">
        <v>54917290</v>
      </c>
      <c r="BD70" s="157">
        <f t="shared" ref="BD70:BD78" si="73">SUM(AZ70:BC70)</f>
        <v>395280220</v>
      </c>
      <c r="BE70" s="157">
        <v>469</v>
      </c>
      <c r="BF70" s="157">
        <v>67</v>
      </c>
      <c r="BG70" s="157">
        <v>42</v>
      </c>
      <c r="BH70" s="157">
        <v>68</v>
      </c>
      <c r="BI70" s="157">
        <f t="shared" ref="BI70:BI78" si="74">SUM(BE70:BH70)</f>
        <v>646</v>
      </c>
      <c r="BJ70" s="8"/>
      <c r="BK70" s="63" t="s">
        <v>5</v>
      </c>
      <c r="BL70" s="276">
        <f>市区町村別_健診受診率!Y70</f>
        <v>4437</v>
      </c>
      <c r="BM70" s="8"/>
      <c r="BN70" s="134">
        <v>66</v>
      </c>
      <c r="BO70" s="140" t="s">
        <v>5</v>
      </c>
      <c r="BP70" s="114">
        <f t="shared" si="67"/>
        <v>0.76470588235294112</v>
      </c>
      <c r="BQ70" s="141"/>
      <c r="BR70" s="141"/>
      <c r="BS70" s="141"/>
      <c r="BT70" s="9"/>
      <c r="BU70" s="66"/>
      <c r="BV70" s="124"/>
      <c r="BW70" s="9"/>
    </row>
    <row r="71" spans="2:75" s="10" customFormat="1" ht="14.25" customHeight="1">
      <c r="B71" s="505"/>
      <c r="C71" s="507"/>
      <c r="D71" s="494"/>
      <c r="E71" s="501"/>
      <c r="F71" s="501"/>
      <c r="G71" s="102" t="s">
        <v>158</v>
      </c>
      <c r="H71" s="184">
        <v>225856</v>
      </c>
      <c r="I71" s="152">
        <f>IFERROR(H71/E56,"-")</f>
        <v>6.8746963198416423E-4</v>
      </c>
      <c r="J71" s="184">
        <v>34</v>
      </c>
      <c r="K71" s="152">
        <f>IFERROR(J71/F56,"-")</f>
        <v>0.08</v>
      </c>
      <c r="L71" s="187">
        <f t="shared" si="68"/>
        <v>6642.8235294117649</v>
      </c>
      <c r="M71" s="87">
        <f t="shared" si="60"/>
        <v>3.9724266853604397E-3</v>
      </c>
      <c r="N71" s="501"/>
      <c r="O71" s="501"/>
      <c r="P71" s="102" t="s">
        <v>158</v>
      </c>
      <c r="Q71" s="184">
        <v>31498</v>
      </c>
      <c r="R71" s="152">
        <f>IFERROR(Q71/N56,"-")</f>
        <v>7.6859820746636863E-4</v>
      </c>
      <c r="S71" s="184">
        <v>8</v>
      </c>
      <c r="T71" s="152">
        <f>IFERROR(S71/O56,"-")</f>
        <v>0.14285714285714285</v>
      </c>
      <c r="U71" s="187">
        <f t="shared" si="69"/>
        <v>3937.25</v>
      </c>
      <c r="V71" s="87">
        <f t="shared" si="61"/>
        <v>9.3468863184951513E-4</v>
      </c>
      <c r="W71" s="501"/>
      <c r="X71" s="501"/>
      <c r="Y71" s="102" t="s">
        <v>158</v>
      </c>
      <c r="Z71" s="184">
        <v>43810</v>
      </c>
      <c r="AA71" s="152">
        <f>IFERROR(Z71/W56,"-")</f>
        <v>1.4089127155900163E-3</v>
      </c>
      <c r="AB71" s="184">
        <v>2</v>
      </c>
      <c r="AC71" s="152">
        <f>IFERROR(AB71/X56,"-")</f>
        <v>4.878048780487805E-2</v>
      </c>
      <c r="AD71" s="187">
        <f t="shared" si="70"/>
        <v>21905</v>
      </c>
      <c r="AE71" s="87">
        <f t="shared" si="62"/>
        <v>2.3367215796237878E-4</v>
      </c>
      <c r="AF71" s="501"/>
      <c r="AG71" s="501"/>
      <c r="AH71" s="102" t="s">
        <v>158</v>
      </c>
      <c r="AI71" s="184">
        <v>123979</v>
      </c>
      <c r="AJ71" s="152">
        <f>IFERROR(AI71/AF56,"-")</f>
        <v>2.3165482815867681E-3</v>
      </c>
      <c r="AK71" s="184">
        <v>11</v>
      </c>
      <c r="AL71" s="152">
        <f>IFERROR(AK71/AG56,"-")</f>
        <v>0.2</v>
      </c>
      <c r="AM71" s="187">
        <f t="shared" si="71"/>
        <v>11270.818181818182</v>
      </c>
      <c r="AN71" s="87">
        <f t="shared" si="63"/>
        <v>1.2851968687930832E-3</v>
      </c>
      <c r="AO71" s="501"/>
      <c r="AP71" s="520"/>
      <c r="AQ71" s="102" t="s">
        <v>158</v>
      </c>
      <c r="AR71" s="184">
        <f t="shared" si="65"/>
        <v>425143</v>
      </c>
      <c r="AS71" s="152">
        <f>IFERROR(AR71/AO56,"-")</f>
        <v>9.3617607296704857E-4</v>
      </c>
      <c r="AT71" s="184">
        <f t="shared" si="66"/>
        <v>55</v>
      </c>
      <c r="AU71" s="152">
        <f>IFERROR(AT71/AP56,"-")</f>
        <v>9.5320623916811092E-2</v>
      </c>
      <c r="AV71" s="187">
        <f t="shared" si="72"/>
        <v>7729.8727272727274</v>
      </c>
      <c r="AW71" s="87">
        <f t="shared" si="64"/>
        <v>6.4259843439654169E-3</v>
      </c>
      <c r="AX71" s="97"/>
      <c r="AY71" s="267" t="s">
        <v>6</v>
      </c>
      <c r="AZ71" s="157">
        <v>68942860</v>
      </c>
      <c r="BA71" s="157">
        <v>19535460</v>
      </c>
      <c r="BB71" s="157">
        <v>26797360</v>
      </c>
      <c r="BC71" s="157">
        <v>23358180</v>
      </c>
      <c r="BD71" s="157">
        <f t="shared" si="73"/>
        <v>138633860</v>
      </c>
      <c r="BE71" s="157">
        <v>110</v>
      </c>
      <c r="BF71" s="157">
        <v>21</v>
      </c>
      <c r="BG71" s="157">
        <v>16</v>
      </c>
      <c r="BH71" s="157">
        <v>29</v>
      </c>
      <c r="BI71" s="157">
        <f t="shared" si="74"/>
        <v>176</v>
      </c>
      <c r="BJ71" s="8"/>
      <c r="BK71" s="63" t="s">
        <v>6</v>
      </c>
      <c r="BL71" s="276">
        <f>市区町村別_健診受診率!Y71</f>
        <v>1900</v>
      </c>
      <c r="BM71" s="8"/>
      <c r="BN71" s="134">
        <v>67</v>
      </c>
      <c r="BO71" s="140" t="s">
        <v>6</v>
      </c>
      <c r="BP71" s="114">
        <f t="shared" si="67"/>
        <v>0.7931034482758621</v>
      </c>
      <c r="BQ71" s="141"/>
      <c r="BR71" s="141"/>
      <c r="BS71" s="141"/>
      <c r="BT71" s="130"/>
      <c r="BU71" s="66"/>
      <c r="BV71" s="124"/>
      <c r="BW71" s="9"/>
    </row>
    <row r="72" spans="2:75" s="10" customFormat="1" ht="14.25" customHeight="1">
      <c r="B72" s="505"/>
      <c r="C72" s="508"/>
      <c r="D72" s="495"/>
      <c r="E72" s="502"/>
      <c r="F72" s="502"/>
      <c r="G72" s="103" t="s">
        <v>81</v>
      </c>
      <c r="H72" s="174">
        <v>85761548</v>
      </c>
      <c r="I72" s="152">
        <f>IFERROR(H72/E56,"-")</f>
        <v>0.2610444701134893</v>
      </c>
      <c r="J72" s="184">
        <v>354</v>
      </c>
      <c r="K72" s="152">
        <f>IFERROR(J72/F56,"-")</f>
        <v>0.83294117647058818</v>
      </c>
      <c r="L72" s="187">
        <f t="shared" si="68"/>
        <v>242264.25988700564</v>
      </c>
      <c r="M72" s="88">
        <f t="shared" si="60"/>
        <v>4.1359971959341046E-2</v>
      </c>
      <c r="N72" s="502"/>
      <c r="O72" s="502"/>
      <c r="P72" s="103" t="s">
        <v>81</v>
      </c>
      <c r="Q72" s="174">
        <v>8671344</v>
      </c>
      <c r="R72" s="152">
        <f>IFERROR(Q72/N56,"-")</f>
        <v>0.21159373467281259</v>
      </c>
      <c r="S72" s="184">
        <v>47</v>
      </c>
      <c r="T72" s="152">
        <f>IFERROR(S72/O56,"-")</f>
        <v>0.8392857142857143</v>
      </c>
      <c r="U72" s="187">
        <f t="shared" si="69"/>
        <v>184496.68085106384</v>
      </c>
      <c r="V72" s="88">
        <f t="shared" si="61"/>
        <v>5.4912957121159012E-3</v>
      </c>
      <c r="W72" s="502"/>
      <c r="X72" s="502"/>
      <c r="Y72" s="103" t="s">
        <v>81</v>
      </c>
      <c r="Z72" s="174">
        <v>4288983</v>
      </c>
      <c r="AA72" s="152">
        <f>IFERROR(Z72/W56,"-")</f>
        <v>0.137932040302429</v>
      </c>
      <c r="AB72" s="184">
        <v>37</v>
      </c>
      <c r="AC72" s="152">
        <f>IFERROR(AB72/X56,"-")</f>
        <v>0.90243902439024393</v>
      </c>
      <c r="AD72" s="187">
        <f t="shared" si="70"/>
        <v>115918.45945945945</v>
      </c>
      <c r="AE72" s="88">
        <f t="shared" si="62"/>
        <v>4.3229349223040071E-3</v>
      </c>
      <c r="AF72" s="502"/>
      <c r="AG72" s="502"/>
      <c r="AH72" s="103" t="s">
        <v>81</v>
      </c>
      <c r="AI72" s="174">
        <v>12343528</v>
      </c>
      <c r="AJ72" s="152">
        <f>IFERROR(AI72/AF56,"-")</f>
        <v>0.23063888704633975</v>
      </c>
      <c r="AK72" s="184">
        <v>52</v>
      </c>
      <c r="AL72" s="152">
        <f>IFERROR(AK72/AG56,"-")</f>
        <v>0.94545454545454544</v>
      </c>
      <c r="AM72" s="187">
        <f t="shared" si="71"/>
        <v>237375.53846153847</v>
      </c>
      <c r="AN72" s="88">
        <f t="shared" si="63"/>
        <v>6.0754761070218486E-3</v>
      </c>
      <c r="AO72" s="502"/>
      <c r="AP72" s="521"/>
      <c r="AQ72" s="103" t="s">
        <v>81</v>
      </c>
      <c r="AR72" s="174">
        <f t="shared" si="65"/>
        <v>111065403</v>
      </c>
      <c r="AS72" s="152">
        <f>IFERROR(AR72/AO56,"-")</f>
        <v>0.24456893991678719</v>
      </c>
      <c r="AT72" s="184">
        <f t="shared" si="66"/>
        <v>490</v>
      </c>
      <c r="AU72" s="152">
        <f>IFERROR(AT72/AP56,"-")</f>
        <v>0.84922010398613523</v>
      </c>
      <c r="AV72" s="187">
        <f t="shared" si="72"/>
        <v>226664.08775510205</v>
      </c>
      <c r="AW72" s="88">
        <f t="shared" si="64"/>
        <v>5.7249678700782805E-2</v>
      </c>
      <c r="AX72" s="97"/>
      <c r="AY72" s="267" t="s">
        <v>52</v>
      </c>
      <c r="AZ72" s="157">
        <v>117078050</v>
      </c>
      <c r="BA72" s="157">
        <v>20109850</v>
      </c>
      <c r="BB72" s="157">
        <v>6130390</v>
      </c>
      <c r="BC72" s="157">
        <v>16061850</v>
      </c>
      <c r="BD72" s="157">
        <f t="shared" si="73"/>
        <v>159380140</v>
      </c>
      <c r="BE72" s="157">
        <v>188</v>
      </c>
      <c r="BF72" s="157">
        <v>28</v>
      </c>
      <c r="BG72" s="157">
        <v>16</v>
      </c>
      <c r="BH72" s="157">
        <v>28</v>
      </c>
      <c r="BI72" s="157">
        <f t="shared" si="74"/>
        <v>260</v>
      </c>
      <c r="BJ72" s="8"/>
      <c r="BK72" s="63" t="s">
        <v>52</v>
      </c>
      <c r="BL72" s="276">
        <f>市区町村別_健診受診率!Y72</f>
        <v>2559</v>
      </c>
      <c r="BM72" s="8"/>
      <c r="BN72" s="134">
        <v>68</v>
      </c>
      <c r="BO72" s="140" t="s">
        <v>52</v>
      </c>
      <c r="BP72" s="114">
        <f t="shared" si="67"/>
        <v>0.9642857142857143</v>
      </c>
      <c r="BQ72" s="141"/>
      <c r="BR72" s="141"/>
      <c r="BS72" s="141"/>
      <c r="BT72" s="130"/>
      <c r="BU72" s="66"/>
      <c r="BV72" s="124"/>
      <c r="BW72" s="9"/>
    </row>
    <row r="73" spans="2:75" s="10" customFormat="1" ht="14.25" customHeight="1">
      <c r="B73" s="505">
        <v>5</v>
      </c>
      <c r="C73" s="506" t="s">
        <v>127</v>
      </c>
      <c r="D73" s="493">
        <f>BL9</f>
        <v>7223</v>
      </c>
      <c r="E73" s="503">
        <f t="shared" ref="E73" si="75">VLOOKUP(C73,$AY$5:$BI$78,2,0)</f>
        <v>396154540</v>
      </c>
      <c r="F73" s="503">
        <f t="shared" ref="F73" si="76">VLOOKUP(C73,$AY$5:$BI$78,7,0)</f>
        <v>619</v>
      </c>
      <c r="G73" s="99" t="s">
        <v>144</v>
      </c>
      <c r="H73" s="182">
        <v>5828954</v>
      </c>
      <c r="I73" s="150">
        <f>IFERROR(H73/E73,"-")</f>
        <v>1.4713838695373779E-2</v>
      </c>
      <c r="J73" s="182">
        <v>110</v>
      </c>
      <c r="K73" s="150">
        <f>IFERROR(J73/F73,"-")</f>
        <v>0.17770597738287561</v>
      </c>
      <c r="L73" s="185">
        <f t="shared" si="68"/>
        <v>52990.490909090906</v>
      </c>
      <c r="M73" s="85">
        <f>IFERROR(J73/$BL$9,0)</f>
        <v>1.5229129170704693E-2</v>
      </c>
      <c r="N73" s="503">
        <f t="shared" ref="N73" si="77">VLOOKUP(C73,$AY$5:$BI$78,3,0)</f>
        <v>51771840</v>
      </c>
      <c r="O73" s="503">
        <f t="shared" ref="O73" si="78">VLOOKUP(C73,$AY$5:$BI$78,8,0)</f>
        <v>93</v>
      </c>
      <c r="P73" s="99" t="s">
        <v>144</v>
      </c>
      <c r="Q73" s="182">
        <v>2104473</v>
      </c>
      <c r="R73" s="150">
        <f>IFERROR(Q73/N73,"-")</f>
        <v>4.0648989875577149E-2</v>
      </c>
      <c r="S73" s="182">
        <v>16</v>
      </c>
      <c r="T73" s="150">
        <f>IFERROR(S73/O73,"-")</f>
        <v>0.17204301075268819</v>
      </c>
      <c r="U73" s="185">
        <f t="shared" si="69"/>
        <v>131529.5625</v>
      </c>
      <c r="V73" s="85">
        <f>IFERROR(S73/$BL$9,0)</f>
        <v>2.21514606119341E-3</v>
      </c>
      <c r="W73" s="503">
        <f t="shared" ref="W73" si="79">VLOOKUP(C73,$AY$5:$BI$78,4,0)</f>
        <v>30497860</v>
      </c>
      <c r="X73" s="503">
        <f t="shared" ref="X73" si="80">VLOOKUP(C73,$AY$5:$BI$78,9,0)</f>
        <v>41</v>
      </c>
      <c r="Y73" s="99" t="s">
        <v>144</v>
      </c>
      <c r="Z73" s="182">
        <v>369446</v>
      </c>
      <c r="AA73" s="150">
        <f>IFERROR(Z73/W73,"-")</f>
        <v>1.2113833560780985E-2</v>
      </c>
      <c r="AB73" s="182">
        <v>8</v>
      </c>
      <c r="AC73" s="150">
        <f>IFERROR(AB73/X73,"-")</f>
        <v>0.1951219512195122</v>
      </c>
      <c r="AD73" s="185">
        <f t="shared" si="70"/>
        <v>46180.75</v>
      </c>
      <c r="AE73" s="85">
        <f>IFERROR(AB73/$BL$9,0)</f>
        <v>1.107573030596705E-3</v>
      </c>
      <c r="AF73" s="503">
        <f t="shared" ref="AF73" si="81">VLOOKUP(C73,$AY$5:$BI$78,5,0)</f>
        <v>58728120</v>
      </c>
      <c r="AG73" s="503">
        <f t="shared" ref="AG73" si="82">VLOOKUP(C73,$AY$5:$BI$78,10,0)</f>
        <v>81</v>
      </c>
      <c r="AH73" s="99" t="s">
        <v>144</v>
      </c>
      <c r="AI73" s="182">
        <v>1164947</v>
      </c>
      <c r="AJ73" s="150">
        <f>IFERROR(AI73/AF73,"-")</f>
        <v>1.9836272640772427E-2</v>
      </c>
      <c r="AK73" s="182">
        <v>13</v>
      </c>
      <c r="AL73" s="150">
        <f>IFERROR(AK73/AG73,"-")</f>
        <v>0.16049382716049382</v>
      </c>
      <c r="AM73" s="185">
        <f t="shared" si="71"/>
        <v>89611.307692307688</v>
      </c>
      <c r="AN73" s="85">
        <f>IFERROR(AK73/$BL$9,0)</f>
        <v>1.7998061747196456E-3</v>
      </c>
      <c r="AO73" s="503">
        <f t="shared" ref="AO73" si="83">VLOOKUP(C73,$AY$5:$BI$78,6,0)</f>
        <v>537152360</v>
      </c>
      <c r="AP73" s="519">
        <f t="shared" ref="AP73" si="84">VLOOKUP(C73,$AY$5:$BI$78,11,0)</f>
        <v>834</v>
      </c>
      <c r="AQ73" s="99" t="s">
        <v>144</v>
      </c>
      <c r="AR73" s="182">
        <f t="shared" si="65"/>
        <v>9467820</v>
      </c>
      <c r="AS73" s="150">
        <f>IFERROR(AR73/AO73,"-")</f>
        <v>1.7625948809012026E-2</v>
      </c>
      <c r="AT73" s="182">
        <f t="shared" si="66"/>
        <v>147</v>
      </c>
      <c r="AU73" s="150">
        <f>IFERROR(AT73/AP73,"-")</f>
        <v>0.17625899280575538</v>
      </c>
      <c r="AV73" s="185">
        <f t="shared" si="72"/>
        <v>64406.938775510207</v>
      </c>
      <c r="AW73" s="85">
        <f>IFERROR(AT73/$BL$9,0)</f>
        <v>2.0351654437214452E-2</v>
      </c>
      <c r="AX73" s="97"/>
      <c r="AY73" s="267" t="s">
        <v>53</v>
      </c>
      <c r="AZ73" s="157">
        <v>301106230</v>
      </c>
      <c r="BA73" s="157">
        <v>45162360</v>
      </c>
      <c r="BB73" s="157">
        <v>13232010</v>
      </c>
      <c r="BC73" s="157">
        <v>63002710</v>
      </c>
      <c r="BD73" s="157">
        <f t="shared" si="73"/>
        <v>422503310</v>
      </c>
      <c r="BE73" s="157">
        <v>476</v>
      </c>
      <c r="BF73" s="157">
        <v>93</v>
      </c>
      <c r="BG73" s="157">
        <v>34</v>
      </c>
      <c r="BH73" s="157">
        <v>61</v>
      </c>
      <c r="BI73" s="157">
        <f t="shared" si="74"/>
        <v>664</v>
      </c>
      <c r="BJ73" s="8"/>
      <c r="BK73" s="63" t="s">
        <v>53</v>
      </c>
      <c r="BL73" s="276">
        <f>市区町村別_健診受診率!Y73</f>
        <v>5938</v>
      </c>
      <c r="BM73" s="8"/>
      <c r="BN73" s="134">
        <v>69</v>
      </c>
      <c r="BO73" s="140" t="s">
        <v>53</v>
      </c>
      <c r="BP73" s="114">
        <f t="shared" si="67"/>
        <v>0.78688524590163933</v>
      </c>
      <c r="BQ73" s="141"/>
      <c r="BR73" s="141"/>
      <c r="BS73" s="141"/>
      <c r="BT73" s="9"/>
      <c r="BU73" s="66"/>
      <c r="BV73" s="124"/>
      <c r="BW73" s="9"/>
    </row>
    <row r="74" spans="2:75" s="10" customFormat="1" ht="14.25" customHeight="1">
      <c r="B74" s="505"/>
      <c r="C74" s="507"/>
      <c r="D74" s="494"/>
      <c r="E74" s="501"/>
      <c r="F74" s="501"/>
      <c r="G74" s="100" t="s">
        <v>145</v>
      </c>
      <c r="H74" s="183">
        <v>10066840</v>
      </c>
      <c r="I74" s="151">
        <f>IFERROR(H74/E73,"-")</f>
        <v>2.5411396269748671E-2</v>
      </c>
      <c r="J74" s="183">
        <v>175</v>
      </c>
      <c r="K74" s="151">
        <f>IFERROR(J74/F73,"-")</f>
        <v>0.28271405492730212</v>
      </c>
      <c r="L74" s="186">
        <f t="shared" si="68"/>
        <v>57524.800000000003</v>
      </c>
      <c r="M74" s="86">
        <f t="shared" ref="M74:M89" si="85">IFERROR(J74/$BL$9,0)</f>
        <v>2.4228160044302921E-2</v>
      </c>
      <c r="N74" s="501"/>
      <c r="O74" s="501"/>
      <c r="P74" s="100" t="s">
        <v>145</v>
      </c>
      <c r="Q74" s="183">
        <v>767793</v>
      </c>
      <c r="R74" s="151">
        <f>IFERROR(Q74/N73,"-")</f>
        <v>1.4830320884867141E-2</v>
      </c>
      <c r="S74" s="183">
        <v>24</v>
      </c>
      <c r="T74" s="151">
        <f>IFERROR(S74/O73,"-")</f>
        <v>0.25806451612903225</v>
      </c>
      <c r="U74" s="186">
        <f t="shared" si="69"/>
        <v>31991.375</v>
      </c>
      <c r="V74" s="86">
        <f t="shared" ref="V74:V89" si="86">IFERROR(S74/$BL$9,0)</f>
        <v>3.322719091790115E-3</v>
      </c>
      <c r="W74" s="501"/>
      <c r="X74" s="501"/>
      <c r="Y74" s="100" t="s">
        <v>145</v>
      </c>
      <c r="Z74" s="183">
        <v>50186</v>
      </c>
      <c r="AA74" s="151">
        <f>IFERROR(Z74/W73,"-")</f>
        <v>1.6455580817801643E-3</v>
      </c>
      <c r="AB74" s="183">
        <v>7</v>
      </c>
      <c r="AC74" s="151">
        <f>IFERROR(AB74/X73,"-")</f>
        <v>0.17073170731707318</v>
      </c>
      <c r="AD74" s="186">
        <f t="shared" si="70"/>
        <v>7169.4285714285716</v>
      </c>
      <c r="AE74" s="86">
        <f t="shared" ref="AE74:AE89" si="87">IFERROR(AB74/$BL$9,0)</f>
        <v>9.6912640177211683E-4</v>
      </c>
      <c r="AF74" s="501"/>
      <c r="AG74" s="501"/>
      <c r="AH74" s="100" t="s">
        <v>145</v>
      </c>
      <c r="AI74" s="183">
        <v>1047971</v>
      </c>
      <c r="AJ74" s="151">
        <f>IFERROR(AI74/AF73,"-")</f>
        <v>1.7844449984096206E-2</v>
      </c>
      <c r="AK74" s="183">
        <v>28</v>
      </c>
      <c r="AL74" s="151">
        <f>IFERROR(AK74/AG73,"-")</f>
        <v>0.34567901234567899</v>
      </c>
      <c r="AM74" s="186">
        <f t="shared" si="71"/>
        <v>37427.535714285717</v>
      </c>
      <c r="AN74" s="86">
        <f t="shared" ref="AN74:AN89" si="88">IFERROR(AK74/$BL$9,0)</f>
        <v>3.8765056070884673E-3</v>
      </c>
      <c r="AO74" s="501"/>
      <c r="AP74" s="520"/>
      <c r="AQ74" s="100" t="s">
        <v>145</v>
      </c>
      <c r="AR74" s="183">
        <f t="shared" si="65"/>
        <v>11932790</v>
      </c>
      <c r="AS74" s="151">
        <f>IFERROR(AR74/AO73,"-")</f>
        <v>2.2214907517114885E-2</v>
      </c>
      <c r="AT74" s="183">
        <f t="shared" si="66"/>
        <v>234</v>
      </c>
      <c r="AU74" s="151">
        <f>IFERROR(AT74/AP73,"-")</f>
        <v>0.2805755395683453</v>
      </c>
      <c r="AV74" s="186">
        <f t="shared" si="72"/>
        <v>50994.829059829062</v>
      </c>
      <c r="AW74" s="86">
        <f t="shared" ref="AW74:AW89" si="89">IFERROR(AT74/$BL$9,0)</f>
        <v>3.2396511144953621E-2</v>
      </c>
      <c r="AX74" s="97"/>
      <c r="AY74" s="267" t="s">
        <v>54</v>
      </c>
      <c r="AZ74" s="157">
        <v>90618270</v>
      </c>
      <c r="BA74" s="157">
        <v>17329300</v>
      </c>
      <c r="BB74" s="157">
        <v>2865070</v>
      </c>
      <c r="BC74" s="157">
        <v>7259840</v>
      </c>
      <c r="BD74" s="157">
        <f t="shared" si="73"/>
        <v>118072480</v>
      </c>
      <c r="BE74" s="157">
        <v>118</v>
      </c>
      <c r="BF74" s="157">
        <v>15</v>
      </c>
      <c r="BG74" s="157">
        <v>4</v>
      </c>
      <c r="BH74" s="157">
        <v>9</v>
      </c>
      <c r="BI74" s="157">
        <f t="shared" si="74"/>
        <v>146</v>
      </c>
      <c r="BJ74" s="8"/>
      <c r="BK74" s="63" t="s">
        <v>54</v>
      </c>
      <c r="BL74" s="276">
        <f>市区町村別_健診受診率!Y74</f>
        <v>1039</v>
      </c>
      <c r="BM74" s="8"/>
      <c r="BN74" s="134">
        <v>70</v>
      </c>
      <c r="BO74" s="140" t="s">
        <v>54</v>
      </c>
      <c r="BP74" s="114">
        <f t="shared" si="67"/>
        <v>0.77777777777777779</v>
      </c>
      <c r="BQ74" s="141"/>
      <c r="BR74" s="141"/>
      <c r="BS74" s="141"/>
      <c r="BT74" s="9"/>
      <c r="BU74" s="66"/>
      <c r="BV74" s="124"/>
      <c r="BW74" s="9"/>
    </row>
    <row r="75" spans="2:75" s="10" customFormat="1" ht="14.25" customHeight="1">
      <c r="B75" s="505"/>
      <c r="C75" s="507"/>
      <c r="D75" s="494"/>
      <c r="E75" s="501"/>
      <c r="F75" s="501"/>
      <c r="G75" s="101" t="s">
        <v>146</v>
      </c>
      <c r="H75" s="183">
        <v>6122231</v>
      </c>
      <c r="I75" s="151">
        <f>IFERROR(H75/E73,"-")</f>
        <v>1.5454148272540307E-2</v>
      </c>
      <c r="J75" s="183">
        <v>160</v>
      </c>
      <c r="K75" s="151">
        <f>IFERROR(J75/F73,"-")</f>
        <v>0.25848142164781907</v>
      </c>
      <c r="L75" s="186">
        <f t="shared" si="68"/>
        <v>38263.943749999999</v>
      </c>
      <c r="M75" s="86">
        <f t="shared" si="85"/>
        <v>2.2151460611934098E-2</v>
      </c>
      <c r="N75" s="501"/>
      <c r="O75" s="501"/>
      <c r="P75" s="101" t="s">
        <v>146</v>
      </c>
      <c r="Q75" s="183">
        <v>913143</v>
      </c>
      <c r="R75" s="151">
        <f>IFERROR(Q75/N73,"-")</f>
        <v>1.7637831686105807E-2</v>
      </c>
      <c r="S75" s="183">
        <v>26</v>
      </c>
      <c r="T75" s="151">
        <f>IFERROR(S75/O73,"-")</f>
        <v>0.27956989247311825</v>
      </c>
      <c r="U75" s="186">
        <f t="shared" si="69"/>
        <v>35120.884615384617</v>
      </c>
      <c r="V75" s="86">
        <f t="shared" si="86"/>
        <v>3.5996123494392912E-3</v>
      </c>
      <c r="W75" s="501"/>
      <c r="X75" s="501"/>
      <c r="Y75" s="101" t="s">
        <v>146</v>
      </c>
      <c r="Z75" s="183">
        <v>80075</v>
      </c>
      <c r="AA75" s="151">
        <f>IFERROR(Z75/W73,"-")</f>
        <v>2.6255940580748945E-3</v>
      </c>
      <c r="AB75" s="183">
        <v>3</v>
      </c>
      <c r="AC75" s="151">
        <f>IFERROR(AB75/X73,"-")</f>
        <v>7.3170731707317069E-2</v>
      </c>
      <c r="AD75" s="186">
        <f t="shared" si="70"/>
        <v>26691.666666666668</v>
      </c>
      <c r="AE75" s="86">
        <f t="shared" si="87"/>
        <v>4.1533988647376438E-4</v>
      </c>
      <c r="AF75" s="501"/>
      <c r="AG75" s="501"/>
      <c r="AH75" s="101" t="s">
        <v>146</v>
      </c>
      <c r="AI75" s="183">
        <v>2630857</v>
      </c>
      <c r="AJ75" s="151">
        <f>IFERROR(AI75/AF73,"-")</f>
        <v>4.4797228312433636E-2</v>
      </c>
      <c r="AK75" s="183">
        <v>20</v>
      </c>
      <c r="AL75" s="151">
        <f>IFERROR(AK75/AG73,"-")</f>
        <v>0.24691358024691357</v>
      </c>
      <c r="AM75" s="186">
        <f t="shared" si="71"/>
        <v>131542.85</v>
      </c>
      <c r="AN75" s="86">
        <f t="shared" si="88"/>
        <v>2.7689325764917623E-3</v>
      </c>
      <c r="AO75" s="501"/>
      <c r="AP75" s="520"/>
      <c r="AQ75" s="101" t="s">
        <v>146</v>
      </c>
      <c r="AR75" s="183">
        <f t="shared" si="65"/>
        <v>9746306</v>
      </c>
      <c r="AS75" s="151">
        <f>IFERROR(AR75/AO73,"-")</f>
        <v>1.8144397615603887E-2</v>
      </c>
      <c r="AT75" s="183">
        <f t="shared" si="66"/>
        <v>209</v>
      </c>
      <c r="AU75" s="151">
        <f>IFERROR(AT75/AP73,"-")</f>
        <v>0.25059952038369304</v>
      </c>
      <c r="AV75" s="186">
        <f t="shared" si="72"/>
        <v>46633.043062200959</v>
      </c>
      <c r="AW75" s="86">
        <f t="shared" si="89"/>
        <v>2.8935345424338916E-2</v>
      </c>
      <c r="AX75" s="97"/>
      <c r="AY75" s="267" t="s">
        <v>55</v>
      </c>
      <c r="AZ75" s="157">
        <v>35782820</v>
      </c>
      <c r="BA75" s="157">
        <v>6669070</v>
      </c>
      <c r="BB75" s="157">
        <v>2981400</v>
      </c>
      <c r="BC75" s="157">
        <v>15077630</v>
      </c>
      <c r="BD75" s="157">
        <f t="shared" si="73"/>
        <v>60510920</v>
      </c>
      <c r="BE75" s="157">
        <v>74</v>
      </c>
      <c r="BF75" s="157">
        <v>13</v>
      </c>
      <c r="BG75" s="157">
        <v>6</v>
      </c>
      <c r="BH75" s="157">
        <v>16</v>
      </c>
      <c r="BI75" s="157">
        <f t="shared" si="74"/>
        <v>109</v>
      </c>
      <c r="BJ75" s="8"/>
      <c r="BK75" s="63" t="s">
        <v>55</v>
      </c>
      <c r="BL75" s="276">
        <f>市区町村別_健診受診率!Y75</f>
        <v>3163</v>
      </c>
      <c r="BM75" s="8"/>
      <c r="BN75" s="134">
        <v>71</v>
      </c>
      <c r="BO75" s="140" t="s">
        <v>55</v>
      </c>
      <c r="BP75" s="114">
        <f t="shared" si="67"/>
        <v>0.9375</v>
      </c>
      <c r="BQ75" s="141"/>
      <c r="BR75" s="141"/>
      <c r="BS75" s="141"/>
      <c r="BT75" s="9"/>
      <c r="BU75" s="66"/>
      <c r="BV75" s="124"/>
      <c r="BW75" s="9"/>
    </row>
    <row r="76" spans="2:75" s="10" customFormat="1" ht="14.25" customHeight="1">
      <c r="B76" s="505"/>
      <c r="C76" s="507"/>
      <c r="D76" s="494"/>
      <c r="E76" s="501"/>
      <c r="F76" s="501"/>
      <c r="G76" s="101" t="s">
        <v>147</v>
      </c>
      <c r="H76" s="183">
        <v>852857</v>
      </c>
      <c r="I76" s="151">
        <f>IFERROR(H76/E73,"-")</f>
        <v>2.1528391420176582E-3</v>
      </c>
      <c r="J76" s="183">
        <v>52</v>
      </c>
      <c r="K76" s="151">
        <f>IFERROR(J76/F73,"-")</f>
        <v>8.4006462035541199E-2</v>
      </c>
      <c r="L76" s="186">
        <f t="shared" si="68"/>
        <v>16401.096153846152</v>
      </c>
      <c r="M76" s="86">
        <f t="shared" si="85"/>
        <v>7.1992246988785823E-3</v>
      </c>
      <c r="N76" s="501"/>
      <c r="O76" s="501"/>
      <c r="P76" s="101" t="s">
        <v>147</v>
      </c>
      <c r="Q76" s="183">
        <v>122896</v>
      </c>
      <c r="R76" s="151">
        <f>IFERROR(Q76/N73,"-")</f>
        <v>2.3738001199107468E-3</v>
      </c>
      <c r="S76" s="183">
        <v>6</v>
      </c>
      <c r="T76" s="151">
        <f>IFERROR(S76/O73,"-")</f>
        <v>6.4516129032258063E-2</v>
      </c>
      <c r="U76" s="186">
        <f t="shared" si="69"/>
        <v>20482.666666666668</v>
      </c>
      <c r="V76" s="86">
        <f t="shared" si="86"/>
        <v>8.3067977294752876E-4</v>
      </c>
      <c r="W76" s="501"/>
      <c r="X76" s="501"/>
      <c r="Y76" s="101" t="s">
        <v>147</v>
      </c>
      <c r="Z76" s="183">
        <v>77359</v>
      </c>
      <c r="AA76" s="151">
        <f>IFERROR(Z76/W73,"-")</f>
        <v>2.5365386292677586E-3</v>
      </c>
      <c r="AB76" s="183">
        <v>3</v>
      </c>
      <c r="AC76" s="151">
        <f>IFERROR(AB76/X73,"-")</f>
        <v>7.3170731707317069E-2</v>
      </c>
      <c r="AD76" s="186">
        <f t="shared" si="70"/>
        <v>25786.333333333332</v>
      </c>
      <c r="AE76" s="86">
        <f t="shared" si="87"/>
        <v>4.1533988647376438E-4</v>
      </c>
      <c r="AF76" s="501"/>
      <c r="AG76" s="501"/>
      <c r="AH76" s="101" t="s">
        <v>147</v>
      </c>
      <c r="AI76" s="183">
        <v>110589</v>
      </c>
      <c r="AJ76" s="151">
        <f>IFERROR(AI76/AF73,"-")</f>
        <v>1.8830672597726608E-3</v>
      </c>
      <c r="AK76" s="183">
        <v>7</v>
      </c>
      <c r="AL76" s="151">
        <f>IFERROR(AK76/AG73,"-")</f>
        <v>8.6419753086419748E-2</v>
      </c>
      <c r="AM76" s="186">
        <f t="shared" si="71"/>
        <v>15798.428571428571</v>
      </c>
      <c r="AN76" s="86">
        <f t="shared" si="88"/>
        <v>9.6912640177211683E-4</v>
      </c>
      <c r="AO76" s="501"/>
      <c r="AP76" s="520"/>
      <c r="AQ76" s="101" t="s">
        <v>147</v>
      </c>
      <c r="AR76" s="183">
        <f t="shared" si="65"/>
        <v>1163701</v>
      </c>
      <c r="AS76" s="151">
        <f>IFERROR(AR76/AO73,"-")</f>
        <v>2.1664263003517287E-3</v>
      </c>
      <c r="AT76" s="183">
        <f t="shared" si="66"/>
        <v>68</v>
      </c>
      <c r="AU76" s="151">
        <f>IFERROR(AT76/AP73,"-")</f>
        <v>8.1534772182254203E-2</v>
      </c>
      <c r="AV76" s="186">
        <f t="shared" si="72"/>
        <v>17113.25</v>
      </c>
      <c r="AW76" s="86">
        <f t="shared" si="89"/>
        <v>9.4143707600719915E-3</v>
      </c>
      <c r="AX76" s="97"/>
      <c r="AY76" s="267" t="s">
        <v>31</v>
      </c>
      <c r="AZ76" s="157">
        <v>53134410</v>
      </c>
      <c r="BA76" s="157">
        <v>16021420</v>
      </c>
      <c r="BB76" s="157">
        <v>913190</v>
      </c>
      <c r="BC76" s="157">
        <v>5856980</v>
      </c>
      <c r="BD76" s="157">
        <f t="shared" si="73"/>
        <v>75926000</v>
      </c>
      <c r="BE76" s="157">
        <v>93</v>
      </c>
      <c r="BF76" s="157">
        <v>14</v>
      </c>
      <c r="BG76" s="157">
        <v>4</v>
      </c>
      <c r="BH76" s="157">
        <v>13</v>
      </c>
      <c r="BI76" s="157">
        <f t="shared" si="74"/>
        <v>124</v>
      </c>
      <c r="BJ76" s="8"/>
      <c r="BK76" s="63" t="s">
        <v>31</v>
      </c>
      <c r="BL76" s="276">
        <f>市区町村別_健診受診率!Y76</f>
        <v>1948</v>
      </c>
      <c r="BM76" s="8"/>
      <c r="BN76" s="134">
        <v>72</v>
      </c>
      <c r="BO76" s="140" t="s">
        <v>31</v>
      </c>
      <c r="BP76" s="114">
        <f t="shared" si="67"/>
        <v>0.69230769230769229</v>
      </c>
      <c r="BQ76" s="141"/>
      <c r="BR76" s="141"/>
      <c r="BS76" s="141"/>
      <c r="BT76" s="9"/>
      <c r="BU76" s="66"/>
      <c r="BV76" s="124"/>
      <c r="BW76" s="9"/>
    </row>
    <row r="77" spans="2:75" s="10" customFormat="1" ht="14.25" customHeight="1">
      <c r="B77" s="505"/>
      <c r="C77" s="507"/>
      <c r="D77" s="494"/>
      <c r="E77" s="501"/>
      <c r="F77" s="501"/>
      <c r="G77" s="101" t="s">
        <v>148</v>
      </c>
      <c r="H77" s="183">
        <v>5210047</v>
      </c>
      <c r="I77" s="151">
        <f>IFERROR(H77/E73,"-")</f>
        <v>1.315155191708771E-2</v>
      </c>
      <c r="J77" s="183">
        <v>190</v>
      </c>
      <c r="K77" s="151">
        <f>IFERROR(J77/F73,"-")</f>
        <v>0.30694668820678511</v>
      </c>
      <c r="L77" s="186">
        <f t="shared" si="68"/>
        <v>27421.3</v>
      </c>
      <c r="M77" s="86">
        <f t="shared" si="85"/>
        <v>2.6304859476671744E-2</v>
      </c>
      <c r="N77" s="501"/>
      <c r="O77" s="501"/>
      <c r="P77" s="101" t="s">
        <v>148</v>
      </c>
      <c r="Q77" s="183">
        <v>2399977</v>
      </c>
      <c r="R77" s="151">
        <f>IFERROR(Q77/N73,"-")</f>
        <v>4.6356803235117781E-2</v>
      </c>
      <c r="S77" s="183">
        <v>38</v>
      </c>
      <c r="T77" s="151">
        <f>IFERROR(S77/O73,"-")</f>
        <v>0.40860215053763443</v>
      </c>
      <c r="U77" s="186">
        <f t="shared" si="69"/>
        <v>63157.289473684214</v>
      </c>
      <c r="V77" s="86">
        <f t="shared" si="86"/>
        <v>5.2609718953343489E-3</v>
      </c>
      <c r="W77" s="501"/>
      <c r="X77" s="501"/>
      <c r="Y77" s="101" t="s">
        <v>148</v>
      </c>
      <c r="Z77" s="183">
        <v>102097</v>
      </c>
      <c r="AA77" s="151">
        <f>IFERROR(Z77/W73,"-")</f>
        <v>3.3476775091760536E-3</v>
      </c>
      <c r="AB77" s="183">
        <v>6</v>
      </c>
      <c r="AC77" s="151">
        <f>IFERROR(AB77/X73,"-")</f>
        <v>0.14634146341463414</v>
      </c>
      <c r="AD77" s="186">
        <f t="shared" si="70"/>
        <v>17016.166666666668</v>
      </c>
      <c r="AE77" s="86">
        <f t="shared" si="87"/>
        <v>8.3067977294752876E-4</v>
      </c>
      <c r="AF77" s="501"/>
      <c r="AG77" s="501"/>
      <c r="AH77" s="101" t="s">
        <v>148</v>
      </c>
      <c r="AI77" s="183">
        <v>623462</v>
      </c>
      <c r="AJ77" s="151">
        <f>IFERROR(AI77/AF73,"-")</f>
        <v>1.0616072845512508E-2</v>
      </c>
      <c r="AK77" s="183">
        <v>26</v>
      </c>
      <c r="AL77" s="151">
        <f>IFERROR(AK77/AG73,"-")</f>
        <v>0.32098765432098764</v>
      </c>
      <c r="AM77" s="186">
        <f t="shared" si="71"/>
        <v>23979.307692307691</v>
      </c>
      <c r="AN77" s="86">
        <f t="shared" si="88"/>
        <v>3.5996123494392912E-3</v>
      </c>
      <c r="AO77" s="501"/>
      <c r="AP77" s="520"/>
      <c r="AQ77" s="101" t="s">
        <v>148</v>
      </c>
      <c r="AR77" s="183">
        <f t="shared" si="65"/>
        <v>8335583</v>
      </c>
      <c r="AS77" s="151">
        <f>IFERROR(AR77/AO73,"-")</f>
        <v>1.5518098068116094E-2</v>
      </c>
      <c r="AT77" s="183">
        <f t="shared" si="66"/>
        <v>260</v>
      </c>
      <c r="AU77" s="151">
        <f>IFERROR(AT77/AP73,"-")</f>
        <v>0.3117505995203837</v>
      </c>
      <c r="AV77" s="186">
        <f t="shared" si="72"/>
        <v>32059.934615384616</v>
      </c>
      <c r="AW77" s="86">
        <f t="shared" si="89"/>
        <v>3.5996123494392913E-2</v>
      </c>
      <c r="AX77" s="97"/>
      <c r="AY77" s="267" t="s">
        <v>32</v>
      </c>
      <c r="AZ77" s="157">
        <v>106722690</v>
      </c>
      <c r="BA77" s="157">
        <v>13935240</v>
      </c>
      <c r="BB77" s="157">
        <v>20681150</v>
      </c>
      <c r="BC77" s="157">
        <v>12404500</v>
      </c>
      <c r="BD77" s="157">
        <f t="shared" si="73"/>
        <v>153743580</v>
      </c>
      <c r="BE77" s="157">
        <v>179</v>
      </c>
      <c r="BF77" s="157">
        <v>25</v>
      </c>
      <c r="BG77" s="157">
        <v>17</v>
      </c>
      <c r="BH77" s="157">
        <v>24</v>
      </c>
      <c r="BI77" s="157">
        <f t="shared" si="74"/>
        <v>245</v>
      </c>
      <c r="BJ77" s="8"/>
      <c r="BK77" s="63" t="s">
        <v>32</v>
      </c>
      <c r="BL77" s="276">
        <f>市区町村別_健診受診率!Y77</f>
        <v>2650</v>
      </c>
      <c r="BM77" s="8"/>
      <c r="BN77" s="134">
        <v>73</v>
      </c>
      <c r="BO77" s="140" t="s">
        <v>32</v>
      </c>
      <c r="BP77" s="114">
        <f t="shared" si="67"/>
        <v>0.91666666666666663</v>
      </c>
      <c r="BQ77" s="141"/>
      <c r="BR77" s="141"/>
      <c r="BS77" s="141"/>
      <c r="BT77" s="9"/>
      <c r="BU77" s="66"/>
      <c r="BV77" s="124"/>
      <c r="BW77" s="9"/>
    </row>
    <row r="78" spans="2:75" s="10" customFormat="1" ht="14.25" customHeight="1">
      <c r="B78" s="505"/>
      <c r="C78" s="507"/>
      <c r="D78" s="494"/>
      <c r="E78" s="501"/>
      <c r="F78" s="501"/>
      <c r="G78" s="101" t="s">
        <v>149</v>
      </c>
      <c r="H78" s="183">
        <v>14347606</v>
      </c>
      <c r="I78" s="151">
        <f>IFERROR(H78/E73,"-")</f>
        <v>3.6217194431243931E-2</v>
      </c>
      <c r="J78" s="183">
        <v>254</v>
      </c>
      <c r="K78" s="151">
        <f>IFERROR(J78/F73,"-")</f>
        <v>0.41033925686591277</v>
      </c>
      <c r="L78" s="186">
        <f t="shared" si="68"/>
        <v>56486.637795275594</v>
      </c>
      <c r="M78" s="86">
        <f t="shared" si="85"/>
        <v>3.516544372144538E-2</v>
      </c>
      <c r="N78" s="501"/>
      <c r="O78" s="501"/>
      <c r="P78" s="101" t="s">
        <v>149</v>
      </c>
      <c r="Q78" s="183">
        <v>2599061</v>
      </c>
      <c r="R78" s="151">
        <f>IFERROR(Q78/N73,"-")</f>
        <v>5.020221417666438E-2</v>
      </c>
      <c r="S78" s="183">
        <v>41</v>
      </c>
      <c r="T78" s="151">
        <f>IFERROR(S78/O73,"-")</f>
        <v>0.44086021505376344</v>
      </c>
      <c r="U78" s="186">
        <f t="shared" si="69"/>
        <v>63391.731707317071</v>
      </c>
      <c r="V78" s="86">
        <f t="shared" si="86"/>
        <v>5.6763117818081129E-3</v>
      </c>
      <c r="W78" s="501"/>
      <c r="X78" s="501"/>
      <c r="Y78" s="101" t="s">
        <v>149</v>
      </c>
      <c r="Z78" s="183">
        <v>613420</v>
      </c>
      <c r="AA78" s="151">
        <f>IFERROR(Z78/W73,"-")</f>
        <v>2.0113542392810511E-2</v>
      </c>
      <c r="AB78" s="183">
        <v>13</v>
      </c>
      <c r="AC78" s="151">
        <f>IFERROR(AB78/X73,"-")</f>
        <v>0.31707317073170732</v>
      </c>
      <c r="AD78" s="186">
        <f t="shared" si="70"/>
        <v>47186.153846153844</v>
      </c>
      <c r="AE78" s="86">
        <f t="shared" si="87"/>
        <v>1.7998061747196456E-3</v>
      </c>
      <c r="AF78" s="501"/>
      <c r="AG78" s="501"/>
      <c r="AH78" s="101" t="s">
        <v>149</v>
      </c>
      <c r="AI78" s="183">
        <v>1568497</v>
      </c>
      <c r="AJ78" s="151">
        <f>IFERROR(AI78/AF73,"-")</f>
        <v>2.6707767931273808E-2</v>
      </c>
      <c r="AK78" s="183">
        <v>38</v>
      </c>
      <c r="AL78" s="151">
        <f>IFERROR(AK78/AG73,"-")</f>
        <v>0.46913580246913578</v>
      </c>
      <c r="AM78" s="186">
        <f t="shared" si="71"/>
        <v>41276.23684210526</v>
      </c>
      <c r="AN78" s="86">
        <f t="shared" si="88"/>
        <v>5.2609718953343489E-3</v>
      </c>
      <c r="AO78" s="501"/>
      <c r="AP78" s="520"/>
      <c r="AQ78" s="101" t="s">
        <v>149</v>
      </c>
      <c r="AR78" s="183">
        <f t="shared" si="65"/>
        <v>19128584</v>
      </c>
      <c r="AS78" s="151">
        <f>IFERROR(AR78/AO73,"-")</f>
        <v>3.5611095518597369E-2</v>
      </c>
      <c r="AT78" s="183">
        <f t="shared" si="66"/>
        <v>346</v>
      </c>
      <c r="AU78" s="151">
        <f>IFERROR(AT78/AP73,"-")</f>
        <v>0.4148681055155875</v>
      </c>
      <c r="AV78" s="186">
        <f t="shared" si="72"/>
        <v>55284.924855491328</v>
      </c>
      <c r="AW78" s="86">
        <f t="shared" si="89"/>
        <v>4.7902533573307489E-2</v>
      </c>
      <c r="AX78" s="97"/>
      <c r="AY78" s="267" t="s">
        <v>33</v>
      </c>
      <c r="AZ78" s="157">
        <v>64292490</v>
      </c>
      <c r="BA78" s="157">
        <v>6262940</v>
      </c>
      <c r="BB78" s="157">
        <v>4553880</v>
      </c>
      <c r="BC78" s="157">
        <v>11168020</v>
      </c>
      <c r="BD78" s="157">
        <f t="shared" si="73"/>
        <v>86277330</v>
      </c>
      <c r="BE78" s="157">
        <v>90</v>
      </c>
      <c r="BF78" s="157">
        <v>11</v>
      </c>
      <c r="BG78" s="157">
        <v>5</v>
      </c>
      <c r="BH78" s="157">
        <v>16</v>
      </c>
      <c r="BI78" s="157">
        <f t="shared" si="74"/>
        <v>122</v>
      </c>
      <c r="BJ78" s="8"/>
      <c r="BK78" s="63" t="s">
        <v>33</v>
      </c>
      <c r="BL78" s="276">
        <f>市区町村別_健診受診率!Y78</f>
        <v>1201</v>
      </c>
      <c r="BM78" s="8"/>
      <c r="BN78" s="134">
        <v>74</v>
      </c>
      <c r="BO78" s="140" t="s">
        <v>33</v>
      </c>
      <c r="BP78" s="114">
        <f t="shared" si="67"/>
        <v>0.875</v>
      </c>
      <c r="BQ78" s="141"/>
      <c r="BR78" s="141"/>
      <c r="BS78" s="141"/>
      <c r="BT78" s="9"/>
      <c r="BU78" s="66"/>
      <c r="BV78" s="124"/>
      <c r="BW78" s="9"/>
    </row>
    <row r="79" spans="2:75" s="10" customFormat="1" ht="14.25" customHeight="1">
      <c r="B79" s="505"/>
      <c r="C79" s="507"/>
      <c r="D79" s="494"/>
      <c r="E79" s="501"/>
      <c r="F79" s="501"/>
      <c r="G79" s="101" t="s">
        <v>150</v>
      </c>
      <c r="H79" s="183">
        <v>15946902</v>
      </c>
      <c r="I79" s="151">
        <f>IFERROR(H79/E73,"-")</f>
        <v>4.025424522460351E-2</v>
      </c>
      <c r="J79" s="183">
        <v>51</v>
      </c>
      <c r="K79" s="151">
        <f>IFERROR(J79/F73,"-")</f>
        <v>8.2390953150242321E-2</v>
      </c>
      <c r="L79" s="186">
        <f t="shared" si="68"/>
        <v>312684.35294117645</v>
      </c>
      <c r="M79" s="86">
        <f t="shared" si="85"/>
        <v>7.060778070053994E-3</v>
      </c>
      <c r="N79" s="501"/>
      <c r="O79" s="501"/>
      <c r="P79" s="101" t="s">
        <v>150</v>
      </c>
      <c r="Q79" s="183">
        <v>737340</v>
      </c>
      <c r="R79" s="151">
        <f>IFERROR(Q79/N73,"-")</f>
        <v>1.42421053607521E-2</v>
      </c>
      <c r="S79" s="183">
        <v>15</v>
      </c>
      <c r="T79" s="151">
        <f>IFERROR(S79/O73,"-")</f>
        <v>0.16129032258064516</v>
      </c>
      <c r="U79" s="186">
        <f t="shared" si="69"/>
        <v>49156</v>
      </c>
      <c r="V79" s="86">
        <f t="shared" si="86"/>
        <v>2.0766994323688217E-3</v>
      </c>
      <c r="W79" s="501"/>
      <c r="X79" s="501"/>
      <c r="Y79" s="101" t="s">
        <v>150</v>
      </c>
      <c r="Z79" s="183">
        <v>14850</v>
      </c>
      <c r="AA79" s="151">
        <f>IFERROR(Z79/W73,"-")</f>
        <v>4.8691941008319927E-4</v>
      </c>
      <c r="AB79" s="183">
        <v>4</v>
      </c>
      <c r="AC79" s="151">
        <f>IFERROR(AB79/X73,"-")</f>
        <v>9.7560975609756101E-2</v>
      </c>
      <c r="AD79" s="186">
        <f t="shared" si="70"/>
        <v>3712.5</v>
      </c>
      <c r="AE79" s="86">
        <f t="shared" si="87"/>
        <v>5.537865152983525E-4</v>
      </c>
      <c r="AF79" s="501"/>
      <c r="AG79" s="501"/>
      <c r="AH79" s="101" t="s">
        <v>150</v>
      </c>
      <c r="AI79" s="183">
        <v>863240</v>
      </c>
      <c r="AJ79" s="151">
        <f>IFERROR(AI79/AF73,"-")</f>
        <v>1.4698921062005731E-2</v>
      </c>
      <c r="AK79" s="183">
        <v>7</v>
      </c>
      <c r="AL79" s="151">
        <f>IFERROR(AK79/AG73,"-")</f>
        <v>8.6419753086419748E-2</v>
      </c>
      <c r="AM79" s="186">
        <f t="shared" si="71"/>
        <v>123320</v>
      </c>
      <c r="AN79" s="86">
        <f t="shared" si="88"/>
        <v>9.6912640177211683E-4</v>
      </c>
      <c r="AO79" s="501"/>
      <c r="AP79" s="520"/>
      <c r="AQ79" s="101" t="s">
        <v>150</v>
      </c>
      <c r="AR79" s="183">
        <f t="shared" si="65"/>
        <v>17562332</v>
      </c>
      <c r="AS79" s="151">
        <f>IFERROR(AR79/AO73,"-")</f>
        <v>3.2695252423353402E-2</v>
      </c>
      <c r="AT79" s="183">
        <f t="shared" si="66"/>
        <v>77</v>
      </c>
      <c r="AU79" s="151">
        <f>IFERROR(AT79/AP73,"-")</f>
        <v>9.2326139088729012E-2</v>
      </c>
      <c r="AV79" s="186">
        <f t="shared" si="72"/>
        <v>228082.23376623375</v>
      </c>
      <c r="AW79" s="86">
        <f t="shared" si="89"/>
        <v>1.0660390419493286E-2</v>
      </c>
      <c r="AX79" s="97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M79" s="8"/>
      <c r="BO79" s="66"/>
      <c r="BP79" s="129"/>
      <c r="BQ79" s="129"/>
      <c r="BR79" s="129"/>
      <c r="BS79" s="129"/>
      <c r="BT79" s="9"/>
      <c r="BU79" s="66"/>
      <c r="BV79" s="124"/>
      <c r="BW79" s="9"/>
    </row>
    <row r="80" spans="2:75" s="10" customFormat="1" ht="14.25" customHeight="1">
      <c r="B80" s="505"/>
      <c r="C80" s="507"/>
      <c r="D80" s="494"/>
      <c r="E80" s="501"/>
      <c r="F80" s="501"/>
      <c r="G80" s="101" t="s">
        <v>160</v>
      </c>
      <c r="H80" s="183">
        <v>0</v>
      </c>
      <c r="I80" s="151">
        <f>IFERROR(H80/E73,"-")</f>
        <v>0</v>
      </c>
      <c r="J80" s="183">
        <v>0</v>
      </c>
      <c r="K80" s="151">
        <f>IFERROR(J80/F73,"-")</f>
        <v>0</v>
      </c>
      <c r="L80" s="186" t="str">
        <f t="shared" si="68"/>
        <v>-</v>
      </c>
      <c r="M80" s="86">
        <f t="shared" si="85"/>
        <v>0</v>
      </c>
      <c r="N80" s="501"/>
      <c r="O80" s="501"/>
      <c r="P80" s="101" t="s">
        <v>160</v>
      </c>
      <c r="Q80" s="183">
        <v>0</v>
      </c>
      <c r="R80" s="151">
        <f>IFERROR(Q80/N73,"-")</f>
        <v>0</v>
      </c>
      <c r="S80" s="183">
        <v>0</v>
      </c>
      <c r="T80" s="151">
        <f>IFERROR(S80/O73,"-")</f>
        <v>0</v>
      </c>
      <c r="U80" s="186" t="str">
        <f t="shared" si="69"/>
        <v>-</v>
      </c>
      <c r="V80" s="86">
        <f t="shared" si="86"/>
        <v>0</v>
      </c>
      <c r="W80" s="501"/>
      <c r="X80" s="501"/>
      <c r="Y80" s="101" t="s">
        <v>160</v>
      </c>
      <c r="Z80" s="183">
        <v>0</v>
      </c>
      <c r="AA80" s="151">
        <f>IFERROR(Z80/W73,"-")</f>
        <v>0</v>
      </c>
      <c r="AB80" s="183">
        <v>0</v>
      </c>
      <c r="AC80" s="151">
        <f>IFERROR(AB80/X73,"-")</f>
        <v>0</v>
      </c>
      <c r="AD80" s="186" t="str">
        <f t="shared" si="70"/>
        <v>-</v>
      </c>
      <c r="AE80" s="86">
        <f t="shared" si="87"/>
        <v>0</v>
      </c>
      <c r="AF80" s="501"/>
      <c r="AG80" s="501"/>
      <c r="AH80" s="101" t="s">
        <v>160</v>
      </c>
      <c r="AI80" s="183">
        <v>0</v>
      </c>
      <c r="AJ80" s="151">
        <f>IFERROR(AI80/AF73,"-")</f>
        <v>0</v>
      </c>
      <c r="AK80" s="183">
        <v>0</v>
      </c>
      <c r="AL80" s="151">
        <f>IFERROR(AK80/AG73,"-")</f>
        <v>0</v>
      </c>
      <c r="AM80" s="186" t="str">
        <f t="shared" si="71"/>
        <v>-</v>
      </c>
      <c r="AN80" s="86">
        <f t="shared" si="88"/>
        <v>0</v>
      </c>
      <c r="AO80" s="501"/>
      <c r="AP80" s="520"/>
      <c r="AQ80" s="101" t="s">
        <v>160</v>
      </c>
      <c r="AR80" s="183">
        <f t="shared" si="65"/>
        <v>0</v>
      </c>
      <c r="AS80" s="151">
        <f>IFERROR(AR80/AO73,"-")</f>
        <v>0</v>
      </c>
      <c r="AT80" s="183">
        <f t="shared" si="66"/>
        <v>0</v>
      </c>
      <c r="AU80" s="151">
        <f>IFERROR(AT80/AP73,"-")</f>
        <v>0</v>
      </c>
      <c r="AV80" s="186" t="str">
        <f t="shared" si="72"/>
        <v>-</v>
      </c>
      <c r="AW80" s="86">
        <f t="shared" si="89"/>
        <v>0</v>
      </c>
      <c r="AX80" s="98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P80" s="132"/>
      <c r="BQ80" s="132"/>
      <c r="BR80" s="132"/>
      <c r="BS80" s="132"/>
      <c r="BU80" s="66"/>
      <c r="BV80" s="124"/>
    </row>
    <row r="81" spans="2:74" s="10" customFormat="1" ht="14.25" customHeight="1">
      <c r="B81" s="505"/>
      <c r="C81" s="507"/>
      <c r="D81" s="494"/>
      <c r="E81" s="501"/>
      <c r="F81" s="501"/>
      <c r="G81" s="101" t="s">
        <v>151</v>
      </c>
      <c r="H81" s="183">
        <v>161116</v>
      </c>
      <c r="I81" s="151">
        <f>IFERROR(H81/E73,"-")</f>
        <v>4.0669987020721759E-4</v>
      </c>
      <c r="J81" s="183">
        <v>8</v>
      </c>
      <c r="K81" s="151">
        <f>IFERROR(J81/F73,"-")</f>
        <v>1.2924071082390954E-2</v>
      </c>
      <c r="L81" s="186">
        <f t="shared" si="68"/>
        <v>20139.5</v>
      </c>
      <c r="M81" s="86">
        <f t="shared" si="85"/>
        <v>1.107573030596705E-3</v>
      </c>
      <c r="N81" s="501"/>
      <c r="O81" s="501"/>
      <c r="P81" s="101" t="s">
        <v>151</v>
      </c>
      <c r="Q81" s="183">
        <v>0</v>
      </c>
      <c r="R81" s="151">
        <f>IFERROR(Q81/N73,"-")</f>
        <v>0</v>
      </c>
      <c r="S81" s="183">
        <v>0</v>
      </c>
      <c r="T81" s="151">
        <f>IFERROR(S81/O73,"-")</f>
        <v>0</v>
      </c>
      <c r="U81" s="186" t="str">
        <f t="shared" si="69"/>
        <v>-</v>
      </c>
      <c r="V81" s="86">
        <f t="shared" si="86"/>
        <v>0</v>
      </c>
      <c r="W81" s="501"/>
      <c r="X81" s="501"/>
      <c r="Y81" s="101" t="s">
        <v>151</v>
      </c>
      <c r="Z81" s="183">
        <v>25151</v>
      </c>
      <c r="AA81" s="151">
        <f>IFERROR(Z81/W73,"-")</f>
        <v>8.2468081367020505E-4</v>
      </c>
      <c r="AB81" s="183">
        <v>1</v>
      </c>
      <c r="AC81" s="151">
        <f>IFERROR(AB81/X73,"-")</f>
        <v>2.4390243902439025E-2</v>
      </c>
      <c r="AD81" s="186">
        <f t="shared" si="70"/>
        <v>25151</v>
      </c>
      <c r="AE81" s="86">
        <f t="shared" si="87"/>
        <v>1.3844662882458813E-4</v>
      </c>
      <c r="AF81" s="501"/>
      <c r="AG81" s="501"/>
      <c r="AH81" s="101" t="s">
        <v>151</v>
      </c>
      <c r="AI81" s="183">
        <v>0</v>
      </c>
      <c r="AJ81" s="151">
        <f>IFERROR(AI81/AF73,"-")</f>
        <v>0</v>
      </c>
      <c r="AK81" s="183">
        <v>0</v>
      </c>
      <c r="AL81" s="151">
        <f>IFERROR(AK81/AG73,"-")</f>
        <v>0</v>
      </c>
      <c r="AM81" s="186" t="str">
        <f t="shared" si="71"/>
        <v>-</v>
      </c>
      <c r="AN81" s="86">
        <f t="shared" si="88"/>
        <v>0</v>
      </c>
      <c r="AO81" s="501"/>
      <c r="AP81" s="520"/>
      <c r="AQ81" s="101" t="s">
        <v>151</v>
      </c>
      <c r="AR81" s="183">
        <f t="shared" si="65"/>
        <v>186267</v>
      </c>
      <c r="AS81" s="151">
        <f>IFERROR(AR81/AO73,"-")</f>
        <v>3.4676753537860283E-4</v>
      </c>
      <c r="AT81" s="183">
        <f t="shared" si="66"/>
        <v>9</v>
      </c>
      <c r="AU81" s="151">
        <f>IFERROR(AT81/AP73,"-")</f>
        <v>1.0791366906474821E-2</v>
      </c>
      <c r="AV81" s="186">
        <f t="shared" si="72"/>
        <v>20696.333333333332</v>
      </c>
      <c r="AW81" s="86">
        <f t="shared" si="89"/>
        <v>1.2460196594212931E-3</v>
      </c>
      <c r="AX81" s="98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P81" s="132"/>
      <c r="BQ81" s="132"/>
      <c r="BR81" s="132"/>
      <c r="BS81" s="132"/>
      <c r="BU81" s="66"/>
      <c r="BV81" s="124"/>
    </row>
    <row r="82" spans="2:74" s="10" customFormat="1" ht="14.25" customHeight="1">
      <c r="B82" s="505"/>
      <c r="C82" s="507"/>
      <c r="D82" s="494"/>
      <c r="E82" s="501"/>
      <c r="F82" s="501"/>
      <c r="G82" s="101" t="s">
        <v>152</v>
      </c>
      <c r="H82" s="183">
        <v>100492</v>
      </c>
      <c r="I82" s="151">
        <f>IFERROR(H82/E73,"-")</f>
        <v>2.5366868192397846E-4</v>
      </c>
      <c r="J82" s="183">
        <v>13</v>
      </c>
      <c r="K82" s="151">
        <f>IFERROR(J82/F73,"-")</f>
        <v>2.10016155088853E-2</v>
      </c>
      <c r="L82" s="186">
        <f t="shared" si="68"/>
        <v>7730.1538461538457</v>
      </c>
      <c r="M82" s="86">
        <f t="shared" si="85"/>
        <v>1.7998061747196456E-3</v>
      </c>
      <c r="N82" s="501"/>
      <c r="O82" s="501"/>
      <c r="P82" s="101" t="s">
        <v>152</v>
      </c>
      <c r="Q82" s="183">
        <v>65972</v>
      </c>
      <c r="R82" s="151">
        <f>IFERROR(Q82/N73,"-")</f>
        <v>1.2742834714779309E-3</v>
      </c>
      <c r="S82" s="183">
        <v>3</v>
      </c>
      <c r="T82" s="151">
        <f>IFERROR(S82/O73,"-")</f>
        <v>3.2258064516129031E-2</v>
      </c>
      <c r="U82" s="186">
        <f t="shared" si="69"/>
        <v>21990.666666666668</v>
      </c>
      <c r="V82" s="86">
        <f t="shared" si="86"/>
        <v>4.1533988647376438E-4</v>
      </c>
      <c r="W82" s="501"/>
      <c r="X82" s="501"/>
      <c r="Y82" s="101" t="s">
        <v>152</v>
      </c>
      <c r="Z82" s="183">
        <v>14989</v>
      </c>
      <c r="AA82" s="151">
        <f>IFERROR(Z82/W73,"-")</f>
        <v>4.9147710691832146E-4</v>
      </c>
      <c r="AB82" s="183">
        <v>1</v>
      </c>
      <c r="AC82" s="151">
        <f>IFERROR(AB82/X73,"-")</f>
        <v>2.4390243902439025E-2</v>
      </c>
      <c r="AD82" s="186">
        <f t="shared" si="70"/>
        <v>14989</v>
      </c>
      <c r="AE82" s="86">
        <f t="shared" si="87"/>
        <v>1.3844662882458813E-4</v>
      </c>
      <c r="AF82" s="501"/>
      <c r="AG82" s="501"/>
      <c r="AH82" s="101" t="s">
        <v>152</v>
      </c>
      <c r="AI82" s="183">
        <v>69862</v>
      </c>
      <c r="AJ82" s="151">
        <f>IFERROR(AI82/AF73,"-")</f>
        <v>1.1895834567835647E-3</v>
      </c>
      <c r="AK82" s="183">
        <v>3</v>
      </c>
      <c r="AL82" s="151">
        <f>IFERROR(AK82/AG73,"-")</f>
        <v>3.7037037037037035E-2</v>
      </c>
      <c r="AM82" s="186">
        <f t="shared" si="71"/>
        <v>23287.333333333332</v>
      </c>
      <c r="AN82" s="86">
        <f t="shared" si="88"/>
        <v>4.1533988647376438E-4</v>
      </c>
      <c r="AO82" s="501"/>
      <c r="AP82" s="520"/>
      <c r="AQ82" s="101" t="s">
        <v>152</v>
      </c>
      <c r="AR82" s="183">
        <f t="shared" si="65"/>
        <v>251315</v>
      </c>
      <c r="AS82" s="151">
        <f>IFERROR(AR82/AO73,"-")</f>
        <v>4.6786539297714337E-4</v>
      </c>
      <c r="AT82" s="183">
        <f t="shared" si="66"/>
        <v>20</v>
      </c>
      <c r="AU82" s="151">
        <f>IFERROR(AT82/AP73,"-")</f>
        <v>2.3980815347721823E-2</v>
      </c>
      <c r="AV82" s="186">
        <f t="shared" si="72"/>
        <v>12565.75</v>
      </c>
      <c r="AW82" s="86">
        <f t="shared" si="89"/>
        <v>2.7689325764917623E-3</v>
      </c>
      <c r="AX82" s="98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P82" s="132"/>
      <c r="BQ82" s="132"/>
      <c r="BR82" s="132"/>
      <c r="BS82" s="132"/>
      <c r="BU82" s="66"/>
      <c r="BV82" s="124"/>
    </row>
    <row r="83" spans="2:74" s="10" customFormat="1" ht="14.25" customHeight="1">
      <c r="B83" s="505"/>
      <c r="C83" s="507"/>
      <c r="D83" s="494"/>
      <c r="E83" s="501"/>
      <c r="F83" s="501"/>
      <c r="G83" s="101" t="s">
        <v>153</v>
      </c>
      <c r="H83" s="183">
        <v>6277</v>
      </c>
      <c r="I83" s="151">
        <f>IFERROR(H83/E73,"-")</f>
        <v>1.5844826617410469E-5</v>
      </c>
      <c r="J83" s="183">
        <v>2</v>
      </c>
      <c r="K83" s="151">
        <f>IFERROR(J83/F73,"-")</f>
        <v>3.2310177705977385E-3</v>
      </c>
      <c r="L83" s="186">
        <f t="shared" si="68"/>
        <v>3138.5</v>
      </c>
      <c r="M83" s="86">
        <f t="shared" si="85"/>
        <v>2.7689325764917625E-4</v>
      </c>
      <c r="N83" s="501"/>
      <c r="O83" s="501"/>
      <c r="P83" s="101" t="s">
        <v>153</v>
      </c>
      <c r="Q83" s="183">
        <v>3843</v>
      </c>
      <c r="R83" s="151">
        <f>IFERROR(Q83/N73,"-")</f>
        <v>7.4229542546681745E-5</v>
      </c>
      <c r="S83" s="183">
        <v>1</v>
      </c>
      <c r="T83" s="151">
        <f>IFERROR(S83/O73,"-")</f>
        <v>1.0752688172043012E-2</v>
      </c>
      <c r="U83" s="186">
        <f t="shared" si="69"/>
        <v>3843</v>
      </c>
      <c r="V83" s="86">
        <f t="shared" si="86"/>
        <v>1.3844662882458813E-4</v>
      </c>
      <c r="W83" s="501"/>
      <c r="X83" s="501"/>
      <c r="Y83" s="101" t="s">
        <v>153</v>
      </c>
      <c r="Z83" s="183">
        <v>0</v>
      </c>
      <c r="AA83" s="151">
        <f>IFERROR(Z83/W73,"-")</f>
        <v>0</v>
      </c>
      <c r="AB83" s="183">
        <v>0</v>
      </c>
      <c r="AC83" s="151">
        <f>IFERROR(AB83/X73,"-")</f>
        <v>0</v>
      </c>
      <c r="AD83" s="186" t="str">
        <f t="shared" si="70"/>
        <v>-</v>
      </c>
      <c r="AE83" s="86">
        <f t="shared" si="87"/>
        <v>0</v>
      </c>
      <c r="AF83" s="501"/>
      <c r="AG83" s="501"/>
      <c r="AH83" s="101" t="s">
        <v>153</v>
      </c>
      <c r="AI83" s="183">
        <v>0</v>
      </c>
      <c r="AJ83" s="151">
        <f>IFERROR(AI83/AF73,"-")</f>
        <v>0</v>
      </c>
      <c r="AK83" s="183">
        <v>0</v>
      </c>
      <c r="AL83" s="151">
        <f>IFERROR(AK83/AG73,"-")</f>
        <v>0</v>
      </c>
      <c r="AM83" s="186" t="str">
        <f t="shared" si="71"/>
        <v>-</v>
      </c>
      <c r="AN83" s="86">
        <f t="shared" si="88"/>
        <v>0</v>
      </c>
      <c r="AO83" s="501"/>
      <c r="AP83" s="520"/>
      <c r="AQ83" s="101" t="s">
        <v>153</v>
      </c>
      <c r="AR83" s="183">
        <f t="shared" si="65"/>
        <v>10120</v>
      </c>
      <c r="AS83" s="151">
        <f>IFERROR(AR83/AO73,"-")</f>
        <v>1.8840092222623763E-5</v>
      </c>
      <c r="AT83" s="183">
        <f t="shared" si="66"/>
        <v>3</v>
      </c>
      <c r="AU83" s="151">
        <f>IFERROR(AT83/AP73,"-")</f>
        <v>3.5971223021582736E-3</v>
      </c>
      <c r="AV83" s="186">
        <f t="shared" si="72"/>
        <v>3373.3333333333335</v>
      </c>
      <c r="AW83" s="86">
        <f t="shared" si="89"/>
        <v>4.1533988647376438E-4</v>
      </c>
      <c r="AX83" s="98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P83" s="132"/>
      <c r="BQ83" s="132"/>
      <c r="BR83" s="132"/>
      <c r="BS83" s="132"/>
      <c r="BU83" s="66"/>
      <c r="BV83" s="124"/>
    </row>
    <row r="84" spans="2:74" s="10" customFormat="1" ht="14.25" customHeight="1">
      <c r="B84" s="505"/>
      <c r="C84" s="507"/>
      <c r="D84" s="494"/>
      <c r="E84" s="501"/>
      <c r="F84" s="501"/>
      <c r="G84" s="101" t="s">
        <v>154</v>
      </c>
      <c r="H84" s="183">
        <v>695070</v>
      </c>
      <c r="I84" s="151">
        <f>IFERROR(H84/E73,"-")</f>
        <v>1.7545425580633256E-3</v>
      </c>
      <c r="J84" s="183">
        <v>5</v>
      </c>
      <c r="K84" s="151">
        <f>IFERROR(J84/F73,"-")</f>
        <v>8.0775444264943458E-3</v>
      </c>
      <c r="L84" s="186">
        <f t="shared" si="68"/>
        <v>139014</v>
      </c>
      <c r="M84" s="86">
        <f t="shared" si="85"/>
        <v>6.9223314412294058E-4</v>
      </c>
      <c r="N84" s="501"/>
      <c r="O84" s="501"/>
      <c r="P84" s="101" t="s">
        <v>154</v>
      </c>
      <c r="Q84" s="183">
        <v>3974</v>
      </c>
      <c r="R84" s="151">
        <f>IFERROR(Q84/N73,"-")</f>
        <v>7.6759875638957395E-5</v>
      </c>
      <c r="S84" s="183">
        <v>1</v>
      </c>
      <c r="T84" s="151">
        <f>IFERROR(S84/O73,"-")</f>
        <v>1.0752688172043012E-2</v>
      </c>
      <c r="U84" s="186">
        <f t="shared" si="69"/>
        <v>3974</v>
      </c>
      <c r="V84" s="86">
        <f t="shared" si="86"/>
        <v>1.3844662882458813E-4</v>
      </c>
      <c r="W84" s="501"/>
      <c r="X84" s="501"/>
      <c r="Y84" s="101" t="s">
        <v>154</v>
      </c>
      <c r="Z84" s="183">
        <v>0</v>
      </c>
      <c r="AA84" s="151">
        <f>IFERROR(Z84/W73,"-")</f>
        <v>0</v>
      </c>
      <c r="AB84" s="183">
        <v>0</v>
      </c>
      <c r="AC84" s="151">
        <f>IFERROR(AB84/X73,"-")</f>
        <v>0</v>
      </c>
      <c r="AD84" s="186" t="str">
        <f t="shared" si="70"/>
        <v>-</v>
      </c>
      <c r="AE84" s="86">
        <f t="shared" si="87"/>
        <v>0</v>
      </c>
      <c r="AF84" s="501"/>
      <c r="AG84" s="501"/>
      <c r="AH84" s="101" t="s">
        <v>154</v>
      </c>
      <c r="AI84" s="183">
        <v>2320</v>
      </c>
      <c r="AJ84" s="151">
        <f>IFERROR(AI84/AF73,"-")</f>
        <v>3.9504074027910307E-5</v>
      </c>
      <c r="AK84" s="183">
        <v>1</v>
      </c>
      <c r="AL84" s="151">
        <f>IFERROR(AK84/AG73,"-")</f>
        <v>1.2345679012345678E-2</v>
      </c>
      <c r="AM84" s="186">
        <f t="shared" si="71"/>
        <v>2320</v>
      </c>
      <c r="AN84" s="86">
        <f t="shared" si="88"/>
        <v>1.3844662882458813E-4</v>
      </c>
      <c r="AO84" s="501"/>
      <c r="AP84" s="520"/>
      <c r="AQ84" s="101" t="s">
        <v>154</v>
      </c>
      <c r="AR84" s="183">
        <f t="shared" si="65"/>
        <v>701364</v>
      </c>
      <c r="AS84" s="151">
        <f>IFERROR(AR84/AO73,"-")</f>
        <v>1.3057077511490409E-3</v>
      </c>
      <c r="AT84" s="183">
        <f t="shared" si="66"/>
        <v>7</v>
      </c>
      <c r="AU84" s="151">
        <f>IFERROR(AT84/AP73,"-")</f>
        <v>8.3932853717026377E-3</v>
      </c>
      <c r="AV84" s="186">
        <f t="shared" si="72"/>
        <v>100194.85714285714</v>
      </c>
      <c r="AW84" s="86">
        <f t="shared" si="89"/>
        <v>9.6912640177211683E-4</v>
      </c>
      <c r="AX84" s="98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P84" s="132"/>
      <c r="BQ84" s="132"/>
      <c r="BR84" s="132"/>
      <c r="BS84" s="132"/>
      <c r="BU84" s="66"/>
      <c r="BV84" s="124"/>
    </row>
    <row r="85" spans="2:74" s="10" customFormat="1" ht="14.25" customHeight="1">
      <c r="B85" s="505"/>
      <c r="C85" s="507"/>
      <c r="D85" s="494"/>
      <c r="E85" s="501"/>
      <c r="F85" s="501"/>
      <c r="G85" s="101" t="s">
        <v>155</v>
      </c>
      <c r="H85" s="183">
        <v>1559087</v>
      </c>
      <c r="I85" s="151">
        <f>IFERROR(H85/E73,"-")</f>
        <v>3.9355525245274234E-3</v>
      </c>
      <c r="J85" s="183">
        <v>49</v>
      </c>
      <c r="K85" s="151">
        <f>IFERROR(J85/F73,"-")</f>
        <v>7.9159935379644594E-2</v>
      </c>
      <c r="L85" s="186">
        <f t="shared" si="68"/>
        <v>31818.102040816328</v>
      </c>
      <c r="M85" s="86">
        <f t="shared" si="85"/>
        <v>6.7838848124048183E-3</v>
      </c>
      <c r="N85" s="501"/>
      <c r="O85" s="501"/>
      <c r="P85" s="101" t="s">
        <v>155</v>
      </c>
      <c r="Q85" s="183">
        <v>222935</v>
      </c>
      <c r="R85" s="151">
        <f>IFERROR(Q85/N73,"-")</f>
        <v>4.3061054040188645E-3</v>
      </c>
      <c r="S85" s="183">
        <v>9</v>
      </c>
      <c r="T85" s="151">
        <f>IFERROR(S85/O73,"-")</f>
        <v>9.6774193548387094E-2</v>
      </c>
      <c r="U85" s="186">
        <f t="shared" si="69"/>
        <v>24770.555555555555</v>
      </c>
      <c r="V85" s="86">
        <f t="shared" si="86"/>
        <v>1.2460196594212931E-3</v>
      </c>
      <c r="W85" s="501"/>
      <c r="X85" s="501"/>
      <c r="Y85" s="101" t="s">
        <v>155</v>
      </c>
      <c r="Z85" s="183">
        <v>39770</v>
      </c>
      <c r="AA85" s="151">
        <f>IFERROR(Z85/W73,"-")</f>
        <v>1.3040259218187768E-3</v>
      </c>
      <c r="AB85" s="183">
        <v>1</v>
      </c>
      <c r="AC85" s="151">
        <f>IFERROR(AB85/X73,"-")</f>
        <v>2.4390243902439025E-2</v>
      </c>
      <c r="AD85" s="186">
        <f t="shared" si="70"/>
        <v>39770</v>
      </c>
      <c r="AE85" s="86">
        <f t="shared" si="87"/>
        <v>1.3844662882458813E-4</v>
      </c>
      <c r="AF85" s="501"/>
      <c r="AG85" s="501"/>
      <c r="AH85" s="101" t="s">
        <v>155</v>
      </c>
      <c r="AI85" s="183">
        <v>665385</v>
      </c>
      <c r="AJ85" s="151">
        <f>IFERROR(AI85/AF73,"-")</f>
        <v>1.1329921679767716E-2</v>
      </c>
      <c r="AK85" s="183">
        <v>18</v>
      </c>
      <c r="AL85" s="151">
        <f>IFERROR(AK85/AG73,"-")</f>
        <v>0.22222222222222221</v>
      </c>
      <c r="AM85" s="186">
        <f t="shared" si="71"/>
        <v>36965.833333333336</v>
      </c>
      <c r="AN85" s="86">
        <f t="shared" si="88"/>
        <v>2.4920393188425862E-3</v>
      </c>
      <c r="AO85" s="501"/>
      <c r="AP85" s="520"/>
      <c r="AQ85" s="101" t="s">
        <v>155</v>
      </c>
      <c r="AR85" s="183">
        <f t="shared" si="65"/>
        <v>2487177</v>
      </c>
      <c r="AS85" s="151">
        <f>IFERROR(AR85/AO73,"-")</f>
        <v>4.630300795848686E-3</v>
      </c>
      <c r="AT85" s="183">
        <f t="shared" si="66"/>
        <v>77</v>
      </c>
      <c r="AU85" s="151">
        <f>IFERROR(AT85/AP73,"-")</f>
        <v>9.2326139088729012E-2</v>
      </c>
      <c r="AV85" s="186">
        <f t="shared" si="72"/>
        <v>32301</v>
      </c>
      <c r="AW85" s="86">
        <f t="shared" si="89"/>
        <v>1.0660390419493286E-2</v>
      </c>
      <c r="AX85" s="98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P85" s="132"/>
      <c r="BQ85" s="132"/>
      <c r="BR85" s="132"/>
      <c r="BS85" s="132"/>
      <c r="BU85" s="66"/>
      <c r="BV85" s="124"/>
    </row>
    <row r="86" spans="2:74" s="10" customFormat="1" ht="14.25" customHeight="1">
      <c r="B86" s="505"/>
      <c r="C86" s="507"/>
      <c r="D86" s="494"/>
      <c r="E86" s="501"/>
      <c r="F86" s="501"/>
      <c r="G86" s="101" t="s">
        <v>156</v>
      </c>
      <c r="H86" s="183">
        <v>2947127</v>
      </c>
      <c r="I86" s="151">
        <f>IFERROR(H86/E73,"-")</f>
        <v>7.4393366790646903E-3</v>
      </c>
      <c r="J86" s="183">
        <v>48</v>
      </c>
      <c r="K86" s="151">
        <f>IFERROR(J86/F73,"-")</f>
        <v>7.7544426494345717E-2</v>
      </c>
      <c r="L86" s="186">
        <f t="shared" si="68"/>
        <v>61398.479166666664</v>
      </c>
      <c r="M86" s="86">
        <f t="shared" si="85"/>
        <v>6.6454381835802301E-3</v>
      </c>
      <c r="N86" s="501"/>
      <c r="O86" s="501"/>
      <c r="P86" s="101" t="s">
        <v>156</v>
      </c>
      <c r="Q86" s="183">
        <v>295838</v>
      </c>
      <c r="R86" s="151">
        <f>IFERROR(Q86/N73,"-")</f>
        <v>5.7142647431499436E-3</v>
      </c>
      <c r="S86" s="183">
        <v>8</v>
      </c>
      <c r="T86" s="151">
        <f>IFERROR(S86/O73,"-")</f>
        <v>8.6021505376344093E-2</v>
      </c>
      <c r="U86" s="186">
        <f t="shared" si="69"/>
        <v>36979.75</v>
      </c>
      <c r="V86" s="86">
        <f t="shared" si="86"/>
        <v>1.107573030596705E-3</v>
      </c>
      <c r="W86" s="501"/>
      <c r="X86" s="501"/>
      <c r="Y86" s="101" t="s">
        <v>156</v>
      </c>
      <c r="Z86" s="183">
        <v>56179</v>
      </c>
      <c r="AA86" s="151">
        <f>IFERROR(Z86/W73,"-")</f>
        <v>1.842063672664246E-3</v>
      </c>
      <c r="AB86" s="183">
        <v>3</v>
      </c>
      <c r="AC86" s="151">
        <f>IFERROR(AB86/X73,"-")</f>
        <v>7.3170731707317069E-2</v>
      </c>
      <c r="AD86" s="186">
        <f t="shared" si="70"/>
        <v>18726.333333333332</v>
      </c>
      <c r="AE86" s="86">
        <f t="shared" si="87"/>
        <v>4.1533988647376438E-4</v>
      </c>
      <c r="AF86" s="501"/>
      <c r="AG86" s="501"/>
      <c r="AH86" s="101" t="s">
        <v>156</v>
      </c>
      <c r="AI86" s="183">
        <v>252058</v>
      </c>
      <c r="AJ86" s="151">
        <f>IFERROR(AI86/AF73,"-")</f>
        <v>4.2919473669513E-3</v>
      </c>
      <c r="AK86" s="183">
        <v>5</v>
      </c>
      <c r="AL86" s="151">
        <f>IFERROR(AK86/AG73,"-")</f>
        <v>6.1728395061728392E-2</v>
      </c>
      <c r="AM86" s="186">
        <f t="shared" si="71"/>
        <v>50411.6</v>
      </c>
      <c r="AN86" s="86">
        <f t="shared" si="88"/>
        <v>6.9223314412294058E-4</v>
      </c>
      <c r="AO86" s="501"/>
      <c r="AP86" s="520"/>
      <c r="AQ86" s="101" t="s">
        <v>156</v>
      </c>
      <c r="AR86" s="183">
        <f t="shared" si="65"/>
        <v>3551202</v>
      </c>
      <c r="AS86" s="151">
        <f>IFERROR(AR86/AO73,"-")</f>
        <v>6.6111633578227226E-3</v>
      </c>
      <c r="AT86" s="183">
        <f t="shared" si="66"/>
        <v>64</v>
      </c>
      <c r="AU86" s="151">
        <f>IFERROR(AT86/AP73,"-")</f>
        <v>7.6738609112709827E-2</v>
      </c>
      <c r="AV86" s="186">
        <f t="shared" si="72"/>
        <v>55487.53125</v>
      </c>
      <c r="AW86" s="86">
        <f t="shared" si="89"/>
        <v>8.8605842447736401E-3</v>
      </c>
      <c r="AX86" s="98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P86" s="132"/>
      <c r="BQ86" s="132"/>
      <c r="BR86" s="132"/>
      <c r="BS86" s="132"/>
      <c r="BU86" s="66"/>
      <c r="BV86" s="124"/>
    </row>
    <row r="87" spans="2:74" s="10" customFormat="1" ht="14.25" customHeight="1">
      <c r="B87" s="505"/>
      <c r="C87" s="507"/>
      <c r="D87" s="494"/>
      <c r="E87" s="501"/>
      <c r="F87" s="501"/>
      <c r="G87" s="101" t="s">
        <v>157</v>
      </c>
      <c r="H87" s="183">
        <v>1022553</v>
      </c>
      <c r="I87" s="151">
        <f>IFERROR(H87/E73,"-")</f>
        <v>2.5811972267186438E-3</v>
      </c>
      <c r="J87" s="183">
        <v>30</v>
      </c>
      <c r="K87" s="151">
        <f>IFERROR(J87/F73,"-")</f>
        <v>4.8465266558966075E-2</v>
      </c>
      <c r="L87" s="186">
        <f t="shared" si="68"/>
        <v>34085.1</v>
      </c>
      <c r="M87" s="86">
        <f t="shared" si="85"/>
        <v>4.1533988647376435E-3</v>
      </c>
      <c r="N87" s="501"/>
      <c r="O87" s="501"/>
      <c r="P87" s="101" t="s">
        <v>157</v>
      </c>
      <c r="Q87" s="183">
        <v>183096</v>
      </c>
      <c r="R87" s="151">
        <f>IFERROR(Q87/N73,"-")</f>
        <v>3.5365944111702425E-3</v>
      </c>
      <c r="S87" s="183">
        <v>5</v>
      </c>
      <c r="T87" s="151">
        <f>IFERROR(S87/O73,"-")</f>
        <v>5.3763440860215055E-2</v>
      </c>
      <c r="U87" s="186">
        <f t="shared" si="69"/>
        <v>36619.199999999997</v>
      </c>
      <c r="V87" s="86">
        <f t="shared" si="86"/>
        <v>6.9223314412294058E-4</v>
      </c>
      <c r="W87" s="501"/>
      <c r="X87" s="501"/>
      <c r="Y87" s="101" t="s">
        <v>157</v>
      </c>
      <c r="Z87" s="183">
        <v>96756</v>
      </c>
      <c r="AA87" s="151">
        <f>IFERROR(Z87/W73,"-")</f>
        <v>3.1725504674754231E-3</v>
      </c>
      <c r="AB87" s="183">
        <v>3</v>
      </c>
      <c r="AC87" s="151">
        <f>IFERROR(AB87/X73,"-")</f>
        <v>7.3170731707317069E-2</v>
      </c>
      <c r="AD87" s="186">
        <f t="shared" si="70"/>
        <v>32252</v>
      </c>
      <c r="AE87" s="86">
        <f t="shared" si="87"/>
        <v>4.1533988647376438E-4</v>
      </c>
      <c r="AF87" s="501"/>
      <c r="AG87" s="501"/>
      <c r="AH87" s="101" t="s">
        <v>157</v>
      </c>
      <c r="AI87" s="183">
        <v>202366</v>
      </c>
      <c r="AJ87" s="151">
        <f>IFERROR(AI87/AF73,"-")</f>
        <v>3.4458109675569388E-3</v>
      </c>
      <c r="AK87" s="183">
        <v>7</v>
      </c>
      <c r="AL87" s="151">
        <f>IFERROR(AK87/AG73,"-")</f>
        <v>8.6419753086419748E-2</v>
      </c>
      <c r="AM87" s="186">
        <f t="shared" si="71"/>
        <v>28909.428571428572</v>
      </c>
      <c r="AN87" s="86">
        <f t="shared" si="88"/>
        <v>9.6912640177211683E-4</v>
      </c>
      <c r="AO87" s="501"/>
      <c r="AP87" s="520"/>
      <c r="AQ87" s="101" t="s">
        <v>157</v>
      </c>
      <c r="AR87" s="183">
        <f t="shared" si="65"/>
        <v>1504771</v>
      </c>
      <c r="AS87" s="151">
        <f>IFERROR(AR87/AO73,"-")</f>
        <v>2.8013858116531405E-3</v>
      </c>
      <c r="AT87" s="183">
        <f t="shared" si="66"/>
        <v>45</v>
      </c>
      <c r="AU87" s="151">
        <f>IFERROR(AT87/AP73,"-")</f>
        <v>5.3956834532374098E-2</v>
      </c>
      <c r="AV87" s="186">
        <f t="shared" si="72"/>
        <v>33439.355555555558</v>
      </c>
      <c r="AW87" s="86">
        <f t="shared" si="89"/>
        <v>6.2300982971064652E-3</v>
      </c>
      <c r="AX87" s="98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P87" s="132"/>
      <c r="BQ87" s="132"/>
      <c r="BR87" s="132"/>
      <c r="BS87" s="132"/>
      <c r="BU87" s="66"/>
      <c r="BV87" s="124"/>
    </row>
    <row r="88" spans="2:74" s="10" customFormat="1" ht="14.25" customHeight="1">
      <c r="B88" s="505"/>
      <c r="C88" s="507"/>
      <c r="D88" s="494"/>
      <c r="E88" s="501"/>
      <c r="F88" s="501"/>
      <c r="G88" s="102" t="s">
        <v>158</v>
      </c>
      <c r="H88" s="184">
        <v>383584</v>
      </c>
      <c r="I88" s="152">
        <f>IFERROR(H88/E73,"-")</f>
        <v>9.6826859538199413E-4</v>
      </c>
      <c r="J88" s="184">
        <v>64</v>
      </c>
      <c r="K88" s="152">
        <f>IFERROR(J88/F73,"-")</f>
        <v>0.10339256865912763</v>
      </c>
      <c r="L88" s="187">
        <f t="shared" si="68"/>
        <v>5993.5</v>
      </c>
      <c r="M88" s="87">
        <f t="shared" si="85"/>
        <v>8.8605842447736401E-3</v>
      </c>
      <c r="N88" s="501"/>
      <c r="O88" s="501"/>
      <c r="P88" s="102" t="s">
        <v>158</v>
      </c>
      <c r="Q88" s="184">
        <v>48318</v>
      </c>
      <c r="R88" s="152">
        <f>IFERROR(Q88/N73,"-")</f>
        <v>9.3328728513415791E-4</v>
      </c>
      <c r="S88" s="184">
        <v>8</v>
      </c>
      <c r="T88" s="152">
        <f>IFERROR(S88/O73,"-")</f>
        <v>8.6021505376344093E-2</v>
      </c>
      <c r="U88" s="187">
        <f t="shared" si="69"/>
        <v>6039.75</v>
      </c>
      <c r="V88" s="87">
        <f t="shared" si="86"/>
        <v>1.107573030596705E-3</v>
      </c>
      <c r="W88" s="501"/>
      <c r="X88" s="501"/>
      <c r="Y88" s="102" t="s">
        <v>158</v>
      </c>
      <c r="Z88" s="184">
        <v>28009</v>
      </c>
      <c r="AA88" s="152">
        <f>IFERROR(Z88/W73,"-")</f>
        <v>9.1839230687005581E-4</v>
      </c>
      <c r="AB88" s="184">
        <v>3</v>
      </c>
      <c r="AC88" s="152">
        <f>IFERROR(AB88/X73,"-")</f>
        <v>7.3170731707317069E-2</v>
      </c>
      <c r="AD88" s="187">
        <f t="shared" si="70"/>
        <v>9336.3333333333339</v>
      </c>
      <c r="AE88" s="87">
        <f t="shared" si="87"/>
        <v>4.1533988647376438E-4</v>
      </c>
      <c r="AF88" s="501"/>
      <c r="AG88" s="501"/>
      <c r="AH88" s="102" t="s">
        <v>158</v>
      </c>
      <c r="AI88" s="184">
        <v>40051</v>
      </c>
      <c r="AJ88" s="152">
        <f>IFERROR(AI88/AF73,"-")</f>
        <v>6.8197313314303262E-4</v>
      </c>
      <c r="AK88" s="184">
        <v>8</v>
      </c>
      <c r="AL88" s="152">
        <f>IFERROR(AK88/AG73,"-")</f>
        <v>9.8765432098765427E-2</v>
      </c>
      <c r="AM88" s="187">
        <f t="shared" si="71"/>
        <v>5006.375</v>
      </c>
      <c r="AN88" s="87">
        <f t="shared" si="88"/>
        <v>1.107573030596705E-3</v>
      </c>
      <c r="AO88" s="501"/>
      <c r="AP88" s="520"/>
      <c r="AQ88" s="102" t="s">
        <v>158</v>
      </c>
      <c r="AR88" s="184">
        <f t="shared" si="65"/>
        <v>499962</v>
      </c>
      <c r="AS88" s="152">
        <f>IFERROR(AR88/AO73,"-")</f>
        <v>9.3076385255014054E-4</v>
      </c>
      <c r="AT88" s="184">
        <f t="shared" si="66"/>
        <v>83</v>
      </c>
      <c r="AU88" s="152">
        <f>IFERROR(AT88/AP73,"-")</f>
        <v>9.9520383693045569E-2</v>
      </c>
      <c r="AV88" s="187">
        <f t="shared" si="72"/>
        <v>6023.6385542168673</v>
      </c>
      <c r="AW88" s="87">
        <f t="shared" si="89"/>
        <v>1.1491070192440814E-2</v>
      </c>
      <c r="AX88" s="98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P88" s="132"/>
      <c r="BQ88" s="132"/>
      <c r="BR88" s="132"/>
      <c r="BS88" s="132"/>
      <c r="BU88" s="66"/>
      <c r="BV88" s="124"/>
    </row>
    <row r="89" spans="2:74" s="10" customFormat="1" ht="14.25" customHeight="1">
      <c r="B89" s="505"/>
      <c r="C89" s="508"/>
      <c r="D89" s="495"/>
      <c r="E89" s="502"/>
      <c r="F89" s="502"/>
      <c r="G89" s="103" t="s">
        <v>81</v>
      </c>
      <c r="H89" s="174">
        <v>65250743</v>
      </c>
      <c r="I89" s="152">
        <f>IFERROR(H89/E73,"-")</f>
        <v>0.16471032491512025</v>
      </c>
      <c r="J89" s="184">
        <v>478</v>
      </c>
      <c r="K89" s="152">
        <f>IFERROR(J89/F73,"-")</f>
        <v>0.77221324717285944</v>
      </c>
      <c r="L89" s="187">
        <f t="shared" si="68"/>
        <v>136507.83054393306</v>
      </c>
      <c r="M89" s="88">
        <f t="shared" si="85"/>
        <v>6.6177488578153115E-2</v>
      </c>
      <c r="N89" s="502"/>
      <c r="O89" s="502"/>
      <c r="P89" s="103" t="s">
        <v>81</v>
      </c>
      <c r="Q89" s="174">
        <v>10468659</v>
      </c>
      <c r="R89" s="152">
        <f>IFERROR(Q89/N73,"-")</f>
        <v>0.20220759007213188</v>
      </c>
      <c r="S89" s="184">
        <v>73</v>
      </c>
      <c r="T89" s="152">
        <f>IFERROR(S89/O73,"-")</f>
        <v>0.78494623655913975</v>
      </c>
      <c r="U89" s="187">
        <f t="shared" si="69"/>
        <v>143406.28767123289</v>
      </c>
      <c r="V89" s="88">
        <f t="shared" si="86"/>
        <v>1.0106603904194933E-2</v>
      </c>
      <c r="W89" s="502"/>
      <c r="X89" s="502"/>
      <c r="Y89" s="103" t="s">
        <v>81</v>
      </c>
      <c r="Z89" s="174">
        <v>1568287</v>
      </c>
      <c r="AA89" s="152">
        <f>IFERROR(Z89/W73,"-")</f>
        <v>5.1422853931390594E-2</v>
      </c>
      <c r="AB89" s="184">
        <v>27</v>
      </c>
      <c r="AC89" s="152">
        <f>IFERROR(AB89/X73,"-")</f>
        <v>0.65853658536585369</v>
      </c>
      <c r="AD89" s="187">
        <f t="shared" si="70"/>
        <v>58084.703703703701</v>
      </c>
      <c r="AE89" s="88">
        <f t="shared" si="87"/>
        <v>3.7380589782638795E-3</v>
      </c>
      <c r="AF89" s="502"/>
      <c r="AG89" s="502"/>
      <c r="AH89" s="103" t="s">
        <v>81</v>
      </c>
      <c r="AI89" s="174">
        <v>9241605</v>
      </c>
      <c r="AJ89" s="152">
        <f>IFERROR(AI89/AF73,"-")</f>
        <v>0.15736252071409743</v>
      </c>
      <c r="AK89" s="184">
        <v>72</v>
      </c>
      <c r="AL89" s="152">
        <f>IFERROR(AK89/AG73,"-")</f>
        <v>0.88888888888888884</v>
      </c>
      <c r="AM89" s="187">
        <f t="shared" si="71"/>
        <v>128355.625</v>
      </c>
      <c r="AN89" s="88">
        <f t="shared" si="88"/>
        <v>9.9681572753703446E-3</v>
      </c>
      <c r="AO89" s="502"/>
      <c r="AP89" s="521"/>
      <c r="AQ89" s="103" t="s">
        <v>81</v>
      </c>
      <c r="AR89" s="174">
        <f t="shared" si="65"/>
        <v>86529294</v>
      </c>
      <c r="AS89" s="152">
        <f>IFERROR(AR89/AO73,"-")</f>
        <v>0.1610889208417515</v>
      </c>
      <c r="AT89" s="184">
        <f t="shared" si="66"/>
        <v>650</v>
      </c>
      <c r="AU89" s="152">
        <f>IFERROR(AT89/AP73,"-")</f>
        <v>0.77937649880095927</v>
      </c>
      <c r="AV89" s="187">
        <f t="shared" si="72"/>
        <v>133121.99076923076</v>
      </c>
      <c r="AW89" s="88">
        <f t="shared" si="89"/>
        <v>8.999030873598228E-2</v>
      </c>
      <c r="AX89" s="98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P89" s="132"/>
      <c r="BQ89" s="132"/>
      <c r="BR89" s="132"/>
      <c r="BS89" s="132"/>
      <c r="BU89" s="66"/>
      <c r="BV89" s="124"/>
    </row>
    <row r="90" spans="2:74" s="10" customFormat="1" ht="14.25" customHeight="1">
      <c r="B90" s="505">
        <v>6</v>
      </c>
      <c r="C90" s="506" t="s">
        <v>128</v>
      </c>
      <c r="D90" s="493">
        <f>BL10</f>
        <v>10567</v>
      </c>
      <c r="E90" s="503">
        <f t="shared" ref="E90" si="90">VLOOKUP(C90,$AY$5:$BI$78,2,0)</f>
        <v>811364760</v>
      </c>
      <c r="F90" s="503">
        <f t="shared" ref="F90" si="91">VLOOKUP(C90,$AY$5:$BI$78,7,0)</f>
        <v>1126</v>
      </c>
      <c r="G90" s="99" t="s">
        <v>144</v>
      </c>
      <c r="H90" s="182">
        <v>12857329</v>
      </c>
      <c r="I90" s="150">
        <f>IFERROR(H90/E90,"-")</f>
        <v>1.5846546009713313E-2</v>
      </c>
      <c r="J90" s="182">
        <v>237</v>
      </c>
      <c r="K90" s="150">
        <f>IFERROR(J90/F90,"-")</f>
        <v>0.21047957371225579</v>
      </c>
      <c r="L90" s="185">
        <f t="shared" si="68"/>
        <v>54250.333333333336</v>
      </c>
      <c r="M90" s="85">
        <f>IFERROR(J90/$BL$10,0)</f>
        <v>2.242831456420933E-2</v>
      </c>
      <c r="N90" s="503">
        <f t="shared" ref="N90" si="92">VLOOKUP(C90,$AY$5:$BI$78,3,0)</f>
        <v>117708940</v>
      </c>
      <c r="O90" s="503">
        <f t="shared" ref="O90" si="93">VLOOKUP(C90,$AY$5:$BI$78,8,0)</f>
        <v>172</v>
      </c>
      <c r="P90" s="99" t="s">
        <v>144</v>
      </c>
      <c r="Q90" s="182">
        <v>772558</v>
      </c>
      <c r="R90" s="150">
        <f>IFERROR(Q90/N90,"-")</f>
        <v>6.5632907746854229E-3</v>
      </c>
      <c r="S90" s="182">
        <v>39</v>
      </c>
      <c r="T90" s="150">
        <f>IFERROR(S90/O90,"-")</f>
        <v>0.22674418604651161</v>
      </c>
      <c r="U90" s="185">
        <f t="shared" si="69"/>
        <v>19809.179487179488</v>
      </c>
      <c r="V90" s="85">
        <f>IFERROR(S90/$BL$10,0)</f>
        <v>3.690735308034447E-3</v>
      </c>
      <c r="W90" s="503">
        <f t="shared" ref="W90" si="94">VLOOKUP(C90,$AY$5:$BI$78,4,0)</f>
        <v>78948440</v>
      </c>
      <c r="X90" s="503">
        <f t="shared" ref="X90" si="95">VLOOKUP(C90,$AY$5:$BI$78,9,0)</f>
        <v>86</v>
      </c>
      <c r="Y90" s="99" t="s">
        <v>144</v>
      </c>
      <c r="Z90" s="182">
        <v>6199198</v>
      </c>
      <c r="AA90" s="150">
        <f>IFERROR(Z90/W90,"-")</f>
        <v>7.8522108859909082E-2</v>
      </c>
      <c r="AB90" s="182">
        <v>19</v>
      </c>
      <c r="AC90" s="150">
        <f>IFERROR(AB90/X90,"-")</f>
        <v>0.22093023255813954</v>
      </c>
      <c r="AD90" s="185">
        <f t="shared" si="70"/>
        <v>326273.57894736843</v>
      </c>
      <c r="AE90" s="85">
        <f>IFERROR(AB90/$BL$10,0)</f>
        <v>1.7980505346834484E-3</v>
      </c>
      <c r="AF90" s="503">
        <f t="shared" ref="AF90" si="96">VLOOKUP(C90,$AY$5:$BI$78,5,0)</f>
        <v>117106670</v>
      </c>
      <c r="AG90" s="503">
        <f t="shared" ref="AG90" si="97">VLOOKUP(C90,$AY$5:$BI$78,10,0)</f>
        <v>135</v>
      </c>
      <c r="AH90" s="99" t="s">
        <v>144</v>
      </c>
      <c r="AI90" s="182">
        <v>1057524</v>
      </c>
      <c r="AJ90" s="150">
        <f>IFERROR(AI90/AF90,"-")</f>
        <v>9.0304335355108293E-3</v>
      </c>
      <c r="AK90" s="182">
        <v>44</v>
      </c>
      <c r="AL90" s="150">
        <f>IFERROR(AK90/AG90,"-")</f>
        <v>0.32592592592592595</v>
      </c>
      <c r="AM90" s="185">
        <f t="shared" si="71"/>
        <v>24034.636363636364</v>
      </c>
      <c r="AN90" s="85">
        <f>IFERROR(AK90/$BL$10,0)</f>
        <v>4.1639065013721966E-3</v>
      </c>
      <c r="AO90" s="503">
        <f t="shared" ref="AO90" si="98">VLOOKUP(C90,$AY$5:$BI$78,6,0)</f>
        <v>1125128810</v>
      </c>
      <c r="AP90" s="519">
        <f t="shared" ref="AP90" si="99">VLOOKUP(C90,$AY$5:$BI$78,11,0)</f>
        <v>1519</v>
      </c>
      <c r="AQ90" s="99" t="s">
        <v>144</v>
      </c>
      <c r="AR90" s="182">
        <f t="shared" si="65"/>
        <v>20886609</v>
      </c>
      <c r="AS90" s="150">
        <f>IFERROR(AR90/AO90,"-")</f>
        <v>1.8563749158640779E-2</v>
      </c>
      <c r="AT90" s="182">
        <f t="shared" si="66"/>
        <v>339</v>
      </c>
      <c r="AU90" s="150">
        <f>IFERROR(AT90/AP90,"-")</f>
        <v>0.22317314022383147</v>
      </c>
      <c r="AV90" s="185">
        <f t="shared" si="72"/>
        <v>61612.41592920354</v>
      </c>
      <c r="AW90" s="85">
        <f>IFERROR(AT90/$BL$10,0)</f>
        <v>3.2081006908299424E-2</v>
      </c>
      <c r="AX90" s="98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P90" s="132"/>
      <c r="BQ90" s="132"/>
      <c r="BR90" s="132"/>
      <c r="BS90" s="132"/>
      <c r="BU90" s="66"/>
      <c r="BV90" s="124"/>
    </row>
    <row r="91" spans="2:74" s="10" customFormat="1" ht="14.25" customHeight="1">
      <c r="B91" s="505"/>
      <c r="C91" s="507"/>
      <c r="D91" s="494"/>
      <c r="E91" s="501"/>
      <c r="F91" s="501"/>
      <c r="G91" s="100" t="s">
        <v>145</v>
      </c>
      <c r="H91" s="183">
        <v>19926814</v>
      </c>
      <c r="I91" s="151">
        <f>IFERROR(H91/E90,"-")</f>
        <v>2.4559624699500137E-2</v>
      </c>
      <c r="J91" s="183">
        <v>282</v>
      </c>
      <c r="K91" s="151">
        <f>IFERROR(J91/F90,"-")</f>
        <v>0.25044404973357015</v>
      </c>
      <c r="L91" s="186">
        <f t="shared" si="68"/>
        <v>70662.4609929078</v>
      </c>
      <c r="M91" s="86">
        <f t="shared" ref="M91:M106" si="100">IFERROR(J91/$BL$10,0)</f>
        <v>2.6686855304249076E-2</v>
      </c>
      <c r="N91" s="501"/>
      <c r="O91" s="501"/>
      <c r="P91" s="100" t="s">
        <v>145</v>
      </c>
      <c r="Q91" s="183">
        <v>1319917</v>
      </c>
      <c r="R91" s="151">
        <f>IFERROR(Q91/N90,"-")</f>
        <v>1.1213396365645634E-2</v>
      </c>
      <c r="S91" s="183">
        <v>43</v>
      </c>
      <c r="T91" s="151">
        <f>IFERROR(S91/O90,"-")</f>
        <v>0.25</v>
      </c>
      <c r="U91" s="186">
        <f t="shared" si="69"/>
        <v>30695.744186046511</v>
      </c>
      <c r="V91" s="86">
        <f t="shared" ref="V91:V106" si="101">IFERROR(S91/$BL$10,0)</f>
        <v>4.0692722627046467E-3</v>
      </c>
      <c r="W91" s="501"/>
      <c r="X91" s="501"/>
      <c r="Y91" s="100" t="s">
        <v>145</v>
      </c>
      <c r="Z91" s="183">
        <v>6809341</v>
      </c>
      <c r="AA91" s="151">
        <f>IFERROR(Z91/W90,"-")</f>
        <v>8.6250481960124858E-2</v>
      </c>
      <c r="AB91" s="183">
        <v>27</v>
      </c>
      <c r="AC91" s="151">
        <f>IFERROR(AB91/X90,"-")</f>
        <v>0.31395348837209303</v>
      </c>
      <c r="AD91" s="186">
        <f t="shared" si="70"/>
        <v>252197.8148148148</v>
      </c>
      <c r="AE91" s="86">
        <f t="shared" ref="AE91:AE106" si="102">IFERROR(AB91/$BL$10,0)</f>
        <v>2.5551244440238478E-3</v>
      </c>
      <c r="AF91" s="501"/>
      <c r="AG91" s="501"/>
      <c r="AH91" s="100" t="s">
        <v>145</v>
      </c>
      <c r="AI91" s="183">
        <v>1174876</v>
      </c>
      <c r="AJ91" s="151">
        <f>IFERROR(AI91/AF90,"-")</f>
        <v>1.0032528463152441E-2</v>
      </c>
      <c r="AK91" s="183">
        <v>46</v>
      </c>
      <c r="AL91" s="151">
        <f>IFERROR(AK91/AG90,"-")</f>
        <v>0.34074074074074073</v>
      </c>
      <c r="AM91" s="186">
        <f t="shared" si="71"/>
        <v>25540.782608695652</v>
      </c>
      <c r="AN91" s="86">
        <f t="shared" ref="AN91:AN106" si="103">IFERROR(AK91/$BL$10,0)</f>
        <v>4.3531749787072962E-3</v>
      </c>
      <c r="AO91" s="501"/>
      <c r="AP91" s="520"/>
      <c r="AQ91" s="100" t="s">
        <v>145</v>
      </c>
      <c r="AR91" s="183">
        <f t="shared" si="65"/>
        <v>29230948</v>
      </c>
      <c r="AS91" s="151">
        <f>IFERROR(AR91/AO90,"-")</f>
        <v>2.5980090226291511E-2</v>
      </c>
      <c r="AT91" s="183">
        <f t="shared" si="66"/>
        <v>398</v>
      </c>
      <c r="AU91" s="151">
        <f>IFERROR(AT91/AP90,"-")</f>
        <v>0.26201448321263987</v>
      </c>
      <c r="AV91" s="186">
        <f t="shared" si="72"/>
        <v>73444.592964824114</v>
      </c>
      <c r="AW91" s="86">
        <f t="shared" ref="AW91:AW106" si="104">IFERROR(AT91/$BL$10,0)</f>
        <v>3.766442698968487E-2</v>
      </c>
      <c r="AX91" s="98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P91" s="132"/>
      <c r="BQ91" s="132"/>
      <c r="BR91" s="132"/>
      <c r="BS91" s="132"/>
      <c r="BU91" s="66"/>
      <c r="BV91" s="124"/>
    </row>
    <row r="92" spans="2:74" s="10" customFormat="1" ht="14.25" customHeight="1">
      <c r="B92" s="505"/>
      <c r="C92" s="507"/>
      <c r="D92" s="494"/>
      <c r="E92" s="501"/>
      <c r="F92" s="501"/>
      <c r="G92" s="101" t="s">
        <v>146</v>
      </c>
      <c r="H92" s="183">
        <v>26861676</v>
      </c>
      <c r="I92" s="151">
        <f>IFERROR(H92/E90,"-")</f>
        <v>3.3106781714305658E-2</v>
      </c>
      <c r="J92" s="183">
        <v>392</v>
      </c>
      <c r="K92" s="151">
        <f>IFERROR(J92/F90,"-")</f>
        <v>0.34813499111900531</v>
      </c>
      <c r="L92" s="186">
        <f t="shared" si="68"/>
        <v>68524.683673469393</v>
      </c>
      <c r="M92" s="86">
        <f t="shared" si="100"/>
        <v>3.7096621557679565E-2</v>
      </c>
      <c r="N92" s="501"/>
      <c r="O92" s="501"/>
      <c r="P92" s="101" t="s">
        <v>146</v>
      </c>
      <c r="Q92" s="183">
        <v>8867209</v>
      </c>
      <c r="R92" s="151">
        <f>IFERROR(Q92/N90,"-")</f>
        <v>7.5331652803941648E-2</v>
      </c>
      <c r="S92" s="183">
        <v>66</v>
      </c>
      <c r="T92" s="151">
        <f>IFERROR(S92/O90,"-")</f>
        <v>0.38372093023255816</v>
      </c>
      <c r="U92" s="186">
        <f t="shared" si="69"/>
        <v>134351.65151515152</v>
      </c>
      <c r="V92" s="86">
        <f t="shared" si="101"/>
        <v>6.2458597520582944E-3</v>
      </c>
      <c r="W92" s="501"/>
      <c r="X92" s="501"/>
      <c r="Y92" s="101" t="s">
        <v>146</v>
      </c>
      <c r="Z92" s="183">
        <v>5269502</v>
      </c>
      <c r="AA92" s="151">
        <f>IFERROR(Z92/W90,"-")</f>
        <v>6.6746119366006468E-2</v>
      </c>
      <c r="AB92" s="183">
        <v>38</v>
      </c>
      <c r="AC92" s="151">
        <f>IFERROR(AB92/X90,"-")</f>
        <v>0.44186046511627908</v>
      </c>
      <c r="AD92" s="186">
        <f t="shared" si="70"/>
        <v>138671.10526315789</v>
      </c>
      <c r="AE92" s="86">
        <f t="shared" si="102"/>
        <v>3.5961010693668968E-3</v>
      </c>
      <c r="AF92" s="501"/>
      <c r="AG92" s="501"/>
      <c r="AH92" s="101" t="s">
        <v>146</v>
      </c>
      <c r="AI92" s="183">
        <v>3374550</v>
      </c>
      <c r="AJ92" s="151">
        <f>IFERROR(AI92/AF90,"-")</f>
        <v>2.8816035841510993E-2</v>
      </c>
      <c r="AK92" s="183">
        <v>41</v>
      </c>
      <c r="AL92" s="151">
        <f>IFERROR(AK92/AG90,"-")</f>
        <v>0.3037037037037037</v>
      </c>
      <c r="AM92" s="186">
        <f t="shared" si="71"/>
        <v>82306.097560975613</v>
      </c>
      <c r="AN92" s="86">
        <f t="shared" si="103"/>
        <v>3.8800037853695467E-3</v>
      </c>
      <c r="AO92" s="501"/>
      <c r="AP92" s="520"/>
      <c r="AQ92" s="101" t="s">
        <v>146</v>
      </c>
      <c r="AR92" s="183">
        <f t="shared" si="65"/>
        <v>44372937</v>
      </c>
      <c r="AS92" s="151">
        <f>IFERROR(AR92/AO90,"-")</f>
        <v>3.9438095092418794E-2</v>
      </c>
      <c r="AT92" s="183">
        <f t="shared" si="66"/>
        <v>537</v>
      </c>
      <c r="AU92" s="151">
        <f>IFERROR(AT92/AP90,"-")</f>
        <v>0.3535220539828835</v>
      </c>
      <c r="AV92" s="186">
        <f t="shared" si="72"/>
        <v>82631.167597765365</v>
      </c>
      <c r="AW92" s="86">
        <f t="shared" si="104"/>
        <v>5.0818586164474308E-2</v>
      </c>
      <c r="AX92" s="98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P92" s="132"/>
      <c r="BQ92" s="132"/>
      <c r="BR92" s="132"/>
      <c r="BS92" s="132"/>
      <c r="BU92" s="66"/>
      <c r="BV92" s="124"/>
    </row>
    <row r="93" spans="2:74" s="10" customFormat="1" ht="14.25" customHeight="1">
      <c r="B93" s="505"/>
      <c r="C93" s="507"/>
      <c r="D93" s="494"/>
      <c r="E93" s="501"/>
      <c r="F93" s="501"/>
      <c r="G93" s="101" t="s">
        <v>147</v>
      </c>
      <c r="H93" s="183">
        <v>1939218</v>
      </c>
      <c r="I93" s="151">
        <f>IFERROR(H93/E90,"-")</f>
        <v>2.3900692950973123E-3</v>
      </c>
      <c r="J93" s="183">
        <v>64</v>
      </c>
      <c r="K93" s="151">
        <f>IFERROR(J93/F90,"-")</f>
        <v>5.6838365896980464E-2</v>
      </c>
      <c r="L93" s="186">
        <f t="shared" si="68"/>
        <v>30300.28125</v>
      </c>
      <c r="M93" s="86">
        <f t="shared" si="100"/>
        <v>6.0565912747231948E-3</v>
      </c>
      <c r="N93" s="501"/>
      <c r="O93" s="501"/>
      <c r="P93" s="101" t="s">
        <v>147</v>
      </c>
      <c r="Q93" s="183">
        <v>243305</v>
      </c>
      <c r="R93" s="151">
        <f>IFERROR(Q93/N90,"-")</f>
        <v>2.0670052758949321E-3</v>
      </c>
      <c r="S93" s="183">
        <v>13</v>
      </c>
      <c r="T93" s="151">
        <f>IFERROR(S93/O90,"-")</f>
        <v>7.5581395348837205E-2</v>
      </c>
      <c r="U93" s="186">
        <f t="shared" si="69"/>
        <v>18715.76923076923</v>
      </c>
      <c r="V93" s="86">
        <f t="shared" si="101"/>
        <v>1.230245102678149E-3</v>
      </c>
      <c r="W93" s="501"/>
      <c r="X93" s="501"/>
      <c r="Y93" s="101" t="s">
        <v>147</v>
      </c>
      <c r="Z93" s="183">
        <v>224996</v>
      </c>
      <c r="AA93" s="151">
        <f>IFERROR(Z93/W90,"-")</f>
        <v>2.8499106505461033E-3</v>
      </c>
      <c r="AB93" s="183">
        <v>13</v>
      </c>
      <c r="AC93" s="151">
        <f>IFERROR(AB93/X90,"-")</f>
        <v>0.15116279069767441</v>
      </c>
      <c r="AD93" s="186">
        <f t="shared" si="70"/>
        <v>17307.384615384617</v>
      </c>
      <c r="AE93" s="86">
        <f t="shared" si="102"/>
        <v>1.230245102678149E-3</v>
      </c>
      <c r="AF93" s="501"/>
      <c r="AG93" s="501"/>
      <c r="AH93" s="101" t="s">
        <v>147</v>
      </c>
      <c r="AI93" s="183">
        <v>81161</v>
      </c>
      <c r="AJ93" s="151">
        <f>IFERROR(AI93/AF90,"-")</f>
        <v>6.9305189875179616E-4</v>
      </c>
      <c r="AK93" s="183">
        <v>8</v>
      </c>
      <c r="AL93" s="151">
        <f>IFERROR(AK93/AG90,"-")</f>
        <v>5.9259259259259262E-2</v>
      </c>
      <c r="AM93" s="186">
        <f t="shared" si="71"/>
        <v>10145.125</v>
      </c>
      <c r="AN93" s="86">
        <f t="shared" si="103"/>
        <v>7.5707390934039935E-4</v>
      </c>
      <c r="AO93" s="501"/>
      <c r="AP93" s="520"/>
      <c r="AQ93" s="101" t="s">
        <v>147</v>
      </c>
      <c r="AR93" s="183">
        <f t="shared" si="65"/>
        <v>2488680</v>
      </c>
      <c r="AS93" s="151">
        <f>IFERROR(AR93/AO90,"-")</f>
        <v>2.211906741593436E-3</v>
      </c>
      <c r="AT93" s="183">
        <f t="shared" si="66"/>
        <v>98</v>
      </c>
      <c r="AU93" s="151">
        <f>IFERROR(AT93/AP90,"-")</f>
        <v>6.4516129032258063E-2</v>
      </c>
      <c r="AV93" s="186">
        <f t="shared" si="72"/>
        <v>25394.693877551021</v>
      </c>
      <c r="AW93" s="86">
        <f t="shared" si="104"/>
        <v>9.2741553894198914E-3</v>
      </c>
      <c r="AX93" s="98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P93" s="132"/>
      <c r="BQ93" s="132"/>
      <c r="BR93" s="132"/>
      <c r="BS93" s="132"/>
      <c r="BU93" s="66"/>
      <c r="BV93" s="124"/>
    </row>
    <row r="94" spans="2:74" s="10" customFormat="1" ht="14.25" customHeight="1">
      <c r="B94" s="505"/>
      <c r="C94" s="507"/>
      <c r="D94" s="494"/>
      <c r="E94" s="501"/>
      <c r="F94" s="501"/>
      <c r="G94" s="101" t="s">
        <v>148</v>
      </c>
      <c r="H94" s="183">
        <v>27527856</v>
      </c>
      <c r="I94" s="151">
        <f>IFERROR(H94/E90,"-")</f>
        <v>3.3927842762113553E-2</v>
      </c>
      <c r="J94" s="183">
        <v>496</v>
      </c>
      <c r="K94" s="151">
        <f>IFERROR(J94/F90,"-")</f>
        <v>0.4404973357015986</v>
      </c>
      <c r="L94" s="186">
        <f t="shared" si="68"/>
        <v>55499.709677419356</v>
      </c>
      <c r="M94" s="86">
        <f t="shared" si="100"/>
        <v>4.6938582379104761E-2</v>
      </c>
      <c r="N94" s="501"/>
      <c r="O94" s="501"/>
      <c r="P94" s="101" t="s">
        <v>148</v>
      </c>
      <c r="Q94" s="183">
        <v>3084642</v>
      </c>
      <c r="R94" s="151">
        <f>IFERROR(Q94/N90,"-")</f>
        <v>2.6205673078017692E-2</v>
      </c>
      <c r="S94" s="183">
        <v>82</v>
      </c>
      <c r="T94" s="151">
        <f>IFERROR(S94/O90,"-")</f>
        <v>0.47674418604651164</v>
      </c>
      <c r="U94" s="186">
        <f t="shared" si="69"/>
        <v>37617.585365853658</v>
      </c>
      <c r="V94" s="86">
        <f t="shared" si="101"/>
        <v>7.7600075707390933E-3</v>
      </c>
      <c r="W94" s="501"/>
      <c r="X94" s="501"/>
      <c r="Y94" s="101" t="s">
        <v>148</v>
      </c>
      <c r="Z94" s="183">
        <v>1532443</v>
      </c>
      <c r="AA94" s="151">
        <f>IFERROR(Z94/W90,"-")</f>
        <v>1.9410681199020525E-2</v>
      </c>
      <c r="AB94" s="183">
        <v>49</v>
      </c>
      <c r="AC94" s="151">
        <f>IFERROR(AB94/X90,"-")</f>
        <v>0.56976744186046513</v>
      </c>
      <c r="AD94" s="186">
        <f t="shared" si="70"/>
        <v>31274.34693877551</v>
      </c>
      <c r="AE94" s="86">
        <f t="shared" si="102"/>
        <v>4.6370776947099457E-3</v>
      </c>
      <c r="AF94" s="501"/>
      <c r="AG94" s="501"/>
      <c r="AH94" s="101" t="s">
        <v>148</v>
      </c>
      <c r="AI94" s="183">
        <v>8813702</v>
      </c>
      <c r="AJ94" s="151">
        <f>IFERROR(AI94/AF90,"-")</f>
        <v>7.526216909762698E-2</v>
      </c>
      <c r="AK94" s="183">
        <v>61</v>
      </c>
      <c r="AL94" s="151">
        <f>IFERROR(AK94/AG90,"-")</f>
        <v>0.45185185185185184</v>
      </c>
      <c r="AM94" s="186">
        <f t="shared" si="71"/>
        <v>144486.9180327869</v>
      </c>
      <c r="AN94" s="86">
        <f t="shared" si="103"/>
        <v>5.7726885587205453E-3</v>
      </c>
      <c r="AO94" s="501"/>
      <c r="AP94" s="520"/>
      <c r="AQ94" s="101" t="s">
        <v>148</v>
      </c>
      <c r="AR94" s="183">
        <f t="shared" si="65"/>
        <v>40958643</v>
      </c>
      <c r="AS94" s="151">
        <f>IFERROR(AR94/AO90,"-")</f>
        <v>3.6403514545147946E-2</v>
      </c>
      <c r="AT94" s="183">
        <f t="shared" si="66"/>
        <v>688</v>
      </c>
      <c r="AU94" s="151">
        <f>IFERROR(AT94/AP90,"-")</f>
        <v>0.45292955892034231</v>
      </c>
      <c r="AV94" s="186">
        <f t="shared" si="72"/>
        <v>59532.911337209305</v>
      </c>
      <c r="AW94" s="86">
        <f t="shared" si="104"/>
        <v>6.5108356203274348E-2</v>
      </c>
      <c r="AX94" s="98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P94" s="132"/>
      <c r="BQ94" s="132"/>
      <c r="BR94" s="132"/>
      <c r="BS94" s="132"/>
      <c r="BU94" s="66"/>
      <c r="BV94" s="124"/>
    </row>
    <row r="95" spans="2:74" s="10" customFormat="1" ht="14.25" customHeight="1">
      <c r="B95" s="505"/>
      <c r="C95" s="507"/>
      <c r="D95" s="494"/>
      <c r="E95" s="501"/>
      <c r="F95" s="501"/>
      <c r="G95" s="101" t="s">
        <v>149</v>
      </c>
      <c r="H95" s="183">
        <v>30243344</v>
      </c>
      <c r="I95" s="151">
        <f>IFERROR(H95/E90,"-")</f>
        <v>3.7274658071173805E-2</v>
      </c>
      <c r="J95" s="183">
        <v>509</v>
      </c>
      <c r="K95" s="151">
        <f>IFERROR(J95/F90,"-")</f>
        <v>0.45204262877442275</v>
      </c>
      <c r="L95" s="186">
        <f t="shared" si="68"/>
        <v>59417.178781925344</v>
      </c>
      <c r="M95" s="86">
        <f t="shared" si="100"/>
        <v>4.816882748178291E-2</v>
      </c>
      <c r="N95" s="501"/>
      <c r="O95" s="501"/>
      <c r="P95" s="101" t="s">
        <v>149</v>
      </c>
      <c r="Q95" s="183">
        <v>5084792</v>
      </c>
      <c r="R95" s="151">
        <f>IFERROR(Q95/N90,"-")</f>
        <v>4.3198010278573576E-2</v>
      </c>
      <c r="S95" s="183">
        <v>81</v>
      </c>
      <c r="T95" s="151">
        <f>IFERROR(S95/O90,"-")</f>
        <v>0.47093023255813954</v>
      </c>
      <c r="U95" s="186">
        <f t="shared" si="69"/>
        <v>62775.209876543209</v>
      </c>
      <c r="V95" s="86">
        <f t="shared" si="101"/>
        <v>7.6653733320715435E-3</v>
      </c>
      <c r="W95" s="501"/>
      <c r="X95" s="501"/>
      <c r="Y95" s="101" t="s">
        <v>149</v>
      </c>
      <c r="Z95" s="183">
        <v>2701548</v>
      </c>
      <c r="AA95" s="151">
        <f>IFERROR(Z95/W90,"-")</f>
        <v>3.4219143532158457E-2</v>
      </c>
      <c r="AB95" s="183">
        <v>54</v>
      </c>
      <c r="AC95" s="151">
        <f>IFERROR(AB95/X90,"-")</f>
        <v>0.62790697674418605</v>
      </c>
      <c r="AD95" s="186">
        <f t="shared" si="70"/>
        <v>50028.666666666664</v>
      </c>
      <c r="AE95" s="86">
        <f t="shared" si="102"/>
        <v>5.1102488880476957E-3</v>
      </c>
      <c r="AF95" s="501"/>
      <c r="AG95" s="501"/>
      <c r="AH95" s="101" t="s">
        <v>149</v>
      </c>
      <c r="AI95" s="183">
        <v>5031669</v>
      </c>
      <c r="AJ95" s="151">
        <f>IFERROR(AI95/AF90,"-")</f>
        <v>4.2966544945731953E-2</v>
      </c>
      <c r="AK95" s="183">
        <v>63</v>
      </c>
      <c r="AL95" s="151">
        <f>IFERROR(AK95/AG90,"-")</f>
        <v>0.46666666666666667</v>
      </c>
      <c r="AM95" s="186">
        <f t="shared" si="71"/>
        <v>79867.761904761908</v>
      </c>
      <c r="AN95" s="86">
        <f t="shared" si="103"/>
        <v>5.9619570360556449E-3</v>
      </c>
      <c r="AO95" s="501"/>
      <c r="AP95" s="520"/>
      <c r="AQ95" s="101" t="s">
        <v>149</v>
      </c>
      <c r="AR95" s="183">
        <f t="shared" si="65"/>
        <v>43061353</v>
      </c>
      <c r="AS95" s="151">
        <f>IFERROR(AR95/AO90,"-")</f>
        <v>3.8272376120206182E-2</v>
      </c>
      <c r="AT95" s="183">
        <f t="shared" si="66"/>
        <v>707</v>
      </c>
      <c r="AU95" s="151">
        <f>IFERROR(AT95/AP90,"-")</f>
        <v>0.46543778801843316</v>
      </c>
      <c r="AV95" s="186">
        <f t="shared" si="72"/>
        <v>60907.147100424329</v>
      </c>
      <c r="AW95" s="86">
        <f t="shared" si="104"/>
        <v>6.6906406737957794E-2</v>
      </c>
      <c r="AX95" s="98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P95" s="132"/>
      <c r="BQ95" s="132"/>
      <c r="BR95" s="132"/>
      <c r="BS95" s="132"/>
      <c r="BU95" s="66"/>
      <c r="BV95" s="124"/>
    </row>
    <row r="96" spans="2:74" s="10" customFormat="1" ht="14.25" customHeight="1">
      <c r="B96" s="505"/>
      <c r="C96" s="507"/>
      <c r="D96" s="494"/>
      <c r="E96" s="501"/>
      <c r="F96" s="501"/>
      <c r="G96" s="101" t="s">
        <v>150</v>
      </c>
      <c r="H96" s="183">
        <v>22324178</v>
      </c>
      <c r="I96" s="151">
        <f>IFERROR(H96/E90,"-")</f>
        <v>2.751435494930788E-2</v>
      </c>
      <c r="J96" s="183">
        <v>120</v>
      </c>
      <c r="K96" s="151">
        <f>IFERROR(J96/F90,"-")</f>
        <v>0.10657193605683836</v>
      </c>
      <c r="L96" s="186">
        <f t="shared" si="68"/>
        <v>186034.81666666668</v>
      </c>
      <c r="M96" s="86">
        <f t="shared" si="100"/>
        <v>1.1356108640105991E-2</v>
      </c>
      <c r="N96" s="501"/>
      <c r="O96" s="501"/>
      <c r="P96" s="101" t="s">
        <v>150</v>
      </c>
      <c r="Q96" s="183">
        <v>1429726</v>
      </c>
      <c r="R96" s="151">
        <f>IFERROR(Q96/N90,"-")</f>
        <v>1.21462821770377E-2</v>
      </c>
      <c r="S96" s="183">
        <v>24</v>
      </c>
      <c r="T96" s="151">
        <f>IFERROR(S96/O90,"-")</f>
        <v>0.13953488372093023</v>
      </c>
      <c r="U96" s="186">
        <f t="shared" si="69"/>
        <v>59571.916666666664</v>
      </c>
      <c r="V96" s="86">
        <f t="shared" si="101"/>
        <v>2.2712217280211979E-3</v>
      </c>
      <c r="W96" s="501"/>
      <c r="X96" s="501"/>
      <c r="Y96" s="101" t="s">
        <v>150</v>
      </c>
      <c r="Z96" s="183">
        <v>168222</v>
      </c>
      <c r="AA96" s="151">
        <f>IFERROR(Z96/W90,"-")</f>
        <v>2.1307830781710189E-3</v>
      </c>
      <c r="AB96" s="183">
        <v>11</v>
      </c>
      <c r="AC96" s="151">
        <f>IFERROR(AB96/X90,"-")</f>
        <v>0.12790697674418605</v>
      </c>
      <c r="AD96" s="186">
        <f t="shared" si="70"/>
        <v>15292.90909090909</v>
      </c>
      <c r="AE96" s="86">
        <f t="shared" si="102"/>
        <v>1.0409766253430491E-3</v>
      </c>
      <c r="AF96" s="501"/>
      <c r="AG96" s="501"/>
      <c r="AH96" s="101" t="s">
        <v>150</v>
      </c>
      <c r="AI96" s="183">
        <v>3702481</v>
      </c>
      <c r="AJ96" s="151">
        <f>IFERROR(AI96/AF90,"-")</f>
        <v>3.1616311863363548E-2</v>
      </c>
      <c r="AK96" s="183">
        <v>22</v>
      </c>
      <c r="AL96" s="151">
        <f>IFERROR(AK96/AG90,"-")</f>
        <v>0.16296296296296298</v>
      </c>
      <c r="AM96" s="186">
        <f t="shared" si="71"/>
        <v>168294.59090909091</v>
      </c>
      <c r="AN96" s="86">
        <f t="shared" si="103"/>
        <v>2.0819532506860983E-3</v>
      </c>
      <c r="AO96" s="501"/>
      <c r="AP96" s="520"/>
      <c r="AQ96" s="101" t="s">
        <v>150</v>
      </c>
      <c r="AR96" s="183">
        <f t="shared" si="65"/>
        <v>27624607</v>
      </c>
      <c r="AS96" s="151">
        <f>IFERROR(AR96/AO90,"-")</f>
        <v>2.4552395027552444E-2</v>
      </c>
      <c r="AT96" s="183">
        <f t="shared" si="66"/>
        <v>177</v>
      </c>
      <c r="AU96" s="151">
        <f>IFERROR(AT96/AP90,"-")</f>
        <v>0.11652402896642527</v>
      </c>
      <c r="AV96" s="186">
        <f t="shared" si="72"/>
        <v>156071.22598870058</v>
      </c>
      <c r="AW96" s="86">
        <f t="shared" si="104"/>
        <v>1.6750260244156337E-2</v>
      </c>
      <c r="AX96" s="98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P96" s="132"/>
      <c r="BQ96" s="132"/>
      <c r="BR96" s="132"/>
      <c r="BS96" s="132"/>
      <c r="BU96" s="66"/>
      <c r="BV96" s="124"/>
    </row>
    <row r="97" spans="2:74" s="10" customFormat="1" ht="14.25" customHeight="1">
      <c r="B97" s="505"/>
      <c r="C97" s="507"/>
      <c r="D97" s="494"/>
      <c r="E97" s="501"/>
      <c r="F97" s="501"/>
      <c r="G97" s="101" t="s">
        <v>160</v>
      </c>
      <c r="H97" s="183">
        <v>0</v>
      </c>
      <c r="I97" s="151">
        <f>IFERROR(H97/E90,"-")</f>
        <v>0</v>
      </c>
      <c r="J97" s="183">
        <v>0</v>
      </c>
      <c r="K97" s="151">
        <f>IFERROR(J97/F90,"-")</f>
        <v>0</v>
      </c>
      <c r="L97" s="186" t="str">
        <f t="shared" si="68"/>
        <v>-</v>
      </c>
      <c r="M97" s="86">
        <f t="shared" si="100"/>
        <v>0</v>
      </c>
      <c r="N97" s="501"/>
      <c r="O97" s="501"/>
      <c r="P97" s="101" t="s">
        <v>160</v>
      </c>
      <c r="Q97" s="183">
        <v>0</v>
      </c>
      <c r="R97" s="151">
        <f>IFERROR(Q97/N90,"-")</f>
        <v>0</v>
      </c>
      <c r="S97" s="183">
        <v>0</v>
      </c>
      <c r="T97" s="151">
        <f>IFERROR(S97/O90,"-")</f>
        <v>0</v>
      </c>
      <c r="U97" s="186" t="str">
        <f t="shared" si="69"/>
        <v>-</v>
      </c>
      <c r="V97" s="86">
        <f t="shared" si="101"/>
        <v>0</v>
      </c>
      <c r="W97" s="501"/>
      <c r="X97" s="501"/>
      <c r="Y97" s="101" t="s">
        <v>160</v>
      </c>
      <c r="Z97" s="183">
        <v>0</v>
      </c>
      <c r="AA97" s="151">
        <f>IFERROR(Z97/W90,"-")</f>
        <v>0</v>
      </c>
      <c r="AB97" s="183">
        <v>0</v>
      </c>
      <c r="AC97" s="151">
        <f>IFERROR(AB97/X90,"-")</f>
        <v>0</v>
      </c>
      <c r="AD97" s="186" t="str">
        <f t="shared" si="70"/>
        <v>-</v>
      </c>
      <c r="AE97" s="86">
        <f t="shared" si="102"/>
        <v>0</v>
      </c>
      <c r="AF97" s="501"/>
      <c r="AG97" s="501"/>
      <c r="AH97" s="101" t="s">
        <v>160</v>
      </c>
      <c r="AI97" s="183">
        <v>0</v>
      </c>
      <c r="AJ97" s="151">
        <f>IFERROR(AI97/AF90,"-")</f>
        <v>0</v>
      </c>
      <c r="AK97" s="183">
        <v>0</v>
      </c>
      <c r="AL97" s="151">
        <f>IFERROR(AK97/AG90,"-")</f>
        <v>0</v>
      </c>
      <c r="AM97" s="186" t="str">
        <f t="shared" si="71"/>
        <v>-</v>
      </c>
      <c r="AN97" s="86">
        <f t="shared" si="103"/>
        <v>0</v>
      </c>
      <c r="AO97" s="501"/>
      <c r="AP97" s="520"/>
      <c r="AQ97" s="101" t="s">
        <v>160</v>
      </c>
      <c r="AR97" s="183">
        <f t="shared" si="65"/>
        <v>0</v>
      </c>
      <c r="AS97" s="151">
        <f>IFERROR(AR97/AO90,"-")</f>
        <v>0</v>
      </c>
      <c r="AT97" s="183">
        <f t="shared" si="66"/>
        <v>0</v>
      </c>
      <c r="AU97" s="151">
        <f>IFERROR(AT97/AP90,"-")</f>
        <v>0</v>
      </c>
      <c r="AV97" s="186" t="str">
        <f t="shared" si="72"/>
        <v>-</v>
      </c>
      <c r="AW97" s="86">
        <f t="shared" si="104"/>
        <v>0</v>
      </c>
      <c r="AX97" s="98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P97" s="132"/>
      <c r="BQ97" s="132"/>
      <c r="BR97" s="132"/>
      <c r="BS97" s="132"/>
      <c r="BU97" s="66"/>
      <c r="BV97" s="124"/>
    </row>
    <row r="98" spans="2:74" s="10" customFormat="1" ht="14.25" customHeight="1">
      <c r="B98" s="505"/>
      <c r="C98" s="507"/>
      <c r="D98" s="494"/>
      <c r="E98" s="501"/>
      <c r="F98" s="501"/>
      <c r="G98" s="101" t="s">
        <v>151</v>
      </c>
      <c r="H98" s="183">
        <v>572726</v>
      </c>
      <c r="I98" s="151">
        <f>IFERROR(H98/E90,"-")</f>
        <v>7.0587980675916953E-4</v>
      </c>
      <c r="J98" s="183">
        <v>20</v>
      </c>
      <c r="K98" s="151">
        <f>IFERROR(J98/F90,"-")</f>
        <v>1.7761989342806393E-2</v>
      </c>
      <c r="L98" s="186">
        <f t="shared" si="68"/>
        <v>28636.3</v>
      </c>
      <c r="M98" s="86">
        <f t="shared" si="100"/>
        <v>1.8926847733509984E-3</v>
      </c>
      <c r="N98" s="501"/>
      <c r="O98" s="501"/>
      <c r="P98" s="101" t="s">
        <v>151</v>
      </c>
      <c r="Q98" s="183">
        <v>249987</v>
      </c>
      <c r="R98" s="151">
        <f>IFERROR(Q98/N90,"-")</f>
        <v>2.1237724169464105E-3</v>
      </c>
      <c r="S98" s="183">
        <v>6</v>
      </c>
      <c r="T98" s="151">
        <f>IFERROR(S98/O90,"-")</f>
        <v>3.4883720930232558E-2</v>
      </c>
      <c r="U98" s="186">
        <f t="shared" si="69"/>
        <v>41664.5</v>
      </c>
      <c r="V98" s="86">
        <f t="shared" si="101"/>
        <v>5.6780543200529948E-4</v>
      </c>
      <c r="W98" s="501"/>
      <c r="X98" s="501"/>
      <c r="Y98" s="101" t="s">
        <v>151</v>
      </c>
      <c r="Z98" s="183">
        <v>72843</v>
      </c>
      <c r="AA98" s="151">
        <f>IFERROR(Z98/W90,"-")</f>
        <v>9.226654763539343E-4</v>
      </c>
      <c r="AB98" s="183">
        <v>2</v>
      </c>
      <c r="AC98" s="151">
        <f>IFERROR(AB98/X90,"-")</f>
        <v>2.3255813953488372E-2</v>
      </c>
      <c r="AD98" s="186">
        <f t="shared" si="70"/>
        <v>36421.5</v>
      </c>
      <c r="AE98" s="86">
        <f t="shared" si="102"/>
        <v>1.8926847733509984E-4</v>
      </c>
      <c r="AF98" s="501"/>
      <c r="AG98" s="501"/>
      <c r="AH98" s="101" t="s">
        <v>151</v>
      </c>
      <c r="AI98" s="183">
        <v>909</v>
      </c>
      <c r="AJ98" s="151">
        <f>IFERROR(AI98/AF90,"-")</f>
        <v>7.7621539405056941E-6</v>
      </c>
      <c r="AK98" s="183">
        <v>1</v>
      </c>
      <c r="AL98" s="151">
        <f>IFERROR(AK98/AG90,"-")</f>
        <v>7.4074074074074077E-3</v>
      </c>
      <c r="AM98" s="186">
        <f t="shared" si="71"/>
        <v>909</v>
      </c>
      <c r="AN98" s="86">
        <f t="shared" si="103"/>
        <v>9.4634238667549918E-5</v>
      </c>
      <c r="AO98" s="501"/>
      <c r="AP98" s="520"/>
      <c r="AQ98" s="101" t="s">
        <v>151</v>
      </c>
      <c r="AR98" s="183">
        <f t="shared" si="65"/>
        <v>896465</v>
      </c>
      <c r="AS98" s="151">
        <f>IFERROR(AR98/AO90,"-")</f>
        <v>7.9676654977842046E-4</v>
      </c>
      <c r="AT98" s="183">
        <f t="shared" si="66"/>
        <v>29</v>
      </c>
      <c r="AU98" s="151">
        <f>IFERROR(AT98/AP90,"-")</f>
        <v>1.9091507570770244E-2</v>
      </c>
      <c r="AV98" s="186">
        <f t="shared" si="72"/>
        <v>30912.586206896551</v>
      </c>
      <c r="AW98" s="86">
        <f t="shared" si="104"/>
        <v>2.7443929213589475E-3</v>
      </c>
      <c r="AX98" s="98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P98" s="132"/>
      <c r="BQ98" s="132"/>
      <c r="BR98" s="132"/>
      <c r="BS98" s="132"/>
      <c r="BU98" s="66"/>
      <c r="BV98" s="124"/>
    </row>
    <row r="99" spans="2:74" s="10" customFormat="1" ht="14.25" customHeight="1">
      <c r="B99" s="505"/>
      <c r="C99" s="507"/>
      <c r="D99" s="494"/>
      <c r="E99" s="501"/>
      <c r="F99" s="501"/>
      <c r="G99" s="101" t="s">
        <v>152</v>
      </c>
      <c r="H99" s="183">
        <v>674075</v>
      </c>
      <c r="I99" s="151">
        <f>IFERROR(H99/E90,"-")</f>
        <v>8.3079156654523672E-4</v>
      </c>
      <c r="J99" s="183">
        <v>50</v>
      </c>
      <c r="K99" s="151">
        <f>IFERROR(J99/F90,"-")</f>
        <v>4.4404973357015987E-2</v>
      </c>
      <c r="L99" s="186">
        <f t="shared" si="68"/>
        <v>13481.5</v>
      </c>
      <c r="M99" s="86">
        <f t="shared" si="100"/>
        <v>4.7317119333774964E-3</v>
      </c>
      <c r="N99" s="501"/>
      <c r="O99" s="501"/>
      <c r="P99" s="101" t="s">
        <v>152</v>
      </c>
      <c r="Q99" s="183">
        <v>44422</v>
      </c>
      <c r="R99" s="151">
        <f>IFERROR(Q99/N90,"-")</f>
        <v>3.773884974242398E-4</v>
      </c>
      <c r="S99" s="183">
        <v>10</v>
      </c>
      <c r="T99" s="151">
        <f>IFERROR(S99/O90,"-")</f>
        <v>5.8139534883720929E-2</v>
      </c>
      <c r="U99" s="186">
        <f t="shared" si="69"/>
        <v>4442.2</v>
      </c>
      <c r="V99" s="86">
        <f t="shared" si="101"/>
        <v>9.4634238667549921E-4</v>
      </c>
      <c r="W99" s="501"/>
      <c r="X99" s="501"/>
      <c r="Y99" s="101" t="s">
        <v>152</v>
      </c>
      <c r="Z99" s="183">
        <v>10752</v>
      </c>
      <c r="AA99" s="151">
        <f>IFERROR(Z99/W90,"-")</f>
        <v>1.361901514456777E-4</v>
      </c>
      <c r="AB99" s="183">
        <v>3</v>
      </c>
      <c r="AC99" s="151">
        <f>IFERROR(AB99/X90,"-")</f>
        <v>3.4883720930232558E-2</v>
      </c>
      <c r="AD99" s="186">
        <f t="shared" si="70"/>
        <v>3584</v>
      </c>
      <c r="AE99" s="86">
        <f t="shared" si="102"/>
        <v>2.8390271600264974E-4</v>
      </c>
      <c r="AF99" s="501"/>
      <c r="AG99" s="501"/>
      <c r="AH99" s="101" t="s">
        <v>152</v>
      </c>
      <c r="AI99" s="183">
        <v>136166</v>
      </c>
      <c r="AJ99" s="151">
        <f>IFERROR(AI99/AF90,"-")</f>
        <v>1.1627518739965878E-3</v>
      </c>
      <c r="AK99" s="183">
        <v>8</v>
      </c>
      <c r="AL99" s="151">
        <f>IFERROR(AK99/AG90,"-")</f>
        <v>5.9259259259259262E-2</v>
      </c>
      <c r="AM99" s="186">
        <f t="shared" si="71"/>
        <v>17020.75</v>
      </c>
      <c r="AN99" s="86">
        <f t="shared" si="103"/>
        <v>7.5707390934039935E-4</v>
      </c>
      <c r="AO99" s="501"/>
      <c r="AP99" s="520"/>
      <c r="AQ99" s="101" t="s">
        <v>152</v>
      </c>
      <c r="AR99" s="183">
        <f t="shared" si="65"/>
        <v>865415</v>
      </c>
      <c r="AS99" s="151">
        <f>IFERROR(AR99/AO90,"-")</f>
        <v>7.6916970955529971E-4</v>
      </c>
      <c r="AT99" s="183">
        <f t="shared" si="66"/>
        <v>71</v>
      </c>
      <c r="AU99" s="151">
        <f>IFERROR(AT99/AP90,"-")</f>
        <v>4.6741277156023699E-2</v>
      </c>
      <c r="AV99" s="186">
        <f t="shared" si="72"/>
        <v>12188.943661971831</v>
      </c>
      <c r="AW99" s="86">
        <f t="shared" si="104"/>
        <v>6.7190309453960444E-3</v>
      </c>
      <c r="AX99" s="98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P99" s="132"/>
      <c r="BQ99" s="132"/>
      <c r="BR99" s="132"/>
      <c r="BS99" s="132"/>
      <c r="BU99" s="66"/>
      <c r="BV99" s="124"/>
    </row>
    <row r="100" spans="2:74" s="10" customFormat="1" ht="14.25" customHeight="1">
      <c r="B100" s="505"/>
      <c r="C100" s="507"/>
      <c r="D100" s="494"/>
      <c r="E100" s="501"/>
      <c r="F100" s="501"/>
      <c r="G100" s="101" t="s">
        <v>153</v>
      </c>
      <c r="H100" s="183">
        <v>79166</v>
      </c>
      <c r="I100" s="151">
        <f>IFERROR(H100/E90,"-")</f>
        <v>9.7571405492148815E-5</v>
      </c>
      <c r="J100" s="183">
        <v>1</v>
      </c>
      <c r="K100" s="151">
        <f>IFERROR(J100/F90,"-")</f>
        <v>8.8809946714031975E-4</v>
      </c>
      <c r="L100" s="186">
        <f t="shared" si="68"/>
        <v>79166</v>
      </c>
      <c r="M100" s="86">
        <f t="shared" si="100"/>
        <v>9.4634238667549918E-5</v>
      </c>
      <c r="N100" s="501"/>
      <c r="O100" s="501"/>
      <c r="P100" s="101" t="s">
        <v>153</v>
      </c>
      <c r="Q100" s="183">
        <v>0</v>
      </c>
      <c r="R100" s="151">
        <f>IFERROR(Q100/N90,"-")</f>
        <v>0</v>
      </c>
      <c r="S100" s="183">
        <v>0</v>
      </c>
      <c r="T100" s="151">
        <f>IFERROR(S100/O90,"-")</f>
        <v>0</v>
      </c>
      <c r="U100" s="186" t="str">
        <f t="shared" si="69"/>
        <v>-</v>
      </c>
      <c r="V100" s="86">
        <f t="shared" si="101"/>
        <v>0</v>
      </c>
      <c r="W100" s="501"/>
      <c r="X100" s="501"/>
      <c r="Y100" s="101" t="s">
        <v>153</v>
      </c>
      <c r="Z100" s="183">
        <v>0</v>
      </c>
      <c r="AA100" s="151">
        <f>IFERROR(Z100/W90,"-")</f>
        <v>0</v>
      </c>
      <c r="AB100" s="183">
        <v>0</v>
      </c>
      <c r="AC100" s="151">
        <f>IFERROR(AB100/X90,"-")</f>
        <v>0</v>
      </c>
      <c r="AD100" s="186" t="str">
        <f t="shared" si="70"/>
        <v>-</v>
      </c>
      <c r="AE100" s="86">
        <f t="shared" si="102"/>
        <v>0</v>
      </c>
      <c r="AF100" s="501"/>
      <c r="AG100" s="501"/>
      <c r="AH100" s="101" t="s">
        <v>153</v>
      </c>
      <c r="AI100" s="183">
        <v>0</v>
      </c>
      <c r="AJ100" s="151">
        <f>IFERROR(AI100/AF90,"-")</f>
        <v>0</v>
      </c>
      <c r="AK100" s="183">
        <v>0</v>
      </c>
      <c r="AL100" s="151">
        <f>IFERROR(AK100/AG90,"-")</f>
        <v>0</v>
      </c>
      <c r="AM100" s="186" t="str">
        <f t="shared" si="71"/>
        <v>-</v>
      </c>
      <c r="AN100" s="86">
        <f t="shared" si="103"/>
        <v>0</v>
      </c>
      <c r="AO100" s="501"/>
      <c r="AP100" s="520"/>
      <c r="AQ100" s="101" t="s">
        <v>153</v>
      </c>
      <c r="AR100" s="183">
        <f t="shared" si="65"/>
        <v>79166</v>
      </c>
      <c r="AS100" s="151">
        <f>IFERROR(AR100/AO90,"-")</f>
        <v>7.0361721517023454E-5</v>
      </c>
      <c r="AT100" s="183">
        <f t="shared" si="66"/>
        <v>1</v>
      </c>
      <c r="AU100" s="151">
        <f>IFERROR(AT100/AP90,"-")</f>
        <v>6.583278472679394E-4</v>
      </c>
      <c r="AV100" s="186">
        <f t="shared" si="72"/>
        <v>79166</v>
      </c>
      <c r="AW100" s="86">
        <f t="shared" si="104"/>
        <v>9.4634238667549918E-5</v>
      </c>
      <c r="AX100" s="98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P100" s="132"/>
      <c r="BQ100" s="132"/>
      <c r="BR100" s="132"/>
      <c r="BS100" s="132"/>
      <c r="BU100" s="66"/>
      <c r="BV100" s="124"/>
    </row>
    <row r="101" spans="2:74" s="10" customFormat="1" ht="14.25" customHeight="1">
      <c r="B101" s="505"/>
      <c r="C101" s="507"/>
      <c r="D101" s="494"/>
      <c r="E101" s="501"/>
      <c r="F101" s="501"/>
      <c r="G101" s="101" t="s">
        <v>154</v>
      </c>
      <c r="H101" s="183">
        <v>1144697</v>
      </c>
      <c r="I101" s="151">
        <f>IFERROR(H101/E90,"-")</f>
        <v>1.410829082594122E-3</v>
      </c>
      <c r="J101" s="183">
        <v>4</v>
      </c>
      <c r="K101" s="151">
        <f>IFERROR(J101/F90,"-")</f>
        <v>3.552397868561279E-3</v>
      </c>
      <c r="L101" s="186">
        <f t="shared" si="68"/>
        <v>286174.25</v>
      </c>
      <c r="M101" s="86">
        <f t="shared" si="100"/>
        <v>3.7853695467019967E-4</v>
      </c>
      <c r="N101" s="501"/>
      <c r="O101" s="501"/>
      <c r="P101" s="101" t="s">
        <v>154</v>
      </c>
      <c r="Q101" s="183">
        <v>0</v>
      </c>
      <c r="R101" s="151">
        <f>IFERROR(Q101/N90,"-")</f>
        <v>0</v>
      </c>
      <c r="S101" s="183">
        <v>0</v>
      </c>
      <c r="T101" s="151">
        <f>IFERROR(S101/O90,"-")</f>
        <v>0</v>
      </c>
      <c r="U101" s="186" t="str">
        <f t="shared" si="69"/>
        <v>-</v>
      </c>
      <c r="V101" s="86">
        <f t="shared" si="101"/>
        <v>0</v>
      </c>
      <c r="W101" s="501"/>
      <c r="X101" s="501"/>
      <c r="Y101" s="101" t="s">
        <v>154</v>
      </c>
      <c r="Z101" s="183">
        <v>3570</v>
      </c>
      <c r="AA101" s="151">
        <f>IFERROR(Z101/W90,"-")</f>
        <v>4.5219386222197678E-5</v>
      </c>
      <c r="AB101" s="183">
        <v>1</v>
      </c>
      <c r="AC101" s="151">
        <f>IFERROR(AB101/X90,"-")</f>
        <v>1.1627906976744186E-2</v>
      </c>
      <c r="AD101" s="186">
        <f t="shared" si="70"/>
        <v>3570</v>
      </c>
      <c r="AE101" s="86">
        <f t="shared" si="102"/>
        <v>9.4634238667549918E-5</v>
      </c>
      <c r="AF101" s="501"/>
      <c r="AG101" s="501"/>
      <c r="AH101" s="101" t="s">
        <v>154</v>
      </c>
      <c r="AI101" s="183">
        <v>149826</v>
      </c>
      <c r="AJ101" s="151">
        <f>IFERROR(AI101/AF90,"-")</f>
        <v>1.2793976636855955E-3</v>
      </c>
      <c r="AK101" s="183">
        <v>2</v>
      </c>
      <c r="AL101" s="151">
        <f>IFERROR(AK101/AG90,"-")</f>
        <v>1.4814814814814815E-2</v>
      </c>
      <c r="AM101" s="186">
        <f t="shared" si="71"/>
        <v>74913</v>
      </c>
      <c r="AN101" s="86">
        <f t="shared" si="103"/>
        <v>1.8926847733509984E-4</v>
      </c>
      <c r="AO101" s="501"/>
      <c r="AP101" s="520"/>
      <c r="AQ101" s="101" t="s">
        <v>154</v>
      </c>
      <c r="AR101" s="183">
        <f t="shared" si="65"/>
        <v>1298093</v>
      </c>
      <c r="AS101" s="151">
        <f>IFERROR(AR101/AO90,"-")</f>
        <v>1.1537283451127699E-3</v>
      </c>
      <c r="AT101" s="183">
        <f t="shared" si="66"/>
        <v>7</v>
      </c>
      <c r="AU101" s="151">
        <f>IFERROR(AT101/AP90,"-")</f>
        <v>4.608294930875576E-3</v>
      </c>
      <c r="AV101" s="186">
        <f t="shared" si="72"/>
        <v>185441.85714285713</v>
      </c>
      <c r="AW101" s="86">
        <f t="shared" si="104"/>
        <v>6.6243967067284941E-4</v>
      </c>
      <c r="AX101" s="98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P101" s="132"/>
      <c r="BQ101" s="132"/>
      <c r="BR101" s="132"/>
      <c r="BS101" s="132"/>
      <c r="BU101" s="66"/>
      <c r="BV101" s="124"/>
    </row>
    <row r="102" spans="2:74" s="10" customFormat="1" ht="14.25" customHeight="1">
      <c r="B102" s="505"/>
      <c r="C102" s="507"/>
      <c r="D102" s="494"/>
      <c r="E102" s="501"/>
      <c r="F102" s="501"/>
      <c r="G102" s="101" t="s">
        <v>155</v>
      </c>
      <c r="H102" s="183">
        <v>3265444</v>
      </c>
      <c r="I102" s="151">
        <f>IFERROR(H102/E90,"-")</f>
        <v>4.0246312891380693E-3</v>
      </c>
      <c r="J102" s="183">
        <v>130</v>
      </c>
      <c r="K102" s="151">
        <f>IFERROR(J102/F90,"-")</f>
        <v>0.11545293072824156</v>
      </c>
      <c r="L102" s="186">
        <f t="shared" si="68"/>
        <v>25118.799999999999</v>
      </c>
      <c r="M102" s="86">
        <f t="shared" si="100"/>
        <v>1.2302451026781489E-2</v>
      </c>
      <c r="N102" s="501"/>
      <c r="O102" s="501"/>
      <c r="P102" s="101" t="s">
        <v>155</v>
      </c>
      <c r="Q102" s="183">
        <v>510852</v>
      </c>
      <c r="R102" s="151">
        <f>IFERROR(Q102/N90,"-")</f>
        <v>4.3399592248473222E-3</v>
      </c>
      <c r="S102" s="183">
        <v>26</v>
      </c>
      <c r="T102" s="151">
        <f>IFERROR(S102/O90,"-")</f>
        <v>0.15116279069767441</v>
      </c>
      <c r="U102" s="186">
        <f t="shared" si="69"/>
        <v>19648.153846153848</v>
      </c>
      <c r="V102" s="86">
        <f t="shared" si="101"/>
        <v>2.460490205356298E-3</v>
      </c>
      <c r="W102" s="501"/>
      <c r="X102" s="501"/>
      <c r="Y102" s="101" t="s">
        <v>155</v>
      </c>
      <c r="Z102" s="183">
        <v>1009969</v>
      </c>
      <c r="AA102" s="151">
        <f>IFERROR(Z102/W90,"-")</f>
        <v>1.2792767026175565E-2</v>
      </c>
      <c r="AB102" s="183">
        <v>10</v>
      </c>
      <c r="AC102" s="151">
        <f>IFERROR(AB102/X90,"-")</f>
        <v>0.11627906976744186</v>
      </c>
      <c r="AD102" s="186">
        <f t="shared" si="70"/>
        <v>100996.9</v>
      </c>
      <c r="AE102" s="86">
        <f t="shared" si="102"/>
        <v>9.4634238667549921E-4</v>
      </c>
      <c r="AF102" s="501"/>
      <c r="AG102" s="501"/>
      <c r="AH102" s="101" t="s">
        <v>155</v>
      </c>
      <c r="AI102" s="183">
        <v>918348</v>
      </c>
      <c r="AJ102" s="151">
        <f>IFERROR(AI102/AF90,"-")</f>
        <v>7.8419785995110271E-3</v>
      </c>
      <c r="AK102" s="183">
        <v>21</v>
      </c>
      <c r="AL102" s="151">
        <f>IFERROR(AK102/AG90,"-")</f>
        <v>0.15555555555555556</v>
      </c>
      <c r="AM102" s="186">
        <f t="shared" si="71"/>
        <v>43730.857142857145</v>
      </c>
      <c r="AN102" s="86">
        <f t="shared" si="103"/>
        <v>1.9873190120185485E-3</v>
      </c>
      <c r="AO102" s="501"/>
      <c r="AP102" s="520"/>
      <c r="AQ102" s="101" t="s">
        <v>155</v>
      </c>
      <c r="AR102" s="183">
        <f t="shared" si="65"/>
        <v>5704613</v>
      </c>
      <c r="AS102" s="151">
        <f>IFERROR(AR102/AO90,"-")</f>
        <v>5.070186586014094E-3</v>
      </c>
      <c r="AT102" s="183">
        <f t="shared" si="66"/>
        <v>187</v>
      </c>
      <c r="AU102" s="151">
        <f>IFERROR(AT102/AP90,"-")</f>
        <v>0.12310730743910467</v>
      </c>
      <c r="AV102" s="186">
        <f t="shared" si="72"/>
        <v>30505.951871657755</v>
      </c>
      <c r="AW102" s="86">
        <f t="shared" si="104"/>
        <v>1.7696602630831833E-2</v>
      </c>
      <c r="AX102" s="98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P102" s="132"/>
      <c r="BQ102" s="132"/>
      <c r="BR102" s="132"/>
      <c r="BS102" s="132"/>
      <c r="BU102" s="66"/>
      <c r="BV102" s="124"/>
    </row>
    <row r="103" spans="2:74" s="10" customFormat="1" ht="14.25" customHeight="1">
      <c r="B103" s="505"/>
      <c r="C103" s="507"/>
      <c r="D103" s="494"/>
      <c r="E103" s="501"/>
      <c r="F103" s="501"/>
      <c r="G103" s="101" t="s">
        <v>156</v>
      </c>
      <c r="H103" s="183">
        <v>4775384</v>
      </c>
      <c r="I103" s="151">
        <f>IFERROR(H103/E90,"-")</f>
        <v>5.8856191880948833E-3</v>
      </c>
      <c r="J103" s="183">
        <v>76</v>
      </c>
      <c r="K103" s="151">
        <f>IFERROR(J103/F90,"-")</f>
        <v>6.7495559502664296E-2</v>
      </c>
      <c r="L103" s="186">
        <f t="shared" si="68"/>
        <v>62834</v>
      </c>
      <c r="M103" s="86">
        <f t="shared" si="100"/>
        <v>7.1922021387337935E-3</v>
      </c>
      <c r="N103" s="501"/>
      <c r="O103" s="501"/>
      <c r="P103" s="101" t="s">
        <v>156</v>
      </c>
      <c r="Q103" s="183">
        <v>1133136</v>
      </c>
      <c r="R103" s="151">
        <f>IFERROR(Q103/N90,"-")</f>
        <v>9.6265925086063981E-3</v>
      </c>
      <c r="S103" s="183">
        <v>7</v>
      </c>
      <c r="T103" s="151">
        <f>IFERROR(S103/O90,"-")</f>
        <v>4.0697674418604654E-2</v>
      </c>
      <c r="U103" s="186">
        <f t="shared" si="69"/>
        <v>161876.57142857142</v>
      </c>
      <c r="V103" s="86">
        <f t="shared" si="101"/>
        <v>6.6243967067284941E-4</v>
      </c>
      <c r="W103" s="501"/>
      <c r="X103" s="501"/>
      <c r="Y103" s="101" t="s">
        <v>156</v>
      </c>
      <c r="Z103" s="183">
        <v>749339</v>
      </c>
      <c r="AA103" s="151">
        <f>IFERROR(Z103/W90,"-")</f>
        <v>9.4914985020603318E-3</v>
      </c>
      <c r="AB103" s="183">
        <v>5</v>
      </c>
      <c r="AC103" s="151">
        <f>IFERROR(AB103/X90,"-")</f>
        <v>5.8139534883720929E-2</v>
      </c>
      <c r="AD103" s="186">
        <f t="shared" si="70"/>
        <v>149867.79999999999</v>
      </c>
      <c r="AE103" s="86">
        <f t="shared" si="102"/>
        <v>4.7317119333774961E-4</v>
      </c>
      <c r="AF103" s="501"/>
      <c r="AG103" s="501"/>
      <c r="AH103" s="101" t="s">
        <v>156</v>
      </c>
      <c r="AI103" s="183">
        <v>1506568</v>
      </c>
      <c r="AJ103" s="151">
        <f>IFERROR(AI103/AF90,"-")</f>
        <v>1.2864920503674129E-2</v>
      </c>
      <c r="AK103" s="183">
        <v>16</v>
      </c>
      <c r="AL103" s="151">
        <f>IFERROR(AK103/AG90,"-")</f>
        <v>0.11851851851851852</v>
      </c>
      <c r="AM103" s="186">
        <f t="shared" si="71"/>
        <v>94160.5</v>
      </c>
      <c r="AN103" s="86">
        <f t="shared" si="103"/>
        <v>1.5141478186807987E-3</v>
      </c>
      <c r="AO103" s="501"/>
      <c r="AP103" s="520"/>
      <c r="AQ103" s="101" t="s">
        <v>156</v>
      </c>
      <c r="AR103" s="183">
        <f t="shared" si="65"/>
        <v>8164427</v>
      </c>
      <c r="AS103" s="151">
        <f>IFERROR(AR103/AO90,"-")</f>
        <v>7.2564375984648368E-3</v>
      </c>
      <c r="AT103" s="183">
        <f t="shared" si="66"/>
        <v>104</v>
      </c>
      <c r="AU103" s="151">
        <f>IFERROR(AT103/AP90,"-")</f>
        <v>6.8466096115865696E-2</v>
      </c>
      <c r="AV103" s="186">
        <f t="shared" si="72"/>
        <v>78504.105769230766</v>
      </c>
      <c r="AW103" s="86">
        <f t="shared" si="104"/>
        <v>9.841960821425192E-3</v>
      </c>
      <c r="AX103" s="98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P103" s="132"/>
      <c r="BQ103" s="132"/>
      <c r="BR103" s="132"/>
      <c r="BS103" s="132"/>
      <c r="BU103" s="66"/>
      <c r="BV103" s="124"/>
    </row>
    <row r="104" spans="2:74" s="10" customFormat="1" ht="14.25" customHeight="1">
      <c r="B104" s="505"/>
      <c r="C104" s="507"/>
      <c r="D104" s="494"/>
      <c r="E104" s="501"/>
      <c r="F104" s="501"/>
      <c r="G104" s="101" t="s">
        <v>157</v>
      </c>
      <c r="H104" s="183">
        <v>2046346</v>
      </c>
      <c r="I104" s="151">
        <f>IFERROR(H104/E90,"-")</f>
        <v>2.5221036220503339E-3</v>
      </c>
      <c r="J104" s="183">
        <v>66</v>
      </c>
      <c r="K104" s="151">
        <f>IFERROR(J104/F90,"-")</f>
        <v>5.8614564831261103E-2</v>
      </c>
      <c r="L104" s="186">
        <f t="shared" si="68"/>
        <v>31005.242424242424</v>
      </c>
      <c r="M104" s="86">
        <f t="shared" si="100"/>
        <v>6.2458597520582944E-3</v>
      </c>
      <c r="N104" s="501"/>
      <c r="O104" s="501"/>
      <c r="P104" s="101" t="s">
        <v>157</v>
      </c>
      <c r="Q104" s="183">
        <v>599246</v>
      </c>
      <c r="R104" s="151">
        <f>IFERROR(Q104/N90,"-")</f>
        <v>5.0909132305498629E-3</v>
      </c>
      <c r="S104" s="183">
        <v>15</v>
      </c>
      <c r="T104" s="151">
        <f>IFERROR(S104/O90,"-")</f>
        <v>8.7209302325581398E-2</v>
      </c>
      <c r="U104" s="186">
        <f t="shared" si="69"/>
        <v>39949.73333333333</v>
      </c>
      <c r="V104" s="86">
        <f t="shared" si="101"/>
        <v>1.4195135800132489E-3</v>
      </c>
      <c r="W104" s="501"/>
      <c r="X104" s="501"/>
      <c r="Y104" s="101" t="s">
        <v>157</v>
      </c>
      <c r="Z104" s="183">
        <v>1762251</v>
      </c>
      <c r="AA104" s="151">
        <f>IFERROR(Z104/W90,"-")</f>
        <v>2.2321543022256043E-2</v>
      </c>
      <c r="AB104" s="183">
        <v>9</v>
      </c>
      <c r="AC104" s="151">
        <f>IFERROR(AB104/X90,"-")</f>
        <v>0.10465116279069768</v>
      </c>
      <c r="AD104" s="186">
        <f t="shared" si="70"/>
        <v>195805.66666666666</v>
      </c>
      <c r="AE104" s="86">
        <f t="shared" si="102"/>
        <v>8.5170814800794928E-4</v>
      </c>
      <c r="AF104" s="501"/>
      <c r="AG104" s="501"/>
      <c r="AH104" s="101" t="s">
        <v>157</v>
      </c>
      <c r="AI104" s="183">
        <v>514362</v>
      </c>
      <c r="AJ104" s="151">
        <f>IFERROR(AI104/AF90,"-")</f>
        <v>4.3922519528563145E-3</v>
      </c>
      <c r="AK104" s="183">
        <v>11</v>
      </c>
      <c r="AL104" s="151">
        <f>IFERROR(AK104/AG90,"-")</f>
        <v>8.1481481481481488E-2</v>
      </c>
      <c r="AM104" s="186">
        <f t="shared" si="71"/>
        <v>46760.181818181816</v>
      </c>
      <c r="AN104" s="86">
        <f t="shared" si="103"/>
        <v>1.0409766253430491E-3</v>
      </c>
      <c r="AO104" s="501"/>
      <c r="AP104" s="520"/>
      <c r="AQ104" s="101" t="s">
        <v>157</v>
      </c>
      <c r="AR104" s="183">
        <f t="shared" si="65"/>
        <v>4922205</v>
      </c>
      <c r="AS104" s="151">
        <f>IFERROR(AR104/AO90,"-")</f>
        <v>4.3747924293219371E-3</v>
      </c>
      <c r="AT104" s="183">
        <f t="shared" si="66"/>
        <v>101</v>
      </c>
      <c r="AU104" s="151">
        <f>IFERROR(AT104/AP90,"-")</f>
        <v>6.6491112574061886E-2</v>
      </c>
      <c r="AV104" s="186">
        <f t="shared" si="72"/>
        <v>48734.702970297032</v>
      </c>
      <c r="AW104" s="86">
        <f t="shared" si="104"/>
        <v>9.5580581054225417E-3</v>
      </c>
      <c r="AX104" s="98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P104" s="132"/>
      <c r="BQ104" s="132"/>
      <c r="BR104" s="132"/>
      <c r="BS104" s="132"/>
      <c r="BU104" s="66"/>
      <c r="BV104" s="124"/>
    </row>
    <row r="105" spans="2:74" s="10" customFormat="1" ht="14.25" customHeight="1">
      <c r="B105" s="505"/>
      <c r="C105" s="507"/>
      <c r="D105" s="494"/>
      <c r="E105" s="501"/>
      <c r="F105" s="501"/>
      <c r="G105" s="102" t="s">
        <v>158</v>
      </c>
      <c r="H105" s="184">
        <v>935478</v>
      </c>
      <c r="I105" s="152">
        <f>IFERROR(H105/E90,"-")</f>
        <v>1.1529684873175907E-3</v>
      </c>
      <c r="J105" s="184">
        <v>93</v>
      </c>
      <c r="K105" s="152">
        <f>IFERROR(J105/F90,"-")</f>
        <v>8.2593250444049734E-2</v>
      </c>
      <c r="L105" s="187">
        <f t="shared" si="68"/>
        <v>10058.903225806451</v>
      </c>
      <c r="M105" s="87">
        <f t="shared" si="100"/>
        <v>8.8009841960821431E-3</v>
      </c>
      <c r="N105" s="501"/>
      <c r="O105" s="501"/>
      <c r="P105" s="102" t="s">
        <v>158</v>
      </c>
      <c r="Q105" s="184">
        <v>164278</v>
      </c>
      <c r="R105" s="152">
        <f>IFERROR(Q105/N90,"-")</f>
        <v>1.3956289131479734E-3</v>
      </c>
      <c r="S105" s="184">
        <v>20</v>
      </c>
      <c r="T105" s="152">
        <f>IFERROR(S105/O90,"-")</f>
        <v>0.11627906976744186</v>
      </c>
      <c r="U105" s="187">
        <f t="shared" si="69"/>
        <v>8213.9</v>
      </c>
      <c r="V105" s="87">
        <f t="shared" si="101"/>
        <v>1.8926847733509984E-3</v>
      </c>
      <c r="W105" s="501"/>
      <c r="X105" s="501"/>
      <c r="Y105" s="102" t="s">
        <v>158</v>
      </c>
      <c r="Z105" s="184">
        <v>85040</v>
      </c>
      <c r="AA105" s="152">
        <f>IFERROR(Z105/W90,"-")</f>
        <v>1.0771587126990729E-3</v>
      </c>
      <c r="AB105" s="184">
        <v>10</v>
      </c>
      <c r="AC105" s="152">
        <f>IFERROR(AB105/X90,"-")</f>
        <v>0.11627906976744186</v>
      </c>
      <c r="AD105" s="187">
        <f t="shared" si="70"/>
        <v>8504</v>
      </c>
      <c r="AE105" s="87">
        <f t="shared" si="102"/>
        <v>9.4634238667549921E-4</v>
      </c>
      <c r="AF105" s="501"/>
      <c r="AG105" s="501"/>
      <c r="AH105" s="102" t="s">
        <v>158</v>
      </c>
      <c r="AI105" s="184">
        <v>130070</v>
      </c>
      <c r="AJ105" s="152">
        <f>IFERROR(AI105/AF90,"-")</f>
        <v>1.1106967690226355E-3</v>
      </c>
      <c r="AK105" s="184">
        <v>13</v>
      </c>
      <c r="AL105" s="152">
        <f>IFERROR(AK105/AG90,"-")</f>
        <v>9.6296296296296297E-2</v>
      </c>
      <c r="AM105" s="187">
        <f t="shared" si="71"/>
        <v>10005.384615384615</v>
      </c>
      <c r="AN105" s="87">
        <f t="shared" si="103"/>
        <v>1.230245102678149E-3</v>
      </c>
      <c r="AO105" s="501"/>
      <c r="AP105" s="520"/>
      <c r="AQ105" s="102" t="s">
        <v>158</v>
      </c>
      <c r="AR105" s="184">
        <f t="shared" si="65"/>
        <v>1314866</v>
      </c>
      <c r="AS105" s="152">
        <f>IFERROR(AR105/AO90,"-")</f>
        <v>1.1686359715560035E-3</v>
      </c>
      <c r="AT105" s="184">
        <f t="shared" si="66"/>
        <v>136</v>
      </c>
      <c r="AU105" s="152">
        <f>IFERROR(AT105/AP90,"-")</f>
        <v>8.9532587228439764E-2</v>
      </c>
      <c r="AV105" s="187">
        <f t="shared" si="72"/>
        <v>9668.1323529411766</v>
      </c>
      <c r="AW105" s="87">
        <f t="shared" si="104"/>
        <v>1.287025645878679E-2</v>
      </c>
      <c r="AX105" s="98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P105" s="132"/>
      <c r="BQ105" s="132"/>
      <c r="BR105" s="132"/>
      <c r="BS105" s="132"/>
      <c r="BU105" s="66"/>
      <c r="BV105" s="124"/>
    </row>
    <row r="106" spans="2:74" s="10" customFormat="1" ht="14.25" customHeight="1">
      <c r="B106" s="505"/>
      <c r="C106" s="508"/>
      <c r="D106" s="495"/>
      <c r="E106" s="502"/>
      <c r="F106" s="502"/>
      <c r="G106" s="103" t="s">
        <v>81</v>
      </c>
      <c r="H106" s="174">
        <v>155173731</v>
      </c>
      <c r="I106" s="152">
        <f>IFERROR(H106/E90,"-")</f>
        <v>0.19125027194920322</v>
      </c>
      <c r="J106" s="184">
        <v>923</v>
      </c>
      <c r="K106" s="152">
        <f>IFERROR(J106/F90,"-")</f>
        <v>0.81971580817051515</v>
      </c>
      <c r="L106" s="187">
        <f t="shared" si="68"/>
        <v>168118.88515709643</v>
      </c>
      <c r="M106" s="88">
        <f t="shared" si="100"/>
        <v>8.7347402290148576E-2</v>
      </c>
      <c r="N106" s="502"/>
      <c r="O106" s="502"/>
      <c r="P106" s="103" t="s">
        <v>81</v>
      </c>
      <c r="Q106" s="174">
        <v>23504070</v>
      </c>
      <c r="R106" s="152">
        <f>IFERROR(Q106/N90,"-")</f>
        <v>0.19967956554531882</v>
      </c>
      <c r="S106" s="184">
        <v>146</v>
      </c>
      <c r="T106" s="152">
        <f>IFERROR(S106/O90,"-")</f>
        <v>0.84883720930232553</v>
      </c>
      <c r="U106" s="187">
        <f t="shared" si="69"/>
        <v>160986.78082191781</v>
      </c>
      <c r="V106" s="88">
        <f t="shared" si="101"/>
        <v>1.3816598845462288E-2</v>
      </c>
      <c r="W106" s="502"/>
      <c r="X106" s="502"/>
      <c r="Y106" s="103" t="s">
        <v>81</v>
      </c>
      <c r="Z106" s="174">
        <v>26599014</v>
      </c>
      <c r="AA106" s="152">
        <f>IFERROR(Z106/W90,"-")</f>
        <v>0.33691627092314935</v>
      </c>
      <c r="AB106" s="184">
        <v>77</v>
      </c>
      <c r="AC106" s="152">
        <f>IFERROR(AB106/X90,"-")</f>
        <v>0.89534883720930236</v>
      </c>
      <c r="AD106" s="187">
        <f t="shared" si="70"/>
        <v>345441.74025974027</v>
      </c>
      <c r="AE106" s="88">
        <f t="shared" si="102"/>
        <v>7.2868363774013442E-3</v>
      </c>
      <c r="AF106" s="502"/>
      <c r="AG106" s="502"/>
      <c r="AH106" s="103" t="s">
        <v>81</v>
      </c>
      <c r="AI106" s="174">
        <v>26592212</v>
      </c>
      <c r="AJ106" s="152">
        <f>IFERROR(AI106/AF90,"-")</f>
        <v>0.22707683516233534</v>
      </c>
      <c r="AK106" s="184">
        <v>118</v>
      </c>
      <c r="AL106" s="152">
        <f>IFERROR(AK106/AG90,"-")</f>
        <v>0.87407407407407411</v>
      </c>
      <c r="AM106" s="187">
        <f t="shared" si="71"/>
        <v>225357.72881355931</v>
      </c>
      <c r="AN106" s="88">
        <f t="shared" si="103"/>
        <v>1.1166840162770891E-2</v>
      </c>
      <c r="AO106" s="502"/>
      <c r="AP106" s="521"/>
      <c r="AQ106" s="103" t="s">
        <v>81</v>
      </c>
      <c r="AR106" s="174">
        <f t="shared" si="65"/>
        <v>231869027</v>
      </c>
      <c r="AS106" s="152">
        <f>IFERROR(AR106/AO90,"-")</f>
        <v>0.20608220582317149</v>
      </c>
      <c r="AT106" s="184">
        <f t="shared" si="66"/>
        <v>1264</v>
      </c>
      <c r="AU106" s="152">
        <f>IFERROR(AT106/AP90,"-")</f>
        <v>0.83212639894667539</v>
      </c>
      <c r="AV106" s="187">
        <f t="shared" si="72"/>
        <v>183440.68591772151</v>
      </c>
      <c r="AW106" s="88">
        <f t="shared" si="104"/>
        <v>0.1196176776757831</v>
      </c>
      <c r="AX106" s="98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P106" s="132"/>
      <c r="BQ106" s="132"/>
      <c r="BR106" s="132"/>
      <c r="BS106" s="132"/>
      <c r="BU106" s="66"/>
      <c r="BV106" s="124"/>
    </row>
    <row r="107" spans="2:74" s="10" customFormat="1" ht="14.25" customHeight="1">
      <c r="B107" s="505">
        <v>7</v>
      </c>
      <c r="C107" s="506" t="s">
        <v>129</v>
      </c>
      <c r="D107" s="493">
        <f>BL11</f>
        <v>9428</v>
      </c>
      <c r="E107" s="503">
        <f t="shared" ref="E107" si="105">VLOOKUP(C107,$AY$5:$BI$78,2,0)</f>
        <v>559272930</v>
      </c>
      <c r="F107" s="503">
        <f t="shared" ref="F107" si="106">VLOOKUP(C107,$AY$5:$BI$78,7,0)</f>
        <v>899</v>
      </c>
      <c r="G107" s="99" t="s">
        <v>144</v>
      </c>
      <c r="H107" s="182">
        <v>6504864</v>
      </c>
      <c r="I107" s="150">
        <f>IFERROR(H107/E107,"-")</f>
        <v>1.1630929464081161E-2</v>
      </c>
      <c r="J107" s="182">
        <v>169</v>
      </c>
      <c r="K107" s="150">
        <f>IFERROR(J107/F107,"-")</f>
        <v>0.18798665183537264</v>
      </c>
      <c r="L107" s="185">
        <f t="shared" si="68"/>
        <v>38490.319526627216</v>
      </c>
      <c r="M107" s="85">
        <f>IFERROR(J107/$BL$11,0)</f>
        <v>1.7925328807806534E-2</v>
      </c>
      <c r="N107" s="503">
        <f t="shared" ref="N107" si="107">VLOOKUP(C107,$AY$5:$BI$78,3,0)</f>
        <v>74631280</v>
      </c>
      <c r="O107" s="503">
        <f t="shared" ref="O107" si="108">VLOOKUP(C107,$AY$5:$BI$78,8,0)</f>
        <v>103</v>
      </c>
      <c r="P107" s="99" t="s">
        <v>144</v>
      </c>
      <c r="Q107" s="182">
        <v>500847</v>
      </c>
      <c r="R107" s="150">
        <f>IFERROR(Q107/N107,"-")</f>
        <v>6.7109528337179801E-3</v>
      </c>
      <c r="S107" s="182">
        <v>17</v>
      </c>
      <c r="T107" s="150">
        <f>IFERROR(S107/O107,"-")</f>
        <v>0.1650485436893204</v>
      </c>
      <c r="U107" s="185">
        <f t="shared" si="69"/>
        <v>29461.588235294119</v>
      </c>
      <c r="V107" s="85">
        <f>IFERROR(S107/$BL$11,0)</f>
        <v>1.8031395842172252E-3</v>
      </c>
      <c r="W107" s="503">
        <f t="shared" ref="W107" si="109">VLOOKUP(C107,$AY$5:$BI$78,4,0)</f>
        <v>30878840</v>
      </c>
      <c r="X107" s="503">
        <f t="shared" ref="X107" si="110">VLOOKUP(C107,$AY$5:$BI$78,9,0)</f>
        <v>49</v>
      </c>
      <c r="Y107" s="99" t="s">
        <v>144</v>
      </c>
      <c r="Z107" s="182">
        <v>301705</v>
      </c>
      <c r="AA107" s="150">
        <f>IFERROR(Z107/W107,"-")</f>
        <v>9.7706066678670579E-3</v>
      </c>
      <c r="AB107" s="182">
        <v>14</v>
      </c>
      <c r="AC107" s="150">
        <f>IFERROR(AB107/X107,"-")</f>
        <v>0.2857142857142857</v>
      </c>
      <c r="AD107" s="185">
        <f t="shared" si="70"/>
        <v>21550.357142857141</v>
      </c>
      <c r="AE107" s="85">
        <f>IFERROR(AB107/$BL$11,0)</f>
        <v>1.4849384811200679E-3</v>
      </c>
      <c r="AF107" s="503">
        <f t="shared" ref="AF107" si="111">VLOOKUP(C107,$AY$5:$BI$78,5,0)</f>
        <v>91840300</v>
      </c>
      <c r="AG107" s="503">
        <f t="shared" ref="AG107" si="112">VLOOKUP(C107,$AY$5:$BI$78,10,0)</f>
        <v>109</v>
      </c>
      <c r="AH107" s="99" t="s">
        <v>144</v>
      </c>
      <c r="AI107" s="182">
        <v>618043</v>
      </c>
      <c r="AJ107" s="150">
        <f>IFERROR(AI107/AF107,"-")</f>
        <v>6.7295402998465816E-3</v>
      </c>
      <c r="AK107" s="182">
        <v>31</v>
      </c>
      <c r="AL107" s="150">
        <f>IFERROR(AK107/AG107,"-")</f>
        <v>0.28440366972477066</v>
      </c>
      <c r="AM107" s="185">
        <f t="shared" si="71"/>
        <v>19936.870967741936</v>
      </c>
      <c r="AN107" s="85">
        <f>IFERROR(AK107/$BL$11,0)</f>
        <v>3.2880780653372931E-3</v>
      </c>
      <c r="AO107" s="503">
        <f t="shared" ref="AO107" si="113">VLOOKUP(C107,$AY$5:$BI$78,6,0)</f>
        <v>756623350</v>
      </c>
      <c r="AP107" s="519">
        <f t="shared" ref="AP107" si="114">VLOOKUP(C107,$AY$5:$BI$78,11,0)</f>
        <v>1160</v>
      </c>
      <c r="AQ107" s="99" t="s">
        <v>144</v>
      </c>
      <c r="AR107" s="182">
        <f t="shared" si="65"/>
        <v>7925459</v>
      </c>
      <c r="AS107" s="150">
        <f>IFERROR(AR107/AO107,"-")</f>
        <v>1.0474774536101747E-2</v>
      </c>
      <c r="AT107" s="182">
        <f t="shared" si="66"/>
        <v>231</v>
      </c>
      <c r="AU107" s="150">
        <f>IFERROR(AT107/AP107,"-")</f>
        <v>0.19913793103448277</v>
      </c>
      <c r="AV107" s="185">
        <f t="shared" si="72"/>
        <v>34309.346320346318</v>
      </c>
      <c r="AW107" s="85">
        <f>IFERROR(AT107/$BL$11,0)</f>
        <v>2.450148493848112E-2</v>
      </c>
      <c r="AX107" s="98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P107" s="132"/>
      <c r="BQ107" s="132"/>
      <c r="BR107" s="132"/>
      <c r="BS107" s="132"/>
      <c r="BU107" s="66"/>
      <c r="BV107" s="124"/>
    </row>
    <row r="108" spans="2:74" s="10" customFormat="1" ht="14.25" customHeight="1">
      <c r="B108" s="505"/>
      <c r="C108" s="507"/>
      <c r="D108" s="494"/>
      <c r="E108" s="501"/>
      <c r="F108" s="501"/>
      <c r="G108" s="100" t="s">
        <v>145</v>
      </c>
      <c r="H108" s="183">
        <v>18794647</v>
      </c>
      <c r="I108" s="151">
        <f>IFERROR(H108/E107,"-")</f>
        <v>3.3605500985002083E-2</v>
      </c>
      <c r="J108" s="183">
        <v>239</v>
      </c>
      <c r="K108" s="151">
        <f>IFERROR(J108/F107,"-")</f>
        <v>0.26585094549499444</v>
      </c>
      <c r="L108" s="186">
        <f t="shared" si="68"/>
        <v>78638.690376569037</v>
      </c>
      <c r="M108" s="86">
        <f>IFERROR(J108/$BL$11,0)</f>
        <v>2.5350021213406872E-2</v>
      </c>
      <c r="N108" s="501"/>
      <c r="O108" s="501"/>
      <c r="P108" s="100" t="s">
        <v>145</v>
      </c>
      <c r="Q108" s="183">
        <v>1216831</v>
      </c>
      <c r="R108" s="151">
        <f>IFERROR(Q108/N107,"-")</f>
        <v>1.6304570952019048E-2</v>
      </c>
      <c r="S108" s="183">
        <v>29</v>
      </c>
      <c r="T108" s="151">
        <f>IFERROR(S108/O107,"-")</f>
        <v>0.28155339805825241</v>
      </c>
      <c r="U108" s="186">
        <f t="shared" si="69"/>
        <v>41959.689655172413</v>
      </c>
      <c r="V108" s="86">
        <f>IFERROR(S108/$BL$11,0)</f>
        <v>3.075943996605855E-3</v>
      </c>
      <c r="W108" s="501"/>
      <c r="X108" s="501"/>
      <c r="Y108" s="100" t="s">
        <v>145</v>
      </c>
      <c r="Z108" s="183">
        <v>289195</v>
      </c>
      <c r="AA108" s="151">
        <f>IFERROR(Z108/W107,"-")</f>
        <v>9.365474868874608E-3</v>
      </c>
      <c r="AB108" s="183">
        <v>20</v>
      </c>
      <c r="AC108" s="151">
        <f>IFERROR(AB108/X107,"-")</f>
        <v>0.40816326530612246</v>
      </c>
      <c r="AD108" s="186">
        <f t="shared" si="70"/>
        <v>14459.75</v>
      </c>
      <c r="AE108" s="86">
        <f>IFERROR(AB108/$BL$11,0)</f>
        <v>2.1213406873143827E-3</v>
      </c>
      <c r="AF108" s="501"/>
      <c r="AG108" s="501"/>
      <c r="AH108" s="100" t="s">
        <v>145</v>
      </c>
      <c r="AI108" s="183">
        <v>1649079</v>
      </c>
      <c r="AJ108" s="151">
        <f>IFERROR(AI108/AF107,"-")</f>
        <v>1.7955940910471764E-2</v>
      </c>
      <c r="AK108" s="183">
        <v>34</v>
      </c>
      <c r="AL108" s="151">
        <f>IFERROR(AK108/AG107,"-")</f>
        <v>0.31192660550458717</v>
      </c>
      <c r="AM108" s="186">
        <f t="shared" si="71"/>
        <v>48502.323529411762</v>
      </c>
      <c r="AN108" s="86">
        <f>IFERROR(AK108/$BL$11,0)</f>
        <v>3.6062791684344504E-3</v>
      </c>
      <c r="AO108" s="501"/>
      <c r="AP108" s="520"/>
      <c r="AQ108" s="100" t="s">
        <v>145</v>
      </c>
      <c r="AR108" s="183">
        <f t="shared" si="65"/>
        <v>21949752</v>
      </c>
      <c r="AS108" s="151">
        <f>IFERROR(AR108/AO107,"-")</f>
        <v>2.901014355425325E-2</v>
      </c>
      <c r="AT108" s="183">
        <f t="shared" si="66"/>
        <v>322</v>
      </c>
      <c r="AU108" s="151">
        <f>IFERROR(AT108/AP107,"-")</f>
        <v>0.27758620689655172</v>
      </c>
      <c r="AV108" s="186">
        <f t="shared" si="72"/>
        <v>68166.931677018627</v>
      </c>
      <c r="AW108" s="86">
        <f>IFERROR(AT108/$BL$11,0)</f>
        <v>3.4153585065761563E-2</v>
      </c>
      <c r="AX108" s="98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P108" s="132"/>
      <c r="BQ108" s="132"/>
      <c r="BR108" s="132"/>
      <c r="BS108" s="132"/>
      <c r="BU108" s="66"/>
      <c r="BV108" s="124"/>
    </row>
    <row r="109" spans="2:74" s="10" customFormat="1" ht="14.25" customHeight="1">
      <c r="B109" s="505"/>
      <c r="C109" s="507"/>
      <c r="D109" s="494"/>
      <c r="E109" s="501"/>
      <c r="F109" s="501"/>
      <c r="G109" s="101" t="s">
        <v>146</v>
      </c>
      <c r="H109" s="183">
        <v>18550557</v>
      </c>
      <c r="I109" s="151">
        <f>IFERROR(H109/E107,"-")</f>
        <v>3.3169059335662825E-2</v>
      </c>
      <c r="J109" s="183">
        <v>305</v>
      </c>
      <c r="K109" s="151">
        <f>IFERROR(J109/F107,"-")</f>
        <v>0.339265850945495</v>
      </c>
      <c r="L109" s="186">
        <f t="shared" si="68"/>
        <v>60821.498360655736</v>
      </c>
      <c r="M109" s="86">
        <f t="shared" ref="M109:M123" si="115">IFERROR(J109/$BL$11,0)</f>
        <v>3.2350445481544338E-2</v>
      </c>
      <c r="N109" s="501"/>
      <c r="O109" s="501"/>
      <c r="P109" s="101" t="s">
        <v>146</v>
      </c>
      <c r="Q109" s="183">
        <v>1108182</v>
      </c>
      <c r="R109" s="151">
        <f>IFERROR(Q109/N107,"-")</f>
        <v>1.4848760466120908E-2</v>
      </c>
      <c r="S109" s="183">
        <v>30</v>
      </c>
      <c r="T109" s="151">
        <f>IFERROR(S109/O107,"-")</f>
        <v>0.29126213592233008</v>
      </c>
      <c r="U109" s="186">
        <f t="shared" si="69"/>
        <v>36939.4</v>
      </c>
      <c r="V109" s="86">
        <f t="shared" ref="V109:V123" si="116">IFERROR(S109/$BL$11,0)</f>
        <v>3.182011030971574E-3</v>
      </c>
      <c r="W109" s="501"/>
      <c r="X109" s="501"/>
      <c r="Y109" s="101" t="s">
        <v>146</v>
      </c>
      <c r="Z109" s="183">
        <v>923371</v>
      </c>
      <c r="AA109" s="151">
        <f>IFERROR(Z109/W107,"-")</f>
        <v>2.9903033922258737E-2</v>
      </c>
      <c r="AB109" s="183">
        <v>20</v>
      </c>
      <c r="AC109" s="151">
        <f>IFERROR(AB109/X107,"-")</f>
        <v>0.40816326530612246</v>
      </c>
      <c r="AD109" s="186">
        <f t="shared" si="70"/>
        <v>46168.55</v>
      </c>
      <c r="AE109" s="86">
        <f t="shared" ref="AE109:AE123" si="117">IFERROR(AB109/$BL$11,0)</f>
        <v>2.1213406873143827E-3</v>
      </c>
      <c r="AF109" s="501"/>
      <c r="AG109" s="501"/>
      <c r="AH109" s="101" t="s">
        <v>146</v>
      </c>
      <c r="AI109" s="183">
        <v>3341992</v>
      </c>
      <c r="AJ109" s="151">
        <f>IFERROR(AI109/AF107,"-")</f>
        <v>3.6389166847233728E-2</v>
      </c>
      <c r="AK109" s="183">
        <v>50</v>
      </c>
      <c r="AL109" s="151">
        <f>IFERROR(AK109/AG107,"-")</f>
        <v>0.45871559633027525</v>
      </c>
      <c r="AM109" s="186">
        <f t="shared" si="71"/>
        <v>66839.839999999997</v>
      </c>
      <c r="AN109" s="86">
        <f t="shared" ref="AN109:AN123" si="118">IFERROR(AK109/$BL$11,0)</f>
        <v>5.3033517182859563E-3</v>
      </c>
      <c r="AO109" s="501"/>
      <c r="AP109" s="520"/>
      <c r="AQ109" s="101" t="s">
        <v>146</v>
      </c>
      <c r="AR109" s="183">
        <f t="shared" si="65"/>
        <v>23924102</v>
      </c>
      <c r="AS109" s="151">
        <f>IFERROR(AR109/AO107,"-")</f>
        <v>3.1619566062823727E-2</v>
      </c>
      <c r="AT109" s="183">
        <f t="shared" si="66"/>
        <v>405</v>
      </c>
      <c r="AU109" s="151">
        <f>IFERROR(AT109/AP107,"-")</f>
        <v>0.34913793103448276</v>
      </c>
      <c r="AV109" s="186">
        <f t="shared" si="72"/>
        <v>59071.856790123456</v>
      </c>
      <c r="AW109" s="86">
        <f t="shared" ref="AW109:AW123" si="119">IFERROR(AT109/$BL$11,0)</f>
        <v>4.295714891811625E-2</v>
      </c>
      <c r="AX109" s="98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P109" s="132"/>
      <c r="BQ109" s="132"/>
      <c r="BR109" s="132"/>
      <c r="BS109" s="132"/>
      <c r="BU109" s="66"/>
      <c r="BV109" s="124"/>
    </row>
    <row r="110" spans="2:74" s="10" customFormat="1" ht="14.25" customHeight="1">
      <c r="B110" s="505"/>
      <c r="C110" s="507"/>
      <c r="D110" s="494"/>
      <c r="E110" s="501"/>
      <c r="F110" s="501"/>
      <c r="G110" s="101" t="s">
        <v>147</v>
      </c>
      <c r="H110" s="183">
        <v>3330269</v>
      </c>
      <c r="I110" s="151">
        <f>IFERROR(H110/E107,"-")</f>
        <v>5.9546400717088166E-3</v>
      </c>
      <c r="J110" s="183">
        <v>74</v>
      </c>
      <c r="K110" s="151">
        <f>IFERROR(J110/F107,"-")</f>
        <v>8.2313681868743049E-2</v>
      </c>
      <c r="L110" s="186">
        <f t="shared" si="68"/>
        <v>45003.635135135133</v>
      </c>
      <c r="M110" s="86">
        <f t="shared" si="115"/>
        <v>7.8489605430632162E-3</v>
      </c>
      <c r="N110" s="501"/>
      <c r="O110" s="501"/>
      <c r="P110" s="101" t="s">
        <v>147</v>
      </c>
      <c r="Q110" s="183">
        <v>97042</v>
      </c>
      <c r="R110" s="151">
        <f>IFERROR(Q110/N107,"-")</f>
        <v>1.3002858854893014E-3</v>
      </c>
      <c r="S110" s="183">
        <v>11</v>
      </c>
      <c r="T110" s="151">
        <f>IFERROR(S110/O107,"-")</f>
        <v>0.10679611650485436</v>
      </c>
      <c r="U110" s="186">
        <f t="shared" si="69"/>
        <v>8822</v>
      </c>
      <c r="V110" s="86">
        <f t="shared" si="116"/>
        <v>1.1667373780229104E-3</v>
      </c>
      <c r="W110" s="501"/>
      <c r="X110" s="501"/>
      <c r="Y110" s="101" t="s">
        <v>147</v>
      </c>
      <c r="Z110" s="183">
        <v>282115</v>
      </c>
      <c r="AA110" s="151">
        <f>IFERROR(Z110/W107,"-")</f>
        <v>9.1361916445047812E-3</v>
      </c>
      <c r="AB110" s="183">
        <v>7</v>
      </c>
      <c r="AC110" s="151">
        <f>IFERROR(AB110/X107,"-")</f>
        <v>0.14285714285714285</v>
      </c>
      <c r="AD110" s="186">
        <f t="shared" si="70"/>
        <v>40302.142857142855</v>
      </c>
      <c r="AE110" s="86">
        <f t="shared" si="117"/>
        <v>7.4246924056003397E-4</v>
      </c>
      <c r="AF110" s="501"/>
      <c r="AG110" s="501"/>
      <c r="AH110" s="101" t="s">
        <v>147</v>
      </c>
      <c r="AI110" s="183">
        <v>65582</v>
      </c>
      <c r="AJ110" s="151">
        <f>IFERROR(AI110/AF107,"-")</f>
        <v>7.1408738865182282E-4</v>
      </c>
      <c r="AK110" s="183">
        <v>6</v>
      </c>
      <c r="AL110" s="151">
        <f>IFERROR(AK110/AG107,"-")</f>
        <v>5.5045871559633031E-2</v>
      </c>
      <c r="AM110" s="186">
        <f t="shared" si="71"/>
        <v>10930.333333333334</v>
      </c>
      <c r="AN110" s="86">
        <f t="shared" si="118"/>
        <v>6.3640220619431477E-4</v>
      </c>
      <c r="AO110" s="501"/>
      <c r="AP110" s="520"/>
      <c r="AQ110" s="101" t="s">
        <v>147</v>
      </c>
      <c r="AR110" s="183">
        <f t="shared" si="65"/>
        <v>3775008</v>
      </c>
      <c r="AS110" s="151">
        <f>IFERROR(AR110/AO107,"-")</f>
        <v>4.9892829767942005E-3</v>
      </c>
      <c r="AT110" s="183">
        <f t="shared" si="66"/>
        <v>98</v>
      </c>
      <c r="AU110" s="151">
        <f>IFERROR(AT110/AP107,"-")</f>
        <v>8.4482758620689657E-2</v>
      </c>
      <c r="AV110" s="186">
        <f t="shared" si="72"/>
        <v>38520.489795918365</v>
      </c>
      <c r="AW110" s="86">
        <f t="shared" si="119"/>
        <v>1.0394569367840474E-2</v>
      </c>
      <c r="AX110" s="98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P110" s="132"/>
      <c r="BQ110" s="132"/>
      <c r="BR110" s="132"/>
      <c r="BS110" s="132"/>
      <c r="BU110" s="66"/>
      <c r="BV110" s="124"/>
    </row>
    <row r="111" spans="2:74" s="10" customFormat="1" ht="14.25" customHeight="1">
      <c r="B111" s="505"/>
      <c r="C111" s="507"/>
      <c r="D111" s="494"/>
      <c r="E111" s="501"/>
      <c r="F111" s="501"/>
      <c r="G111" s="101" t="s">
        <v>148</v>
      </c>
      <c r="H111" s="183">
        <v>18322506</v>
      </c>
      <c r="I111" s="151">
        <f>IFERROR(H111/E107,"-")</f>
        <v>3.2761295991922942E-2</v>
      </c>
      <c r="J111" s="183">
        <v>344</v>
      </c>
      <c r="K111" s="151">
        <f>IFERROR(J111/F107,"-")</f>
        <v>0.38264738598442716</v>
      </c>
      <c r="L111" s="186">
        <f t="shared" si="68"/>
        <v>53263.098837209305</v>
      </c>
      <c r="M111" s="86">
        <f t="shared" si="115"/>
        <v>3.6487059821807381E-2</v>
      </c>
      <c r="N111" s="501"/>
      <c r="O111" s="501"/>
      <c r="P111" s="101" t="s">
        <v>148</v>
      </c>
      <c r="Q111" s="183">
        <v>1209089</v>
      </c>
      <c r="R111" s="151">
        <f>IFERROR(Q111/N107,"-")</f>
        <v>1.6200834288250181E-2</v>
      </c>
      <c r="S111" s="183">
        <v>49</v>
      </c>
      <c r="T111" s="151">
        <f>IFERROR(S111/O107,"-")</f>
        <v>0.47572815533980584</v>
      </c>
      <c r="U111" s="186">
        <f t="shared" si="69"/>
        <v>24675.285714285714</v>
      </c>
      <c r="V111" s="86">
        <f t="shared" si="116"/>
        <v>5.1972846839202372E-3</v>
      </c>
      <c r="W111" s="501"/>
      <c r="X111" s="501"/>
      <c r="Y111" s="101" t="s">
        <v>148</v>
      </c>
      <c r="Z111" s="183">
        <v>702181</v>
      </c>
      <c r="AA111" s="151">
        <f>IFERROR(Z111/W107,"-")</f>
        <v>2.273987623887426E-2</v>
      </c>
      <c r="AB111" s="183">
        <v>20</v>
      </c>
      <c r="AC111" s="151">
        <f>IFERROR(AB111/X107,"-")</f>
        <v>0.40816326530612246</v>
      </c>
      <c r="AD111" s="186">
        <f t="shared" si="70"/>
        <v>35109.050000000003</v>
      </c>
      <c r="AE111" s="86">
        <f t="shared" si="117"/>
        <v>2.1213406873143827E-3</v>
      </c>
      <c r="AF111" s="501"/>
      <c r="AG111" s="501"/>
      <c r="AH111" s="101" t="s">
        <v>148</v>
      </c>
      <c r="AI111" s="183">
        <v>1669135</v>
      </c>
      <c r="AJ111" s="151">
        <f>IFERROR(AI111/AF107,"-")</f>
        <v>1.8174319988066241E-2</v>
      </c>
      <c r="AK111" s="183">
        <v>53</v>
      </c>
      <c r="AL111" s="151">
        <f>IFERROR(AK111/AG107,"-")</f>
        <v>0.48623853211009177</v>
      </c>
      <c r="AM111" s="186">
        <f t="shared" si="71"/>
        <v>31493.113207547169</v>
      </c>
      <c r="AN111" s="86">
        <f t="shared" si="118"/>
        <v>5.6215528213831144E-3</v>
      </c>
      <c r="AO111" s="501"/>
      <c r="AP111" s="520"/>
      <c r="AQ111" s="101" t="s">
        <v>148</v>
      </c>
      <c r="AR111" s="183">
        <f t="shared" si="65"/>
        <v>21902911</v>
      </c>
      <c r="AS111" s="151">
        <f>IFERROR(AR111/AO107,"-")</f>
        <v>2.894823560494135E-2</v>
      </c>
      <c r="AT111" s="183">
        <f t="shared" si="66"/>
        <v>466</v>
      </c>
      <c r="AU111" s="151">
        <f>IFERROR(AT111/AP107,"-")</f>
        <v>0.40172413793103451</v>
      </c>
      <c r="AV111" s="186">
        <f t="shared" si="72"/>
        <v>47001.954935622314</v>
      </c>
      <c r="AW111" s="86">
        <f t="shared" si="119"/>
        <v>4.9427238014425119E-2</v>
      </c>
      <c r="AX111" s="98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P111" s="132"/>
      <c r="BQ111" s="132"/>
      <c r="BR111" s="132"/>
      <c r="BS111" s="132"/>
      <c r="BU111" s="66"/>
      <c r="BV111" s="124"/>
    </row>
    <row r="112" spans="2:74" s="10" customFormat="1" ht="14.25" customHeight="1">
      <c r="B112" s="505"/>
      <c r="C112" s="507"/>
      <c r="D112" s="494"/>
      <c r="E112" s="501"/>
      <c r="F112" s="501"/>
      <c r="G112" s="101" t="s">
        <v>149</v>
      </c>
      <c r="H112" s="183">
        <v>25267251</v>
      </c>
      <c r="I112" s="151">
        <f>IFERROR(H112/E107,"-")</f>
        <v>4.5178748415375655E-2</v>
      </c>
      <c r="J112" s="183">
        <v>352</v>
      </c>
      <c r="K112" s="151">
        <f>IFERROR(J112/F107,"-")</f>
        <v>0.39154616240266965</v>
      </c>
      <c r="L112" s="186">
        <f t="shared" si="68"/>
        <v>71781.963068181823</v>
      </c>
      <c r="M112" s="86">
        <f t="shared" si="115"/>
        <v>3.7335596096733134E-2</v>
      </c>
      <c r="N112" s="501"/>
      <c r="O112" s="501"/>
      <c r="P112" s="101" t="s">
        <v>149</v>
      </c>
      <c r="Q112" s="183">
        <v>3711398</v>
      </c>
      <c r="R112" s="151">
        <f>IFERROR(Q112/N107,"-")</f>
        <v>4.9729791583368259E-2</v>
      </c>
      <c r="S112" s="183">
        <v>50</v>
      </c>
      <c r="T112" s="151">
        <f>IFERROR(S112/O107,"-")</f>
        <v>0.4854368932038835</v>
      </c>
      <c r="U112" s="186">
        <f t="shared" si="69"/>
        <v>74227.960000000006</v>
      </c>
      <c r="V112" s="86">
        <f t="shared" si="116"/>
        <v>5.3033517182859563E-3</v>
      </c>
      <c r="W112" s="501"/>
      <c r="X112" s="501"/>
      <c r="Y112" s="101" t="s">
        <v>149</v>
      </c>
      <c r="Z112" s="183">
        <v>2055345</v>
      </c>
      <c r="AA112" s="151">
        <f>IFERROR(Z112/W107,"-")</f>
        <v>6.6561600111921304E-2</v>
      </c>
      <c r="AB112" s="183">
        <v>20</v>
      </c>
      <c r="AC112" s="151">
        <f>IFERROR(AB112/X107,"-")</f>
        <v>0.40816326530612246</v>
      </c>
      <c r="AD112" s="186">
        <f t="shared" si="70"/>
        <v>102767.25</v>
      </c>
      <c r="AE112" s="86">
        <f t="shared" si="117"/>
        <v>2.1213406873143827E-3</v>
      </c>
      <c r="AF112" s="501"/>
      <c r="AG112" s="501"/>
      <c r="AH112" s="101" t="s">
        <v>149</v>
      </c>
      <c r="AI112" s="183">
        <v>2318729</v>
      </c>
      <c r="AJ112" s="151">
        <f>IFERROR(AI112/AF107,"-")</f>
        <v>2.5247402284182433E-2</v>
      </c>
      <c r="AK112" s="183">
        <v>49</v>
      </c>
      <c r="AL112" s="151">
        <f>IFERROR(AK112/AG107,"-")</f>
        <v>0.44954128440366975</v>
      </c>
      <c r="AM112" s="186">
        <f t="shared" si="71"/>
        <v>47321</v>
      </c>
      <c r="AN112" s="86">
        <f t="shared" si="118"/>
        <v>5.1972846839202372E-3</v>
      </c>
      <c r="AO112" s="501"/>
      <c r="AP112" s="520"/>
      <c r="AQ112" s="101" t="s">
        <v>149</v>
      </c>
      <c r="AR112" s="183">
        <f t="shared" si="65"/>
        <v>33352723</v>
      </c>
      <c r="AS112" s="151">
        <f>IFERROR(AR112/AO107,"-")</f>
        <v>4.4081012038552601E-2</v>
      </c>
      <c r="AT112" s="183">
        <f t="shared" si="66"/>
        <v>471</v>
      </c>
      <c r="AU112" s="151">
        <f>IFERROR(AT112/AP107,"-")</f>
        <v>0.4060344827586207</v>
      </c>
      <c r="AV112" s="186">
        <f t="shared" si="72"/>
        <v>70812.575371549887</v>
      </c>
      <c r="AW112" s="86">
        <f t="shared" si="119"/>
        <v>4.9957573186253712E-2</v>
      </c>
      <c r="AX112" s="98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P112" s="132"/>
      <c r="BQ112" s="132"/>
      <c r="BR112" s="132"/>
      <c r="BS112" s="132"/>
      <c r="BU112" s="66"/>
      <c r="BV112" s="124"/>
    </row>
    <row r="113" spans="2:74" s="10" customFormat="1" ht="14.25" customHeight="1">
      <c r="B113" s="505"/>
      <c r="C113" s="507"/>
      <c r="D113" s="494"/>
      <c r="E113" s="501"/>
      <c r="F113" s="501"/>
      <c r="G113" s="101" t="s">
        <v>150</v>
      </c>
      <c r="H113" s="183">
        <v>18887678</v>
      </c>
      <c r="I113" s="151">
        <f>IFERROR(H113/E107,"-")</f>
        <v>3.3771843740050142E-2</v>
      </c>
      <c r="J113" s="183">
        <v>98</v>
      </c>
      <c r="K113" s="151">
        <f>IFERROR(J113/F107,"-")</f>
        <v>0.10901001112347053</v>
      </c>
      <c r="L113" s="186">
        <f t="shared" si="68"/>
        <v>192731.4081632653</v>
      </c>
      <c r="M113" s="86">
        <f t="shared" si="115"/>
        <v>1.0394569367840474E-2</v>
      </c>
      <c r="N113" s="501"/>
      <c r="O113" s="501"/>
      <c r="P113" s="101" t="s">
        <v>150</v>
      </c>
      <c r="Q113" s="183">
        <v>1842317</v>
      </c>
      <c r="R113" s="151">
        <f>IFERROR(Q113/N107,"-")</f>
        <v>2.4685587598122397E-2</v>
      </c>
      <c r="S113" s="183">
        <v>22</v>
      </c>
      <c r="T113" s="151">
        <f>IFERROR(S113/O107,"-")</f>
        <v>0.21359223300970873</v>
      </c>
      <c r="U113" s="186">
        <f t="shared" si="69"/>
        <v>83741.681818181823</v>
      </c>
      <c r="V113" s="86">
        <f t="shared" si="116"/>
        <v>2.3334747560458209E-3</v>
      </c>
      <c r="W113" s="501"/>
      <c r="X113" s="501"/>
      <c r="Y113" s="101" t="s">
        <v>150</v>
      </c>
      <c r="Z113" s="183">
        <v>702596</v>
      </c>
      <c r="AA113" s="151">
        <f>IFERROR(Z113/W107,"-")</f>
        <v>2.2753315862901587E-2</v>
      </c>
      <c r="AB113" s="183">
        <v>8</v>
      </c>
      <c r="AC113" s="151">
        <f>IFERROR(AB113/X107,"-")</f>
        <v>0.16326530612244897</v>
      </c>
      <c r="AD113" s="186">
        <f t="shared" si="70"/>
        <v>87824.5</v>
      </c>
      <c r="AE113" s="86">
        <f t="shared" si="117"/>
        <v>8.4853627492575306E-4</v>
      </c>
      <c r="AF113" s="501"/>
      <c r="AG113" s="501"/>
      <c r="AH113" s="101" t="s">
        <v>150</v>
      </c>
      <c r="AI113" s="183">
        <v>2574305</v>
      </c>
      <c r="AJ113" s="151">
        <f>IFERROR(AI113/AF107,"-")</f>
        <v>2.8030232915179937E-2</v>
      </c>
      <c r="AK113" s="183">
        <v>12</v>
      </c>
      <c r="AL113" s="151">
        <f>IFERROR(AK113/AG107,"-")</f>
        <v>0.11009174311926606</v>
      </c>
      <c r="AM113" s="186">
        <f t="shared" si="71"/>
        <v>214525.41666666666</v>
      </c>
      <c r="AN113" s="86">
        <f t="shared" si="118"/>
        <v>1.2728044123886295E-3</v>
      </c>
      <c r="AO113" s="501"/>
      <c r="AP113" s="520"/>
      <c r="AQ113" s="101" t="s">
        <v>150</v>
      </c>
      <c r="AR113" s="183">
        <f t="shared" si="65"/>
        <v>24006896</v>
      </c>
      <c r="AS113" s="151">
        <f>IFERROR(AR113/AO107,"-")</f>
        <v>3.1728991710340423E-2</v>
      </c>
      <c r="AT113" s="183">
        <f t="shared" si="66"/>
        <v>140</v>
      </c>
      <c r="AU113" s="151">
        <f>IFERROR(AT113/AP107,"-")</f>
        <v>0.1206896551724138</v>
      </c>
      <c r="AV113" s="186">
        <f t="shared" si="72"/>
        <v>171477.82857142857</v>
      </c>
      <c r="AW113" s="86">
        <f t="shared" si="119"/>
        <v>1.4849384811200678E-2</v>
      </c>
      <c r="AX113" s="98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P113" s="132"/>
      <c r="BQ113" s="132"/>
      <c r="BR113" s="132"/>
      <c r="BS113" s="132"/>
      <c r="BU113" s="66"/>
      <c r="BV113" s="124"/>
    </row>
    <row r="114" spans="2:74" s="10" customFormat="1" ht="14.25" customHeight="1">
      <c r="B114" s="505"/>
      <c r="C114" s="507"/>
      <c r="D114" s="494"/>
      <c r="E114" s="501"/>
      <c r="F114" s="501"/>
      <c r="G114" s="101" t="s">
        <v>160</v>
      </c>
      <c r="H114" s="183">
        <v>0</v>
      </c>
      <c r="I114" s="151">
        <f>IFERROR(H114/E107,"-")</f>
        <v>0</v>
      </c>
      <c r="J114" s="183">
        <v>0</v>
      </c>
      <c r="K114" s="151">
        <f>IFERROR(J114/F107,"-")</f>
        <v>0</v>
      </c>
      <c r="L114" s="186" t="str">
        <f t="shared" si="68"/>
        <v>-</v>
      </c>
      <c r="M114" s="86">
        <f t="shared" si="115"/>
        <v>0</v>
      </c>
      <c r="N114" s="501"/>
      <c r="O114" s="501"/>
      <c r="P114" s="101" t="s">
        <v>160</v>
      </c>
      <c r="Q114" s="183">
        <v>0</v>
      </c>
      <c r="R114" s="151">
        <f>IFERROR(Q114/N107,"-")</f>
        <v>0</v>
      </c>
      <c r="S114" s="183">
        <v>0</v>
      </c>
      <c r="T114" s="151">
        <f>IFERROR(S114/O107,"-")</f>
        <v>0</v>
      </c>
      <c r="U114" s="186" t="str">
        <f t="shared" si="69"/>
        <v>-</v>
      </c>
      <c r="V114" s="86">
        <f t="shared" si="116"/>
        <v>0</v>
      </c>
      <c r="W114" s="501"/>
      <c r="X114" s="501"/>
      <c r="Y114" s="101" t="s">
        <v>160</v>
      </c>
      <c r="Z114" s="183">
        <v>0</v>
      </c>
      <c r="AA114" s="151">
        <f>IFERROR(Z114/W107,"-")</f>
        <v>0</v>
      </c>
      <c r="AB114" s="183">
        <v>0</v>
      </c>
      <c r="AC114" s="151">
        <f>IFERROR(AB114/X107,"-")</f>
        <v>0</v>
      </c>
      <c r="AD114" s="186" t="str">
        <f t="shared" si="70"/>
        <v>-</v>
      </c>
      <c r="AE114" s="86">
        <f t="shared" si="117"/>
        <v>0</v>
      </c>
      <c r="AF114" s="501"/>
      <c r="AG114" s="501"/>
      <c r="AH114" s="101" t="s">
        <v>160</v>
      </c>
      <c r="AI114" s="183">
        <v>0</v>
      </c>
      <c r="AJ114" s="151">
        <f>IFERROR(AI114/AF107,"-")</f>
        <v>0</v>
      </c>
      <c r="AK114" s="183">
        <v>0</v>
      </c>
      <c r="AL114" s="151">
        <f>IFERROR(AK114/AG107,"-")</f>
        <v>0</v>
      </c>
      <c r="AM114" s="186" t="str">
        <f t="shared" si="71"/>
        <v>-</v>
      </c>
      <c r="AN114" s="86">
        <f t="shared" si="118"/>
        <v>0</v>
      </c>
      <c r="AO114" s="501"/>
      <c r="AP114" s="520"/>
      <c r="AQ114" s="101" t="s">
        <v>160</v>
      </c>
      <c r="AR114" s="183">
        <f t="shared" si="65"/>
        <v>0</v>
      </c>
      <c r="AS114" s="151">
        <f>IFERROR(AR114/AO107,"-")</f>
        <v>0</v>
      </c>
      <c r="AT114" s="183">
        <f t="shared" si="66"/>
        <v>0</v>
      </c>
      <c r="AU114" s="151">
        <f>IFERROR(AT114/AP107,"-")</f>
        <v>0</v>
      </c>
      <c r="AV114" s="186" t="str">
        <f t="shared" si="72"/>
        <v>-</v>
      </c>
      <c r="AW114" s="86">
        <f t="shared" si="119"/>
        <v>0</v>
      </c>
      <c r="AX114" s="98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P114" s="132"/>
      <c r="BQ114" s="132"/>
      <c r="BR114" s="132"/>
      <c r="BS114" s="132"/>
      <c r="BU114" s="66"/>
      <c r="BV114" s="124"/>
    </row>
    <row r="115" spans="2:74" s="10" customFormat="1" ht="14.25" customHeight="1">
      <c r="B115" s="505"/>
      <c r="C115" s="507"/>
      <c r="D115" s="494"/>
      <c r="E115" s="501"/>
      <c r="F115" s="501"/>
      <c r="G115" s="101" t="s">
        <v>151</v>
      </c>
      <c r="H115" s="183">
        <v>120879</v>
      </c>
      <c r="I115" s="151">
        <f>IFERROR(H115/E107,"-")</f>
        <v>2.1613597497021714E-4</v>
      </c>
      <c r="J115" s="183">
        <v>6</v>
      </c>
      <c r="K115" s="151">
        <f>IFERROR(J115/F107,"-")</f>
        <v>6.6740823136818691E-3</v>
      </c>
      <c r="L115" s="186">
        <f t="shared" si="68"/>
        <v>20146.5</v>
      </c>
      <c r="M115" s="86">
        <f t="shared" si="115"/>
        <v>6.3640220619431477E-4</v>
      </c>
      <c r="N115" s="501"/>
      <c r="O115" s="501"/>
      <c r="P115" s="101" t="s">
        <v>151</v>
      </c>
      <c r="Q115" s="183">
        <v>96531</v>
      </c>
      <c r="R115" s="151">
        <f>IFERROR(Q115/N107,"-")</f>
        <v>1.2934388905027491E-3</v>
      </c>
      <c r="S115" s="183">
        <v>3</v>
      </c>
      <c r="T115" s="151">
        <f>IFERROR(S115/O107,"-")</f>
        <v>2.9126213592233011E-2</v>
      </c>
      <c r="U115" s="186">
        <f t="shared" si="69"/>
        <v>32177</v>
      </c>
      <c r="V115" s="86">
        <f t="shared" si="116"/>
        <v>3.1820110309715738E-4</v>
      </c>
      <c r="W115" s="501"/>
      <c r="X115" s="501"/>
      <c r="Y115" s="101" t="s">
        <v>151</v>
      </c>
      <c r="Z115" s="183">
        <v>0</v>
      </c>
      <c r="AA115" s="151">
        <f>IFERROR(Z115/W107,"-")</f>
        <v>0</v>
      </c>
      <c r="AB115" s="183">
        <v>0</v>
      </c>
      <c r="AC115" s="151">
        <f>IFERROR(AB115/X107,"-")</f>
        <v>0</v>
      </c>
      <c r="AD115" s="186" t="str">
        <f t="shared" si="70"/>
        <v>-</v>
      </c>
      <c r="AE115" s="86">
        <f t="shared" si="117"/>
        <v>0</v>
      </c>
      <c r="AF115" s="501"/>
      <c r="AG115" s="501"/>
      <c r="AH115" s="101" t="s">
        <v>151</v>
      </c>
      <c r="AI115" s="183">
        <v>7227</v>
      </c>
      <c r="AJ115" s="151">
        <f>IFERROR(AI115/AF107,"-")</f>
        <v>7.8690945042644679E-5</v>
      </c>
      <c r="AK115" s="183">
        <v>1</v>
      </c>
      <c r="AL115" s="151">
        <f>IFERROR(AK115/AG107,"-")</f>
        <v>9.1743119266055051E-3</v>
      </c>
      <c r="AM115" s="186">
        <f t="shared" si="71"/>
        <v>7227</v>
      </c>
      <c r="AN115" s="86">
        <f t="shared" si="118"/>
        <v>1.0606703436571913E-4</v>
      </c>
      <c r="AO115" s="501"/>
      <c r="AP115" s="520"/>
      <c r="AQ115" s="101" t="s">
        <v>151</v>
      </c>
      <c r="AR115" s="183">
        <f t="shared" si="65"/>
        <v>224637</v>
      </c>
      <c r="AS115" s="151">
        <f>IFERROR(AR115/AO107,"-")</f>
        <v>2.9689408871666462E-4</v>
      </c>
      <c r="AT115" s="183">
        <f t="shared" si="66"/>
        <v>10</v>
      </c>
      <c r="AU115" s="151">
        <f>IFERROR(AT115/AP107,"-")</f>
        <v>8.6206896551724137E-3</v>
      </c>
      <c r="AV115" s="186">
        <f t="shared" si="72"/>
        <v>22463.7</v>
      </c>
      <c r="AW115" s="86">
        <f t="shared" si="119"/>
        <v>1.0606703436571913E-3</v>
      </c>
      <c r="AX115" s="98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P115" s="132"/>
      <c r="BQ115" s="132"/>
      <c r="BR115" s="132"/>
      <c r="BS115" s="132"/>
      <c r="BU115" s="66"/>
      <c r="BV115" s="124"/>
    </row>
    <row r="116" spans="2:74" s="10" customFormat="1" ht="14.25" customHeight="1">
      <c r="B116" s="505"/>
      <c r="C116" s="507"/>
      <c r="D116" s="494"/>
      <c r="E116" s="501"/>
      <c r="F116" s="501"/>
      <c r="G116" s="101" t="s">
        <v>152</v>
      </c>
      <c r="H116" s="183">
        <v>240645</v>
      </c>
      <c r="I116" s="151">
        <f>IFERROR(H116/E107,"-")</f>
        <v>4.3028186613644969E-4</v>
      </c>
      <c r="J116" s="183">
        <v>26</v>
      </c>
      <c r="K116" s="151">
        <f>IFERROR(J116/F107,"-")</f>
        <v>2.8921023359288096E-2</v>
      </c>
      <c r="L116" s="186">
        <f t="shared" si="68"/>
        <v>9255.5769230769238</v>
      </c>
      <c r="M116" s="86">
        <f t="shared" si="115"/>
        <v>2.7577428935086977E-3</v>
      </c>
      <c r="N116" s="501"/>
      <c r="O116" s="501"/>
      <c r="P116" s="101" t="s">
        <v>152</v>
      </c>
      <c r="Q116" s="183">
        <v>35175</v>
      </c>
      <c r="R116" s="151">
        <f>IFERROR(Q116/N107,"-")</f>
        <v>4.7131712064967933E-4</v>
      </c>
      <c r="S116" s="183">
        <v>6</v>
      </c>
      <c r="T116" s="151">
        <f>IFERROR(S116/O107,"-")</f>
        <v>5.8252427184466021E-2</v>
      </c>
      <c r="U116" s="186">
        <f t="shared" si="69"/>
        <v>5862.5</v>
      </c>
      <c r="V116" s="86">
        <f t="shared" si="116"/>
        <v>6.3640220619431477E-4</v>
      </c>
      <c r="W116" s="501"/>
      <c r="X116" s="501"/>
      <c r="Y116" s="101" t="s">
        <v>152</v>
      </c>
      <c r="Z116" s="183">
        <v>6907</v>
      </c>
      <c r="AA116" s="151">
        <f>IFERROR(Z116/W107,"-")</f>
        <v>2.236806823054234E-4</v>
      </c>
      <c r="AB116" s="183">
        <v>1</v>
      </c>
      <c r="AC116" s="151">
        <f>IFERROR(AB116/X107,"-")</f>
        <v>2.0408163265306121E-2</v>
      </c>
      <c r="AD116" s="186">
        <f t="shared" si="70"/>
        <v>6907</v>
      </c>
      <c r="AE116" s="86">
        <f t="shared" si="117"/>
        <v>1.0606703436571913E-4</v>
      </c>
      <c r="AF116" s="501"/>
      <c r="AG116" s="501"/>
      <c r="AH116" s="101" t="s">
        <v>152</v>
      </c>
      <c r="AI116" s="183">
        <v>31191</v>
      </c>
      <c r="AJ116" s="151">
        <f>IFERROR(AI116/AF107,"-")</f>
        <v>3.3962214844681472E-4</v>
      </c>
      <c r="AK116" s="183">
        <v>6</v>
      </c>
      <c r="AL116" s="151">
        <f>IFERROR(AK116/AG107,"-")</f>
        <v>5.5045871559633031E-2</v>
      </c>
      <c r="AM116" s="186">
        <f t="shared" si="71"/>
        <v>5198.5</v>
      </c>
      <c r="AN116" s="86">
        <f t="shared" si="118"/>
        <v>6.3640220619431477E-4</v>
      </c>
      <c r="AO116" s="501"/>
      <c r="AP116" s="520"/>
      <c r="AQ116" s="101" t="s">
        <v>152</v>
      </c>
      <c r="AR116" s="183">
        <f t="shared" si="65"/>
        <v>313918</v>
      </c>
      <c r="AS116" s="151">
        <f>IFERROR(AR116/AO107,"-")</f>
        <v>4.1489335479799822E-4</v>
      </c>
      <c r="AT116" s="183">
        <f t="shared" si="66"/>
        <v>39</v>
      </c>
      <c r="AU116" s="151">
        <f>IFERROR(AT116/AP107,"-")</f>
        <v>3.3620689655172412E-2</v>
      </c>
      <c r="AV116" s="186">
        <f t="shared" si="72"/>
        <v>8049.1794871794873</v>
      </c>
      <c r="AW116" s="86">
        <f t="shared" si="119"/>
        <v>4.1366143402630463E-3</v>
      </c>
      <c r="AX116" s="98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P116" s="132"/>
      <c r="BQ116" s="132"/>
      <c r="BR116" s="132"/>
      <c r="BS116" s="132"/>
      <c r="BU116" s="66"/>
      <c r="BV116" s="124"/>
    </row>
    <row r="117" spans="2:74" s="10" customFormat="1" ht="14.25" customHeight="1">
      <c r="B117" s="505"/>
      <c r="C117" s="507"/>
      <c r="D117" s="494"/>
      <c r="E117" s="501"/>
      <c r="F117" s="501"/>
      <c r="G117" s="101" t="s">
        <v>153</v>
      </c>
      <c r="H117" s="183">
        <v>3000</v>
      </c>
      <c r="I117" s="151">
        <f>IFERROR(H117/E107,"-")</f>
        <v>5.3641072883681317E-6</v>
      </c>
      <c r="J117" s="183">
        <v>1</v>
      </c>
      <c r="K117" s="151">
        <f>IFERROR(J117/F107,"-")</f>
        <v>1.1123470522803114E-3</v>
      </c>
      <c r="L117" s="186">
        <f t="shared" si="68"/>
        <v>3000</v>
      </c>
      <c r="M117" s="86">
        <f t="shared" si="115"/>
        <v>1.0606703436571913E-4</v>
      </c>
      <c r="N117" s="501"/>
      <c r="O117" s="501"/>
      <c r="P117" s="101" t="s">
        <v>153</v>
      </c>
      <c r="Q117" s="183">
        <v>5015</v>
      </c>
      <c r="R117" s="151">
        <f>IFERROR(Q117/N107,"-")</f>
        <v>6.7197025161567641E-5</v>
      </c>
      <c r="S117" s="183">
        <v>1</v>
      </c>
      <c r="T117" s="151">
        <f>IFERROR(S117/O107,"-")</f>
        <v>9.7087378640776691E-3</v>
      </c>
      <c r="U117" s="186">
        <f t="shared" si="69"/>
        <v>5015</v>
      </c>
      <c r="V117" s="86">
        <f t="shared" si="116"/>
        <v>1.0606703436571913E-4</v>
      </c>
      <c r="W117" s="501"/>
      <c r="X117" s="501"/>
      <c r="Y117" s="101" t="s">
        <v>153</v>
      </c>
      <c r="Z117" s="183">
        <v>0</v>
      </c>
      <c r="AA117" s="151">
        <f>IFERROR(Z117/W107,"-")</f>
        <v>0</v>
      </c>
      <c r="AB117" s="183">
        <v>0</v>
      </c>
      <c r="AC117" s="151">
        <f>IFERROR(AB117/X107,"-")</f>
        <v>0</v>
      </c>
      <c r="AD117" s="186" t="str">
        <f t="shared" si="70"/>
        <v>-</v>
      </c>
      <c r="AE117" s="86">
        <f t="shared" si="117"/>
        <v>0</v>
      </c>
      <c r="AF117" s="501"/>
      <c r="AG117" s="501"/>
      <c r="AH117" s="101" t="s">
        <v>153</v>
      </c>
      <c r="AI117" s="183">
        <v>0</v>
      </c>
      <c r="AJ117" s="151">
        <f>IFERROR(AI117/AF107,"-")</f>
        <v>0</v>
      </c>
      <c r="AK117" s="183">
        <v>0</v>
      </c>
      <c r="AL117" s="151">
        <f>IFERROR(AK117/AG107,"-")</f>
        <v>0</v>
      </c>
      <c r="AM117" s="186" t="str">
        <f t="shared" si="71"/>
        <v>-</v>
      </c>
      <c r="AN117" s="86">
        <f t="shared" si="118"/>
        <v>0</v>
      </c>
      <c r="AO117" s="501"/>
      <c r="AP117" s="520"/>
      <c r="AQ117" s="101" t="s">
        <v>153</v>
      </c>
      <c r="AR117" s="183">
        <f t="shared" si="65"/>
        <v>8015</v>
      </c>
      <c r="AS117" s="151">
        <f>IFERROR(AR117/AO107,"-")</f>
        <v>1.059311743418968E-5</v>
      </c>
      <c r="AT117" s="183">
        <f t="shared" si="66"/>
        <v>2</v>
      </c>
      <c r="AU117" s="151">
        <f>IFERROR(AT117/AP107,"-")</f>
        <v>1.7241379310344827E-3</v>
      </c>
      <c r="AV117" s="186">
        <f t="shared" si="72"/>
        <v>4007.5</v>
      </c>
      <c r="AW117" s="86">
        <f t="shared" si="119"/>
        <v>2.1213406873143826E-4</v>
      </c>
      <c r="AX117" s="98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P117" s="132"/>
      <c r="BQ117" s="132"/>
      <c r="BR117" s="132"/>
      <c r="BS117" s="132"/>
      <c r="BU117" s="66"/>
      <c r="BV117" s="124"/>
    </row>
    <row r="118" spans="2:74" s="10" customFormat="1" ht="14.25" customHeight="1">
      <c r="B118" s="505"/>
      <c r="C118" s="507"/>
      <c r="D118" s="494"/>
      <c r="E118" s="501"/>
      <c r="F118" s="501"/>
      <c r="G118" s="101" t="s">
        <v>154</v>
      </c>
      <c r="H118" s="183">
        <v>465146</v>
      </c>
      <c r="I118" s="151">
        <f>IFERROR(H118/E107,"-")</f>
        <v>8.316976829184277E-4</v>
      </c>
      <c r="J118" s="183">
        <v>6</v>
      </c>
      <c r="K118" s="151">
        <f>IFERROR(J118/F107,"-")</f>
        <v>6.6740823136818691E-3</v>
      </c>
      <c r="L118" s="186">
        <f t="shared" si="68"/>
        <v>77524.333333333328</v>
      </c>
      <c r="M118" s="86">
        <f t="shared" si="115"/>
        <v>6.3640220619431477E-4</v>
      </c>
      <c r="N118" s="501"/>
      <c r="O118" s="501"/>
      <c r="P118" s="101" t="s">
        <v>154</v>
      </c>
      <c r="Q118" s="183">
        <v>0</v>
      </c>
      <c r="R118" s="151">
        <f>IFERROR(Q118/N107,"-")</f>
        <v>0</v>
      </c>
      <c r="S118" s="183">
        <v>0</v>
      </c>
      <c r="T118" s="151">
        <f>IFERROR(S118/O107,"-")</f>
        <v>0</v>
      </c>
      <c r="U118" s="186" t="str">
        <f t="shared" si="69"/>
        <v>-</v>
      </c>
      <c r="V118" s="86">
        <f t="shared" si="116"/>
        <v>0</v>
      </c>
      <c r="W118" s="501"/>
      <c r="X118" s="501"/>
      <c r="Y118" s="101" t="s">
        <v>154</v>
      </c>
      <c r="Z118" s="183">
        <v>2715</v>
      </c>
      <c r="AA118" s="151">
        <f>IFERROR(Z118/W107,"-")</f>
        <v>8.7924287311310912E-5</v>
      </c>
      <c r="AB118" s="183">
        <v>1</v>
      </c>
      <c r="AC118" s="151">
        <f>IFERROR(AB118/X107,"-")</f>
        <v>2.0408163265306121E-2</v>
      </c>
      <c r="AD118" s="186">
        <f t="shared" si="70"/>
        <v>2715</v>
      </c>
      <c r="AE118" s="86">
        <f t="shared" si="117"/>
        <v>1.0606703436571913E-4</v>
      </c>
      <c r="AF118" s="501"/>
      <c r="AG118" s="501"/>
      <c r="AH118" s="101" t="s">
        <v>154</v>
      </c>
      <c r="AI118" s="183">
        <v>0</v>
      </c>
      <c r="AJ118" s="151">
        <f>IFERROR(AI118/AF107,"-")</f>
        <v>0</v>
      </c>
      <c r="AK118" s="183">
        <v>0</v>
      </c>
      <c r="AL118" s="151">
        <f>IFERROR(AK118/AG107,"-")</f>
        <v>0</v>
      </c>
      <c r="AM118" s="186" t="str">
        <f t="shared" si="71"/>
        <v>-</v>
      </c>
      <c r="AN118" s="86">
        <f t="shared" si="118"/>
        <v>0</v>
      </c>
      <c r="AO118" s="501"/>
      <c r="AP118" s="520"/>
      <c r="AQ118" s="101" t="s">
        <v>154</v>
      </c>
      <c r="AR118" s="183">
        <f t="shared" si="65"/>
        <v>467861</v>
      </c>
      <c r="AS118" s="151">
        <f>IFERROR(AR118/AO107,"-")</f>
        <v>6.1835390092045139E-4</v>
      </c>
      <c r="AT118" s="183">
        <f t="shared" si="66"/>
        <v>7</v>
      </c>
      <c r="AU118" s="151">
        <f>IFERROR(AT118/AP107,"-")</f>
        <v>6.0344827586206896E-3</v>
      </c>
      <c r="AV118" s="186">
        <f t="shared" si="72"/>
        <v>66837.28571428571</v>
      </c>
      <c r="AW118" s="86">
        <f t="shared" si="119"/>
        <v>7.4246924056003397E-4</v>
      </c>
      <c r="AX118" s="98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P118" s="132"/>
      <c r="BQ118" s="132"/>
      <c r="BR118" s="132"/>
      <c r="BS118" s="132"/>
      <c r="BU118" s="66"/>
      <c r="BV118" s="124"/>
    </row>
    <row r="119" spans="2:74" s="10" customFormat="1" ht="14.25" customHeight="1">
      <c r="B119" s="505"/>
      <c r="C119" s="507"/>
      <c r="D119" s="494"/>
      <c r="E119" s="501"/>
      <c r="F119" s="501"/>
      <c r="G119" s="101" t="s">
        <v>155</v>
      </c>
      <c r="H119" s="183">
        <v>3437624</v>
      </c>
      <c r="I119" s="151">
        <f>IFERROR(H119/E107,"-")</f>
        <v>6.1465946510230705E-3</v>
      </c>
      <c r="J119" s="183">
        <v>128</v>
      </c>
      <c r="K119" s="151">
        <f>IFERROR(J119/F107,"-")</f>
        <v>0.14238042269187987</v>
      </c>
      <c r="L119" s="186">
        <f t="shared" si="68"/>
        <v>26856.4375</v>
      </c>
      <c r="M119" s="86">
        <f t="shared" si="115"/>
        <v>1.3576580398812049E-2</v>
      </c>
      <c r="N119" s="501"/>
      <c r="O119" s="501"/>
      <c r="P119" s="101" t="s">
        <v>155</v>
      </c>
      <c r="Q119" s="183">
        <v>658010</v>
      </c>
      <c r="R119" s="151">
        <f>IFERROR(Q119/N107,"-")</f>
        <v>8.8168124679088977E-3</v>
      </c>
      <c r="S119" s="183">
        <v>20</v>
      </c>
      <c r="T119" s="151">
        <f>IFERROR(S119/O107,"-")</f>
        <v>0.1941747572815534</v>
      </c>
      <c r="U119" s="186">
        <f t="shared" si="69"/>
        <v>32900.5</v>
      </c>
      <c r="V119" s="86">
        <f t="shared" si="116"/>
        <v>2.1213406873143827E-3</v>
      </c>
      <c r="W119" s="501"/>
      <c r="X119" s="501"/>
      <c r="Y119" s="101" t="s">
        <v>155</v>
      </c>
      <c r="Z119" s="183">
        <v>191694</v>
      </c>
      <c r="AA119" s="151">
        <f>IFERROR(Z119/W107,"-")</f>
        <v>6.2079404537217072E-3</v>
      </c>
      <c r="AB119" s="183">
        <v>7</v>
      </c>
      <c r="AC119" s="151">
        <f>IFERROR(AB119/X107,"-")</f>
        <v>0.14285714285714285</v>
      </c>
      <c r="AD119" s="186">
        <f t="shared" si="70"/>
        <v>27384.857142857141</v>
      </c>
      <c r="AE119" s="86">
        <f t="shared" si="117"/>
        <v>7.4246924056003397E-4</v>
      </c>
      <c r="AF119" s="501"/>
      <c r="AG119" s="501"/>
      <c r="AH119" s="101" t="s">
        <v>155</v>
      </c>
      <c r="AI119" s="183">
        <v>1187329</v>
      </c>
      <c r="AJ119" s="151">
        <f>IFERROR(AI119/AF107,"-")</f>
        <v>1.2928191654426217E-2</v>
      </c>
      <c r="AK119" s="183">
        <v>29</v>
      </c>
      <c r="AL119" s="151">
        <f>IFERROR(AK119/AG107,"-")</f>
        <v>0.26605504587155965</v>
      </c>
      <c r="AM119" s="186">
        <f t="shared" si="71"/>
        <v>40942.379310344826</v>
      </c>
      <c r="AN119" s="86">
        <f t="shared" si="118"/>
        <v>3.075943996605855E-3</v>
      </c>
      <c r="AO119" s="501"/>
      <c r="AP119" s="520"/>
      <c r="AQ119" s="101" t="s">
        <v>155</v>
      </c>
      <c r="AR119" s="183">
        <f t="shared" si="65"/>
        <v>5474657</v>
      </c>
      <c r="AS119" s="151">
        <f>IFERROR(AR119/AO107,"-")</f>
        <v>7.235643732115854E-3</v>
      </c>
      <c r="AT119" s="183">
        <f t="shared" si="66"/>
        <v>184</v>
      </c>
      <c r="AU119" s="151">
        <f>IFERROR(AT119/AP107,"-")</f>
        <v>0.15862068965517243</v>
      </c>
      <c r="AV119" s="186">
        <f t="shared" si="72"/>
        <v>29753.570652173912</v>
      </c>
      <c r="AW119" s="86">
        <f t="shared" si="119"/>
        <v>1.951633432329232E-2</v>
      </c>
      <c r="AX119" s="98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P119" s="132"/>
      <c r="BQ119" s="132"/>
      <c r="BR119" s="132"/>
      <c r="BS119" s="132"/>
      <c r="BU119" s="66"/>
      <c r="BV119" s="124"/>
    </row>
    <row r="120" spans="2:74" s="10" customFormat="1" ht="14.25" customHeight="1">
      <c r="B120" s="505"/>
      <c r="C120" s="507"/>
      <c r="D120" s="494"/>
      <c r="E120" s="501"/>
      <c r="F120" s="501"/>
      <c r="G120" s="101" t="s">
        <v>156</v>
      </c>
      <c r="H120" s="183">
        <v>6267981</v>
      </c>
      <c r="I120" s="151">
        <f>IFERROR(H120/E107,"-")</f>
        <v>1.1207374188484324E-2</v>
      </c>
      <c r="J120" s="183">
        <v>73</v>
      </c>
      <c r="K120" s="151">
        <f>IFERROR(J120/F107,"-")</f>
        <v>8.1201334816462731E-2</v>
      </c>
      <c r="L120" s="186">
        <f t="shared" si="68"/>
        <v>85862.753424657538</v>
      </c>
      <c r="M120" s="86">
        <f t="shared" si="115"/>
        <v>7.7428935086974971E-3</v>
      </c>
      <c r="N120" s="501"/>
      <c r="O120" s="501"/>
      <c r="P120" s="101" t="s">
        <v>156</v>
      </c>
      <c r="Q120" s="183">
        <v>786806</v>
      </c>
      <c r="R120" s="151">
        <f>IFERROR(Q120/N107,"-")</f>
        <v>1.0542576785497984E-2</v>
      </c>
      <c r="S120" s="183">
        <v>8</v>
      </c>
      <c r="T120" s="151">
        <f>IFERROR(S120/O107,"-")</f>
        <v>7.7669902912621352E-2</v>
      </c>
      <c r="U120" s="186">
        <f t="shared" si="69"/>
        <v>98350.75</v>
      </c>
      <c r="V120" s="86">
        <f t="shared" si="116"/>
        <v>8.4853627492575306E-4</v>
      </c>
      <c r="W120" s="501"/>
      <c r="X120" s="501"/>
      <c r="Y120" s="101" t="s">
        <v>156</v>
      </c>
      <c r="Z120" s="183">
        <v>380403</v>
      </c>
      <c r="AA120" s="151">
        <f>IFERROR(Z120/W107,"-")</f>
        <v>1.2319212768355289E-2</v>
      </c>
      <c r="AB120" s="183">
        <v>5</v>
      </c>
      <c r="AC120" s="151">
        <f>IFERROR(AB120/X107,"-")</f>
        <v>0.10204081632653061</v>
      </c>
      <c r="AD120" s="186">
        <f t="shared" si="70"/>
        <v>76080.600000000006</v>
      </c>
      <c r="AE120" s="86">
        <f t="shared" si="117"/>
        <v>5.3033517182859567E-4</v>
      </c>
      <c r="AF120" s="501"/>
      <c r="AG120" s="501"/>
      <c r="AH120" s="101" t="s">
        <v>156</v>
      </c>
      <c r="AI120" s="183">
        <v>789818</v>
      </c>
      <c r="AJ120" s="151">
        <f>IFERROR(AI120/AF107,"-")</f>
        <v>8.5999065769602236E-3</v>
      </c>
      <c r="AK120" s="183">
        <v>10</v>
      </c>
      <c r="AL120" s="151">
        <f>IFERROR(AK120/AG107,"-")</f>
        <v>9.1743119266055051E-2</v>
      </c>
      <c r="AM120" s="186">
        <f t="shared" si="71"/>
        <v>78981.8</v>
      </c>
      <c r="AN120" s="86">
        <f t="shared" si="118"/>
        <v>1.0606703436571913E-3</v>
      </c>
      <c r="AO120" s="501"/>
      <c r="AP120" s="520"/>
      <c r="AQ120" s="101" t="s">
        <v>156</v>
      </c>
      <c r="AR120" s="183">
        <f t="shared" si="65"/>
        <v>8225008</v>
      </c>
      <c r="AS120" s="151">
        <f>IFERROR(AR120/AO107,"-")</f>
        <v>1.0870676935888907E-2</v>
      </c>
      <c r="AT120" s="183">
        <f t="shared" si="66"/>
        <v>96</v>
      </c>
      <c r="AU120" s="151">
        <f>IFERROR(AT120/AP107,"-")</f>
        <v>8.2758620689655171E-2</v>
      </c>
      <c r="AV120" s="186">
        <f t="shared" si="72"/>
        <v>85677.166666666672</v>
      </c>
      <c r="AW120" s="86">
        <f t="shared" si="119"/>
        <v>1.0182435299109036E-2</v>
      </c>
      <c r="AX120" s="98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P120" s="132"/>
      <c r="BQ120" s="132"/>
      <c r="BR120" s="132"/>
      <c r="BS120" s="132"/>
      <c r="BU120" s="66"/>
      <c r="BV120" s="124"/>
    </row>
    <row r="121" spans="2:74" s="10" customFormat="1" ht="14.25" customHeight="1">
      <c r="B121" s="505"/>
      <c r="C121" s="507"/>
      <c r="D121" s="494"/>
      <c r="E121" s="501"/>
      <c r="F121" s="501"/>
      <c r="G121" s="101" t="s">
        <v>157</v>
      </c>
      <c r="H121" s="183">
        <v>5098561</v>
      </c>
      <c r="I121" s="151">
        <f>IFERROR(H121/E107,"-")</f>
        <v>9.1164094067631707E-3</v>
      </c>
      <c r="J121" s="183">
        <v>86</v>
      </c>
      <c r="K121" s="151">
        <f>IFERROR(J121/F107,"-")</f>
        <v>9.5661846496106789E-2</v>
      </c>
      <c r="L121" s="186">
        <f t="shared" si="68"/>
        <v>59285.593023255817</v>
      </c>
      <c r="M121" s="86">
        <f t="shared" si="115"/>
        <v>9.1217649554518453E-3</v>
      </c>
      <c r="N121" s="501"/>
      <c r="O121" s="501"/>
      <c r="P121" s="101" t="s">
        <v>157</v>
      </c>
      <c r="Q121" s="183">
        <v>646094</v>
      </c>
      <c r="R121" s="151">
        <f>IFERROR(Q121/N107,"-")</f>
        <v>8.6571475124103455E-3</v>
      </c>
      <c r="S121" s="183">
        <v>13</v>
      </c>
      <c r="T121" s="151">
        <f>IFERROR(S121/O107,"-")</f>
        <v>0.12621359223300971</v>
      </c>
      <c r="U121" s="186">
        <f t="shared" si="69"/>
        <v>49699.538461538461</v>
      </c>
      <c r="V121" s="86">
        <f t="shared" si="116"/>
        <v>1.3788714467543488E-3</v>
      </c>
      <c r="W121" s="501"/>
      <c r="X121" s="501"/>
      <c r="Y121" s="101" t="s">
        <v>157</v>
      </c>
      <c r="Z121" s="183">
        <v>414161</v>
      </c>
      <c r="AA121" s="151">
        <f>IFERROR(Z121/W107,"-")</f>
        <v>1.3412453317546903E-2</v>
      </c>
      <c r="AB121" s="183">
        <v>7</v>
      </c>
      <c r="AC121" s="151">
        <f>IFERROR(AB121/X107,"-")</f>
        <v>0.14285714285714285</v>
      </c>
      <c r="AD121" s="186">
        <f t="shared" si="70"/>
        <v>59165.857142857145</v>
      </c>
      <c r="AE121" s="86">
        <f t="shared" si="117"/>
        <v>7.4246924056003397E-4</v>
      </c>
      <c r="AF121" s="501"/>
      <c r="AG121" s="501"/>
      <c r="AH121" s="101" t="s">
        <v>157</v>
      </c>
      <c r="AI121" s="183">
        <v>731411</v>
      </c>
      <c r="AJ121" s="151">
        <f>IFERROR(AI121/AF107,"-")</f>
        <v>7.9639439331099741E-3</v>
      </c>
      <c r="AK121" s="183">
        <v>13</v>
      </c>
      <c r="AL121" s="151">
        <f>IFERROR(AK121/AG107,"-")</f>
        <v>0.11926605504587157</v>
      </c>
      <c r="AM121" s="186">
        <f t="shared" si="71"/>
        <v>56262.384615384617</v>
      </c>
      <c r="AN121" s="86">
        <f t="shared" si="118"/>
        <v>1.3788714467543488E-3</v>
      </c>
      <c r="AO121" s="501"/>
      <c r="AP121" s="520"/>
      <c r="AQ121" s="101" t="s">
        <v>157</v>
      </c>
      <c r="AR121" s="183">
        <f t="shared" si="65"/>
        <v>6890227</v>
      </c>
      <c r="AS121" s="151">
        <f>IFERROR(AR121/AO107,"-")</f>
        <v>9.106548192042976E-3</v>
      </c>
      <c r="AT121" s="183">
        <f t="shared" si="66"/>
        <v>119</v>
      </c>
      <c r="AU121" s="151">
        <f>IFERROR(AT121/AP107,"-")</f>
        <v>0.10258620689655172</v>
      </c>
      <c r="AV121" s="186">
        <f t="shared" si="72"/>
        <v>57901.067226890758</v>
      </c>
      <c r="AW121" s="86">
        <f t="shared" si="119"/>
        <v>1.2621977089520576E-2</v>
      </c>
      <c r="AX121" s="98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P121" s="132"/>
      <c r="BQ121" s="132"/>
      <c r="BR121" s="132"/>
      <c r="BS121" s="132"/>
      <c r="BU121" s="66"/>
      <c r="BV121" s="124"/>
    </row>
    <row r="122" spans="2:74" s="10" customFormat="1" ht="14.25" customHeight="1">
      <c r="B122" s="505"/>
      <c r="C122" s="507"/>
      <c r="D122" s="494"/>
      <c r="E122" s="501"/>
      <c r="F122" s="501"/>
      <c r="G122" s="102" t="s">
        <v>158</v>
      </c>
      <c r="H122" s="184">
        <v>615206</v>
      </c>
      <c r="I122" s="152">
        <f>IFERROR(H122/E107,"-")</f>
        <v>1.1000103294826016E-3</v>
      </c>
      <c r="J122" s="184">
        <v>62</v>
      </c>
      <c r="K122" s="152">
        <f>IFERROR(J122/F107,"-")</f>
        <v>6.8965517241379309E-2</v>
      </c>
      <c r="L122" s="187">
        <f t="shared" si="68"/>
        <v>9922.677419354839</v>
      </c>
      <c r="M122" s="87">
        <f t="shared" si="115"/>
        <v>6.5761561306745863E-3</v>
      </c>
      <c r="N122" s="501"/>
      <c r="O122" s="501"/>
      <c r="P122" s="102" t="s">
        <v>158</v>
      </c>
      <c r="Q122" s="184">
        <v>122310</v>
      </c>
      <c r="R122" s="152">
        <f>IFERROR(Q122/N107,"-")</f>
        <v>1.6388570583272858E-3</v>
      </c>
      <c r="S122" s="184">
        <v>7</v>
      </c>
      <c r="T122" s="152">
        <f>IFERROR(S122/O107,"-")</f>
        <v>6.7961165048543687E-2</v>
      </c>
      <c r="U122" s="187">
        <f t="shared" si="69"/>
        <v>17472.857142857141</v>
      </c>
      <c r="V122" s="87">
        <f t="shared" si="116"/>
        <v>7.4246924056003397E-4</v>
      </c>
      <c r="W122" s="501"/>
      <c r="X122" s="501"/>
      <c r="Y122" s="102" t="s">
        <v>158</v>
      </c>
      <c r="Z122" s="184">
        <v>15444</v>
      </c>
      <c r="AA122" s="152">
        <f>IFERROR(Z122/W107,"-")</f>
        <v>5.0014832163384375E-4</v>
      </c>
      <c r="AB122" s="184">
        <v>4</v>
      </c>
      <c r="AC122" s="152">
        <f>IFERROR(AB122/X107,"-")</f>
        <v>8.1632653061224483E-2</v>
      </c>
      <c r="AD122" s="187">
        <f t="shared" si="70"/>
        <v>3861</v>
      </c>
      <c r="AE122" s="87">
        <f t="shared" si="117"/>
        <v>4.2426813746287653E-4</v>
      </c>
      <c r="AF122" s="501"/>
      <c r="AG122" s="501"/>
      <c r="AH122" s="102" t="s">
        <v>158</v>
      </c>
      <c r="AI122" s="184">
        <v>241215</v>
      </c>
      <c r="AJ122" s="152">
        <f>IFERROR(AI122/AF107,"-")</f>
        <v>2.6264613682664365E-3</v>
      </c>
      <c r="AK122" s="184">
        <v>15</v>
      </c>
      <c r="AL122" s="152">
        <f>IFERROR(AK122/AG107,"-")</f>
        <v>0.13761467889908258</v>
      </c>
      <c r="AM122" s="187">
        <f t="shared" si="71"/>
        <v>16081</v>
      </c>
      <c r="AN122" s="87">
        <f t="shared" si="118"/>
        <v>1.591005515485787E-3</v>
      </c>
      <c r="AO122" s="501"/>
      <c r="AP122" s="520"/>
      <c r="AQ122" s="102" t="s">
        <v>158</v>
      </c>
      <c r="AR122" s="184">
        <f t="shared" si="65"/>
        <v>994175</v>
      </c>
      <c r="AS122" s="152">
        <f>IFERROR(AR122/AO107,"-")</f>
        <v>1.3139628852321303E-3</v>
      </c>
      <c r="AT122" s="184">
        <f t="shared" si="66"/>
        <v>88</v>
      </c>
      <c r="AU122" s="152">
        <f>IFERROR(AT122/AP107,"-")</f>
        <v>7.586206896551724E-2</v>
      </c>
      <c r="AV122" s="187">
        <f t="shared" si="72"/>
        <v>11297.443181818182</v>
      </c>
      <c r="AW122" s="87">
        <f t="shared" si="119"/>
        <v>9.3338990241832835E-3</v>
      </c>
      <c r="AX122" s="98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P122" s="132"/>
      <c r="BQ122" s="132"/>
      <c r="BR122" s="132"/>
      <c r="BS122" s="132"/>
      <c r="BU122" s="66"/>
      <c r="BV122" s="124"/>
    </row>
    <row r="123" spans="2:74" s="10" customFormat="1" ht="14.25" customHeight="1">
      <c r="B123" s="505"/>
      <c r="C123" s="508"/>
      <c r="D123" s="495"/>
      <c r="E123" s="502"/>
      <c r="F123" s="502"/>
      <c r="G123" s="103" t="s">
        <v>81</v>
      </c>
      <c r="H123" s="174">
        <v>125906814</v>
      </c>
      <c r="I123" s="152">
        <f>IFERROR(H123/E107,"-")</f>
        <v>0.22512588621087024</v>
      </c>
      <c r="J123" s="184">
        <v>731</v>
      </c>
      <c r="K123" s="152">
        <f>IFERROR(J123/F107,"-")</f>
        <v>0.8131256952169077</v>
      </c>
      <c r="L123" s="187">
        <f t="shared" si="68"/>
        <v>172239.14363885089</v>
      </c>
      <c r="M123" s="88">
        <f t="shared" si="115"/>
        <v>7.7535002121340693E-2</v>
      </c>
      <c r="N123" s="502"/>
      <c r="O123" s="502"/>
      <c r="P123" s="103" t="s">
        <v>81</v>
      </c>
      <c r="Q123" s="174">
        <v>12035647</v>
      </c>
      <c r="R123" s="152">
        <f>IFERROR(Q123/N107,"-")</f>
        <v>0.16126813046754659</v>
      </c>
      <c r="S123" s="184">
        <v>92</v>
      </c>
      <c r="T123" s="152">
        <f>IFERROR(S123/O107,"-")</f>
        <v>0.89320388349514568</v>
      </c>
      <c r="U123" s="187">
        <f t="shared" si="69"/>
        <v>130822.25</v>
      </c>
      <c r="V123" s="88">
        <f t="shared" si="116"/>
        <v>9.7581671616461599E-3</v>
      </c>
      <c r="W123" s="502"/>
      <c r="X123" s="502"/>
      <c r="Y123" s="103" t="s">
        <v>81</v>
      </c>
      <c r="Z123" s="174">
        <v>6267832</v>
      </c>
      <c r="AA123" s="152">
        <f>IFERROR(Z123/W107,"-")</f>
        <v>0.2029814591480768</v>
      </c>
      <c r="AB123" s="184">
        <v>46</v>
      </c>
      <c r="AC123" s="152">
        <f>IFERROR(AB123/X107,"-")</f>
        <v>0.93877551020408168</v>
      </c>
      <c r="AD123" s="187">
        <f t="shared" si="70"/>
        <v>136257.21739130435</v>
      </c>
      <c r="AE123" s="88">
        <f t="shared" si="117"/>
        <v>4.8790835808230799E-3</v>
      </c>
      <c r="AF123" s="502"/>
      <c r="AG123" s="502"/>
      <c r="AH123" s="103" t="s">
        <v>81</v>
      </c>
      <c r="AI123" s="174">
        <v>15225056</v>
      </c>
      <c r="AJ123" s="152">
        <f>IFERROR(AI123/AF107,"-")</f>
        <v>0.16577750725988483</v>
      </c>
      <c r="AK123" s="184">
        <v>99</v>
      </c>
      <c r="AL123" s="152">
        <f>IFERROR(AK123/AG107,"-")</f>
        <v>0.90825688073394495</v>
      </c>
      <c r="AM123" s="187">
        <f t="shared" si="71"/>
        <v>153788.44444444444</v>
      </c>
      <c r="AN123" s="88">
        <f t="shared" si="118"/>
        <v>1.0500636402206194E-2</v>
      </c>
      <c r="AO123" s="502"/>
      <c r="AP123" s="521"/>
      <c r="AQ123" s="103" t="s">
        <v>81</v>
      </c>
      <c r="AR123" s="174">
        <f t="shared" si="65"/>
        <v>159435349</v>
      </c>
      <c r="AS123" s="152">
        <f>IFERROR(AR123/AO107,"-")</f>
        <v>0.21071957269095648</v>
      </c>
      <c r="AT123" s="184">
        <f t="shared" si="66"/>
        <v>968</v>
      </c>
      <c r="AU123" s="152">
        <f>IFERROR(AT123/AP107,"-")</f>
        <v>0.83448275862068966</v>
      </c>
      <c r="AV123" s="187">
        <f t="shared" si="72"/>
        <v>164705.93904958677</v>
      </c>
      <c r="AW123" s="88">
        <f t="shared" si="119"/>
        <v>0.10267288926601613</v>
      </c>
      <c r="AX123" s="98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P123" s="132"/>
      <c r="BQ123" s="132"/>
      <c r="BR123" s="132"/>
      <c r="BS123" s="132"/>
      <c r="BU123" s="66"/>
      <c r="BV123" s="124"/>
    </row>
    <row r="124" spans="2:74" s="10" customFormat="1" ht="14.25" customHeight="1">
      <c r="B124" s="505">
        <v>8</v>
      </c>
      <c r="C124" s="506" t="s">
        <v>58</v>
      </c>
      <c r="D124" s="493">
        <f>BL12</f>
        <v>7244</v>
      </c>
      <c r="E124" s="503">
        <f t="shared" ref="E124" si="120">VLOOKUP(C124,$AY$5:$BI$78,2,0)</f>
        <v>213426230</v>
      </c>
      <c r="F124" s="503">
        <f t="shared" ref="F124" si="121">VLOOKUP(C124,$AY$5:$BI$78,7,0)</f>
        <v>337</v>
      </c>
      <c r="G124" s="99" t="s">
        <v>144</v>
      </c>
      <c r="H124" s="182">
        <v>6418075</v>
      </c>
      <c r="I124" s="150">
        <f>IFERROR(H124/E124,"-")</f>
        <v>3.0071631776469088E-2</v>
      </c>
      <c r="J124" s="182">
        <v>79</v>
      </c>
      <c r="K124" s="150">
        <f>IFERROR(J124/F124,"-")</f>
        <v>0.23442136498516319</v>
      </c>
      <c r="L124" s="185">
        <f t="shared" si="68"/>
        <v>81241.455696202538</v>
      </c>
      <c r="M124" s="85">
        <f>IFERROR(J124/$BL$12,0)</f>
        <v>1.0905577029265598E-2</v>
      </c>
      <c r="N124" s="503">
        <f t="shared" ref="N124" si="122">VLOOKUP(C124,$AY$5:$BI$78,3,0)</f>
        <v>15243830</v>
      </c>
      <c r="O124" s="503">
        <f t="shared" ref="O124" si="123">VLOOKUP(C124,$AY$5:$BI$78,8,0)</f>
        <v>34</v>
      </c>
      <c r="P124" s="99" t="s">
        <v>144</v>
      </c>
      <c r="Q124" s="182">
        <v>157309</v>
      </c>
      <c r="R124" s="150">
        <f>IFERROR(Q124/N124,"-")</f>
        <v>1.0319519438356371E-2</v>
      </c>
      <c r="S124" s="182">
        <v>8</v>
      </c>
      <c r="T124" s="150">
        <f>IFERROR(S124/O124,"-")</f>
        <v>0.23529411764705882</v>
      </c>
      <c r="U124" s="185">
        <f t="shared" si="69"/>
        <v>19663.625</v>
      </c>
      <c r="V124" s="85">
        <f>IFERROR(S124/$BL$12,0)</f>
        <v>1.1043622308117063E-3</v>
      </c>
      <c r="W124" s="503">
        <f t="shared" ref="W124" si="124">VLOOKUP(C124,$AY$5:$BI$78,4,0)</f>
        <v>15676570</v>
      </c>
      <c r="X124" s="503">
        <f t="shared" ref="X124" si="125">VLOOKUP(C124,$AY$5:$BI$78,9,0)</f>
        <v>22</v>
      </c>
      <c r="Y124" s="99" t="s">
        <v>144</v>
      </c>
      <c r="Z124" s="182">
        <v>930523</v>
      </c>
      <c r="AA124" s="150">
        <f>IFERROR(Z124/W124,"-")</f>
        <v>5.9357563548658919E-2</v>
      </c>
      <c r="AB124" s="182">
        <v>8</v>
      </c>
      <c r="AC124" s="150">
        <f>IFERROR(AB124/X124,"-")</f>
        <v>0.36363636363636365</v>
      </c>
      <c r="AD124" s="185">
        <f t="shared" si="70"/>
        <v>116315.375</v>
      </c>
      <c r="AE124" s="85">
        <f>IFERROR(AB124/$BL$12,0)</f>
        <v>1.1043622308117063E-3</v>
      </c>
      <c r="AF124" s="503">
        <f t="shared" ref="AF124" si="126">VLOOKUP(C124,$AY$5:$BI$78,5,0)</f>
        <v>26527090</v>
      </c>
      <c r="AG124" s="503">
        <f t="shared" ref="AG124" si="127">VLOOKUP(C124,$AY$5:$BI$78,10,0)</f>
        <v>38</v>
      </c>
      <c r="AH124" s="99" t="s">
        <v>144</v>
      </c>
      <c r="AI124" s="182">
        <v>222660</v>
      </c>
      <c r="AJ124" s="150">
        <f>IFERROR(AI124/AF124,"-")</f>
        <v>8.3936835891158818E-3</v>
      </c>
      <c r="AK124" s="182">
        <v>10</v>
      </c>
      <c r="AL124" s="150">
        <f>IFERROR(AK124/AG124,"-")</f>
        <v>0.26315789473684209</v>
      </c>
      <c r="AM124" s="185">
        <f t="shared" si="71"/>
        <v>22266</v>
      </c>
      <c r="AN124" s="85">
        <f>IFERROR(AK124/$BL$12,0)</f>
        <v>1.3804527885146328E-3</v>
      </c>
      <c r="AO124" s="503">
        <f t="shared" ref="AO124" si="128">VLOOKUP(C124,$AY$5:$BI$78,6,0)</f>
        <v>270873720</v>
      </c>
      <c r="AP124" s="519">
        <f t="shared" ref="AP124" si="129">VLOOKUP(C124,$AY$5:$BI$78,11,0)</f>
        <v>431</v>
      </c>
      <c r="AQ124" s="99" t="s">
        <v>144</v>
      </c>
      <c r="AR124" s="182">
        <f t="shared" si="65"/>
        <v>7728567</v>
      </c>
      <c r="AS124" s="150">
        <f>IFERROR(AR124/AO124,"-")</f>
        <v>2.8531992693864874E-2</v>
      </c>
      <c r="AT124" s="182">
        <f t="shared" si="66"/>
        <v>105</v>
      </c>
      <c r="AU124" s="150">
        <f>IFERROR(AT124/AP124,"-")</f>
        <v>0.24361948955916474</v>
      </c>
      <c r="AV124" s="185">
        <f t="shared" si="72"/>
        <v>73605.399999999994</v>
      </c>
      <c r="AW124" s="85">
        <f>IFERROR(AT124/$BL$12,0)</f>
        <v>1.4494754279403645E-2</v>
      </c>
      <c r="AX124" s="98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P124" s="132"/>
      <c r="BQ124" s="132"/>
      <c r="BR124" s="132"/>
      <c r="BS124" s="132"/>
      <c r="BU124" s="66"/>
      <c r="BV124" s="124"/>
    </row>
    <row r="125" spans="2:74" s="10" customFormat="1" ht="14.25" customHeight="1">
      <c r="B125" s="505"/>
      <c r="C125" s="507"/>
      <c r="D125" s="494"/>
      <c r="E125" s="501"/>
      <c r="F125" s="501"/>
      <c r="G125" s="100" t="s">
        <v>145</v>
      </c>
      <c r="H125" s="183">
        <v>2517357</v>
      </c>
      <c r="I125" s="151">
        <f>IFERROR(H125/E124,"-")</f>
        <v>1.1794974778873243E-2</v>
      </c>
      <c r="J125" s="183">
        <v>77</v>
      </c>
      <c r="K125" s="151">
        <f>IFERROR(J125/F124,"-")</f>
        <v>0.228486646884273</v>
      </c>
      <c r="L125" s="186">
        <f t="shared" si="68"/>
        <v>32692.948051948053</v>
      </c>
      <c r="M125" s="86">
        <f t="shared" ref="M125:M140" si="130">IFERROR(J125/$BL$12,0)</f>
        <v>1.0629486471562673E-2</v>
      </c>
      <c r="N125" s="501"/>
      <c r="O125" s="501"/>
      <c r="P125" s="100" t="s">
        <v>145</v>
      </c>
      <c r="Q125" s="183">
        <v>182860</v>
      </c>
      <c r="R125" s="151">
        <f>IFERROR(Q125/N124,"-")</f>
        <v>1.1995673003438113E-2</v>
      </c>
      <c r="S125" s="183">
        <v>9</v>
      </c>
      <c r="T125" s="151">
        <f>IFERROR(S125/O124,"-")</f>
        <v>0.26470588235294118</v>
      </c>
      <c r="U125" s="186">
        <f t="shared" si="69"/>
        <v>20317.777777777777</v>
      </c>
      <c r="V125" s="86">
        <f t="shared" ref="V125:V140" si="131">IFERROR(S125/$BL$12,0)</f>
        <v>1.2424075096631696E-3</v>
      </c>
      <c r="W125" s="501"/>
      <c r="X125" s="501"/>
      <c r="Y125" s="100" t="s">
        <v>145</v>
      </c>
      <c r="Z125" s="183">
        <v>81098</v>
      </c>
      <c r="AA125" s="151">
        <f>IFERROR(Z125/W124,"-")</f>
        <v>5.1731979635851466E-3</v>
      </c>
      <c r="AB125" s="183">
        <v>7</v>
      </c>
      <c r="AC125" s="151">
        <f>IFERROR(AB125/X124,"-")</f>
        <v>0.31818181818181818</v>
      </c>
      <c r="AD125" s="186">
        <f t="shared" si="70"/>
        <v>11585.428571428571</v>
      </c>
      <c r="AE125" s="86">
        <f t="shared" ref="AE125:AE140" si="132">IFERROR(AB125/$BL$12,0)</f>
        <v>9.66316951960243E-4</v>
      </c>
      <c r="AF125" s="501"/>
      <c r="AG125" s="501"/>
      <c r="AH125" s="100" t="s">
        <v>145</v>
      </c>
      <c r="AI125" s="183">
        <v>645898</v>
      </c>
      <c r="AJ125" s="151">
        <f>IFERROR(AI125/AF124,"-")</f>
        <v>2.4348618713926028E-2</v>
      </c>
      <c r="AK125" s="183">
        <v>16</v>
      </c>
      <c r="AL125" s="151">
        <f>IFERROR(AK125/AG124,"-")</f>
        <v>0.42105263157894735</v>
      </c>
      <c r="AM125" s="186">
        <f t="shared" si="71"/>
        <v>40368.625</v>
      </c>
      <c r="AN125" s="86">
        <f t="shared" ref="AN125:AN140" si="133">IFERROR(AK125/$BL$12,0)</f>
        <v>2.2087244616234127E-3</v>
      </c>
      <c r="AO125" s="501"/>
      <c r="AP125" s="520"/>
      <c r="AQ125" s="100" t="s">
        <v>145</v>
      </c>
      <c r="AR125" s="183">
        <f t="shared" si="65"/>
        <v>3427213</v>
      </c>
      <c r="AS125" s="151">
        <f>IFERROR(AR125/AO124,"-")</f>
        <v>1.2652438191493807E-2</v>
      </c>
      <c r="AT125" s="183">
        <f t="shared" si="66"/>
        <v>109</v>
      </c>
      <c r="AU125" s="151">
        <f>IFERROR(AT125/AP124,"-")</f>
        <v>0.25290023201856149</v>
      </c>
      <c r="AV125" s="186">
        <f t="shared" si="72"/>
        <v>31442.32110091743</v>
      </c>
      <c r="AW125" s="86">
        <f t="shared" ref="AW125:AW140" si="134">IFERROR(AT125/$BL$12,0)</f>
        <v>1.5046935394809497E-2</v>
      </c>
      <c r="AX125" s="98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P125" s="132"/>
      <c r="BQ125" s="132"/>
      <c r="BR125" s="132"/>
      <c r="BS125" s="132"/>
      <c r="BU125" s="66"/>
      <c r="BV125" s="124"/>
    </row>
    <row r="126" spans="2:74" s="10" customFormat="1" ht="14.25" customHeight="1">
      <c r="B126" s="505"/>
      <c r="C126" s="507"/>
      <c r="D126" s="494"/>
      <c r="E126" s="501"/>
      <c r="F126" s="501"/>
      <c r="G126" s="101" t="s">
        <v>146</v>
      </c>
      <c r="H126" s="183">
        <v>7900613</v>
      </c>
      <c r="I126" s="151">
        <f>IFERROR(H126/E124,"-")</f>
        <v>3.7018003832050068E-2</v>
      </c>
      <c r="J126" s="183">
        <v>93</v>
      </c>
      <c r="K126" s="151">
        <f>IFERROR(J126/F124,"-")</f>
        <v>0.27596439169139464</v>
      </c>
      <c r="L126" s="186">
        <f t="shared" si="68"/>
        <v>84952.827956989247</v>
      </c>
      <c r="M126" s="86">
        <f t="shared" si="130"/>
        <v>1.2838210933186085E-2</v>
      </c>
      <c r="N126" s="501"/>
      <c r="O126" s="501"/>
      <c r="P126" s="101" t="s">
        <v>146</v>
      </c>
      <c r="Q126" s="183">
        <v>484375</v>
      </c>
      <c r="R126" s="151">
        <f>IFERROR(Q126/N124,"-")</f>
        <v>3.1775150995517532E-2</v>
      </c>
      <c r="S126" s="183">
        <v>11</v>
      </c>
      <c r="T126" s="151">
        <f>IFERROR(S126/O124,"-")</f>
        <v>0.3235294117647059</v>
      </c>
      <c r="U126" s="186">
        <f t="shared" si="69"/>
        <v>44034.090909090912</v>
      </c>
      <c r="V126" s="86">
        <f t="shared" si="131"/>
        <v>1.5184980673660961E-3</v>
      </c>
      <c r="W126" s="501"/>
      <c r="X126" s="501"/>
      <c r="Y126" s="101" t="s">
        <v>146</v>
      </c>
      <c r="Z126" s="183">
        <v>450916</v>
      </c>
      <c r="AA126" s="151">
        <f>IFERROR(Z126/W124,"-")</f>
        <v>2.8763690016374754E-2</v>
      </c>
      <c r="AB126" s="183">
        <v>9</v>
      </c>
      <c r="AC126" s="151">
        <f>IFERROR(AB126/X124,"-")</f>
        <v>0.40909090909090912</v>
      </c>
      <c r="AD126" s="186">
        <f t="shared" si="70"/>
        <v>50101.777777777781</v>
      </c>
      <c r="AE126" s="86">
        <f t="shared" si="132"/>
        <v>1.2424075096631696E-3</v>
      </c>
      <c r="AF126" s="501"/>
      <c r="AG126" s="501"/>
      <c r="AH126" s="101" t="s">
        <v>146</v>
      </c>
      <c r="AI126" s="183">
        <v>272686</v>
      </c>
      <c r="AJ126" s="151">
        <f>IFERROR(AI126/AF124,"-")</f>
        <v>1.0279529341514656E-2</v>
      </c>
      <c r="AK126" s="183">
        <v>11</v>
      </c>
      <c r="AL126" s="151">
        <f>IFERROR(AK126/AG124,"-")</f>
        <v>0.28947368421052633</v>
      </c>
      <c r="AM126" s="186">
        <f t="shared" si="71"/>
        <v>24789.636363636364</v>
      </c>
      <c r="AN126" s="86">
        <f t="shared" si="133"/>
        <v>1.5184980673660961E-3</v>
      </c>
      <c r="AO126" s="501"/>
      <c r="AP126" s="520"/>
      <c r="AQ126" s="101" t="s">
        <v>146</v>
      </c>
      <c r="AR126" s="183">
        <f t="shared" si="65"/>
        <v>9108590</v>
      </c>
      <c r="AS126" s="151">
        <f>IFERROR(AR126/AO124,"-")</f>
        <v>3.3626702509198754E-2</v>
      </c>
      <c r="AT126" s="183">
        <f t="shared" si="66"/>
        <v>124</v>
      </c>
      <c r="AU126" s="151">
        <f>IFERROR(AT126/AP124,"-")</f>
        <v>0.28770301624129929</v>
      </c>
      <c r="AV126" s="186">
        <f t="shared" si="72"/>
        <v>73456.370967741939</v>
      </c>
      <c r="AW126" s="86">
        <f t="shared" si="134"/>
        <v>1.7117614577581448E-2</v>
      </c>
      <c r="AX126" s="98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P126" s="132"/>
      <c r="BQ126" s="132"/>
      <c r="BR126" s="132"/>
      <c r="BS126" s="132"/>
      <c r="BU126" s="66"/>
      <c r="BV126" s="124"/>
    </row>
    <row r="127" spans="2:74" s="10" customFormat="1" ht="14.25" customHeight="1">
      <c r="B127" s="505"/>
      <c r="C127" s="507"/>
      <c r="D127" s="494"/>
      <c r="E127" s="501"/>
      <c r="F127" s="501"/>
      <c r="G127" s="101" t="s">
        <v>147</v>
      </c>
      <c r="H127" s="183">
        <v>95545</v>
      </c>
      <c r="I127" s="151">
        <f>IFERROR(H127/E124,"-")</f>
        <v>4.4767224722097186E-4</v>
      </c>
      <c r="J127" s="183">
        <v>11</v>
      </c>
      <c r="K127" s="151">
        <f>IFERROR(J127/F124,"-")</f>
        <v>3.2640949554896145E-2</v>
      </c>
      <c r="L127" s="186">
        <f t="shared" si="68"/>
        <v>8685.9090909090901</v>
      </c>
      <c r="M127" s="86">
        <f t="shared" si="130"/>
        <v>1.5184980673660961E-3</v>
      </c>
      <c r="N127" s="501"/>
      <c r="O127" s="501"/>
      <c r="P127" s="101" t="s">
        <v>147</v>
      </c>
      <c r="Q127" s="183">
        <v>0</v>
      </c>
      <c r="R127" s="151">
        <f>IFERROR(Q127/N124,"-")</f>
        <v>0</v>
      </c>
      <c r="S127" s="183">
        <v>0</v>
      </c>
      <c r="T127" s="151">
        <f>IFERROR(S127/O124,"-")</f>
        <v>0</v>
      </c>
      <c r="U127" s="186" t="str">
        <f t="shared" si="69"/>
        <v>-</v>
      </c>
      <c r="V127" s="86">
        <f t="shared" si="131"/>
        <v>0</v>
      </c>
      <c r="W127" s="501"/>
      <c r="X127" s="501"/>
      <c r="Y127" s="101" t="s">
        <v>147</v>
      </c>
      <c r="Z127" s="183">
        <v>2439</v>
      </c>
      <c r="AA127" s="151">
        <f>IFERROR(Z127/W124,"-")</f>
        <v>1.5558250306029956E-4</v>
      </c>
      <c r="AB127" s="183">
        <v>1</v>
      </c>
      <c r="AC127" s="151">
        <f>IFERROR(AB127/X124,"-")</f>
        <v>4.5454545454545456E-2</v>
      </c>
      <c r="AD127" s="186">
        <f t="shared" si="70"/>
        <v>2439</v>
      </c>
      <c r="AE127" s="86">
        <f t="shared" si="132"/>
        <v>1.3804527885146329E-4</v>
      </c>
      <c r="AF127" s="501"/>
      <c r="AG127" s="501"/>
      <c r="AH127" s="101" t="s">
        <v>147</v>
      </c>
      <c r="AI127" s="183">
        <v>8557</v>
      </c>
      <c r="AJ127" s="151">
        <f>IFERROR(AI127/AF124,"-")</f>
        <v>3.2257590259617621E-4</v>
      </c>
      <c r="AK127" s="183">
        <v>1</v>
      </c>
      <c r="AL127" s="151">
        <f>IFERROR(AK127/AG124,"-")</f>
        <v>2.6315789473684209E-2</v>
      </c>
      <c r="AM127" s="186">
        <f t="shared" si="71"/>
        <v>8557</v>
      </c>
      <c r="AN127" s="86">
        <f t="shared" si="133"/>
        <v>1.3804527885146329E-4</v>
      </c>
      <c r="AO127" s="501"/>
      <c r="AP127" s="520"/>
      <c r="AQ127" s="101" t="s">
        <v>147</v>
      </c>
      <c r="AR127" s="183">
        <f t="shared" si="65"/>
        <v>106541</v>
      </c>
      <c r="AS127" s="151">
        <f>IFERROR(AR127/AO124,"-")</f>
        <v>3.9332350144561827E-4</v>
      </c>
      <c r="AT127" s="183">
        <f t="shared" si="66"/>
        <v>13</v>
      </c>
      <c r="AU127" s="151">
        <f>IFERROR(AT127/AP124,"-")</f>
        <v>3.0162412993039442E-2</v>
      </c>
      <c r="AV127" s="186">
        <f t="shared" si="72"/>
        <v>8195.461538461539</v>
      </c>
      <c r="AW127" s="86">
        <f t="shared" si="134"/>
        <v>1.7945886250690225E-3</v>
      </c>
      <c r="AX127" s="98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P127" s="132"/>
      <c r="BQ127" s="132"/>
      <c r="BR127" s="132"/>
      <c r="BS127" s="132"/>
      <c r="BU127" s="66"/>
      <c r="BV127" s="124"/>
    </row>
    <row r="128" spans="2:74" s="10" customFormat="1" ht="14.25" customHeight="1">
      <c r="B128" s="505"/>
      <c r="C128" s="507"/>
      <c r="D128" s="494"/>
      <c r="E128" s="501"/>
      <c r="F128" s="501"/>
      <c r="G128" s="101" t="s">
        <v>148</v>
      </c>
      <c r="H128" s="183">
        <v>3586908</v>
      </c>
      <c r="I128" s="151">
        <f>IFERROR(H128/E124,"-")</f>
        <v>1.6806312888532959E-2</v>
      </c>
      <c r="J128" s="183">
        <v>124</v>
      </c>
      <c r="K128" s="151">
        <f>IFERROR(J128/F124,"-")</f>
        <v>0.36795252225519287</v>
      </c>
      <c r="L128" s="186">
        <f t="shared" si="68"/>
        <v>28926.677419354837</v>
      </c>
      <c r="M128" s="86">
        <f t="shared" si="130"/>
        <v>1.7117614577581448E-2</v>
      </c>
      <c r="N128" s="501"/>
      <c r="O128" s="501"/>
      <c r="P128" s="101" t="s">
        <v>148</v>
      </c>
      <c r="Q128" s="183">
        <v>154080</v>
      </c>
      <c r="R128" s="151">
        <f>IFERROR(Q128/N124,"-")</f>
        <v>1.0107696031771543E-2</v>
      </c>
      <c r="S128" s="183">
        <v>10</v>
      </c>
      <c r="T128" s="151">
        <f>IFERROR(S128/O124,"-")</f>
        <v>0.29411764705882354</v>
      </c>
      <c r="U128" s="186">
        <f t="shared" si="69"/>
        <v>15408</v>
      </c>
      <c r="V128" s="86">
        <f t="shared" si="131"/>
        <v>1.3804527885146328E-3</v>
      </c>
      <c r="W128" s="501"/>
      <c r="X128" s="501"/>
      <c r="Y128" s="101" t="s">
        <v>148</v>
      </c>
      <c r="Z128" s="183">
        <v>1542378</v>
      </c>
      <c r="AA128" s="151">
        <f>IFERROR(Z128/W124,"-")</f>
        <v>9.8387466135768223E-2</v>
      </c>
      <c r="AB128" s="183">
        <v>8</v>
      </c>
      <c r="AC128" s="151">
        <f>IFERROR(AB128/X124,"-")</f>
        <v>0.36363636363636365</v>
      </c>
      <c r="AD128" s="186">
        <f t="shared" si="70"/>
        <v>192797.25</v>
      </c>
      <c r="AE128" s="86">
        <f t="shared" si="132"/>
        <v>1.1043622308117063E-3</v>
      </c>
      <c r="AF128" s="501"/>
      <c r="AG128" s="501"/>
      <c r="AH128" s="101" t="s">
        <v>148</v>
      </c>
      <c r="AI128" s="183">
        <v>341459</v>
      </c>
      <c r="AJ128" s="151">
        <f>IFERROR(AI128/AF124,"-")</f>
        <v>1.287208661032929E-2</v>
      </c>
      <c r="AK128" s="183">
        <v>18</v>
      </c>
      <c r="AL128" s="151">
        <f>IFERROR(AK128/AG124,"-")</f>
        <v>0.47368421052631576</v>
      </c>
      <c r="AM128" s="186">
        <f t="shared" si="71"/>
        <v>18969.944444444445</v>
      </c>
      <c r="AN128" s="86">
        <f t="shared" si="133"/>
        <v>2.4848150193263392E-3</v>
      </c>
      <c r="AO128" s="501"/>
      <c r="AP128" s="520"/>
      <c r="AQ128" s="101" t="s">
        <v>148</v>
      </c>
      <c r="AR128" s="183">
        <f t="shared" si="65"/>
        <v>5624825</v>
      </c>
      <c r="AS128" s="151">
        <f>IFERROR(AR128/AO124,"-")</f>
        <v>2.0765488065804243E-2</v>
      </c>
      <c r="AT128" s="183">
        <f t="shared" si="66"/>
        <v>160</v>
      </c>
      <c r="AU128" s="151">
        <f>IFERROR(AT128/AP124,"-")</f>
        <v>0.37122969837587005</v>
      </c>
      <c r="AV128" s="186">
        <f t="shared" si="72"/>
        <v>35155.15625</v>
      </c>
      <c r="AW128" s="86">
        <f t="shared" si="134"/>
        <v>2.2087244616234125E-2</v>
      </c>
      <c r="AX128" s="98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P128" s="132"/>
      <c r="BQ128" s="132"/>
      <c r="BR128" s="132"/>
      <c r="BS128" s="132"/>
      <c r="BU128" s="66"/>
      <c r="BV128" s="124"/>
    </row>
    <row r="129" spans="2:74" s="10" customFormat="1" ht="14.25" customHeight="1">
      <c r="B129" s="505"/>
      <c r="C129" s="507"/>
      <c r="D129" s="494"/>
      <c r="E129" s="501"/>
      <c r="F129" s="501"/>
      <c r="G129" s="101" t="s">
        <v>149</v>
      </c>
      <c r="H129" s="183">
        <v>9301266</v>
      </c>
      <c r="I129" s="151">
        <f>IFERROR(H129/E124,"-")</f>
        <v>4.3580707019938457E-2</v>
      </c>
      <c r="J129" s="183">
        <v>143</v>
      </c>
      <c r="K129" s="151">
        <f>IFERROR(J129/F124,"-")</f>
        <v>0.42433234421364985</v>
      </c>
      <c r="L129" s="186">
        <f t="shared" si="68"/>
        <v>65043.818181818184</v>
      </c>
      <c r="M129" s="86">
        <f t="shared" si="130"/>
        <v>1.9740474875759251E-2</v>
      </c>
      <c r="N129" s="501"/>
      <c r="O129" s="501"/>
      <c r="P129" s="101" t="s">
        <v>149</v>
      </c>
      <c r="Q129" s="183">
        <v>782115</v>
      </c>
      <c r="R129" s="151">
        <f>IFERROR(Q129/N124,"-")</f>
        <v>5.130698781080608E-2</v>
      </c>
      <c r="S129" s="183">
        <v>14</v>
      </c>
      <c r="T129" s="151">
        <f>IFERROR(S129/O124,"-")</f>
        <v>0.41176470588235292</v>
      </c>
      <c r="U129" s="186">
        <f t="shared" si="69"/>
        <v>55865.357142857145</v>
      </c>
      <c r="V129" s="86">
        <f t="shared" si="131"/>
        <v>1.932633903920486E-3</v>
      </c>
      <c r="W129" s="501"/>
      <c r="X129" s="501"/>
      <c r="Y129" s="101" t="s">
        <v>149</v>
      </c>
      <c r="Z129" s="183">
        <v>1158881</v>
      </c>
      <c r="AA129" s="151">
        <f>IFERROR(Z129/W124,"-")</f>
        <v>7.3924398002879463E-2</v>
      </c>
      <c r="AB129" s="183">
        <v>10</v>
      </c>
      <c r="AC129" s="151">
        <f>IFERROR(AB129/X124,"-")</f>
        <v>0.45454545454545453</v>
      </c>
      <c r="AD129" s="186">
        <f t="shared" si="70"/>
        <v>115888.1</v>
      </c>
      <c r="AE129" s="86">
        <f t="shared" si="132"/>
        <v>1.3804527885146328E-3</v>
      </c>
      <c r="AF129" s="501"/>
      <c r="AG129" s="501"/>
      <c r="AH129" s="101" t="s">
        <v>149</v>
      </c>
      <c r="AI129" s="183">
        <v>2790766</v>
      </c>
      <c r="AJ129" s="151">
        <f>IFERROR(AI129/AF124,"-")</f>
        <v>0.10520437786428892</v>
      </c>
      <c r="AK129" s="183">
        <v>17</v>
      </c>
      <c r="AL129" s="151">
        <f>IFERROR(AK129/AG124,"-")</f>
        <v>0.44736842105263158</v>
      </c>
      <c r="AM129" s="186">
        <f t="shared" si="71"/>
        <v>164162.70588235295</v>
      </c>
      <c r="AN129" s="86">
        <f t="shared" si="133"/>
        <v>2.3467697404748757E-3</v>
      </c>
      <c r="AO129" s="501"/>
      <c r="AP129" s="520"/>
      <c r="AQ129" s="101" t="s">
        <v>149</v>
      </c>
      <c r="AR129" s="183">
        <f t="shared" si="65"/>
        <v>14033028</v>
      </c>
      <c r="AS129" s="151">
        <f>IFERROR(AR129/AO124,"-")</f>
        <v>5.1806531840741139E-2</v>
      </c>
      <c r="AT129" s="183">
        <f t="shared" si="66"/>
        <v>184</v>
      </c>
      <c r="AU129" s="151">
        <f>IFERROR(AT129/AP124,"-")</f>
        <v>0.42691415313225056</v>
      </c>
      <c r="AV129" s="186">
        <f t="shared" si="72"/>
        <v>76266.456521739135</v>
      </c>
      <c r="AW129" s="86">
        <f t="shared" si="134"/>
        <v>2.5400331308669245E-2</v>
      </c>
      <c r="AX129" s="98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P129" s="132"/>
      <c r="BQ129" s="132"/>
      <c r="BR129" s="132"/>
      <c r="BS129" s="132"/>
      <c r="BU129" s="66"/>
      <c r="BV129" s="124"/>
    </row>
    <row r="130" spans="2:74" s="10" customFormat="1" ht="14.25" customHeight="1">
      <c r="B130" s="505"/>
      <c r="C130" s="507"/>
      <c r="D130" s="494"/>
      <c r="E130" s="501"/>
      <c r="F130" s="501"/>
      <c r="G130" s="101" t="s">
        <v>150</v>
      </c>
      <c r="H130" s="183">
        <v>7176604</v>
      </c>
      <c r="I130" s="151">
        <f>IFERROR(H130/E124,"-")</f>
        <v>3.3625688838714904E-2</v>
      </c>
      <c r="J130" s="183">
        <v>47</v>
      </c>
      <c r="K130" s="151">
        <f>IFERROR(J130/F124,"-")</f>
        <v>0.1394658753709199</v>
      </c>
      <c r="L130" s="186">
        <f t="shared" si="68"/>
        <v>152693.70212765958</v>
      </c>
      <c r="M130" s="86">
        <f t="shared" si="130"/>
        <v>6.4881281060187737E-3</v>
      </c>
      <c r="N130" s="501"/>
      <c r="O130" s="501"/>
      <c r="P130" s="101" t="s">
        <v>150</v>
      </c>
      <c r="Q130" s="183">
        <v>408584</v>
      </c>
      <c r="R130" s="151">
        <f>IFERROR(Q130/N124,"-")</f>
        <v>2.6803237768985879E-2</v>
      </c>
      <c r="S130" s="183">
        <v>3</v>
      </c>
      <c r="T130" s="151">
        <f>IFERROR(S130/O124,"-")</f>
        <v>8.8235294117647065E-2</v>
      </c>
      <c r="U130" s="186">
        <f t="shared" si="69"/>
        <v>136194.66666666666</v>
      </c>
      <c r="V130" s="86">
        <f t="shared" si="131"/>
        <v>4.1413583655438983E-4</v>
      </c>
      <c r="W130" s="501"/>
      <c r="X130" s="501"/>
      <c r="Y130" s="101" t="s">
        <v>150</v>
      </c>
      <c r="Z130" s="183">
        <v>1810120</v>
      </c>
      <c r="AA130" s="151">
        <f>IFERROR(Z130/W124,"-")</f>
        <v>0.11546658484604731</v>
      </c>
      <c r="AB130" s="183">
        <v>1</v>
      </c>
      <c r="AC130" s="151">
        <f>IFERROR(AB130/X124,"-")</f>
        <v>4.5454545454545456E-2</v>
      </c>
      <c r="AD130" s="186">
        <f t="shared" si="70"/>
        <v>1810120</v>
      </c>
      <c r="AE130" s="86">
        <f t="shared" si="132"/>
        <v>1.3804527885146329E-4</v>
      </c>
      <c r="AF130" s="501"/>
      <c r="AG130" s="501"/>
      <c r="AH130" s="101" t="s">
        <v>150</v>
      </c>
      <c r="AI130" s="183">
        <v>1831916</v>
      </c>
      <c r="AJ130" s="151">
        <f>IFERROR(AI130/AF124,"-")</f>
        <v>6.9058309825917583E-2</v>
      </c>
      <c r="AK130" s="183">
        <v>8</v>
      </c>
      <c r="AL130" s="151">
        <f>IFERROR(AK130/AG124,"-")</f>
        <v>0.21052631578947367</v>
      </c>
      <c r="AM130" s="186">
        <f t="shared" si="71"/>
        <v>228989.5</v>
      </c>
      <c r="AN130" s="86">
        <f t="shared" si="133"/>
        <v>1.1043622308117063E-3</v>
      </c>
      <c r="AO130" s="501"/>
      <c r="AP130" s="520"/>
      <c r="AQ130" s="101" t="s">
        <v>150</v>
      </c>
      <c r="AR130" s="183">
        <f t="shared" si="65"/>
        <v>11227224</v>
      </c>
      <c r="AS130" s="151">
        <f>IFERROR(AR130/AO124,"-")</f>
        <v>4.1448184785146377E-2</v>
      </c>
      <c r="AT130" s="183">
        <f t="shared" si="66"/>
        <v>59</v>
      </c>
      <c r="AU130" s="151">
        <f>IFERROR(AT130/AP124,"-")</f>
        <v>0.1368909512761021</v>
      </c>
      <c r="AV130" s="186">
        <f t="shared" si="72"/>
        <v>190291.93220338982</v>
      </c>
      <c r="AW130" s="86">
        <f t="shared" si="134"/>
        <v>8.1446714522363343E-3</v>
      </c>
      <c r="AX130" s="98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P130" s="132"/>
      <c r="BQ130" s="132"/>
      <c r="BR130" s="132"/>
      <c r="BS130" s="132"/>
      <c r="BU130" s="66"/>
      <c r="BV130" s="124"/>
    </row>
    <row r="131" spans="2:74" s="10" customFormat="1" ht="14.25" customHeight="1">
      <c r="B131" s="505"/>
      <c r="C131" s="507"/>
      <c r="D131" s="494"/>
      <c r="E131" s="501"/>
      <c r="F131" s="501"/>
      <c r="G131" s="101" t="s">
        <v>160</v>
      </c>
      <c r="H131" s="183">
        <v>0</v>
      </c>
      <c r="I131" s="151">
        <f>IFERROR(H131/E124,"-")</f>
        <v>0</v>
      </c>
      <c r="J131" s="183">
        <v>0</v>
      </c>
      <c r="K131" s="151">
        <f>IFERROR(J131/F124,"-")</f>
        <v>0</v>
      </c>
      <c r="L131" s="186" t="str">
        <f t="shared" si="68"/>
        <v>-</v>
      </c>
      <c r="M131" s="86">
        <f t="shared" si="130"/>
        <v>0</v>
      </c>
      <c r="N131" s="501"/>
      <c r="O131" s="501"/>
      <c r="P131" s="101" t="s">
        <v>160</v>
      </c>
      <c r="Q131" s="183">
        <v>0</v>
      </c>
      <c r="R131" s="151">
        <f>IFERROR(Q131/N124,"-")</f>
        <v>0</v>
      </c>
      <c r="S131" s="183">
        <v>0</v>
      </c>
      <c r="T131" s="151">
        <f>IFERROR(S131/O124,"-")</f>
        <v>0</v>
      </c>
      <c r="U131" s="186" t="str">
        <f t="shared" si="69"/>
        <v>-</v>
      </c>
      <c r="V131" s="86">
        <f t="shared" si="131"/>
        <v>0</v>
      </c>
      <c r="W131" s="501"/>
      <c r="X131" s="501"/>
      <c r="Y131" s="101" t="s">
        <v>160</v>
      </c>
      <c r="Z131" s="183">
        <v>0</v>
      </c>
      <c r="AA131" s="151">
        <f>IFERROR(Z131/W124,"-")</f>
        <v>0</v>
      </c>
      <c r="AB131" s="183">
        <v>0</v>
      </c>
      <c r="AC131" s="151">
        <f>IFERROR(AB131/X124,"-")</f>
        <v>0</v>
      </c>
      <c r="AD131" s="186" t="str">
        <f t="shared" si="70"/>
        <v>-</v>
      </c>
      <c r="AE131" s="86">
        <f t="shared" si="132"/>
        <v>0</v>
      </c>
      <c r="AF131" s="501"/>
      <c r="AG131" s="501"/>
      <c r="AH131" s="101" t="s">
        <v>160</v>
      </c>
      <c r="AI131" s="183">
        <v>0</v>
      </c>
      <c r="AJ131" s="151">
        <f>IFERROR(AI131/AF124,"-")</f>
        <v>0</v>
      </c>
      <c r="AK131" s="183">
        <v>0</v>
      </c>
      <c r="AL131" s="151">
        <f>IFERROR(AK131/AG124,"-")</f>
        <v>0</v>
      </c>
      <c r="AM131" s="186" t="str">
        <f t="shared" si="71"/>
        <v>-</v>
      </c>
      <c r="AN131" s="86">
        <f t="shared" si="133"/>
        <v>0</v>
      </c>
      <c r="AO131" s="501"/>
      <c r="AP131" s="520"/>
      <c r="AQ131" s="101" t="s">
        <v>160</v>
      </c>
      <c r="AR131" s="183">
        <f t="shared" si="65"/>
        <v>0</v>
      </c>
      <c r="AS131" s="151">
        <f>IFERROR(AR131/AO124,"-")</f>
        <v>0</v>
      </c>
      <c r="AT131" s="183">
        <f t="shared" si="66"/>
        <v>0</v>
      </c>
      <c r="AU131" s="151">
        <f>IFERROR(AT131/AP124,"-")</f>
        <v>0</v>
      </c>
      <c r="AV131" s="186" t="str">
        <f t="shared" si="72"/>
        <v>-</v>
      </c>
      <c r="AW131" s="86">
        <f t="shared" si="134"/>
        <v>0</v>
      </c>
      <c r="AX131" s="98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P131" s="132"/>
      <c r="BQ131" s="132"/>
      <c r="BR131" s="132"/>
      <c r="BS131" s="132"/>
      <c r="BU131" s="66"/>
      <c r="BV131" s="124"/>
    </row>
    <row r="132" spans="2:74" s="10" customFormat="1" ht="14.25" customHeight="1">
      <c r="B132" s="505"/>
      <c r="C132" s="507"/>
      <c r="D132" s="494"/>
      <c r="E132" s="501"/>
      <c r="F132" s="501"/>
      <c r="G132" s="101" t="s">
        <v>151</v>
      </c>
      <c r="H132" s="183">
        <v>25227</v>
      </c>
      <c r="I132" s="151">
        <f>IFERROR(H132/E124,"-")</f>
        <v>1.1820009190060659E-4</v>
      </c>
      <c r="J132" s="183">
        <v>3</v>
      </c>
      <c r="K132" s="151">
        <f>IFERROR(J132/F124,"-")</f>
        <v>8.9020771513353119E-3</v>
      </c>
      <c r="L132" s="186">
        <f t="shared" si="68"/>
        <v>8409</v>
      </c>
      <c r="M132" s="86">
        <f t="shared" si="130"/>
        <v>4.1413583655438983E-4</v>
      </c>
      <c r="N132" s="501"/>
      <c r="O132" s="501"/>
      <c r="P132" s="101" t="s">
        <v>151</v>
      </c>
      <c r="Q132" s="183">
        <v>0</v>
      </c>
      <c r="R132" s="151">
        <f>IFERROR(Q132/N124,"-")</f>
        <v>0</v>
      </c>
      <c r="S132" s="183">
        <v>0</v>
      </c>
      <c r="T132" s="151">
        <f>IFERROR(S132/O124,"-")</f>
        <v>0</v>
      </c>
      <c r="U132" s="186" t="str">
        <f t="shared" si="69"/>
        <v>-</v>
      </c>
      <c r="V132" s="86">
        <f t="shared" si="131"/>
        <v>0</v>
      </c>
      <c r="W132" s="501"/>
      <c r="X132" s="501"/>
      <c r="Y132" s="101" t="s">
        <v>151</v>
      </c>
      <c r="Z132" s="183">
        <v>0</v>
      </c>
      <c r="AA132" s="151">
        <f>IFERROR(Z132/W124,"-")</f>
        <v>0</v>
      </c>
      <c r="AB132" s="183">
        <v>0</v>
      </c>
      <c r="AC132" s="151">
        <f>IFERROR(AB132/X124,"-")</f>
        <v>0</v>
      </c>
      <c r="AD132" s="186" t="str">
        <f t="shared" si="70"/>
        <v>-</v>
      </c>
      <c r="AE132" s="86">
        <f t="shared" si="132"/>
        <v>0</v>
      </c>
      <c r="AF132" s="501"/>
      <c r="AG132" s="501"/>
      <c r="AH132" s="101" t="s">
        <v>151</v>
      </c>
      <c r="AI132" s="183">
        <v>0</v>
      </c>
      <c r="AJ132" s="151">
        <f>IFERROR(AI132/AF124,"-")</f>
        <v>0</v>
      </c>
      <c r="AK132" s="183">
        <v>0</v>
      </c>
      <c r="AL132" s="151">
        <f>IFERROR(AK132/AG124,"-")</f>
        <v>0</v>
      </c>
      <c r="AM132" s="186" t="str">
        <f t="shared" si="71"/>
        <v>-</v>
      </c>
      <c r="AN132" s="86">
        <f t="shared" si="133"/>
        <v>0</v>
      </c>
      <c r="AO132" s="501"/>
      <c r="AP132" s="520"/>
      <c r="AQ132" s="101" t="s">
        <v>151</v>
      </c>
      <c r="AR132" s="183">
        <f t="shared" si="65"/>
        <v>25227</v>
      </c>
      <c r="AS132" s="151">
        <f>IFERROR(AR132/AO124,"-")</f>
        <v>9.3131958316222045E-5</v>
      </c>
      <c r="AT132" s="183">
        <f t="shared" si="66"/>
        <v>3</v>
      </c>
      <c r="AU132" s="151">
        <f>IFERROR(AT132/AP124,"-")</f>
        <v>6.9605568445475635E-3</v>
      </c>
      <c r="AV132" s="186">
        <f t="shared" si="72"/>
        <v>8409</v>
      </c>
      <c r="AW132" s="86">
        <f t="shared" si="134"/>
        <v>4.1413583655438983E-4</v>
      </c>
      <c r="AX132" s="98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P132" s="132"/>
      <c r="BQ132" s="132"/>
      <c r="BR132" s="132"/>
      <c r="BS132" s="132"/>
      <c r="BU132" s="66"/>
      <c r="BV132" s="124"/>
    </row>
    <row r="133" spans="2:74" s="10" customFormat="1" ht="14.25" customHeight="1">
      <c r="B133" s="505"/>
      <c r="C133" s="507"/>
      <c r="D133" s="494"/>
      <c r="E133" s="501"/>
      <c r="F133" s="501"/>
      <c r="G133" s="101" t="s">
        <v>152</v>
      </c>
      <c r="H133" s="183">
        <v>151384</v>
      </c>
      <c r="I133" s="151">
        <f>IFERROR(H133/E124,"-")</f>
        <v>7.09303631517082E-4</v>
      </c>
      <c r="J133" s="183">
        <v>12</v>
      </c>
      <c r="K133" s="151">
        <f>IFERROR(J133/F124,"-")</f>
        <v>3.5608308605341248E-2</v>
      </c>
      <c r="L133" s="186">
        <f t="shared" si="68"/>
        <v>12615.333333333334</v>
      </c>
      <c r="M133" s="86">
        <f t="shared" si="130"/>
        <v>1.6565433462175593E-3</v>
      </c>
      <c r="N133" s="501"/>
      <c r="O133" s="501"/>
      <c r="P133" s="101" t="s">
        <v>152</v>
      </c>
      <c r="Q133" s="183">
        <v>48091</v>
      </c>
      <c r="R133" s="151">
        <f>IFERROR(Q133/N124,"-")</f>
        <v>3.1547845915363788E-3</v>
      </c>
      <c r="S133" s="183">
        <v>1</v>
      </c>
      <c r="T133" s="151">
        <f>IFERROR(S133/O124,"-")</f>
        <v>2.9411764705882353E-2</v>
      </c>
      <c r="U133" s="186">
        <f t="shared" si="69"/>
        <v>48091</v>
      </c>
      <c r="V133" s="86">
        <f t="shared" si="131"/>
        <v>1.3804527885146329E-4</v>
      </c>
      <c r="W133" s="501"/>
      <c r="X133" s="501"/>
      <c r="Y133" s="101" t="s">
        <v>152</v>
      </c>
      <c r="Z133" s="183">
        <v>4560</v>
      </c>
      <c r="AA133" s="151">
        <f>IFERROR(Z133/W124,"-")</f>
        <v>2.9087995652110122E-4</v>
      </c>
      <c r="AB133" s="183">
        <v>1</v>
      </c>
      <c r="AC133" s="151">
        <f>IFERROR(AB133/X124,"-")</f>
        <v>4.5454545454545456E-2</v>
      </c>
      <c r="AD133" s="186">
        <f t="shared" si="70"/>
        <v>4560</v>
      </c>
      <c r="AE133" s="86">
        <f t="shared" si="132"/>
        <v>1.3804527885146329E-4</v>
      </c>
      <c r="AF133" s="501"/>
      <c r="AG133" s="501"/>
      <c r="AH133" s="101" t="s">
        <v>152</v>
      </c>
      <c r="AI133" s="183">
        <v>4106</v>
      </c>
      <c r="AJ133" s="151">
        <f>IFERROR(AI133/AF124,"-")</f>
        <v>1.5478516490123869E-4</v>
      </c>
      <c r="AK133" s="183">
        <v>2</v>
      </c>
      <c r="AL133" s="151">
        <f>IFERROR(AK133/AG124,"-")</f>
        <v>5.2631578947368418E-2</v>
      </c>
      <c r="AM133" s="186">
        <f t="shared" si="71"/>
        <v>2053</v>
      </c>
      <c r="AN133" s="86">
        <f t="shared" si="133"/>
        <v>2.7609055770292659E-4</v>
      </c>
      <c r="AO133" s="501"/>
      <c r="AP133" s="520"/>
      <c r="AQ133" s="101" t="s">
        <v>152</v>
      </c>
      <c r="AR133" s="183">
        <f t="shared" ref="AR133:AR196" si="135">SUM(H133,Q133,Z133,AI133)</f>
        <v>208141</v>
      </c>
      <c r="AS133" s="151">
        <f>IFERROR(AR133/AO124,"-")</f>
        <v>7.6840603067732083E-4</v>
      </c>
      <c r="AT133" s="183">
        <f t="shared" ref="AT133:AT196" si="136">SUM(J133,S133,AB133,AK133)</f>
        <v>16</v>
      </c>
      <c r="AU133" s="151">
        <f>IFERROR(AT133/AP124,"-")</f>
        <v>3.7122969837587005E-2</v>
      </c>
      <c r="AV133" s="186">
        <f t="shared" si="72"/>
        <v>13008.8125</v>
      </c>
      <c r="AW133" s="86">
        <f t="shared" si="134"/>
        <v>2.2087244616234127E-3</v>
      </c>
      <c r="AX133" s="98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P133" s="132"/>
      <c r="BQ133" s="132"/>
      <c r="BR133" s="132"/>
      <c r="BS133" s="132"/>
      <c r="BU133" s="66"/>
      <c r="BV133" s="124"/>
    </row>
    <row r="134" spans="2:74" s="10" customFormat="1" ht="14.25" customHeight="1">
      <c r="B134" s="505"/>
      <c r="C134" s="507"/>
      <c r="D134" s="494"/>
      <c r="E134" s="501"/>
      <c r="F134" s="501"/>
      <c r="G134" s="101" t="s">
        <v>153</v>
      </c>
      <c r="H134" s="183">
        <v>342314</v>
      </c>
      <c r="I134" s="151">
        <f>IFERROR(H134/E124,"-")</f>
        <v>1.6038984524067168E-3</v>
      </c>
      <c r="J134" s="183">
        <v>1</v>
      </c>
      <c r="K134" s="151">
        <f>IFERROR(J134/F124,"-")</f>
        <v>2.967359050445104E-3</v>
      </c>
      <c r="L134" s="186">
        <f t="shared" ref="L134:L197" si="137">IFERROR(H134/J134,"-")</f>
        <v>342314</v>
      </c>
      <c r="M134" s="86">
        <f t="shared" si="130"/>
        <v>1.3804527885146329E-4</v>
      </c>
      <c r="N134" s="501"/>
      <c r="O134" s="501"/>
      <c r="P134" s="101" t="s">
        <v>153</v>
      </c>
      <c r="Q134" s="183">
        <v>0</v>
      </c>
      <c r="R134" s="151">
        <f>IFERROR(Q134/N124,"-")</f>
        <v>0</v>
      </c>
      <c r="S134" s="183">
        <v>0</v>
      </c>
      <c r="T134" s="151">
        <f>IFERROR(S134/O124,"-")</f>
        <v>0</v>
      </c>
      <c r="U134" s="186" t="str">
        <f t="shared" ref="U134:U197" si="138">IFERROR(Q134/S134,"-")</f>
        <v>-</v>
      </c>
      <c r="V134" s="86">
        <f t="shared" si="131"/>
        <v>0</v>
      </c>
      <c r="W134" s="501"/>
      <c r="X134" s="501"/>
      <c r="Y134" s="101" t="s">
        <v>153</v>
      </c>
      <c r="Z134" s="183">
        <v>0</v>
      </c>
      <c r="AA134" s="151">
        <f>IFERROR(Z134/W124,"-")</f>
        <v>0</v>
      </c>
      <c r="AB134" s="183">
        <v>0</v>
      </c>
      <c r="AC134" s="151">
        <f>IFERROR(AB134/X124,"-")</f>
        <v>0</v>
      </c>
      <c r="AD134" s="186" t="str">
        <f t="shared" ref="AD134:AD197" si="139">IFERROR(Z134/AB134,"-")</f>
        <v>-</v>
      </c>
      <c r="AE134" s="86">
        <f t="shared" si="132"/>
        <v>0</v>
      </c>
      <c r="AF134" s="501"/>
      <c r="AG134" s="501"/>
      <c r="AH134" s="101" t="s">
        <v>153</v>
      </c>
      <c r="AI134" s="183">
        <v>16160</v>
      </c>
      <c r="AJ134" s="151">
        <f>IFERROR(AI134/AF124,"-")</f>
        <v>6.091885691193418E-4</v>
      </c>
      <c r="AK134" s="183">
        <v>2</v>
      </c>
      <c r="AL134" s="151">
        <f>IFERROR(AK134/AG124,"-")</f>
        <v>5.2631578947368418E-2</v>
      </c>
      <c r="AM134" s="186">
        <f t="shared" ref="AM134:AM197" si="140">IFERROR(AI134/AK134,"-")</f>
        <v>8080</v>
      </c>
      <c r="AN134" s="86">
        <f t="shared" si="133"/>
        <v>2.7609055770292659E-4</v>
      </c>
      <c r="AO134" s="501"/>
      <c r="AP134" s="520"/>
      <c r="AQ134" s="101" t="s">
        <v>153</v>
      </c>
      <c r="AR134" s="183">
        <f t="shared" si="135"/>
        <v>358474</v>
      </c>
      <c r="AS134" s="151">
        <f>IFERROR(AR134/AO124,"-")</f>
        <v>1.3233989624390288E-3</v>
      </c>
      <c r="AT134" s="183">
        <f t="shared" si="136"/>
        <v>3</v>
      </c>
      <c r="AU134" s="151">
        <f>IFERROR(AT134/AP124,"-")</f>
        <v>6.9605568445475635E-3</v>
      </c>
      <c r="AV134" s="186">
        <f t="shared" ref="AV134:AV197" si="141">IFERROR(AR134/AT134,"-")</f>
        <v>119491.33333333333</v>
      </c>
      <c r="AW134" s="86">
        <f t="shared" si="134"/>
        <v>4.1413583655438983E-4</v>
      </c>
      <c r="AX134" s="98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P134" s="132"/>
      <c r="BQ134" s="132"/>
      <c r="BR134" s="132"/>
      <c r="BS134" s="132"/>
      <c r="BU134" s="66"/>
      <c r="BV134" s="124"/>
    </row>
    <row r="135" spans="2:74" s="10" customFormat="1" ht="14.25" customHeight="1">
      <c r="B135" s="505"/>
      <c r="C135" s="507"/>
      <c r="D135" s="494"/>
      <c r="E135" s="501"/>
      <c r="F135" s="501"/>
      <c r="G135" s="101" t="s">
        <v>154</v>
      </c>
      <c r="H135" s="183">
        <v>9506</v>
      </c>
      <c r="I135" s="151">
        <f>IFERROR(H135/E124,"-")</f>
        <v>4.4539979926553545E-5</v>
      </c>
      <c r="J135" s="183">
        <v>1</v>
      </c>
      <c r="K135" s="151">
        <f>IFERROR(J135/F124,"-")</f>
        <v>2.967359050445104E-3</v>
      </c>
      <c r="L135" s="186">
        <f t="shared" si="137"/>
        <v>9506</v>
      </c>
      <c r="M135" s="86">
        <f t="shared" si="130"/>
        <v>1.3804527885146329E-4</v>
      </c>
      <c r="N135" s="501"/>
      <c r="O135" s="501"/>
      <c r="P135" s="101" t="s">
        <v>154</v>
      </c>
      <c r="Q135" s="183">
        <v>0</v>
      </c>
      <c r="R135" s="151">
        <f>IFERROR(Q135/N124,"-")</f>
        <v>0</v>
      </c>
      <c r="S135" s="183">
        <v>0</v>
      </c>
      <c r="T135" s="151">
        <f>IFERROR(S135/O124,"-")</f>
        <v>0</v>
      </c>
      <c r="U135" s="186" t="str">
        <f t="shared" si="138"/>
        <v>-</v>
      </c>
      <c r="V135" s="86">
        <f t="shared" si="131"/>
        <v>0</v>
      </c>
      <c r="W135" s="501"/>
      <c r="X135" s="501"/>
      <c r="Y135" s="101" t="s">
        <v>154</v>
      </c>
      <c r="Z135" s="183">
        <v>0</v>
      </c>
      <c r="AA135" s="151">
        <f>IFERROR(Z135/W124,"-")</f>
        <v>0</v>
      </c>
      <c r="AB135" s="183">
        <v>0</v>
      </c>
      <c r="AC135" s="151">
        <f>IFERROR(AB135/X124,"-")</f>
        <v>0</v>
      </c>
      <c r="AD135" s="186" t="str">
        <f t="shared" si="139"/>
        <v>-</v>
      </c>
      <c r="AE135" s="86">
        <f t="shared" si="132"/>
        <v>0</v>
      </c>
      <c r="AF135" s="501"/>
      <c r="AG135" s="501"/>
      <c r="AH135" s="101" t="s">
        <v>154</v>
      </c>
      <c r="AI135" s="183">
        <v>685485</v>
      </c>
      <c r="AJ135" s="151">
        <f>IFERROR(AI135/AF124,"-")</f>
        <v>2.5840942221706187E-2</v>
      </c>
      <c r="AK135" s="183">
        <v>1</v>
      </c>
      <c r="AL135" s="151">
        <f>IFERROR(AK135/AG124,"-")</f>
        <v>2.6315789473684209E-2</v>
      </c>
      <c r="AM135" s="186">
        <f t="shared" si="140"/>
        <v>685485</v>
      </c>
      <c r="AN135" s="86">
        <f t="shared" si="133"/>
        <v>1.3804527885146329E-4</v>
      </c>
      <c r="AO135" s="501"/>
      <c r="AP135" s="520"/>
      <c r="AQ135" s="101" t="s">
        <v>154</v>
      </c>
      <c r="AR135" s="183">
        <f t="shared" si="135"/>
        <v>694991</v>
      </c>
      <c r="AS135" s="151">
        <f>IFERROR(AR135/AO124,"-")</f>
        <v>2.5657380125321868E-3</v>
      </c>
      <c r="AT135" s="183">
        <f t="shared" si="136"/>
        <v>2</v>
      </c>
      <c r="AU135" s="151">
        <f>IFERROR(AT135/AP124,"-")</f>
        <v>4.6403712296983757E-3</v>
      </c>
      <c r="AV135" s="186">
        <f t="shared" si="141"/>
        <v>347495.5</v>
      </c>
      <c r="AW135" s="86">
        <f t="shared" si="134"/>
        <v>2.7609055770292659E-4</v>
      </c>
      <c r="AX135" s="98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P135" s="132"/>
      <c r="BQ135" s="132"/>
      <c r="BR135" s="132"/>
      <c r="BS135" s="132"/>
      <c r="BU135" s="66"/>
      <c r="BV135" s="124"/>
    </row>
    <row r="136" spans="2:74" s="10" customFormat="1" ht="14.25" customHeight="1">
      <c r="B136" s="505"/>
      <c r="C136" s="507"/>
      <c r="D136" s="494"/>
      <c r="E136" s="501"/>
      <c r="F136" s="501"/>
      <c r="G136" s="101" t="s">
        <v>155</v>
      </c>
      <c r="H136" s="183">
        <v>1109512</v>
      </c>
      <c r="I136" s="151">
        <f>IFERROR(H136/E124,"-")</f>
        <v>5.1985737648085712E-3</v>
      </c>
      <c r="J136" s="183">
        <v>39</v>
      </c>
      <c r="K136" s="151">
        <f>IFERROR(J136/F124,"-")</f>
        <v>0.11572700296735905</v>
      </c>
      <c r="L136" s="186">
        <f t="shared" si="137"/>
        <v>28449.025641025641</v>
      </c>
      <c r="M136" s="86">
        <f t="shared" si="130"/>
        <v>5.3837658752070678E-3</v>
      </c>
      <c r="N136" s="501"/>
      <c r="O136" s="501"/>
      <c r="P136" s="101" t="s">
        <v>155</v>
      </c>
      <c r="Q136" s="183">
        <v>20585</v>
      </c>
      <c r="R136" s="151">
        <f>IFERROR(Q136/N124,"-")</f>
        <v>1.3503824170172456E-3</v>
      </c>
      <c r="S136" s="183">
        <v>2</v>
      </c>
      <c r="T136" s="151">
        <f>IFERROR(S136/O124,"-")</f>
        <v>5.8823529411764705E-2</v>
      </c>
      <c r="U136" s="186">
        <f t="shared" si="138"/>
        <v>10292.5</v>
      </c>
      <c r="V136" s="86">
        <f t="shared" si="131"/>
        <v>2.7609055770292659E-4</v>
      </c>
      <c r="W136" s="501"/>
      <c r="X136" s="501"/>
      <c r="Y136" s="101" t="s">
        <v>155</v>
      </c>
      <c r="Z136" s="183">
        <v>132721</v>
      </c>
      <c r="AA136" s="151">
        <f>IFERROR(Z136/W124,"-")</f>
        <v>8.4662014713677795E-3</v>
      </c>
      <c r="AB136" s="183">
        <v>2</v>
      </c>
      <c r="AC136" s="151">
        <f>IFERROR(AB136/X124,"-")</f>
        <v>9.0909090909090912E-2</v>
      </c>
      <c r="AD136" s="186">
        <f t="shared" si="139"/>
        <v>66360.5</v>
      </c>
      <c r="AE136" s="86">
        <f t="shared" si="132"/>
        <v>2.7609055770292659E-4</v>
      </c>
      <c r="AF136" s="501"/>
      <c r="AG136" s="501"/>
      <c r="AH136" s="101" t="s">
        <v>155</v>
      </c>
      <c r="AI136" s="183">
        <v>109995</v>
      </c>
      <c r="AJ136" s="151">
        <f>IFERROR(AI136/AF124,"-")</f>
        <v>4.1465158824431931E-3</v>
      </c>
      <c r="AK136" s="183">
        <v>8</v>
      </c>
      <c r="AL136" s="151">
        <f>IFERROR(AK136/AG124,"-")</f>
        <v>0.21052631578947367</v>
      </c>
      <c r="AM136" s="186">
        <f t="shared" si="140"/>
        <v>13749.375</v>
      </c>
      <c r="AN136" s="86">
        <f t="shared" si="133"/>
        <v>1.1043622308117063E-3</v>
      </c>
      <c r="AO136" s="501"/>
      <c r="AP136" s="520"/>
      <c r="AQ136" s="101" t="s">
        <v>155</v>
      </c>
      <c r="AR136" s="183">
        <f t="shared" si="135"/>
        <v>1372813</v>
      </c>
      <c r="AS136" s="151">
        <f>IFERROR(AR136/AO124,"-")</f>
        <v>5.0680922460842638E-3</v>
      </c>
      <c r="AT136" s="183">
        <f t="shared" si="136"/>
        <v>51</v>
      </c>
      <c r="AU136" s="151">
        <f>IFERROR(AT136/AP124,"-")</f>
        <v>0.11832946635730858</v>
      </c>
      <c r="AV136" s="186">
        <f t="shared" si="141"/>
        <v>26917.901960784315</v>
      </c>
      <c r="AW136" s="86">
        <f t="shared" si="134"/>
        <v>7.0403092214246276E-3</v>
      </c>
      <c r="AX136" s="98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P136" s="132"/>
      <c r="BQ136" s="132"/>
      <c r="BR136" s="132"/>
      <c r="BS136" s="132"/>
      <c r="BU136" s="66"/>
      <c r="BV136" s="124"/>
    </row>
    <row r="137" spans="2:74" s="10" customFormat="1" ht="14.25" customHeight="1">
      <c r="B137" s="505"/>
      <c r="C137" s="507"/>
      <c r="D137" s="494"/>
      <c r="E137" s="501"/>
      <c r="F137" s="501"/>
      <c r="G137" s="101" t="s">
        <v>156</v>
      </c>
      <c r="H137" s="183">
        <v>3305415</v>
      </c>
      <c r="I137" s="151">
        <f>IFERROR(H137/E124,"-")</f>
        <v>1.5487388780657373E-2</v>
      </c>
      <c r="J137" s="183">
        <v>25</v>
      </c>
      <c r="K137" s="151">
        <f>IFERROR(J137/F124,"-")</f>
        <v>7.418397626112759E-2</v>
      </c>
      <c r="L137" s="186">
        <f t="shared" si="137"/>
        <v>132216.6</v>
      </c>
      <c r="M137" s="86">
        <f t="shared" si="130"/>
        <v>3.4511319712865821E-3</v>
      </c>
      <c r="N137" s="501"/>
      <c r="O137" s="501"/>
      <c r="P137" s="101" t="s">
        <v>156</v>
      </c>
      <c r="Q137" s="183">
        <v>288492</v>
      </c>
      <c r="R137" s="151">
        <f>IFERROR(Q137/N124,"-")</f>
        <v>1.8925165132384708E-2</v>
      </c>
      <c r="S137" s="183">
        <v>6</v>
      </c>
      <c r="T137" s="151">
        <f>IFERROR(S137/O124,"-")</f>
        <v>0.17647058823529413</v>
      </c>
      <c r="U137" s="186">
        <f t="shared" si="138"/>
        <v>48082</v>
      </c>
      <c r="V137" s="86">
        <f t="shared" si="131"/>
        <v>8.2827167310877965E-4</v>
      </c>
      <c r="W137" s="501"/>
      <c r="X137" s="501"/>
      <c r="Y137" s="101" t="s">
        <v>156</v>
      </c>
      <c r="Z137" s="183">
        <v>107127</v>
      </c>
      <c r="AA137" s="151">
        <f>IFERROR(Z137/W124,"-")</f>
        <v>6.8335739259289497E-3</v>
      </c>
      <c r="AB137" s="183">
        <v>2</v>
      </c>
      <c r="AC137" s="151">
        <f>IFERROR(AB137/X124,"-")</f>
        <v>9.0909090909090912E-2</v>
      </c>
      <c r="AD137" s="186">
        <f t="shared" si="139"/>
        <v>53563.5</v>
      </c>
      <c r="AE137" s="86">
        <f t="shared" si="132"/>
        <v>2.7609055770292659E-4</v>
      </c>
      <c r="AF137" s="501"/>
      <c r="AG137" s="501"/>
      <c r="AH137" s="101" t="s">
        <v>156</v>
      </c>
      <c r="AI137" s="183">
        <v>812658</v>
      </c>
      <c r="AJ137" s="151">
        <f>IFERROR(AI137/AF124,"-")</f>
        <v>3.0635022537338245E-2</v>
      </c>
      <c r="AK137" s="183">
        <v>7</v>
      </c>
      <c r="AL137" s="151">
        <f>IFERROR(AK137/AG124,"-")</f>
        <v>0.18421052631578946</v>
      </c>
      <c r="AM137" s="186">
        <f t="shared" si="140"/>
        <v>116094</v>
      </c>
      <c r="AN137" s="86">
        <f t="shared" si="133"/>
        <v>9.66316951960243E-4</v>
      </c>
      <c r="AO137" s="501"/>
      <c r="AP137" s="520"/>
      <c r="AQ137" s="101" t="s">
        <v>156</v>
      </c>
      <c r="AR137" s="183">
        <f t="shared" si="135"/>
        <v>4513692</v>
      </c>
      <c r="AS137" s="151">
        <f>IFERROR(AR137/AO124,"-")</f>
        <v>1.6663454837922261E-2</v>
      </c>
      <c r="AT137" s="183">
        <f t="shared" si="136"/>
        <v>40</v>
      </c>
      <c r="AU137" s="151">
        <f>IFERROR(AT137/AP124,"-")</f>
        <v>9.2807424593967514E-2</v>
      </c>
      <c r="AV137" s="186">
        <f t="shared" si="141"/>
        <v>112842.3</v>
      </c>
      <c r="AW137" s="86">
        <f t="shared" si="134"/>
        <v>5.5218111540585313E-3</v>
      </c>
      <c r="AX137" s="98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P137" s="132"/>
      <c r="BQ137" s="132"/>
      <c r="BR137" s="132"/>
      <c r="BS137" s="132"/>
      <c r="BU137" s="66"/>
      <c r="BV137" s="124"/>
    </row>
    <row r="138" spans="2:74" s="10" customFormat="1" ht="14.25" customHeight="1">
      <c r="B138" s="505"/>
      <c r="C138" s="507"/>
      <c r="D138" s="494"/>
      <c r="E138" s="501"/>
      <c r="F138" s="501"/>
      <c r="G138" s="101" t="s">
        <v>157</v>
      </c>
      <c r="H138" s="183">
        <v>687856</v>
      </c>
      <c r="I138" s="151">
        <f>IFERROR(H138/E124,"-")</f>
        <v>3.2229215687312662E-3</v>
      </c>
      <c r="J138" s="183">
        <v>22</v>
      </c>
      <c r="K138" s="151">
        <f>IFERROR(J138/F124,"-")</f>
        <v>6.5281899109792291E-2</v>
      </c>
      <c r="L138" s="186">
        <f t="shared" si="137"/>
        <v>31266.18181818182</v>
      </c>
      <c r="M138" s="86">
        <f t="shared" si="130"/>
        <v>3.0369961347321921E-3</v>
      </c>
      <c r="N138" s="501"/>
      <c r="O138" s="501"/>
      <c r="P138" s="101" t="s">
        <v>157</v>
      </c>
      <c r="Q138" s="183">
        <v>197878</v>
      </c>
      <c r="R138" s="151">
        <f>IFERROR(Q138/N124,"-")</f>
        <v>1.298085848503952E-2</v>
      </c>
      <c r="S138" s="183">
        <v>4</v>
      </c>
      <c r="T138" s="151">
        <f>IFERROR(S138/O124,"-")</f>
        <v>0.11764705882352941</v>
      </c>
      <c r="U138" s="186">
        <f t="shared" si="138"/>
        <v>49469.5</v>
      </c>
      <c r="V138" s="86">
        <f t="shared" si="131"/>
        <v>5.5218111540585317E-4</v>
      </c>
      <c r="W138" s="501"/>
      <c r="X138" s="501"/>
      <c r="Y138" s="101" t="s">
        <v>157</v>
      </c>
      <c r="Z138" s="183">
        <v>7172</v>
      </c>
      <c r="AA138" s="151">
        <f>IFERROR(Z138/W124,"-")</f>
        <v>4.5749803687924079E-4</v>
      </c>
      <c r="AB138" s="183">
        <v>2</v>
      </c>
      <c r="AC138" s="151">
        <f>IFERROR(AB138/X124,"-")</f>
        <v>9.0909090909090912E-2</v>
      </c>
      <c r="AD138" s="186">
        <f t="shared" si="139"/>
        <v>3586</v>
      </c>
      <c r="AE138" s="86">
        <f t="shared" si="132"/>
        <v>2.7609055770292659E-4</v>
      </c>
      <c r="AF138" s="501"/>
      <c r="AG138" s="501"/>
      <c r="AH138" s="101" t="s">
        <v>157</v>
      </c>
      <c r="AI138" s="183">
        <v>13803</v>
      </c>
      <c r="AJ138" s="151">
        <f>IFERROR(AI138/AF124,"-")</f>
        <v>5.2033600368528931E-4</v>
      </c>
      <c r="AK138" s="183">
        <v>1</v>
      </c>
      <c r="AL138" s="151">
        <f>IFERROR(AK138/AG124,"-")</f>
        <v>2.6315789473684209E-2</v>
      </c>
      <c r="AM138" s="186">
        <f t="shared" si="140"/>
        <v>13803</v>
      </c>
      <c r="AN138" s="86">
        <f t="shared" si="133"/>
        <v>1.3804527885146329E-4</v>
      </c>
      <c r="AO138" s="501"/>
      <c r="AP138" s="520"/>
      <c r="AQ138" s="101" t="s">
        <v>157</v>
      </c>
      <c r="AR138" s="183">
        <f t="shared" si="135"/>
        <v>906709</v>
      </c>
      <c r="AS138" s="151">
        <f>IFERROR(AR138/AO124,"-")</f>
        <v>3.3473494586333439E-3</v>
      </c>
      <c r="AT138" s="183">
        <f t="shared" si="136"/>
        <v>29</v>
      </c>
      <c r="AU138" s="151">
        <f>IFERROR(AT138/AP124,"-")</f>
        <v>6.7285382830626447E-2</v>
      </c>
      <c r="AV138" s="186">
        <f t="shared" si="141"/>
        <v>31265.827586206895</v>
      </c>
      <c r="AW138" s="86">
        <f t="shared" si="134"/>
        <v>4.003313086692435E-3</v>
      </c>
      <c r="AX138" s="98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P138" s="132"/>
      <c r="BQ138" s="132"/>
      <c r="BR138" s="132"/>
      <c r="BS138" s="132"/>
      <c r="BU138" s="66"/>
      <c r="BV138" s="124"/>
    </row>
    <row r="139" spans="2:74" s="10" customFormat="1" ht="14.25" customHeight="1">
      <c r="B139" s="505"/>
      <c r="C139" s="507"/>
      <c r="D139" s="494"/>
      <c r="E139" s="501"/>
      <c r="F139" s="501"/>
      <c r="G139" s="102" t="s">
        <v>158</v>
      </c>
      <c r="H139" s="184">
        <v>903953</v>
      </c>
      <c r="I139" s="152">
        <f>IFERROR(H139/E124,"-")</f>
        <v>4.2354353539393918E-3</v>
      </c>
      <c r="J139" s="184">
        <v>26</v>
      </c>
      <c r="K139" s="152">
        <f>IFERROR(J139/F124,"-")</f>
        <v>7.71513353115727E-2</v>
      </c>
      <c r="L139" s="187">
        <f t="shared" si="137"/>
        <v>34767.423076923078</v>
      </c>
      <c r="M139" s="87">
        <f t="shared" si="130"/>
        <v>3.5891772501380451E-3</v>
      </c>
      <c r="N139" s="501"/>
      <c r="O139" s="501"/>
      <c r="P139" s="102" t="s">
        <v>158</v>
      </c>
      <c r="Q139" s="184">
        <v>43997</v>
      </c>
      <c r="R139" s="152">
        <f>IFERROR(Q139/N124,"-")</f>
        <v>2.8862169153027815E-3</v>
      </c>
      <c r="S139" s="184">
        <v>3</v>
      </c>
      <c r="T139" s="152">
        <f>IFERROR(S139/O124,"-")</f>
        <v>8.8235294117647065E-2</v>
      </c>
      <c r="U139" s="187">
        <f t="shared" si="138"/>
        <v>14665.666666666666</v>
      </c>
      <c r="V139" s="87">
        <f t="shared" si="131"/>
        <v>4.1413583655438983E-4</v>
      </c>
      <c r="W139" s="501"/>
      <c r="X139" s="501"/>
      <c r="Y139" s="102" t="s">
        <v>158</v>
      </c>
      <c r="Z139" s="184">
        <v>0</v>
      </c>
      <c r="AA139" s="152">
        <f>IFERROR(Z139/W124,"-")</f>
        <v>0</v>
      </c>
      <c r="AB139" s="184">
        <v>0</v>
      </c>
      <c r="AC139" s="152">
        <f>IFERROR(AB139/X124,"-")</f>
        <v>0</v>
      </c>
      <c r="AD139" s="187" t="str">
        <f t="shared" si="139"/>
        <v>-</v>
      </c>
      <c r="AE139" s="87">
        <f t="shared" si="132"/>
        <v>0</v>
      </c>
      <c r="AF139" s="501"/>
      <c r="AG139" s="501"/>
      <c r="AH139" s="102" t="s">
        <v>158</v>
      </c>
      <c r="AI139" s="184">
        <v>19166</v>
      </c>
      <c r="AJ139" s="152">
        <f>IFERROR(AI139/AF124,"-")</f>
        <v>7.2250669033052629E-4</v>
      </c>
      <c r="AK139" s="184">
        <v>4</v>
      </c>
      <c r="AL139" s="152">
        <f>IFERROR(AK139/AG124,"-")</f>
        <v>0.10526315789473684</v>
      </c>
      <c r="AM139" s="187">
        <f t="shared" si="140"/>
        <v>4791.5</v>
      </c>
      <c r="AN139" s="87">
        <f t="shared" si="133"/>
        <v>5.5218111540585317E-4</v>
      </c>
      <c r="AO139" s="501"/>
      <c r="AP139" s="520"/>
      <c r="AQ139" s="102" t="s">
        <v>158</v>
      </c>
      <c r="AR139" s="184">
        <f t="shared" si="135"/>
        <v>967116</v>
      </c>
      <c r="AS139" s="152">
        <f>IFERROR(AR139/AO124,"-")</f>
        <v>3.5703574344532205E-3</v>
      </c>
      <c r="AT139" s="184">
        <f t="shared" si="136"/>
        <v>33</v>
      </c>
      <c r="AU139" s="152">
        <f>IFERROR(AT139/AP124,"-")</f>
        <v>7.6566125290023199E-2</v>
      </c>
      <c r="AV139" s="187">
        <f t="shared" si="141"/>
        <v>29306.545454545456</v>
      </c>
      <c r="AW139" s="87">
        <f t="shared" si="134"/>
        <v>4.555494202098288E-3</v>
      </c>
      <c r="AX139" s="98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P139" s="132"/>
      <c r="BQ139" s="132"/>
      <c r="BR139" s="132"/>
      <c r="BS139" s="132"/>
      <c r="BU139" s="66"/>
      <c r="BV139" s="124"/>
    </row>
    <row r="140" spans="2:74" s="10" customFormat="1" ht="14.25" customHeight="1">
      <c r="B140" s="505"/>
      <c r="C140" s="508"/>
      <c r="D140" s="495"/>
      <c r="E140" s="502"/>
      <c r="F140" s="502"/>
      <c r="G140" s="103" t="s">
        <v>81</v>
      </c>
      <c r="H140" s="174">
        <v>43531535</v>
      </c>
      <c r="I140" s="152">
        <f>IFERROR(H140/E124,"-")</f>
        <v>0.20396525300568727</v>
      </c>
      <c r="J140" s="184">
        <v>272</v>
      </c>
      <c r="K140" s="152">
        <f>IFERROR(J140/F124,"-")</f>
        <v>0.80712166172106825</v>
      </c>
      <c r="L140" s="187">
        <f t="shared" si="137"/>
        <v>160042.4080882353</v>
      </c>
      <c r="M140" s="88">
        <f t="shared" si="130"/>
        <v>3.7548315847598011E-2</v>
      </c>
      <c r="N140" s="502"/>
      <c r="O140" s="502"/>
      <c r="P140" s="103" t="s">
        <v>81</v>
      </c>
      <c r="Q140" s="174">
        <v>2768366</v>
      </c>
      <c r="R140" s="152">
        <f>IFERROR(Q140/N124,"-")</f>
        <v>0.18160567259015614</v>
      </c>
      <c r="S140" s="184">
        <v>26</v>
      </c>
      <c r="T140" s="152">
        <f>IFERROR(S140/O124,"-")</f>
        <v>0.76470588235294112</v>
      </c>
      <c r="U140" s="187">
        <f t="shared" si="138"/>
        <v>106475.61538461539</v>
      </c>
      <c r="V140" s="88">
        <f t="shared" si="131"/>
        <v>3.5891772501380451E-3</v>
      </c>
      <c r="W140" s="502"/>
      <c r="X140" s="502"/>
      <c r="Y140" s="103" t="s">
        <v>81</v>
      </c>
      <c r="Z140" s="174">
        <v>6227935</v>
      </c>
      <c r="AA140" s="152">
        <f>IFERROR(Z140/W124,"-")</f>
        <v>0.39727663640707117</v>
      </c>
      <c r="AB140" s="184">
        <v>19</v>
      </c>
      <c r="AC140" s="152">
        <f>IFERROR(AB140/X124,"-")</f>
        <v>0.86363636363636365</v>
      </c>
      <c r="AD140" s="187">
        <f t="shared" si="139"/>
        <v>327786.05263157893</v>
      </c>
      <c r="AE140" s="88">
        <f t="shared" si="132"/>
        <v>2.6228602981778022E-3</v>
      </c>
      <c r="AF140" s="502"/>
      <c r="AG140" s="502"/>
      <c r="AH140" s="103" t="s">
        <v>81</v>
      </c>
      <c r="AI140" s="174">
        <v>7775315</v>
      </c>
      <c r="AJ140" s="152">
        <f>IFERROR(AI140/AF124,"-")</f>
        <v>0.29310847891721253</v>
      </c>
      <c r="AK140" s="184">
        <v>34</v>
      </c>
      <c r="AL140" s="152">
        <f>IFERROR(AK140/AG124,"-")</f>
        <v>0.89473684210526316</v>
      </c>
      <c r="AM140" s="187">
        <f t="shared" si="140"/>
        <v>228685.73529411765</v>
      </c>
      <c r="AN140" s="88">
        <f t="shared" si="133"/>
        <v>4.6935394809497514E-3</v>
      </c>
      <c r="AO140" s="502"/>
      <c r="AP140" s="521"/>
      <c r="AQ140" s="103" t="s">
        <v>81</v>
      </c>
      <c r="AR140" s="174">
        <f t="shared" si="135"/>
        <v>60303151</v>
      </c>
      <c r="AS140" s="152">
        <f>IFERROR(AR140/AO124,"-")</f>
        <v>0.22262459052875266</v>
      </c>
      <c r="AT140" s="184">
        <f t="shared" si="136"/>
        <v>351</v>
      </c>
      <c r="AU140" s="152">
        <f>IFERROR(AT140/AP124,"-")</f>
        <v>0.81438515081206497</v>
      </c>
      <c r="AV140" s="187">
        <f t="shared" si="141"/>
        <v>171803.84900284899</v>
      </c>
      <c r="AW140" s="88">
        <f t="shared" si="134"/>
        <v>4.8453892876863608E-2</v>
      </c>
      <c r="AX140" s="98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P140" s="132"/>
      <c r="BQ140" s="132"/>
      <c r="BR140" s="132"/>
      <c r="BS140" s="132"/>
      <c r="BU140" s="66"/>
      <c r="BV140" s="124"/>
    </row>
    <row r="141" spans="2:74" s="10" customFormat="1" ht="14.25" customHeight="1">
      <c r="B141" s="505">
        <v>9</v>
      </c>
      <c r="C141" s="506" t="s">
        <v>130</v>
      </c>
      <c r="D141" s="493">
        <f>BL13</f>
        <v>4599</v>
      </c>
      <c r="E141" s="503">
        <f t="shared" ref="E141" si="142">VLOOKUP(C141,$AY$5:$BI$78,2,0)</f>
        <v>235262360</v>
      </c>
      <c r="F141" s="503">
        <f t="shared" ref="F141" si="143">VLOOKUP(C141,$AY$5:$BI$78,7,0)</f>
        <v>324</v>
      </c>
      <c r="G141" s="99" t="s">
        <v>144</v>
      </c>
      <c r="H141" s="182">
        <v>5968723</v>
      </c>
      <c r="I141" s="150">
        <f>IFERROR(H141/E141,"-")</f>
        <v>2.5370497005980899E-2</v>
      </c>
      <c r="J141" s="182">
        <v>79</v>
      </c>
      <c r="K141" s="150">
        <f>IFERROR(J141/F141,"-")</f>
        <v>0.24382716049382716</v>
      </c>
      <c r="L141" s="185">
        <f t="shared" si="137"/>
        <v>75553.455696202538</v>
      </c>
      <c r="M141" s="85">
        <f>IFERROR(J141/$BL$13,0)</f>
        <v>1.7177647314633615E-2</v>
      </c>
      <c r="N141" s="503">
        <f t="shared" ref="N141" si="144">VLOOKUP(C141,$AY$5:$BI$78,3,0)</f>
        <v>45905730</v>
      </c>
      <c r="O141" s="503">
        <f t="shared" ref="O141" si="145">VLOOKUP(C141,$AY$5:$BI$78,8,0)</f>
        <v>39</v>
      </c>
      <c r="P141" s="99" t="s">
        <v>144</v>
      </c>
      <c r="Q141" s="182">
        <v>98368</v>
      </c>
      <c r="R141" s="150">
        <f>IFERROR(Q141/N141,"-")</f>
        <v>2.1428261787798603E-3</v>
      </c>
      <c r="S141" s="182">
        <v>6</v>
      </c>
      <c r="T141" s="150">
        <f>IFERROR(S141/O141,"-")</f>
        <v>0.15384615384615385</v>
      </c>
      <c r="U141" s="185">
        <f t="shared" si="138"/>
        <v>16394.666666666668</v>
      </c>
      <c r="V141" s="85">
        <f>IFERROR(S141/$BL$13,0)</f>
        <v>1.3046314416177429E-3</v>
      </c>
      <c r="W141" s="503">
        <f t="shared" ref="W141" si="146">VLOOKUP(C141,$AY$5:$BI$78,4,0)</f>
        <v>15727530</v>
      </c>
      <c r="X141" s="503">
        <f t="shared" ref="X141" si="147">VLOOKUP(C141,$AY$5:$BI$78,9,0)</f>
        <v>19</v>
      </c>
      <c r="Y141" s="99" t="s">
        <v>144</v>
      </c>
      <c r="Z141" s="182">
        <v>1486422</v>
      </c>
      <c r="AA141" s="150">
        <f>IFERROR(Z141/W141,"-")</f>
        <v>9.4510835458587586E-2</v>
      </c>
      <c r="AB141" s="182">
        <v>7</v>
      </c>
      <c r="AC141" s="150">
        <f>IFERROR(AB141/X141,"-")</f>
        <v>0.36842105263157893</v>
      </c>
      <c r="AD141" s="185">
        <f t="shared" si="139"/>
        <v>212346</v>
      </c>
      <c r="AE141" s="85">
        <f>IFERROR(AB141/$BL$13,0)</f>
        <v>1.5220700152207001E-3</v>
      </c>
      <c r="AF141" s="503">
        <f t="shared" ref="AF141" si="148">VLOOKUP(C141,$AY$5:$BI$78,5,0)</f>
        <v>52644400</v>
      </c>
      <c r="AG141" s="503">
        <f t="shared" ref="AG141" si="149">VLOOKUP(C141,$AY$5:$BI$78,10,0)</f>
        <v>54</v>
      </c>
      <c r="AH141" s="99" t="s">
        <v>144</v>
      </c>
      <c r="AI141" s="182">
        <v>2583564</v>
      </c>
      <c r="AJ141" s="150">
        <f>IFERROR(AI141/AF141,"-")</f>
        <v>4.907576114458518E-2</v>
      </c>
      <c r="AK141" s="182">
        <v>20</v>
      </c>
      <c r="AL141" s="150">
        <f>IFERROR(AK141/AG141,"-")</f>
        <v>0.37037037037037035</v>
      </c>
      <c r="AM141" s="185">
        <f t="shared" si="140"/>
        <v>129178.2</v>
      </c>
      <c r="AN141" s="85">
        <f>IFERROR(AK141/$BL$13,0)</f>
        <v>4.3487714720591431E-3</v>
      </c>
      <c r="AO141" s="503">
        <f t="shared" ref="AO141" si="150">VLOOKUP(C141,$AY$5:$BI$78,6,0)</f>
        <v>349540020</v>
      </c>
      <c r="AP141" s="519">
        <f t="shared" ref="AP141" si="151">VLOOKUP(C141,$AY$5:$BI$78,11,0)</f>
        <v>436</v>
      </c>
      <c r="AQ141" s="99" t="s">
        <v>144</v>
      </c>
      <c r="AR141" s="182">
        <f t="shared" si="135"/>
        <v>10137077</v>
      </c>
      <c r="AS141" s="150">
        <f>IFERROR(AR141/AO141,"-")</f>
        <v>2.900119133711785E-2</v>
      </c>
      <c r="AT141" s="182">
        <f t="shared" si="136"/>
        <v>112</v>
      </c>
      <c r="AU141" s="150">
        <f>IFERROR(AT141/AP141,"-")</f>
        <v>0.25688073394495414</v>
      </c>
      <c r="AV141" s="185">
        <f t="shared" si="141"/>
        <v>90509.616071428565</v>
      </c>
      <c r="AW141" s="85">
        <f>IFERROR(AT141/$BL$13,0)</f>
        <v>2.4353120243531201E-2</v>
      </c>
      <c r="AX141" s="98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P141" s="132"/>
      <c r="BQ141" s="132"/>
      <c r="BR141" s="132"/>
      <c r="BS141" s="132"/>
      <c r="BU141" s="66"/>
      <c r="BV141" s="124"/>
    </row>
    <row r="142" spans="2:74" s="10" customFormat="1" ht="14.25" customHeight="1">
      <c r="B142" s="505"/>
      <c r="C142" s="507"/>
      <c r="D142" s="494"/>
      <c r="E142" s="501"/>
      <c r="F142" s="501"/>
      <c r="G142" s="100" t="s">
        <v>145</v>
      </c>
      <c r="H142" s="183">
        <v>3689931</v>
      </c>
      <c r="I142" s="151">
        <f>IFERROR(H142/E141,"-")</f>
        <v>1.5684323663164818E-2</v>
      </c>
      <c r="J142" s="183">
        <v>75</v>
      </c>
      <c r="K142" s="151">
        <f>IFERROR(J142/F141,"-")</f>
        <v>0.23148148148148148</v>
      </c>
      <c r="L142" s="186">
        <f t="shared" si="137"/>
        <v>49199.08</v>
      </c>
      <c r="M142" s="86">
        <f t="shared" ref="M142:M157" si="152">IFERROR(J142/$BL$13,0)</f>
        <v>1.6307893020221786E-2</v>
      </c>
      <c r="N142" s="501"/>
      <c r="O142" s="501"/>
      <c r="P142" s="100" t="s">
        <v>145</v>
      </c>
      <c r="Q142" s="183">
        <v>1694320</v>
      </c>
      <c r="R142" s="151">
        <f>IFERROR(Q142/N141,"-")</f>
        <v>3.6908682205903272E-2</v>
      </c>
      <c r="S142" s="183">
        <v>11</v>
      </c>
      <c r="T142" s="151">
        <f>IFERROR(S142/O141,"-")</f>
        <v>0.28205128205128205</v>
      </c>
      <c r="U142" s="186">
        <f t="shared" si="138"/>
        <v>154029.09090909091</v>
      </c>
      <c r="V142" s="86">
        <f t="shared" ref="V142:V157" si="153">IFERROR(S142/$BL$13,0)</f>
        <v>2.3918243096325287E-3</v>
      </c>
      <c r="W142" s="501"/>
      <c r="X142" s="501"/>
      <c r="Y142" s="100" t="s">
        <v>145</v>
      </c>
      <c r="Z142" s="183">
        <v>275915</v>
      </c>
      <c r="AA142" s="151">
        <f>IFERROR(Z142/W141,"-")</f>
        <v>1.7543441341393087E-2</v>
      </c>
      <c r="AB142" s="183">
        <v>6</v>
      </c>
      <c r="AC142" s="151">
        <f>IFERROR(AB142/X141,"-")</f>
        <v>0.31578947368421051</v>
      </c>
      <c r="AD142" s="186">
        <f t="shared" si="139"/>
        <v>45985.833333333336</v>
      </c>
      <c r="AE142" s="86">
        <f t="shared" ref="AE142:AE157" si="154">IFERROR(AB142/$BL$13,0)</f>
        <v>1.3046314416177429E-3</v>
      </c>
      <c r="AF142" s="501"/>
      <c r="AG142" s="501"/>
      <c r="AH142" s="100" t="s">
        <v>145</v>
      </c>
      <c r="AI142" s="183">
        <v>354360</v>
      </c>
      <c r="AJ142" s="151">
        <f>IFERROR(AI142/AF141,"-")</f>
        <v>6.7312002796118863E-3</v>
      </c>
      <c r="AK142" s="183">
        <v>22</v>
      </c>
      <c r="AL142" s="151">
        <f>IFERROR(AK142/AG141,"-")</f>
        <v>0.40740740740740738</v>
      </c>
      <c r="AM142" s="186">
        <f t="shared" si="140"/>
        <v>16107.272727272728</v>
      </c>
      <c r="AN142" s="86">
        <f t="shared" ref="AN142:AN157" si="155">IFERROR(AK142/$BL$13,0)</f>
        <v>4.7836486192650574E-3</v>
      </c>
      <c r="AO142" s="501"/>
      <c r="AP142" s="520"/>
      <c r="AQ142" s="100" t="s">
        <v>145</v>
      </c>
      <c r="AR142" s="183">
        <f t="shared" si="135"/>
        <v>6014526</v>
      </c>
      <c r="AS142" s="151">
        <f>IFERROR(AR142/AO141,"-")</f>
        <v>1.7206973896722898E-2</v>
      </c>
      <c r="AT142" s="183">
        <f t="shared" si="136"/>
        <v>114</v>
      </c>
      <c r="AU142" s="151">
        <f>IFERROR(AT142/AP141,"-")</f>
        <v>0.26146788990825687</v>
      </c>
      <c r="AV142" s="186">
        <f t="shared" si="141"/>
        <v>52759</v>
      </c>
      <c r="AW142" s="86">
        <f t="shared" ref="AW142:AW157" si="156">IFERROR(AT142/$BL$13,0)</f>
        <v>2.4787997390737115E-2</v>
      </c>
      <c r="AX142" s="98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P142" s="132"/>
      <c r="BQ142" s="132"/>
      <c r="BR142" s="132"/>
      <c r="BS142" s="132"/>
      <c r="BU142" s="66"/>
      <c r="BV142" s="124"/>
    </row>
    <row r="143" spans="2:74" s="10" customFormat="1" ht="14.25" customHeight="1">
      <c r="B143" s="505"/>
      <c r="C143" s="507"/>
      <c r="D143" s="494"/>
      <c r="E143" s="501"/>
      <c r="F143" s="501"/>
      <c r="G143" s="101" t="s">
        <v>146</v>
      </c>
      <c r="H143" s="183">
        <v>8309049</v>
      </c>
      <c r="I143" s="151">
        <f>IFERROR(H143/E141,"-")</f>
        <v>3.5318225150848613E-2</v>
      </c>
      <c r="J143" s="183">
        <v>111</v>
      </c>
      <c r="K143" s="151">
        <f>IFERROR(J143/F141,"-")</f>
        <v>0.34259259259259262</v>
      </c>
      <c r="L143" s="186">
        <f t="shared" si="137"/>
        <v>74856.297297297293</v>
      </c>
      <c r="M143" s="86">
        <f t="shared" si="152"/>
        <v>2.4135681669928244E-2</v>
      </c>
      <c r="N143" s="501"/>
      <c r="O143" s="501"/>
      <c r="P143" s="101" t="s">
        <v>146</v>
      </c>
      <c r="Q143" s="183">
        <v>2113210</v>
      </c>
      <c r="R143" s="151">
        <f>IFERROR(Q143/N141,"-")</f>
        <v>4.6033686862184744E-2</v>
      </c>
      <c r="S143" s="183">
        <v>12</v>
      </c>
      <c r="T143" s="151">
        <f>IFERROR(S143/O141,"-")</f>
        <v>0.30769230769230771</v>
      </c>
      <c r="U143" s="186">
        <f t="shared" si="138"/>
        <v>176100.83333333334</v>
      </c>
      <c r="V143" s="86">
        <f t="shared" si="153"/>
        <v>2.6092628832354858E-3</v>
      </c>
      <c r="W143" s="501"/>
      <c r="X143" s="501"/>
      <c r="Y143" s="101" t="s">
        <v>146</v>
      </c>
      <c r="Z143" s="183">
        <v>322874</v>
      </c>
      <c r="AA143" s="151">
        <f>IFERROR(Z143/W141,"-")</f>
        <v>2.0529224868749255E-2</v>
      </c>
      <c r="AB143" s="183">
        <v>9</v>
      </c>
      <c r="AC143" s="151">
        <f>IFERROR(AB143/X141,"-")</f>
        <v>0.47368421052631576</v>
      </c>
      <c r="AD143" s="186">
        <f t="shared" si="139"/>
        <v>35874.888888888891</v>
      </c>
      <c r="AE143" s="86">
        <f t="shared" si="154"/>
        <v>1.9569471624266144E-3</v>
      </c>
      <c r="AF143" s="501"/>
      <c r="AG143" s="501"/>
      <c r="AH143" s="101" t="s">
        <v>146</v>
      </c>
      <c r="AI143" s="183">
        <v>655181</v>
      </c>
      <c r="AJ143" s="151">
        <f>IFERROR(AI143/AF141,"-")</f>
        <v>1.2445407298782017E-2</v>
      </c>
      <c r="AK143" s="183">
        <v>22</v>
      </c>
      <c r="AL143" s="151">
        <f>IFERROR(AK143/AG141,"-")</f>
        <v>0.40740740740740738</v>
      </c>
      <c r="AM143" s="186">
        <f t="shared" si="140"/>
        <v>29780.954545454544</v>
      </c>
      <c r="AN143" s="86">
        <f t="shared" si="155"/>
        <v>4.7836486192650574E-3</v>
      </c>
      <c r="AO143" s="501"/>
      <c r="AP143" s="520"/>
      <c r="AQ143" s="101" t="s">
        <v>146</v>
      </c>
      <c r="AR143" s="183">
        <f t="shared" si="135"/>
        <v>11400314</v>
      </c>
      <c r="AS143" s="151">
        <f>IFERROR(AR143/AO141,"-")</f>
        <v>3.2615189528226264E-2</v>
      </c>
      <c r="AT143" s="183">
        <f t="shared" si="136"/>
        <v>154</v>
      </c>
      <c r="AU143" s="151">
        <f>IFERROR(AT143/AP141,"-")</f>
        <v>0.35321100917431192</v>
      </c>
      <c r="AV143" s="186">
        <f t="shared" si="141"/>
        <v>74028.012987012989</v>
      </c>
      <c r="AW143" s="86">
        <f t="shared" si="156"/>
        <v>3.3485540334855401E-2</v>
      </c>
      <c r="AX143" s="98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P143" s="132"/>
      <c r="BQ143" s="132"/>
      <c r="BR143" s="132"/>
      <c r="BS143" s="132"/>
      <c r="BU143" s="66"/>
      <c r="BV143" s="124"/>
    </row>
    <row r="144" spans="2:74" s="10" customFormat="1" ht="14.25" customHeight="1">
      <c r="B144" s="505"/>
      <c r="C144" s="507"/>
      <c r="D144" s="494"/>
      <c r="E144" s="501"/>
      <c r="F144" s="501"/>
      <c r="G144" s="101" t="s">
        <v>147</v>
      </c>
      <c r="H144" s="183">
        <v>210327</v>
      </c>
      <c r="I144" s="151">
        <f>IFERROR(H144/E141,"-")</f>
        <v>8.9401041458565659E-4</v>
      </c>
      <c r="J144" s="183">
        <v>18</v>
      </c>
      <c r="K144" s="151">
        <f>IFERROR(J144/F141,"-")</f>
        <v>5.5555555555555552E-2</v>
      </c>
      <c r="L144" s="186">
        <f t="shared" si="137"/>
        <v>11684.833333333334</v>
      </c>
      <c r="M144" s="86">
        <f t="shared" si="152"/>
        <v>3.9138943248532287E-3</v>
      </c>
      <c r="N144" s="501"/>
      <c r="O144" s="501"/>
      <c r="P144" s="101" t="s">
        <v>147</v>
      </c>
      <c r="Q144" s="183">
        <v>32183</v>
      </c>
      <c r="R144" s="151">
        <f>IFERROR(Q144/N141,"-")</f>
        <v>7.010671652536622E-4</v>
      </c>
      <c r="S144" s="183">
        <v>1</v>
      </c>
      <c r="T144" s="151">
        <f>IFERROR(S144/O141,"-")</f>
        <v>2.564102564102564E-2</v>
      </c>
      <c r="U144" s="186">
        <f t="shared" si="138"/>
        <v>32183</v>
      </c>
      <c r="V144" s="86">
        <f t="shared" si="153"/>
        <v>2.1743857360295715E-4</v>
      </c>
      <c r="W144" s="501"/>
      <c r="X144" s="501"/>
      <c r="Y144" s="101" t="s">
        <v>147</v>
      </c>
      <c r="Z144" s="183">
        <v>24388</v>
      </c>
      <c r="AA144" s="151">
        <f>IFERROR(Z144/W141,"-")</f>
        <v>1.5506567146907366E-3</v>
      </c>
      <c r="AB144" s="183">
        <v>2</v>
      </c>
      <c r="AC144" s="151">
        <f>IFERROR(AB144/X141,"-")</f>
        <v>0.10526315789473684</v>
      </c>
      <c r="AD144" s="186">
        <f t="shared" si="139"/>
        <v>12194</v>
      </c>
      <c r="AE144" s="86">
        <f t="shared" si="154"/>
        <v>4.3487714720591431E-4</v>
      </c>
      <c r="AF144" s="501"/>
      <c r="AG144" s="501"/>
      <c r="AH144" s="101" t="s">
        <v>147</v>
      </c>
      <c r="AI144" s="183">
        <v>1928889</v>
      </c>
      <c r="AJ144" s="151">
        <f>IFERROR(AI144/AF141,"-")</f>
        <v>3.6639965504403127E-2</v>
      </c>
      <c r="AK144" s="183">
        <v>3</v>
      </c>
      <c r="AL144" s="151">
        <f>IFERROR(AK144/AG141,"-")</f>
        <v>5.5555555555555552E-2</v>
      </c>
      <c r="AM144" s="186">
        <f t="shared" si="140"/>
        <v>642963</v>
      </c>
      <c r="AN144" s="86">
        <f t="shared" si="155"/>
        <v>6.5231572080887146E-4</v>
      </c>
      <c r="AO144" s="501"/>
      <c r="AP144" s="520"/>
      <c r="AQ144" s="101" t="s">
        <v>147</v>
      </c>
      <c r="AR144" s="183">
        <f t="shared" si="135"/>
        <v>2195787</v>
      </c>
      <c r="AS144" s="151">
        <f>IFERROR(AR144/AO141,"-")</f>
        <v>6.281933038740457E-3</v>
      </c>
      <c r="AT144" s="183">
        <f t="shared" si="136"/>
        <v>24</v>
      </c>
      <c r="AU144" s="151">
        <f>IFERROR(AT144/AP141,"-")</f>
        <v>5.5045871559633031E-2</v>
      </c>
      <c r="AV144" s="186">
        <f t="shared" si="141"/>
        <v>91491.125</v>
      </c>
      <c r="AW144" s="86">
        <f t="shared" si="156"/>
        <v>5.2185257664709717E-3</v>
      </c>
      <c r="AX144" s="98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P144" s="132"/>
      <c r="BQ144" s="132"/>
      <c r="BR144" s="132"/>
      <c r="BS144" s="132"/>
      <c r="BU144" s="66"/>
      <c r="BV144" s="124"/>
    </row>
    <row r="145" spans="2:74" s="10" customFormat="1" ht="14.25" customHeight="1">
      <c r="B145" s="505"/>
      <c r="C145" s="507"/>
      <c r="D145" s="494"/>
      <c r="E145" s="501"/>
      <c r="F145" s="501"/>
      <c r="G145" s="101" t="s">
        <v>148</v>
      </c>
      <c r="H145" s="183">
        <v>2368450</v>
      </c>
      <c r="I145" s="151">
        <f>IFERROR(H145/E141,"-")</f>
        <v>1.0067271279604608E-2</v>
      </c>
      <c r="J145" s="183">
        <v>98</v>
      </c>
      <c r="K145" s="151">
        <f>IFERROR(J145/F141,"-")</f>
        <v>0.30246913580246915</v>
      </c>
      <c r="L145" s="186">
        <f t="shared" si="137"/>
        <v>24167.857142857141</v>
      </c>
      <c r="M145" s="86">
        <f t="shared" si="152"/>
        <v>2.1308980213089801E-2</v>
      </c>
      <c r="N145" s="501"/>
      <c r="O145" s="501"/>
      <c r="P145" s="101" t="s">
        <v>148</v>
      </c>
      <c r="Q145" s="183">
        <v>325323</v>
      </c>
      <c r="R145" s="151">
        <f>IFERROR(Q145/N141,"-")</f>
        <v>7.0867623714948001E-3</v>
      </c>
      <c r="S145" s="183">
        <v>17</v>
      </c>
      <c r="T145" s="151">
        <f>IFERROR(S145/O141,"-")</f>
        <v>0.4358974358974359</v>
      </c>
      <c r="U145" s="186">
        <f t="shared" si="138"/>
        <v>19136.647058823528</v>
      </c>
      <c r="V145" s="86">
        <f t="shared" si="153"/>
        <v>3.6964557512502716E-3</v>
      </c>
      <c r="W145" s="501"/>
      <c r="X145" s="501"/>
      <c r="Y145" s="101" t="s">
        <v>148</v>
      </c>
      <c r="Z145" s="183">
        <v>182571</v>
      </c>
      <c r="AA145" s="151">
        <f>IFERROR(Z145/W141,"-")</f>
        <v>1.1608370799483453E-2</v>
      </c>
      <c r="AB145" s="183">
        <v>6</v>
      </c>
      <c r="AC145" s="151">
        <f>IFERROR(AB145/X141,"-")</f>
        <v>0.31578947368421051</v>
      </c>
      <c r="AD145" s="186">
        <f t="shared" si="139"/>
        <v>30428.5</v>
      </c>
      <c r="AE145" s="86">
        <f t="shared" si="154"/>
        <v>1.3046314416177429E-3</v>
      </c>
      <c r="AF145" s="501"/>
      <c r="AG145" s="501"/>
      <c r="AH145" s="101" t="s">
        <v>148</v>
      </c>
      <c r="AI145" s="183">
        <v>669620</v>
      </c>
      <c r="AJ145" s="151">
        <f>IFERROR(AI145/AF141,"-")</f>
        <v>1.271968148559011E-2</v>
      </c>
      <c r="AK145" s="183">
        <v>17</v>
      </c>
      <c r="AL145" s="151">
        <f>IFERROR(AK145/AG141,"-")</f>
        <v>0.31481481481481483</v>
      </c>
      <c r="AM145" s="186">
        <f t="shared" si="140"/>
        <v>39389.411764705881</v>
      </c>
      <c r="AN145" s="86">
        <f t="shared" si="155"/>
        <v>3.6964557512502716E-3</v>
      </c>
      <c r="AO145" s="501"/>
      <c r="AP145" s="520"/>
      <c r="AQ145" s="101" t="s">
        <v>148</v>
      </c>
      <c r="AR145" s="183">
        <f t="shared" si="135"/>
        <v>3545964</v>
      </c>
      <c r="AS145" s="151">
        <f>IFERROR(AR145/AO141,"-")</f>
        <v>1.0144658113826279E-2</v>
      </c>
      <c r="AT145" s="183">
        <f t="shared" si="136"/>
        <v>138</v>
      </c>
      <c r="AU145" s="151">
        <f>IFERROR(AT145/AP141,"-")</f>
        <v>0.3165137614678899</v>
      </c>
      <c r="AV145" s="186">
        <f t="shared" si="141"/>
        <v>25695.391304347828</v>
      </c>
      <c r="AW145" s="86">
        <f t="shared" si="156"/>
        <v>3.0006523157208087E-2</v>
      </c>
      <c r="AX145" s="98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P145" s="132"/>
      <c r="BQ145" s="132"/>
      <c r="BR145" s="132"/>
      <c r="BS145" s="132"/>
      <c r="BU145" s="66"/>
      <c r="BV145" s="124"/>
    </row>
    <row r="146" spans="2:74" s="10" customFormat="1" ht="14.25" customHeight="1">
      <c r="B146" s="505"/>
      <c r="C146" s="507"/>
      <c r="D146" s="494"/>
      <c r="E146" s="501"/>
      <c r="F146" s="501"/>
      <c r="G146" s="101" t="s">
        <v>149</v>
      </c>
      <c r="H146" s="183">
        <v>10306075</v>
      </c>
      <c r="I146" s="151">
        <f>IFERROR(H146/E141,"-")</f>
        <v>4.3806731344529573E-2</v>
      </c>
      <c r="J146" s="183">
        <v>119</v>
      </c>
      <c r="K146" s="151">
        <f>IFERROR(J146/F141,"-")</f>
        <v>0.36728395061728397</v>
      </c>
      <c r="L146" s="186">
        <f t="shared" si="137"/>
        <v>86605.672268907569</v>
      </c>
      <c r="M146" s="86">
        <f t="shared" si="152"/>
        <v>2.5875190258751901E-2</v>
      </c>
      <c r="N146" s="501"/>
      <c r="O146" s="501"/>
      <c r="P146" s="101" t="s">
        <v>149</v>
      </c>
      <c r="Q146" s="183">
        <v>1223181</v>
      </c>
      <c r="R146" s="151">
        <f>IFERROR(Q146/N141,"-")</f>
        <v>2.6645497196101663E-2</v>
      </c>
      <c r="S146" s="183">
        <v>18</v>
      </c>
      <c r="T146" s="151">
        <f>IFERROR(S146/O141,"-")</f>
        <v>0.46153846153846156</v>
      </c>
      <c r="U146" s="186">
        <f t="shared" si="138"/>
        <v>67954.5</v>
      </c>
      <c r="V146" s="86">
        <f t="shared" si="153"/>
        <v>3.9138943248532287E-3</v>
      </c>
      <c r="W146" s="501"/>
      <c r="X146" s="501"/>
      <c r="Y146" s="101" t="s">
        <v>149</v>
      </c>
      <c r="Z146" s="183">
        <v>577889</v>
      </c>
      <c r="AA146" s="151">
        <f>IFERROR(Z146/W141,"-")</f>
        <v>3.6743786214364242E-2</v>
      </c>
      <c r="AB146" s="183">
        <v>11</v>
      </c>
      <c r="AC146" s="151">
        <f>IFERROR(AB146/X141,"-")</f>
        <v>0.57894736842105265</v>
      </c>
      <c r="AD146" s="186">
        <f t="shared" si="139"/>
        <v>52535.36363636364</v>
      </c>
      <c r="AE146" s="86">
        <f t="shared" si="154"/>
        <v>2.3918243096325287E-3</v>
      </c>
      <c r="AF146" s="501"/>
      <c r="AG146" s="501"/>
      <c r="AH146" s="101" t="s">
        <v>149</v>
      </c>
      <c r="AI146" s="183">
        <v>2352783</v>
      </c>
      <c r="AJ146" s="151">
        <f>IFERROR(AI146/AF141,"-")</f>
        <v>4.4691990031228396E-2</v>
      </c>
      <c r="AK146" s="183">
        <v>18</v>
      </c>
      <c r="AL146" s="151">
        <f>IFERROR(AK146/AG141,"-")</f>
        <v>0.33333333333333331</v>
      </c>
      <c r="AM146" s="186">
        <f t="shared" si="140"/>
        <v>130710.16666666667</v>
      </c>
      <c r="AN146" s="86">
        <f t="shared" si="155"/>
        <v>3.9138943248532287E-3</v>
      </c>
      <c r="AO146" s="501"/>
      <c r="AP146" s="520"/>
      <c r="AQ146" s="101" t="s">
        <v>149</v>
      </c>
      <c r="AR146" s="183">
        <f t="shared" si="135"/>
        <v>14459928</v>
      </c>
      <c r="AS146" s="151">
        <f>IFERROR(AR146/AO141,"-")</f>
        <v>4.1368447595786027E-2</v>
      </c>
      <c r="AT146" s="183">
        <f t="shared" si="136"/>
        <v>166</v>
      </c>
      <c r="AU146" s="151">
        <f>IFERROR(AT146/AP141,"-")</f>
        <v>0.38073394495412843</v>
      </c>
      <c r="AV146" s="186">
        <f t="shared" si="141"/>
        <v>87108</v>
      </c>
      <c r="AW146" s="86">
        <f t="shared" si="156"/>
        <v>3.6094803218090887E-2</v>
      </c>
      <c r="AX146" s="98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P146" s="132"/>
      <c r="BQ146" s="132"/>
      <c r="BR146" s="132"/>
      <c r="BS146" s="132"/>
      <c r="BU146" s="66"/>
      <c r="BV146" s="124"/>
    </row>
    <row r="147" spans="2:74" s="10" customFormat="1" ht="14.25" customHeight="1">
      <c r="B147" s="505"/>
      <c r="C147" s="507"/>
      <c r="D147" s="494"/>
      <c r="E147" s="501"/>
      <c r="F147" s="501"/>
      <c r="G147" s="101" t="s">
        <v>150</v>
      </c>
      <c r="H147" s="183">
        <v>13299391</v>
      </c>
      <c r="I147" s="151">
        <f>IFERROR(H147/E141,"-")</f>
        <v>5.6530041609716065E-2</v>
      </c>
      <c r="J147" s="183">
        <v>47</v>
      </c>
      <c r="K147" s="151">
        <f>IFERROR(J147/F141,"-")</f>
        <v>0.14506172839506173</v>
      </c>
      <c r="L147" s="186">
        <f t="shared" si="137"/>
        <v>282965.76595744683</v>
      </c>
      <c r="M147" s="86">
        <f t="shared" si="152"/>
        <v>1.0219612959338986E-2</v>
      </c>
      <c r="N147" s="501"/>
      <c r="O147" s="501"/>
      <c r="P147" s="101" t="s">
        <v>150</v>
      </c>
      <c r="Q147" s="183">
        <v>5779806</v>
      </c>
      <c r="R147" s="151">
        <f>IFERROR(Q147/N141,"-")</f>
        <v>0.12590598167156911</v>
      </c>
      <c r="S147" s="183">
        <v>8</v>
      </c>
      <c r="T147" s="151">
        <f>IFERROR(S147/O141,"-")</f>
        <v>0.20512820512820512</v>
      </c>
      <c r="U147" s="186">
        <f t="shared" si="138"/>
        <v>722475.75</v>
      </c>
      <c r="V147" s="86">
        <f t="shared" si="153"/>
        <v>1.7395085888236572E-3</v>
      </c>
      <c r="W147" s="501"/>
      <c r="X147" s="501"/>
      <c r="Y147" s="101" t="s">
        <v>150</v>
      </c>
      <c r="Z147" s="183">
        <v>1948980</v>
      </c>
      <c r="AA147" s="151">
        <f>IFERROR(Z147/W141,"-")</f>
        <v>0.12392155665892864</v>
      </c>
      <c r="AB147" s="183">
        <v>2</v>
      </c>
      <c r="AC147" s="151">
        <f>IFERROR(AB147/X141,"-")</f>
        <v>0.10526315789473684</v>
      </c>
      <c r="AD147" s="186">
        <f t="shared" si="139"/>
        <v>974490</v>
      </c>
      <c r="AE147" s="86">
        <f t="shared" si="154"/>
        <v>4.3487714720591431E-4</v>
      </c>
      <c r="AF147" s="501"/>
      <c r="AG147" s="501"/>
      <c r="AH147" s="101" t="s">
        <v>150</v>
      </c>
      <c r="AI147" s="183">
        <v>1458044</v>
      </c>
      <c r="AJ147" s="151">
        <f>IFERROR(AI147/AF141,"-")</f>
        <v>2.7696089232662924E-2</v>
      </c>
      <c r="AK147" s="183">
        <v>7</v>
      </c>
      <c r="AL147" s="151">
        <f>IFERROR(AK147/AG141,"-")</f>
        <v>0.12962962962962962</v>
      </c>
      <c r="AM147" s="186">
        <f t="shared" si="140"/>
        <v>208292</v>
      </c>
      <c r="AN147" s="86">
        <f t="shared" si="155"/>
        <v>1.5220700152207001E-3</v>
      </c>
      <c r="AO147" s="501"/>
      <c r="AP147" s="520"/>
      <c r="AQ147" s="101" t="s">
        <v>150</v>
      </c>
      <c r="AR147" s="183">
        <f t="shared" si="135"/>
        <v>22486221</v>
      </c>
      <c r="AS147" s="151">
        <f>IFERROR(AR147/AO141,"-")</f>
        <v>6.4330891209538749E-2</v>
      </c>
      <c r="AT147" s="183">
        <f t="shared" si="136"/>
        <v>64</v>
      </c>
      <c r="AU147" s="151">
        <f>IFERROR(AT147/AP141,"-")</f>
        <v>0.14678899082568808</v>
      </c>
      <c r="AV147" s="186">
        <f t="shared" si="141"/>
        <v>351347.203125</v>
      </c>
      <c r="AW147" s="86">
        <f t="shared" si="156"/>
        <v>1.3916068710589258E-2</v>
      </c>
      <c r="AX147" s="98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P147" s="132"/>
      <c r="BQ147" s="132"/>
      <c r="BR147" s="132"/>
      <c r="BS147" s="132"/>
      <c r="BU147" s="66"/>
      <c r="BV147" s="124"/>
    </row>
    <row r="148" spans="2:74" s="10" customFormat="1" ht="14.25" customHeight="1">
      <c r="B148" s="505"/>
      <c r="C148" s="507"/>
      <c r="D148" s="494"/>
      <c r="E148" s="501"/>
      <c r="F148" s="501"/>
      <c r="G148" s="101" t="s">
        <v>160</v>
      </c>
      <c r="H148" s="183">
        <v>0</v>
      </c>
      <c r="I148" s="151">
        <f>IFERROR(H148/E141,"-")</f>
        <v>0</v>
      </c>
      <c r="J148" s="183">
        <v>0</v>
      </c>
      <c r="K148" s="151">
        <f>IFERROR(J148/F141,"-")</f>
        <v>0</v>
      </c>
      <c r="L148" s="186" t="str">
        <f t="shared" si="137"/>
        <v>-</v>
      </c>
      <c r="M148" s="86">
        <f t="shared" si="152"/>
        <v>0</v>
      </c>
      <c r="N148" s="501"/>
      <c r="O148" s="501"/>
      <c r="P148" s="101" t="s">
        <v>160</v>
      </c>
      <c r="Q148" s="183">
        <v>0</v>
      </c>
      <c r="R148" s="151">
        <f>IFERROR(Q148/N141,"-")</f>
        <v>0</v>
      </c>
      <c r="S148" s="183">
        <v>0</v>
      </c>
      <c r="T148" s="151">
        <f>IFERROR(S148/O141,"-")</f>
        <v>0</v>
      </c>
      <c r="U148" s="186" t="str">
        <f t="shared" si="138"/>
        <v>-</v>
      </c>
      <c r="V148" s="86">
        <f t="shared" si="153"/>
        <v>0</v>
      </c>
      <c r="W148" s="501"/>
      <c r="X148" s="501"/>
      <c r="Y148" s="101" t="s">
        <v>160</v>
      </c>
      <c r="Z148" s="183">
        <v>0</v>
      </c>
      <c r="AA148" s="151">
        <f>IFERROR(Z148/W141,"-")</f>
        <v>0</v>
      </c>
      <c r="AB148" s="183">
        <v>0</v>
      </c>
      <c r="AC148" s="151">
        <f>IFERROR(AB148/X141,"-")</f>
        <v>0</v>
      </c>
      <c r="AD148" s="186" t="str">
        <f t="shared" si="139"/>
        <v>-</v>
      </c>
      <c r="AE148" s="86">
        <f t="shared" si="154"/>
        <v>0</v>
      </c>
      <c r="AF148" s="501"/>
      <c r="AG148" s="501"/>
      <c r="AH148" s="101" t="s">
        <v>160</v>
      </c>
      <c r="AI148" s="183">
        <v>0</v>
      </c>
      <c r="AJ148" s="151">
        <f>IFERROR(AI148/AF141,"-")</f>
        <v>0</v>
      </c>
      <c r="AK148" s="183">
        <v>0</v>
      </c>
      <c r="AL148" s="151">
        <f>IFERROR(AK148/AG141,"-")</f>
        <v>0</v>
      </c>
      <c r="AM148" s="186" t="str">
        <f t="shared" si="140"/>
        <v>-</v>
      </c>
      <c r="AN148" s="86">
        <f t="shared" si="155"/>
        <v>0</v>
      </c>
      <c r="AO148" s="501"/>
      <c r="AP148" s="520"/>
      <c r="AQ148" s="101" t="s">
        <v>160</v>
      </c>
      <c r="AR148" s="183">
        <f t="shared" si="135"/>
        <v>0</v>
      </c>
      <c r="AS148" s="151">
        <f>IFERROR(AR148/AO141,"-")</f>
        <v>0</v>
      </c>
      <c r="AT148" s="183">
        <f t="shared" si="136"/>
        <v>0</v>
      </c>
      <c r="AU148" s="151">
        <f>IFERROR(AT148/AP141,"-")</f>
        <v>0</v>
      </c>
      <c r="AV148" s="186" t="str">
        <f t="shared" si="141"/>
        <v>-</v>
      </c>
      <c r="AW148" s="86">
        <f t="shared" si="156"/>
        <v>0</v>
      </c>
      <c r="AX148" s="98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P148" s="132"/>
      <c r="BQ148" s="132"/>
      <c r="BR148" s="132"/>
      <c r="BS148" s="132"/>
      <c r="BU148" s="66"/>
      <c r="BV148" s="124"/>
    </row>
    <row r="149" spans="2:74" s="10" customFormat="1" ht="14.25" customHeight="1">
      <c r="B149" s="505"/>
      <c r="C149" s="507"/>
      <c r="D149" s="494"/>
      <c r="E149" s="501"/>
      <c r="F149" s="501"/>
      <c r="G149" s="101" t="s">
        <v>151</v>
      </c>
      <c r="H149" s="183">
        <v>30358</v>
      </c>
      <c r="I149" s="151">
        <f>IFERROR(H149/E141,"-")</f>
        <v>1.2903891638254414E-4</v>
      </c>
      <c r="J149" s="183">
        <v>2</v>
      </c>
      <c r="K149" s="151">
        <f>IFERROR(J149/F141,"-")</f>
        <v>6.1728395061728392E-3</v>
      </c>
      <c r="L149" s="186">
        <f t="shared" si="137"/>
        <v>15179</v>
      </c>
      <c r="M149" s="86">
        <f t="shared" si="152"/>
        <v>4.3487714720591431E-4</v>
      </c>
      <c r="N149" s="501"/>
      <c r="O149" s="501"/>
      <c r="P149" s="101" t="s">
        <v>151</v>
      </c>
      <c r="Q149" s="183">
        <v>0</v>
      </c>
      <c r="R149" s="151">
        <f>IFERROR(Q149/N141,"-")</f>
        <v>0</v>
      </c>
      <c r="S149" s="183">
        <v>0</v>
      </c>
      <c r="T149" s="151">
        <f>IFERROR(S149/O141,"-")</f>
        <v>0</v>
      </c>
      <c r="U149" s="186" t="str">
        <f t="shared" si="138"/>
        <v>-</v>
      </c>
      <c r="V149" s="86">
        <f t="shared" si="153"/>
        <v>0</v>
      </c>
      <c r="W149" s="501"/>
      <c r="X149" s="501"/>
      <c r="Y149" s="101" t="s">
        <v>151</v>
      </c>
      <c r="Z149" s="183">
        <v>0</v>
      </c>
      <c r="AA149" s="151">
        <f>IFERROR(Z149/W141,"-")</f>
        <v>0</v>
      </c>
      <c r="AB149" s="183">
        <v>0</v>
      </c>
      <c r="AC149" s="151">
        <f>IFERROR(AB149/X141,"-")</f>
        <v>0</v>
      </c>
      <c r="AD149" s="186" t="str">
        <f t="shared" si="139"/>
        <v>-</v>
      </c>
      <c r="AE149" s="86">
        <f t="shared" si="154"/>
        <v>0</v>
      </c>
      <c r="AF149" s="501"/>
      <c r="AG149" s="501"/>
      <c r="AH149" s="101" t="s">
        <v>151</v>
      </c>
      <c r="AI149" s="183">
        <v>43093</v>
      </c>
      <c r="AJ149" s="151">
        <f>IFERROR(AI149/AF141,"-")</f>
        <v>8.1856759693338702E-4</v>
      </c>
      <c r="AK149" s="183">
        <v>1</v>
      </c>
      <c r="AL149" s="151">
        <f>IFERROR(AK149/AG141,"-")</f>
        <v>1.8518518518518517E-2</v>
      </c>
      <c r="AM149" s="186">
        <f t="shared" si="140"/>
        <v>43093</v>
      </c>
      <c r="AN149" s="86">
        <f t="shared" si="155"/>
        <v>2.1743857360295715E-4</v>
      </c>
      <c r="AO149" s="501"/>
      <c r="AP149" s="520"/>
      <c r="AQ149" s="101" t="s">
        <v>151</v>
      </c>
      <c r="AR149" s="183">
        <f t="shared" si="135"/>
        <v>73451</v>
      </c>
      <c r="AS149" s="151">
        <f>IFERROR(AR149/AO141,"-")</f>
        <v>2.101361669545021E-4</v>
      </c>
      <c r="AT149" s="183">
        <f t="shared" si="136"/>
        <v>3</v>
      </c>
      <c r="AU149" s="151">
        <f>IFERROR(AT149/AP141,"-")</f>
        <v>6.8807339449541288E-3</v>
      </c>
      <c r="AV149" s="186">
        <f t="shared" si="141"/>
        <v>24483.666666666668</v>
      </c>
      <c r="AW149" s="86">
        <f t="shared" si="156"/>
        <v>6.5231572080887146E-4</v>
      </c>
      <c r="AX149" s="98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P149" s="132"/>
      <c r="BQ149" s="132"/>
      <c r="BR149" s="132"/>
      <c r="BS149" s="132"/>
      <c r="BU149" s="66"/>
      <c r="BV149" s="124"/>
    </row>
    <row r="150" spans="2:74" s="10" customFormat="1" ht="14.25" customHeight="1">
      <c r="B150" s="505"/>
      <c r="C150" s="507"/>
      <c r="D150" s="494"/>
      <c r="E150" s="501"/>
      <c r="F150" s="501"/>
      <c r="G150" s="101" t="s">
        <v>152</v>
      </c>
      <c r="H150" s="183">
        <v>105883</v>
      </c>
      <c r="I150" s="151">
        <f>IFERROR(H150/E141,"-")</f>
        <v>4.5006349506992961E-4</v>
      </c>
      <c r="J150" s="183">
        <v>8</v>
      </c>
      <c r="K150" s="151">
        <f>IFERROR(J150/F141,"-")</f>
        <v>2.4691358024691357E-2</v>
      </c>
      <c r="L150" s="186">
        <f t="shared" si="137"/>
        <v>13235.375</v>
      </c>
      <c r="M150" s="86">
        <f t="shared" si="152"/>
        <v>1.7395085888236572E-3</v>
      </c>
      <c r="N150" s="501"/>
      <c r="O150" s="501"/>
      <c r="P150" s="101" t="s">
        <v>152</v>
      </c>
      <c r="Q150" s="183">
        <v>4037</v>
      </c>
      <c r="R150" s="151">
        <f>IFERROR(Q150/N141,"-")</f>
        <v>8.7941091449803761E-5</v>
      </c>
      <c r="S150" s="183">
        <v>2</v>
      </c>
      <c r="T150" s="151">
        <f>IFERROR(S150/O141,"-")</f>
        <v>5.128205128205128E-2</v>
      </c>
      <c r="U150" s="186">
        <f t="shared" si="138"/>
        <v>2018.5</v>
      </c>
      <c r="V150" s="86">
        <f t="shared" si="153"/>
        <v>4.3487714720591431E-4</v>
      </c>
      <c r="W150" s="501"/>
      <c r="X150" s="501"/>
      <c r="Y150" s="101" t="s">
        <v>152</v>
      </c>
      <c r="Z150" s="183">
        <v>139006</v>
      </c>
      <c r="AA150" s="151">
        <f>IFERROR(Z150/W141,"-")</f>
        <v>8.8383872101976593E-3</v>
      </c>
      <c r="AB150" s="183">
        <v>3</v>
      </c>
      <c r="AC150" s="151">
        <f>IFERROR(AB150/X141,"-")</f>
        <v>0.15789473684210525</v>
      </c>
      <c r="AD150" s="186">
        <f t="shared" si="139"/>
        <v>46335.333333333336</v>
      </c>
      <c r="AE150" s="86">
        <f t="shared" si="154"/>
        <v>6.5231572080887146E-4</v>
      </c>
      <c r="AF150" s="501"/>
      <c r="AG150" s="501"/>
      <c r="AH150" s="101" t="s">
        <v>152</v>
      </c>
      <c r="AI150" s="183">
        <v>70983</v>
      </c>
      <c r="AJ150" s="151">
        <f>IFERROR(AI150/AF141,"-")</f>
        <v>1.3483485422950969E-3</v>
      </c>
      <c r="AK150" s="183">
        <v>5</v>
      </c>
      <c r="AL150" s="151">
        <f>IFERROR(AK150/AG141,"-")</f>
        <v>9.2592592592592587E-2</v>
      </c>
      <c r="AM150" s="186">
        <f t="shared" si="140"/>
        <v>14196.6</v>
      </c>
      <c r="AN150" s="86">
        <f t="shared" si="155"/>
        <v>1.0871928680147858E-3</v>
      </c>
      <c r="AO150" s="501"/>
      <c r="AP150" s="520"/>
      <c r="AQ150" s="101" t="s">
        <v>152</v>
      </c>
      <c r="AR150" s="183">
        <f t="shared" si="135"/>
        <v>319909</v>
      </c>
      <c r="AS150" s="151">
        <f>IFERROR(AR150/AO141,"-")</f>
        <v>9.1522853377418699E-4</v>
      </c>
      <c r="AT150" s="183">
        <f t="shared" si="136"/>
        <v>18</v>
      </c>
      <c r="AU150" s="151">
        <f>IFERROR(AT150/AP141,"-")</f>
        <v>4.1284403669724773E-2</v>
      </c>
      <c r="AV150" s="186">
        <f t="shared" si="141"/>
        <v>17772.722222222223</v>
      </c>
      <c r="AW150" s="86">
        <f t="shared" si="156"/>
        <v>3.9138943248532287E-3</v>
      </c>
      <c r="AX150" s="98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P150" s="132"/>
      <c r="BQ150" s="132"/>
      <c r="BR150" s="132"/>
      <c r="BS150" s="132"/>
      <c r="BU150" s="66"/>
      <c r="BV150" s="124"/>
    </row>
    <row r="151" spans="2:74" s="10" customFormat="1" ht="14.25" customHeight="1">
      <c r="B151" s="505"/>
      <c r="C151" s="507"/>
      <c r="D151" s="494"/>
      <c r="E151" s="501"/>
      <c r="F151" s="501"/>
      <c r="G151" s="101" t="s">
        <v>153</v>
      </c>
      <c r="H151" s="183">
        <v>0</v>
      </c>
      <c r="I151" s="151">
        <f>IFERROR(H151/E141,"-")</f>
        <v>0</v>
      </c>
      <c r="J151" s="183">
        <v>0</v>
      </c>
      <c r="K151" s="151">
        <f>IFERROR(J151/F141,"-")</f>
        <v>0</v>
      </c>
      <c r="L151" s="186" t="str">
        <f t="shared" si="137"/>
        <v>-</v>
      </c>
      <c r="M151" s="86">
        <f t="shared" si="152"/>
        <v>0</v>
      </c>
      <c r="N151" s="501"/>
      <c r="O151" s="501"/>
      <c r="P151" s="101" t="s">
        <v>153</v>
      </c>
      <c r="Q151" s="183">
        <v>0</v>
      </c>
      <c r="R151" s="151">
        <f>IFERROR(Q151/N141,"-")</f>
        <v>0</v>
      </c>
      <c r="S151" s="183">
        <v>0</v>
      </c>
      <c r="T151" s="151">
        <f>IFERROR(S151/O141,"-")</f>
        <v>0</v>
      </c>
      <c r="U151" s="186" t="str">
        <f t="shared" si="138"/>
        <v>-</v>
      </c>
      <c r="V151" s="86">
        <f t="shared" si="153"/>
        <v>0</v>
      </c>
      <c r="W151" s="501"/>
      <c r="X151" s="501"/>
      <c r="Y151" s="101" t="s">
        <v>153</v>
      </c>
      <c r="Z151" s="183">
        <v>0</v>
      </c>
      <c r="AA151" s="151">
        <f>IFERROR(Z151/W141,"-")</f>
        <v>0</v>
      </c>
      <c r="AB151" s="183">
        <v>0</v>
      </c>
      <c r="AC151" s="151">
        <f>IFERROR(AB151/X141,"-")</f>
        <v>0</v>
      </c>
      <c r="AD151" s="186" t="str">
        <f t="shared" si="139"/>
        <v>-</v>
      </c>
      <c r="AE151" s="86">
        <f t="shared" si="154"/>
        <v>0</v>
      </c>
      <c r="AF151" s="501"/>
      <c r="AG151" s="501"/>
      <c r="AH151" s="101" t="s">
        <v>153</v>
      </c>
      <c r="AI151" s="183">
        <v>64217</v>
      </c>
      <c r="AJ151" s="151">
        <f>IFERROR(AI151/AF141,"-")</f>
        <v>1.2198258504228371E-3</v>
      </c>
      <c r="AK151" s="183">
        <v>6</v>
      </c>
      <c r="AL151" s="151">
        <f>IFERROR(AK151/AG141,"-")</f>
        <v>0.1111111111111111</v>
      </c>
      <c r="AM151" s="186">
        <f t="shared" si="140"/>
        <v>10702.833333333334</v>
      </c>
      <c r="AN151" s="86">
        <f t="shared" si="155"/>
        <v>1.3046314416177429E-3</v>
      </c>
      <c r="AO151" s="501"/>
      <c r="AP151" s="520"/>
      <c r="AQ151" s="101" t="s">
        <v>153</v>
      </c>
      <c r="AR151" s="183">
        <f t="shared" si="135"/>
        <v>64217</v>
      </c>
      <c r="AS151" s="151">
        <f>IFERROR(AR151/AO141,"-")</f>
        <v>1.8371859107864101E-4</v>
      </c>
      <c r="AT151" s="183">
        <f t="shared" si="136"/>
        <v>6</v>
      </c>
      <c r="AU151" s="151">
        <f>IFERROR(AT151/AP141,"-")</f>
        <v>1.3761467889908258E-2</v>
      </c>
      <c r="AV151" s="186">
        <f t="shared" si="141"/>
        <v>10702.833333333334</v>
      </c>
      <c r="AW151" s="86">
        <f t="shared" si="156"/>
        <v>1.3046314416177429E-3</v>
      </c>
      <c r="AX151" s="98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P151" s="132"/>
      <c r="BQ151" s="132"/>
      <c r="BR151" s="132"/>
      <c r="BS151" s="132"/>
      <c r="BU151" s="66"/>
      <c r="BV151" s="124"/>
    </row>
    <row r="152" spans="2:74" s="10" customFormat="1" ht="14.25" customHeight="1">
      <c r="B152" s="505"/>
      <c r="C152" s="507"/>
      <c r="D152" s="494"/>
      <c r="E152" s="501"/>
      <c r="F152" s="501"/>
      <c r="G152" s="101" t="s">
        <v>154</v>
      </c>
      <c r="H152" s="183">
        <v>17992</v>
      </c>
      <c r="I152" s="151">
        <f>IFERROR(H152/E141,"-")</f>
        <v>7.6476322009181585E-5</v>
      </c>
      <c r="J152" s="183">
        <v>2</v>
      </c>
      <c r="K152" s="151">
        <f>IFERROR(J152/F141,"-")</f>
        <v>6.1728395061728392E-3</v>
      </c>
      <c r="L152" s="186">
        <f t="shared" si="137"/>
        <v>8996</v>
      </c>
      <c r="M152" s="86">
        <f t="shared" si="152"/>
        <v>4.3487714720591431E-4</v>
      </c>
      <c r="N152" s="501"/>
      <c r="O152" s="501"/>
      <c r="P152" s="101" t="s">
        <v>154</v>
      </c>
      <c r="Q152" s="183">
        <v>0</v>
      </c>
      <c r="R152" s="151">
        <f>IFERROR(Q152/N141,"-")</f>
        <v>0</v>
      </c>
      <c r="S152" s="183">
        <v>0</v>
      </c>
      <c r="T152" s="151">
        <f>IFERROR(S152/O141,"-")</f>
        <v>0</v>
      </c>
      <c r="U152" s="186" t="str">
        <f t="shared" si="138"/>
        <v>-</v>
      </c>
      <c r="V152" s="86">
        <f t="shared" si="153"/>
        <v>0</v>
      </c>
      <c r="W152" s="501"/>
      <c r="X152" s="501"/>
      <c r="Y152" s="101" t="s">
        <v>154</v>
      </c>
      <c r="Z152" s="183">
        <v>0</v>
      </c>
      <c r="AA152" s="151">
        <f>IFERROR(Z152/W141,"-")</f>
        <v>0</v>
      </c>
      <c r="AB152" s="183">
        <v>0</v>
      </c>
      <c r="AC152" s="151">
        <f>IFERROR(AB152/X141,"-")</f>
        <v>0</v>
      </c>
      <c r="AD152" s="186" t="str">
        <f t="shared" si="139"/>
        <v>-</v>
      </c>
      <c r="AE152" s="86">
        <f t="shared" si="154"/>
        <v>0</v>
      </c>
      <c r="AF152" s="501"/>
      <c r="AG152" s="501"/>
      <c r="AH152" s="101" t="s">
        <v>154</v>
      </c>
      <c r="AI152" s="183">
        <v>68254</v>
      </c>
      <c r="AJ152" s="151">
        <f>IFERROR(AI152/AF141,"-")</f>
        <v>1.2965101701225583E-3</v>
      </c>
      <c r="AK152" s="183">
        <v>3</v>
      </c>
      <c r="AL152" s="151">
        <f>IFERROR(AK152/AG141,"-")</f>
        <v>5.5555555555555552E-2</v>
      </c>
      <c r="AM152" s="186">
        <f t="shared" si="140"/>
        <v>22751.333333333332</v>
      </c>
      <c r="AN152" s="86">
        <f t="shared" si="155"/>
        <v>6.5231572080887146E-4</v>
      </c>
      <c r="AO152" s="501"/>
      <c r="AP152" s="520"/>
      <c r="AQ152" s="101" t="s">
        <v>154</v>
      </c>
      <c r="AR152" s="183">
        <f t="shared" si="135"/>
        <v>86246</v>
      </c>
      <c r="AS152" s="151">
        <f>IFERROR(AR152/AO141,"-")</f>
        <v>2.467414174777469E-4</v>
      </c>
      <c r="AT152" s="183">
        <f t="shared" si="136"/>
        <v>5</v>
      </c>
      <c r="AU152" s="151">
        <f>IFERROR(AT152/AP141,"-")</f>
        <v>1.1467889908256881E-2</v>
      </c>
      <c r="AV152" s="186">
        <f t="shared" si="141"/>
        <v>17249.2</v>
      </c>
      <c r="AW152" s="86">
        <f t="shared" si="156"/>
        <v>1.0871928680147858E-3</v>
      </c>
      <c r="AX152" s="98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P152" s="132"/>
      <c r="BQ152" s="132"/>
      <c r="BR152" s="132"/>
      <c r="BS152" s="132"/>
      <c r="BU152" s="66"/>
      <c r="BV152" s="124"/>
    </row>
    <row r="153" spans="2:74" s="10" customFormat="1" ht="14.25" customHeight="1">
      <c r="B153" s="505"/>
      <c r="C153" s="507"/>
      <c r="D153" s="494"/>
      <c r="E153" s="501"/>
      <c r="F153" s="501"/>
      <c r="G153" s="101" t="s">
        <v>155</v>
      </c>
      <c r="H153" s="183">
        <v>672917</v>
      </c>
      <c r="I153" s="151">
        <f>IFERROR(H153/E141,"-")</f>
        <v>2.8602833024373299E-3</v>
      </c>
      <c r="J153" s="183">
        <v>41</v>
      </c>
      <c r="K153" s="151">
        <f>IFERROR(J153/F141,"-")</f>
        <v>0.12654320987654322</v>
      </c>
      <c r="L153" s="186">
        <f t="shared" si="137"/>
        <v>16412.609756097561</v>
      </c>
      <c r="M153" s="86">
        <f t="shared" si="152"/>
        <v>8.9149815177212433E-3</v>
      </c>
      <c r="N153" s="501"/>
      <c r="O153" s="501"/>
      <c r="P153" s="101" t="s">
        <v>155</v>
      </c>
      <c r="Q153" s="183">
        <v>100622</v>
      </c>
      <c r="R153" s="151">
        <f>IFERROR(Q153/N141,"-")</f>
        <v>2.191926803037442E-3</v>
      </c>
      <c r="S153" s="183">
        <v>3</v>
      </c>
      <c r="T153" s="151">
        <f>IFERROR(S153/O141,"-")</f>
        <v>7.6923076923076927E-2</v>
      </c>
      <c r="U153" s="186">
        <f t="shared" si="138"/>
        <v>33540.666666666664</v>
      </c>
      <c r="V153" s="86">
        <f t="shared" si="153"/>
        <v>6.5231572080887146E-4</v>
      </c>
      <c r="W153" s="501"/>
      <c r="X153" s="501"/>
      <c r="Y153" s="101" t="s">
        <v>155</v>
      </c>
      <c r="Z153" s="183">
        <v>111172</v>
      </c>
      <c r="AA153" s="151">
        <f>IFERROR(Z153/W141,"-")</f>
        <v>7.0686242531408303E-3</v>
      </c>
      <c r="AB153" s="183">
        <v>3</v>
      </c>
      <c r="AC153" s="151">
        <f>IFERROR(AB153/X141,"-")</f>
        <v>0.15789473684210525</v>
      </c>
      <c r="AD153" s="186">
        <f t="shared" si="139"/>
        <v>37057.333333333336</v>
      </c>
      <c r="AE153" s="86">
        <f t="shared" si="154"/>
        <v>6.5231572080887146E-4</v>
      </c>
      <c r="AF153" s="501"/>
      <c r="AG153" s="501"/>
      <c r="AH153" s="101" t="s">
        <v>155</v>
      </c>
      <c r="AI153" s="183">
        <v>667142</v>
      </c>
      <c r="AJ153" s="151">
        <f>IFERROR(AI153/AF141,"-")</f>
        <v>1.2672610951972099E-2</v>
      </c>
      <c r="AK153" s="183">
        <v>10</v>
      </c>
      <c r="AL153" s="151">
        <f>IFERROR(AK153/AG141,"-")</f>
        <v>0.18518518518518517</v>
      </c>
      <c r="AM153" s="186">
        <f t="shared" si="140"/>
        <v>66714.2</v>
      </c>
      <c r="AN153" s="86">
        <f t="shared" si="155"/>
        <v>2.1743857360295715E-3</v>
      </c>
      <c r="AO153" s="501"/>
      <c r="AP153" s="520"/>
      <c r="AQ153" s="101" t="s">
        <v>155</v>
      </c>
      <c r="AR153" s="183">
        <f t="shared" si="135"/>
        <v>1551853</v>
      </c>
      <c r="AS153" s="151">
        <f>IFERROR(AR153/AO141,"-")</f>
        <v>4.4397004955255195E-3</v>
      </c>
      <c r="AT153" s="183">
        <f t="shared" si="136"/>
        <v>57</v>
      </c>
      <c r="AU153" s="151">
        <f>IFERROR(AT153/AP141,"-")</f>
        <v>0.13073394495412843</v>
      </c>
      <c r="AV153" s="186">
        <f t="shared" si="141"/>
        <v>27225.491228070176</v>
      </c>
      <c r="AW153" s="86">
        <f t="shared" si="156"/>
        <v>1.2393998695368558E-2</v>
      </c>
      <c r="AX153" s="98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P153" s="132"/>
      <c r="BQ153" s="132"/>
      <c r="BR153" s="132"/>
      <c r="BS153" s="132"/>
      <c r="BU153" s="66"/>
      <c r="BV153" s="124"/>
    </row>
    <row r="154" spans="2:74" s="10" customFormat="1" ht="14.25" customHeight="1">
      <c r="B154" s="505"/>
      <c r="C154" s="507"/>
      <c r="D154" s="494"/>
      <c r="E154" s="501"/>
      <c r="F154" s="501"/>
      <c r="G154" s="101" t="s">
        <v>156</v>
      </c>
      <c r="H154" s="183">
        <v>1928814</v>
      </c>
      <c r="I154" s="151">
        <f>IFERROR(H154/E141,"-")</f>
        <v>8.1985660604611803E-3</v>
      </c>
      <c r="J154" s="183">
        <v>24</v>
      </c>
      <c r="K154" s="151">
        <f>IFERROR(J154/F141,"-")</f>
        <v>7.407407407407407E-2</v>
      </c>
      <c r="L154" s="186">
        <f t="shared" si="137"/>
        <v>80367.25</v>
      </c>
      <c r="M154" s="86">
        <f t="shared" si="152"/>
        <v>5.2185257664709717E-3</v>
      </c>
      <c r="N154" s="501"/>
      <c r="O154" s="501"/>
      <c r="P154" s="101" t="s">
        <v>156</v>
      </c>
      <c r="Q154" s="183">
        <v>124739</v>
      </c>
      <c r="R154" s="151">
        <f>IFERROR(Q154/N141,"-")</f>
        <v>2.7172860555751974E-3</v>
      </c>
      <c r="S154" s="183">
        <v>1</v>
      </c>
      <c r="T154" s="151">
        <f>IFERROR(S154/O141,"-")</f>
        <v>2.564102564102564E-2</v>
      </c>
      <c r="U154" s="186">
        <f t="shared" si="138"/>
        <v>124739</v>
      </c>
      <c r="V154" s="86">
        <f t="shared" si="153"/>
        <v>2.1743857360295715E-4</v>
      </c>
      <c r="W154" s="501"/>
      <c r="X154" s="501"/>
      <c r="Y154" s="101" t="s">
        <v>156</v>
      </c>
      <c r="Z154" s="183">
        <v>6980</v>
      </c>
      <c r="AA154" s="151">
        <f>IFERROR(Z154/W141,"-")</f>
        <v>4.4380776892493609E-4</v>
      </c>
      <c r="AB154" s="183">
        <v>1</v>
      </c>
      <c r="AC154" s="151">
        <f>IFERROR(AB154/X141,"-")</f>
        <v>5.2631578947368418E-2</v>
      </c>
      <c r="AD154" s="186">
        <f t="shared" si="139"/>
        <v>6980</v>
      </c>
      <c r="AE154" s="86">
        <f t="shared" si="154"/>
        <v>2.1743857360295715E-4</v>
      </c>
      <c r="AF154" s="501"/>
      <c r="AG154" s="501"/>
      <c r="AH154" s="101" t="s">
        <v>156</v>
      </c>
      <c r="AI154" s="183">
        <v>82384</v>
      </c>
      <c r="AJ154" s="151">
        <f>IFERROR(AI154/AF141,"-")</f>
        <v>1.5649147867579458E-3</v>
      </c>
      <c r="AK154" s="183">
        <v>5</v>
      </c>
      <c r="AL154" s="151">
        <f>IFERROR(AK154/AG141,"-")</f>
        <v>9.2592592592592587E-2</v>
      </c>
      <c r="AM154" s="186">
        <f t="shared" si="140"/>
        <v>16476.8</v>
      </c>
      <c r="AN154" s="86">
        <f t="shared" si="155"/>
        <v>1.0871928680147858E-3</v>
      </c>
      <c r="AO154" s="501"/>
      <c r="AP154" s="520"/>
      <c r="AQ154" s="101" t="s">
        <v>156</v>
      </c>
      <c r="AR154" s="183">
        <f t="shared" si="135"/>
        <v>2142917</v>
      </c>
      <c r="AS154" s="151">
        <f>IFERROR(AR154/AO141,"-")</f>
        <v>6.1306771110215073E-3</v>
      </c>
      <c r="AT154" s="183">
        <f t="shared" si="136"/>
        <v>31</v>
      </c>
      <c r="AU154" s="151">
        <f>IFERROR(AT154/AP141,"-")</f>
        <v>7.1100917431192664E-2</v>
      </c>
      <c r="AV154" s="186">
        <f t="shared" si="141"/>
        <v>69126.354838709682</v>
      </c>
      <c r="AW154" s="86">
        <f t="shared" si="156"/>
        <v>6.7405957816916717E-3</v>
      </c>
      <c r="AX154" s="98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P154" s="132"/>
      <c r="BQ154" s="132"/>
      <c r="BR154" s="132"/>
      <c r="BS154" s="132"/>
      <c r="BU154" s="66"/>
      <c r="BV154" s="124"/>
    </row>
    <row r="155" spans="2:74" s="10" customFormat="1" ht="14.25" customHeight="1">
      <c r="B155" s="505"/>
      <c r="C155" s="507"/>
      <c r="D155" s="494"/>
      <c r="E155" s="501"/>
      <c r="F155" s="501"/>
      <c r="G155" s="101" t="s">
        <v>157</v>
      </c>
      <c r="H155" s="183">
        <v>1609677</v>
      </c>
      <c r="I155" s="151">
        <f>IFERROR(H155/E141,"-")</f>
        <v>6.8420507215858923E-3</v>
      </c>
      <c r="J155" s="183">
        <v>20</v>
      </c>
      <c r="K155" s="151">
        <f>IFERROR(J155/F141,"-")</f>
        <v>6.1728395061728392E-2</v>
      </c>
      <c r="L155" s="186">
        <f t="shared" si="137"/>
        <v>80483.850000000006</v>
      </c>
      <c r="M155" s="86">
        <f t="shared" si="152"/>
        <v>4.3487714720591431E-3</v>
      </c>
      <c r="N155" s="501"/>
      <c r="O155" s="501"/>
      <c r="P155" s="101" t="s">
        <v>157</v>
      </c>
      <c r="Q155" s="183">
        <v>0</v>
      </c>
      <c r="R155" s="151">
        <f>IFERROR(Q155/N141,"-")</f>
        <v>0</v>
      </c>
      <c r="S155" s="183">
        <v>0</v>
      </c>
      <c r="T155" s="151">
        <f>IFERROR(S155/O141,"-")</f>
        <v>0</v>
      </c>
      <c r="U155" s="186" t="str">
        <f t="shared" si="138"/>
        <v>-</v>
      </c>
      <c r="V155" s="86">
        <f t="shared" si="153"/>
        <v>0</v>
      </c>
      <c r="W155" s="501"/>
      <c r="X155" s="501"/>
      <c r="Y155" s="101" t="s">
        <v>157</v>
      </c>
      <c r="Z155" s="183">
        <v>48532</v>
      </c>
      <c r="AA155" s="151">
        <f>IFERROR(Z155/W141,"-")</f>
        <v>3.0857992323015757E-3</v>
      </c>
      <c r="AB155" s="183">
        <v>2</v>
      </c>
      <c r="AC155" s="151">
        <f>IFERROR(AB155/X141,"-")</f>
        <v>0.10526315789473684</v>
      </c>
      <c r="AD155" s="186">
        <f t="shared" si="139"/>
        <v>24266</v>
      </c>
      <c r="AE155" s="86">
        <f t="shared" si="154"/>
        <v>4.3487714720591431E-4</v>
      </c>
      <c r="AF155" s="501"/>
      <c r="AG155" s="501"/>
      <c r="AH155" s="101" t="s">
        <v>157</v>
      </c>
      <c r="AI155" s="183">
        <v>724081</v>
      </c>
      <c r="AJ155" s="151">
        <f>IFERROR(AI155/AF141,"-")</f>
        <v>1.3754188479686348E-2</v>
      </c>
      <c r="AK155" s="183">
        <v>10</v>
      </c>
      <c r="AL155" s="151">
        <f>IFERROR(AK155/AG141,"-")</f>
        <v>0.18518518518518517</v>
      </c>
      <c r="AM155" s="186">
        <f t="shared" si="140"/>
        <v>72408.100000000006</v>
      </c>
      <c r="AN155" s="86">
        <f t="shared" si="155"/>
        <v>2.1743857360295715E-3</v>
      </c>
      <c r="AO155" s="501"/>
      <c r="AP155" s="520"/>
      <c r="AQ155" s="101" t="s">
        <v>157</v>
      </c>
      <c r="AR155" s="183">
        <f t="shared" si="135"/>
        <v>2382290</v>
      </c>
      <c r="AS155" s="151">
        <f>IFERROR(AR155/AO141,"-")</f>
        <v>6.8154999819477037E-3</v>
      </c>
      <c r="AT155" s="183">
        <f t="shared" si="136"/>
        <v>32</v>
      </c>
      <c r="AU155" s="151">
        <f>IFERROR(AT155/AP141,"-")</f>
        <v>7.3394495412844041E-2</v>
      </c>
      <c r="AV155" s="186">
        <f t="shared" si="141"/>
        <v>74446.5625</v>
      </c>
      <c r="AW155" s="86">
        <f t="shared" si="156"/>
        <v>6.9580343552946289E-3</v>
      </c>
      <c r="AX155" s="98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P155" s="132"/>
      <c r="BQ155" s="132"/>
      <c r="BR155" s="132"/>
      <c r="BS155" s="132"/>
      <c r="BU155" s="66"/>
      <c r="BV155" s="124"/>
    </row>
    <row r="156" spans="2:74" s="10" customFormat="1" ht="14.25" customHeight="1">
      <c r="B156" s="505"/>
      <c r="C156" s="507"/>
      <c r="D156" s="494"/>
      <c r="E156" s="501"/>
      <c r="F156" s="501"/>
      <c r="G156" s="102" t="s">
        <v>158</v>
      </c>
      <c r="H156" s="184">
        <v>1675642</v>
      </c>
      <c r="I156" s="152">
        <f>IFERROR(H156/E141,"-")</f>
        <v>7.1224398157019257E-3</v>
      </c>
      <c r="J156" s="184">
        <v>27</v>
      </c>
      <c r="K156" s="152">
        <f>IFERROR(J156/F141,"-")</f>
        <v>8.3333333333333329E-2</v>
      </c>
      <c r="L156" s="187">
        <f t="shared" si="137"/>
        <v>62060.814814814818</v>
      </c>
      <c r="M156" s="87">
        <f t="shared" si="152"/>
        <v>5.8708414872798431E-3</v>
      </c>
      <c r="N156" s="501"/>
      <c r="O156" s="501"/>
      <c r="P156" s="102" t="s">
        <v>158</v>
      </c>
      <c r="Q156" s="184">
        <v>21805</v>
      </c>
      <c r="R156" s="152">
        <f>IFERROR(Q156/N141,"-")</f>
        <v>4.7499516944834557E-4</v>
      </c>
      <c r="S156" s="184">
        <v>3</v>
      </c>
      <c r="T156" s="152">
        <f>IFERROR(S156/O141,"-")</f>
        <v>7.6923076923076927E-2</v>
      </c>
      <c r="U156" s="187">
        <f t="shared" si="138"/>
        <v>7268.333333333333</v>
      </c>
      <c r="V156" s="87">
        <f t="shared" si="153"/>
        <v>6.5231572080887146E-4</v>
      </c>
      <c r="W156" s="501"/>
      <c r="X156" s="501"/>
      <c r="Y156" s="102" t="s">
        <v>158</v>
      </c>
      <c r="Z156" s="184">
        <v>29271</v>
      </c>
      <c r="AA156" s="152">
        <f>IFERROR(Z156/W141,"-")</f>
        <v>1.8611314046134389E-3</v>
      </c>
      <c r="AB156" s="184">
        <v>2</v>
      </c>
      <c r="AC156" s="152">
        <f>IFERROR(AB156/X141,"-")</f>
        <v>0.10526315789473684</v>
      </c>
      <c r="AD156" s="187">
        <f t="shared" si="139"/>
        <v>14635.5</v>
      </c>
      <c r="AE156" s="87">
        <f t="shared" si="154"/>
        <v>4.3487714720591431E-4</v>
      </c>
      <c r="AF156" s="501"/>
      <c r="AG156" s="501"/>
      <c r="AH156" s="102" t="s">
        <v>158</v>
      </c>
      <c r="AI156" s="184">
        <v>197275</v>
      </c>
      <c r="AJ156" s="152">
        <f>IFERROR(AI156/AF141,"-")</f>
        <v>3.7473121547591005E-3</v>
      </c>
      <c r="AK156" s="184">
        <v>8</v>
      </c>
      <c r="AL156" s="152">
        <f>IFERROR(AK156/AG141,"-")</f>
        <v>0.14814814814814814</v>
      </c>
      <c r="AM156" s="187">
        <f t="shared" si="140"/>
        <v>24659.375</v>
      </c>
      <c r="AN156" s="87">
        <f t="shared" si="155"/>
        <v>1.7395085888236572E-3</v>
      </c>
      <c r="AO156" s="501"/>
      <c r="AP156" s="520"/>
      <c r="AQ156" s="102" t="s">
        <v>158</v>
      </c>
      <c r="AR156" s="184">
        <f t="shared" si="135"/>
        <v>1923993</v>
      </c>
      <c r="AS156" s="152">
        <f>IFERROR(AR156/AO141,"-")</f>
        <v>5.5043568401695461E-3</v>
      </c>
      <c r="AT156" s="184">
        <f t="shared" si="136"/>
        <v>40</v>
      </c>
      <c r="AU156" s="152">
        <f>IFERROR(AT156/AP141,"-")</f>
        <v>9.1743119266055051E-2</v>
      </c>
      <c r="AV156" s="187">
        <f t="shared" si="141"/>
        <v>48099.824999999997</v>
      </c>
      <c r="AW156" s="87">
        <f t="shared" si="156"/>
        <v>8.6975429441182861E-3</v>
      </c>
      <c r="AX156" s="98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P156" s="132"/>
      <c r="BQ156" s="132"/>
      <c r="BR156" s="132"/>
      <c r="BS156" s="132"/>
      <c r="BU156" s="66"/>
      <c r="BV156" s="124"/>
    </row>
    <row r="157" spans="2:74" s="10" customFormat="1" ht="14.25" customHeight="1">
      <c r="B157" s="505"/>
      <c r="C157" s="508"/>
      <c r="D157" s="495"/>
      <c r="E157" s="502"/>
      <c r="F157" s="502"/>
      <c r="G157" s="103" t="s">
        <v>81</v>
      </c>
      <c r="H157" s="174">
        <v>50193229</v>
      </c>
      <c r="I157" s="152">
        <f>IFERROR(H157/E141,"-")</f>
        <v>0.21335001910207821</v>
      </c>
      <c r="J157" s="184">
        <v>260</v>
      </c>
      <c r="K157" s="152">
        <f>IFERROR(J157/F141,"-")</f>
        <v>0.80246913580246915</v>
      </c>
      <c r="L157" s="187">
        <f t="shared" si="137"/>
        <v>193050.88076923077</v>
      </c>
      <c r="M157" s="88">
        <f t="shared" si="152"/>
        <v>5.653402913676886E-2</v>
      </c>
      <c r="N157" s="502"/>
      <c r="O157" s="502"/>
      <c r="P157" s="103" t="s">
        <v>81</v>
      </c>
      <c r="Q157" s="174">
        <v>11517594</v>
      </c>
      <c r="R157" s="152">
        <f>IFERROR(Q157/N141,"-")</f>
        <v>0.25089665277079787</v>
      </c>
      <c r="S157" s="184">
        <v>33</v>
      </c>
      <c r="T157" s="152">
        <f>IFERROR(S157/O141,"-")</f>
        <v>0.84615384615384615</v>
      </c>
      <c r="U157" s="187">
        <f t="shared" si="138"/>
        <v>349018</v>
      </c>
      <c r="V157" s="88">
        <f t="shared" si="153"/>
        <v>7.175472928897586E-3</v>
      </c>
      <c r="W157" s="502"/>
      <c r="X157" s="502"/>
      <c r="Y157" s="103" t="s">
        <v>81</v>
      </c>
      <c r="Z157" s="174">
        <v>5154000</v>
      </c>
      <c r="AA157" s="152">
        <f>IFERROR(Z157/W141,"-")</f>
        <v>0.32770562192537545</v>
      </c>
      <c r="AB157" s="184">
        <v>16</v>
      </c>
      <c r="AC157" s="152">
        <f>IFERROR(AB157/X141,"-")</f>
        <v>0.84210526315789469</v>
      </c>
      <c r="AD157" s="187">
        <f t="shared" si="139"/>
        <v>322125</v>
      </c>
      <c r="AE157" s="88">
        <f t="shared" si="154"/>
        <v>3.4790171776473144E-3</v>
      </c>
      <c r="AF157" s="502"/>
      <c r="AG157" s="502"/>
      <c r="AH157" s="103" t="s">
        <v>81</v>
      </c>
      <c r="AI157" s="174">
        <v>11919870</v>
      </c>
      <c r="AJ157" s="152">
        <f>IFERROR(AI157/AF141,"-")</f>
        <v>0.22642237350981301</v>
      </c>
      <c r="AK157" s="184">
        <v>48</v>
      </c>
      <c r="AL157" s="152">
        <f>IFERROR(AK157/AG141,"-")</f>
        <v>0.88888888888888884</v>
      </c>
      <c r="AM157" s="187">
        <f t="shared" si="140"/>
        <v>248330.625</v>
      </c>
      <c r="AN157" s="88">
        <f t="shared" si="155"/>
        <v>1.0437051532941943E-2</v>
      </c>
      <c r="AO157" s="502"/>
      <c r="AP157" s="521"/>
      <c r="AQ157" s="103" t="s">
        <v>81</v>
      </c>
      <c r="AR157" s="174">
        <f t="shared" si="135"/>
        <v>78784693</v>
      </c>
      <c r="AS157" s="152">
        <f>IFERROR(AR157/AO141,"-")</f>
        <v>0.22539534385790788</v>
      </c>
      <c r="AT157" s="184">
        <f t="shared" si="136"/>
        <v>357</v>
      </c>
      <c r="AU157" s="152">
        <f>IFERROR(AT157/AP141,"-")</f>
        <v>0.81880733944954132</v>
      </c>
      <c r="AV157" s="187">
        <f t="shared" si="141"/>
        <v>220685.41456582633</v>
      </c>
      <c r="AW157" s="88">
        <f t="shared" si="156"/>
        <v>7.7625570776255703E-2</v>
      </c>
      <c r="AX157" s="98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P157" s="132"/>
      <c r="BQ157" s="132"/>
      <c r="BR157" s="132"/>
      <c r="BS157" s="132"/>
      <c r="BU157" s="66"/>
      <c r="BV157" s="124"/>
    </row>
    <row r="158" spans="2:74" s="10" customFormat="1" ht="14.25" customHeight="1">
      <c r="B158" s="505">
        <v>10</v>
      </c>
      <c r="C158" s="506" t="s">
        <v>59</v>
      </c>
      <c r="D158" s="493">
        <f>BL14</f>
        <v>11592</v>
      </c>
      <c r="E158" s="503">
        <f t="shared" ref="E158" si="157">VLOOKUP(C158,$AY$5:$BI$78,2,0)</f>
        <v>688496490</v>
      </c>
      <c r="F158" s="503">
        <f t="shared" ref="F158" si="158">VLOOKUP(C158,$AY$5:$BI$78,7,0)</f>
        <v>1029</v>
      </c>
      <c r="G158" s="99" t="s">
        <v>144</v>
      </c>
      <c r="H158" s="182">
        <v>11059239</v>
      </c>
      <c r="I158" s="150">
        <f>IFERROR(H158/E158,"-")</f>
        <v>1.6062883632130064E-2</v>
      </c>
      <c r="J158" s="182">
        <v>169</v>
      </c>
      <c r="K158" s="150">
        <f>IFERROR(J158/F158,"-")</f>
        <v>0.16423712342079688</v>
      </c>
      <c r="L158" s="185">
        <f t="shared" si="137"/>
        <v>65439.284023668639</v>
      </c>
      <c r="M158" s="85">
        <f>IFERROR(J158/$BL$14,0)</f>
        <v>1.4579020013802622E-2</v>
      </c>
      <c r="N158" s="503">
        <f t="shared" ref="N158" si="159">VLOOKUP(C158,$AY$5:$BI$78,3,0)</f>
        <v>105482470</v>
      </c>
      <c r="O158" s="503">
        <f t="shared" ref="O158" si="160">VLOOKUP(C158,$AY$5:$BI$78,8,0)</f>
        <v>130</v>
      </c>
      <c r="P158" s="99" t="s">
        <v>144</v>
      </c>
      <c r="Q158" s="182">
        <v>418321</v>
      </c>
      <c r="R158" s="150">
        <f>IFERROR(Q158/N158,"-")</f>
        <v>3.9657869217510737E-3</v>
      </c>
      <c r="S158" s="182">
        <v>27</v>
      </c>
      <c r="T158" s="150">
        <f>IFERROR(S158/O158,"-")</f>
        <v>0.2076923076923077</v>
      </c>
      <c r="U158" s="185">
        <f t="shared" si="138"/>
        <v>15493.37037037037</v>
      </c>
      <c r="V158" s="85">
        <f>IFERROR(S158/$BL$14,0)</f>
        <v>2.329192546583851E-3</v>
      </c>
      <c r="W158" s="503">
        <f t="shared" ref="W158" si="161">VLOOKUP(C158,$AY$5:$BI$78,4,0)</f>
        <v>57929700</v>
      </c>
      <c r="X158" s="503">
        <f t="shared" ref="X158" si="162">VLOOKUP(C158,$AY$5:$BI$78,9,0)</f>
        <v>71</v>
      </c>
      <c r="Y158" s="99" t="s">
        <v>144</v>
      </c>
      <c r="Z158" s="182">
        <v>2236739</v>
      </c>
      <c r="AA158" s="150">
        <f>IFERROR(Z158/W158,"-")</f>
        <v>3.8611265033307612E-2</v>
      </c>
      <c r="AB158" s="182">
        <v>14</v>
      </c>
      <c r="AC158" s="150">
        <f>IFERROR(AB158/X158,"-")</f>
        <v>0.19718309859154928</v>
      </c>
      <c r="AD158" s="185">
        <f t="shared" si="139"/>
        <v>159767.07142857142</v>
      </c>
      <c r="AE158" s="85">
        <f>IFERROR(AB158/$BL$14,0)</f>
        <v>1.2077294685990338E-3</v>
      </c>
      <c r="AF158" s="503">
        <f t="shared" ref="AF158" si="163">VLOOKUP(C158,$AY$5:$BI$78,5,0)</f>
        <v>96558100</v>
      </c>
      <c r="AG158" s="503">
        <f t="shared" ref="AG158" si="164">VLOOKUP(C158,$AY$5:$BI$78,10,0)</f>
        <v>115</v>
      </c>
      <c r="AH158" s="99" t="s">
        <v>144</v>
      </c>
      <c r="AI158" s="182">
        <v>674526</v>
      </c>
      <c r="AJ158" s="150">
        <f>IFERROR(AI158/AF158,"-")</f>
        <v>6.9857008371125781E-3</v>
      </c>
      <c r="AK158" s="182">
        <v>28</v>
      </c>
      <c r="AL158" s="150">
        <f>IFERROR(AK158/AG158,"-")</f>
        <v>0.24347826086956523</v>
      </c>
      <c r="AM158" s="185">
        <f t="shared" si="140"/>
        <v>24090.214285714286</v>
      </c>
      <c r="AN158" s="85">
        <f>IFERROR(AK158/$BL$14,0)</f>
        <v>2.4154589371980675E-3</v>
      </c>
      <c r="AO158" s="503">
        <f t="shared" ref="AO158" si="165">VLOOKUP(C158,$AY$5:$BI$78,6,0)</f>
        <v>948466760</v>
      </c>
      <c r="AP158" s="519">
        <f t="shared" ref="AP158" si="166">VLOOKUP(C158,$AY$5:$BI$78,11,0)</f>
        <v>1345</v>
      </c>
      <c r="AQ158" s="99" t="s">
        <v>144</v>
      </c>
      <c r="AR158" s="182">
        <f t="shared" si="135"/>
        <v>14388825</v>
      </c>
      <c r="AS158" s="150">
        <f>IFERROR(AR158/AO158,"-")</f>
        <v>1.5170615995019161E-2</v>
      </c>
      <c r="AT158" s="182">
        <f t="shared" si="136"/>
        <v>238</v>
      </c>
      <c r="AU158" s="150">
        <f>IFERROR(AT158/AP158,"-")</f>
        <v>0.17695167286245353</v>
      </c>
      <c r="AV158" s="185">
        <f t="shared" si="141"/>
        <v>60457.247899159665</v>
      </c>
      <c r="AW158" s="85">
        <f>IFERROR(AT158/$BL$14,0)</f>
        <v>2.0531400966183576E-2</v>
      </c>
      <c r="AX158" s="98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P158" s="132"/>
      <c r="BQ158" s="132"/>
      <c r="BR158" s="132"/>
      <c r="BS158" s="132"/>
      <c r="BU158" s="66"/>
      <c r="BV158" s="124"/>
    </row>
    <row r="159" spans="2:74" s="10" customFormat="1" ht="14.25" customHeight="1">
      <c r="B159" s="505"/>
      <c r="C159" s="507"/>
      <c r="D159" s="494"/>
      <c r="E159" s="501"/>
      <c r="F159" s="501"/>
      <c r="G159" s="100" t="s">
        <v>145</v>
      </c>
      <c r="H159" s="183">
        <v>16602537</v>
      </c>
      <c r="I159" s="151">
        <f>IFERROR(H159/E158,"-")</f>
        <v>2.4114192651875394E-2</v>
      </c>
      <c r="J159" s="183">
        <v>290</v>
      </c>
      <c r="K159" s="151">
        <f>IFERROR(J159/F158,"-")</f>
        <v>0.28182701652089409</v>
      </c>
      <c r="L159" s="186">
        <f t="shared" si="137"/>
        <v>57250.127586206894</v>
      </c>
      <c r="M159" s="86">
        <f t="shared" ref="M159:M174" si="167">IFERROR(J159/$BL$14,0)</f>
        <v>2.5017253278122844E-2</v>
      </c>
      <c r="N159" s="501"/>
      <c r="O159" s="501"/>
      <c r="P159" s="100" t="s">
        <v>145</v>
      </c>
      <c r="Q159" s="183">
        <v>3382189</v>
      </c>
      <c r="R159" s="151">
        <f>IFERROR(Q159/N158,"-")</f>
        <v>3.2063991296373703E-2</v>
      </c>
      <c r="S159" s="183">
        <v>41</v>
      </c>
      <c r="T159" s="151">
        <f>IFERROR(S159/O158,"-")</f>
        <v>0.31538461538461537</v>
      </c>
      <c r="U159" s="186">
        <f t="shared" si="138"/>
        <v>82492.414634146335</v>
      </c>
      <c r="V159" s="86">
        <f t="shared" ref="V159:V174" si="168">IFERROR(S159/$BL$14,0)</f>
        <v>3.5369220151828845E-3</v>
      </c>
      <c r="W159" s="501"/>
      <c r="X159" s="501"/>
      <c r="Y159" s="100" t="s">
        <v>145</v>
      </c>
      <c r="Z159" s="183">
        <v>324143</v>
      </c>
      <c r="AA159" s="151">
        <f>IFERROR(Z159/W158,"-")</f>
        <v>5.5954544905290381E-3</v>
      </c>
      <c r="AB159" s="183">
        <v>23</v>
      </c>
      <c r="AC159" s="151">
        <f>IFERROR(AB159/X158,"-")</f>
        <v>0.323943661971831</v>
      </c>
      <c r="AD159" s="186">
        <f t="shared" si="139"/>
        <v>14093.173913043478</v>
      </c>
      <c r="AE159" s="86">
        <f t="shared" ref="AE159:AE174" si="169">IFERROR(AB159/$BL$14,0)</f>
        <v>1.984126984126984E-3</v>
      </c>
      <c r="AF159" s="501"/>
      <c r="AG159" s="501"/>
      <c r="AH159" s="100" t="s">
        <v>145</v>
      </c>
      <c r="AI159" s="183">
        <v>1785780</v>
      </c>
      <c r="AJ159" s="151">
        <f>IFERROR(AI159/AF158,"-")</f>
        <v>1.8494357283335112E-2</v>
      </c>
      <c r="AK159" s="183">
        <v>53</v>
      </c>
      <c r="AL159" s="151">
        <f>IFERROR(AK159/AG158,"-")</f>
        <v>0.46086956521739131</v>
      </c>
      <c r="AM159" s="186">
        <f t="shared" si="140"/>
        <v>33693.962264150941</v>
      </c>
      <c r="AN159" s="86">
        <f t="shared" ref="AN159:AN174" si="170">IFERROR(AK159/$BL$14,0)</f>
        <v>4.572118702553485E-3</v>
      </c>
      <c r="AO159" s="501"/>
      <c r="AP159" s="520"/>
      <c r="AQ159" s="100" t="s">
        <v>145</v>
      </c>
      <c r="AR159" s="183">
        <f t="shared" si="135"/>
        <v>22094649</v>
      </c>
      <c r="AS159" s="151">
        <f>IFERROR(AR159/AO158,"-")</f>
        <v>2.3295122118987068E-2</v>
      </c>
      <c r="AT159" s="183">
        <f t="shared" si="136"/>
        <v>407</v>
      </c>
      <c r="AU159" s="151">
        <f>IFERROR(AT159/AP158,"-")</f>
        <v>0.30260223048327139</v>
      </c>
      <c r="AV159" s="186">
        <f t="shared" si="141"/>
        <v>54286.606879606879</v>
      </c>
      <c r="AW159" s="86">
        <f t="shared" ref="AW159:AW174" si="171">IFERROR(AT159/$BL$14,0)</f>
        <v>3.51104209799862E-2</v>
      </c>
      <c r="AX159" s="98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P159" s="132"/>
      <c r="BQ159" s="132"/>
      <c r="BR159" s="132"/>
      <c r="BS159" s="132"/>
      <c r="BU159" s="66"/>
      <c r="BV159" s="124"/>
    </row>
    <row r="160" spans="2:74" s="10" customFormat="1" ht="14.25" customHeight="1">
      <c r="B160" s="505"/>
      <c r="C160" s="507"/>
      <c r="D160" s="494"/>
      <c r="E160" s="501"/>
      <c r="F160" s="501"/>
      <c r="G160" s="101" t="s">
        <v>146</v>
      </c>
      <c r="H160" s="183">
        <v>10812360</v>
      </c>
      <c r="I160" s="151">
        <f>IFERROR(H160/E158,"-")</f>
        <v>1.5704306640691806E-2</v>
      </c>
      <c r="J160" s="183">
        <v>353</v>
      </c>
      <c r="K160" s="151">
        <f>IFERROR(J160/F158,"-")</f>
        <v>0.34305150631681242</v>
      </c>
      <c r="L160" s="186">
        <f t="shared" si="137"/>
        <v>30629.915014164308</v>
      </c>
      <c r="M160" s="86">
        <f t="shared" si="167"/>
        <v>3.0452035886818496E-2</v>
      </c>
      <c r="N160" s="501"/>
      <c r="O160" s="501"/>
      <c r="P160" s="101" t="s">
        <v>146</v>
      </c>
      <c r="Q160" s="183">
        <v>1323479</v>
      </c>
      <c r="R160" s="151">
        <f>IFERROR(Q160/N158,"-")</f>
        <v>1.2546909453295889E-2</v>
      </c>
      <c r="S160" s="183">
        <v>41</v>
      </c>
      <c r="T160" s="151">
        <f>IFERROR(S160/O158,"-")</f>
        <v>0.31538461538461537</v>
      </c>
      <c r="U160" s="186">
        <f t="shared" si="138"/>
        <v>32279.975609756097</v>
      </c>
      <c r="V160" s="86">
        <f t="shared" si="168"/>
        <v>3.5369220151828845E-3</v>
      </c>
      <c r="W160" s="501"/>
      <c r="X160" s="501"/>
      <c r="Y160" s="101" t="s">
        <v>146</v>
      </c>
      <c r="Z160" s="183">
        <v>1213400</v>
      </c>
      <c r="AA160" s="151">
        <f>IFERROR(Z160/W158,"-")</f>
        <v>2.0946077745957602E-2</v>
      </c>
      <c r="AB160" s="183">
        <v>31</v>
      </c>
      <c r="AC160" s="151">
        <f>IFERROR(AB160/X158,"-")</f>
        <v>0.43661971830985913</v>
      </c>
      <c r="AD160" s="186">
        <f t="shared" si="139"/>
        <v>39141.93548387097</v>
      </c>
      <c r="AE160" s="86">
        <f t="shared" si="169"/>
        <v>2.6742581090407175E-3</v>
      </c>
      <c r="AF160" s="501"/>
      <c r="AG160" s="501"/>
      <c r="AH160" s="101" t="s">
        <v>146</v>
      </c>
      <c r="AI160" s="183">
        <v>1586502</v>
      </c>
      <c r="AJ160" s="151">
        <f>IFERROR(AI160/AF158,"-")</f>
        <v>1.6430542854509358E-2</v>
      </c>
      <c r="AK160" s="183">
        <v>44</v>
      </c>
      <c r="AL160" s="151">
        <f>IFERROR(AK160/AG158,"-")</f>
        <v>0.38260869565217392</v>
      </c>
      <c r="AM160" s="186">
        <f t="shared" si="140"/>
        <v>36056.86363636364</v>
      </c>
      <c r="AN160" s="86">
        <f t="shared" si="170"/>
        <v>3.795721187025535E-3</v>
      </c>
      <c r="AO160" s="501"/>
      <c r="AP160" s="520"/>
      <c r="AQ160" s="101" t="s">
        <v>146</v>
      </c>
      <c r="AR160" s="183">
        <f t="shared" si="135"/>
        <v>14935741</v>
      </c>
      <c r="AS160" s="151">
        <f>IFERROR(AR160/AO158,"-")</f>
        <v>1.5747247694795335E-2</v>
      </c>
      <c r="AT160" s="183">
        <f t="shared" si="136"/>
        <v>469</v>
      </c>
      <c r="AU160" s="151">
        <f>IFERROR(AT160/AP158,"-")</f>
        <v>0.3486988847583643</v>
      </c>
      <c r="AV160" s="186">
        <f t="shared" si="141"/>
        <v>31845.929637526653</v>
      </c>
      <c r="AW160" s="86">
        <f t="shared" si="171"/>
        <v>4.0458937198067632E-2</v>
      </c>
      <c r="AX160" s="98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P160" s="132"/>
      <c r="BQ160" s="132"/>
      <c r="BR160" s="132"/>
      <c r="BS160" s="132"/>
      <c r="BU160" s="66"/>
      <c r="BV160" s="124"/>
    </row>
    <row r="161" spans="2:74" s="10" customFormat="1" ht="14.25" customHeight="1">
      <c r="B161" s="505"/>
      <c r="C161" s="507"/>
      <c r="D161" s="494"/>
      <c r="E161" s="501"/>
      <c r="F161" s="501"/>
      <c r="G161" s="101" t="s">
        <v>147</v>
      </c>
      <c r="H161" s="183">
        <v>5777495</v>
      </c>
      <c r="I161" s="151">
        <f>IFERROR(H161/E158,"-")</f>
        <v>8.3914661641920647E-3</v>
      </c>
      <c r="J161" s="183">
        <v>36</v>
      </c>
      <c r="K161" s="151">
        <f>IFERROR(J161/F158,"-")</f>
        <v>3.4985422740524783E-2</v>
      </c>
      <c r="L161" s="186">
        <f t="shared" si="137"/>
        <v>160485.97222222222</v>
      </c>
      <c r="M161" s="86">
        <f t="shared" si="167"/>
        <v>3.105590062111801E-3</v>
      </c>
      <c r="N161" s="501"/>
      <c r="O161" s="501"/>
      <c r="P161" s="101" t="s">
        <v>147</v>
      </c>
      <c r="Q161" s="183">
        <v>41293</v>
      </c>
      <c r="R161" s="151">
        <f>IFERROR(Q161/N158,"-")</f>
        <v>3.9146789035182812E-4</v>
      </c>
      <c r="S161" s="183">
        <v>5</v>
      </c>
      <c r="T161" s="151">
        <f>IFERROR(S161/O158,"-")</f>
        <v>3.8461538461538464E-2</v>
      </c>
      <c r="U161" s="186">
        <f t="shared" si="138"/>
        <v>8258.6</v>
      </c>
      <c r="V161" s="86">
        <f t="shared" si="168"/>
        <v>4.313319530710835E-4</v>
      </c>
      <c r="W161" s="501"/>
      <c r="X161" s="501"/>
      <c r="Y161" s="101" t="s">
        <v>147</v>
      </c>
      <c r="Z161" s="183">
        <v>84230</v>
      </c>
      <c r="AA161" s="151">
        <f>IFERROR(Z161/W158,"-")</f>
        <v>1.4540037321097814E-3</v>
      </c>
      <c r="AB161" s="183">
        <v>5</v>
      </c>
      <c r="AC161" s="151">
        <f>IFERROR(AB161/X158,"-")</f>
        <v>7.0422535211267609E-2</v>
      </c>
      <c r="AD161" s="186">
        <f t="shared" si="139"/>
        <v>16846</v>
      </c>
      <c r="AE161" s="86">
        <f t="shared" si="169"/>
        <v>4.313319530710835E-4</v>
      </c>
      <c r="AF161" s="501"/>
      <c r="AG161" s="501"/>
      <c r="AH161" s="101" t="s">
        <v>147</v>
      </c>
      <c r="AI161" s="183">
        <v>57567</v>
      </c>
      <c r="AJ161" s="151">
        <f>IFERROR(AI161/AF158,"-")</f>
        <v>5.9619027300661463E-4</v>
      </c>
      <c r="AK161" s="183">
        <v>4</v>
      </c>
      <c r="AL161" s="151">
        <f>IFERROR(AK161/AG158,"-")</f>
        <v>3.4782608695652174E-2</v>
      </c>
      <c r="AM161" s="186">
        <f t="shared" si="140"/>
        <v>14391.75</v>
      </c>
      <c r="AN161" s="86">
        <f t="shared" si="170"/>
        <v>3.4506556245686681E-4</v>
      </c>
      <c r="AO161" s="501"/>
      <c r="AP161" s="520"/>
      <c r="AQ161" s="101" t="s">
        <v>147</v>
      </c>
      <c r="AR161" s="183">
        <f t="shared" si="135"/>
        <v>5960585</v>
      </c>
      <c r="AS161" s="151">
        <f>IFERROR(AR161/AO158,"-")</f>
        <v>6.2844426935952926E-3</v>
      </c>
      <c r="AT161" s="183">
        <f t="shared" si="136"/>
        <v>50</v>
      </c>
      <c r="AU161" s="151">
        <f>IFERROR(AT161/AP158,"-")</f>
        <v>3.717472118959108E-2</v>
      </c>
      <c r="AV161" s="186">
        <f t="shared" si="141"/>
        <v>119211.7</v>
      </c>
      <c r="AW161" s="86">
        <f t="shared" si="171"/>
        <v>4.313319530710835E-3</v>
      </c>
      <c r="AX161" s="98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P161" s="132"/>
      <c r="BQ161" s="132"/>
      <c r="BR161" s="132"/>
      <c r="BS161" s="132"/>
      <c r="BU161" s="66"/>
      <c r="BV161" s="124"/>
    </row>
    <row r="162" spans="2:74" s="10" customFormat="1" ht="14.25" customHeight="1">
      <c r="B162" s="505"/>
      <c r="C162" s="507"/>
      <c r="D162" s="494"/>
      <c r="E162" s="501"/>
      <c r="F162" s="501"/>
      <c r="G162" s="101" t="s">
        <v>148</v>
      </c>
      <c r="H162" s="183">
        <v>16237678</v>
      </c>
      <c r="I162" s="151">
        <f>IFERROR(H162/E158,"-")</f>
        <v>2.3584256762151395E-2</v>
      </c>
      <c r="J162" s="183">
        <v>338</v>
      </c>
      <c r="K162" s="151">
        <f>IFERROR(J162/F158,"-")</f>
        <v>0.32847424684159376</v>
      </c>
      <c r="L162" s="186">
        <f t="shared" si="137"/>
        <v>48040.467455621299</v>
      </c>
      <c r="M162" s="86">
        <f t="shared" si="167"/>
        <v>2.9158040027605244E-2</v>
      </c>
      <c r="N162" s="501"/>
      <c r="O162" s="501"/>
      <c r="P162" s="101" t="s">
        <v>148</v>
      </c>
      <c r="Q162" s="183">
        <v>2707908</v>
      </c>
      <c r="R162" s="151">
        <f>IFERROR(Q162/N158,"-")</f>
        <v>2.5671640036491371E-2</v>
      </c>
      <c r="S162" s="183">
        <v>56</v>
      </c>
      <c r="T162" s="151">
        <f>IFERROR(S162/O158,"-")</f>
        <v>0.43076923076923079</v>
      </c>
      <c r="U162" s="186">
        <f t="shared" si="138"/>
        <v>48355.5</v>
      </c>
      <c r="V162" s="86">
        <f t="shared" si="168"/>
        <v>4.830917874396135E-3</v>
      </c>
      <c r="W162" s="501"/>
      <c r="X162" s="501"/>
      <c r="Y162" s="101" t="s">
        <v>148</v>
      </c>
      <c r="Z162" s="183">
        <v>930871</v>
      </c>
      <c r="AA162" s="151">
        <f>IFERROR(Z162/W158,"-")</f>
        <v>1.6068976707975358E-2</v>
      </c>
      <c r="AB162" s="183">
        <v>36</v>
      </c>
      <c r="AC162" s="151">
        <f>IFERROR(AB162/X158,"-")</f>
        <v>0.50704225352112675</v>
      </c>
      <c r="AD162" s="186">
        <f t="shared" si="139"/>
        <v>25857.527777777777</v>
      </c>
      <c r="AE162" s="86">
        <f t="shared" si="169"/>
        <v>3.105590062111801E-3</v>
      </c>
      <c r="AF162" s="501"/>
      <c r="AG162" s="501"/>
      <c r="AH162" s="101" t="s">
        <v>148</v>
      </c>
      <c r="AI162" s="183">
        <v>949159</v>
      </c>
      <c r="AJ162" s="151">
        <f>IFERROR(AI162/AF158,"-")</f>
        <v>9.8299262309428214E-3</v>
      </c>
      <c r="AK162" s="183">
        <v>47</v>
      </c>
      <c r="AL162" s="151">
        <f>IFERROR(AK162/AG158,"-")</f>
        <v>0.40869565217391307</v>
      </c>
      <c r="AM162" s="186">
        <f t="shared" si="140"/>
        <v>20194.872340425532</v>
      </c>
      <c r="AN162" s="86">
        <f t="shared" si="170"/>
        <v>4.054520358868185E-3</v>
      </c>
      <c r="AO162" s="501"/>
      <c r="AP162" s="520"/>
      <c r="AQ162" s="101" t="s">
        <v>148</v>
      </c>
      <c r="AR162" s="183">
        <f t="shared" si="135"/>
        <v>20825616</v>
      </c>
      <c r="AS162" s="151">
        <f>IFERROR(AR162/AO158,"-")</f>
        <v>2.1957138487383576E-2</v>
      </c>
      <c r="AT162" s="183">
        <f t="shared" si="136"/>
        <v>477</v>
      </c>
      <c r="AU162" s="151">
        <f>IFERROR(AT162/AP158,"-")</f>
        <v>0.35464684014869891</v>
      </c>
      <c r="AV162" s="186">
        <f t="shared" si="141"/>
        <v>43659.572327044028</v>
      </c>
      <c r="AW162" s="86">
        <f t="shared" si="171"/>
        <v>4.1149068322981368E-2</v>
      </c>
      <c r="AX162" s="98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P162" s="132"/>
      <c r="BQ162" s="132"/>
      <c r="BR162" s="132"/>
      <c r="BS162" s="132"/>
      <c r="BU162" s="66"/>
      <c r="BV162" s="124"/>
    </row>
    <row r="163" spans="2:74" s="10" customFormat="1" ht="14.25" customHeight="1">
      <c r="B163" s="505"/>
      <c r="C163" s="507"/>
      <c r="D163" s="494"/>
      <c r="E163" s="501"/>
      <c r="F163" s="501"/>
      <c r="G163" s="101" t="s">
        <v>149</v>
      </c>
      <c r="H163" s="183">
        <v>28438530</v>
      </c>
      <c r="I163" s="151">
        <f>IFERROR(H163/E158,"-")</f>
        <v>4.1305265042091935E-2</v>
      </c>
      <c r="J163" s="183">
        <v>416</v>
      </c>
      <c r="K163" s="151">
        <f>IFERROR(J163/F158,"-")</f>
        <v>0.4042759961127308</v>
      </c>
      <c r="L163" s="186">
        <f t="shared" si="137"/>
        <v>68361.850961538468</v>
      </c>
      <c r="M163" s="86">
        <f t="shared" si="167"/>
        <v>3.5886818495514144E-2</v>
      </c>
      <c r="N163" s="501"/>
      <c r="O163" s="501"/>
      <c r="P163" s="101" t="s">
        <v>149</v>
      </c>
      <c r="Q163" s="183">
        <v>4096573</v>
      </c>
      <c r="R163" s="151">
        <f>IFERROR(Q163/N158,"-")</f>
        <v>3.8836528951208669E-2</v>
      </c>
      <c r="S163" s="183">
        <v>63</v>
      </c>
      <c r="T163" s="151">
        <f>IFERROR(S163/O158,"-")</f>
        <v>0.48461538461538461</v>
      </c>
      <c r="U163" s="186">
        <f t="shared" si="138"/>
        <v>65024.968253968254</v>
      </c>
      <c r="V163" s="86">
        <f t="shared" si="168"/>
        <v>5.434782608695652E-3</v>
      </c>
      <c r="W163" s="501"/>
      <c r="X163" s="501"/>
      <c r="Y163" s="101" t="s">
        <v>149</v>
      </c>
      <c r="Z163" s="183">
        <v>1850071</v>
      </c>
      <c r="AA163" s="151">
        <f>IFERROR(Z163/W158,"-")</f>
        <v>3.1936485084507603E-2</v>
      </c>
      <c r="AB163" s="183">
        <v>33</v>
      </c>
      <c r="AC163" s="151">
        <f>IFERROR(AB163/X158,"-")</f>
        <v>0.46478873239436619</v>
      </c>
      <c r="AD163" s="186">
        <f t="shared" si="139"/>
        <v>56062.757575757576</v>
      </c>
      <c r="AE163" s="86">
        <f t="shared" si="169"/>
        <v>2.846790890269151E-3</v>
      </c>
      <c r="AF163" s="501"/>
      <c r="AG163" s="501"/>
      <c r="AH163" s="101" t="s">
        <v>149</v>
      </c>
      <c r="AI163" s="183">
        <v>5245491</v>
      </c>
      <c r="AJ163" s="151">
        <f>IFERROR(AI163/AF158,"-")</f>
        <v>5.432471227167892E-2</v>
      </c>
      <c r="AK163" s="183">
        <v>53</v>
      </c>
      <c r="AL163" s="151">
        <f>IFERROR(AK163/AG158,"-")</f>
        <v>0.46086956521739131</v>
      </c>
      <c r="AM163" s="186">
        <f t="shared" si="140"/>
        <v>98971.528301886792</v>
      </c>
      <c r="AN163" s="86">
        <f t="shared" si="170"/>
        <v>4.572118702553485E-3</v>
      </c>
      <c r="AO163" s="501"/>
      <c r="AP163" s="520"/>
      <c r="AQ163" s="101" t="s">
        <v>149</v>
      </c>
      <c r="AR163" s="183">
        <f t="shared" si="135"/>
        <v>39630665</v>
      </c>
      <c r="AS163" s="151">
        <f>IFERROR(AR163/AO158,"-")</f>
        <v>4.178392609141094E-2</v>
      </c>
      <c r="AT163" s="183">
        <f t="shared" si="136"/>
        <v>565</v>
      </c>
      <c r="AU163" s="151">
        <f>IFERROR(AT163/AP158,"-")</f>
        <v>0.4200743494423792</v>
      </c>
      <c r="AV163" s="186">
        <f t="shared" si="141"/>
        <v>70142.769911504423</v>
      </c>
      <c r="AW163" s="86">
        <f t="shared" si="171"/>
        <v>4.8740510697032439E-2</v>
      </c>
      <c r="AX163" s="98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P163" s="132"/>
      <c r="BQ163" s="132"/>
      <c r="BR163" s="132"/>
      <c r="BS163" s="132"/>
      <c r="BU163" s="66"/>
      <c r="BV163" s="124"/>
    </row>
    <row r="164" spans="2:74" s="10" customFormat="1" ht="14.25" customHeight="1">
      <c r="B164" s="505"/>
      <c r="C164" s="507"/>
      <c r="D164" s="494"/>
      <c r="E164" s="501"/>
      <c r="F164" s="501"/>
      <c r="G164" s="101" t="s">
        <v>150</v>
      </c>
      <c r="H164" s="183">
        <v>14400182</v>
      </c>
      <c r="I164" s="151">
        <f>IFERROR(H164/E158,"-")</f>
        <v>2.091540365006073E-2</v>
      </c>
      <c r="J164" s="183">
        <v>113</v>
      </c>
      <c r="K164" s="151">
        <f>IFERROR(J164/F158,"-")</f>
        <v>0.1098153547133139</v>
      </c>
      <c r="L164" s="186">
        <f t="shared" si="137"/>
        <v>127435.23893805309</v>
      </c>
      <c r="M164" s="86">
        <f t="shared" si="167"/>
        <v>9.7481021394064879E-3</v>
      </c>
      <c r="N164" s="501"/>
      <c r="O164" s="501"/>
      <c r="P164" s="101" t="s">
        <v>150</v>
      </c>
      <c r="Q164" s="183">
        <v>784776</v>
      </c>
      <c r="R164" s="151">
        <f>IFERROR(Q164/N158,"-")</f>
        <v>7.4398712885657683E-3</v>
      </c>
      <c r="S164" s="183">
        <v>21</v>
      </c>
      <c r="T164" s="151">
        <f>IFERROR(S164/O158,"-")</f>
        <v>0.16153846153846155</v>
      </c>
      <c r="U164" s="186">
        <f t="shared" si="138"/>
        <v>37370.285714285717</v>
      </c>
      <c r="V164" s="86">
        <f t="shared" si="168"/>
        <v>1.8115942028985507E-3</v>
      </c>
      <c r="W164" s="501"/>
      <c r="X164" s="501"/>
      <c r="Y164" s="101" t="s">
        <v>150</v>
      </c>
      <c r="Z164" s="183">
        <v>745604</v>
      </c>
      <c r="AA164" s="151">
        <f>IFERROR(Z164/W158,"-")</f>
        <v>1.2870841727127881E-2</v>
      </c>
      <c r="AB164" s="183">
        <v>13</v>
      </c>
      <c r="AC164" s="151">
        <f>IFERROR(AB164/X158,"-")</f>
        <v>0.18309859154929578</v>
      </c>
      <c r="AD164" s="186">
        <f t="shared" si="139"/>
        <v>57354.153846153844</v>
      </c>
      <c r="AE164" s="86">
        <f t="shared" si="169"/>
        <v>1.121463077984817E-3</v>
      </c>
      <c r="AF164" s="501"/>
      <c r="AG164" s="501"/>
      <c r="AH164" s="101" t="s">
        <v>150</v>
      </c>
      <c r="AI164" s="183">
        <v>8452608</v>
      </c>
      <c r="AJ164" s="151">
        <f>IFERROR(AI164/AF158,"-")</f>
        <v>8.753908786523347E-2</v>
      </c>
      <c r="AK164" s="183">
        <v>23</v>
      </c>
      <c r="AL164" s="151">
        <f>IFERROR(AK164/AG158,"-")</f>
        <v>0.2</v>
      </c>
      <c r="AM164" s="186">
        <f t="shared" si="140"/>
        <v>367504.69565217389</v>
      </c>
      <c r="AN164" s="86">
        <f t="shared" si="170"/>
        <v>1.984126984126984E-3</v>
      </c>
      <c r="AO164" s="501"/>
      <c r="AP164" s="520"/>
      <c r="AQ164" s="101" t="s">
        <v>150</v>
      </c>
      <c r="AR164" s="183">
        <f t="shared" si="135"/>
        <v>24383170</v>
      </c>
      <c r="AS164" s="151">
        <f>IFERROR(AR164/AO158,"-")</f>
        <v>2.5707985802264698E-2</v>
      </c>
      <c r="AT164" s="183">
        <f t="shared" si="136"/>
        <v>170</v>
      </c>
      <c r="AU164" s="151">
        <f>IFERROR(AT164/AP158,"-")</f>
        <v>0.12639405204460966</v>
      </c>
      <c r="AV164" s="186">
        <f t="shared" si="141"/>
        <v>143430.41176470587</v>
      </c>
      <c r="AW164" s="86">
        <f t="shared" si="171"/>
        <v>1.466528640441684E-2</v>
      </c>
      <c r="AX164" s="98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P164" s="132"/>
      <c r="BQ164" s="132"/>
      <c r="BR164" s="132"/>
      <c r="BS164" s="132"/>
      <c r="BU164" s="66"/>
      <c r="BV164" s="124"/>
    </row>
    <row r="165" spans="2:74" s="10" customFormat="1" ht="14.25" customHeight="1">
      <c r="B165" s="505"/>
      <c r="C165" s="507"/>
      <c r="D165" s="494"/>
      <c r="E165" s="501"/>
      <c r="F165" s="501"/>
      <c r="G165" s="101" t="s">
        <v>160</v>
      </c>
      <c r="H165" s="183">
        <v>1874</v>
      </c>
      <c r="I165" s="151">
        <f>IFERROR(H165/E158,"-")</f>
        <v>2.7218729902312211E-6</v>
      </c>
      <c r="J165" s="183">
        <v>2</v>
      </c>
      <c r="K165" s="151">
        <f>IFERROR(J165/F158,"-")</f>
        <v>1.9436345966958211E-3</v>
      </c>
      <c r="L165" s="186">
        <f t="shared" si="137"/>
        <v>937</v>
      </c>
      <c r="M165" s="86">
        <f t="shared" si="167"/>
        <v>1.7253278122843341E-4</v>
      </c>
      <c r="N165" s="501"/>
      <c r="O165" s="501"/>
      <c r="P165" s="101" t="s">
        <v>160</v>
      </c>
      <c r="Q165" s="183">
        <v>0</v>
      </c>
      <c r="R165" s="151">
        <f>IFERROR(Q165/N158,"-")</f>
        <v>0</v>
      </c>
      <c r="S165" s="183">
        <v>0</v>
      </c>
      <c r="T165" s="151">
        <f>IFERROR(S165/O158,"-")</f>
        <v>0</v>
      </c>
      <c r="U165" s="186" t="str">
        <f t="shared" si="138"/>
        <v>-</v>
      </c>
      <c r="V165" s="86">
        <f t="shared" si="168"/>
        <v>0</v>
      </c>
      <c r="W165" s="501"/>
      <c r="X165" s="501"/>
      <c r="Y165" s="101" t="s">
        <v>160</v>
      </c>
      <c r="Z165" s="183">
        <v>0</v>
      </c>
      <c r="AA165" s="151">
        <f>IFERROR(Z165/W158,"-")</f>
        <v>0</v>
      </c>
      <c r="AB165" s="183">
        <v>0</v>
      </c>
      <c r="AC165" s="151">
        <f>IFERROR(AB165/X158,"-")</f>
        <v>0</v>
      </c>
      <c r="AD165" s="186" t="str">
        <f t="shared" si="139"/>
        <v>-</v>
      </c>
      <c r="AE165" s="86">
        <f t="shared" si="169"/>
        <v>0</v>
      </c>
      <c r="AF165" s="501"/>
      <c r="AG165" s="501"/>
      <c r="AH165" s="101" t="s">
        <v>160</v>
      </c>
      <c r="AI165" s="183">
        <v>766</v>
      </c>
      <c r="AJ165" s="151">
        <f>IFERROR(AI165/AF158,"-")</f>
        <v>7.9330475641090693E-6</v>
      </c>
      <c r="AK165" s="183">
        <v>1</v>
      </c>
      <c r="AL165" s="151">
        <f>IFERROR(AK165/AG158,"-")</f>
        <v>8.6956521739130436E-3</v>
      </c>
      <c r="AM165" s="186">
        <f t="shared" si="140"/>
        <v>766</v>
      </c>
      <c r="AN165" s="86">
        <f t="shared" si="170"/>
        <v>8.6266390614216703E-5</v>
      </c>
      <c r="AO165" s="501"/>
      <c r="AP165" s="520"/>
      <c r="AQ165" s="101" t="s">
        <v>160</v>
      </c>
      <c r="AR165" s="183">
        <f t="shared" si="135"/>
        <v>2640</v>
      </c>
      <c r="AS165" s="151">
        <f>IFERROR(AR165/AO158,"-")</f>
        <v>2.7834396642429513E-6</v>
      </c>
      <c r="AT165" s="183">
        <f t="shared" si="136"/>
        <v>3</v>
      </c>
      <c r="AU165" s="151">
        <f>IFERROR(AT165/AP158,"-")</f>
        <v>2.2304832713754648E-3</v>
      </c>
      <c r="AV165" s="186">
        <f t="shared" si="141"/>
        <v>880</v>
      </c>
      <c r="AW165" s="86">
        <f t="shared" si="171"/>
        <v>2.5879917184265012E-4</v>
      </c>
      <c r="AX165" s="98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P165" s="132"/>
      <c r="BQ165" s="132"/>
      <c r="BR165" s="132"/>
      <c r="BS165" s="132"/>
      <c r="BU165" s="66"/>
      <c r="BV165" s="124"/>
    </row>
    <row r="166" spans="2:74" s="10" customFormat="1" ht="14.25" customHeight="1">
      <c r="B166" s="505"/>
      <c r="C166" s="507"/>
      <c r="D166" s="494"/>
      <c r="E166" s="501"/>
      <c r="F166" s="501"/>
      <c r="G166" s="101" t="s">
        <v>151</v>
      </c>
      <c r="H166" s="183">
        <v>380866</v>
      </c>
      <c r="I166" s="151">
        <f>IFERROR(H166/E158,"-")</f>
        <v>5.5318510047887097E-4</v>
      </c>
      <c r="J166" s="183">
        <v>13</v>
      </c>
      <c r="K166" s="151">
        <f>IFERROR(J166/F158,"-")</f>
        <v>1.2633624878522837E-2</v>
      </c>
      <c r="L166" s="186">
        <f t="shared" si="137"/>
        <v>29297.384615384617</v>
      </c>
      <c r="M166" s="86">
        <f t="shared" si="167"/>
        <v>1.121463077984817E-3</v>
      </c>
      <c r="N166" s="501"/>
      <c r="O166" s="501"/>
      <c r="P166" s="101" t="s">
        <v>151</v>
      </c>
      <c r="Q166" s="183">
        <v>6546</v>
      </c>
      <c r="R166" s="151">
        <f>IFERROR(Q166/N158,"-")</f>
        <v>6.2057704943769326E-5</v>
      </c>
      <c r="S166" s="183">
        <v>1</v>
      </c>
      <c r="T166" s="151">
        <f>IFERROR(S166/O158,"-")</f>
        <v>7.6923076923076927E-3</v>
      </c>
      <c r="U166" s="186">
        <f t="shared" si="138"/>
        <v>6546</v>
      </c>
      <c r="V166" s="86">
        <f t="shared" si="168"/>
        <v>8.6266390614216703E-5</v>
      </c>
      <c r="W166" s="501"/>
      <c r="X166" s="501"/>
      <c r="Y166" s="101" t="s">
        <v>151</v>
      </c>
      <c r="Z166" s="183">
        <v>8645</v>
      </c>
      <c r="AA166" s="151">
        <f>IFERROR(Z166/W158,"-")</f>
        <v>1.492326043463025E-4</v>
      </c>
      <c r="AB166" s="183">
        <v>1</v>
      </c>
      <c r="AC166" s="151">
        <f>IFERROR(AB166/X158,"-")</f>
        <v>1.4084507042253521E-2</v>
      </c>
      <c r="AD166" s="186">
        <f t="shared" si="139"/>
        <v>8645</v>
      </c>
      <c r="AE166" s="86">
        <f t="shared" si="169"/>
        <v>8.6266390614216703E-5</v>
      </c>
      <c r="AF166" s="501"/>
      <c r="AG166" s="501"/>
      <c r="AH166" s="101" t="s">
        <v>151</v>
      </c>
      <c r="AI166" s="183">
        <v>5272</v>
      </c>
      <c r="AJ166" s="151">
        <f>IFERROR(AI166/AF158,"-")</f>
        <v>5.4599251642275482E-5</v>
      </c>
      <c r="AK166" s="183">
        <v>1</v>
      </c>
      <c r="AL166" s="151">
        <f>IFERROR(AK166/AG158,"-")</f>
        <v>8.6956521739130436E-3</v>
      </c>
      <c r="AM166" s="186">
        <f t="shared" si="140"/>
        <v>5272</v>
      </c>
      <c r="AN166" s="86">
        <f t="shared" si="170"/>
        <v>8.6266390614216703E-5</v>
      </c>
      <c r="AO166" s="501"/>
      <c r="AP166" s="520"/>
      <c r="AQ166" s="101" t="s">
        <v>151</v>
      </c>
      <c r="AR166" s="183">
        <f t="shared" si="135"/>
        <v>401329</v>
      </c>
      <c r="AS166" s="151">
        <f>IFERROR(AR166/AO158,"-")</f>
        <v>4.2313449129203009E-4</v>
      </c>
      <c r="AT166" s="183">
        <f t="shared" si="136"/>
        <v>16</v>
      </c>
      <c r="AU166" s="151">
        <f>IFERROR(AT166/AP158,"-")</f>
        <v>1.1895910780669145E-2</v>
      </c>
      <c r="AV166" s="186">
        <f t="shared" si="141"/>
        <v>25083.0625</v>
      </c>
      <c r="AW166" s="86">
        <f t="shared" si="171"/>
        <v>1.3802622498274672E-3</v>
      </c>
      <c r="AX166" s="98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P166" s="132"/>
      <c r="BQ166" s="132"/>
      <c r="BR166" s="132"/>
      <c r="BS166" s="132"/>
      <c r="BU166" s="66"/>
      <c r="BV166" s="124"/>
    </row>
    <row r="167" spans="2:74" s="10" customFormat="1" ht="14.25" customHeight="1">
      <c r="B167" s="505"/>
      <c r="C167" s="507"/>
      <c r="D167" s="494"/>
      <c r="E167" s="501"/>
      <c r="F167" s="501"/>
      <c r="G167" s="101" t="s">
        <v>152</v>
      </c>
      <c r="H167" s="183">
        <v>408143</v>
      </c>
      <c r="I167" s="151">
        <f>IFERROR(H167/E158,"-")</f>
        <v>5.9280331262109994E-4</v>
      </c>
      <c r="J167" s="183">
        <v>43</v>
      </c>
      <c r="K167" s="151">
        <f>IFERROR(J167/F158,"-")</f>
        <v>4.1788143828960157E-2</v>
      </c>
      <c r="L167" s="186">
        <f t="shared" si="137"/>
        <v>9491.6976744186049</v>
      </c>
      <c r="M167" s="86">
        <f t="shared" si="167"/>
        <v>3.709454796411318E-3</v>
      </c>
      <c r="N167" s="501"/>
      <c r="O167" s="501"/>
      <c r="P167" s="101" t="s">
        <v>152</v>
      </c>
      <c r="Q167" s="183">
        <v>141633</v>
      </c>
      <c r="R167" s="151">
        <f>IFERROR(Q167/N158,"-")</f>
        <v>1.3427159982127837E-3</v>
      </c>
      <c r="S167" s="183">
        <v>10</v>
      </c>
      <c r="T167" s="151">
        <f>IFERROR(S167/O158,"-")</f>
        <v>7.6923076923076927E-2</v>
      </c>
      <c r="U167" s="186">
        <f t="shared" si="138"/>
        <v>14163.3</v>
      </c>
      <c r="V167" s="86">
        <f t="shared" si="168"/>
        <v>8.62663906142167E-4</v>
      </c>
      <c r="W167" s="501"/>
      <c r="X167" s="501"/>
      <c r="Y167" s="101" t="s">
        <v>152</v>
      </c>
      <c r="Z167" s="183">
        <v>12348</v>
      </c>
      <c r="AA167" s="151">
        <f>IFERROR(Z167/W158,"-")</f>
        <v>2.131549101756094E-4</v>
      </c>
      <c r="AB167" s="183">
        <v>5</v>
      </c>
      <c r="AC167" s="151">
        <f>IFERROR(AB167/X158,"-")</f>
        <v>7.0422535211267609E-2</v>
      </c>
      <c r="AD167" s="186">
        <f t="shared" si="139"/>
        <v>2469.6</v>
      </c>
      <c r="AE167" s="86">
        <f t="shared" si="169"/>
        <v>4.313319530710835E-4</v>
      </c>
      <c r="AF167" s="501"/>
      <c r="AG167" s="501"/>
      <c r="AH167" s="101" t="s">
        <v>152</v>
      </c>
      <c r="AI167" s="183">
        <v>24701</v>
      </c>
      <c r="AJ167" s="151">
        <f>IFERROR(AI167/AF158,"-")</f>
        <v>2.5581489279511506E-4</v>
      </c>
      <c r="AK167" s="183">
        <v>4</v>
      </c>
      <c r="AL167" s="151">
        <f>IFERROR(AK167/AG158,"-")</f>
        <v>3.4782608695652174E-2</v>
      </c>
      <c r="AM167" s="186">
        <f t="shared" si="140"/>
        <v>6175.25</v>
      </c>
      <c r="AN167" s="86">
        <f t="shared" si="170"/>
        <v>3.4506556245686681E-4</v>
      </c>
      <c r="AO167" s="501"/>
      <c r="AP167" s="520"/>
      <c r="AQ167" s="101" t="s">
        <v>152</v>
      </c>
      <c r="AR167" s="183">
        <f t="shared" si="135"/>
        <v>586825</v>
      </c>
      <c r="AS167" s="151">
        <f>IFERROR(AR167/AO158,"-")</f>
        <v>6.187090837005189E-4</v>
      </c>
      <c r="AT167" s="183">
        <f t="shared" si="136"/>
        <v>62</v>
      </c>
      <c r="AU167" s="151">
        <f>IFERROR(AT167/AP158,"-")</f>
        <v>4.6096654275092935E-2</v>
      </c>
      <c r="AV167" s="186">
        <f t="shared" si="141"/>
        <v>9464.9193548387102</v>
      </c>
      <c r="AW167" s="86">
        <f t="shared" si="171"/>
        <v>5.3485162180814351E-3</v>
      </c>
      <c r="AX167" s="98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P167" s="132"/>
      <c r="BQ167" s="132"/>
      <c r="BR167" s="132"/>
      <c r="BS167" s="132"/>
      <c r="BU167" s="66"/>
      <c r="BV167" s="124"/>
    </row>
    <row r="168" spans="2:74" s="10" customFormat="1" ht="14.25" customHeight="1">
      <c r="B168" s="505"/>
      <c r="C168" s="507"/>
      <c r="D168" s="494"/>
      <c r="E168" s="501"/>
      <c r="F168" s="501"/>
      <c r="G168" s="101" t="s">
        <v>153</v>
      </c>
      <c r="H168" s="183">
        <v>29313</v>
      </c>
      <c r="I168" s="151">
        <f>IFERROR(H168/E158,"-")</f>
        <v>4.2575380449651964E-5</v>
      </c>
      <c r="J168" s="183">
        <v>5</v>
      </c>
      <c r="K168" s="151">
        <f>IFERROR(J168/F158,"-")</f>
        <v>4.859086491739553E-3</v>
      </c>
      <c r="L168" s="186">
        <f t="shared" si="137"/>
        <v>5862.6</v>
      </c>
      <c r="M168" s="86">
        <f t="shared" si="167"/>
        <v>4.313319530710835E-4</v>
      </c>
      <c r="N168" s="501"/>
      <c r="O168" s="501"/>
      <c r="P168" s="101" t="s">
        <v>153</v>
      </c>
      <c r="Q168" s="183">
        <v>5841</v>
      </c>
      <c r="R168" s="151">
        <f>IFERROR(Q168/N158,"-")</f>
        <v>5.5374129938367956E-5</v>
      </c>
      <c r="S168" s="183">
        <v>2</v>
      </c>
      <c r="T168" s="151">
        <f>IFERROR(S168/O158,"-")</f>
        <v>1.5384615384615385E-2</v>
      </c>
      <c r="U168" s="186">
        <f t="shared" si="138"/>
        <v>2920.5</v>
      </c>
      <c r="V168" s="86">
        <f t="shared" si="168"/>
        <v>1.7253278122843341E-4</v>
      </c>
      <c r="W168" s="501"/>
      <c r="X168" s="501"/>
      <c r="Y168" s="101" t="s">
        <v>153</v>
      </c>
      <c r="Z168" s="183">
        <v>0</v>
      </c>
      <c r="AA168" s="151">
        <f>IFERROR(Z168/W158,"-")</f>
        <v>0</v>
      </c>
      <c r="AB168" s="183">
        <v>0</v>
      </c>
      <c r="AC168" s="151">
        <f>IFERROR(AB168/X158,"-")</f>
        <v>0</v>
      </c>
      <c r="AD168" s="186" t="str">
        <f t="shared" si="139"/>
        <v>-</v>
      </c>
      <c r="AE168" s="86">
        <f t="shared" si="169"/>
        <v>0</v>
      </c>
      <c r="AF168" s="501"/>
      <c r="AG168" s="501"/>
      <c r="AH168" s="101" t="s">
        <v>153</v>
      </c>
      <c r="AI168" s="183">
        <v>62836</v>
      </c>
      <c r="AJ168" s="151">
        <f>IFERROR(AI168/AF158,"-")</f>
        <v>6.5075845527200725E-4</v>
      </c>
      <c r="AK168" s="183">
        <v>2</v>
      </c>
      <c r="AL168" s="151">
        <f>IFERROR(AK168/AG158,"-")</f>
        <v>1.7391304347826087E-2</v>
      </c>
      <c r="AM168" s="186">
        <f t="shared" si="140"/>
        <v>31418</v>
      </c>
      <c r="AN168" s="86">
        <f t="shared" si="170"/>
        <v>1.7253278122843341E-4</v>
      </c>
      <c r="AO168" s="501"/>
      <c r="AP168" s="520"/>
      <c r="AQ168" s="101" t="s">
        <v>153</v>
      </c>
      <c r="AR168" s="183">
        <f t="shared" si="135"/>
        <v>97990</v>
      </c>
      <c r="AS168" s="151">
        <f>IFERROR(AR168/AO158,"-")</f>
        <v>1.0331411087089652E-4</v>
      </c>
      <c r="AT168" s="183">
        <f t="shared" si="136"/>
        <v>9</v>
      </c>
      <c r="AU168" s="151">
        <f>IFERROR(AT168/AP158,"-")</f>
        <v>6.6914498141263943E-3</v>
      </c>
      <c r="AV168" s="186">
        <f t="shared" si="141"/>
        <v>10887.777777777777</v>
      </c>
      <c r="AW168" s="86">
        <f t="shared" si="171"/>
        <v>7.7639751552795026E-4</v>
      </c>
      <c r="AX168" s="98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P168" s="132"/>
      <c r="BQ168" s="132"/>
      <c r="BR168" s="132"/>
      <c r="BS168" s="132"/>
      <c r="BU168" s="66"/>
      <c r="BV168" s="124"/>
    </row>
    <row r="169" spans="2:74" s="10" customFormat="1" ht="14.25" customHeight="1">
      <c r="B169" s="505"/>
      <c r="C169" s="507"/>
      <c r="D169" s="494"/>
      <c r="E169" s="501"/>
      <c r="F169" s="501"/>
      <c r="G169" s="101" t="s">
        <v>154</v>
      </c>
      <c r="H169" s="183">
        <v>385641</v>
      </c>
      <c r="I169" s="151">
        <f>IFERROR(H169/E158,"-")</f>
        <v>5.6012050257511119E-4</v>
      </c>
      <c r="J169" s="183">
        <v>4</v>
      </c>
      <c r="K169" s="151">
        <f>IFERROR(J169/F158,"-")</f>
        <v>3.8872691933916422E-3</v>
      </c>
      <c r="L169" s="186">
        <f t="shared" si="137"/>
        <v>96410.25</v>
      </c>
      <c r="M169" s="86">
        <f t="shared" si="167"/>
        <v>3.4506556245686681E-4</v>
      </c>
      <c r="N169" s="501"/>
      <c r="O169" s="501"/>
      <c r="P169" s="101" t="s">
        <v>154</v>
      </c>
      <c r="Q169" s="183">
        <v>378186</v>
      </c>
      <c r="R169" s="151">
        <f>IFERROR(Q169/N158,"-")</f>
        <v>3.5852971588549265E-3</v>
      </c>
      <c r="S169" s="183">
        <v>2</v>
      </c>
      <c r="T169" s="151">
        <f>IFERROR(S169/O158,"-")</f>
        <v>1.5384615384615385E-2</v>
      </c>
      <c r="U169" s="186">
        <f t="shared" si="138"/>
        <v>189093</v>
      </c>
      <c r="V169" s="86">
        <f t="shared" si="168"/>
        <v>1.7253278122843341E-4</v>
      </c>
      <c r="W169" s="501"/>
      <c r="X169" s="501"/>
      <c r="Y169" s="101" t="s">
        <v>154</v>
      </c>
      <c r="Z169" s="183">
        <v>0</v>
      </c>
      <c r="AA169" s="151">
        <f>IFERROR(Z169/W158,"-")</f>
        <v>0</v>
      </c>
      <c r="AB169" s="183">
        <v>0</v>
      </c>
      <c r="AC169" s="151">
        <f>IFERROR(AB169/X158,"-")</f>
        <v>0</v>
      </c>
      <c r="AD169" s="186" t="str">
        <f t="shared" si="139"/>
        <v>-</v>
      </c>
      <c r="AE169" s="86">
        <f t="shared" si="169"/>
        <v>0</v>
      </c>
      <c r="AF169" s="501"/>
      <c r="AG169" s="501"/>
      <c r="AH169" s="101" t="s">
        <v>154</v>
      </c>
      <c r="AI169" s="183">
        <v>80424</v>
      </c>
      <c r="AJ169" s="151">
        <f>IFERROR(AI169/AF158,"-")</f>
        <v>8.3290785547768644E-4</v>
      </c>
      <c r="AK169" s="183">
        <v>1</v>
      </c>
      <c r="AL169" s="151">
        <f>IFERROR(AK169/AG158,"-")</f>
        <v>8.6956521739130436E-3</v>
      </c>
      <c r="AM169" s="186">
        <f t="shared" si="140"/>
        <v>80424</v>
      </c>
      <c r="AN169" s="86">
        <f t="shared" si="170"/>
        <v>8.6266390614216703E-5</v>
      </c>
      <c r="AO169" s="501"/>
      <c r="AP169" s="520"/>
      <c r="AQ169" s="101" t="s">
        <v>154</v>
      </c>
      <c r="AR169" s="183">
        <f t="shared" si="135"/>
        <v>844251</v>
      </c>
      <c r="AS169" s="151">
        <f>IFERROR(AR169/AO158,"-")</f>
        <v>8.9012186362756672E-4</v>
      </c>
      <c r="AT169" s="183">
        <f t="shared" si="136"/>
        <v>7</v>
      </c>
      <c r="AU169" s="151">
        <f>IFERROR(AT169/AP158,"-")</f>
        <v>5.2044609665427505E-3</v>
      </c>
      <c r="AV169" s="186">
        <f t="shared" si="141"/>
        <v>120607.28571428571</v>
      </c>
      <c r="AW169" s="86">
        <f t="shared" si="171"/>
        <v>6.0386473429951688E-4</v>
      </c>
      <c r="AX169" s="98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P169" s="132"/>
      <c r="BQ169" s="132"/>
      <c r="BR169" s="132"/>
      <c r="BS169" s="132"/>
      <c r="BU169" s="66"/>
      <c r="BV169" s="124"/>
    </row>
    <row r="170" spans="2:74" s="10" customFormat="1" ht="14.25" customHeight="1">
      <c r="B170" s="505"/>
      <c r="C170" s="507"/>
      <c r="D170" s="494"/>
      <c r="E170" s="501"/>
      <c r="F170" s="501"/>
      <c r="G170" s="101" t="s">
        <v>155</v>
      </c>
      <c r="H170" s="183">
        <v>3793764</v>
      </c>
      <c r="I170" s="151">
        <f>IFERROR(H170/E158,"-")</f>
        <v>5.5102154551288996E-3</v>
      </c>
      <c r="J170" s="183">
        <v>105</v>
      </c>
      <c r="K170" s="151">
        <f>IFERROR(J170/F158,"-")</f>
        <v>0.10204081632653061</v>
      </c>
      <c r="L170" s="186">
        <f t="shared" si="137"/>
        <v>36131.085714285713</v>
      </c>
      <c r="M170" s="86">
        <f t="shared" si="167"/>
        <v>9.057971014492754E-3</v>
      </c>
      <c r="N170" s="501"/>
      <c r="O170" s="501"/>
      <c r="P170" s="101" t="s">
        <v>155</v>
      </c>
      <c r="Q170" s="183">
        <v>1676604</v>
      </c>
      <c r="R170" s="151">
        <f>IFERROR(Q170/N158,"-")</f>
        <v>1.5894622111143206E-2</v>
      </c>
      <c r="S170" s="183">
        <v>23</v>
      </c>
      <c r="T170" s="151">
        <f>IFERROR(S170/O158,"-")</f>
        <v>0.17692307692307693</v>
      </c>
      <c r="U170" s="186">
        <f t="shared" si="138"/>
        <v>72895.826086956527</v>
      </c>
      <c r="V170" s="86">
        <f t="shared" si="168"/>
        <v>1.984126984126984E-3</v>
      </c>
      <c r="W170" s="501"/>
      <c r="X170" s="501"/>
      <c r="Y170" s="101" t="s">
        <v>155</v>
      </c>
      <c r="Z170" s="183">
        <v>448745</v>
      </c>
      <c r="AA170" s="151">
        <f>IFERROR(Z170/W158,"-")</f>
        <v>7.7463718955906903E-3</v>
      </c>
      <c r="AB170" s="183">
        <v>10</v>
      </c>
      <c r="AC170" s="151">
        <f>IFERROR(AB170/X158,"-")</f>
        <v>0.14084507042253522</v>
      </c>
      <c r="AD170" s="186">
        <f t="shared" si="139"/>
        <v>44874.5</v>
      </c>
      <c r="AE170" s="86">
        <f t="shared" si="169"/>
        <v>8.62663906142167E-4</v>
      </c>
      <c r="AF170" s="501"/>
      <c r="AG170" s="501"/>
      <c r="AH170" s="101" t="s">
        <v>155</v>
      </c>
      <c r="AI170" s="183">
        <v>506124</v>
      </c>
      <c r="AJ170" s="151">
        <f>IFERROR(AI170/AF158,"-")</f>
        <v>5.2416524351659782E-3</v>
      </c>
      <c r="AK170" s="183">
        <v>18</v>
      </c>
      <c r="AL170" s="151">
        <f>IFERROR(AK170/AG158,"-")</f>
        <v>0.15652173913043479</v>
      </c>
      <c r="AM170" s="186">
        <f t="shared" si="140"/>
        <v>28118</v>
      </c>
      <c r="AN170" s="86">
        <f t="shared" si="170"/>
        <v>1.5527950310559005E-3</v>
      </c>
      <c r="AO170" s="501"/>
      <c r="AP170" s="520"/>
      <c r="AQ170" s="101" t="s">
        <v>155</v>
      </c>
      <c r="AR170" s="183">
        <f t="shared" si="135"/>
        <v>6425237</v>
      </c>
      <c r="AS170" s="151">
        <f>IFERROR(AR170/AO158,"-")</f>
        <v>6.7743407265005258E-3</v>
      </c>
      <c r="AT170" s="183">
        <f t="shared" si="136"/>
        <v>156</v>
      </c>
      <c r="AU170" s="151">
        <f>IFERROR(AT170/AP158,"-")</f>
        <v>0.11598513011152416</v>
      </c>
      <c r="AV170" s="186">
        <f t="shared" si="141"/>
        <v>41187.416666666664</v>
      </c>
      <c r="AW170" s="86">
        <f t="shared" si="171"/>
        <v>1.3457556935817806E-2</v>
      </c>
      <c r="AX170" s="98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P170" s="132"/>
      <c r="BQ170" s="132"/>
      <c r="BR170" s="132"/>
      <c r="BS170" s="132"/>
      <c r="BU170" s="66"/>
      <c r="BV170" s="124"/>
    </row>
    <row r="171" spans="2:74" s="10" customFormat="1" ht="14.25" customHeight="1">
      <c r="B171" s="505"/>
      <c r="C171" s="507"/>
      <c r="D171" s="494"/>
      <c r="E171" s="501"/>
      <c r="F171" s="501"/>
      <c r="G171" s="101" t="s">
        <v>156</v>
      </c>
      <c r="H171" s="183">
        <v>4838307</v>
      </c>
      <c r="I171" s="151">
        <f>IFERROR(H171/E158,"-")</f>
        <v>7.0273517298541349E-3</v>
      </c>
      <c r="J171" s="183">
        <v>92</v>
      </c>
      <c r="K171" s="151">
        <f>IFERROR(J171/F158,"-")</f>
        <v>8.9407191448007781E-2</v>
      </c>
      <c r="L171" s="186">
        <f t="shared" si="137"/>
        <v>52590.293478260872</v>
      </c>
      <c r="M171" s="86">
        <f t="shared" si="167"/>
        <v>7.9365079365079361E-3</v>
      </c>
      <c r="N171" s="501"/>
      <c r="O171" s="501"/>
      <c r="P171" s="101" t="s">
        <v>156</v>
      </c>
      <c r="Q171" s="183">
        <v>511505</v>
      </c>
      <c r="R171" s="151">
        <f>IFERROR(Q171/N158,"-")</f>
        <v>4.8491943732451468E-3</v>
      </c>
      <c r="S171" s="183">
        <v>13</v>
      </c>
      <c r="T171" s="151">
        <f>IFERROR(S171/O158,"-")</f>
        <v>0.1</v>
      </c>
      <c r="U171" s="186">
        <f t="shared" si="138"/>
        <v>39346.538461538461</v>
      </c>
      <c r="V171" s="86">
        <f t="shared" si="168"/>
        <v>1.121463077984817E-3</v>
      </c>
      <c r="W171" s="501"/>
      <c r="X171" s="501"/>
      <c r="Y171" s="101" t="s">
        <v>156</v>
      </c>
      <c r="Z171" s="183">
        <v>696074</v>
      </c>
      <c r="AA171" s="151">
        <f>IFERROR(Z171/W158,"-")</f>
        <v>1.2015839888692674E-2</v>
      </c>
      <c r="AB171" s="183">
        <v>3</v>
      </c>
      <c r="AC171" s="151">
        <f>IFERROR(AB171/X158,"-")</f>
        <v>4.2253521126760563E-2</v>
      </c>
      <c r="AD171" s="186">
        <f t="shared" si="139"/>
        <v>232024.66666666666</v>
      </c>
      <c r="AE171" s="86">
        <f t="shared" si="169"/>
        <v>2.5879917184265012E-4</v>
      </c>
      <c r="AF171" s="501"/>
      <c r="AG171" s="501"/>
      <c r="AH171" s="101" t="s">
        <v>156</v>
      </c>
      <c r="AI171" s="183">
        <v>1809860</v>
      </c>
      <c r="AJ171" s="151">
        <f>IFERROR(AI171/AF158,"-")</f>
        <v>1.874374081511546E-2</v>
      </c>
      <c r="AK171" s="183">
        <v>17</v>
      </c>
      <c r="AL171" s="151">
        <f>IFERROR(AK171/AG158,"-")</f>
        <v>0.14782608695652175</v>
      </c>
      <c r="AM171" s="186">
        <f t="shared" si="140"/>
        <v>106462.35294117648</v>
      </c>
      <c r="AN171" s="86">
        <f t="shared" si="170"/>
        <v>1.466528640441684E-3</v>
      </c>
      <c r="AO171" s="501"/>
      <c r="AP171" s="520"/>
      <c r="AQ171" s="101" t="s">
        <v>156</v>
      </c>
      <c r="AR171" s="183">
        <f t="shared" si="135"/>
        <v>7855746</v>
      </c>
      <c r="AS171" s="151">
        <f>IFERROR(AR171/AO158,"-")</f>
        <v>8.2825738669007228E-3</v>
      </c>
      <c r="AT171" s="183">
        <f t="shared" si="136"/>
        <v>125</v>
      </c>
      <c r="AU171" s="151">
        <f>IFERROR(AT171/AP158,"-")</f>
        <v>9.2936802973977689E-2</v>
      </c>
      <c r="AV171" s="186">
        <f t="shared" si="141"/>
        <v>62845.968000000001</v>
      </c>
      <c r="AW171" s="86">
        <f t="shared" si="171"/>
        <v>1.0783298826777088E-2</v>
      </c>
      <c r="AX171" s="98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P171" s="132"/>
      <c r="BQ171" s="132"/>
      <c r="BR171" s="132"/>
      <c r="BS171" s="132"/>
      <c r="BU171" s="66"/>
      <c r="BV171" s="124"/>
    </row>
    <row r="172" spans="2:74" s="10" customFormat="1" ht="14.25" customHeight="1">
      <c r="B172" s="505"/>
      <c r="C172" s="507"/>
      <c r="D172" s="494"/>
      <c r="E172" s="501"/>
      <c r="F172" s="501"/>
      <c r="G172" s="101" t="s">
        <v>157</v>
      </c>
      <c r="H172" s="183">
        <v>3140493</v>
      </c>
      <c r="I172" s="151">
        <f>IFERROR(H172/E158,"-")</f>
        <v>4.5613783739115359E-3</v>
      </c>
      <c r="J172" s="183">
        <v>64</v>
      </c>
      <c r="K172" s="151">
        <f>IFERROR(J172/F158,"-")</f>
        <v>6.2196307094266275E-2</v>
      </c>
      <c r="L172" s="186">
        <f t="shared" si="137"/>
        <v>49070.203125</v>
      </c>
      <c r="M172" s="86">
        <f t="shared" si="167"/>
        <v>5.521048999309869E-3</v>
      </c>
      <c r="N172" s="501"/>
      <c r="O172" s="501"/>
      <c r="P172" s="101" t="s">
        <v>157</v>
      </c>
      <c r="Q172" s="183">
        <v>236279</v>
      </c>
      <c r="R172" s="151">
        <f>IFERROR(Q172/N158,"-")</f>
        <v>2.2399835726258591E-3</v>
      </c>
      <c r="S172" s="183">
        <v>10</v>
      </c>
      <c r="T172" s="151">
        <f>IFERROR(S172/O158,"-")</f>
        <v>7.6923076923076927E-2</v>
      </c>
      <c r="U172" s="186">
        <f t="shared" si="138"/>
        <v>23627.9</v>
      </c>
      <c r="V172" s="86">
        <f t="shared" si="168"/>
        <v>8.62663906142167E-4</v>
      </c>
      <c r="W172" s="501"/>
      <c r="X172" s="501"/>
      <c r="Y172" s="101" t="s">
        <v>157</v>
      </c>
      <c r="Z172" s="183">
        <v>807027</v>
      </c>
      <c r="AA172" s="151">
        <f>IFERROR(Z172/W158,"-")</f>
        <v>1.3931144128141523E-2</v>
      </c>
      <c r="AB172" s="183">
        <v>11</v>
      </c>
      <c r="AC172" s="151">
        <f>IFERROR(AB172/X158,"-")</f>
        <v>0.15492957746478872</v>
      </c>
      <c r="AD172" s="186">
        <f t="shared" si="139"/>
        <v>73366.090909090912</v>
      </c>
      <c r="AE172" s="86">
        <f t="shared" si="169"/>
        <v>9.4893029675638375E-4</v>
      </c>
      <c r="AF172" s="501"/>
      <c r="AG172" s="501"/>
      <c r="AH172" s="101" t="s">
        <v>157</v>
      </c>
      <c r="AI172" s="183">
        <v>696440</v>
      </c>
      <c r="AJ172" s="151">
        <f>IFERROR(AI172/AF158,"-")</f>
        <v>7.2126522787834477E-3</v>
      </c>
      <c r="AK172" s="183">
        <v>12</v>
      </c>
      <c r="AL172" s="151">
        <f>IFERROR(AK172/AG158,"-")</f>
        <v>0.10434782608695652</v>
      </c>
      <c r="AM172" s="186">
        <f t="shared" si="140"/>
        <v>58036.666666666664</v>
      </c>
      <c r="AN172" s="86">
        <f t="shared" si="170"/>
        <v>1.0351966873706005E-3</v>
      </c>
      <c r="AO172" s="501"/>
      <c r="AP172" s="520"/>
      <c r="AQ172" s="101" t="s">
        <v>157</v>
      </c>
      <c r="AR172" s="183">
        <f t="shared" si="135"/>
        <v>4880239</v>
      </c>
      <c r="AS172" s="151">
        <f>IFERROR(AR172/AO158,"-")</f>
        <v>5.1453980316611197E-3</v>
      </c>
      <c r="AT172" s="183">
        <f t="shared" si="136"/>
        <v>97</v>
      </c>
      <c r="AU172" s="151">
        <f>IFERROR(AT172/AP158,"-")</f>
        <v>7.2118959107806691E-2</v>
      </c>
      <c r="AV172" s="186">
        <f t="shared" si="141"/>
        <v>50311.742268041235</v>
      </c>
      <c r="AW172" s="86">
        <f t="shared" si="171"/>
        <v>8.36783988957902E-3</v>
      </c>
      <c r="AX172" s="98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P172" s="132"/>
      <c r="BQ172" s="132"/>
      <c r="BR172" s="132"/>
      <c r="BS172" s="132"/>
      <c r="BU172" s="66"/>
      <c r="BV172" s="124"/>
    </row>
    <row r="173" spans="2:74" s="10" customFormat="1" ht="14.25" customHeight="1">
      <c r="B173" s="505"/>
      <c r="C173" s="507"/>
      <c r="D173" s="494"/>
      <c r="E173" s="501"/>
      <c r="F173" s="501"/>
      <c r="G173" s="102" t="s">
        <v>158</v>
      </c>
      <c r="H173" s="184">
        <v>1390288</v>
      </c>
      <c r="I173" s="152">
        <f>IFERROR(H173/E158,"-")</f>
        <v>2.0193102219010586E-3</v>
      </c>
      <c r="J173" s="184">
        <v>91</v>
      </c>
      <c r="K173" s="152">
        <f>IFERROR(J173/F158,"-")</f>
        <v>8.8435374149659865E-2</v>
      </c>
      <c r="L173" s="187">
        <f t="shared" si="137"/>
        <v>15277.89010989011</v>
      </c>
      <c r="M173" s="87">
        <f t="shared" si="167"/>
        <v>7.85024154589372E-3</v>
      </c>
      <c r="N173" s="501"/>
      <c r="O173" s="501"/>
      <c r="P173" s="102" t="s">
        <v>158</v>
      </c>
      <c r="Q173" s="184">
        <v>237326</v>
      </c>
      <c r="R173" s="152">
        <f>IFERROR(Q173/N158,"-")</f>
        <v>2.2499093925274975E-3</v>
      </c>
      <c r="S173" s="184">
        <v>16</v>
      </c>
      <c r="T173" s="152">
        <f>IFERROR(S173/O158,"-")</f>
        <v>0.12307692307692308</v>
      </c>
      <c r="U173" s="187">
        <f t="shared" si="138"/>
        <v>14832.875</v>
      </c>
      <c r="V173" s="87">
        <f t="shared" si="168"/>
        <v>1.3802622498274672E-3</v>
      </c>
      <c r="W173" s="501"/>
      <c r="X173" s="501"/>
      <c r="Y173" s="102" t="s">
        <v>158</v>
      </c>
      <c r="Z173" s="184">
        <v>102657</v>
      </c>
      <c r="AA173" s="152">
        <f>IFERROR(Z173/W158,"-")</f>
        <v>1.7720961786441153E-3</v>
      </c>
      <c r="AB173" s="184">
        <v>9</v>
      </c>
      <c r="AC173" s="152">
        <f>IFERROR(AB173/X158,"-")</f>
        <v>0.12676056338028169</v>
      </c>
      <c r="AD173" s="187">
        <f t="shared" si="139"/>
        <v>11406.333333333334</v>
      </c>
      <c r="AE173" s="87">
        <f t="shared" si="169"/>
        <v>7.7639751552795026E-4</v>
      </c>
      <c r="AF173" s="501"/>
      <c r="AG173" s="501"/>
      <c r="AH173" s="102" t="s">
        <v>158</v>
      </c>
      <c r="AI173" s="184">
        <v>99792</v>
      </c>
      <c r="AJ173" s="152">
        <f>IFERROR(AI173/AF158,"-")</f>
        <v>1.0334917526339065E-3</v>
      </c>
      <c r="AK173" s="184">
        <v>16</v>
      </c>
      <c r="AL173" s="152">
        <f>IFERROR(AK173/AG158,"-")</f>
        <v>0.1391304347826087</v>
      </c>
      <c r="AM173" s="187">
        <f t="shared" si="140"/>
        <v>6237</v>
      </c>
      <c r="AN173" s="87">
        <f t="shared" si="170"/>
        <v>1.3802622498274672E-3</v>
      </c>
      <c r="AO173" s="501"/>
      <c r="AP173" s="520"/>
      <c r="AQ173" s="102" t="s">
        <v>158</v>
      </c>
      <c r="AR173" s="184">
        <f t="shared" si="135"/>
        <v>1830063</v>
      </c>
      <c r="AS173" s="152">
        <f>IFERROR(AR173/AO158,"-")</f>
        <v>1.9294961902513062E-3</v>
      </c>
      <c r="AT173" s="184">
        <f t="shared" si="136"/>
        <v>132</v>
      </c>
      <c r="AU173" s="152">
        <f>IFERROR(AT173/AP158,"-")</f>
        <v>9.8141263940520446E-2</v>
      </c>
      <c r="AV173" s="187">
        <f t="shared" si="141"/>
        <v>13864.113636363636</v>
      </c>
      <c r="AW173" s="87">
        <f t="shared" si="171"/>
        <v>1.1387163561076604E-2</v>
      </c>
      <c r="AX173" s="98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P173" s="132"/>
      <c r="BQ173" s="132"/>
      <c r="BR173" s="132"/>
      <c r="BS173" s="132"/>
      <c r="BU173" s="66"/>
      <c r="BV173" s="124"/>
    </row>
    <row r="174" spans="2:74" s="10" customFormat="1" ht="14.25" customHeight="1">
      <c r="B174" s="505"/>
      <c r="C174" s="508"/>
      <c r="D174" s="495"/>
      <c r="E174" s="502"/>
      <c r="F174" s="502"/>
      <c r="G174" s="103" t="s">
        <v>81</v>
      </c>
      <c r="H174" s="174">
        <v>117696710</v>
      </c>
      <c r="I174" s="152">
        <f>IFERROR(H174/E158,"-")</f>
        <v>0.17094743649310398</v>
      </c>
      <c r="J174" s="184">
        <v>814</v>
      </c>
      <c r="K174" s="152">
        <f>IFERROR(J174/F158,"-")</f>
        <v>0.79105928085519928</v>
      </c>
      <c r="L174" s="187">
        <f t="shared" si="137"/>
        <v>144590.55282555282</v>
      </c>
      <c r="M174" s="88">
        <f t="shared" si="167"/>
        <v>7.0220841959972399E-2</v>
      </c>
      <c r="N174" s="502"/>
      <c r="O174" s="502"/>
      <c r="P174" s="103" t="s">
        <v>81</v>
      </c>
      <c r="Q174" s="174">
        <v>15948459</v>
      </c>
      <c r="R174" s="152">
        <f>IFERROR(Q174/N158,"-")</f>
        <v>0.15119535027952985</v>
      </c>
      <c r="S174" s="184">
        <v>113</v>
      </c>
      <c r="T174" s="152">
        <f>IFERROR(S174/O158,"-")</f>
        <v>0.86923076923076925</v>
      </c>
      <c r="U174" s="187">
        <f t="shared" si="138"/>
        <v>141136.80530973451</v>
      </c>
      <c r="V174" s="88">
        <f t="shared" si="168"/>
        <v>9.7481021394064879E-3</v>
      </c>
      <c r="W174" s="502"/>
      <c r="X174" s="502"/>
      <c r="Y174" s="103" t="s">
        <v>81</v>
      </c>
      <c r="Z174" s="174">
        <v>9460554</v>
      </c>
      <c r="AA174" s="152">
        <f>IFERROR(Z174/W158,"-")</f>
        <v>0.16331094412710578</v>
      </c>
      <c r="AB174" s="184">
        <v>60</v>
      </c>
      <c r="AC174" s="152">
        <f>IFERROR(AB174/X158,"-")</f>
        <v>0.84507042253521125</v>
      </c>
      <c r="AD174" s="187">
        <f t="shared" si="139"/>
        <v>157675.9</v>
      </c>
      <c r="AE174" s="88">
        <f t="shared" si="169"/>
        <v>5.175983436853002E-3</v>
      </c>
      <c r="AF174" s="502"/>
      <c r="AG174" s="502"/>
      <c r="AH174" s="103" t="s">
        <v>81</v>
      </c>
      <c r="AI174" s="174">
        <v>22037848</v>
      </c>
      <c r="AJ174" s="152">
        <f>IFERROR(AI174/AF158,"-")</f>
        <v>0.22823406840026886</v>
      </c>
      <c r="AK174" s="184">
        <v>100</v>
      </c>
      <c r="AL174" s="152">
        <f>IFERROR(AK174/AG158,"-")</f>
        <v>0.86956521739130432</v>
      </c>
      <c r="AM174" s="187">
        <f t="shared" si="140"/>
        <v>220378.48</v>
      </c>
      <c r="AN174" s="88">
        <f t="shared" si="170"/>
        <v>8.62663906142167E-3</v>
      </c>
      <c r="AO174" s="502"/>
      <c r="AP174" s="521"/>
      <c r="AQ174" s="103" t="s">
        <v>81</v>
      </c>
      <c r="AR174" s="174">
        <f t="shared" si="135"/>
        <v>165143571</v>
      </c>
      <c r="AS174" s="152">
        <f>IFERROR(AR174/AO158,"-")</f>
        <v>0.174116350687925</v>
      </c>
      <c r="AT174" s="184">
        <f t="shared" si="136"/>
        <v>1087</v>
      </c>
      <c r="AU174" s="152">
        <f>IFERROR(AT174/AP158,"-")</f>
        <v>0.80817843866171002</v>
      </c>
      <c r="AV174" s="187">
        <f t="shared" si="141"/>
        <v>151926.00827966881</v>
      </c>
      <c r="AW174" s="88">
        <f t="shared" si="171"/>
        <v>9.3771566597653552E-2</v>
      </c>
      <c r="AX174" s="98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P174" s="132"/>
      <c r="BQ174" s="132"/>
      <c r="BR174" s="132"/>
      <c r="BS174" s="132"/>
      <c r="BU174" s="66"/>
      <c r="BV174" s="124"/>
    </row>
    <row r="175" spans="2:74" s="10" customFormat="1" ht="14.25" customHeight="1">
      <c r="B175" s="505">
        <v>11</v>
      </c>
      <c r="C175" s="506" t="s">
        <v>60</v>
      </c>
      <c r="D175" s="493">
        <f>BL15</f>
        <v>19799</v>
      </c>
      <c r="E175" s="503">
        <f t="shared" ref="E175" si="172">VLOOKUP(C175,$AY$5:$BI$78,2,0)</f>
        <v>925796090</v>
      </c>
      <c r="F175" s="503">
        <f t="shared" ref="F175" si="173">VLOOKUP(C175,$AY$5:$BI$78,7,0)</f>
        <v>1445</v>
      </c>
      <c r="G175" s="99" t="s">
        <v>144</v>
      </c>
      <c r="H175" s="182">
        <v>20995096</v>
      </c>
      <c r="I175" s="150">
        <f>IFERROR(H175/E175,"-")</f>
        <v>2.2677883636341562E-2</v>
      </c>
      <c r="J175" s="182">
        <v>246</v>
      </c>
      <c r="K175" s="150">
        <f>IFERROR(J175/F175,"-")</f>
        <v>0.17024221453287197</v>
      </c>
      <c r="L175" s="185">
        <f t="shared" si="137"/>
        <v>85345.918699186994</v>
      </c>
      <c r="M175" s="85">
        <f>IFERROR(J175/$BL$15,0)</f>
        <v>1.242486994292641E-2</v>
      </c>
      <c r="N175" s="503">
        <f t="shared" ref="N175" si="174">VLOOKUP(C175,$AY$5:$BI$78,3,0)</f>
        <v>181437210</v>
      </c>
      <c r="O175" s="503">
        <f t="shared" ref="O175" si="175">VLOOKUP(C175,$AY$5:$BI$78,8,0)</f>
        <v>218</v>
      </c>
      <c r="P175" s="99" t="s">
        <v>144</v>
      </c>
      <c r="Q175" s="182">
        <v>1321667</v>
      </c>
      <c r="R175" s="150">
        <f>IFERROR(Q175/N175,"-")</f>
        <v>7.2844318979552207E-3</v>
      </c>
      <c r="S175" s="182">
        <v>46</v>
      </c>
      <c r="T175" s="150">
        <f>IFERROR(S175/O175,"-")</f>
        <v>0.21100917431192662</v>
      </c>
      <c r="U175" s="185">
        <f t="shared" si="138"/>
        <v>28731.891304347828</v>
      </c>
      <c r="V175" s="85">
        <f>IFERROR(S175/$BL$15,0)</f>
        <v>2.3233496641244509E-3</v>
      </c>
      <c r="W175" s="503">
        <f t="shared" ref="W175" si="176">VLOOKUP(C175,$AY$5:$BI$78,4,0)</f>
        <v>101075510</v>
      </c>
      <c r="X175" s="503">
        <f t="shared" ref="X175" si="177">VLOOKUP(C175,$AY$5:$BI$78,9,0)</f>
        <v>129</v>
      </c>
      <c r="Y175" s="99" t="s">
        <v>144</v>
      </c>
      <c r="Z175" s="182">
        <v>1560762</v>
      </c>
      <c r="AA175" s="150">
        <f>IFERROR(Z175/W175,"-")</f>
        <v>1.5441544643207836E-2</v>
      </c>
      <c r="AB175" s="182">
        <v>29</v>
      </c>
      <c r="AC175" s="150">
        <f>IFERROR(AB175/X175,"-")</f>
        <v>0.22480620155038761</v>
      </c>
      <c r="AD175" s="185">
        <f t="shared" si="139"/>
        <v>53819.379310344826</v>
      </c>
      <c r="AE175" s="85">
        <f>IFERROR(AB175/$BL$15,0)</f>
        <v>1.4647204404262841E-3</v>
      </c>
      <c r="AF175" s="503">
        <f t="shared" ref="AF175" si="178">VLOOKUP(C175,$AY$5:$BI$78,5,0)</f>
        <v>163462850</v>
      </c>
      <c r="AG175" s="503">
        <f t="shared" ref="AG175" si="179">VLOOKUP(C175,$AY$5:$BI$78,10,0)</f>
        <v>213</v>
      </c>
      <c r="AH175" s="99" t="s">
        <v>144</v>
      </c>
      <c r="AI175" s="182">
        <v>4049986</v>
      </c>
      <c r="AJ175" s="150">
        <f>IFERROR(AI175/AF175,"-")</f>
        <v>2.4776186148718196E-2</v>
      </c>
      <c r="AK175" s="182">
        <v>55</v>
      </c>
      <c r="AL175" s="150">
        <f>IFERROR(AK175/AG175,"-")</f>
        <v>0.25821596244131456</v>
      </c>
      <c r="AM175" s="185">
        <f t="shared" si="140"/>
        <v>73636.109090909085</v>
      </c>
      <c r="AN175" s="85">
        <f>IFERROR(AK175/$BL$15,0)</f>
        <v>2.7779180766705387E-3</v>
      </c>
      <c r="AO175" s="503">
        <f t="shared" ref="AO175" si="180">VLOOKUP(C175,$AY$5:$BI$78,6,0)</f>
        <v>1371771660</v>
      </c>
      <c r="AP175" s="519">
        <f t="shared" ref="AP175" si="181">VLOOKUP(C175,$AY$5:$BI$78,11,0)</f>
        <v>2005</v>
      </c>
      <c r="AQ175" s="99" t="s">
        <v>144</v>
      </c>
      <c r="AR175" s="182">
        <f t="shared" si="135"/>
        <v>27927511</v>
      </c>
      <c r="AS175" s="150">
        <f>IFERROR(AR175/AO175,"-")</f>
        <v>2.0358716989385829E-2</v>
      </c>
      <c r="AT175" s="182">
        <f t="shared" si="136"/>
        <v>376</v>
      </c>
      <c r="AU175" s="150">
        <f>IFERROR(AT175/AP175,"-")</f>
        <v>0.18753117206982545</v>
      </c>
      <c r="AV175" s="185">
        <f t="shared" si="141"/>
        <v>74275.295212765952</v>
      </c>
      <c r="AW175" s="85">
        <f>IFERROR(AT175/$BL$15,0)</f>
        <v>1.8990858124147685E-2</v>
      </c>
      <c r="AX175" s="98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P175" s="132"/>
      <c r="BQ175" s="132"/>
      <c r="BR175" s="132"/>
      <c r="BS175" s="132"/>
      <c r="BU175" s="66"/>
      <c r="BV175" s="124"/>
    </row>
    <row r="176" spans="2:74" s="10" customFormat="1" ht="14.25" customHeight="1">
      <c r="B176" s="505"/>
      <c r="C176" s="507"/>
      <c r="D176" s="494"/>
      <c r="E176" s="501"/>
      <c r="F176" s="501"/>
      <c r="G176" s="100" t="s">
        <v>145</v>
      </c>
      <c r="H176" s="183">
        <v>17724458</v>
      </c>
      <c r="I176" s="151">
        <f>IFERROR(H176/E175,"-")</f>
        <v>1.9145099219418826E-2</v>
      </c>
      <c r="J176" s="183">
        <v>401</v>
      </c>
      <c r="K176" s="151">
        <f>IFERROR(J176/F175,"-")</f>
        <v>0.27750865051903112</v>
      </c>
      <c r="L176" s="186">
        <f t="shared" si="137"/>
        <v>44200.643391521196</v>
      </c>
      <c r="M176" s="86">
        <f t="shared" ref="M176:M191" si="182">IFERROR(J176/$BL$15,0)</f>
        <v>2.0253548158997929E-2</v>
      </c>
      <c r="N176" s="501"/>
      <c r="O176" s="501"/>
      <c r="P176" s="100" t="s">
        <v>145</v>
      </c>
      <c r="Q176" s="183">
        <v>5392372</v>
      </c>
      <c r="R176" s="151">
        <f>IFERROR(Q176/N175,"-")</f>
        <v>2.972032032459053E-2</v>
      </c>
      <c r="S176" s="183">
        <v>57</v>
      </c>
      <c r="T176" s="151">
        <f>IFERROR(S176/O175,"-")</f>
        <v>0.26146788990825687</v>
      </c>
      <c r="U176" s="186">
        <f t="shared" si="138"/>
        <v>94603.017543859649</v>
      </c>
      <c r="V176" s="86">
        <f t="shared" ref="V176:V191" si="183">IFERROR(S176/$BL$15,0)</f>
        <v>2.8789332794585585E-3</v>
      </c>
      <c r="W176" s="501"/>
      <c r="X176" s="501"/>
      <c r="Y176" s="100" t="s">
        <v>145</v>
      </c>
      <c r="Z176" s="183">
        <v>1147578</v>
      </c>
      <c r="AA176" s="151">
        <f>IFERROR(Z176/W175,"-")</f>
        <v>1.1353670142253055E-2</v>
      </c>
      <c r="AB176" s="183">
        <v>40</v>
      </c>
      <c r="AC176" s="151">
        <f>IFERROR(AB176/X175,"-")</f>
        <v>0.31007751937984496</v>
      </c>
      <c r="AD176" s="186">
        <f t="shared" si="139"/>
        <v>28689.45</v>
      </c>
      <c r="AE176" s="86">
        <f t="shared" ref="AE176:AE191" si="184">IFERROR(AB176/$BL$15,0)</f>
        <v>2.0203040557603921E-3</v>
      </c>
      <c r="AF176" s="501"/>
      <c r="AG176" s="501"/>
      <c r="AH176" s="100" t="s">
        <v>145</v>
      </c>
      <c r="AI176" s="183">
        <v>2887982</v>
      </c>
      <c r="AJ176" s="151">
        <f>IFERROR(AI176/AF175,"-")</f>
        <v>1.766751283242645E-2</v>
      </c>
      <c r="AK176" s="183">
        <v>65</v>
      </c>
      <c r="AL176" s="151">
        <f>IFERROR(AK176/AG175,"-")</f>
        <v>0.30516431924882631</v>
      </c>
      <c r="AM176" s="186">
        <f t="shared" si="140"/>
        <v>44430.492307692308</v>
      </c>
      <c r="AN176" s="86">
        <f t="shared" ref="AN176:AN191" si="185">IFERROR(AK176/$BL$15,0)</f>
        <v>3.2829940906106371E-3</v>
      </c>
      <c r="AO176" s="501"/>
      <c r="AP176" s="520"/>
      <c r="AQ176" s="100" t="s">
        <v>145</v>
      </c>
      <c r="AR176" s="183">
        <f t="shared" si="135"/>
        <v>27152390</v>
      </c>
      <c r="AS176" s="151">
        <f>IFERROR(AR176/AO175,"-")</f>
        <v>1.9793665951664288E-2</v>
      </c>
      <c r="AT176" s="183">
        <f t="shared" si="136"/>
        <v>563</v>
      </c>
      <c r="AU176" s="151">
        <f>IFERROR(AT176/AP175,"-")</f>
        <v>0.28079800498753116</v>
      </c>
      <c r="AV176" s="186">
        <f t="shared" si="141"/>
        <v>48228.046181172293</v>
      </c>
      <c r="AW176" s="86">
        <f t="shared" ref="AW176:AW191" si="186">IFERROR(AT176/$BL$15,0)</f>
        <v>2.8435779584827518E-2</v>
      </c>
      <c r="AX176" s="98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P176" s="132"/>
      <c r="BQ176" s="132"/>
      <c r="BR176" s="132"/>
      <c r="BS176" s="132"/>
      <c r="BU176" s="66"/>
      <c r="BV176" s="124"/>
    </row>
    <row r="177" spans="2:74" s="10" customFormat="1" ht="14.25" customHeight="1">
      <c r="B177" s="505"/>
      <c r="C177" s="507"/>
      <c r="D177" s="494"/>
      <c r="E177" s="501"/>
      <c r="F177" s="501"/>
      <c r="G177" s="101" t="s">
        <v>146</v>
      </c>
      <c r="H177" s="183">
        <v>23651228</v>
      </c>
      <c r="I177" s="151">
        <f>IFERROR(H177/E175,"-")</f>
        <v>2.5546908499041079E-2</v>
      </c>
      <c r="J177" s="183">
        <v>462</v>
      </c>
      <c r="K177" s="151">
        <f>IFERROR(J177/F175,"-")</f>
        <v>0.31972318339100347</v>
      </c>
      <c r="L177" s="186">
        <f t="shared" si="137"/>
        <v>51193.134199134198</v>
      </c>
      <c r="M177" s="86">
        <f t="shared" si="182"/>
        <v>2.3334511844032527E-2</v>
      </c>
      <c r="N177" s="501"/>
      <c r="O177" s="501"/>
      <c r="P177" s="101" t="s">
        <v>146</v>
      </c>
      <c r="Q177" s="183">
        <v>10014959</v>
      </c>
      <c r="R177" s="151">
        <f>IFERROR(Q177/N175,"-")</f>
        <v>5.5197933213368966E-2</v>
      </c>
      <c r="S177" s="183">
        <v>89</v>
      </c>
      <c r="T177" s="151">
        <f>IFERROR(S177/O175,"-")</f>
        <v>0.40825688073394495</v>
      </c>
      <c r="U177" s="186">
        <f t="shared" si="138"/>
        <v>112527.62921348315</v>
      </c>
      <c r="V177" s="86">
        <f t="shared" si="183"/>
        <v>4.4951765240668724E-3</v>
      </c>
      <c r="W177" s="501"/>
      <c r="X177" s="501"/>
      <c r="Y177" s="101" t="s">
        <v>146</v>
      </c>
      <c r="Z177" s="183">
        <v>1592842</v>
      </c>
      <c r="AA177" s="151">
        <f>IFERROR(Z177/W175,"-")</f>
        <v>1.5758931119912233E-2</v>
      </c>
      <c r="AB177" s="183">
        <v>47</v>
      </c>
      <c r="AC177" s="151">
        <f>IFERROR(AB177/X175,"-")</f>
        <v>0.36434108527131781</v>
      </c>
      <c r="AD177" s="186">
        <f t="shared" si="139"/>
        <v>33890.255319148935</v>
      </c>
      <c r="AE177" s="86">
        <f t="shared" si="184"/>
        <v>2.3738572655184606E-3</v>
      </c>
      <c r="AF177" s="501"/>
      <c r="AG177" s="501"/>
      <c r="AH177" s="101" t="s">
        <v>146</v>
      </c>
      <c r="AI177" s="183">
        <v>3724046</v>
      </c>
      <c r="AJ177" s="151">
        <f>IFERROR(AI177/AF175,"-")</f>
        <v>2.2782216265041261E-2</v>
      </c>
      <c r="AK177" s="183">
        <v>81</v>
      </c>
      <c r="AL177" s="151">
        <f>IFERROR(AK177/AG175,"-")</f>
        <v>0.38028169014084506</v>
      </c>
      <c r="AM177" s="186">
        <f t="shared" si="140"/>
        <v>45975.876543209873</v>
      </c>
      <c r="AN177" s="86">
        <f t="shared" si="185"/>
        <v>4.0911157129147934E-3</v>
      </c>
      <c r="AO177" s="501"/>
      <c r="AP177" s="520"/>
      <c r="AQ177" s="101" t="s">
        <v>146</v>
      </c>
      <c r="AR177" s="183">
        <f t="shared" si="135"/>
        <v>38983075</v>
      </c>
      <c r="AS177" s="151">
        <f>IFERROR(AR177/AO175,"-")</f>
        <v>2.8418049546234246E-2</v>
      </c>
      <c r="AT177" s="183">
        <f t="shared" si="136"/>
        <v>679</v>
      </c>
      <c r="AU177" s="151">
        <f>IFERROR(AT177/AP175,"-")</f>
        <v>0.33865336658354117</v>
      </c>
      <c r="AV177" s="186">
        <f t="shared" si="141"/>
        <v>57412.481590574374</v>
      </c>
      <c r="AW177" s="86">
        <f t="shared" si="186"/>
        <v>3.4294661346532654E-2</v>
      </c>
      <c r="AX177" s="98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P177" s="132"/>
      <c r="BQ177" s="132"/>
      <c r="BR177" s="132"/>
      <c r="BS177" s="132"/>
      <c r="BU177" s="66"/>
      <c r="BV177" s="124"/>
    </row>
    <row r="178" spans="2:74" s="10" customFormat="1" ht="14.25" customHeight="1">
      <c r="B178" s="505"/>
      <c r="C178" s="507"/>
      <c r="D178" s="494"/>
      <c r="E178" s="501"/>
      <c r="F178" s="501"/>
      <c r="G178" s="101" t="s">
        <v>147</v>
      </c>
      <c r="H178" s="183">
        <v>1133131</v>
      </c>
      <c r="I178" s="151">
        <f>IFERROR(H178/E175,"-")</f>
        <v>1.2239531061316105E-3</v>
      </c>
      <c r="J178" s="183">
        <v>63</v>
      </c>
      <c r="K178" s="151">
        <f>IFERROR(J178/F175,"-")</f>
        <v>4.3598615916955019E-2</v>
      </c>
      <c r="L178" s="186">
        <f t="shared" si="137"/>
        <v>17986.20634920635</v>
      </c>
      <c r="M178" s="86">
        <f t="shared" si="182"/>
        <v>3.1819788878226173E-3</v>
      </c>
      <c r="N178" s="501"/>
      <c r="O178" s="501"/>
      <c r="P178" s="101" t="s">
        <v>147</v>
      </c>
      <c r="Q178" s="183">
        <v>142124</v>
      </c>
      <c r="R178" s="151">
        <f>IFERROR(Q178/N175,"-")</f>
        <v>7.8332333262840631E-4</v>
      </c>
      <c r="S178" s="183">
        <v>7</v>
      </c>
      <c r="T178" s="151">
        <f>IFERROR(S178/O175,"-")</f>
        <v>3.2110091743119268E-2</v>
      </c>
      <c r="U178" s="186">
        <f t="shared" si="138"/>
        <v>20303.428571428572</v>
      </c>
      <c r="V178" s="86">
        <f t="shared" si="183"/>
        <v>3.535532097580686E-4</v>
      </c>
      <c r="W178" s="501"/>
      <c r="X178" s="501"/>
      <c r="Y178" s="101" t="s">
        <v>147</v>
      </c>
      <c r="Z178" s="183">
        <v>2410920</v>
      </c>
      <c r="AA178" s="151">
        <f>IFERROR(Z178/W175,"-")</f>
        <v>2.3852662232424056E-2</v>
      </c>
      <c r="AB178" s="183">
        <v>9</v>
      </c>
      <c r="AC178" s="151">
        <f>IFERROR(AB178/X175,"-")</f>
        <v>6.9767441860465115E-2</v>
      </c>
      <c r="AD178" s="186">
        <f t="shared" si="139"/>
        <v>267880</v>
      </c>
      <c r="AE178" s="86">
        <f t="shared" si="184"/>
        <v>4.5456841254608819E-4</v>
      </c>
      <c r="AF178" s="501"/>
      <c r="AG178" s="501"/>
      <c r="AH178" s="101" t="s">
        <v>147</v>
      </c>
      <c r="AI178" s="183">
        <v>109860</v>
      </c>
      <c r="AJ178" s="151">
        <f>IFERROR(AI178/AF175,"-")</f>
        <v>6.7207931343421458E-4</v>
      </c>
      <c r="AK178" s="183">
        <v>11</v>
      </c>
      <c r="AL178" s="151">
        <f>IFERROR(AK178/AG175,"-")</f>
        <v>5.1643192488262914E-2</v>
      </c>
      <c r="AM178" s="186">
        <f t="shared" si="140"/>
        <v>9987.2727272727279</v>
      </c>
      <c r="AN178" s="86">
        <f t="shared" si="185"/>
        <v>5.5558361533410779E-4</v>
      </c>
      <c r="AO178" s="501"/>
      <c r="AP178" s="520"/>
      <c r="AQ178" s="101" t="s">
        <v>147</v>
      </c>
      <c r="AR178" s="183">
        <f t="shared" si="135"/>
        <v>3796035</v>
      </c>
      <c r="AS178" s="151">
        <f>IFERROR(AR178/AO175,"-")</f>
        <v>2.7672499080495655E-3</v>
      </c>
      <c r="AT178" s="183">
        <f t="shared" si="136"/>
        <v>90</v>
      </c>
      <c r="AU178" s="151">
        <f>IFERROR(AT178/AP175,"-")</f>
        <v>4.488778054862843E-2</v>
      </c>
      <c r="AV178" s="186">
        <f t="shared" si="141"/>
        <v>42178.166666666664</v>
      </c>
      <c r="AW178" s="86">
        <f t="shared" si="186"/>
        <v>4.5456841254608816E-3</v>
      </c>
      <c r="AX178" s="98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P178" s="132"/>
      <c r="BQ178" s="132"/>
      <c r="BR178" s="132"/>
      <c r="BS178" s="132"/>
      <c r="BU178" s="66"/>
      <c r="BV178" s="124"/>
    </row>
    <row r="179" spans="2:74" s="10" customFormat="1" ht="14.25" customHeight="1">
      <c r="B179" s="505"/>
      <c r="C179" s="507"/>
      <c r="D179" s="494"/>
      <c r="E179" s="501"/>
      <c r="F179" s="501"/>
      <c r="G179" s="101" t="s">
        <v>148</v>
      </c>
      <c r="H179" s="183">
        <v>24360116</v>
      </c>
      <c r="I179" s="151">
        <f>IFERROR(H179/E175,"-")</f>
        <v>2.6312614908537799E-2</v>
      </c>
      <c r="J179" s="183">
        <v>476</v>
      </c>
      <c r="K179" s="151">
        <f>IFERROR(J179/F175,"-")</f>
        <v>0.32941176470588235</v>
      </c>
      <c r="L179" s="186">
        <f t="shared" si="137"/>
        <v>51176.714285714283</v>
      </c>
      <c r="M179" s="86">
        <f t="shared" si="182"/>
        <v>2.4041618263548663E-2</v>
      </c>
      <c r="N179" s="501"/>
      <c r="O179" s="501"/>
      <c r="P179" s="101" t="s">
        <v>148</v>
      </c>
      <c r="Q179" s="183">
        <v>4891536</v>
      </c>
      <c r="R179" s="151">
        <f>IFERROR(Q179/N175,"-")</f>
        <v>2.6959938372068223E-2</v>
      </c>
      <c r="S179" s="183">
        <v>84</v>
      </c>
      <c r="T179" s="151">
        <f>IFERROR(S179/O175,"-")</f>
        <v>0.38532110091743121</v>
      </c>
      <c r="U179" s="186">
        <f t="shared" si="138"/>
        <v>58232.571428571428</v>
      </c>
      <c r="V179" s="86">
        <f t="shared" si="183"/>
        <v>4.2426385170968228E-3</v>
      </c>
      <c r="W179" s="501"/>
      <c r="X179" s="501"/>
      <c r="Y179" s="101" t="s">
        <v>148</v>
      </c>
      <c r="Z179" s="183">
        <v>2424460</v>
      </c>
      <c r="AA179" s="151">
        <f>IFERROR(Z179/W175,"-")</f>
        <v>2.3986621487242558E-2</v>
      </c>
      <c r="AB179" s="183">
        <v>50</v>
      </c>
      <c r="AC179" s="151">
        <f>IFERROR(AB179/X175,"-")</f>
        <v>0.38759689922480622</v>
      </c>
      <c r="AD179" s="186">
        <f t="shared" si="139"/>
        <v>48489.2</v>
      </c>
      <c r="AE179" s="86">
        <f t="shared" si="184"/>
        <v>2.52538006970049E-3</v>
      </c>
      <c r="AF179" s="501"/>
      <c r="AG179" s="501"/>
      <c r="AH179" s="101" t="s">
        <v>148</v>
      </c>
      <c r="AI179" s="183">
        <v>2863597</v>
      </c>
      <c r="AJ179" s="151">
        <f>IFERROR(AI179/AF175,"-")</f>
        <v>1.7518335205828114E-2</v>
      </c>
      <c r="AK179" s="183">
        <v>95</v>
      </c>
      <c r="AL179" s="151">
        <f>IFERROR(AK179/AG175,"-")</f>
        <v>0.4460093896713615</v>
      </c>
      <c r="AM179" s="186">
        <f t="shared" si="140"/>
        <v>30143.126315789475</v>
      </c>
      <c r="AN179" s="86">
        <f t="shared" si="185"/>
        <v>4.7982221324309312E-3</v>
      </c>
      <c r="AO179" s="501"/>
      <c r="AP179" s="520"/>
      <c r="AQ179" s="101" t="s">
        <v>148</v>
      </c>
      <c r="AR179" s="183">
        <f t="shared" si="135"/>
        <v>34539709</v>
      </c>
      <c r="AS179" s="151">
        <f>IFERROR(AR179/AO175,"-")</f>
        <v>2.51789055038504E-2</v>
      </c>
      <c r="AT179" s="183">
        <f t="shared" si="136"/>
        <v>705</v>
      </c>
      <c r="AU179" s="151">
        <f>IFERROR(AT179/AP175,"-")</f>
        <v>0.35162094763092272</v>
      </c>
      <c r="AV179" s="186">
        <f t="shared" si="141"/>
        <v>48992.49503546099</v>
      </c>
      <c r="AW179" s="86">
        <f t="shared" si="186"/>
        <v>3.5607858982776908E-2</v>
      </c>
      <c r="AX179" s="98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P179" s="132"/>
      <c r="BQ179" s="132"/>
      <c r="BR179" s="132"/>
      <c r="BS179" s="132"/>
      <c r="BU179" s="66"/>
      <c r="BV179" s="124"/>
    </row>
    <row r="180" spans="2:74" s="10" customFormat="1" ht="14.25" customHeight="1">
      <c r="B180" s="505"/>
      <c r="C180" s="507"/>
      <c r="D180" s="494"/>
      <c r="E180" s="501"/>
      <c r="F180" s="501"/>
      <c r="G180" s="101" t="s">
        <v>149</v>
      </c>
      <c r="H180" s="183">
        <v>34582160</v>
      </c>
      <c r="I180" s="151">
        <f>IFERROR(H180/E175,"-")</f>
        <v>3.735397067835964E-2</v>
      </c>
      <c r="J180" s="183">
        <v>575</v>
      </c>
      <c r="K180" s="151">
        <f>IFERROR(J180/F175,"-")</f>
        <v>0.39792387543252594</v>
      </c>
      <c r="L180" s="186">
        <f t="shared" si="137"/>
        <v>60142.886956521739</v>
      </c>
      <c r="M180" s="86">
        <f t="shared" si="182"/>
        <v>2.9041870801555635E-2</v>
      </c>
      <c r="N180" s="501"/>
      <c r="O180" s="501"/>
      <c r="P180" s="101" t="s">
        <v>149</v>
      </c>
      <c r="Q180" s="183">
        <v>5880399</v>
      </c>
      <c r="R180" s="151">
        <f>IFERROR(Q180/N175,"-")</f>
        <v>3.2410104851149334E-2</v>
      </c>
      <c r="S180" s="183">
        <v>119</v>
      </c>
      <c r="T180" s="151">
        <f>IFERROR(S180/O175,"-")</f>
        <v>0.54587155963302747</v>
      </c>
      <c r="U180" s="186">
        <f t="shared" si="138"/>
        <v>49415.117647058825</v>
      </c>
      <c r="V180" s="86">
        <f t="shared" si="183"/>
        <v>6.0104045658871657E-3</v>
      </c>
      <c r="W180" s="501"/>
      <c r="X180" s="501"/>
      <c r="Y180" s="101" t="s">
        <v>149</v>
      </c>
      <c r="Z180" s="183">
        <v>4090014</v>
      </c>
      <c r="AA180" s="151">
        <f>IFERROR(Z180/W175,"-")</f>
        <v>4.0464935571435649E-2</v>
      </c>
      <c r="AB180" s="183">
        <v>57</v>
      </c>
      <c r="AC180" s="151">
        <f>IFERROR(AB180/X175,"-")</f>
        <v>0.44186046511627908</v>
      </c>
      <c r="AD180" s="186">
        <f t="shared" si="139"/>
        <v>71754.631578947374</v>
      </c>
      <c r="AE180" s="86">
        <f t="shared" si="184"/>
        <v>2.8789332794585585E-3</v>
      </c>
      <c r="AF180" s="501"/>
      <c r="AG180" s="501"/>
      <c r="AH180" s="101" t="s">
        <v>149</v>
      </c>
      <c r="AI180" s="183">
        <v>6997195</v>
      </c>
      <c r="AJ180" s="151">
        <f>IFERROR(AI180/AF175,"-")</f>
        <v>4.2806025956356443E-2</v>
      </c>
      <c r="AK180" s="183">
        <v>98</v>
      </c>
      <c r="AL180" s="151">
        <f>IFERROR(AK180/AG175,"-")</f>
        <v>0.460093896713615</v>
      </c>
      <c r="AM180" s="186">
        <f t="shared" si="140"/>
        <v>71399.948979591834</v>
      </c>
      <c r="AN180" s="86">
        <f t="shared" si="185"/>
        <v>4.9497449366129606E-3</v>
      </c>
      <c r="AO180" s="501"/>
      <c r="AP180" s="520"/>
      <c r="AQ180" s="101" t="s">
        <v>149</v>
      </c>
      <c r="AR180" s="183">
        <f t="shared" si="135"/>
        <v>51549768</v>
      </c>
      <c r="AS180" s="151">
        <f>IFERROR(AR180/AO175,"-")</f>
        <v>3.7578971415694648E-2</v>
      </c>
      <c r="AT180" s="183">
        <f t="shared" si="136"/>
        <v>849</v>
      </c>
      <c r="AU180" s="151">
        <f>IFERROR(AT180/AP175,"-")</f>
        <v>0.4234413965087282</v>
      </c>
      <c r="AV180" s="186">
        <f t="shared" si="141"/>
        <v>60718.219081272087</v>
      </c>
      <c r="AW180" s="86">
        <f t="shared" si="186"/>
        <v>4.288095358351432E-2</v>
      </c>
      <c r="AX180" s="98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P180" s="132"/>
      <c r="BQ180" s="132"/>
      <c r="BR180" s="132"/>
      <c r="BS180" s="132"/>
      <c r="BU180" s="66"/>
      <c r="BV180" s="124"/>
    </row>
    <row r="181" spans="2:74" s="10" customFormat="1" ht="14.25" customHeight="1">
      <c r="B181" s="505"/>
      <c r="C181" s="507"/>
      <c r="D181" s="494"/>
      <c r="E181" s="501"/>
      <c r="F181" s="501"/>
      <c r="G181" s="101" t="s">
        <v>150</v>
      </c>
      <c r="H181" s="183">
        <v>16371852</v>
      </c>
      <c r="I181" s="151">
        <f>IFERROR(H181/E175,"-")</f>
        <v>1.7684079871194962E-2</v>
      </c>
      <c r="J181" s="183">
        <v>160</v>
      </c>
      <c r="K181" s="151">
        <f>IFERROR(J181/F175,"-")</f>
        <v>0.11072664359861592</v>
      </c>
      <c r="L181" s="186">
        <f t="shared" si="137"/>
        <v>102324.075</v>
      </c>
      <c r="M181" s="86">
        <f t="shared" si="182"/>
        <v>8.0812162230415683E-3</v>
      </c>
      <c r="N181" s="501"/>
      <c r="O181" s="501"/>
      <c r="P181" s="101" t="s">
        <v>150</v>
      </c>
      <c r="Q181" s="183">
        <v>9866845</v>
      </c>
      <c r="R181" s="151">
        <f>IFERROR(Q181/N175,"-")</f>
        <v>5.4381595704651765E-2</v>
      </c>
      <c r="S181" s="183">
        <v>26</v>
      </c>
      <c r="T181" s="151">
        <f>IFERROR(S181/O175,"-")</f>
        <v>0.11926605504587157</v>
      </c>
      <c r="U181" s="186">
        <f t="shared" si="138"/>
        <v>379494.03846153844</v>
      </c>
      <c r="V181" s="86">
        <f t="shared" si="183"/>
        <v>1.3131976362442547E-3</v>
      </c>
      <c r="W181" s="501"/>
      <c r="X181" s="501"/>
      <c r="Y181" s="101" t="s">
        <v>150</v>
      </c>
      <c r="Z181" s="183">
        <v>3272859</v>
      </c>
      <c r="AA181" s="151">
        <f>IFERROR(Z181/W175,"-")</f>
        <v>3.2380336245644466E-2</v>
      </c>
      <c r="AB181" s="183">
        <v>20</v>
      </c>
      <c r="AC181" s="151">
        <f>IFERROR(AB181/X175,"-")</f>
        <v>0.15503875968992248</v>
      </c>
      <c r="AD181" s="186">
        <f t="shared" si="139"/>
        <v>163642.95000000001</v>
      </c>
      <c r="AE181" s="86">
        <f t="shared" si="184"/>
        <v>1.010152027880196E-3</v>
      </c>
      <c r="AF181" s="501"/>
      <c r="AG181" s="501"/>
      <c r="AH181" s="101" t="s">
        <v>150</v>
      </c>
      <c r="AI181" s="183">
        <v>12536750</v>
      </c>
      <c r="AJ181" s="151">
        <f>IFERROR(AI181/AF175,"-")</f>
        <v>7.6694796401751225E-2</v>
      </c>
      <c r="AK181" s="183">
        <v>30</v>
      </c>
      <c r="AL181" s="151">
        <f>IFERROR(AK181/AG175,"-")</f>
        <v>0.14084507042253522</v>
      </c>
      <c r="AM181" s="186">
        <f t="shared" si="140"/>
        <v>417891.66666666669</v>
      </c>
      <c r="AN181" s="86">
        <f t="shared" si="185"/>
        <v>1.5152280418202939E-3</v>
      </c>
      <c r="AO181" s="501"/>
      <c r="AP181" s="520"/>
      <c r="AQ181" s="101" t="s">
        <v>150</v>
      </c>
      <c r="AR181" s="183">
        <f t="shared" si="135"/>
        <v>42048306</v>
      </c>
      <c r="AS181" s="151">
        <f>IFERROR(AR181/AO175,"-")</f>
        <v>3.0652554813677957E-2</v>
      </c>
      <c r="AT181" s="183">
        <f t="shared" si="136"/>
        <v>236</v>
      </c>
      <c r="AU181" s="151">
        <f>IFERROR(AT181/AP175,"-")</f>
        <v>0.11770573566084788</v>
      </c>
      <c r="AV181" s="186">
        <f t="shared" si="141"/>
        <v>178170.78813559323</v>
      </c>
      <c r="AW181" s="86">
        <f t="shared" si="186"/>
        <v>1.1919793928986313E-2</v>
      </c>
      <c r="AX181" s="98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P181" s="132"/>
      <c r="BQ181" s="132"/>
      <c r="BR181" s="132"/>
      <c r="BS181" s="132"/>
      <c r="BU181" s="66"/>
      <c r="BV181" s="124"/>
    </row>
    <row r="182" spans="2:74" s="10" customFormat="1" ht="14.25" customHeight="1">
      <c r="B182" s="505"/>
      <c r="C182" s="507"/>
      <c r="D182" s="494"/>
      <c r="E182" s="501"/>
      <c r="F182" s="501"/>
      <c r="G182" s="101" t="s">
        <v>160</v>
      </c>
      <c r="H182" s="183">
        <v>0</v>
      </c>
      <c r="I182" s="151">
        <f>IFERROR(H182/E175,"-")</f>
        <v>0</v>
      </c>
      <c r="J182" s="183">
        <v>0</v>
      </c>
      <c r="K182" s="151">
        <f>IFERROR(J182/F175,"-")</f>
        <v>0</v>
      </c>
      <c r="L182" s="186" t="str">
        <f t="shared" si="137"/>
        <v>-</v>
      </c>
      <c r="M182" s="86">
        <f t="shared" si="182"/>
        <v>0</v>
      </c>
      <c r="N182" s="501"/>
      <c r="O182" s="501"/>
      <c r="P182" s="101" t="s">
        <v>160</v>
      </c>
      <c r="Q182" s="183">
        <v>0</v>
      </c>
      <c r="R182" s="151">
        <f>IFERROR(Q182/N175,"-")</f>
        <v>0</v>
      </c>
      <c r="S182" s="183">
        <v>0</v>
      </c>
      <c r="T182" s="151">
        <f>IFERROR(S182/O175,"-")</f>
        <v>0</v>
      </c>
      <c r="U182" s="186" t="str">
        <f t="shared" si="138"/>
        <v>-</v>
      </c>
      <c r="V182" s="86">
        <f t="shared" si="183"/>
        <v>0</v>
      </c>
      <c r="W182" s="501"/>
      <c r="X182" s="501"/>
      <c r="Y182" s="101" t="s">
        <v>160</v>
      </c>
      <c r="Z182" s="183">
        <v>0</v>
      </c>
      <c r="AA182" s="151">
        <f>IFERROR(Z182/W175,"-")</f>
        <v>0</v>
      </c>
      <c r="AB182" s="183">
        <v>0</v>
      </c>
      <c r="AC182" s="151">
        <f>IFERROR(AB182/X175,"-")</f>
        <v>0</v>
      </c>
      <c r="AD182" s="186" t="str">
        <f t="shared" si="139"/>
        <v>-</v>
      </c>
      <c r="AE182" s="86">
        <f t="shared" si="184"/>
        <v>0</v>
      </c>
      <c r="AF182" s="501"/>
      <c r="AG182" s="501"/>
      <c r="AH182" s="101" t="s">
        <v>160</v>
      </c>
      <c r="AI182" s="183">
        <v>0</v>
      </c>
      <c r="AJ182" s="151">
        <f>IFERROR(AI182/AF175,"-")</f>
        <v>0</v>
      </c>
      <c r="AK182" s="183">
        <v>0</v>
      </c>
      <c r="AL182" s="151">
        <f>IFERROR(AK182/AG175,"-")</f>
        <v>0</v>
      </c>
      <c r="AM182" s="186" t="str">
        <f t="shared" si="140"/>
        <v>-</v>
      </c>
      <c r="AN182" s="86">
        <f t="shared" si="185"/>
        <v>0</v>
      </c>
      <c r="AO182" s="501"/>
      <c r="AP182" s="520"/>
      <c r="AQ182" s="101" t="s">
        <v>160</v>
      </c>
      <c r="AR182" s="183">
        <f t="shared" si="135"/>
        <v>0</v>
      </c>
      <c r="AS182" s="151">
        <f>IFERROR(AR182/AO175,"-")</f>
        <v>0</v>
      </c>
      <c r="AT182" s="183">
        <f t="shared" si="136"/>
        <v>0</v>
      </c>
      <c r="AU182" s="151">
        <f>IFERROR(AT182/AP175,"-")</f>
        <v>0</v>
      </c>
      <c r="AV182" s="186" t="str">
        <f t="shared" si="141"/>
        <v>-</v>
      </c>
      <c r="AW182" s="86">
        <f t="shared" si="186"/>
        <v>0</v>
      </c>
      <c r="AX182" s="98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P182" s="132"/>
      <c r="BQ182" s="132"/>
      <c r="BR182" s="132"/>
      <c r="BS182" s="132"/>
      <c r="BU182" s="66"/>
      <c r="BV182" s="124"/>
    </row>
    <row r="183" spans="2:74" s="10" customFormat="1" ht="14.25" customHeight="1">
      <c r="B183" s="505"/>
      <c r="C183" s="507"/>
      <c r="D183" s="494"/>
      <c r="E183" s="501"/>
      <c r="F183" s="501"/>
      <c r="G183" s="101" t="s">
        <v>151</v>
      </c>
      <c r="H183" s="183">
        <v>323684</v>
      </c>
      <c r="I183" s="151">
        <f>IFERROR(H183/E175,"-")</f>
        <v>3.4962774578147117E-4</v>
      </c>
      <c r="J183" s="183">
        <v>13</v>
      </c>
      <c r="K183" s="151">
        <f>IFERROR(J183/F175,"-")</f>
        <v>8.996539792387544E-3</v>
      </c>
      <c r="L183" s="186">
        <f t="shared" si="137"/>
        <v>24898.76923076923</v>
      </c>
      <c r="M183" s="86">
        <f t="shared" si="182"/>
        <v>6.5659881812212733E-4</v>
      </c>
      <c r="N183" s="501"/>
      <c r="O183" s="501"/>
      <c r="P183" s="101" t="s">
        <v>151</v>
      </c>
      <c r="Q183" s="183">
        <v>95795</v>
      </c>
      <c r="R183" s="151">
        <f>IFERROR(Q183/N175,"-")</f>
        <v>5.2797879773393785E-4</v>
      </c>
      <c r="S183" s="183">
        <v>2</v>
      </c>
      <c r="T183" s="151">
        <f>IFERROR(S183/O175,"-")</f>
        <v>9.1743119266055051E-3</v>
      </c>
      <c r="U183" s="186">
        <f t="shared" si="138"/>
        <v>47897.5</v>
      </c>
      <c r="V183" s="86">
        <f t="shared" si="183"/>
        <v>1.0101520278801959E-4</v>
      </c>
      <c r="W183" s="501"/>
      <c r="X183" s="501"/>
      <c r="Y183" s="101" t="s">
        <v>151</v>
      </c>
      <c r="Z183" s="183">
        <v>44901</v>
      </c>
      <c r="AA183" s="151">
        <f>IFERROR(Z183/W175,"-")</f>
        <v>4.4423223785860691E-4</v>
      </c>
      <c r="AB183" s="183">
        <v>3</v>
      </c>
      <c r="AC183" s="151">
        <f>IFERROR(AB183/X175,"-")</f>
        <v>2.3255813953488372E-2</v>
      </c>
      <c r="AD183" s="186">
        <f t="shared" si="139"/>
        <v>14967</v>
      </c>
      <c r="AE183" s="86">
        <f t="shared" si="184"/>
        <v>1.5152280418202939E-4</v>
      </c>
      <c r="AF183" s="501"/>
      <c r="AG183" s="501"/>
      <c r="AH183" s="101" t="s">
        <v>151</v>
      </c>
      <c r="AI183" s="183">
        <v>151658</v>
      </c>
      <c r="AJ183" s="151">
        <f>IFERROR(AI183/AF175,"-")</f>
        <v>9.2778267355548985E-4</v>
      </c>
      <c r="AK183" s="183">
        <v>5</v>
      </c>
      <c r="AL183" s="151">
        <f>IFERROR(AK183/AG175,"-")</f>
        <v>2.3474178403755867E-2</v>
      </c>
      <c r="AM183" s="186">
        <f t="shared" si="140"/>
        <v>30331.599999999999</v>
      </c>
      <c r="AN183" s="86">
        <f t="shared" si="185"/>
        <v>2.5253800697004901E-4</v>
      </c>
      <c r="AO183" s="501"/>
      <c r="AP183" s="520"/>
      <c r="AQ183" s="101" t="s">
        <v>151</v>
      </c>
      <c r="AR183" s="183">
        <f t="shared" si="135"/>
        <v>616038</v>
      </c>
      <c r="AS183" s="151">
        <f>IFERROR(AR183/AO175,"-")</f>
        <v>4.4908202871023011E-4</v>
      </c>
      <c r="AT183" s="183">
        <f t="shared" si="136"/>
        <v>23</v>
      </c>
      <c r="AU183" s="151">
        <f>IFERROR(AT183/AP175,"-")</f>
        <v>1.1471321695760598E-2</v>
      </c>
      <c r="AV183" s="186">
        <f t="shared" si="141"/>
        <v>26784.260869565216</v>
      </c>
      <c r="AW183" s="86">
        <f t="shared" si="186"/>
        <v>1.1616748320622255E-3</v>
      </c>
      <c r="AX183" s="98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P183" s="132"/>
      <c r="BQ183" s="132"/>
      <c r="BR183" s="132"/>
      <c r="BS183" s="132"/>
      <c r="BU183" s="66"/>
      <c r="BV183" s="124"/>
    </row>
    <row r="184" spans="2:74" s="10" customFormat="1" ht="14.25" customHeight="1">
      <c r="B184" s="505"/>
      <c r="C184" s="507"/>
      <c r="D184" s="494"/>
      <c r="E184" s="501"/>
      <c r="F184" s="501"/>
      <c r="G184" s="101" t="s">
        <v>152</v>
      </c>
      <c r="H184" s="183">
        <v>807127</v>
      </c>
      <c r="I184" s="151">
        <f>IFERROR(H184/E175,"-")</f>
        <v>8.7181940895861851E-4</v>
      </c>
      <c r="J184" s="183">
        <v>68</v>
      </c>
      <c r="K184" s="151">
        <f>IFERROR(J184/F175,"-")</f>
        <v>4.7058823529411764E-2</v>
      </c>
      <c r="L184" s="186">
        <f t="shared" si="137"/>
        <v>11869.514705882353</v>
      </c>
      <c r="M184" s="86">
        <f t="shared" si="182"/>
        <v>3.4345168947926665E-3</v>
      </c>
      <c r="N184" s="501"/>
      <c r="O184" s="501"/>
      <c r="P184" s="101" t="s">
        <v>152</v>
      </c>
      <c r="Q184" s="183">
        <v>229271</v>
      </c>
      <c r="R184" s="151">
        <f>IFERROR(Q184/N175,"-")</f>
        <v>1.263638258105931E-3</v>
      </c>
      <c r="S184" s="183">
        <v>15</v>
      </c>
      <c r="T184" s="151">
        <f>IFERROR(S184/O175,"-")</f>
        <v>6.8807339449541288E-2</v>
      </c>
      <c r="U184" s="186">
        <f t="shared" si="138"/>
        <v>15284.733333333334</v>
      </c>
      <c r="V184" s="86">
        <f t="shared" si="183"/>
        <v>7.5761402091014697E-4</v>
      </c>
      <c r="W184" s="501"/>
      <c r="X184" s="501"/>
      <c r="Y184" s="101" t="s">
        <v>152</v>
      </c>
      <c r="Z184" s="183">
        <v>74322</v>
      </c>
      <c r="AA184" s="151">
        <f>IFERROR(Z184/W175,"-")</f>
        <v>7.3531164967656363E-4</v>
      </c>
      <c r="AB184" s="183">
        <v>9</v>
      </c>
      <c r="AC184" s="151">
        <f>IFERROR(AB184/X175,"-")</f>
        <v>6.9767441860465115E-2</v>
      </c>
      <c r="AD184" s="186">
        <f t="shared" si="139"/>
        <v>8258</v>
      </c>
      <c r="AE184" s="86">
        <f t="shared" si="184"/>
        <v>4.5456841254608819E-4</v>
      </c>
      <c r="AF184" s="501"/>
      <c r="AG184" s="501"/>
      <c r="AH184" s="101" t="s">
        <v>152</v>
      </c>
      <c r="AI184" s="183">
        <v>628876</v>
      </c>
      <c r="AJ184" s="151">
        <f>IFERROR(AI184/AF175,"-")</f>
        <v>3.8472105435577563E-3</v>
      </c>
      <c r="AK184" s="183">
        <v>19</v>
      </c>
      <c r="AL184" s="151">
        <f>IFERROR(AK184/AG175,"-")</f>
        <v>8.9201877934272297E-2</v>
      </c>
      <c r="AM184" s="186">
        <f t="shared" si="140"/>
        <v>33098.73684210526</v>
      </c>
      <c r="AN184" s="86">
        <f t="shared" si="185"/>
        <v>9.5964442648618616E-4</v>
      </c>
      <c r="AO184" s="501"/>
      <c r="AP184" s="520"/>
      <c r="AQ184" s="101" t="s">
        <v>152</v>
      </c>
      <c r="AR184" s="183">
        <f t="shared" si="135"/>
        <v>1739596</v>
      </c>
      <c r="AS184" s="151">
        <f>IFERROR(AR184/AO175,"-")</f>
        <v>1.2681381681263191E-3</v>
      </c>
      <c r="AT184" s="183">
        <f t="shared" si="136"/>
        <v>111</v>
      </c>
      <c r="AU184" s="151">
        <f>IFERROR(AT184/AP175,"-")</f>
        <v>5.5361596009975061E-2</v>
      </c>
      <c r="AV184" s="186">
        <f t="shared" si="141"/>
        <v>15672.036036036036</v>
      </c>
      <c r="AW184" s="86">
        <f t="shared" si="186"/>
        <v>5.6063437547350875E-3</v>
      </c>
      <c r="AX184" s="98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P184" s="132"/>
      <c r="BQ184" s="132"/>
      <c r="BR184" s="132"/>
      <c r="BS184" s="132"/>
      <c r="BU184" s="66"/>
      <c r="BV184" s="124"/>
    </row>
    <row r="185" spans="2:74" s="10" customFormat="1" ht="14.25" customHeight="1">
      <c r="B185" s="505"/>
      <c r="C185" s="507"/>
      <c r="D185" s="494"/>
      <c r="E185" s="501"/>
      <c r="F185" s="501"/>
      <c r="G185" s="101" t="s">
        <v>153</v>
      </c>
      <c r="H185" s="183">
        <v>1433917</v>
      </c>
      <c r="I185" s="151">
        <f>IFERROR(H185/E175,"-")</f>
        <v>1.5488475437393562E-3</v>
      </c>
      <c r="J185" s="183">
        <v>6</v>
      </c>
      <c r="K185" s="151">
        <f>IFERROR(J185/F175,"-")</f>
        <v>4.1522491349480972E-3</v>
      </c>
      <c r="L185" s="186">
        <f t="shared" si="137"/>
        <v>238986.16666666666</v>
      </c>
      <c r="M185" s="86">
        <f t="shared" si="182"/>
        <v>3.0304560836405878E-4</v>
      </c>
      <c r="N185" s="501"/>
      <c r="O185" s="501"/>
      <c r="P185" s="101" t="s">
        <v>153</v>
      </c>
      <c r="Q185" s="183">
        <v>4834</v>
      </c>
      <c r="R185" s="151">
        <f>IFERROR(Q185/N175,"-")</f>
        <v>2.6642825912060707E-5</v>
      </c>
      <c r="S185" s="183">
        <v>2</v>
      </c>
      <c r="T185" s="151">
        <f>IFERROR(S185/O175,"-")</f>
        <v>9.1743119266055051E-3</v>
      </c>
      <c r="U185" s="186">
        <f t="shared" si="138"/>
        <v>2417</v>
      </c>
      <c r="V185" s="86">
        <f t="shared" si="183"/>
        <v>1.0101520278801959E-4</v>
      </c>
      <c r="W185" s="501"/>
      <c r="X185" s="501"/>
      <c r="Y185" s="101" t="s">
        <v>153</v>
      </c>
      <c r="Z185" s="183">
        <v>2447</v>
      </c>
      <c r="AA185" s="151">
        <f>IFERROR(Z185/W175,"-")</f>
        <v>2.4209623082782369E-5</v>
      </c>
      <c r="AB185" s="183">
        <v>1</v>
      </c>
      <c r="AC185" s="151">
        <f>IFERROR(AB185/X175,"-")</f>
        <v>7.7519379844961239E-3</v>
      </c>
      <c r="AD185" s="186">
        <f t="shared" si="139"/>
        <v>2447</v>
      </c>
      <c r="AE185" s="86">
        <f t="shared" si="184"/>
        <v>5.0507601394009796E-5</v>
      </c>
      <c r="AF185" s="501"/>
      <c r="AG185" s="501"/>
      <c r="AH185" s="101" t="s">
        <v>153</v>
      </c>
      <c r="AI185" s="183">
        <v>33905</v>
      </c>
      <c r="AJ185" s="151">
        <f>IFERROR(AI185/AF175,"-")</f>
        <v>2.0741715931173353E-4</v>
      </c>
      <c r="AK185" s="183">
        <v>2</v>
      </c>
      <c r="AL185" s="151">
        <f>IFERROR(AK185/AG175,"-")</f>
        <v>9.3896713615023476E-3</v>
      </c>
      <c r="AM185" s="186">
        <f t="shared" si="140"/>
        <v>16952.5</v>
      </c>
      <c r="AN185" s="86">
        <f t="shared" si="185"/>
        <v>1.0101520278801959E-4</v>
      </c>
      <c r="AO185" s="501"/>
      <c r="AP185" s="520"/>
      <c r="AQ185" s="101" t="s">
        <v>153</v>
      </c>
      <c r="AR185" s="183">
        <f t="shared" si="135"/>
        <v>1475103</v>
      </c>
      <c r="AS185" s="151">
        <f>IFERROR(AR185/AO175,"-")</f>
        <v>1.0753269243075046E-3</v>
      </c>
      <c r="AT185" s="183">
        <f t="shared" si="136"/>
        <v>11</v>
      </c>
      <c r="AU185" s="151">
        <f>IFERROR(AT185/AP175,"-")</f>
        <v>5.4862842892768084E-3</v>
      </c>
      <c r="AV185" s="186">
        <f t="shared" si="141"/>
        <v>134100.27272727274</v>
      </c>
      <c r="AW185" s="86">
        <f t="shared" si="186"/>
        <v>5.5558361533410779E-4</v>
      </c>
      <c r="AX185" s="98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P185" s="132"/>
      <c r="BQ185" s="132"/>
      <c r="BR185" s="132"/>
      <c r="BS185" s="132"/>
      <c r="BU185" s="66"/>
      <c r="BV185" s="124"/>
    </row>
    <row r="186" spans="2:74" s="10" customFormat="1" ht="14.25" customHeight="1">
      <c r="B186" s="505"/>
      <c r="C186" s="507"/>
      <c r="D186" s="494"/>
      <c r="E186" s="501"/>
      <c r="F186" s="501"/>
      <c r="G186" s="101" t="s">
        <v>154</v>
      </c>
      <c r="H186" s="183">
        <v>3413046</v>
      </c>
      <c r="I186" s="151">
        <f>IFERROR(H186/E175,"-")</f>
        <v>3.686606626303639E-3</v>
      </c>
      <c r="J186" s="183">
        <v>10</v>
      </c>
      <c r="K186" s="151">
        <f>IFERROR(J186/F175,"-")</f>
        <v>6.920415224913495E-3</v>
      </c>
      <c r="L186" s="186">
        <f t="shared" si="137"/>
        <v>341304.6</v>
      </c>
      <c r="M186" s="86">
        <f t="shared" si="182"/>
        <v>5.0507601394009802E-4</v>
      </c>
      <c r="N186" s="501"/>
      <c r="O186" s="501"/>
      <c r="P186" s="101" t="s">
        <v>154</v>
      </c>
      <c r="Q186" s="183">
        <v>1378319</v>
      </c>
      <c r="R186" s="151">
        <f>IFERROR(Q186/N175,"-")</f>
        <v>7.5966721490040552E-3</v>
      </c>
      <c r="S186" s="183">
        <v>6</v>
      </c>
      <c r="T186" s="151">
        <f>IFERROR(S186/O175,"-")</f>
        <v>2.7522935779816515E-2</v>
      </c>
      <c r="U186" s="186">
        <f t="shared" si="138"/>
        <v>229719.83333333334</v>
      </c>
      <c r="V186" s="86">
        <f t="shared" si="183"/>
        <v>3.0304560836405878E-4</v>
      </c>
      <c r="W186" s="501"/>
      <c r="X186" s="501"/>
      <c r="Y186" s="101" t="s">
        <v>154</v>
      </c>
      <c r="Z186" s="183">
        <v>7405</v>
      </c>
      <c r="AA186" s="151">
        <f>IFERROR(Z186/W175,"-")</f>
        <v>7.326205922680974E-5</v>
      </c>
      <c r="AB186" s="183">
        <v>1</v>
      </c>
      <c r="AC186" s="151">
        <f>IFERROR(AB186/X175,"-")</f>
        <v>7.7519379844961239E-3</v>
      </c>
      <c r="AD186" s="186">
        <f t="shared" si="139"/>
        <v>7405</v>
      </c>
      <c r="AE186" s="86">
        <f t="shared" si="184"/>
        <v>5.0507601394009796E-5</v>
      </c>
      <c r="AF186" s="501"/>
      <c r="AG186" s="501"/>
      <c r="AH186" s="101" t="s">
        <v>154</v>
      </c>
      <c r="AI186" s="183">
        <v>557714</v>
      </c>
      <c r="AJ186" s="151">
        <f>IFERROR(AI186/AF175,"-")</f>
        <v>3.4118700365251189E-3</v>
      </c>
      <c r="AK186" s="183">
        <v>3</v>
      </c>
      <c r="AL186" s="151">
        <f>IFERROR(AK186/AG175,"-")</f>
        <v>1.4084507042253521E-2</v>
      </c>
      <c r="AM186" s="186">
        <f t="shared" si="140"/>
        <v>185904.66666666666</v>
      </c>
      <c r="AN186" s="86">
        <f t="shared" si="185"/>
        <v>1.5152280418202939E-4</v>
      </c>
      <c r="AO186" s="501"/>
      <c r="AP186" s="520"/>
      <c r="AQ186" s="101" t="s">
        <v>154</v>
      </c>
      <c r="AR186" s="183">
        <f t="shared" si="135"/>
        <v>5356484</v>
      </c>
      <c r="AS186" s="151">
        <f>IFERROR(AR186/AO175,"-")</f>
        <v>3.9047927262180061E-3</v>
      </c>
      <c r="AT186" s="183">
        <f t="shared" si="136"/>
        <v>20</v>
      </c>
      <c r="AU186" s="151">
        <f>IFERROR(AT186/AP175,"-")</f>
        <v>9.9750623441396506E-3</v>
      </c>
      <c r="AV186" s="186">
        <f t="shared" si="141"/>
        <v>267824.2</v>
      </c>
      <c r="AW186" s="86">
        <f t="shared" si="186"/>
        <v>1.010152027880196E-3</v>
      </c>
      <c r="AX186" s="98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P186" s="132"/>
      <c r="BQ186" s="132"/>
      <c r="BR186" s="132"/>
      <c r="BS186" s="132"/>
      <c r="BU186" s="66"/>
      <c r="BV186" s="124"/>
    </row>
    <row r="187" spans="2:74" s="10" customFormat="1" ht="14.25" customHeight="1">
      <c r="B187" s="505"/>
      <c r="C187" s="507"/>
      <c r="D187" s="494"/>
      <c r="E187" s="501"/>
      <c r="F187" s="501"/>
      <c r="G187" s="101" t="s">
        <v>155</v>
      </c>
      <c r="H187" s="183">
        <v>4428296</v>
      </c>
      <c r="I187" s="151">
        <f>IFERROR(H187/E175,"-")</f>
        <v>4.7832303979594469E-3</v>
      </c>
      <c r="J187" s="183">
        <v>157</v>
      </c>
      <c r="K187" s="151">
        <f>IFERROR(J187/F175,"-")</f>
        <v>0.10865051903114187</v>
      </c>
      <c r="L187" s="186">
        <f t="shared" si="137"/>
        <v>28205.707006369426</v>
      </c>
      <c r="M187" s="86">
        <f t="shared" si="182"/>
        <v>7.9296934188595389E-3</v>
      </c>
      <c r="N187" s="501"/>
      <c r="O187" s="501"/>
      <c r="P187" s="101" t="s">
        <v>155</v>
      </c>
      <c r="Q187" s="183">
        <v>811503</v>
      </c>
      <c r="R187" s="151">
        <f>IFERROR(Q187/N175,"-")</f>
        <v>4.4726382201313612E-3</v>
      </c>
      <c r="S187" s="183">
        <v>29</v>
      </c>
      <c r="T187" s="151">
        <f>IFERROR(S187/O175,"-")</f>
        <v>0.13302752293577982</v>
      </c>
      <c r="U187" s="186">
        <f t="shared" si="138"/>
        <v>27982.862068965518</v>
      </c>
      <c r="V187" s="86">
        <f t="shared" si="183"/>
        <v>1.4647204404262841E-3</v>
      </c>
      <c r="W187" s="501"/>
      <c r="X187" s="501"/>
      <c r="Y187" s="101" t="s">
        <v>155</v>
      </c>
      <c r="Z187" s="183">
        <v>494790</v>
      </c>
      <c r="AA187" s="151">
        <f>IFERROR(Z187/W175,"-")</f>
        <v>4.8952510850551233E-3</v>
      </c>
      <c r="AB187" s="183">
        <v>24</v>
      </c>
      <c r="AC187" s="151">
        <f>IFERROR(AB187/X175,"-")</f>
        <v>0.18604651162790697</v>
      </c>
      <c r="AD187" s="186">
        <f t="shared" si="139"/>
        <v>20616.25</v>
      </c>
      <c r="AE187" s="86">
        <f t="shared" si="184"/>
        <v>1.2121824334562351E-3</v>
      </c>
      <c r="AF187" s="501"/>
      <c r="AG187" s="501"/>
      <c r="AH187" s="101" t="s">
        <v>155</v>
      </c>
      <c r="AI187" s="183">
        <v>1938521</v>
      </c>
      <c r="AJ187" s="151">
        <f>IFERROR(AI187/AF175,"-")</f>
        <v>1.1859092142343047E-2</v>
      </c>
      <c r="AK187" s="183">
        <v>36</v>
      </c>
      <c r="AL187" s="151">
        <f>IFERROR(AK187/AG175,"-")</f>
        <v>0.16901408450704225</v>
      </c>
      <c r="AM187" s="186">
        <f t="shared" si="140"/>
        <v>53847.805555555555</v>
      </c>
      <c r="AN187" s="86">
        <f t="shared" si="185"/>
        <v>1.8182736501843528E-3</v>
      </c>
      <c r="AO187" s="501"/>
      <c r="AP187" s="520"/>
      <c r="AQ187" s="101" t="s">
        <v>155</v>
      </c>
      <c r="AR187" s="183">
        <f t="shared" si="135"/>
        <v>7673110</v>
      </c>
      <c r="AS187" s="151">
        <f>IFERROR(AR187/AO175,"-")</f>
        <v>5.593576703574704E-3</v>
      </c>
      <c r="AT187" s="183">
        <f t="shared" si="136"/>
        <v>246</v>
      </c>
      <c r="AU187" s="151">
        <f>IFERROR(AT187/AP175,"-")</f>
        <v>0.1226932668329177</v>
      </c>
      <c r="AV187" s="186">
        <f t="shared" si="141"/>
        <v>31191.504065040652</v>
      </c>
      <c r="AW187" s="86">
        <f t="shared" si="186"/>
        <v>1.242486994292641E-2</v>
      </c>
      <c r="AX187" s="98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P187" s="132"/>
      <c r="BQ187" s="132"/>
      <c r="BR187" s="132"/>
      <c r="BS187" s="132"/>
      <c r="BU187" s="66"/>
      <c r="BV187" s="124"/>
    </row>
    <row r="188" spans="2:74" s="10" customFormat="1" ht="14.25" customHeight="1">
      <c r="B188" s="505"/>
      <c r="C188" s="507"/>
      <c r="D188" s="494"/>
      <c r="E188" s="501"/>
      <c r="F188" s="501"/>
      <c r="G188" s="101" t="s">
        <v>156</v>
      </c>
      <c r="H188" s="183">
        <v>9502300</v>
      </c>
      <c r="I188" s="151">
        <f>IFERROR(H188/E175,"-")</f>
        <v>1.0263923236055145E-2</v>
      </c>
      <c r="J188" s="183">
        <v>136</v>
      </c>
      <c r="K188" s="151">
        <f>IFERROR(J188/F175,"-")</f>
        <v>9.4117647058823528E-2</v>
      </c>
      <c r="L188" s="186">
        <f t="shared" si="137"/>
        <v>69869.852941176476</v>
      </c>
      <c r="M188" s="86">
        <f t="shared" si="182"/>
        <v>6.869033789585333E-3</v>
      </c>
      <c r="N188" s="501"/>
      <c r="O188" s="501"/>
      <c r="P188" s="101" t="s">
        <v>156</v>
      </c>
      <c r="Q188" s="183">
        <v>943952</v>
      </c>
      <c r="R188" s="151">
        <f>IFERROR(Q188/N175,"-")</f>
        <v>5.2026373200954757E-3</v>
      </c>
      <c r="S188" s="183">
        <v>19</v>
      </c>
      <c r="T188" s="151">
        <f>IFERROR(S188/O175,"-")</f>
        <v>8.7155963302752298E-2</v>
      </c>
      <c r="U188" s="186">
        <f t="shared" si="138"/>
        <v>49681.684210526313</v>
      </c>
      <c r="V188" s="86">
        <f t="shared" si="183"/>
        <v>9.5964442648618616E-4</v>
      </c>
      <c r="W188" s="501"/>
      <c r="X188" s="501"/>
      <c r="Y188" s="101" t="s">
        <v>156</v>
      </c>
      <c r="Z188" s="183">
        <v>827722</v>
      </c>
      <c r="AA188" s="151">
        <f>IFERROR(Z188/W175,"-")</f>
        <v>8.1891449273914126E-3</v>
      </c>
      <c r="AB188" s="183">
        <v>13</v>
      </c>
      <c r="AC188" s="151">
        <f>IFERROR(AB188/X175,"-")</f>
        <v>0.10077519379844961</v>
      </c>
      <c r="AD188" s="186">
        <f t="shared" si="139"/>
        <v>63670.923076923078</v>
      </c>
      <c r="AE188" s="86">
        <f t="shared" si="184"/>
        <v>6.5659881812212733E-4</v>
      </c>
      <c r="AF188" s="501"/>
      <c r="AG188" s="501"/>
      <c r="AH188" s="101" t="s">
        <v>156</v>
      </c>
      <c r="AI188" s="183">
        <v>3463225</v>
      </c>
      <c r="AJ188" s="151">
        <f>IFERROR(AI188/AF175,"-")</f>
        <v>2.1186618243839501E-2</v>
      </c>
      <c r="AK188" s="183">
        <v>36</v>
      </c>
      <c r="AL188" s="151">
        <f>IFERROR(AK188/AG175,"-")</f>
        <v>0.16901408450704225</v>
      </c>
      <c r="AM188" s="186">
        <f t="shared" si="140"/>
        <v>96200.694444444438</v>
      </c>
      <c r="AN188" s="86">
        <f t="shared" si="185"/>
        <v>1.8182736501843528E-3</v>
      </c>
      <c r="AO188" s="501"/>
      <c r="AP188" s="520"/>
      <c r="AQ188" s="101" t="s">
        <v>156</v>
      </c>
      <c r="AR188" s="183">
        <f t="shared" si="135"/>
        <v>14737199</v>
      </c>
      <c r="AS188" s="151">
        <f>IFERROR(AR188/AO175,"-")</f>
        <v>1.0743186661255271E-2</v>
      </c>
      <c r="AT188" s="183">
        <f t="shared" si="136"/>
        <v>204</v>
      </c>
      <c r="AU188" s="151">
        <f>IFERROR(AT188/AP175,"-")</f>
        <v>0.10174563591022444</v>
      </c>
      <c r="AV188" s="186">
        <f t="shared" si="141"/>
        <v>72241.171568627455</v>
      </c>
      <c r="AW188" s="86">
        <f t="shared" si="186"/>
        <v>1.0303550684377999E-2</v>
      </c>
      <c r="AX188" s="98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P188" s="132"/>
      <c r="BQ188" s="132"/>
      <c r="BR188" s="132"/>
      <c r="BS188" s="132"/>
      <c r="BU188" s="66"/>
      <c r="BV188" s="124"/>
    </row>
    <row r="189" spans="2:74" s="10" customFormat="1" ht="14.25" customHeight="1">
      <c r="B189" s="505"/>
      <c r="C189" s="507"/>
      <c r="D189" s="494"/>
      <c r="E189" s="501"/>
      <c r="F189" s="501"/>
      <c r="G189" s="101" t="s">
        <v>157</v>
      </c>
      <c r="H189" s="183">
        <v>2354076</v>
      </c>
      <c r="I189" s="151">
        <f>IFERROR(H189/E175,"-")</f>
        <v>2.5427586327352062E-3</v>
      </c>
      <c r="J189" s="183">
        <v>67</v>
      </c>
      <c r="K189" s="151">
        <f>IFERROR(J189/F175,"-")</f>
        <v>4.6366782006920418E-2</v>
      </c>
      <c r="L189" s="186">
        <f t="shared" si="137"/>
        <v>35135.462686567167</v>
      </c>
      <c r="M189" s="86">
        <f t="shared" si="182"/>
        <v>3.3840092933986564E-3</v>
      </c>
      <c r="N189" s="501"/>
      <c r="O189" s="501"/>
      <c r="P189" s="101" t="s">
        <v>157</v>
      </c>
      <c r="Q189" s="183">
        <v>451007</v>
      </c>
      <c r="R189" s="151">
        <f>IFERROR(Q189/N175,"-")</f>
        <v>2.485746997542566E-3</v>
      </c>
      <c r="S189" s="183">
        <v>9</v>
      </c>
      <c r="T189" s="151">
        <f>IFERROR(S189/O175,"-")</f>
        <v>4.1284403669724773E-2</v>
      </c>
      <c r="U189" s="186">
        <f t="shared" si="138"/>
        <v>50111.888888888891</v>
      </c>
      <c r="V189" s="86">
        <f t="shared" si="183"/>
        <v>4.5456841254608819E-4</v>
      </c>
      <c r="W189" s="501"/>
      <c r="X189" s="501"/>
      <c r="Y189" s="101" t="s">
        <v>157</v>
      </c>
      <c r="Z189" s="183">
        <v>320866</v>
      </c>
      <c r="AA189" s="151">
        <f>IFERROR(Z189/W175,"-")</f>
        <v>3.1745177442092549E-3</v>
      </c>
      <c r="AB189" s="183">
        <v>8</v>
      </c>
      <c r="AC189" s="151">
        <f>IFERROR(AB189/X175,"-")</f>
        <v>6.2015503875968991E-2</v>
      </c>
      <c r="AD189" s="186">
        <f t="shared" si="139"/>
        <v>40108.25</v>
      </c>
      <c r="AE189" s="86">
        <f t="shared" si="184"/>
        <v>4.0406081115207837E-4</v>
      </c>
      <c r="AF189" s="501"/>
      <c r="AG189" s="501"/>
      <c r="AH189" s="101" t="s">
        <v>157</v>
      </c>
      <c r="AI189" s="183">
        <v>459858</v>
      </c>
      <c r="AJ189" s="151">
        <f>IFERROR(AI189/AF175,"-")</f>
        <v>2.8132263691719554E-3</v>
      </c>
      <c r="AK189" s="183">
        <v>18</v>
      </c>
      <c r="AL189" s="151">
        <f>IFERROR(AK189/AG175,"-")</f>
        <v>8.4507042253521125E-2</v>
      </c>
      <c r="AM189" s="186">
        <f t="shared" si="140"/>
        <v>25547.666666666668</v>
      </c>
      <c r="AN189" s="86">
        <f t="shared" si="185"/>
        <v>9.0913682509217639E-4</v>
      </c>
      <c r="AO189" s="501"/>
      <c r="AP189" s="520"/>
      <c r="AQ189" s="101" t="s">
        <v>157</v>
      </c>
      <c r="AR189" s="183">
        <f t="shared" si="135"/>
        <v>3585807</v>
      </c>
      <c r="AS189" s="151">
        <f>IFERROR(AR189/AO175,"-")</f>
        <v>2.6139969971387222E-3</v>
      </c>
      <c r="AT189" s="183">
        <f t="shared" si="136"/>
        <v>102</v>
      </c>
      <c r="AU189" s="151">
        <f>IFERROR(AT189/AP175,"-")</f>
        <v>5.0872817955112219E-2</v>
      </c>
      <c r="AV189" s="186">
        <f t="shared" si="141"/>
        <v>35154.970588235294</v>
      </c>
      <c r="AW189" s="86">
        <f t="shared" si="186"/>
        <v>5.1517753421889993E-3</v>
      </c>
      <c r="AX189" s="98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P189" s="132"/>
      <c r="BQ189" s="132"/>
      <c r="BR189" s="132"/>
      <c r="BS189" s="132"/>
      <c r="BU189" s="66"/>
      <c r="BV189" s="124"/>
    </row>
    <row r="190" spans="2:74" s="10" customFormat="1" ht="14.25" customHeight="1">
      <c r="B190" s="505"/>
      <c r="C190" s="507"/>
      <c r="D190" s="494"/>
      <c r="E190" s="501"/>
      <c r="F190" s="501"/>
      <c r="G190" s="102" t="s">
        <v>158</v>
      </c>
      <c r="H190" s="184">
        <v>2660683</v>
      </c>
      <c r="I190" s="152">
        <f>IFERROR(H190/E175,"-")</f>
        <v>2.8739406320024532E-3</v>
      </c>
      <c r="J190" s="184">
        <v>105</v>
      </c>
      <c r="K190" s="152">
        <f>IFERROR(J190/F175,"-")</f>
        <v>7.2664359861591699E-2</v>
      </c>
      <c r="L190" s="187">
        <f t="shared" si="137"/>
        <v>25339.838095238094</v>
      </c>
      <c r="M190" s="87">
        <f t="shared" si="182"/>
        <v>5.3032981463710287E-3</v>
      </c>
      <c r="N190" s="501"/>
      <c r="O190" s="501"/>
      <c r="P190" s="102" t="s">
        <v>158</v>
      </c>
      <c r="Q190" s="184">
        <v>149082</v>
      </c>
      <c r="R190" s="152">
        <f>IFERROR(Q190/N175,"-")</f>
        <v>8.216726877579301E-4</v>
      </c>
      <c r="S190" s="184">
        <v>9</v>
      </c>
      <c r="T190" s="152">
        <f>IFERROR(S190/O175,"-")</f>
        <v>4.1284403669724773E-2</v>
      </c>
      <c r="U190" s="187">
        <f t="shared" si="138"/>
        <v>16564.666666666668</v>
      </c>
      <c r="V190" s="87">
        <f t="shared" si="183"/>
        <v>4.5456841254608819E-4</v>
      </c>
      <c r="W190" s="501"/>
      <c r="X190" s="501"/>
      <c r="Y190" s="102" t="s">
        <v>158</v>
      </c>
      <c r="Z190" s="184">
        <v>267631</v>
      </c>
      <c r="AA190" s="152">
        <f>IFERROR(Z190/W175,"-")</f>
        <v>2.6478322988427168E-3</v>
      </c>
      <c r="AB190" s="184">
        <v>10</v>
      </c>
      <c r="AC190" s="152">
        <f>IFERROR(AB190/X175,"-")</f>
        <v>7.7519379844961239E-2</v>
      </c>
      <c r="AD190" s="187">
        <f t="shared" si="139"/>
        <v>26763.1</v>
      </c>
      <c r="AE190" s="87">
        <f t="shared" si="184"/>
        <v>5.0507601394009802E-4</v>
      </c>
      <c r="AF190" s="501"/>
      <c r="AG190" s="501"/>
      <c r="AH190" s="102" t="s">
        <v>158</v>
      </c>
      <c r="AI190" s="184">
        <v>786019</v>
      </c>
      <c r="AJ190" s="152">
        <f>IFERROR(AI190/AF175,"-")</f>
        <v>4.8085482420011641E-3</v>
      </c>
      <c r="AK190" s="184">
        <v>21</v>
      </c>
      <c r="AL190" s="152">
        <f>IFERROR(AK190/AG175,"-")</f>
        <v>9.8591549295774641E-2</v>
      </c>
      <c r="AM190" s="187">
        <f t="shared" si="140"/>
        <v>37429.476190476191</v>
      </c>
      <c r="AN190" s="87">
        <f t="shared" si="185"/>
        <v>1.0606596292742057E-3</v>
      </c>
      <c r="AO190" s="501"/>
      <c r="AP190" s="520"/>
      <c r="AQ190" s="102" t="s">
        <v>158</v>
      </c>
      <c r="AR190" s="184">
        <f t="shared" si="135"/>
        <v>3863415</v>
      </c>
      <c r="AS190" s="152">
        <f>IFERROR(AR190/AO175,"-")</f>
        <v>2.8163688700202482E-3</v>
      </c>
      <c r="AT190" s="184">
        <f t="shared" si="136"/>
        <v>145</v>
      </c>
      <c r="AU190" s="152">
        <f>IFERROR(AT190/AP175,"-")</f>
        <v>7.2319201995012475E-2</v>
      </c>
      <c r="AV190" s="187">
        <f t="shared" si="141"/>
        <v>26644.241379310344</v>
      </c>
      <c r="AW190" s="87">
        <f t="shared" si="186"/>
        <v>7.3236022021314212E-3</v>
      </c>
      <c r="AX190" s="98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P190" s="132"/>
      <c r="BQ190" s="132"/>
      <c r="BR190" s="132"/>
      <c r="BS190" s="132"/>
      <c r="BU190" s="66"/>
      <c r="BV190" s="124"/>
    </row>
    <row r="191" spans="2:74" s="10" customFormat="1" ht="14.25" customHeight="1">
      <c r="B191" s="505"/>
      <c r="C191" s="508"/>
      <c r="D191" s="495"/>
      <c r="E191" s="502"/>
      <c r="F191" s="502"/>
      <c r="G191" s="103" t="s">
        <v>81</v>
      </c>
      <c r="H191" s="174">
        <v>163741170</v>
      </c>
      <c r="I191" s="152">
        <f>IFERROR(H191/E175,"-")</f>
        <v>0.17686526414256082</v>
      </c>
      <c r="J191" s="184">
        <v>1140</v>
      </c>
      <c r="K191" s="152">
        <f>IFERROR(J191/F175,"-")</f>
        <v>0.78892733564013839</v>
      </c>
      <c r="L191" s="187">
        <f t="shared" si="137"/>
        <v>143632.60526315789</v>
      </c>
      <c r="M191" s="88">
        <f t="shared" si="182"/>
        <v>5.7578665589171171E-2</v>
      </c>
      <c r="N191" s="502"/>
      <c r="O191" s="502"/>
      <c r="P191" s="103" t="s">
        <v>81</v>
      </c>
      <c r="Q191" s="174">
        <v>41573665</v>
      </c>
      <c r="R191" s="152">
        <f>IFERROR(Q191/N175,"-")</f>
        <v>0.22913527495269576</v>
      </c>
      <c r="S191" s="184">
        <v>180</v>
      </c>
      <c r="T191" s="152">
        <f>IFERROR(S191/O175,"-")</f>
        <v>0.82568807339449546</v>
      </c>
      <c r="U191" s="187">
        <f t="shared" si="138"/>
        <v>230964.80555555556</v>
      </c>
      <c r="V191" s="88">
        <f t="shared" si="183"/>
        <v>9.0913682509217632E-3</v>
      </c>
      <c r="W191" s="502"/>
      <c r="X191" s="502"/>
      <c r="Y191" s="103" t="s">
        <v>81</v>
      </c>
      <c r="Z191" s="174">
        <v>18539519</v>
      </c>
      <c r="AA191" s="152">
        <f>IFERROR(Z191/W175,"-")</f>
        <v>0.18342246306746313</v>
      </c>
      <c r="AB191" s="184">
        <v>108</v>
      </c>
      <c r="AC191" s="152">
        <f>IFERROR(AB191/X175,"-")</f>
        <v>0.83720930232558144</v>
      </c>
      <c r="AD191" s="187">
        <f t="shared" si="139"/>
        <v>171662.21296296295</v>
      </c>
      <c r="AE191" s="88">
        <f t="shared" si="184"/>
        <v>5.4548209505530581E-3</v>
      </c>
      <c r="AF191" s="502"/>
      <c r="AG191" s="502"/>
      <c r="AH191" s="103" t="s">
        <v>81</v>
      </c>
      <c r="AI191" s="174">
        <v>41189192</v>
      </c>
      <c r="AJ191" s="152">
        <f>IFERROR(AI191/AF175,"-")</f>
        <v>0.25197891753386165</v>
      </c>
      <c r="AK191" s="184">
        <v>192</v>
      </c>
      <c r="AL191" s="152">
        <f>IFERROR(AK191/AG175,"-")</f>
        <v>0.90140845070422537</v>
      </c>
      <c r="AM191" s="187">
        <f t="shared" si="140"/>
        <v>214527.04166666666</v>
      </c>
      <c r="AN191" s="88">
        <f t="shared" si="185"/>
        <v>9.6974594676498809E-3</v>
      </c>
      <c r="AO191" s="502"/>
      <c r="AP191" s="521"/>
      <c r="AQ191" s="103" t="s">
        <v>81</v>
      </c>
      <c r="AR191" s="174">
        <f t="shared" si="135"/>
        <v>265043546</v>
      </c>
      <c r="AS191" s="152">
        <f>IFERROR(AR191/AO175,"-")</f>
        <v>0.19321258320790793</v>
      </c>
      <c r="AT191" s="184">
        <f t="shared" si="136"/>
        <v>1620</v>
      </c>
      <c r="AU191" s="152">
        <f>IFERROR(AT191/AP175,"-")</f>
        <v>0.80798004987531169</v>
      </c>
      <c r="AV191" s="187">
        <f t="shared" si="141"/>
        <v>163607.12716049384</v>
      </c>
      <c r="AW191" s="88">
        <f t="shared" si="186"/>
        <v>8.1822314258295878E-2</v>
      </c>
      <c r="AX191" s="98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P191" s="132"/>
      <c r="BQ191" s="132"/>
      <c r="BR191" s="132"/>
      <c r="BS191" s="132"/>
      <c r="BU191" s="66"/>
      <c r="BV191" s="124"/>
    </row>
    <row r="192" spans="2:74" s="10" customFormat="1" ht="14.25" customHeight="1">
      <c r="B192" s="505">
        <v>12</v>
      </c>
      <c r="C192" s="506" t="s">
        <v>131</v>
      </c>
      <c r="D192" s="493">
        <f>BL16</f>
        <v>10166</v>
      </c>
      <c r="E192" s="503">
        <f t="shared" ref="E192" si="187">VLOOKUP(C192,$AY$5:$BI$78,2,0)</f>
        <v>653318940</v>
      </c>
      <c r="F192" s="503">
        <f t="shared" ref="F192" si="188">VLOOKUP(C192,$AY$5:$BI$78,7,0)</f>
        <v>1034</v>
      </c>
      <c r="G192" s="99" t="s">
        <v>144</v>
      </c>
      <c r="H192" s="182">
        <v>11444812</v>
      </c>
      <c r="I192" s="150">
        <f>IFERROR(H192/E192,"-")</f>
        <v>1.751795531903606E-2</v>
      </c>
      <c r="J192" s="182">
        <v>238</v>
      </c>
      <c r="K192" s="150">
        <f>IFERROR(J192/F192,"-")</f>
        <v>0.23017408123791103</v>
      </c>
      <c r="L192" s="185">
        <f t="shared" si="137"/>
        <v>48087.445378151264</v>
      </c>
      <c r="M192" s="85">
        <f>IFERROR(J192/$BL$16,0)</f>
        <v>2.3411371237458192E-2</v>
      </c>
      <c r="N192" s="503">
        <f t="shared" ref="N192" si="189">VLOOKUP(C192,$AY$5:$BI$78,3,0)</f>
        <v>113846910</v>
      </c>
      <c r="O192" s="503">
        <f t="shared" ref="O192" si="190">VLOOKUP(C192,$AY$5:$BI$78,8,0)</f>
        <v>141</v>
      </c>
      <c r="P192" s="99" t="s">
        <v>144</v>
      </c>
      <c r="Q192" s="182">
        <v>4372609</v>
      </c>
      <c r="R192" s="150">
        <f>IFERROR(Q192/N192,"-")</f>
        <v>3.8407796926592033E-2</v>
      </c>
      <c r="S192" s="182">
        <v>40</v>
      </c>
      <c r="T192" s="150">
        <f>IFERROR(S192/O192,"-")</f>
        <v>0.28368794326241137</v>
      </c>
      <c r="U192" s="185">
        <f t="shared" si="138"/>
        <v>109315.22500000001</v>
      </c>
      <c r="V192" s="85">
        <f>IFERROR(S192/$BL$16,0)</f>
        <v>3.9346842415896128E-3</v>
      </c>
      <c r="W192" s="503">
        <f t="shared" ref="W192" si="191">VLOOKUP(C192,$AY$5:$BI$78,4,0)</f>
        <v>67026240</v>
      </c>
      <c r="X192" s="503">
        <f t="shared" ref="X192" si="192">VLOOKUP(C192,$AY$5:$BI$78,9,0)</f>
        <v>83</v>
      </c>
      <c r="Y192" s="99" t="s">
        <v>144</v>
      </c>
      <c r="Z192" s="182">
        <v>825204</v>
      </c>
      <c r="AA192" s="150">
        <f>IFERROR(Z192/W192,"-")</f>
        <v>1.2311655852991306E-2</v>
      </c>
      <c r="AB192" s="182">
        <v>25</v>
      </c>
      <c r="AC192" s="150">
        <f>IFERROR(AB192/X192,"-")</f>
        <v>0.30120481927710846</v>
      </c>
      <c r="AD192" s="185">
        <f t="shared" si="139"/>
        <v>33008.160000000003</v>
      </c>
      <c r="AE192" s="85">
        <f>IFERROR(AB192/$BL$16,0)</f>
        <v>2.4591776509935077E-3</v>
      </c>
      <c r="AF192" s="503">
        <f t="shared" ref="AF192" si="193">VLOOKUP(C192,$AY$5:$BI$78,5,0)</f>
        <v>110326630</v>
      </c>
      <c r="AG192" s="503">
        <f t="shared" ref="AG192" si="194">VLOOKUP(C192,$AY$5:$BI$78,10,0)</f>
        <v>117</v>
      </c>
      <c r="AH192" s="99" t="s">
        <v>144</v>
      </c>
      <c r="AI192" s="182">
        <v>870467</v>
      </c>
      <c r="AJ192" s="150">
        <f>IFERROR(AI192/AF192,"-")</f>
        <v>7.8899083566678335E-3</v>
      </c>
      <c r="AK192" s="182">
        <v>36</v>
      </c>
      <c r="AL192" s="150">
        <f>IFERROR(AK192/AG192,"-")</f>
        <v>0.30769230769230771</v>
      </c>
      <c r="AM192" s="185">
        <f t="shared" si="140"/>
        <v>24179.638888888891</v>
      </c>
      <c r="AN192" s="85">
        <f>IFERROR(AK192/$BL$16,0)</f>
        <v>3.5412158174306513E-3</v>
      </c>
      <c r="AO192" s="503">
        <f t="shared" ref="AO192" si="195">VLOOKUP(C192,$AY$5:$BI$78,6,0)</f>
        <v>944518720</v>
      </c>
      <c r="AP192" s="519">
        <f t="shared" ref="AP192" si="196">VLOOKUP(C192,$AY$5:$BI$78,11,0)</f>
        <v>1375</v>
      </c>
      <c r="AQ192" s="99" t="s">
        <v>144</v>
      </c>
      <c r="AR192" s="182">
        <f t="shared" si="135"/>
        <v>17513092</v>
      </c>
      <c r="AS192" s="150">
        <f>IFERROR(AR192/AO192,"-")</f>
        <v>1.8541815666713309E-2</v>
      </c>
      <c r="AT192" s="182">
        <f t="shared" si="136"/>
        <v>339</v>
      </c>
      <c r="AU192" s="150">
        <f>IFERROR(AT192/AP192,"-")</f>
        <v>0.24654545454545454</v>
      </c>
      <c r="AV192" s="185">
        <f t="shared" si="141"/>
        <v>51661.038348082599</v>
      </c>
      <c r="AW192" s="85">
        <f>IFERROR(AT192/$BL$16,0)</f>
        <v>3.3346448947471963E-2</v>
      </c>
      <c r="AX192" s="98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P192" s="132"/>
      <c r="BQ192" s="132"/>
      <c r="BR192" s="132"/>
      <c r="BS192" s="132"/>
      <c r="BU192" s="66"/>
      <c r="BV192" s="124"/>
    </row>
    <row r="193" spans="2:74" s="10" customFormat="1" ht="14.25" customHeight="1">
      <c r="B193" s="505"/>
      <c r="C193" s="507"/>
      <c r="D193" s="494"/>
      <c r="E193" s="501"/>
      <c r="F193" s="501"/>
      <c r="G193" s="100" t="s">
        <v>145</v>
      </c>
      <c r="H193" s="183">
        <v>12460907</v>
      </c>
      <c r="I193" s="151">
        <f>IFERROR(H193/E192,"-")</f>
        <v>1.9073237031823998E-2</v>
      </c>
      <c r="J193" s="183">
        <v>274</v>
      </c>
      <c r="K193" s="151">
        <f>IFERROR(J193/F192,"-")</f>
        <v>0.26499032882011603</v>
      </c>
      <c r="L193" s="186">
        <f t="shared" si="137"/>
        <v>45477.762773722628</v>
      </c>
      <c r="M193" s="86">
        <f t="shared" ref="M193:M208" si="197">IFERROR(J193/$BL$16,0)</f>
        <v>2.6952587054888844E-2</v>
      </c>
      <c r="N193" s="501"/>
      <c r="O193" s="501"/>
      <c r="P193" s="100" t="s">
        <v>145</v>
      </c>
      <c r="Q193" s="183">
        <v>2819934</v>
      </c>
      <c r="R193" s="151">
        <f>IFERROR(Q193/N192,"-")</f>
        <v>2.4769526024026475E-2</v>
      </c>
      <c r="S193" s="183">
        <v>41</v>
      </c>
      <c r="T193" s="151">
        <f>IFERROR(S193/O192,"-")</f>
        <v>0.29078014184397161</v>
      </c>
      <c r="U193" s="186">
        <f t="shared" si="138"/>
        <v>68778.878048780491</v>
      </c>
      <c r="V193" s="86">
        <f t="shared" ref="V193:V208" si="198">IFERROR(S193/$BL$16,0)</f>
        <v>4.0330513476293526E-3</v>
      </c>
      <c r="W193" s="501"/>
      <c r="X193" s="501"/>
      <c r="Y193" s="100" t="s">
        <v>145</v>
      </c>
      <c r="Z193" s="183">
        <v>1184315</v>
      </c>
      <c r="AA193" s="151">
        <f>IFERROR(Z193/W192,"-")</f>
        <v>1.7669423199033692E-2</v>
      </c>
      <c r="AB193" s="183">
        <v>27</v>
      </c>
      <c r="AC193" s="151">
        <f>IFERROR(AB193/X192,"-")</f>
        <v>0.3253012048192771</v>
      </c>
      <c r="AD193" s="186">
        <f t="shared" si="139"/>
        <v>43863.518518518518</v>
      </c>
      <c r="AE193" s="86">
        <f t="shared" ref="AE193:AE208" si="199">IFERROR(AB193/$BL$16,0)</f>
        <v>2.6559118630729885E-3</v>
      </c>
      <c r="AF193" s="501"/>
      <c r="AG193" s="501"/>
      <c r="AH193" s="100" t="s">
        <v>145</v>
      </c>
      <c r="AI193" s="183">
        <v>3040090</v>
      </c>
      <c r="AJ193" s="151">
        <f>IFERROR(AI193/AF192,"-")</f>
        <v>2.7555359934405683E-2</v>
      </c>
      <c r="AK193" s="183">
        <v>38</v>
      </c>
      <c r="AL193" s="151">
        <f>IFERROR(AK193/AG192,"-")</f>
        <v>0.3247863247863248</v>
      </c>
      <c r="AM193" s="186">
        <f t="shared" si="140"/>
        <v>80002.368421052626</v>
      </c>
      <c r="AN193" s="86">
        <f t="shared" ref="AN193:AN208" si="200">IFERROR(AK193/$BL$16,0)</f>
        <v>3.7379500295101316E-3</v>
      </c>
      <c r="AO193" s="501"/>
      <c r="AP193" s="520"/>
      <c r="AQ193" s="100" t="s">
        <v>145</v>
      </c>
      <c r="AR193" s="183">
        <f t="shared" si="135"/>
        <v>19505246</v>
      </c>
      <c r="AS193" s="151">
        <f>IFERROR(AR193/AO192,"-")</f>
        <v>2.0650989320783394E-2</v>
      </c>
      <c r="AT193" s="183">
        <f t="shared" si="136"/>
        <v>380</v>
      </c>
      <c r="AU193" s="151">
        <f>IFERROR(AT193/AP192,"-")</f>
        <v>0.27636363636363637</v>
      </c>
      <c r="AV193" s="186">
        <f t="shared" si="141"/>
        <v>51329.594736842104</v>
      </c>
      <c r="AW193" s="86">
        <f t="shared" ref="AW193:AW208" si="201">IFERROR(AT193/$BL$16,0)</f>
        <v>3.7379500295101321E-2</v>
      </c>
      <c r="AX193" s="98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P193" s="132"/>
      <c r="BQ193" s="132"/>
      <c r="BR193" s="132"/>
      <c r="BS193" s="132"/>
      <c r="BU193" s="66"/>
      <c r="BV193" s="124"/>
    </row>
    <row r="194" spans="2:74" s="10" customFormat="1" ht="14.25" customHeight="1">
      <c r="B194" s="505"/>
      <c r="C194" s="507"/>
      <c r="D194" s="494"/>
      <c r="E194" s="501"/>
      <c r="F194" s="501"/>
      <c r="G194" s="101" t="s">
        <v>146</v>
      </c>
      <c r="H194" s="183">
        <v>13425086</v>
      </c>
      <c r="I194" s="151">
        <f>IFERROR(H194/E192,"-")</f>
        <v>2.0549053728642859E-2</v>
      </c>
      <c r="J194" s="183">
        <v>338</v>
      </c>
      <c r="K194" s="151">
        <f>IFERROR(J194/F192,"-")</f>
        <v>0.32688588007736946</v>
      </c>
      <c r="L194" s="186">
        <f t="shared" si="137"/>
        <v>39719.189349112428</v>
      </c>
      <c r="M194" s="86">
        <f t="shared" si="197"/>
        <v>3.3248081841432228E-2</v>
      </c>
      <c r="N194" s="501"/>
      <c r="O194" s="501"/>
      <c r="P194" s="101" t="s">
        <v>146</v>
      </c>
      <c r="Q194" s="183">
        <v>1228402</v>
      </c>
      <c r="R194" s="151">
        <f>IFERROR(Q194/N192,"-")</f>
        <v>1.0789945901913367E-2</v>
      </c>
      <c r="S194" s="183">
        <v>46</v>
      </c>
      <c r="T194" s="151">
        <f>IFERROR(S194/O192,"-")</f>
        <v>0.32624113475177308</v>
      </c>
      <c r="U194" s="186">
        <f t="shared" si="138"/>
        <v>26704.391304347828</v>
      </c>
      <c r="V194" s="86">
        <f t="shared" si="198"/>
        <v>4.5248868778280547E-3</v>
      </c>
      <c r="W194" s="501"/>
      <c r="X194" s="501"/>
      <c r="Y194" s="101" t="s">
        <v>146</v>
      </c>
      <c r="Z194" s="183">
        <v>441382</v>
      </c>
      <c r="AA194" s="151">
        <f>IFERROR(Z194/W192,"-")</f>
        <v>6.5852120005538131E-3</v>
      </c>
      <c r="AB194" s="183">
        <v>26</v>
      </c>
      <c r="AC194" s="151">
        <f>IFERROR(AB194/X192,"-")</f>
        <v>0.31325301204819278</v>
      </c>
      <c r="AD194" s="186">
        <f t="shared" si="139"/>
        <v>16976.23076923077</v>
      </c>
      <c r="AE194" s="86">
        <f t="shared" si="199"/>
        <v>2.5575447570332483E-3</v>
      </c>
      <c r="AF194" s="501"/>
      <c r="AG194" s="501"/>
      <c r="AH194" s="101" t="s">
        <v>146</v>
      </c>
      <c r="AI194" s="183">
        <v>960787</v>
      </c>
      <c r="AJ194" s="151">
        <f>IFERROR(AI194/AF192,"-")</f>
        <v>8.7085683664950165E-3</v>
      </c>
      <c r="AK194" s="183">
        <v>35</v>
      </c>
      <c r="AL194" s="151">
        <f>IFERROR(AK194/AG192,"-")</f>
        <v>0.29914529914529914</v>
      </c>
      <c r="AM194" s="186">
        <f t="shared" si="140"/>
        <v>27451.057142857142</v>
      </c>
      <c r="AN194" s="86">
        <f t="shared" si="200"/>
        <v>3.4428487113909107E-3</v>
      </c>
      <c r="AO194" s="501"/>
      <c r="AP194" s="520"/>
      <c r="AQ194" s="101" t="s">
        <v>146</v>
      </c>
      <c r="AR194" s="183">
        <f t="shared" si="135"/>
        <v>16055657</v>
      </c>
      <c r="AS194" s="151">
        <f>IFERROR(AR194/AO192,"-")</f>
        <v>1.6998770548454559E-2</v>
      </c>
      <c r="AT194" s="183">
        <f t="shared" si="136"/>
        <v>445</v>
      </c>
      <c r="AU194" s="151">
        <f>IFERROR(AT194/AP192,"-")</f>
        <v>0.32363636363636361</v>
      </c>
      <c r="AV194" s="186">
        <f t="shared" si="141"/>
        <v>36080.128089887643</v>
      </c>
      <c r="AW194" s="86">
        <f t="shared" si="201"/>
        <v>4.3773362187684441E-2</v>
      </c>
      <c r="AX194" s="98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P194" s="132"/>
      <c r="BQ194" s="132"/>
      <c r="BR194" s="132"/>
      <c r="BS194" s="132"/>
      <c r="BU194" s="66"/>
      <c r="BV194" s="124"/>
    </row>
    <row r="195" spans="2:74" s="10" customFormat="1" ht="14.25" customHeight="1">
      <c r="B195" s="505"/>
      <c r="C195" s="507"/>
      <c r="D195" s="494"/>
      <c r="E195" s="501"/>
      <c r="F195" s="501"/>
      <c r="G195" s="101" t="s">
        <v>147</v>
      </c>
      <c r="H195" s="183">
        <v>415867</v>
      </c>
      <c r="I195" s="151">
        <f>IFERROR(H195/E192,"-")</f>
        <v>6.3654514592826586E-4</v>
      </c>
      <c r="J195" s="183">
        <v>34</v>
      </c>
      <c r="K195" s="151">
        <f>IFERROR(J195/F192,"-")</f>
        <v>3.2882011605415859E-2</v>
      </c>
      <c r="L195" s="186">
        <f t="shared" si="137"/>
        <v>12231.382352941177</v>
      </c>
      <c r="M195" s="86">
        <f t="shared" si="197"/>
        <v>3.3444816053511705E-3</v>
      </c>
      <c r="N195" s="501"/>
      <c r="O195" s="501"/>
      <c r="P195" s="101" t="s">
        <v>147</v>
      </c>
      <c r="Q195" s="183">
        <v>44510</v>
      </c>
      <c r="R195" s="151">
        <f>IFERROR(Q195/N192,"-")</f>
        <v>3.9096361947812199E-4</v>
      </c>
      <c r="S195" s="183">
        <v>4</v>
      </c>
      <c r="T195" s="151">
        <f>IFERROR(S195/O192,"-")</f>
        <v>2.8368794326241134E-2</v>
      </c>
      <c r="U195" s="186">
        <f t="shared" si="138"/>
        <v>11127.5</v>
      </c>
      <c r="V195" s="86">
        <f t="shared" si="198"/>
        <v>3.9346842415896122E-4</v>
      </c>
      <c r="W195" s="501"/>
      <c r="X195" s="501"/>
      <c r="Y195" s="101" t="s">
        <v>147</v>
      </c>
      <c r="Z195" s="183">
        <v>16619</v>
      </c>
      <c r="AA195" s="151">
        <f>IFERROR(Z195/W192,"-")</f>
        <v>2.4794766945005419E-4</v>
      </c>
      <c r="AB195" s="183">
        <v>3</v>
      </c>
      <c r="AC195" s="151">
        <f>IFERROR(AB195/X192,"-")</f>
        <v>3.614457831325301E-2</v>
      </c>
      <c r="AD195" s="186">
        <f t="shared" si="139"/>
        <v>5539.666666666667</v>
      </c>
      <c r="AE195" s="86">
        <f t="shared" si="199"/>
        <v>2.9510131811922094E-4</v>
      </c>
      <c r="AF195" s="501"/>
      <c r="AG195" s="501"/>
      <c r="AH195" s="101" t="s">
        <v>147</v>
      </c>
      <c r="AI195" s="183">
        <v>745541</v>
      </c>
      <c r="AJ195" s="151">
        <f>IFERROR(AI195/AF192,"-")</f>
        <v>6.757579742986802E-3</v>
      </c>
      <c r="AK195" s="183">
        <v>5</v>
      </c>
      <c r="AL195" s="151">
        <f>IFERROR(AK195/AG192,"-")</f>
        <v>4.2735042735042736E-2</v>
      </c>
      <c r="AM195" s="186">
        <f t="shared" si="140"/>
        <v>149108.20000000001</v>
      </c>
      <c r="AN195" s="86">
        <f t="shared" si="200"/>
        <v>4.918355301987016E-4</v>
      </c>
      <c r="AO195" s="501"/>
      <c r="AP195" s="520"/>
      <c r="AQ195" s="101" t="s">
        <v>147</v>
      </c>
      <c r="AR195" s="183">
        <f t="shared" si="135"/>
        <v>1222537</v>
      </c>
      <c r="AS195" s="151">
        <f>IFERROR(AR195/AO192,"-")</f>
        <v>1.2943491474684589E-3</v>
      </c>
      <c r="AT195" s="183">
        <f t="shared" si="136"/>
        <v>46</v>
      </c>
      <c r="AU195" s="151">
        <f>IFERROR(AT195/AP192,"-")</f>
        <v>3.3454545454545452E-2</v>
      </c>
      <c r="AV195" s="186">
        <f t="shared" si="141"/>
        <v>26576.891304347828</v>
      </c>
      <c r="AW195" s="86">
        <f t="shared" si="201"/>
        <v>4.5248868778280547E-3</v>
      </c>
      <c r="AX195" s="98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P195" s="132"/>
      <c r="BQ195" s="132"/>
      <c r="BR195" s="132"/>
      <c r="BS195" s="132"/>
      <c r="BU195" s="66"/>
      <c r="BV195" s="124"/>
    </row>
    <row r="196" spans="2:74" s="10" customFormat="1" ht="14.25" customHeight="1">
      <c r="B196" s="505"/>
      <c r="C196" s="507"/>
      <c r="D196" s="494"/>
      <c r="E196" s="501"/>
      <c r="F196" s="501"/>
      <c r="G196" s="101" t="s">
        <v>148</v>
      </c>
      <c r="H196" s="183">
        <v>18867189</v>
      </c>
      <c r="I196" s="151">
        <f>IFERROR(H196/E192,"-")</f>
        <v>2.8878986731962798E-2</v>
      </c>
      <c r="J196" s="183">
        <v>361</v>
      </c>
      <c r="K196" s="151">
        <f>IFERROR(J196/F192,"-")</f>
        <v>0.34912959381044489</v>
      </c>
      <c r="L196" s="186">
        <f t="shared" si="137"/>
        <v>52263.681440443215</v>
      </c>
      <c r="M196" s="86">
        <f t="shared" si="197"/>
        <v>3.5510525280346254E-2</v>
      </c>
      <c r="N196" s="501"/>
      <c r="O196" s="501"/>
      <c r="P196" s="101" t="s">
        <v>148</v>
      </c>
      <c r="Q196" s="183">
        <v>2067906</v>
      </c>
      <c r="R196" s="151">
        <f>IFERROR(Q196/N192,"-")</f>
        <v>1.816391854640587E-2</v>
      </c>
      <c r="S196" s="183">
        <v>66</v>
      </c>
      <c r="T196" s="151">
        <f>IFERROR(S196/O192,"-")</f>
        <v>0.46808510638297873</v>
      </c>
      <c r="U196" s="186">
        <f t="shared" si="138"/>
        <v>31331.909090909092</v>
      </c>
      <c r="V196" s="86">
        <f t="shared" si="198"/>
        <v>6.4922289986228607E-3</v>
      </c>
      <c r="W196" s="501"/>
      <c r="X196" s="501"/>
      <c r="Y196" s="101" t="s">
        <v>148</v>
      </c>
      <c r="Z196" s="183">
        <v>703488</v>
      </c>
      <c r="AA196" s="151">
        <f>IFERROR(Z196/W192,"-")</f>
        <v>1.0495710336727825E-2</v>
      </c>
      <c r="AB196" s="183">
        <v>38</v>
      </c>
      <c r="AC196" s="151">
        <f>IFERROR(AB196/X192,"-")</f>
        <v>0.45783132530120479</v>
      </c>
      <c r="AD196" s="186">
        <f t="shared" si="139"/>
        <v>18512.842105263157</v>
      </c>
      <c r="AE196" s="86">
        <f t="shared" si="199"/>
        <v>3.7379500295101316E-3</v>
      </c>
      <c r="AF196" s="501"/>
      <c r="AG196" s="501"/>
      <c r="AH196" s="101" t="s">
        <v>148</v>
      </c>
      <c r="AI196" s="183">
        <v>4358505</v>
      </c>
      <c r="AJ196" s="151">
        <f>IFERROR(AI196/AF192,"-")</f>
        <v>3.9505466631220405E-2</v>
      </c>
      <c r="AK196" s="183">
        <v>58</v>
      </c>
      <c r="AL196" s="151">
        <f>IFERROR(AK196/AG192,"-")</f>
        <v>0.49572649572649574</v>
      </c>
      <c r="AM196" s="186">
        <f t="shared" si="140"/>
        <v>75146.637931034478</v>
      </c>
      <c r="AN196" s="86">
        <f t="shared" si="200"/>
        <v>5.7052921503049376E-3</v>
      </c>
      <c r="AO196" s="501"/>
      <c r="AP196" s="520"/>
      <c r="AQ196" s="101" t="s">
        <v>148</v>
      </c>
      <c r="AR196" s="183">
        <f t="shared" si="135"/>
        <v>25997088</v>
      </c>
      <c r="AS196" s="151">
        <f>IFERROR(AR196/AO192,"-")</f>
        <v>2.7524163840818315E-2</v>
      </c>
      <c r="AT196" s="183">
        <f t="shared" si="136"/>
        <v>523</v>
      </c>
      <c r="AU196" s="151">
        <f>IFERROR(AT196/AP192,"-")</f>
        <v>0.38036363636363635</v>
      </c>
      <c r="AV196" s="186">
        <f t="shared" si="141"/>
        <v>49707.625239005734</v>
      </c>
      <c r="AW196" s="86">
        <f t="shared" si="201"/>
        <v>5.1445996458784185E-2</v>
      </c>
      <c r="AX196" s="98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P196" s="132"/>
      <c r="BQ196" s="132"/>
      <c r="BR196" s="132"/>
      <c r="BS196" s="132"/>
      <c r="BU196" s="66"/>
      <c r="BV196" s="124"/>
    </row>
    <row r="197" spans="2:74" s="10" customFormat="1" ht="14.25" customHeight="1">
      <c r="B197" s="505"/>
      <c r="C197" s="507"/>
      <c r="D197" s="494"/>
      <c r="E197" s="501"/>
      <c r="F197" s="501"/>
      <c r="G197" s="101" t="s">
        <v>149</v>
      </c>
      <c r="H197" s="183">
        <v>29213517</v>
      </c>
      <c r="I197" s="151">
        <f>IFERROR(H197/E192,"-")</f>
        <v>4.471555194772097E-2</v>
      </c>
      <c r="J197" s="183">
        <v>448</v>
      </c>
      <c r="K197" s="151">
        <f>IFERROR(J197/F192,"-")</f>
        <v>0.4332688588007737</v>
      </c>
      <c r="L197" s="186">
        <f t="shared" si="137"/>
        <v>65208.743303571428</v>
      </c>
      <c r="M197" s="86">
        <f t="shared" si="197"/>
        <v>4.4068463505803658E-2</v>
      </c>
      <c r="N197" s="501"/>
      <c r="O197" s="501"/>
      <c r="P197" s="101" t="s">
        <v>149</v>
      </c>
      <c r="Q197" s="183">
        <v>3567653</v>
      </c>
      <c r="R197" s="151">
        <f>IFERROR(Q197/N192,"-")</f>
        <v>3.1337284428712205E-2</v>
      </c>
      <c r="S197" s="183">
        <v>68</v>
      </c>
      <c r="T197" s="151">
        <f>IFERROR(S197/O192,"-")</f>
        <v>0.48226950354609927</v>
      </c>
      <c r="U197" s="186">
        <f t="shared" si="138"/>
        <v>52465.48529411765</v>
      </c>
      <c r="V197" s="86">
        <f t="shared" si="198"/>
        <v>6.688963210702341E-3</v>
      </c>
      <c r="W197" s="501"/>
      <c r="X197" s="501"/>
      <c r="Y197" s="101" t="s">
        <v>149</v>
      </c>
      <c r="Z197" s="183">
        <v>2921866</v>
      </c>
      <c r="AA197" s="151">
        <f>IFERROR(Z197/W192,"-")</f>
        <v>4.3592867509799148E-2</v>
      </c>
      <c r="AB197" s="183">
        <v>40</v>
      </c>
      <c r="AC197" s="151">
        <f>IFERROR(AB197/X192,"-")</f>
        <v>0.48192771084337349</v>
      </c>
      <c r="AD197" s="186">
        <f t="shared" si="139"/>
        <v>73046.649999999994</v>
      </c>
      <c r="AE197" s="86">
        <f t="shared" si="199"/>
        <v>3.9346842415896128E-3</v>
      </c>
      <c r="AF197" s="501"/>
      <c r="AG197" s="501"/>
      <c r="AH197" s="101" t="s">
        <v>149</v>
      </c>
      <c r="AI197" s="183">
        <v>4516041</v>
      </c>
      <c r="AJ197" s="151">
        <f>IFERROR(AI197/AF192,"-")</f>
        <v>4.0933372115145729E-2</v>
      </c>
      <c r="AK197" s="183">
        <v>54</v>
      </c>
      <c r="AL197" s="151">
        <f>IFERROR(AK197/AG192,"-")</f>
        <v>0.46153846153846156</v>
      </c>
      <c r="AM197" s="186">
        <f t="shared" si="140"/>
        <v>83630.388888888891</v>
      </c>
      <c r="AN197" s="86">
        <f t="shared" si="200"/>
        <v>5.3118237261459769E-3</v>
      </c>
      <c r="AO197" s="501"/>
      <c r="AP197" s="520"/>
      <c r="AQ197" s="101" t="s">
        <v>149</v>
      </c>
      <c r="AR197" s="183">
        <f t="shared" ref="AR197:AR260" si="202">SUM(H197,Q197,Z197,AI197)</f>
        <v>40219077</v>
      </c>
      <c r="AS197" s="151">
        <f>IFERROR(AR197/AO192,"-")</f>
        <v>4.2581556244856641E-2</v>
      </c>
      <c r="AT197" s="183">
        <f t="shared" ref="AT197:AT260" si="203">SUM(J197,S197,AB197,AK197)</f>
        <v>610</v>
      </c>
      <c r="AU197" s="151">
        <f>IFERROR(AT197/AP192,"-")</f>
        <v>0.44363636363636366</v>
      </c>
      <c r="AV197" s="186">
        <f t="shared" si="141"/>
        <v>65932.913114754105</v>
      </c>
      <c r="AW197" s="86">
        <f t="shared" si="201"/>
        <v>6.0003934684241589E-2</v>
      </c>
      <c r="AX197" s="98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P197" s="132"/>
      <c r="BQ197" s="132"/>
      <c r="BR197" s="132"/>
      <c r="BS197" s="132"/>
      <c r="BU197" s="66"/>
      <c r="BV197" s="124"/>
    </row>
    <row r="198" spans="2:74" s="10" customFormat="1" ht="14.25" customHeight="1">
      <c r="B198" s="505"/>
      <c r="C198" s="507"/>
      <c r="D198" s="494"/>
      <c r="E198" s="501"/>
      <c r="F198" s="501"/>
      <c r="G198" s="101" t="s">
        <v>150</v>
      </c>
      <c r="H198" s="183">
        <v>12834618</v>
      </c>
      <c r="I198" s="151">
        <f>IFERROR(H198/E192,"-")</f>
        <v>1.9645256266411011E-2</v>
      </c>
      <c r="J198" s="183">
        <v>118</v>
      </c>
      <c r="K198" s="151">
        <f>IFERROR(J198/F192,"-")</f>
        <v>0.11411992263056092</v>
      </c>
      <c r="L198" s="186">
        <f t="shared" ref="L198:L261" si="204">IFERROR(H198/J198,"-")</f>
        <v>108767.94915254238</v>
      </c>
      <c r="M198" s="86">
        <f t="shared" si="197"/>
        <v>1.1607318512689356E-2</v>
      </c>
      <c r="N198" s="501"/>
      <c r="O198" s="501"/>
      <c r="P198" s="101" t="s">
        <v>150</v>
      </c>
      <c r="Q198" s="183">
        <v>8448403</v>
      </c>
      <c r="R198" s="151">
        <f>IFERROR(Q198/N192,"-")</f>
        <v>7.4208452385752063E-2</v>
      </c>
      <c r="S198" s="183">
        <v>24</v>
      </c>
      <c r="T198" s="151">
        <f>IFERROR(S198/O192,"-")</f>
        <v>0.1702127659574468</v>
      </c>
      <c r="U198" s="186">
        <f t="shared" ref="U198:U261" si="205">IFERROR(Q198/S198,"-")</f>
        <v>352016.79166666669</v>
      </c>
      <c r="V198" s="86">
        <f t="shared" si="198"/>
        <v>2.3608105449537675E-3</v>
      </c>
      <c r="W198" s="501"/>
      <c r="X198" s="501"/>
      <c r="Y198" s="101" t="s">
        <v>150</v>
      </c>
      <c r="Z198" s="183">
        <v>1392543</v>
      </c>
      <c r="AA198" s="151">
        <f>IFERROR(Z198/W192,"-")</f>
        <v>2.0776087096635587E-2</v>
      </c>
      <c r="AB198" s="183">
        <v>17</v>
      </c>
      <c r="AC198" s="151">
        <f>IFERROR(AB198/X192,"-")</f>
        <v>0.20481927710843373</v>
      </c>
      <c r="AD198" s="186">
        <f t="shared" ref="AD198:AD261" si="206">IFERROR(Z198/AB198,"-")</f>
        <v>81914.294117647063</v>
      </c>
      <c r="AE198" s="86">
        <f t="shared" si="199"/>
        <v>1.6722408026755853E-3</v>
      </c>
      <c r="AF198" s="501"/>
      <c r="AG198" s="501"/>
      <c r="AH198" s="101" t="s">
        <v>150</v>
      </c>
      <c r="AI198" s="183">
        <v>2940315</v>
      </c>
      <c r="AJ198" s="151">
        <f>IFERROR(AI198/AF192,"-")</f>
        <v>2.6650999853797763E-2</v>
      </c>
      <c r="AK198" s="183">
        <v>20</v>
      </c>
      <c r="AL198" s="151">
        <f>IFERROR(AK198/AG192,"-")</f>
        <v>0.17094017094017094</v>
      </c>
      <c r="AM198" s="186">
        <f t="shared" ref="AM198:AM261" si="207">IFERROR(AI198/AK198,"-")</f>
        <v>147015.75</v>
      </c>
      <c r="AN198" s="86">
        <f t="shared" si="200"/>
        <v>1.9673421207948064E-3</v>
      </c>
      <c r="AO198" s="501"/>
      <c r="AP198" s="520"/>
      <c r="AQ198" s="101" t="s">
        <v>150</v>
      </c>
      <c r="AR198" s="183">
        <f t="shared" si="202"/>
        <v>25615879</v>
      </c>
      <c r="AS198" s="151">
        <f>IFERROR(AR198/AO192,"-")</f>
        <v>2.7120562523101712E-2</v>
      </c>
      <c r="AT198" s="183">
        <f t="shared" si="203"/>
        <v>179</v>
      </c>
      <c r="AU198" s="151">
        <f>IFERROR(AT198/AP192,"-")</f>
        <v>0.13018181818181818</v>
      </c>
      <c r="AV198" s="186">
        <f t="shared" ref="AV198:AV261" si="208">IFERROR(AR198/AT198,"-")</f>
        <v>143105.46927374302</v>
      </c>
      <c r="AW198" s="86">
        <f t="shared" si="201"/>
        <v>1.7607711981113515E-2</v>
      </c>
      <c r="AX198" s="98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P198" s="132"/>
      <c r="BQ198" s="132"/>
      <c r="BR198" s="132"/>
      <c r="BS198" s="132"/>
      <c r="BU198" s="66"/>
      <c r="BV198" s="124"/>
    </row>
    <row r="199" spans="2:74" s="10" customFormat="1" ht="14.25" customHeight="1">
      <c r="B199" s="505"/>
      <c r="C199" s="507"/>
      <c r="D199" s="494"/>
      <c r="E199" s="501"/>
      <c r="F199" s="501"/>
      <c r="G199" s="101" t="s">
        <v>160</v>
      </c>
      <c r="H199" s="183">
        <v>0</v>
      </c>
      <c r="I199" s="151">
        <f>IFERROR(H199/E192,"-")</f>
        <v>0</v>
      </c>
      <c r="J199" s="183">
        <v>0</v>
      </c>
      <c r="K199" s="151">
        <f>IFERROR(J199/F192,"-")</f>
        <v>0</v>
      </c>
      <c r="L199" s="186" t="str">
        <f t="shared" si="204"/>
        <v>-</v>
      </c>
      <c r="M199" s="86">
        <f t="shared" si="197"/>
        <v>0</v>
      </c>
      <c r="N199" s="501"/>
      <c r="O199" s="501"/>
      <c r="P199" s="101" t="s">
        <v>160</v>
      </c>
      <c r="Q199" s="183">
        <v>0</v>
      </c>
      <c r="R199" s="151">
        <f>IFERROR(Q199/N192,"-")</f>
        <v>0</v>
      </c>
      <c r="S199" s="183">
        <v>0</v>
      </c>
      <c r="T199" s="151">
        <f>IFERROR(S199/O192,"-")</f>
        <v>0</v>
      </c>
      <c r="U199" s="186" t="str">
        <f t="shared" si="205"/>
        <v>-</v>
      </c>
      <c r="V199" s="86">
        <f t="shared" si="198"/>
        <v>0</v>
      </c>
      <c r="W199" s="501"/>
      <c r="X199" s="501"/>
      <c r="Y199" s="101" t="s">
        <v>160</v>
      </c>
      <c r="Z199" s="183">
        <v>0</v>
      </c>
      <c r="AA199" s="151">
        <f>IFERROR(Z199/W192,"-")</f>
        <v>0</v>
      </c>
      <c r="AB199" s="183">
        <v>0</v>
      </c>
      <c r="AC199" s="151">
        <f>IFERROR(AB199/X192,"-")</f>
        <v>0</v>
      </c>
      <c r="AD199" s="186" t="str">
        <f t="shared" si="206"/>
        <v>-</v>
      </c>
      <c r="AE199" s="86">
        <f t="shared" si="199"/>
        <v>0</v>
      </c>
      <c r="AF199" s="501"/>
      <c r="AG199" s="501"/>
      <c r="AH199" s="101" t="s">
        <v>160</v>
      </c>
      <c r="AI199" s="183">
        <v>0</v>
      </c>
      <c r="AJ199" s="151">
        <f>IFERROR(AI199/AF192,"-")</f>
        <v>0</v>
      </c>
      <c r="AK199" s="183">
        <v>0</v>
      </c>
      <c r="AL199" s="151">
        <f>IFERROR(AK199/AG192,"-")</f>
        <v>0</v>
      </c>
      <c r="AM199" s="186" t="str">
        <f t="shared" si="207"/>
        <v>-</v>
      </c>
      <c r="AN199" s="86">
        <f t="shared" si="200"/>
        <v>0</v>
      </c>
      <c r="AO199" s="501"/>
      <c r="AP199" s="520"/>
      <c r="AQ199" s="101" t="s">
        <v>160</v>
      </c>
      <c r="AR199" s="183">
        <f t="shared" si="202"/>
        <v>0</v>
      </c>
      <c r="AS199" s="151">
        <f>IFERROR(AR199/AO192,"-")</f>
        <v>0</v>
      </c>
      <c r="AT199" s="183">
        <f t="shared" si="203"/>
        <v>0</v>
      </c>
      <c r="AU199" s="151">
        <f>IFERROR(AT199/AP192,"-")</f>
        <v>0</v>
      </c>
      <c r="AV199" s="186" t="str">
        <f t="shared" si="208"/>
        <v>-</v>
      </c>
      <c r="AW199" s="86">
        <f t="shared" si="201"/>
        <v>0</v>
      </c>
      <c r="AX199" s="98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P199" s="132"/>
      <c r="BQ199" s="132"/>
      <c r="BR199" s="132"/>
      <c r="BS199" s="132"/>
      <c r="BU199" s="66"/>
      <c r="BV199" s="124"/>
    </row>
    <row r="200" spans="2:74" s="10" customFormat="1" ht="14.25" customHeight="1">
      <c r="B200" s="505"/>
      <c r="C200" s="507"/>
      <c r="D200" s="494"/>
      <c r="E200" s="501"/>
      <c r="F200" s="501"/>
      <c r="G200" s="101" t="s">
        <v>151</v>
      </c>
      <c r="H200" s="183">
        <v>50882</v>
      </c>
      <c r="I200" s="151">
        <f>IFERROR(H200/E192,"-")</f>
        <v>7.7882328040267744E-5</v>
      </c>
      <c r="J200" s="183">
        <v>5</v>
      </c>
      <c r="K200" s="151">
        <f>IFERROR(J200/F192,"-")</f>
        <v>4.8355899419729211E-3</v>
      </c>
      <c r="L200" s="186">
        <f t="shared" si="204"/>
        <v>10176.4</v>
      </c>
      <c r="M200" s="86">
        <f t="shared" si="197"/>
        <v>4.918355301987016E-4</v>
      </c>
      <c r="N200" s="501"/>
      <c r="O200" s="501"/>
      <c r="P200" s="101" t="s">
        <v>151</v>
      </c>
      <c r="Q200" s="183">
        <v>10600</v>
      </c>
      <c r="R200" s="151">
        <f>IFERROR(Q200/N192,"-")</f>
        <v>9.3107489698227201E-5</v>
      </c>
      <c r="S200" s="183">
        <v>1</v>
      </c>
      <c r="T200" s="151">
        <f>IFERROR(S200/O192,"-")</f>
        <v>7.0921985815602835E-3</v>
      </c>
      <c r="U200" s="186">
        <f t="shared" si="205"/>
        <v>10600</v>
      </c>
      <c r="V200" s="86">
        <f t="shared" si="198"/>
        <v>9.8367106039740304E-5</v>
      </c>
      <c r="W200" s="501"/>
      <c r="X200" s="501"/>
      <c r="Y200" s="101" t="s">
        <v>151</v>
      </c>
      <c r="Z200" s="183">
        <v>0</v>
      </c>
      <c r="AA200" s="151">
        <f>IFERROR(Z200/W192,"-")</f>
        <v>0</v>
      </c>
      <c r="AB200" s="183">
        <v>0</v>
      </c>
      <c r="AC200" s="151">
        <f>IFERROR(AB200/X192,"-")</f>
        <v>0</v>
      </c>
      <c r="AD200" s="186" t="str">
        <f t="shared" si="206"/>
        <v>-</v>
      </c>
      <c r="AE200" s="86">
        <f t="shared" si="199"/>
        <v>0</v>
      </c>
      <c r="AF200" s="501"/>
      <c r="AG200" s="501"/>
      <c r="AH200" s="101" t="s">
        <v>151</v>
      </c>
      <c r="AI200" s="183">
        <v>0</v>
      </c>
      <c r="AJ200" s="151">
        <f>IFERROR(AI200/AF192,"-")</f>
        <v>0</v>
      </c>
      <c r="AK200" s="183">
        <v>0</v>
      </c>
      <c r="AL200" s="151">
        <f>IFERROR(AK200/AG192,"-")</f>
        <v>0</v>
      </c>
      <c r="AM200" s="186" t="str">
        <f t="shared" si="207"/>
        <v>-</v>
      </c>
      <c r="AN200" s="86">
        <f t="shared" si="200"/>
        <v>0</v>
      </c>
      <c r="AO200" s="501"/>
      <c r="AP200" s="520"/>
      <c r="AQ200" s="101" t="s">
        <v>151</v>
      </c>
      <c r="AR200" s="183">
        <f t="shared" si="202"/>
        <v>61482</v>
      </c>
      <c r="AS200" s="151">
        <f>IFERROR(AR200/AO192,"-")</f>
        <v>6.509346897857144E-5</v>
      </c>
      <c r="AT200" s="183">
        <f t="shared" si="203"/>
        <v>6</v>
      </c>
      <c r="AU200" s="151">
        <f>IFERROR(AT200/AP192,"-")</f>
        <v>4.3636363636363638E-3</v>
      </c>
      <c r="AV200" s="186">
        <f t="shared" si="208"/>
        <v>10247</v>
      </c>
      <c r="AW200" s="86">
        <f t="shared" si="201"/>
        <v>5.9020263623844188E-4</v>
      </c>
      <c r="AX200" s="98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P200" s="132"/>
      <c r="BQ200" s="132"/>
      <c r="BR200" s="132"/>
      <c r="BS200" s="132"/>
      <c r="BU200" s="66"/>
      <c r="BV200" s="124"/>
    </row>
    <row r="201" spans="2:74" s="10" customFormat="1" ht="14.25" customHeight="1">
      <c r="B201" s="505"/>
      <c r="C201" s="507"/>
      <c r="D201" s="494"/>
      <c r="E201" s="501"/>
      <c r="F201" s="501"/>
      <c r="G201" s="101" t="s">
        <v>152</v>
      </c>
      <c r="H201" s="183">
        <v>402573</v>
      </c>
      <c r="I201" s="151">
        <f>IFERROR(H201/E192,"-")</f>
        <v>6.161967384567176E-4</v>
      </c>
      <c r="J201" s="183">
        <v>43</v>
      </c>
      <c r="K201" s="151">
        <f>IFERROR(J201/F192,"-")</f>
        <v>4.1586073500967116E-2</v>
      </c>
      <c r="L201" s="186">
        <f t="shared" si="204"/>
        <v>9362.1627906976737</v>
      </c>
      <c r="M201" s="86">
        <f t="shared" si="197"/>
        <v>4.2297855597088338E-3</v>
      </c>
      <c r="N201" s="501"/>
      <c r="O201" s="501"/>
      <c r="P201" s="101" t="s">
        <v>152</v>
      </c>
      <c r="Q201" s="183">
        <v>143478</v>
      </c>
      <c r="R201" s="151">
        <f>IFERROR(Q201/N192,"-")</f>
        <v>1.260271359143608E-3</v>
      </c>
      <c r="S201" s="183">
        <v>10</v>
      </c>
      <c r="T201" s="151">
        <f>IFERROR(S201/O192,"-")</f>
        <v>7.0921985815602842E-2</v>
      </c>
      <c r="U201" s="186">
        <f t="shared" si="205"/>
        <v>14347.8</v>
      </c>
      <c r="V201" s="86">
        <f t="shared" si="198"/>
        <v>9.8367106039740321E-4</v>
      </c>
      <c r="W201" s="501"/>
      <c r="X201" s="501"/>
      <c r="Y201" s="101" t="s">
        <v>152</v>
      </c>
      <c r="Z201" s="183">
        <v>88412</v>
      </c>
      <c r="AA201" s="151">
        <f>IFERROR(Z201/W192,"-")</f>
        <v>1.3190654883818635E-3</v>
      </c>
      <c r="AB201" s="183">
        <v>4</v>
      </c>
      <c r="AC201" s="151">
        <f>IFERROR(AB201/X192,"-")</f>
        <v>4.8192771084337352E-2</v>
      </c>
      <c r="AD201" s="186">
        <f t="shared" si="206"/>
        <v>22103</v>
      </c>
      <c r="AE201" s="86">
        <f t="shared" si="199"/>
        <v>3.9346842415896122E-4</v>
      </c>
      <c r="AF201" s="501"/>
      <c r="AG201" s="501"/>
      <c r="AH201" s="101" t="s">
        <v>152</v>
      </c>
      <c r="AI201" s="183">
        <v>93311</v>
      </c>
      <c r="AJ201" s="151">
        <f>IFERROR(AI201/AF192,"-")</f>
        <v>8.4577041825713338E-4</v>
      </c>
      <c r="AK201" s="183">
        <v>8</v>
      </c>
      <c r="AL201" s="151">
        <f>IFERROR(AK201/AG192,"-")</f>
        <v>6.8376068376068383E-2</v>
      </c>
      <c r="AM201" s="186">
        <f t="shared" si="207"/>
        <v>11663.875</v>
      </c>
      <c r="AN201" s="86">
        <f t="shared" si="200"/>
        <v>7.8693684831792243E-4</v>
      </c>
      <c r="AO201" s="501"/>
      <c r="AP201" s="520"/>
      <c r="AQ201" s="101" t="s">
        <v>152</v>
      </c>
      <c r="AR201" s="183">
        <f t="shared" si="202"/>
        <v>727774</v>
      </c>
      <c r="AS201" s="151">
        <f>IFERROR(AR201/AO192,"-")</f>
        <v>7.7052363768925617E-4</v>
      </c>
      <c r="AT201" s="183">
        <f t="shared" si="203"/>
        <v>65</v>
      </c>
      <c r="AU201" s="151">
        <f>IFERROR(AT201/AP192,"-")</f>
        <v>4.7272727272727272E-2</v>
      </c>
      <c r="AV201" s="186">
        <f t="shared" si="208"/>
        <v>11196.523076923077</v>
      </c>
      <c r="AW201" s="86">
        <f t="shared" si="201"/>
        <v>6.3938618925831201E-3</v>
      </c>
      <c r="AX201" s="98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P201" s="132"/>
      <c r="BQ201" s="132"/>
      <c r="BR201" s="132"/>
      <c r="BS201" s="132"/>
      <c r="BU201" s="66"/>
      <c r="BV201" s="124"/>
    </row>
    <row r="202" spans="2:74" s="10" customFormat="1" ht="14.25" customHeight="1">
      <c r="B202" s="505"/>
      <c r="C202" s="507"/>
      <c r="D202" s="494"/>
      <c r="E202" s="501"/>
      <c r="F202" s="501"/>
      <c r="G202" s="101" t="s">
        <v>153</v>
      </c>
      <c r="H202" s="183">
        <v>232102</v>
      </c>
      <c r="I202" s="151">
        <f>IFERROR(H202/E192,"-")</f>
        <v>3.5526598999257545E-4</v>
      </c>
      <c r="J202" s="183">
        <v>5</v>
      </c>
      <c r="K202" s="151">
        <f>IFERROR(J202/F192,"-")</f>
        <v>4.8355899419729211E-3</v>
      </c>
      <c r="L202" s="186">
        <f t="shared" si="204"/>
        <v>46420.4</v>
      </c>
      <c r="M202" s="86">
        <f t="shared" si="197"/>
        <v>4.918355301987016E-4</v>
      </c>
      <c r="N202" s="501"/>
      <c r="O202" s="501"/>
      <c r="P202" s="101" t="s">
        <v>153</v>
      </c>
      <c r="Q202" s="183">
        <v>18660</v>
      </c>
      <c r="R202" s="151">
        <f>IFERROR(Q202/N192,"-")</f>
        <v>1.6390431677065279E-4</v>
      </c>
      <c r="S202" s="183">
        <v>3</v>
      </c>
      <c r="T202" s="151">
        <f>IFERROR(S202/O192,"-")</f>
        <v>2.1276595744680851E-2</v>
      </c>
      <c r="U202" s="186">
        <f t="shared" si="205"/>
        <v>6220</v>
      </c>
      <c r="V202" s="86">
        <f t="shared" si="198"/>
        <v>2.9510131811922094E-4</v>
      </c>
      <c r="W202" s="501"/>
      <c r="X202" s="501"/>
      <c r="Y202" s="101" t="s">
        <v>153</v>
      </c>
      <c r="Z202" s="183">
        <v>0</v>
      </c>
      <c r="AA202" s="151">
        <f>IFERROR(Z202/W192,"-")</f>
        <v>0</v>
      </c>
      <c r="AB202" s="183">
        <v>0</v>
      </c>
      <c r="AC202" s="151">
        <f>IFERROR(AB202/X192,"-")</f>
        <v>0</v>
      </c>
      <c r="AD202" s="186" t="str">
        <f t="shared" si="206"/>
        <v>-</v>
      </c>
      <c r="AE202" s="86">
        <f t="shared" si="199"/>
        <v>0</v>
      </c>
      <c r="AF202" s="501"/>
      <c r="AG202" s="501"/>
      <c r="AH202" s="101" t="s">
        <v>153</v>
      </c>
      <c r="AI202" s="183">
        <v>14520</v>
      </c>
      <c r="AJ202" s="151">
        <f>IFERROR(AI202/AF192,"-")</f>
        <v>1.3160920441420172E-4</v>
      </c>
      <c r="AK202" s="183">
        <v>2</v>
      </c>
      <c r="AL202" s="151">
        <f>IFERROR(AK202/AG192,"-")</f>
        <v>1.7094017094017096E-2</v>
      </c>
      <c r="AM202" s="186">
        <f t="shared" si="207"/>
        <v>7260</v>
      </c>
      <c r="AN202" s="86">
        <f t="shared" si="200"/>
        <v>1.9673421207948061E-4</v>
      </c>
      <c r="AO202" s="501"/>
      <c r="AP202" s="520"/>
      <c r="AQ202" s="101" t="s">
        <v>153</v>
      </c>
      <c r="AR202" s="183">
        <f t="shared" si="202"/>
        <v>265282</v>
      </c>
      <c r="AS202" s="151">
        <f>IFERROR(AR202/AO192,"-")</f>
        <v>2.808647350049346E-4</v>
      </c>
      <c r="AT202" s="183">
        <f t="shared" si="203"/>
        <v>10</v>
      </c>
      <c r="AU202" s="151">
        <f>IFERROR(AT202/AP192,"-")</f>
        <v>7.2727272727272727E-3</v>
      </c>
      <c r="AV202" s="186">
        <f t="shared" si="208"/>
        <v>26528.2</v>
      </c>
      <c r="AW202" s="86">
        <f t="shared" si="201"/>
        <v>9.8367106039740321E-4</v>
      </c>
      <c r="AX202" s="98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P202" s="132"/>
      <c r="BQ202" s="132"/>
      <c r="BR202" s="132"/>
      <c r="BS202" s="132"/>
      <c r="BU202" s="66"/>
      <c r="BV202" s="124"/>
    </row>
    <row r="203" spans="2:74" s="10" customFormat="1" ht="14.25" customHeight="1">
      <c r="B203" s="505"/>
      <c r="C203" s="507"/>
      <c r="D203" s="494"/>
      <c r="E203" s="501"/>
      <c r="F203" s="501"/>
      <c r="G203" s="101" t="s">
        <v>154</v>
      </c>
      <c r="H203" s="183">
        <v>448</v>
      </c>
      <c r="I203" s="151">
        <f>IFERROR(H203/E192,"-")</f>
        <v>6.8572939275264241E-7</v>
      </c>
      <c r="J203" s="183">
        <v>1</v>
      </c>
      <c r="K203" s="151">
        <f>IFERROR(J203/F192,"-")</f>
        <v>9.6711798839458415E-4</v>
      </c>
      <c r="L203" s="186">
        <f t="shared" si="204"/>
        <v>448</v>
      </c>
      <c r="M203" s="86">
        <f t="shared" si="197"/>
        <v>9.8367106039740304E-5</v>
      </c>
      <c r="N203" s="501"/>
      <c r="O203" s="501"/>
      <c r="P203" s="101" t="s">
        <v>154</v>
      </c>
      <c r="Q203" s="183">
        <v>376324</v>
      </c>
      <c r="R203" s="151">
        <f>IFERROR(Q203/N192,"-")</f>
        <v>3.3055266936977035E-3</v>
      </c>
      <c r="S203" s="183">
        <v>2</v>
      </c>
      <c r="T203" s="151">
        <f>IFERROR(S203/O192,"-")</f>
        <v>1.4184397163120567E-2</v>
      </c>
      <c r="U203" s="186">
        <f t="shared" si="205"/>
        <v>188162</v>
      </c>
      <c r="V203" s="86">
        <f t="shared" si="198"/>
        <v>1.9673421207948061E-4</v>
      </c>
      <c r="W203" s="501"/>
      <c r="X203" s="501"/>
      <c r="Y203" s="101" t="s">
        <v>154</v>
      </c>
      <c r="Z203" s="183">
        <v>4879</v>
      </c>
      <c r="AA203" s="151">
        <f>IFERROR(Z203/W192,"-")</f>
        <v>7.2792386981576168E-5</v>
      </c>
      <c r="AB203" s="183">
        <v>2</v>
      </c>
      <c r="AC203" s="151">
        <f>IFERROR(AB203/X192,"-")</f>
        <v>2.4096385542168676E-2</v>
      </c>
      <c r="AD203" s="186">
        <f t="shared" si="206"/>
        <v>2439.5</v>
      </c>
      <c r="AE203" s="86">
        <f t="shared" si="199"/>
        <v>1.9673421207948061E-4</v>
      </c>
      <c r="AF203" s="501"/>
      <c r="AG203" s="501"/>
      <c r="AH203" s="101" t="s">
        <v>154</v>
      </c>
      <c r="AI203" s="183">
        <v>655264</v>
      </c>
      <c r="AJ203" s="151">
        <f>IFERROR(AI203/AF192,"-")</f>
        <v>5.9393094849357767E-3</v>
      </c>
      <c r="AK203" s="183">
        <v>4</v>
      </c>
      <c r="AL203" s="151">
        <f>IFERROR(AK203/AG192,"-")</f>
        <v>3.4188034188034191E-2</v>
      </c>
      <c r="AM203" s="186">
        <f t="shared" si="207"/>
        <v>163816</v>
      </c>
      <c r="AN203" s="86">
        <f t="shared" si="200"/>
        <v>3.9346842415896122E-4</v>
      </c>
      <c r="AO203" s="501"/>
      <c r="AP203" s="520"/>
      <c r="AQ203" s="101" t="s">
        <v>154</v>
      </c>
      <c r="AR203" s="183">
        <f t="shared" si="202"/>
        <v>1036915</v>
      </c>
      <c r="AS203" s="151">
        <f>IFERROR(AR203/AO192,"-")</f>
        <v>1.0978236619809927E-3</v>
      </c>
      <c r="AT203" s="183">
        <f t="shared" si="203"/>
        <v>9</v>
      </c>
      <c r="AU203" s="151">
        <f>IFERROR(AT203/AP192,"-")</f>
        <v>6.5454545454545453E-3</v>
      </c>
      <c r="AV203" s="186">
        <f t="shared" si="208"/>
        <v>115212.77777777778</v>
      </c>
      <c r="AW203" s="86">
        <f t="shared" si="201"/>
        <v>8.8530395435766282E-4</v>
      </c>
      <c r="AX203" s="98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P203" s="132"/>
      <c r="BQ203" s="132"/>
      <c r="BR203" s="132"/>
      <c r="BS203" s="132"/>
      <c r="BU203" s="66"/>
      <c r="BV203" s="124"/>
    </row>
    <row r="204" spans="2:74" s="10" customFormat="1" ht="14.25" customHeight="1">
      <c r="B204" s="505"/>
      <c r="C204" s="507"/>
      <c r="D204" s="494"/>
      <c r="E204" s="501"/>
      <c r="F204" s="501"/>
      <c r="G204" s="101" t="s">
        <v>155</v>
      </c>
      <c r="H204" s="183">
        <v>3841550</v>
      </c>
      <c r="I204" s="151">
        <f>IFERROR(H204/E192,"-")</f>
        <v>5.8800530105556099E-3</v>
      </c>
      <c r="J204" s="183">
        <v>128</v>
      </c>
      <c r="K204" s="151">
        <f>IFERROR(J204/F192,"-")</f>
        <v>0.12379110251450677</v>
      </c>
      <c r="L204" s="186">
        <f t="shared" si="204"/>
        <v>30012.109375</v>
      </c>
      <c r="M204" s="86">
        <f t="shared" si="197"/>
        <v>1.2590989573086759E-2</v>
      </c>
      <c r="N204" s="501"/>
      <c r="O204" s="501"/>
      <c r="P204" s="101" t="s">
        <v>155</v>
      </c>
      <c r="Q204" s="183">
        <v>293350</v>
      </c>
      <c r="R204" s="151">
        <f>IFERROR(Q204/N192,"-")</f>
        <v>2.576705858771222E-3</v>
      </c>
      <c r="S204" s="183">
        <v>17</v>
      </c>
      <c r="T204" s="151">
        <f>IFERROR(S204/O192,"-")</f>
        <v>0.12056737588652482</v>
      </c>
      <c r="U204" s="186">
        <f t="shared" si="205"/>
        <v>17255.882352941175</v>
      </c>
      <c r="V204" s="86">
        <f t="shared" si="198"/>
        <v>1.6722408026755853E-3</v>
      </c>
      <c r="W204" s="501"/>
      <c r="X204" s="501"/>
      <c r="Y204" s="101" t="s">
        <v>155</v>
      </c>
      <c r="Z204" s="183">
        <v>588661</v>
      </c>
      <c r="AA204" s="151">
        <f>IFERROR(Z204/W192,"-")</f>
        <v>8.7825454627918857E-3</v>
      </c>
      <c r="AB204" s="183">
        <v>12</v>
      </c>
      <c r="AC204" s="151">
        <f>IFERROR(AB204/X192,"-")</f>
        <v>0.14457831325301204</v>
      </c>
      <c r="AD204" s="186">
        <f t="shared" si="206"/>
        <v>49055.083333333336</v>
      </c>
      <c r="AE204" s="86">
        <f t="shared" si="199"/>
        <v>1.1804052724768838E-3</v>
      </c>
      <c r="AF204" s="501"/>
      <c r="AG204" s="501"/>
      <c r="AH204" s="101" t="s">
        <v>155</v>
      </c>
      <c r="AI204" s="183">
        <v>1520392</v>
      </c>
      <c r="AJ204" s="151">
        <f>IFERROR(AI204/AF192,"-")</f>
        <v>1.3780825173396486E-2</v>
      </c>
      <c r="AK204" s="183">
        <v>24</v>
      </c>
      <c r="AL204" s="151">
        <f>IFERROR(AK204/AG192,"-")</f>
        <v>0.20512820512820512</v>
      </c>
      <c r="AM204" s="186">
        <f t="shared" si="207"/>
        <v>63349.666666666664</v>
      </c>
      <c r="AN204" s="86">
        <f t="shared" si="200"/>
        <v>2.3608105449537675E-3</v>
      </c>
      <c r="AO204" s="501"/>
      <c r="AP204" s="520"/>
      <c r="AQ204" s="101" t="s">
        <v>155</v>
      </c>
      <c r="AR204" s="183">
        <f t="shared" si="202"/>
        <v>6243953</v>
      </c>
      <c r="AS204" s="151">
        <f>IFERROR(AR204/AO192,"-")</f>
        <v>6.610724454460786E-3</v>
      </c>
      <c r="AT204" s="183">
        <f t="shared" si="203"/>
        <v>181</v>
      </c>
      <c r="AU204" s="151">
        <f>IFERROR(AT204/AP192,"-")</f>
        <v>0.13163636363636363</v>
      </c>
      <c r="AV204" s="186">
        <f t="shared" si="208"/>
        <v>34496.977900552483</v>
      </c>
      <c r="AW204" s="86">
        <f t="shared" si="201"/>
        <v>1.7804446193192998E-2</v>
      </c>
      <c r="AX204" s="98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P204" s="132"/>
      <c r="BQ204" s="132"/>
      <c r="BR204" s="132"/>
      <c r="BS204" s="132"/>
      <c r="BU204" s="66"/>
      <c r="BV204" s="124"/>
    </row>
    <row r="205" spans="2:74" s="10" customFormat="1" ht="14.25" customHeight="1">
      <c r="B205" s="505"/>
      <c r="C205" s="507"/>
      <c r="D205" s="494"/>
      <c r="E205" s="501"/>
      <c r="F205" s="501"/>
      <c r="G205" s="101" t="s">
        <v>156</v>
      </c>
      <c r="H205" s="183">
        <v>6754200</v>
      </c>
      <c r="I205" s="151">
        <f>IFERROR(H205/E192,"-")</f>
        <v>1.0338288983325663E-2</v>
      </c>
      <c r="J205" s="183">
        <v>96</v>
      </c>
      <c r="K205" s="151">
        <f>IFERROR(J205/F192,"-")</f>
        <v>9.2843326885880081E-2</v>
      </c>
      <c r="L205" s="186">
        <f t="shared" si="204"/>
        <v>70356.25</v>
      </c>
      <c r="M205" s="86">
        <f t="shared" si="197"/>
        <v>9.4432421798150701E-3</v>
      </c>
      <c r="N205" s="501"/>
      <c r="O205" s="501"/>
      <c r="P205" s="101" t="s">
        <v>156</v>
      </c>
      <c r="Q205" s="183">
        <v>842582</v>
      </c>
      <c r="R205" s="151">
        <f>IFERROR(Q205/N192,"-")</f>
        <v>7.4010089514067621E-3</v>
      </c>
      <c r="S205" s="183">
        <v>14</v>
      </c>
      <c r="T205" s="151">
        <f>IFERROR(S205/O192,"-")</f>
        <v>9.9290780141843976E-2</v>
      </c>
      <c r="U205" s="186">
        <f t="shared" si="205"/>
        <v>60184.428571428572</v>
      </c>
      <c r="V205" s="86">
        <f t="shared" si="198"/>
        <v>1.3771394845563643E-3</v>
      </c>
      <c r="W205" s="501"/>
      <c r="X205" s="501"/>
      <c r="Y205" s="101" t="s">
        <v>156</v>
      </c>
      <c r="Z205" s="183">
        <v>695807</v>
      </c>
      <c r="AA205" s="151">
        <f>IFERROR(Z205/W192,"-")</f>
        <v>1.0381113426622171E-2</v>
      </c>
      <c r="AB205" s="183">
        <v>7</v>
      </c>
      <c r="AC205" s="151">
        <f>IFERROR(AB205/X192,"-")</f>
        <v>8.4337349397590355E-2</v>
      </c>
      <c r="AD205" s="186">
        <f t="shared" si="206"/>
        <v>99401</v>
      </c>
      <c r="AE205" s="86">
        <f t="shared" si="199"/>
        <v>6.8856974227818216E-4</v>
      </c>
      <c r="AF205" s="501"/>
      <c r="AG205" s="501"/>
      <c r="AH205" s="101" t="s">
        <v>156</v>
      </c>
      <c r="AI205" s="183">
        <v>2943497</v>
      </c>
      <c r="AJ205" s="151">
        <f>IFERROR(AI205/AF192,"-")</f>
        <v>2.667984148523344E-2</v>
      </c>
      <c r="AK205" s="183">
        <v>22</v>
      </c>
      <c r="AL205" s="151">
        <f>IFERROR(AK205/AG192,"-")</f>
        <v>0.18803418803418803</v>
      </c>
      <c r="AM205" s="186">
        <f t="shared" si="207"/>
        <v>133795.31818181818</v>
      </c>
      <c r="AN205" s="86">
        <f t="shared" si="200"/>
        <v>2.1640763328742867E-3</v>
      </c>
      <c r="AO205" s="501"/>
      <c r="AP205" s="520"/>
      <c r="AQ205" s="101" t="s">
        <v>156</v>
      </c>
      <c r="AR205" s="183">
        <f t="shared" si="202"/>
        <v>11236086</v>
      </c>
      <c r="AS205" s="151">
        <f>IFERROR(AR205/AO192,"-")</f>
        <v>1.1896096670270336E-2</v>
      </c>
      <c r="AT205" s="183">
        <f t="shared" si="203"/>
        <v>139</v>
      </c>
      <c r="AU205" s="151">
        <f>IFERROR(AT205/AP192,"-")</f>
        <v>0.10109090909090909</v>
      </c>
      <c r="AV205" s="186">
        <f t="shared" si="208"/>
        <v>80835.151079136689</v>
      </c>
      <c r="AW205" s="86">
        <f t="shared" si="201"/>
        <v>1.3673027739523903E-2</v>
      </c>
      <c r="AX205" s="98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P205" s="132"/>
      <c r="BQ205" s="132"/>
      <c r="BR205" s="132"/>
      <c r="BS205" s="132"/>
      <c r="BU205" s="66"/>
      <c r="BV205" s="124"/>
    </row>
    <row r="206" spans="2:74" s="10" customFormat="1" ht="14.25" customHeight="1">
      <c r="B206" s="505"/>
      <c r="C206" s="507"/>
      <c r="D206" s="494"/>
      <c r="E206" s="501"/>
      <c r="F206" s="501"/>
      <c r="G206" s="101" t="s">
        <v>157</v>
      </c>
      <c r="H206" s="183">
        <v>2785751</v>
      </c>
      <c r="I206" s="151">
        <f>IFERROR(H206/E192,"-")</f>
        <v>4.2639985303349693E-3</v>
      </c>
      <c r="J206" s="183">
        <v>50</v>
      </c>
      <c r="K206" s="151">
        <f>IFERROR(J206/F192,"-")</f>
        <v>4.8355899419729204E-2</v>
      </c>
      <c r="L206" s="186">
        <f t="shared" si="204"/>
        <v>55715.02</v>
      </c>
      <c r="M206" s="86">
        <f t="shared" si="197"/>
        <v>4.9183553019870154E-3</v>
      </c>
      <c r="N206" s="501"/>
      <c r="O206" s="501"/>
      <c r="P206" s="101" t="s">
        <v>157</v>
      </c>
      <c r="Q206" s="183">
        <v>495972</v>
      </c>
      <c r="R206" s="151">
        <f>IFERROR(Q206/N192,"-")</f>
        <v>4.3564818755291645E-3</v>
      </c>
      <c r="S206" s="183">
        <v>11</v>
      </c>
      <c r="T206" s="151">
        <f>IFERROR(S206/O192,"-")</f>
        <v>7.8014184397163122E-2</v>
      </c>
      <c r="U206" s="186">
        <f t="shared" si="205"/>
        <v>45088.36363636364</v>
      </c>
      <c r="V206" s="86">
        <f t="shared" si="198"/>
        <v>1.0820381664371434E-3</v>
      </c>
      <c r="W206" s="501"/>
      <c r="X206" s="501"/>
      <c r="Y206" s="101" t="s">
        <v>157</v>
      </c>
      <c r="Z206" s="183">
        <v>882229</v>
      </c>
      <c r="AA206" s="151">
        <f>IFERROR(Z206/W192,"-")</f>
        <v>1.3162442052545392E-2</v>
      </c>
      <c r="AB206" s="183">
        <v>7</v>
      </c>
      <c r="AC206" s="151">
        <f>IFERROR(AB206/X192,"-")</f>
        <v>8.4337349397590355E-2</v>
      </c>
      <c r="AD206" s="186">
        <f t="shared" si="206"/>
        <v>126032.71428571429</v>
      </c>
      <c r="AE206" s="86">
        <f t="shared" si="199"/>
        <v>6.8856974227818216E-4</v>
      </c>
      <c r="AF206" s="501"/>
      <c r="AG206" s="501"/>
      <c r="AH206" s="101" t="s">
        <v>157</v>
      </c>
      <c r="AI206" s="183">
        <v>1024592</v>
      </c>
      <c r="AJ206" s="151">
        <f>IFERROR(AI206/AF192,"-")</f>
        <v>9.2868965543495708E-3</v>
      </c>
      <c r="AK206" s="183">
        <v>15</v>
      </c>
      <c r="AL206" s="151">
        <f>IFERROR(AK206/AG192,"-")</f>
        <v>0.12820512820512819</v>
      </c>
      <c r="AM206" s="186">
        <f t="shared" si="207"/>
        <v>68306.133333333331</v>
      </c>
      <c r="AN206" s="86">
        <f t="shared" si="200"/>
        <v>1.4755065905961047E-3</v>
      </c>
      <c r="AO206" s="501"/>
      <c r="AP206" s="520"/>
      <c r="AQ206" s="101" t="s">
        <v>157</v>
      </c>
      <c r="AR206" s="183">
        <f t="shared" si="202"/>
        <v>5188544</v>
      </c>
      <c r="AS206" s="151">
        <f>IFERROR(AR206/AO192,"-")</f>
        <v>5.4933204500171263E-3</v>
      </c>
      <c r="AT206" s="183">
        <f t="shared" si="203"/>
        <v>83</v>
      </c>
      <c r="AU206" s="151">
        <f>IFERROR(AT206/AP192,"-")</f>
        <v>6.0363636363636362E-2</v>
      </c>
      <c r="AV206" s="186">
        <f t="shared" si="208"/>
        <v>62512.578313253012</v>
      </c>
      <c r="AW206" s="86">
        <f t="shared" si="201"/>
        <v>8.1644698012984466E-3</v>
      </c>
      <c r="AX206" s="98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P206" s="132"/>
      <c r="BQ206" s="132"/>
      <c r="BR206" s="132"/>
      <c r="BS206" s="132"/>
      <c r="BU206" s="66"/>
      <c r="BV206" s="124"/>
    </row>
    <row r="207" spans="2:74" s="10" customFormat="1" ht="14.25" customHeight="1">
      <c r="B207" s="505"/>
      <c r="C207" s="507"/>
      <c r="D207" s="494"/>
      <c r="E207" s="501"/>
      <c r="F207" s="501"/>
      <c r="G207" s="102" t="s">
        <v>158</v>
      </c>
      <c r="H207" s="184">
        <v>1182156</v>
      </c>
      <c r="I207" s="152">
        <f>IFERROR(H207/E192,"-")</f>
        <v>1.8094623125421711E-3</v>
      </c>
      <c r="J207" s="184">
        <v>89</v>
      </c>
      <c r="K207" s="152">
        <f>IFERROR(J207/F192,"-")</f>
        <v>8.6073500967117994E-2</v>
      </c>
      <c r="L207" s="187">
        <f t="shared" si="204"/>
        <v>13282.651685393259</v>
      </c>
      <c r="M207" s="87">
        <f t="shared" si="197"/>
        <v>8.7546724375368885E-3</v>
      </c>
      <c r="N207" s="501"/>
      <c r="O207" s="501"/>
      <c r="P207" s="102" t="s">
        <v>158</v>
      </c>
      <c r="Q207" s="184">
        <v>924926</v>
      </c>
      <c r="R207" s="152">
        <f>IFERROR(Q207/N192,"-")</f>
        <v>8.1242960393040093E-3</v>
      </c>
      <c r="S207" s="184">
        <v>13</v>
      </c>
      <c r="T207" s="152">
        <f>IFERROR(S207/O192,"-")</f>
        <v>9.2198581560283682E-2</v>
      </c>
      <c r="U207" s="187">
        <f t="shared" si="205"/>
        <v>71148.153846153844</v>
      </c>
      <c r="V207" s="87">
        <f t="shared" si="198"/>
        <v>1.2787723785166241E-3</v>
      </c>
      <c r="W207" s="501"/>
      <c r="X207" s="501"/>
      <c r="Y207" s="102" t="s">
        <v>158</v>
      </c>
      <c r="Z207" s="184">
        <v>80068</v>
      </c>
      <c r="AA207" s="152">
        <f>IFERROR(Z207/W192,"-")</f>
        <v>1.1945769298710475E-3</v>
      </c>
      <c r="AB207" s="184">
        <v>8</v>
      </c>
      <c r="AC207" s="152">
        <f>IFERROR(AB207/X192,"-")</f>
        <v>9.6385542168674704E-2</v>
      </c>
      <c r="AD207" s="187">
        <f t="shared" si="206"/>
        <v>10008.5</v>
      </c>
      <c r="AE207" s="87">
        <f t="shared" si="199"/>
        <v>7.8693684831792243E-4</v>
      </c>
      <c r="AF207" s="501"/>
      <c r="AG207" s="501"/>
      <c r="AH207" s="102" t="s">
        <v>158</v>
      </c>
      <c r="AI207" s="184">
        <v>100911</v>
      </c>
      <c r="AJ207" s="152">
        <f>IFERROR(AI207/AF192,"-")</f>
        <v>9.146567786943189E-4</v>
      </c>
      <c r="AK207" s="184">
        <v>12</v>
      </c>
      <c r="AL207" s="152">
        <f>IFERROR(AK207/AG192,"-")</f>
        <v>0.10256410256410256</v>
      </c>
      <c r="AM207" s="187">
        <f t="shared" si="207"/>
        <v>8409.25</v>
      </c>
      <c r="AN207" s="87">
        <f t="shared" si="200"/>
        <v>1.1804052724768838E-3</v>
      </c>
      <c r="AO207" s="501"/>
      <c r="AP207" s="520"/>
      <c r="AQ207" s="102" t="s">
        <v>158</v>
      </c>
      <c r="AR207" s="184">
        <f t="shared" si="202"/>
        <v>2288061</v>
      </c>
      <c r="AS207" s="152">
        <f>IFERROR(AR207/AO192,"-")</f>
        <v>2.4224623096935549E-3</v>
      </c>
      <c r="AT207" s="184">
        <f t="shared" si="203"/>
        <v>122</v>
      </c>
      <c r="AU207" s="152">
        <f>IFERROR(AT207/AP192,"-")</f>
        <v>8.8727272727272724E-2</v>
      </c>
      <c r="AV207" s="187">
        <f t="shared" si="208"/>
        <v>18754.598360655738</v>
      </c>
      <c r="AW207" s="87">
        <f t="shared" si="201"/>
        <v>1.2000786936848317E-2</v>
      </c>
      <c r="AX207" s="98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P207" s="132"/>
      <c r="BQ207" s="132"/>
      <c r="BR207" s="132"/>
      <c r="BS207" s="132"/>
      <c r="BU207" s="66"/>
      <c r="BV207" s="124"/>
    </row>
    <row r="208" spans="2:74" s="10" customFormat="1" ht="14.25" customHeight="1">
      <c r="B208" s="505"/>
      <c r="C208" s="508"/>
      <c r="D208" s="495"/>
      <c r="E208" s="502"/>
      <c r="F208" s="502"/>
      <c r="G208" s="103" t="s">
        <v>81</v>
      </c>
      <c r="H208" s="174">
        <v>113911658</v>
      </c>
      <c r="I208" s="152">
        <f>IFERROR(H208/E192,"-")</f>
        <v>0.17435841979416669</v>
      </c>
      <c r="J208" s="184">
        <v>824</v>
      </c>
      <c r="K208" s="152">
        <f>IFERROR(J208/F192,"-")</f>
        <v>0.79690522243713735</v>
      </c>
      <c r="L208" s="187">
        <f t="shared" si="204"/>
        <v>138242.30339805825</v>
      </c>
      <c r="M208" s="88">
        <f t="shared" si="197"/>
        <v>8.1054495376746014E-2</v>
      </c>
      <c r="N208" s="502"/>
      <c r="O208" s="502"/>
      <c r="P208" s="103" t="s">
        <v>81</v>
      </c>
      <c r="Q208" s="174">
        <v>25655309</v>
      </c>
      <c r="R208" s="152">
        <f>IFERROR(Q208/N192,"-")</f>
        <v>0.22534919041720147</v>
      </c>
      <c r="S208" s="184">
        <v>124</v>
      </c>
      <c r="T208" s="152">
        <f>IFERROR(S208/O192,"-")</f>
        <v>0.87943262411347523</v>
      </c>
      <c r="U208" s="187">
        <f t="shared" si="205"/>
        <v>206897.65322580645</v>
      </c>
      <c r="V208" s="88">
        <f t="shared" si="198"/>
        <v>1.2197521148927798E-2</v>
      </c>
      <c r="W208" s="502"/>
      <c r="X208" s="502"/>
      <c r="Y208" s="103" t="s">
        <v>81</v>
      </c>
      <c r="Z208" s="174">
        <v>9825473</v>
      </c>
      <c r="AA208" s="152">
        <f>IFERROR(Z208/W192,"-")</f>
        <v>0.14659143941238537</v>
      </c>
      <c r="AB208" s="184">
        <v>73</v>
      </c>
      <c r="AC208" s="152">
        <f>IFERROR(AB208/X192,"-")</f>
        <v>0.87951807228915657</v>
      </c>
      <c r="AD208" s="187">
        <f t="shared" si="206"/>
        <v>134595.5205479452</v>
      </c>
      <c r="AE208" s="88">
        <f t="shared" si="199"/>
        <v>7.1807987409010423E-3</v>
      </c>
      <c r="AF208" s="502"/>
      <c r="AG208" s="502"/>
      <c r="AH208" s="103" t="s">
        <v>81</v>
      </c>
      <c r="AI208" s="174">
        <v>23784233</v>
      </c>
      <c r="AJ208" s="152">
        <f>IFERROR(AI208/AF192,"-")</f>
        <v>0.21558016410000017</v>
      </c>
      <c r="AK208" s="184">
        <v>99</v>
      </c>
      <c r="AL208" s="152">
        <f>IFERROR(AK208/AG192,"-")</f>
        <v>0.84615384615384615</v>
      </c>
      <c r="AM208" s="187">
        <f t="shared" si="207"/>
        <v>240244.77777777778</v>
      </c>
      <c r="AN208" s="88">
        <f t="shared" si="200"/>
        <v>9.738343497934291E-3</v>
      </c>
      <c r="AO208" s="502"/>
      <c r="AP208" s="521"/>
      <c r="AQ208" s="103" t="s">
        <v>81</v>
      </c>
      <c r="AR208" s="174">
        <f t="shared" si="202"/>
        <v>173176673</v>
      </c>
      <c r="AS208" s="152">
        <f>IFERROR(AR208/AO192,"-")</f>
        <v>0.18334911668029194</v>
      </c>
      <c r="AT208" s="184">
        <f t="shared" si="203"/>
        <v>1120</v>
      </c>
      <c r="AU208" s="152">
        <f>IFERROR(AT208/AP192,"-")</f>
        <v>0.81454545454545457</v>
      </c>
      <c r="AV208" s="187">
        <f t="shared" si="208"/>
        <v>154622.0294642857</v>
      </c>
      <c r="AW208" s="88">
        <f t="shared" si="201"/>
        <v>0.11017115876450914</v>
      </c>
      <c r="AX208" s="98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P208" s="132"/>
      <c r="BQ208" s="132"/>
      <c r="BR208" s="132"/>
      <c r="BS208" s="132"/>
      <c r="BU208" s="66"/>
      <c r="BV208" s="124"/>
    </row>
    <row r="209" spans="2:74" s="10" customFormat="1" ht="14.25" customHeight="1">
      <c r="B209" s="505">
        <v>13</v>
      </c>
      <c r="C209" s="506" t="s">
        <v>132</v>
      </c>
      <c r="D209" s="493">
        <f>BL17</f>
        <v>17424</v>
      </c>
      <c r="E209" s="503">
        <f t="shared" ref="E209" si="209">VLOOKUP(C209,$AY$5:$BI$78,2,0)</f>
        <v>709944120</v>
      </c>
      <c r="F209" s="503">
        <f t="shared" ref="F209" si="210">VLOOKUP(C209,$AY$5:$BI$78,7,0)</f>
        <v>1037</v>
      </c>
      <c r="G209" s="99" t="s">
        <v>144</v>
      </c>
      <c r="H209" s="182">
        <v>13773486</v>
      </c>
      <c r="I209" s="150">
        <f>IFERROR(H209/E209,"-")</f>
        <v>1.9400802981507898E-2</v>
      </c>
      <c r="J209" s="182">
        <v>189</v>
      </c>
      <c r="K209" s="150">
        <f>IFERROR(J209/F209,"-")</f>
        <v>0.18225650916104147</v>
      </c>
      <c r="L209" s="185">
        <f t="shared" si="204"/>
        <v>72875.587301587308</v>
      </c>
      <c r="M209" s="85">
        <f>IFERROR(J209/$BL$17,0)</f>
        <v>1.0847107438016529E-2</v>
      </c>
      <c r="N209" s="503">
        <f t="shared" ref="N209" si="211">VLOOKUP(C209,$AY$5:$BI$78,3,0)</f>
        <v>81450340</v>
      </c>
      <c r="O209" s="503">
        <f t="shared" ref="O209" si="212">VLOOKUP(C209,$AY$5:$BI$78,8,0)</f>
        <v>127</v>
      </c>
      <c r="P209" s="99" t="s">
        <v>144</v>
      </c>
      <c r="Q209" s="182">
        <v>698781</v>
      </c>
      <c r="R209" s="150">
        <f>IFERROR(Q209/N209,"-")</f>
        <v>8.579227539136116E-3</v>
      </c>
      <c r="S209" s="182">
        <v>30</v>
      </c>
      <c r="T209" s="150">
        <f>IFERROR(S209/O209,"-")</f>
        <v>0.23622047244094488</v>
      </c>
      <c r="U209" s="185">
        <f t="shared" si="205"/>
        <v>23292.7</v>
      </c>
      <c r="V209" s="85">
        <f>IFERROR(S209/$BL$17,0)</f>
        <v>1.7217630853994491E-3</v>
      </c>
      <c r="W209" s="503">
        <f t="shared" ref="W209" si="213">VLOOKUP(C209,$AY$5:$BI$78,4,0)</f>
        <v>42721130</v>
      </c>
      <c r="X209" s="503">
        <f t="shared" ref="X209" si="214">VLOOKUP(C209,$AY$5:$BI$78,9,0)</f>
        <v>69</v>
      </c>
      <c r="Y209" s="99" t="s">
        <v>144</v>
      </c>
      <c r="Z209" s="182">
        <v>1567705</v>
      </c>
      <c r="AA209" s="150">
        <f>IFERROR(Z209/W209,"-")</f>
        <v>3.6696243755724625E-2</v>
      </c>
      <c r="AB209" s="182">
        <v>18</v>
      </c>
      <c r="AC209" s="150">
        <f>IFERROR(AB209/X209,"-")</f>
        <v>0.2608695652173913</v>
      </c>
      <c r="AD209" s="185">
        <f t="shared" si="206"/>
        <v>87094.722222222219</v>
      </c>
      <c r="AE209" s="85">
        <f>IFERROR(AB209/$BL$17,0)</f>
        <v>1.0330578512396695E-3</v>
      </c>
      <c r="AF209" s="503">
        <f t="shared" ref="AF209" si="215">VLOOKUP(C209,$AY$5:$BI$78,5,0)</f>
        <v>176049550</v>
      </c>
      <c r="AG209" s="503">
        <f t="shared" ref="AG209" si="216">VLOOKUP(C209,$AY$5:$BI$78,10,0)</f>
        <v>232</v>
      </c>
      <c r="AH209" s="99" t="s">
        <v>144</v>
      </c>
      <c r="AI209" s="182">
        <v>1208887</v>
      </c>
      <c r="AJ209" s="150">
        <f>IFERROR(AI209/AF209,"-")</f>
        <v>6.8667429141397972E-3</v>
      </c>
      <c r="AK209" s="182">
        <v>49</v>
      </c>
      <c r="AL209" s="150">
        <f>IFERROR(AK209/AG209,"-")</f>
        <v>0.21120689655172414</v>
      </c>
      <c r="AM209" s="185">
        <f t="shared" si="207"/>
        <v>24671.163265306124</v>
      </c>
      <c r="AN209" s="85">
        <f>IFERROR(AK209/$BL$17,0)</f>
        <v>2.8122130394857667E-3</v>
      </c>
      <c r="AO209" s="503">
        <f t="shared" ref="AO209" si="217">VLOOKUP(C209,$AY$5:$BI$78,6,0)</f>
        <v>1010165140</v>
      </c>
      <c r="AP209" s="519">
        <f t="shared" ref="AP209" si="218">VLOOKUP(C209,$AY$5:$BI$78,11,0)</f>
        <v>1465</v>
      </c>
      <c r="AQ209" s="99" t="s">
        <v>144</v>
      </c>
      <c r="AR209" s="182">
        <f t="shared" si="202"/>
        <v>17248859</v>
      </c>
      <c r="AS209" s="150">
        <f>IFERROR(AR209/AO209,"-")</f>
        <v>1.7075286323976691E-2</v>
      </c>
      <c r="AT209" s="182">
        <f t="shared" si="203"/>
        <v>286</v>
      </c>
      <c r="AU209" s="150">
        <f>IFERROR(AT209/AP209,"-")</f>
        <v>0.19522184300341297</v>
      </c>
      <c r="AV209" s="185">
        <f t="shared" si="208"/>
        <v>60310.695804195806</v>
      </c>
      <c r="AW209" s="85">
        <f>IFERROR(AT209/$BL$17,0)</f>
        <v>1.6414141414141416E-2</v>
      </c>
      <c r="AX209" s="98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P209" s="132"/>
      <c r="BQ209" s="132"/>
      <c r="BR209" s="132"/>
      <c r="BS209" s="132"/>
      <c r="BU209" s="66"/>
      <c r="BV209" s="124"/>
    </row>
    <row r="210" spans="2:74" s="10" customFormat="1" ht="14.25" customHeight="1">
      <c r="B210" s="505"/>
      <c r="C210" s="507"/>
      <c r="D210" s="494"/>
      <c r="E210" s="501"/>
      <c r="F210" s="501"/>
      <c r="G210" s="100" t="s">
        <v>145</v>
      </c>
      <c r="H210" s="183">
        <v>12154866</v>
      </c>
      <c r="I210" s="151">
        <f>IFERROR(H210/E209,"-")</f>
        <v>1.7120877062831368E-2</v>
      </c>
      <c r="J210" s="183">
        <v>295</v>
      </c>
      <c r="K210" s="151">
        <f>IFERROR(J210/F209,"-")</f>
        <v>0.28447444551591128</v>
      </c>
      <c r="L210" s="186">
        <f t="shared" si="204"/>
        <v>41202.93559322034</v>
      </c>
      <c r="M210" s="86">
        <f t="shared" ref="M210:M225" si="219">IFERROR(J210/$BL$17,0)</f>
        <v>1.6930670339761249E-2</v>
      </c>
      <c r="N210" s="501"/>
      <c r="O210" s="501"/>
      <c r="P210" s="100" t="s">
        <v>145</v>
      </c>
      <c r="Q210" s="183">
        <v>1072030</v>
      </c>
      <c r="R210" s="151">
        <f>IFERROR(Q210/N209,"-")</f>
        <v>1.3161762124013232E-2</v>
      </c>
      <c r="S210" s="183">
        <v>37</v>
      </c>
      <c r="T210" s="151">
        <f>IFERROR(S210/O209,"-")</f>
        <v>0.29133858267716534</v>
      </c>
      <c r="U210" s="186">
        <f t="shared" si="205"/>
        <v>28973.783783783783</v>
      </c>
      <c r="V210" s="86">
        <f t="shared" ref="V210:V225" si="220">IFERROR(S210/$BL$17,0)</f>
        <v>2.1235078053259871E-3</v>
      </c>
      <c r="W210" s="501"/>
      <c r="X210" s="501"/>
      <c r="Y210" s="100" t="s">
        <v>145</v>
      </c>
      <c r="Z210" s="183">
        <v>351554</v>
      </c>
      <c r="AA210" s="151">
        <f>IFERROR(Z210/W209,"-")</f>
        <v>8.2290426306607534E-3</v>
      </c>
      <c r="AB210" s="183">
        <v>17</v>
      </c>
      <c r="AC210" s="151">
        <f>IFERROR(AB210/X209,"-")</f>
        <v>0.24637681159420291</v>
      </c>
      <c r="AD210" s="186">
        <f t="shared" si="206"/>
        <v>20679.647058823528</v>
      </c>
      <c r="AE210" s="86">
        <f t="shared" ref="AE210:AE225" si="221">IFERROR(AB210/$BL$17,0)</f>
        <v>9.7566574839302108E-4</v>
      </c>
      <c r="AF210" s="501"/>
      <c r="AG210" s="501"/>
      <c r="AH210" s="100" t="s">
        <v>145</v>
      </c>
      <c r="AI210" s="183">
        <v>3199837</v>
      </c>
      <c r="AJ210" s="151">
        <f>IFERROR(AI210/AF209,"-")</f>
        <v>1.8175774945178785E-2</v>
      </c>
      <c r="AK210" s="183">
        <v>81</v>
      </c>
      <c r="AL210" s="151">
        <f>IFERROR(AK210/AG209,"-")</f>
        <v>0.34913793103448276</v>
      </c>
      <c r="AM210" s="186">
        <f t="shared" si="207"/>
        <v>39504.160493827163</v>
      </c>
      <c r="AN210" s="86">
        <f t="shared" ref="AN210:AN225" si="222">IFERROR(AK210/$BL$17,0)</f>
        <v>4.6487603305785125E-3</v>
      </c>
      <c r="AO210" s="501"/>
      <c r="AP210" s="520"/>
      <c r="AQ210" s="100" t="s">
        <v>145</v>
      </c>
      <c r="AR210" s="183">
        <f t="shared" si="202"/>
        <v>16778287</v>
      </c>
      <c r="AS210" s="151">
        <f>IFERROR(AR210/AO209,"-")</f>
        <v>1.66094496192969E-2</v>
      </c>
      <c r="AT210" s="183">
        <f t="shared" si="203"/>
        <v>430</v>
      </c>
      <c r="AU210" s="151">
        <f>IFERROR(AT210/AP209,"-")</f>
        <v>0.29351535836177473</v>
      </c>
      <c r="AV210" s="186">
        <f t="shared" si="208"/>
        <v>39019.272093023254</v>
      </c>
      <c r="AW210" s="86">
        <f t="shared" ref="AW210:AW225" si="223">IFERROR(AT210/$BL$17,0)</f>
        <v>2.4678604224058768E-2</v>
      </c>
      <c r="AX210" s="98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P210" s="132"/>
      <c r="BQ210" s="132"/>
      <c r="BR210" s="132"/>
      <c r="BS210" s="132"/>
      <c r="BU210" s="66"/>
      <c r="BV210" s="124"/>
    </row>
    <row r="211" spans="2:74" s="10" customFormat="1" ht="14.25" customHeight="1">
      <c r="B211" s="505"/>
      <c r="C211" s="507"/>
      <c r="D211" s="494"/>
      <c r="E211" s="501"/>
      <c r="F211" s="501"/>
      <c r="G211" s="101" t="s">
        <v>146</v>
      </c>
      <c r="H211" s="183">
        <v>27374489</v>
      </c>
      <c r="I211" s="151">
        <f>IFERROR(H211/E209,"-")</f>
        <v>3.8558653038777195E-2</v>
      </c>
      <c r="J211" s="183">
        <v>359</v>
      </c>
      <c r="K211" s="151">
        <f>IFERROR(J211/F209,"-")</f>
        <v>0.34619093539054968</v>
      </c>
      <c r="L211" s="186">
        <f t="shared" si="204"/>
        <v>76252.058495821722</v>
      </c>
      <c r="M211" s="86">
        <f t="shared" si="219"/>
        <v>2.0603764921946741E-2</v>
      </c>
      <c r="N211" s="501"/>
      <c r="O211" s="501"/>
      <c r="P211" s="101" t="s">
        <v>146</v>
      </c>
      <c r="Q211" s="183">
        <v>1813187</v>
      </c>
      <c r="R211" s="151">
        <f>IFERROR(Q211/N209,"-")</f>
        <v>2.2261257595732567E-2</v>
      </c>
      <c r="S211" s="183">
        <v>48</v>
      </c>
      <c r="T211" s="151">
        <f>IFERROR(S211/O209,"-")</f>
        <v>0.37795275590551181</v>
      </c>
      <c r="U211" s="186">
        <f t="shared" si="205"/>
        <v>37774.729166666664</v>
      </c>
      <c r="V211" s="86">
        <f t="shared" si="220"/>
        <v>2.7548209366391185E-3</v>
      </c>
      <c r="W211" s="501"/>
      <c r="X211" s="501"/>
      <c r="Y211" s="101" t="s">
        <v>146</v>
      </c>
      <c r="Z211" s="183">
        <v>1262679</v>
      </c>
      <c r="AA211" s="151">
        <f>IFERROR(Z211/W209,"-")</f>
        <v>2.9556310893461852E-2</v>
      </c>
      <c r="AB211" s="183">
        <v>33</v>
      </c>
      <c r="AC211" s="151">
        <f>IFERROR(AB211/X209,"-")</f>
        <v>0.47826086956521741</v>
      </c>
      <c r="AD211" s="186">
        <f t="shared" si="206"/>
        <v>38263</v>
      </c>
      <c r="AE211" s="86">
        <f t="shared" si="221"/>
        <v>1.893939393939394E-3</v>
      </c>
      <c r="AF211" s="501"/>
      <c r="AG211" s="501"/>
      <c r="AH211" s="101" t="s">
        <v>146</v>
      </c>
      <c r="AI211" s="183">
        <v>3774070</v>
      </c>
      <c r="AJ211" s="151">
        <f>IFERROR(AI211/AF209,"-")</f>
        <v>2.143754414595209E-2</v>
      </c>
      <c r="AK211" s="183">
        <v>85</v>
      </c>
      <c r="AL211" s="151">
        <f>IFERROR(AK211/AG209,"-")</f>
        <v>0.36637931034482757</v>
      </c>
      <c r="AM211" s="186">
        <f t="shared" si="207"/>
        <v>44400.823529411762</v>
      </c>
      <c r="AN211" s="86">
        <f t="shared" si="222"/>
        <v>4.878328741965106E-3</v>
      </c>
      <c r="AO211" s="501"/>
      <c r="AP211" s="520"/>
      <c r="AQ211" s="101" t="s">
        <v>146</v>
      </c>
      <c r="AR211" s="183">
        <f t="shared" si="202"/>
        <v>34224425</v>
      </c>
      <c r="AS211" s="151">
        <f>IFERROR(AR211/AO209,"-")</f>
        <v>3.3880029754342941E-2</v>
      </c>
      <c r="AT211" s="183">
        <f t="shared" si="203"/>
        <v>525</v>
      </c>
      <c r="AU211" s="151">
        <f>IFERROR(AT211/AP209,"-")</f>
        <v>0.35836177474402731</v>
      </c>
      <c r="AV211" s="186">
        <f t="shared" si="208"/>
        <v>65189.380952380954</v>
      </c>
      <c r="AW211" s="86">
        <f t="shared" si="223"/>
        <v>3.0130853994490357E-2</v>
      </c>
      <c r="AX211" s="98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P211" s="132"/>
      <c r="BQ211" s="132"/>
      <c r="BR211" s="132"/>
      <c r="BS211" s="132"/>
      <c r="BU211" s="66"/>
      <c r="BV211" s="124"/>
    </row>
    <row r="212" spans="2:74" s="10" customFormat="1" ht="14.25" customHeight="1">
      <c r="B212" s="505"/>
      <c r="C212" s="507"/>
      <c r="D212" s="494"/>
      <c r="E212" s="501"/>
      <c r="F212" s="501"/>
      <c r="G212" s="101" t="s">
        <v>147</v>
      </c>
      <c r="H212" s="183">
        <v>2215123</v>
      </c>
      <c r="I212" s="151">
        <f>IFERROR(H212/E209,"-")</f>
        <v>3.120137117270582E-3</v>
      </c>
      <c r="J212" s="183">
        <v>28</v>
      </c>
      <c r="K212" s="151">
        <f>IFERROR(J212/F209,"-")</f>
        <v>2.7000964320154291E-2</v>
      </c>
      <c r="L212" s="186">
        <f t="shared" si="204"/>
        <v>79111.53571428571</v>
      </c>
      <c r="M212" s="86">
        <f t="shared" si="219"/>
        <v>1.6069788797061523E-3</v>
      </c>
      <c r="N212" s="501"/>
      <c r="O212" s="501"/>
      <c r="P212" s="101" t="s">
        <v>147</v>
      </c>
      <c r="Q212" s="183">
        <v>50329</v>
      </c>
      <c r="R212" s="151">
        <f>IFERROR(Q212/N209,"-")</f>
        <v>6.1791025058950027E-4</v>
      </c>
      <c r="S212" s="183">
        <v>3</v>
      </c>
      <c r="T212" s="151">
        <f>IFERROR(S212/O209,"-")</f>
        <v>2.3622047244094488E-2</v>
      </c>
      <c r="U212" s="186">
        <f t="shared" si="205"/>
        <v>16776.333333333332</v>
      </c>
      <c r="V212" s="86">
        <f t="shared" si="220"/>
        <v>1.7217630853994491E-4</v>
      </c>
      <c r="W212" s="501"/>
      <c r="X212" s="501"/>
      <c r="Y212" s="101" t="s">
        <v>147</v>
      </c>
      <c r="Z212" s="183">
        <v>98297</v>
      </c>
      <c r="AA212" s="151">
        <f>IFERROR(Z212/W209,"-")</f>
        <v>2.3008988760362848E-3</v>
      </c>
      <c r="AB212" s="183">
        <v>7</v>
      </c>
      <c r="AC212" s="151">
        <f>IFERROR(AB212/X209,"-")</f>
        <v>0.10144927536231885</v>
      </c>
      <c r="AD212" s="186">
        <f t="shared" si="206"/>
        <v>14042.428571428571</v>
      </c>
      <c r="AE212" s="86">
        <f t="shared" si="221"/>
        <v>4.0174471992653808E-4</v>
      </c>
      <c r="AF212" s="501"/>
      <c r="AG212" s="501"/>
      <c r="AH212" s="101" t="s">
        <v>147</v>
      </c>
      <c r="AI212" s="183">
        <v>192702</v>
      </c>
      <c r="AJ212" s="151">
        <f>IFERROR(AI212/AF209,"-")</f>
        <v>1.0945895629951908E-3</v>
      </c>
      <c r="AK212" s="183">
        <v>10</v>
      </c>
      <c r="AL212" s="151">
        <f>IFERROR(AK212/AG209,"-")</f>
        <v>4.3103448275862072E-2</v>
      </c>
      <c r="AM212" s="186">
        <f t="shared" si="207"/>
        <v>19270.2</v>
      </c>
      <c r="AN212" s="86">
        <f t="shared" si="222"/>
        <v>5.7392102846648299E-4</v>
      </c>
      <c r="AO212" s="501"/>
      <c r="AP212" s="520"/>
      <c r="AQ212" s="101" t="s">
        <v>147</v>
      </c>
      <c r="AR212" s="183">
        <f t="shared" si="202"/>
        <v>2556451</v>
      </c>
      <c r="AS212" s="151">
        <f>IFERROR(AR212/AO209,"-")</f>
        <v>2.5307258177608466E-3</v>
      </c>
      <c r="AT212" s="183">
        <f t="shared" si="203"/>
        <v>48</v>
      </c>
      <c r="AU212" s="151">
        <f>IFERROR(AT212/AP209,"-")</f>
        <v>3.2764505119453925E-2</v>
      </c>
      <c r="AV212" s="186">
        <f t="shared" si="208"/>
        <v>53259.395833333336</v>
      </c>
      <c r="AW212" s="86">
        <f t="shared" si="223"/>
        <v>2.7548209366391185E-3</v>
      </c>
      <c r="AX212" s="98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P212" s="132"/>
      <c r="BQ212" s="132"/>
      <c r="BR212" s="132"/>
      <c r="BS212" s="132"/>
      <c r="BU212" s="66"/>
      <c r="BV212" s="124"/>
    </row>
    <row r="213" spans="2:74" s="10" customFormat="1" ht="14.25" customHeight="1">
      <c r="B213" s="505"/>
      <c r="C213" s="507"/>
      <c r="D213" s="494"/>
      <c r="E213" s="501"/>
      <c r="F213" s="501"/>
      <c r="G213" s="101" t="s">
        <v>148</v>
      </c>
      <c r="H213" s="183">
        <v>21061081</v>
      </c>
      <c r="I213" s="151">
        <f>IFERROR(H213/E209,"-")</f>
        <v>2.9665829192303192E-2</v>
      </c>
      <c r="J213" s="183">
        <v>379</v>
      </c>
      <c r="K213" s="151">
        <f>IFERROR(J213/F209,"-")</f>
        <v>0.36547733847637415</v>
      </c>
      <c r="L213" s="186">
        <f t="shared" si="204"/>
        <v>55570.134564643799</v>
      </c>
      <c r="M213" s="86">
        <f t="shared" si="219"/>
        <v>2.1751606978879706E-2</v>
      </c>
      <c r="N213" s="501"/>
      <c r="O213" s="501"/>
      <c r="P213" s="101" t="s">
        <v>148</v>
      </c>
      <c r="Q213" s="183">
        <v>3184901</v>
      </c>
      <c r="R213" s="151">
        <f>IFERROR(Q213/N209,"-")</f>
        <v>3.9102365932419683E-2</v>
      </c>
      <c r="S213" s="183">
        <v>56</v>
      </c>
      <c r="T213" s="151">
        <f>IFERROR(S213/O209,"-")</f>
        <v>0.44094488188976377</v>
      </c>
      <c r="U213" s="186">
        <f t="shared" si="205"/>
        <v>56873.232142857145</v>
      </c>
      <c r="V213" s="86">
        <f t="shared" si="220"/>
        <v>3.2139577594123047E-3</v>
      </c>
      <c r="W213" s="501"/>
      <c r="X213" s="501"/>
      <c r="Y213" s="101" t="s">
        <v>148</v>
      </c>
      <c r="Z213" s="183">
        <v>1070957</v>
      </c>
      <c r="AA213" s="151">
        <f>IFERROR(Z213/W209,"-")</f>
        <v>2.5068555068651039E-2</v>
      </c>
      <c r="AB213" s="183">
        <v>38</v>
      </c>
      <c r="AC213" s="151">
        <f>IFERROR(AB213/X209,"-")</f>
        <v>0.55072463768115942</v>
      </c>
      <c r="AD213" s="186">
        <f t="shared" si="206"/>
        <v>28183.07894736842</v>
      </c>
      <c r="AE213" s="86">
        <f t="shared" si="221"/>
        <v>2.1808999081726357E-3</v>
      </c>
      <c r="AF213" s="501"/>
      <c r="AG213" s="501"/>
      <c r="AH213" s="101" t="s">
        <v>148</v>
      </c>
      <c r="AI213" s="183">
        <v>12460680</v>
      </c>
      <c r="AJ213" s="151">
        <f>IFERROR(AI213/AF209,"-")</f>
        <v>7.0779391370213676E-2</v>
      </c>
      <c r="AK213" s="183">
        <v>89</v>
      </c>
      <c r="AL213" s="151">
        <f>IFERROR(AK213/AG209,"-")</f>
        <v>0.38362068965517243</v>
      </c>
      <c r="AM213" s="186">
        <f t="shared" si="207"/>
        <v>140007.64044943822</v>
      </c>
      <c r="AN213" s="86">
        <f t="shared" si="222"/>
        <v>5.1078971533516987E-3</v>
      </c>
      <c r="AO213" s="501"/>
      <c r="AP213" s="520"/>
      <c r="AQ213" s="101" t="s">
        <v>148</v>
      </c>
      <c r="AR213" s="183">
        <f t="shared" si="202"/>
        <v>37777619</v>
      </c>
      <c r="AS213" s="151">
        <f>IFERROR(AR213/AO209,"-")</f>
        <v>3.7397468497081574E-2</v>
      </c>
      <c r="AT213" s="183">
        <f t="shared" si="203"/>
        <v>562</v>
      </c>
      <c r="AU213" s="151">
        <f>IFERROR(AT213/AP209,"-")</f>
        <v>0.38361774744027305</v>
      </c>
      <c r="AV213" s="186">
        <f t="shared" si="208"/>
        <v>67219.962633451956</v>
      </c>
      <c r="AW213" s="86">
        <f t="shared" si="223"/>
        <v>3.2254361799816347E-2</v>
      </c>
      <c r="AX213" s="98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P213" s="132"/>
      <c r="BQ213" s="132"/>
      <c r="BR213" s="132"/>
      <c r="BS213" s="132"/>
      <c r="BU213" s="66"/>
      <c r="BV213" s="124"/>
    </row>
    <row r="214" spans="2:74" s="10" customFormat="1" ht="14.25" customHeight="1">
      <c r="B214" s="505"/>
      <c r="C214" s="507"/>
      <c r="D214" s="494"/>
      <c r="E214" s="501"/>
      <c r="F214" s="501"/>
      <c r="G214" s="101" t="s">
        <v>149</v>
      </c>
      <c r="H214" s="183">
        <v>30969826</v>
      </c>
      <c r="I214" s="151">
        <f>IFERROR(H214/E209,"-")</f>
        <v>4.362290654650397E-2</v>
      </c>
      <c r="J214" s="183">
        <v>446</v>
      </c>
      <c r="K214" s="151">
        <f>IFERROR(J214/F209,"-")</f>
        <v>0.43008678881388623</v>
      </c>
      <c r="L214" s="186">
        <f t="shared" si="204"/>
        <v>69439.071748878923</v>
      </c>
      <c r="M214" s="86">
        <f t="shared" si="219"/>
        <v>2.5596877869605142E-2</v>
      </c>
      <c r="N214" s="501"/>
      <c r="O214" s="501"/>
      <c r="P214" s="101" t="s">
        <v>149</v>
      </c>
      <c r="Q214" s="183">
        <v>4499678</v>
      </c>
      <c r="R214" s="151">
        <f>IFERROR(Q214/N209,"-")</f>
        <v>5.5244434829860745E-2</v>
      </c>
      <c r="S214" s="183">
        <v>50</v>
      </c>
      <c r="T214" s="151">
        <f>IFERROR(S214/O209,"-")</f>
        <v>0.39370078740157483</v>
      </c>
      <c r="U214" s="186">
        <f t="shared" si="205"/>
        <v>89993.56</v>
      </c>
      <c r="V214" s="86">
        <f t="shared" si="220"/>
        <v>2.8696051423324149E-3</v>
      </c>
      <c r="W214" s="501"/>
      <c r="X214" s="501"/>
      <c r="Y214" s="101" t="s">
        <v>149</v>
      </c>
      <c r="Z214" s="183">
        <v>2533073</v>
      </c>
      <c r="AA214" s="151">
        <f>IFERROR(Z214/W209,"-")</f>
        <v>5.9293211579375359E-2</v>
      </c>
      <c r="AB214" s="183">
        <v>37</v>
      </c>
      <c r="AC214" s="151">
        <f>IFERROR(AB214/X209,"-")</f>
        <v>0.53623188405797106</v>
      </c>
      <c r="AD214" s="186">
        <f t="shared" si="206"/>
        <v>68461.432432432426</v>
      </c>
      <c r="AE214" s="86">
        <f t="shared" si="221"/>
        <v>2.1235078053259871E-3</v>
      </c>
      <c r="AF214" s="501"/>
      <c r="AG214" s="501"/>
      <c r="AH214" s="101" t="s">
        <v>149</v>
      </c>
      <c r="AI214" s="183">
        <v>6723175</v>
      </c>
      <c r="AJ214" s="151">
        <f>IFERROR(AI214/AF209,"-")</f>
        <v>3.8189106419187095E-2</v>
      </c>
      <c r="AK214" s="183">
        <v>115</v>
      </c>
      <c r="AL214" s="151">
        <f>IFERROR(AK214/AG209,"-")</f>
        <v>0.49568965517241381</v>
      </c>
      <c r="AM214" s="186">
        <f t="shared" si="207"/>
        <v>58462.391304347824</v>
      </c>
      <c r="AN214" s="86">
        <f t="shared" si="222"/>
        <v>6.6000918273645542E-3</v>
      </c>
      <c r="AO214" s="501"/>
      <c r="AP214" s="520"/>
      <c r="AQ214" s="101" t="s">
        <v>149</v>
      </c>
      <c r="AR214" s="183">
        <f t="shared" si="202"/>
        <v>44725752</v>
      </c>
      <c r="AS214" s="151">
        <f>IFERROR(AR214/AO209,"-")</f>
        <v>4.4275683478841886E-2</v>
      </c>
      <c r="AT214" s="183">
        <f t="shared" si="203"/>
        <v>648</v>
      </c>
      <c r="AU214" s="151">
        <f>IFERROR(AT214/AP209,"-")</f>
        <v>0.44232081911262799</v>
      </c>
      <c r="AV214" s="186">
        <f t="shared" si="208"/>
        <v>69021.222222222219</v>
      </c>
      <c r="AW214" s="86">
        <f t="shared" si="223"/>
        <v>3.71900826446281E-2</v>
      </c>
      <c r="AX214" s="98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P214" s="132"/>
      <c r="BQ214" s="132"/>
      <c r="BR214" s="132"/>
      <c r="BS214" s="132"/>
      <c r="BU214" s="66"/>
      <c r="BV214" s="124"/>
    </row>
    <row r="215" spans="2:74" s="10" customFormat="1" ht="14.25" customHeight="1">
      <c r="B215" s="505"/>
      <c r="C215" s="507"/>
      <c r="D215" s="494"/>
      <c r="E215" s="501"/>
      <c r="F215" s="501"/>
      <c r="G215" s="101" t="s">
        <v>150</v>
      </c>
      <c r="H215" s="183">
        <v>13258573</v>
      </c>
      <c r="I215" s="151">
        <f>IFERROR(H215/E209,"-")</f>
        <v>1.867551632091833E-2</v>
      </c>
      <c r="J215" s="183">
        <v>117</v>
      </c>
      <c r="K215" s="151">
        <f>IFERROR(J215/F209,"-")</f>
        <v>0.11282545805207329</v>
      </c>
      <c r="L215" s="186">
        <f t="shared" si="204"/>
        <v>113321.13675213675</v>
      </c>
      <c r="M215" s="86">
        <f t="shared" si="219"/>
        <v>6.7148760330578514E-3</v>
      </c>
      <c r="N215" s="501"/>
      <c r="O215" s="501"/>
      <c r="P215" s="101" t="s">
        <v>150</v>
      </c>
      <c r="Q215" s="183">
        <v>2189198</v>
      </c>
      <c r="R215" s="151">
        <f>IFERROR(Q215/N209,"-")</f>
        <v>2.6877702413519697E-2</v>
      </c>
      <c r="S215" s="183">
        <v>13</v>
      </c>
      <c r="T215" s="151">
        <f>IFERROR(S215/O209,"-")</f>
        <v>0.10236220472440945</v>
      </c>
      <c r="U215" s="186">
        <f t="shared" si="205"/>
        <v>168399.84615384616</v>
      </c>
      <c r="V215" s="86">
        <f t="shared" si="220"/>
        <v>7.460973370064279E-4</v>
      </c>
      <c r="W215" s="501"/>
      <c r="X215" s="501"/>
      <c r="Y215" s="101" t="s">
        <v>150</v>
      </c>
      <c r="Z215" s="183">
        <v>89838</v>
      </c>
      <c r="AA215" s="151">
        <f>IFERROR(Z215/W209,"-")</f>
        <v>2.1028938139042671E-3</v>
      </c>
      <c r="AB215" s="183">
        <v>5</v>
      </c>
      <c r="AC215" s="151">
        <f>IFERROR(AB215/X209,"-")</f>
        <v>7.2463768115942032E-2</v>
      </c>
      <c r="AD215" s="186">
        <f t="shared" si="206"/>
        <v>17967.599999999999</v>
      </c>
      <c r="AE215" s="86">
        <f t="shared" si="221"/>
        <v>2.869605142332415E-4</v>
      </c>
      <c r="AF215" s="501"/>
      <c r="AG215" s="501"/>
      <c r="AH215" s="101" t="s">
        <v>150</v>
      </c>
      <c r="AI215" s="183">
        <v>1562418</v>
      </c>
      <c r="AJ215" s="151">
        <f>IFERROR(AI215/AF209,"-")</f>
        <v>8.8748764197352399E-3</v>
      </c>
      <c r="AK215" s="183">
        <v>30</v>
      </c>
      <c r="AL215" s="151">
        <f>IFERROR(AK215/AG209,"-")</f>
        <v>0.12931034482758622</v>
      </c>
      <c r="AM215" s="186">
        <f t="shared" si="207"/>
        <v>52080.6</v>
      </c>
      <c r="AN215" s="86">
        <f t="shared" si="222"/>
        <v>1.7217630853994491E-3</v>
      </c>
      <c r="AO215" s="501"/>
      <c r="AP215" s="520"/>
      <c r="AQ215" s="101" t="s">
        <v>150</v>
      </c>
      <c r="AR215" s="183">
        <f t="shared" si="202"/>
        <v>17100027</v>
      </c>
      <c r="AS215" s="151">
        <f>IFERROR(AR215/AO209,"-")</f>
        <v>1.6927951998026779E-2</v>
      </c>
      <c r="AT215" s="183">
        <f t="shared" si="203"/>
        <v>165</v>
      </c>
      <c r="AU215" s="151">
        <f>IFERROR(AT215/AP209,"-")</f>
        <v>0.11262798634812286</v>
      </c>
      <c r="AV215" s="186">
        <f t="shared" si="208"/>
        <v>103636.52727272727</v>
      </c>
      <c r="AW215" s="86">
        <f t="shared" si="223"/>
        <v>9.46969696969697E-3</v>
      </c>
      <c r="AX215" s="98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P215" s="132"/>
      <c r="BQ215" s="132"/>
      <c r="BR215" s="132"/>
      <c r="BS215" s="132"/>
      <c r="BU215" s="66"/>
      <c r="BV215" s="124"/>
    </row>
    <row r="216" spans="2:74" s="10" customFormat="1" ht="14.25" customHeight="1">
      <c r="B216" s="505"/>
      <c r="C216" s="507"/>
      <c r="D216" s="494"/>
      <c r="E216" s="501"/>
      <c r="F216" s="501"/>
      <c r="G216" s="101" t="s">
        <v>160</v>
      </c>
      <c r="H216" s="183">
        <v>341</v>
      </c>
      <c r="I216" s="151">
        <f>IFERROR(H216/E209,"-")</f>
        <v>4.8031949331448794E-7</v>
      </c>
      <c r="J216" s="183">
        <v>1</v>
      </c>
      <c r="K216" s="151">
        <f>IFERROR(J216/F209,"-")</f>
        <v>9.6432015429122472E-4</v>
      </c>
      <c r="L216" s="186">
        <f t="shared" si="204"/>
        <v>341</v>
      </c>
      <c r="M216" s="86">
        <f t="shared" si="219"/>
        <v>5.7392102846648301E-5</v>
      </c>
      <c r="N216" s="501"/>
      <c r="O216" s="501"/>
      <c r="P216" s="101" t="s">
        <v>160</v>
      </c>
      <c r="Q216" s="183">
        <v>0</v>
      </c>
      <c r="R216" s="151">
        <f>IFERROR(Q216/N209,"-")</f>
        <v>0</v>
      </c>
      <c r="S216" s="183">
        <v>0</v>
      </c>
      <c r="T216" s="151">
        <f>IFERROR(S216/O209,"-")</f>
        <v>0</v>
      </c>
      <c r="U216" s="186" t="str">
        <f t="shared" si="205"/>
        <v>-</v>
      </c>
      <c r="V216" s="86">
        <f t="shared" si="220"/>
        <v>0</v>
      </c>
      <c r="W216" s="501"/>
      <c r="X216" s="501"/>
      <c r="Y216" s="101" t="s">
        <v>160</v>
      </c>
      <c r="Z216" s="183">
        <v>0</v>
      </c>
      <c r="AA216" s="151">
        <f>IFERROR(Z216/W209,"-")</f>
        <v>0</v>
      </c>
      <c r="AB216" s="183">
        <v>0</v>
      </c>
      <c r="AC216" s="151">
        <f>IFERROR(AB216/X209,"-")</f>
        <v>0</v>
      </c>
      <c r="AD216" s="186" t="str">
        <f t="shared" si="206"/>
        <v>-</v>
      </c>
      <c r="AE216" s="86">
        <f t="shared" si="221"/>
        <v>0</v>
      </c>
      <c r="AF216" s="501"/>
      <c r="AG216" s="501"/>
      <c r="AH216" s="101" t="s">
        <v>160</v>
      </c>
      <c r="AI216" s="183">
        <v>0</v>
      </c>
      <c r="AJ216" s="151">
        <f>IFERROR(AI216/AF209,"-")</f>
        <v>0</v>
      </c>
      <c r="AK216" s="183">
        <v>0</v>
      </c>
      <c r="AL216" s="151">
        <f>IFERROR(AK216/AG209,"-")</f>
        <v>0</v>
      </c>
      <c r="AM216" s="186" t="str">
        <f t="shared" si="207"/>
        <v>-</v>
      </c>
      <c r="AN216" s="86">
        <f t="shared" si="222"/>
        <v>0</v>
      </c>
      <c r="AO216" s="501"/>
      <c r="AP216" s="520"/>
      <c r="AQ216" s="101" t="s">
        <v>160</v>
      </c>
      <c r="AR216" s="183">
        <f t="shared" si="202"/>
        <v>341</v>
      </c>
      <c r="AS216" s="151">
        <f>IFERROR(AR216/AO209,"-")</f>
        <v>3.3756856824419819E-7</v>
      </c>
      <c r="AT216" s="183">
        <f t="shared" si="203"/>
        <v>1</v>
      </c>
      <c r="AU216" s="151">
        <f>IFERROR(AT216/AP209,"-")</f>
        <v>6.8259385665529011E-4</v>
      </c>
      <c r="AV216" s="186">
        <f t="shared" si="208"/>
        <v>341</v>
      </c>
      <c r="AW216" s="86">
        <f t="shared" si="223"/>
        <v>5.7392102846648301E-5</v>
      </c>
      <c r="AX216" s="98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P216" s="132"/>
      <c r="BQ216" s="132"/>
      <c r="BR216" s="132"/>
      <c r="BS216" s="132"/>
      <c r="BU216" s="66"/>
      <c r="BV216" s="124"/>
    </row>
    <row r="217" spans="2:74" s="10" customFormat="1" ht="14.25" customHeight="1">
      <c r="B217" s="505"/>
      <c r="C217" s="507"/>
      <c r="D217" s="494"/>
      <c r="E217" s="501"/>
      <c r="F217" s="501"/>
      <c r="G217" s="101" t="s">
        <v>151</v>
      </c>
      <c r="H217" s="183">
        <v>496393</v>
      </c>
      <c r="I217" s="151">
        <f>IFERROR(H217/E209,"-")</f>
        <v>6.9920010042480527E-4</v>
      </c>
      <c r="J217" s="183">
        <v>8</v>
      </c>
      <c r="K217" s="151">
        <f>IFERROR(J217/F209,"-")</f>
        <v>7.7145612343297977E-3</v>
      </c>
      <c r="L217" s="186">
        <f t="shared" si="204"/>
        <v>62049.125</v>
      </c>
      <c r="M217" s="86">
        <f t="shared" si="219"/>
        <v>4.591368227731864E-4</v>
      </c>
      <c r="N217" s="501"/>
      <c r="O217" s="501"/>
      <c r="P217" s="101" t="s">
        <v>151</v>
      </c>
      <c r="Q217" s="183">
        <v>93571</v>
      </c>
      <c r="R217" s="151">
        <f>IFERROR(Q217/N209,"-")</f>
        <v>1.1488104285384199E-3</v>
      </c>
      <c r="S217" s="183">
        <v>2</v>
      </c>
      <c r="T217" s="151">
        <f>IFERROR(S217/O209,"-")</f>
        <v>1.5748031496062992E-2</v>
      </c>
      <c r="U217" s="186">
        <f t="shared" si="205"/>
        <v>46785.5</v>
      </c>
      <c r="V217" s="86">
        <f t="shared" si="220"/>
        <v>1.147842056932966E-4</v>
      </c>
      <c r="W217" s="501"/>
      <c r="X217" s="501"/>
      <c r="Y217" s="101" t="s">
        <v>151</v>
      </c>
      <c r="Z217" s="183">
        <v>0</v>
      </c>
      <c r="AA217" s="151">
        <f>IFERROR(Z217/W209,"-")</f>
        <v>0</v>
      </c>
      <c r="AB217" s="183">
        <v>0</v>
      </c>
      <c r="AC217" s="151">
        <f>IFERROR(AB217/X209,"-")</f>
        <v>0</v>
      </c>
      <c r="AD217" s="186" t="str">
        <f t="shared" si="206"/>
        <v>-</v>
      </c>
      <c r="AE217" s="86">
        <f t="shared" si="221"/>
        <v>0</v>
      </c>
      <c r="AF217" s="501"/>
      <c r="AG217" s="501"/>
      <c r="AH217" s="101" t="s">
        <v>151</v>
      </c>
      <c r="AI217" s="183">
        <v>78925</v>
      </c>
      <c r="AJ217" s="151">
        <f>IFERROR(AI217/AF209,"-")</f>
        <v>4.4831128508990791E-4</v>
      </c>
      <c r="AK217" s="183">
        <v>5</v>
      </c>
      <c r="AL217" s="151">
        <f>IFERROR(AK217/AG209,"-")</f>
        <v>2.1551724137931036E-2</v>
      </c>
      <c r="AM217" s="186">
        <f t="shared" si="207"/>
        <v>15785</v>
      </c>
      <c r="AN217" s="86">
        <f t="shared" si="222"/>
        <v>2.869605142332415E-4</v>
      </c>
      <c r="AO217" s="501"/>
      <c r="AP217" s="520"/>
      <c r="AQ217" s="101" t="s">
        <v>151</v>
      </c>
      <c r="AR217" s="183">
        <f t="shared" si="202"/>
        <v>668889</v>
      </c>
      <c r="AS217" s="151">
        <f>IFERROR(AR217/AO209,"-")</f>
        <v>6.6215807051112454E-4</v>
      </c>
      <c r="AT217" s="183">
        <f t="shared" si="203"/>
        <v>15</v>
      </c>
      <c r="AU217" s="151">
        <f>IFERROR(AT217/AP209,"-")</f>
        <v>1.0238907849829351E-2</v>
      </c>
      <c r="AV217" s="186">
        <f t="shared" si="208"/>
        <v>44592.6</v>
      </c>
      <c r="AW217" s="86">
        <f t="shared" si="223"/>
        <v>8.6088154269972454E-4</v>
      </c>
      <c r="AX217" s="98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P217" s="132"/>
      <c r="BQ217" s="132"/>
      <c r="BR217" s="132"/>
      <c r="BS217" s="132"/>
      <c r="BU217" s="66"/>
      <c r="BV217" s="124"/>
    </row>
    <row r="218" spans="2:74" s="10" customFormat="1" ht="14.25" customHeight="1">
      <c r="B218" s="505"/>
      <c r="C218" s="507"/>
      <c r="D218" s="494"/>
      <c r="E218" s="501"/>
      <c r="F218" s="501"/>
      <c r="G218" s="101" t="s">
        <v>152</v>
      </c>
      <c r="H218" s="183">
        <v>435922</v>
      </c>
      <c r="I218" s="151">
        <f>IFERROR(H218/E209,"-")</f>
        <v>6.1402297408984805E-4</v>
      </c>
      <c r="J218" s="183">
        <v>38</v>
      </c>
      <c r="K218" s="151">
        <f>IFERROR(J218/F209,"-")</f>
        <v>3.6644165863066541E-2</v>
      </c>
      <c r="L218" s="186">
        <f t="shared" si="204"/>
        <v>11471.631578947368</v>
      </c>
      <c r="M218" s="86">
        <f t="shared" si="219"/>
        <v>2.1808999081726357E-3</v>
      </c>
      <c r="N218" s="501"/>
      <c r="O218" s="501"/>
      <c r="P218" s="101" t="s">
        <v>152</v>
      </c>
      <c r="Q218" s="183">
        <v>16479</v>
      </c>
      <c r="R218" s="151">
        <f>IFERROR(Q218/N209,"-")</f>
        <v>2.0231959743814451E-4</v>
      </c>
      <c r="S218" s="183">
        <v>2</v>
      </c>
      <c r="T218" s="151">
        <f>IFERROR(S218/O209,"-")</f>
        <v>1.5748031496062992E-2</v>
      </c>
      <c r="U218" s="186">
        <f t="shared" si="205"/>
        <v>8239.5</v>
      </c>
      <c r="V218" s="86">
        <f t="shared" si="220"/>
        <v>1.147842056932966E-4</v>
      </c>
      <c r="W218" s="501"/>
      <c r="X218" s="501"/>
      <c r="Y218" s="101" t="s">
        <v>152</v>
      </c>
      <c r="Z218" s="183">
        <v>153050</v>
      </c>
      <c r="AA218" s="151">
        <f>IFERROR(Z218/W209,"-")</f>
        <v>3.5825363233603605E-3</v>
      </c>
      <c r="AB218" s="183">
        <v>5</v>
      </c>
      <c r="AC218" s="151">
        <f>IFERROR(AB218/X209,"-")</f>
        <v>7.2463768115942032E-2</v>
      </c>
      <c r="AD218" s="186">
        <f t="shared" si="206"/>
        <v>30610</v>
      </c>
      <c r="AE218" s="86">
        <f t="shared" si="221"/>
        <v>2.869605142332415E-4</v>
      </c>
      <c r="AF218" s="501"/>
      <c r="AG218" s="501"/>
      <c r="AH218" s="101" t="s">
        <v>152</v>
      </c>
      <c r="AI218" s="183">
        <v>63749</v>
      </c>
      <c r="AJ218" s="151">
        <f>IFERROR(AI218/AF209,"-")</f>
        <v>3.6210828144689946E-4</v>
      </c>
      <c r="AK218" s="183">
        <v>6</v>
      </c>
      <c r="AL218" s="151">
        <f>IFERROR(AK218/AG209,"-")</f>
        <v>2.5862068965517241E-2</v>
      </c>
      <c r="AM218" s="186">
        <f t="shared" si="207"/>
        <v>10624.833333333334</v>
      </c>
      <c r="AN218" s="86">
        <f t="shared" si="222"/>
        <v>3.4435261707988982E-4</v>
      </c>
      <c r="AO218" s="501"/>
      <c r="AP218" s="520"/>
      <c r="AQ218" s="101" t="s">
        <v>152</v>
      </c>
      <c r="AR218" s="183">
        <f t="shared" si="202"/>
        <v>669200</v>
      </c>
      <c r="AS218" s="151">
        <f>IFERROR(AR218/AO209,"-")</f>
        <v>6.6246594096486049E-4</v>
      </c>
      <c r="AT218" s="183">
        <f t="shared" si="203"/>
        <v>51</v>
      </c>
      <c r="AU218" s="151">
        <f>IFERROR(AT218/AP209,"-")</f>
        <v>3.4812286689419797E-2</v>
      </c>
      <c r="AV218" s="186">
        <f t="shared" si="208"/>
        <v>13121.568627450981</v>
      </c>
      <c r="AW218" s="86">
        <f t="shared" si="223"/>
        <v>2.9269972451790634E-3</v>
      </c>
      <c r="AX218" s="98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P218" s="132"/>
      <c r="BQ218" s="132"/>
      <c r="BR218" s="132"/>
      <c r="BS218" s="132"/>
      <c r="BU218" s="66"/>
      <c r="BV218" s="124"/>
    </row>
    <row r="219" spans="2:74" s="10" customFormat="1" ht="14.25" customHeight="1">
      <c r="B219" s="505"/>
      <c r="C219" s="507"/>
      <c r="D219" s="494"/>
      <c r="E219" s="501"/>
      <c r="F219" s="501"/>
      <c r="G219" s="101" t="s">
        <v>153</v>
      </c>
      <c r="H219" s="183">
        <v>335308</v>
      </c>
      <c r="I219" s="151">
        <f>IFERROR(H219/E209,"-")</f>
        <v>4.7230196089235869E-4</v>
      </c>
      <c r="J219" s="183">
        <v>3</v>
      </c>
      <c r="K219" s="151">
        <f>IFERROR(J219/F209,"-")</f>
        <v>2.8929604628736743E-3</v>
      </c>
      <c r="L219" s="186">
        <f t="shared" si="204"/>
        <v>111769.33333333333</v>
      </c>
      <c r="M219" s="86">
        <f t="shared" si="219"/>
        <v>1.7217630853994491E-4</v>
      </c>
      <c r="N219" s="501"/>
      <c r="O219" s="501"/>
      <c r="P219" s="101" t="s">
        <v>153</v>
      </c>
      <c r="Q219" s="183">
        <v>3720</v>
      </c>
      <c r="R219" s="151">
        <f>IFERROR(Q219/N209,"-")</f>
        <v>4.5672000878081047E-5</v>
      </c>
      <c r="S219" s="183">
        <v>1</v>
      </c>
      <c r="T219" s="151">
        <f>IFERROR(S219/O209,"-")</f>
        <v>7.874015748031496E-3</v>
      </c>
      <c r="U219" s="186">
        <f t="shared" si="205"/>
        <v>3720</v>
      </c>
      <c r="V219" s="86">
        <f t="shared" si="220"/>
        <v>5.7392102846648301E-5</v>
      </c>
      <c r="W219" s="501"/>
      <c r="X219" s="501"/>
      <c r="Y219" s="101" t="s">
        <v>153</v>
      </c>
      <c r="Z219" s="183">
        <v>2031</v>
      </c>
      <c r="AA219" s="151">
        <f>IFERROR(Z219/W209,"-")</f>
        <v>4.7540877312936242E-5</v>
      </c>
      <c r="AB219" s="183">
        <v>1</v>
      </c>
      <c r="AC219" s="151">
        <f>IFERROR(AB219/X209,"-")</f>
        <v>1.4492753623188406E-2</v>
      </c>
      <c r="AD219" s="186">
        <f t="shared" si="206"/>
        <v>2031</v>
      </c>
      <c r="AE219" s="86">
        <f t="shared" si="221"/>
        <v>5.7392102846648301E-5</v>
      </c>
      <c r="AF219" s="501"/>
      <c r="AG219" s="501"/>
      <c r="AH219" s="101" t="s">
        <v>153</v>
      </c>
      <c r="AI219" s="183">
        <v>0</v>
      </c>
      <c r="AJ219" s="151">
        <f>IFERROR(AI219/AF209,"-")</f>
        <v>0</v>
      </c>
      <c r="AK219" s="183">
        <v>0</v>
      </c>
      <c r="AL219" s="151">
        <f>IFERROR(AK219/AG209,"-")</f>
        <v>0</v>
      </c>
      <c r="AM219" s="186" t="str">
        <f t="shared" si="207"/>
        <v>-</v>
      </c>
      <c r="AN219" s="86">
        <f t="shared" si="222"/>
        <v>0</v>
      </c>
      <c r="AO219" s="501"/>
      <c r="AP219" s="520"/>
      <c r="AQ219" s="101" t="s">
        <v>153</v>
      </c>
      <c r="AR219" s="183">
        <f t="shared" si="202"/>
        <v>341059</v>
      </c>
      <c r="AS219" s="151">
        <f>IFERROR(AR219/AO209,"-")</f>
        <v>3.3762697453606447E-4</v>
      </c>
      <c r="AT219" s="183">
        <f t="shared" si="203"/>
        <v>5</v>
      </c>
      <c r="AU219" s="151">
        <f>IFERROR(AT219/AP209,"-")</f>
        <v>3.4129692832764505E-3</v>
      </c>
      <c r="AV219" s="186">
        <f t="shared" si="208"/>
        <v>68211.8</v>
      </c>
      <c r="AW219" s="86">
        <f t="shared" si="223"/>
        <v>2.869605142332415E-4</v>
      </c>
      <c r="AX219" s="98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P219" s="132"/>
      <c r="BQ219" s="132"/>
      <c r="BR219" s="132"/>
      <c r="BS219" s="132"/>
      <c r="BU219" s="66"/>
      <c r="BV219" s="124"/>
    </row>
    <row r="220" spans="2:74" s="10" customFormat="1" ht="14.25" customHeight="1">
      <c r="B220" s="505"/>
      <c r="C220" s="507"/>
      <c r="D220" s="494"/>
      <c r="E220" s="501"/>
      <c r="F220" s="501"/>
      <c r="G220" s="101" t="s">
        <v>154</v>
      </c>
      <c r="H220" s="183">
        <v>3496672</v>
      </c>
      <c r="I220" s="151">
        <f>IFERROR(H220/E209,"-")</f>
        <v>4.9252777810174691E-3</v>
      </c>
      <c r="J220" s="183">
        <v>6</v>
      </c>
      <c r="K220" s="151">
        <f>IFERROR(J220/F209,"-")</f>
        <v>5.7859209257473485E-3</v>
      </c>
      <c r="L220" s="186">
        <f t="shared" si="204"/>
        <v>582778.66666666663</v>
      </c>
      <c r="M220" s="86">
        <f t="shared" si="219"/>
        <v>3.4435261707988982E-4</v>
      </c>
      <c r="N220" s="501"/>
      <c r="O220" s="501"/>
      <c r="P220" s="101" t="s">
        <v>154</v>
      </c>
      <c r="Q220" s="183">
        <v>0</v>
      </c>
      <c r="R220" s="151">
        <f>IFERROR(Q220/N209,"-")</f>
        <v>0</v>
      </c>
      <c r="S220" s="183">
        <v>0</v>
      </c>
      <c r="T220" s="151">
        <f>IFERROR(S220/O209,"-")</f>
        <v>0</v>
      </c>
      <c r="U220" s="186" t="str">
        <f t="shared" si="205"/>
        <v>-</v>
      </c>
      <c r="V220" s="86">
        <f t="shared" si="220"/>
        <v>0</v>
      </c>
      <c r="W220" s="501"/>
      <c r="X220" s="501"/>
      <c r="Y220" s="101" t="s">
        <v>154</v>
      </c>
      <c r="Z220" s="183">
        <v>2880</v>
      </c>
      <c r="AA220" s="151">
        <f>IFERROR(Z220/W209,"-")</f>
        <v>6.7413947149806203E-5</v>
      </c>
      <c r="AB220" s="183">
        <v>1</v>
      </c>
      <c r="AC220" s="151">
        <f>IFERROR(AB220/X209,"-")</f>
        <v>1.4492753623188406E-2</v>
      </c>
      <c r="AD220" s="186">
        <f t="shared" si="206"/>
        <v>2880</v>
      </c>
      <c r="AE220" s="86">
        <f t="shared" si="221"/>
        <v>5.7392102846648301E-5</v>
      </c>
      <c r="AF220" s="501"/>
      <c r="AG220" s="501"/>
      <c r="AH220" s="101" t="s">
        <v>154</v>
      </c>
      <c r="AI220" s="183">
        <v>0</v>
      </c>
      <c r="AJ220" s="151">
        <f>IFERROR(AI220/AF209,"-")</f>
        <v>0</v>
      </c>
      <c r="AK220" s="183">
        <v>0</v>
      </c>
      <c r="AL220" s="151">
        <f>IFERROR(AK220/AG209,"-")</f>
        <v>0</v>
      </c>
      <c r="AM220" s="186" t="str">
        <f t="shared" si="207"/>
        <v>-</v>
      </c>
      <c r="AN220" s="86">
        <f t="shared" si="222"/>
        <v>0</v>
      </c>
      <c r="AO220" s="501"/>
      <c r="AP220" s="520"/>
      <c r="AQ220" s="101" t="s">
        <v>154</v>
      </c>
      <c r="AR220" s="183">
        <f t="shared" si="202"/>
        <v>3499552</v>
      </c>
      <c r="AS220" s="151">
        <f>IFERROR(AR220/AO209,"-")</f>
        <v>3.4643365341235194E-3</v>
      </c>
      <c r="AT220" s="183">
        <f t="shared" si="203"/>
        <v>7</v>
      </c>
      <c r="AU220" s="151">
        <f>IFERROR(AT220/AP209,"-")</f>
        <v>4.7781569965870303E-3</v>
      </c>
      <c r="AV220" s="186">
        <f t="shared" si="208"/>
        <v>499936</v>
      </c>
      <c r="AW220" s="86">
        <f t="shared" si="223"/>
        <v>4.0174471992653808E-4</v>
      </c>
      <c r="AX220" s="98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P220" s="132"/>
      <c r="BQ220" s="132"/>
      <c r="BR220" s="132"/>
      <c r="BS220" s="132"/>
      <c r="BU220" s="66"/>
      <c r="BV220" s="124"/>
    </row>
    <row r="221" spans="2:74" s="10" customFormat="1" ht="14.25" customHeight="1">
      <c r="B221" s="505"/>
      <c r="C221" s="507"/>
      <c r="D221" s="494"/>
      <c r="E221" s="501"/>
      <c r="F221" s="501"/>
      <c r="G221" s="101" t="s">
        <v>155</v>
      </c>
      <c r="H221" s="183">
        <v>6763145</v>
      </c>
      <c r="I221" s="151">
        <f>IFERROR(H221/E209,"-")</f>
        <v>9.5263060985701243E-3</v>
      </c>
      <c r="J221" s="183">
        <v>122</v>
      </c>
      <c r="K221" s="151">
        <f>IFERROR(J221/F209,"-")</f>
        <v>0.11764705882352941</v>
      </c>
      <c r="L221" s="186">
        <f t="shared" si="204"/>
        <v>55435.614754098358</v>
      </c>
      <c r="M221" s="86">
        <f t="shared" si="219"/>
        <v>7.0018365472910927E-3</v>
      </c>
      <c r="N221" s="501"/>
      <c r="O221" s="501"/>
      <c r="P221" s="101" t="s">
        <v>155</v>
      </c>
      <c r="Q221" s="183">
        <v>374943</v>
      </c>
      <c r="R221" s="151">
        <f>IFERROR(Q221/N209,"-")</f>
        <v>4.6033325336640703E-3</v>
      </c>
      <c r="S221" s="183">
        <v>14</v>
      </c>
      <c r="T221" s="151">
        <f>IFERROR(S221/O209,"-")</f>
        <v>0.11023622047244094</v>
      </c>
      <c r="U221" s="186">
        <f t="shared" si="205"/>
        <v>26781.642857142859</v>
      </c>
      <c r="V221" s="86">
        <f t="shared" si="220"/>
        <v>8.0348943985307617E-4</v>
      </c>
      <c r="W221" s="501"/>
      <c r="X221" s="501"/>
      <c r="Y221" s="101" t="s">
        <v>155</v>
      </c>
      <c r="Z221" s="183">
        <v>102307</v>
      </c>
      <c r="AA221" s="151">
        <f>IFERROR(Z221/W209,"-")</f>
        <v>2.3947634343941746E-3</v>
      </c>
      <c r="AB221" s="183">
        <v>13</v>
      </c>
      <c r="AC221" s="151">
        <f>IFERROR(AB221/X209,"-")</f>
        <v>0.18840579710144928</v>
      </c>
      <c r="AD221" s="186">
        <f t="shared" si="206"/>
        <v>7869.7692307692305</v>
      </c>
      <c r="AE221" s="86">
        <f t="shared" si="221"/>
        <v>7.460973370064279E-4</v>
      </c>
      <c r="AF221" s="501"/>
      <c r="AG221" s="501"/>
      <c r="AH221" s="101" t="s">
        <v>155</v>
      </c>
      <c r="AI221" s="183">
        <v>2763639</v>
      </c>
      <c r="AJ221" s="151">
        <f>IFERROR(AI221/AF209,"-")</f>
        <v>1.5698074774971024E-2</v>
      </c>
      <c r="AK221" s="183">
        <v>38</v>
      </c>
      <c r="AL221" s="151">
        <f>IFERROR(AK221/AG209,"-")</f>
        <v>0.16379310344827586</v>
      </c>
      <c r="AM221" s="186">
        <f t="shared" si="207"/>
        <v>72727.34210526316</v>
      </c>
      <c r="AN221" s="86">
        <f t="shared" si="222"/>
        <v>2.1808999081726357E-3</v>
      </c>
      <c r="AO221" s="501"/>
      <c r="AP221" s="520"/>
      <c r="AQ221" s="101" t="s">
        <v>155</v>
      </c>
      <c r="AR221" s="183">
        <f t="shared" si="202"/>
        <v>10004034</v>
      </c>
      <c r="AS221" s="151">
        <f>IFERROR(AR221/AO209,"-")</f>
        <v>9.9033649092266241E-3</v>
      </c>
      <c r="AT221" s="183">
        <f t="shared" si="203"/>
        <v>187</v>
      </c>
      <c r="AU221" s="151">
        <f>IFERROR(AT221/AP209,"-")</f>
        <v>0.12764505119453926</v>
      </c>
      <c r="AV221" s="186">
        <f t="shared" si="208"/>
        <v>53497.508021390371</v>
      </c>
      <c r="AW221" s="86">
        <f t="shared" si="223"/>
        <v>1.0732323232323232E-2</v>
      </c>
      <c r="AX221" s="98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P221" s="132"/>
      <c r="BQ221" s="132"/>
      <c r="BR221" s="132"/>
      <c r="BS221" s="132"/>
      <c r="BU221" s="66"/>
      <c r="BV221" s="124"/>
    </row>
    <row r="222" spans="2:74" s="10" customFormat="1" ht="14.25" customHeight="1">
      <c r="B222" s="505"/>
      <c r="C222" s="507"/>
      <c r="D222" s="494"/>
      <c r="E222" s="501"/>
      <c r="F222" s="501"/>
      <c r="G222" s="101" t="s">
        <v>156</v>
      </c>
      <c r="H222" s="183">
        <v>6306857</v>
      </c>
      <c r="I222" s="151">
        <f>IFERROR(H222/E209,"-")</f>
        <v>8.8835963596684206E-3</v>
      </c>
      <c r="J222" s="183">
        <v>86</v>
      </c>
      <c r="K222" s="151">
        <f>IFERROR(J222/F209,"-")</f>
        <v>8.2931533269045329E-2</v>
      </c>
      <c r="L222" s="186">
        <f t="shared" si="204"/>
        <v>73335.546511627908</v>
      </c>
      <c r="M222" s="86">
        <f t="shared" si="219"/>
        <v>4.9357208448117538E-3</v>
      </c>
      <c r="N222" s="501"/>
      <c r="O222" s="501"/>
      <c r="P222" s="101" t="s">
        <v>156</v>
      </c>
      <c r="Q222" s="183">
        <v>182816</v>
      </c>
      <c r="R222" s="151">
        <f>IFERROR(Q222/N209,"-")</f>
        <v>2.2445087399266843E-3</v>
      </c>
      <c r="S222" s="183">
        <v>5</v>
      </c>
      <c r="T222" s="151">
        <f>IFERROR(S222/O209,"-")</f>
        <v>3.937007874015748E-2</v>
      </c>
      <c r="U222" s="186">
        <f t="shared" si="205"/>
        <v>36563.199999999997</v>
      </c>
      <c r="V222" s="86">
        <f t="shared" si="220"/>
        <v>2.869605142332415E-4</v>
      </c>
      <c r="W222" s="501"/>
      <c r="X222" s="501"/>
      <c r="Y222" s="101" t="s">
        <v>156</v>
      </c>
      <c r="Z222" s="183">
        <v>396676</v>
      </c>
      <c r="AA222" s="151">
        <f>IFERROR(Z222/W209,"-")</f>
        <v>9.2852412845821266E-3</v>
      </c>
      <c r="AB222" s="183">
        <v>10</v>
      </c>
      <c r="AC222" s="151">
        <f>IFERROR(AB222/X209,"-")</f>
        <v>0.14492753623188406</v>
      </c>
      <c r="AD222" s="186">
        <f t="shared" si="206"/>
        <v>39667.599999999999</v>
      </c>
      <c r="AE222" s="86">
        <f t="shared" si="221"/>
        <v>5.7392102846648299E-4</v>
      </c>
      <c r="AF222" s="501"/>
      <c r="AG222" s="501"/>
      <c r="AH222" s="101" t="s">
        <v>156</v>
      </c>
      <c r="AI222" s="183">
        <v>2401908</v>
      </c>
      <c r="AJ222" s="151">
        <f>IFERROR(AI222/AF209,"-")</f>
        <v>1.3643363473522085E-2</v>
      </c>
      <c r="AK222" s="183">
        <v>41</v>
      </c>
      <c r="AL222" s="151">
        <f>IFERROR(AK222/AG209,"-")</f>
        <v>0.17672413793103448</v>
      </c>
      <c r="AM222" s="186">
        <f t="shared" si="207"/>
        <v>58583.121951219509</v>
      </c>
      <c r="AN222" s="86">
        <f t="shared" si="222"/>
        <v>2.3530762167125806E-3</v>
      </c>
      <c r="AO222" s="501"/>
      <c r="AP222" s="520"/>
      <c r="AQ222" s="101" t="s">
        <v>156</v>
      </c>
      <c r="AR222" s="183">
        <f t="shared" si="202"/>
        <v>9288257</v>
      </c>
      <c r="AS222" s="151">
        <f>IFERROR(AR222/AO209,"-")</f>
        <v>9.194790665613347E-3</v>
      </c>
      <c r="AT222" s="183">
        <f t="shared" si="203"/>
        <v>142</v>
      </c>
      <c r="AU222" s="151">
        <f>IFERROR(AT222/AP209,"-")</f>
        <v>9.6928327645051188E-2</v>
      </c>
      <c r="AV222" s="186">
        <f t="shared" si="208"/>
        <v>65410.260563380281</v>
      </c>
      <c r="AW222" s="86">
        <f t="shared" si="223"/>
        <v>8.1496786042240584E-3</v>
      </c>
      <c r="AX222" s="98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P222" s="132"/>
      <c r="BQ222" s="132"/>
      <c r="BR222" s="132"/>
      <c r="BS222" s="132"/>
      <c r="BU222" s="66"/>
      <c r="BV222" s="124"/>
    </row>
    <row r="223" spans="2:74" s="10" customFormat="1" ht="14.25" customHeight="1">
      <c r="B223" s="505"/>
      <c r="C223" s="507"/>
      <c r="D223" s="494"/>
      <c r="E223" s="501"/>
      <c r="F223" s="501"/>
      <c r="G223" s="101" t="s">
        <v>157</v>
      </c>
      <c r="H223" s="183">
        <v>2812737</v>
      </c>
      <c r="I223" s="151">
        <f>IFERROR(H223/E209,"-")</f>
        <v>3.9619132277622076E-3</v>
      </c>
      <c r="J223" s="183">
        <v>83</v>
      </c>
      <c r="K223" s="151">
        <f>IFERROR(J223/F209,"-")</f>
        <v>8.0038572806171646E-2</v>
      </c>
      <c r="L223" s="186">
        <f t="shared" si="204"/>
        <v>33888.397590361448</v>
      </c>
      <c r="M223" s="86">
        <f t="shared" si="219"/>
        <v>4.7635445362718088E-3</v>
      </c>
      <c r="N223" s="501"/>
      <c r="O223" s="501"/>
      <c r="P223" s="101" t="s">
        <v>157</v>
      </c>
      <c r="Q223" s="183">
        <v>369647</v>
      </c>
      <c r="R223" s="151">
        <f>IFERROR(Q223/N209,"-")</f>
        <v>4.5383113195107596E-3</v>
      </c>
      <c r="S223" s="183">
        <v>11</v>
      </c>
      <c r="T223" s="151">
        <f>IFERROR(S223/O209,"-")</f>
        <v>8.6614173228346455E-2</v>
      </c>
      <c r="U223" s="186">
        <f t="shared" si="205"/>
        <v>33604.272727272728</v>
      </c>
      <c r="V223" s="86">
        <f t="shared" si="220"/>
        <v>6.3131313131313137E-4</v>
      </c>
      <c r="W223" s="501"/>
      <c r="X223" s="501"/>
      <c r="Y223" s="101" t="s">
        <v>157</v>
      </c>
      <c r="Z223" s="183">
        <v>151700</v>
      </c>
      <c r="AA223" s="151">
        <f>IFERROR(Z223/W209,"-")</f>
        <v>3.5509360356338888E-3</v>
      </c>
      <c r="AB223" s="183">
        <v>8</v>
      </c>
      <c r="AC223" s="151">
        <f>IFERROR(AB223/X209,"-")</f>
        <v>0.11594202898550725</v>
      </c>
      <c r="AD223" s="186">
        <f t="shared" si="206"/>
        <v>18962.5</v>
      </c>
      <c r="AE223" s="86">
        <f t="shared" si="221"/>
        <v>4.591368227731864E-4</v>
      </c>
      <c r="AF223" s="501"/>
      <c r="AG223" s="501"/>
      <c r="AH223" s="101" t="s">
        <v>157</v>
      </c>
      <c r="AI223" s="183">
        <v>959600</v>
      </c>
      <c r="AJ223" s="151">
        <f>IFERROR(AI223/AF209,"-")</f>
        <v>5.4507381586604451E-3</v>
      </c>
      <c r="AK223" s="183">
        <v>14</v>
      </c>
      <c r="AL223" s="151">
        <f>IFERROR(AK223/AG209,"-")</f>
        <v>6.0344827586206899E-2</v>
      </c>
      <c r="AM223" s="186">
        <f t="shared" si="207"/>
        <v>68542.857142857145</v>
      </c>
      <c r="AN223" s="86">
        <f t="shared" si="222"/>
        <v>8.0348943985307617E-4</v>
      </c>
      <c r="AO223" s="501"/>
      <c r="AP223" s="520"/>
      <c r="AQ223" s="101" t="s">
        <v>157</v>
      </c>
      <c r="AR223" s="183">
        <f t="shared" si="202"/>
        <v>4293684</v>
      </c>
      <c r="AS223" s="151">
        <f>IFERROR(AR223/AO209,"-")</f>
        <v>4.2504773031466917E-3</v>
      </c>
      <c r="AT223" s="183">
        <f t="shared" si="203"/>
        <v>116</v>
      </c>
      <c r="AU223" s="151">
        <f>IFERROR(AT223/AP209,"-")</f>
        <v>7.9180887372013647E-2</v>
      </c>
      <c r="AV223" s="186">
        <f t="shared" si="208"/>
        <v>37014.517241379312</v>
      </c>
      <c r="AW223" s="86">
        <f t="shared" si="223"/>
        <v>6.6574839302112028E-3</v>
      </c>
      <c r="AX223" s="98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P223" s="132"/>
      <c r="BQ223" s="132"/>
      <c r="BR223" s="132"/>
      <c r="BS223" s="132"/>
      <c r="BU223" s="66"/>
      <c r="BV223" s="124"/>
    </row>
    <row r="224" spans="2:74" s="10" customFormat="1" ht="14.25" customHeight="1">
      <c r="B224" s="505"/>
      <c r="C224" s="507"/>
      <c r="D224" s="494"/>
      <c r="E224" s="501"/>
      <c r="F224" s="501"/>
      <c r="G224" s="102" t="s">
        <v>158</v>
      </c>
      <c r="H224" s="184">
        <v>680400</v>
      </c>
      <c r="I224" s="152">
        <f>IFERROR(H224/E209,"-")</f>
        <v>9.583852881266204E-4</v>
      </c>
      <c r="J224" s="184">
        <v>69</v>
      </c>
      <c r="K224" s="152">
        <f>IFERROR(J224/F209,"-")</f>
        <v>6.6538090646094505E-2</v>
      </c>
      <c r="L224" s="187">
        <f t="shared" si="204"/>
        <v>9860.8695652173919</v>
      </c>
      <c r="M224" s="87">
        <f t="shared" si="219"/>
        <v>3.9600550964187329E-3</v>
      </c>
      <c r="N224" s="501"/>
      <c r="O224" s="501"/>
      <c r="P224" s="102" t="s">
        <v>158</v>
      </c>
      <c r="Q224" s="184">
        <v>27119</v>
      </c>
      <c r="R224" s="152">
        <f>IFERROR(Q224/N209,"-")</f>
        <v>3.3295134188512904E-4</v>
      </c>
      <c r="S224" s="184">
        <v>7</v>
      </c>
      <c r="T224" s="152">
        <f>IFERROR(S224/O209,"-")</f>
        <v>5.5118110236220472E-2</v>
      </c>
      <c r="U224" s="187">
        <f t="shared" si="205"/>
        <v>3874.1428571428573</v>
      </c>
      <c r="V224" s="87">
        <f t="shared" si="220"/>
        <v>4.0174471992653808E-4</v>
      </c>
      <c r="W224" s="501"/>
      <c r="X224" s="501"/>
      <c r="Y224" s="102" t="s">
        <v>158</v>
      </c>
      <c r="Z224" s="184">
        <v>13285</v>
      </c>
      <c r="AA224" s="152">
        <f>IFERROR(Z224/W209,"-")</f>
        <v>3.1097023884901922E-4</v>
      </c>
      <c r="AB224" s="184">
        <v>2</v>
      </c>
      <c r="AC224" s="152">
        <f>IFERROR(AB224/X209,"-")</f>
        <v>2.8985507246376812E-2</v>
      </c>
      <c r="AD224" s="187">
        <f t="shared" si="206"/>
        <v>6642.5</v>
      </c>
      <c r="AE224" s="87">
        <f t="shared" si="221"/>
        <v>1.147842056932966E-4</v>
      </c>
      <c r="AF224" s="501"/>
      <c r="AG224" s="501"/>
      <c r="AH224" s="102" t="s">
        <v>158</v>
      </c>
      <c r="AI224" s="184">
        <v>348445</v>
      </c>
      <c r="AJ224" s="152">
        <f>IFERROR(AI224/AF209,"-")</f>
        <v>1.9792439117282605E-3</v>
      </c>
      <c r="AK224" s="184">
        <v>36</v>
      </c>
      <c r="AL224" s="152">
        <f>IFERROR(AK224/AG209,"-")</f>
        <v>0.15517241379310345</v>
      </c>
      <c r="AM224" s="187">
        <f t="shared" si="207"/>
        <v>9679.0277777777774</v>
      </c>
      <c r="AN224" s="87">
        <f t="shared" si="222"/>
        <v>2.0661157024793389E-3</v>
      </c>
      <c r="AO224" s="501"/>
      <c r="AP224" s="520"/>
      <c r="AQ224" s="102" t="s">
        <v>158</v>
      </c>
      <c r="AR224" s="184">
        <f t="shared" si="202"/>
        <v>1069249</v>
      </c>
      <c r="AS224" s="152">
        <f>IFERROR(AR224/AO209,"-")</f>
        <v>1.0584893079957204E-3</v>
      </c>
      <c r="AT224" s="184">
        <f t="shared" si="203"/>
        <v>114</v>
      </c>
      <c r="AU224" s="152">
        <f>IFERROR(AT224/AP209,"-")</f>
        <v>7.7815699658703066E-2</v>
      </c>
      <c r="AV224" s="187">
        <f t="shared" si="208"/>
        <v>9379.3771929824561</v>
      </c>
      <c r="AW224" s="87">
        <f t="shared" si="223"/>
        <v>6.5426997245179065E-3</v>
      </c>
      <c r="AX224" s="98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P224" s="132"/>
      <c r="BQ224" s="132"/>
      <c r="BR224" s="132"/>
      <c r="BS224" s="132"/>
      <c r="BU224" s="66"/>
      <c r="BV224" s="124"/>
    </row>
    <row r="225" spans="2:74" s="10" customFormat="1" ht="14.25" customHeight="1">
      <c r="B225" s="505"/>
      <c r="C225" s="508"/>
      <c r="D225" s="495"/>
      <c r="E225" s="502"/>
      <c r="F225" s="502"/>
      <c r="G225" s="103" t="s">
        <v>81</v>
      </c>
      <c r="H225" s="174">
        <v>142135219</v>
      </c>
      <c r="I225" s="152">
        <f>IFERROR(H225/E209,"-")</f>
        <v>0.20020620637015771</v>
      </c>
      <c r="J225" s="184">
        <v>846</v>
      </c>
      <c r="K225" s="152">
        <f>IFERROR(J225/F209,"-")</f>
        <v>0.81581485053037606</v>
      </c>
      <c r="L225" s="187">
        <f t="shared" si="204"/>
        <v>168008.53309692672</v>
      </c>
      <c r="M225" s="88">
        <f t="shared" si="219"/>
        <v>4.8553719008264461E-2</v>
      </c>
      <c r="N225" s="502"/>
      <c r="O225" s="502"/>
      <c r="P225" s="103" t="s">
        <v>81</v>
      </c>
      <c r="Q225" s="174">
        <v>14576399</v>
      </c>
      <c r="R225" s="152">
        <f>IFERROR(Q225/N209,"-")</f>
        <v>0.17896056664711282</v>
      </c>
      <c r="S225" s="184">
        <v>112</v>
      </c>
      <c r="T225" s="152">
        <f>IFERROR(S225/O209,"-")</f>
        <v>0.88188976377952755</v>
      </c>
      <c r="U225" s="187">
        <f t="shared" si="205"/>
        <v>130146.41964285714</v>
      </c>
      <c r="V225" s="88">
        <f t="shared" si="220"/>
        <v>6.4279155188246093E-3</v>
      </c>
      <c r="W225" s="502"/>
      <c r="X225" s="502"/>
      <c r="Y225" s="103" t="s">
        <v>81</v>
      </c>
      <c r="Z225" s="174">
        <v>7796032</v>
      </c>
      <c r="AA225" s="152">
        <f>IFERROR(Z225/W209,"-")</f>
        <v>0.1824865587590965</v>
      </c>
      <c r="AB225" s="184">
        <v>64</v>
      </c>
      <c r="AC225" s="152">
        <f>IFERROR(AB225/X209,"-")</f>
        <v>0.92753623188405798</v>
      </c>
      <c r="AD225" s="187">
        <f t="shared" si="206"/>
        <v>121813</v>
      </c>
      <c r="AE225" s="88">
        <f t="shared" si="221"/>
        <v>3.6730945821854912E-3</v>
      </c>
      <c r="AF225" s="502"/>
      <c r="AG225" s="502"/>
      <c r="AH225" s="103" t="s">
        <v>81</v>
      </c>
      <c r="AI225" s="174">
        <v>35738035</v>
      </c>
      <c r="AJ225" s="152">
        <f>IFERROR(AI225/AF209,"-")</f>
        <v>0.20299986566282049</v>
      </c>
      <c r="AK225" s="184">
        <v>203</v>
      </c>
      <c r="AL225" s="152">
        <f>IFERROR(AK225/AG209,"-")</f>
        <v>0.875</v>
      </c>
      <c r="AM225" s="187">
        <f t="shared" si="207"/>
        <v>176049.43349753696</v>
      </c>
      <c r="AN225" s="88">
        <f t="shared" si="222"/>
        <v>1.1650596877869604E-2</v>
      </c>
      <c r="AO225" s="502"/>
      <c r="AP225" s="521"/>
      <c r="AQ225" s="103" t="s">
        <v>81</v>
      </c>
      <c r="AR225" s="174">
        <f t="shared" si="202"/>
        <v>200245685</v>
      </c>
      <c r="AS225" s="152">
        <f>IFERROR(AR225/AO209,"-")</f>
        <v>0.19823064276401381</v>
      </c>
      <c r="AT225" s="184">
        <f t="shared" si="203"/>
        <v>1225</v>
      </c>
      <c r="AU225" s="152">
        <f>IFERROR(AT225/AP209,"-")</f>
        <v>0.83617747440273038</v>
      </c>
      <c r="AV225" s="187">
        <f t="shared" si="208"/>
        <v>163465.86530612246</v>
      </c>
      <c r="AW225" s="88">
        <f t="shared" si="223"/>
        <v>7.0305325987144174E-2</v>
      </c>
      <c r="AX225" s="98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P225" s="132"/>
      <c r="BQ225" s="132"/>
      <c r="BR225" s="132"/>
      <c r="BS225" s="132"/>
      <c r="BU225" s="66"/>
      <c r="BV225" s="124"/>
    </row>
    <row r="226" spans="2:74" s="10" customFormat="1" ht="14.25" customHeight="1">
      <c r="B226" s="505">
        <v>14</v>
      </c>
      <c r="C226" s="506" t="s">
        <v>133</v>
      </c>
      <c r="D226" s="493">
        <f>BL18</f>
        <v>13382</v>
      </c>
      <c r="E226" s="503">
        <f t="shared" ref="E226" si="224">VLOOKUP(C226,$AY$5:$BI$78,2,0)</f>
        <v>617638540</v>
      </c>
      <c r="F226" s="503">
        <f t="shared" ref="F226" si="225">VLOOKUP(C226,$AY$5:$BI$78,7,0)</f>
        <v>1015</v>
      </c>
      <c r="G226" s="99" t="s">
        <v>144</v>
      </c>
      <c r="H226" s="182">
        <v>13703285</v>
      </c>
      <c r="I226" s="150">
        <f>IFERROR(H226/E226,"-")</f>
        <v>2.2186576958102389E-2</v>
      </c>
      <c r="J226" s="182">
        <v>192</v>
      </c>
      <c r="K226" s="150">
        <f>IFERROR(J226/F226,"-")</f>
        <v>0.18916256157635469</v>
      </c>
      <c r="L226" s="185">
        <f t="shared" si="204"/>
        <v>71371.276041666672</v>
      </c>
      <c r="M226" s="85">
        <f>IFERROR(J226/$BL$18,0)</f>
        <v>1.4347631146315947E-2</v>
      </c>
      <c r="N226" s="503">
        <f t="shared" ref="N226" si="226">VLOOKUP(C226,$AY$5:$BI$78,3,0)</f>
        <v>84473220</v>
      </c>
      <c r="O226" s="503">
        <f t="shared" ref="O226" si="227">VLOOKUP(C226,$AY$5:$BI$78,8,0)</f>
        <v>131</v>
      </c>
      <c r="P226" s="99" t="s">
        <v>144</v>
      </c>
      <c r="Q226" s="182">
        <v>1132342</v>
      </c>
      <c r="R226" s="150">
        <f>IFERROR(Q226/N226,"-")</f>
        <v>1.3404745314550576E-2</v>
      </c>
      <c r="S226" s="182">
        <v>32</v>
      </c>
      <c r="T226" s="150">
        <f>IFERROR(S226/O226,"-")</f>
        <v>0.24427480916030533</v>
      </c>
      <c r="U226" s="185">
        <f t="shared" si="205"/>
        <v>35385.6875</v>
      </c>
      <c r="V226" s="85">
        <f>IFERROR(S226/$BL$18,0)</f>
        <v>2.3912718577193243E-3</v>
      </c>
      <c r="W226" s="503">
        <f t="shared" ref="W226" si="228">VLOOKUP(C226,$AY$5:$BI$78,4,0)</f>
        <v>67559880</v>
      </c>
      <c r="X226" s="503">
        <f t="shared" ref="X226" si="229">VLOOKUP(C226,$AY$5:$BI$78,9,0)</f>
        <v>73</v>
      </c>
      <c r="Y226" s="99" t="s">
        <v>144</v>
      </c>
      <c r="Z226" s="182">
        <v>5339340</v>
      </c>
      <c r="AA226" s="150">
        <f>IFERROR(Z226/W226,"-")</f>
        <v>7.9031223856525501E-2</v>
      </c>
      <c r="AB226" s="182">
        <v>17</v>
      </c>
      <c r="AC226" s="150">
        <f>IFERROR(AB226/X226,"-")</f>
        <v>0.23287671232876711</v>
      </c>
      <c r="AD226" s="185">
        <f t="shared" si="206"/>
        <v>314078.82352941175</v>
      </c>
      <c r="AE226" s="85">
        <f>IFERROR(AB226/$BL$18,0)</f>
        <v>1.2703631744133911E-3</v>
      </c>
      <c r="AF226" s="503">
        <f t="shared" ref="AF226" si="230">VLOOKUP(C226,$AY$5:$BI$78,5,0)</f>
        <v>136114350</v>
      </c>
      <c r="AG226" s="503">
        <f t="shared" ref="AG226" si="231">VLOOKUP(C226,$AY$5:$BI$78,10,0)</f>
        <v>139</v>
      </c>
      <c r="AH226" s="99" t="s">
        <v>144</v>
      </c>
      <c r="AI226" s="182">
        <v>715560</v>
      </c>
      <c r="AJ226" s="150">
        <f>IFERROR(AI226/AF226,"-")</f>
        <v>5.2570504138615805E-3</v>
      </c>
      <c r="AK226" s="182">
        <v>30</v>
      </c>
      <c r="AL226" s="150">
        <f>IFERROR(AK226/AG226,"-")</f>
        <v>0.21582733812949639</v>
      </c>
      <c r="AM226" s="185">
        <f t="shared" si="207"/>
        <v>23852</v>
      </c>
      <c r="AN226" s="85">
        <f>IFERROR(AK226/$BL$18,0)</f>
        <v>2.2418173666118668E-3</v>
      </c>
      <c r="AO226" s="503">
        <f t="shared" ref="AO226" si="232">VLOOKUP(C226,$AY$5:$BI$78,6,0)</f>
        <v>905785990</v>
      </c>
      <c r="AP226" s="519">
        <f t="shared" ref="AP226" si="233">VLOOKUP(C226,$AY$5:$BI$78,11,0)</f>
        <v>1358</v>
      </c>
      <c r="AQ226" s="99" t="s">
        <v>144</v>
      </c>
      <c r="AR226" s="182">
        <f t="shared" si="202"/>
        <v>20890527</v>
      </c>
      <c r="AS226" s="150">
        <f>IFERROR(AR226/AO226,"-")</f>
        <v>2.3063424727953676E-2</v>
      </c>
      <c r="AT226" s="182">
        <f t="shared" si="203"/>
        <v>271</v>
      </c>
      <c r="AU226" s="150">
        <f>IFERROR(AT226/AP226,"-")</f>
        <v>0.19955817378497792</v>
      </c>
      <c r="AV226" s="185">
        <f t="shared" si="208"/>
        <v>77086.815498154989</v>
      </c>
      <c r="AW226" s="85">
        <f>IFERROR(AT226/$BL$18,0)</f>
        <v>2.0251083545060528E-2</v>
      </c>
      <c r="AX226" s="98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P226" s="132"/>
      <c r="BQ226" s="132"/>
      <c r="BR226" s="132"/>
      <c r="BS226" s="132"/>
      <c r="BU226" s="66"/>
      <c r="BV226" s="124"/>
    </row>
    <row r="227" spans="2:74" s="10" customFormat="1" ht="14.25" customHeight="1">
      <c r="B227" s="505"/>
      <c r="C227" s="507"/>
      <c r="D227" s="494"/>
      <c r="E227" s="501"/>
      <c r="F227" s="501"/>
      <c r="G227" s="100" t="s">
        <v>145</v>
      </c>
      <c r="H227" s="183">
        <v>18747348</v>
      </c>
      <c r="I227" s="151">
        <f>IFERROR(H227/E226,"-")</f>
        <v>3.0353267786689606E-2</v>
      </c>
      <c r="J227" s="183">
        <v>275</v>
      </c>
      <c r="K227" s="151">
        <f>IFERROR(J227/F226,"-")</f>
        <v>0.27093596059113301</v>
      </c>
      <c r="L227" s="186">
        <f t="shared" si="204"/>
        <v>68172.174545454545</v>
      </c>
      <c r="M227" s="86">
        <f t="shared" ref="M227:M242" si="234">IFERROR(J227/$BL$18,0)</f>
        <v>2.0549992527275445E-2</v>
      </c>
      <c r="N227" s="501"/>
      <c r="O227" s="501"/>
      <c r="P227" s="100" t="s">
        <v>145</v>
      </c>
      <c r="Q227" s="183">
        <v>636815</v>
      </c>
      <c r="R227" s="151">
        <f>IFERROR(Q227/N226,"-")</f>
        <v>7.5386613651048226E-3</v>
      </c>
      <c r="S227" s="183">
        <v>34</v>
      </c>
      <c r="T227" s="151">
        <f>IFERROR(S227/O226,"-")</f>
        <v>0.25954198473282442</v>
      </c>
      <c r="U227" s="186">
        <f t="shared" si="205"/>
        <v>18729.852941176472</v>
      </c>
      <c r="V227" s="86">
        <f t="shared" ref="V227:V242" si="235">IFERROR(S227/$BL$18,0)</f>
        <v>2.5407263488267822E-3</v>
      </c>
      <c r="W227" s="501"/>
      <c r="X227" s="501"/>
      <c r="Y227" s="100" t="s">
        <v>145</v>
      </c>
      <c r="Z227" s="183">
        <v>2266981</v>
      </c>
      <c r="AA227" s="151">
        <f>IFERROR(Z227/W226,"-")</f>
        <v>3.3555136569218297E-2</v>
      </c>
      <c r="AB227" s="183">
        <v>22</v>
      </c>
      <c r="AC227" s="151">
        <f>IFERROR(AB227/X226,"-")</f>
        <v>0.30136986301369861</v>
      </c>
      <c r="AD227" s="186">
        <f t="shared" si="206"/>
        <v>103044.59090909091</v>
      </c>
      <c r="AE227" s="86">
        <f t="shared" ref="AE227:AE242" si="236">IFERROR(AB227/$BL$18,0)</f>
        <v>1.6439994021820357E-3</v>
      </c>
      <c r="AF227" s="501"/>
      <c r="AG227" s="501"/>
      <c r="AH227" s="100" t="s">
        <v>145</v>
      </c>
      <c r="AI227" s="183">
        <v>2666134</v>
      </c>
      <c r="AJ227" s="151">
        <f>IFERROR(AI227/AF226,"-")</f>
        <v>1.9587457163774431E-2</v>
      </c>
      <c r="AK227" s="183">
        <v>54</v>
      </c>
      <c r="AL227" s="151">
        <f>IFERROR(AK227/AG226,"-")</f>
        <v>0.38848920863309355</v>
      </c>
      <c r="AM227" s="186">
        <f t="shared" si="207"/>
        <v>49372.851851851854</v>
      </c>
      <c r="AN227" s="86">
        <f t="shared" ref="AN227:AN242" si="237">IFERROR(AK227/$BL$18,0)</f>
        <v>4.03527125990136E-3</v>
      </c>
      <c r="AO227" s="501"/>
      <c r="AP227" s="520"/>
      <c r="AQ227" s="100" t="s">
        <v>145</v>
      </c>
      <c r="AR227" s="183">
        <f t="shared" si="202"/>
        <v>24317278</v>
      </c>
      <c r="AS227" s="151">
        <f>IFERROR(AR227/AO226,"-")</f>
        <v>2.6846604240368079E-2</v>
      </c>
      <c r="AT227" s="183">
        <f t="shared" si="203"/>
        <v>385</v>
      </c>
      <c r="AU227" s="151">
        <f>IFERROR(AT227/AP226,"-")</f>
        <v>0.28350515463917525</v>
      </c>
      <c r="AV227" s="186">
        <f t="shared" si="208"/>
        <v>63161.761038961042</v>
      </c>
      <c r="AW227" s="86">
        <f t="shared" ref="AW227:AW242" si="238">IFERROR(AT227/$BL$18,0)</f>
        <v>2.8769989538185624E-2</v>
      </c>
      <c r="AX227" s="98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P227" s="132"/>
      <c r="BQ227" s="132"/>
      <c r="BR227" s="132"/>
      <c r="BS227" s="132"/>
      <c r="BU227" s="66"/>
      <c r="BV227" s="124"/>
    </row>
    <row r="228" spans="2:74" s="10" customFormat="1" ht="14.25" customHeight="1">
      <c r="B228" s="505"/>
      <c r="C228" s="507"/>
      <c r="D228" s="494"/>
      <c r="E228" s="501"/>
      <c r="F228" s="501"/>
      <c r="G228" s="101" t="s">
        <v>146</v>
      </c>
      <c r="H228" s="183">
        <v>11561396</v>
      </c>
      <c r="I228" s="151">
        <f>IFERROR(H228/E226,"-")</f>
        <v>1.8718708842229956E-2</v>
      </c>
      <c r="J228" s="183">
        <v>305</v>
      </c>
      <c r="K228" s="151">
        <f>IFERROR(J228/F226,"-")</f>
        <v>0.30049261083743845</v>
      </c>
      <c r="L228" s="186">
        <f t="shared" si="204"/>
        <v>37906.216393442621</v>
      </c>
      <c r="M228" s="86">
        <f t="shared" si="234"/>
        <v>2.2791809893887311E-2</v>
      </c>
      <c r="N228" s="501"/>
      <c r="O228" s="501"/>
      <c r="P228" s="101" t="s">
        <v>146</v>
      </c>
      <c r="Q228" s="183">
        <v>1103056</v>
      </c>
      <c r="R228" s="151">
        <f>IFERROR(Q228/N226,"-")</f>
        <v>1.3058055558909676E-2</v>
      </c>
      <c r="S228" s="183">
        <v>37</v>
      </c>
      <c r="T228" s="151">
        <f>IFERROR(S228/O226,"-")</f>
        <v>0.28244274809160308</v>
      </c>
      <c r="U228" s="186">
        <f t="shared" si="205"/>
        <v>29812.324324324323</v>
      </c>
      <c r="V228" s="86">
        <f t="shared" si="235"/>
        <v>2.7649080854879691E-3</v>
      </c>
      <c r="W228" s="501"/>
      <c r="X228" s="501"/>
      <c r="Y228" s="101" t="s">
        <v>146</v>
      </c>
      <c r="Z228" s="183">
        <v>605532</v>
      </c>
      <c r="AA228" s="151">
        <f>IFERROR(Z228/W226,"-")</f>
        <v>8.9628933621551717E-3</v>
      </c>
      <c r="AB228" s="183">
        <v>21</v>
      </c>
      <c r="AC228" s="151">
        <f>IFERROR(AB228/X226,"-")</f>
        <v>0.28767123287671231</v>
      </c>
      <c r="AD228" s="186">
        <f t="shared" si="206"/>
        <v>28834.857142857141</v>
      </c>
      <c r="AE228" s="86">
        <f t="shared" si="236"/>
        <v>1.5692721566283067E-3</v>
      </c>
      <c r="AF228" s="501"/>
      <c r="AG228" s="501"/>
      <c r="AH228" s="101" t="s">
        <v>146</v>
      </c>
      <c r="AI228" s="183">
        <v>1746332</v>
      </c>
      <c r="AJ228" s="151">
        <f>IFERROR(AI228/AF226,"-")</f>
        <v>1.2829888986723296E-2</v>
      </c>
      <c r="AK228" s="183">
        <v>49</v>
      </c>
      <c r="AL228" s="151">
        <f>IFERROR(AK228/AG226,"-")</f>
        <v>0.35251798561151076</v>
      </c>
      <c r="AM228" s="186">
        <f t="shared" si="207"/>
        <v>35639.428571428572</v>
      </c>
      <c r="AN228" s="86">
        <f t="shared" si="237"/>
        <v>3.6616350321327156E-3</v>
      </c>
      <c r="AO228" s="501"/>
      <c r="AP228" s="520"/>
      <c r="AQ228" s="101" t="s">
        <v>146</v>
      </c>
      <c r="AR228" s="183">
        <f t="shared" si="202"/>
        <v>15016316</v>
      </c>
      <c r="AS228" s="151">
        <f>IFERROR(AR228/AO226,"-")</f>
        <v>1.6578216229641618E-2</v>
      </c>
      <c r="AT228" s="183">
        <f t="shared" si="203"/>
        <v>412</v>
      </c>
      <c r="AU228" s="151">
        <f>IFERROR(AT228/AP226,"-")</f>
        <v>0.30338733431516934</v>
      </c>
      <c r="AV228" s="186">
        <f t="shared" si="208"/>
        <v>36447.368932038837</v>
      </c>
      <c r="AW228" s="86">
        <f t="shared" si="238"/>
        <v>3.0787625168136303E-2</v>
      </c>
      <c r="AX228" s="98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P228" s="132"/>
      <c r="BQ228" s="132"/>
      <c r="BR228" s="132"/>
      <c r="BS228" s="132"/>
      <c r="BU228" s="66"/>
      <c r="BV228" s="124"/>
    </row>
    <row r="229" spans="2:74" s="10" customFormat="1" ht="14.25" customHeight="1">
      <c r="B229" s="505"/>
      <c r="C229" s="507"/>
      <c r="D229" s="494"/>
      <c r="E229" s="501"/>
      <c r="F229" s="501"/>
      <c r="G229" s="101" t="s">
        <v>147</v>
      </c>
      <c r="H229" s="183">
        <v>3250039</v>
      </c>
      <c r="I229" s="151">
        <f>IFERROR(H229/E226,"-")</f>
        <v>5.2620404808288029E-3</v>
      </c>
      <c r="J229" s="183">
        <v>55</v>
      </c>
      <c r="K229" s="151">
        <f>IFERROR(J229/F226,"-")</f>
        <v>5.4187192118226604E-2</v>
      </c>
      <c r="L229" s="186">
        <f t="shared" si="204"/>
        <v>59091.618181818179</v>
      </c>
      <c r="M229" s="86">
        <f t="shared" si="234"/>
        <v>4.1099985054550885E-3</v>
      </c>
      <c r="N229" s="501"/>
      <c r="O229" s="501"/>
      <c r="P229" s="101" t="s">
        <v>147</v>
      </c>
      <c r="Q229" s="183">
        <v>88594</v>
      </c>
      <c r="R229" s="151">
        <f>IFERROR(Q229/N226,"-")</f>
        <v>1.0487820873881688E-3</v>
      </c>
      <c r="S229" s="183">
        <v>9</v>
      </c>
      <c r="T229" s="151">
        <f>IFERROR(S229/O226,"-")</f>
        <v>6.8702290076335881E-2</v>
      </c>
      <c r="U229" s="186">
        <f t="shared" si="205"/>
        <v>9843.7777777777774</v>
      </c>
      <c r="V229" s="86">
        <f t="shared" si="235"/>
        <v>6.7254520998356003E-4</v>
      </c>
      <c r="W229" s="501"/>
      <c r="X229" s="501"/>
      <c r="Y229" s="101" t="s">
        <v>147</v>
      </c>
      <c r="Z229" s="183">
        <v>15935</v>
      </c>
      <c r="AA229" s="151">
        <f>IFERROR(Z229/W226,"-")</f>
        <v>2.3586483575755316E-4</v>
      </c>
      <c r="AB229" s="183">
        <v>3</v>
      </c>
      <c r="AC229" s="151">
        <f>IFERROR(AB229/X226,"-")</f>
        <v>4.1095890410958902E-2</v>
      </c>
      <c r="AD229" s="186">
        <f t="shared" si="206"/>
        <v>5311.666666666667</v>
      </c>
      <c r="AE229" s="86">
        <f t="shared" si="236"/>
        <v>2.2418173666118667E-4</v>
      </c>
      <c r="AF229" s="501"/>
      <c r="AG229" s="501"/>
      <c r="AH229" s="101" t="s">
        <v>147</v>
      </c>
      <c r="AI229" s="183">
        <v>211681</v>
      </c>
      <c r="AJ229" s="151">
        <f>IFERROR(AI229/AF226,"-")</f>
        <v>1.555170340232312E-3</v>
      </c>
      <c r="AK229" s="183">
        <v>10</v>
      </c>
      <c r="AL229" s="151">
        <f>IFERROR(AK229/AG226,"-")</f>
        <v>7.1942446043165464E-2</v>
      </c>
      <c r="AM229" s="186">
        <f t="shared" si="207"/>
        <v>21168.1</v>
      </c>
      <c r="AN229" s="86">
        <f t="shared" si="237"/>
        <v>7.4727245553728888E-4</v>
      </c>
      <c r="AO229" s="501"/>
      <c r="AP229" s="520"/>
      <c r="AQ229" s="101" t="s">
        <v>147</v>
      </c>
      <c r="AR229" s="183">
        <f t="shared" si="202"/>
        <v>3566249</v>
      </c>
      <c r="AS229" s="151">
        <f>IFERROR(AR229/AO226,"-")</f>
        <v>3.9371871936327921E-3</v>
      </c>
      <c r="AT229" s="183">
        <f t="shared" si="203"/>
        <v>77</v>
      </c>
      <c r="AU229" s="151">
        <f>IFERROR(AT229/AP226,"-")</f>
        <v>5.6701030927835051E-2</v>
      </c>
      <c r="AV229" s="186">
        <f t="shared" si="208"/>
        <v>46314.922077922078</v>
      </c>
      <c r="AW229" s="86">
        <f t="shared" si="238"/>
        <v>5.7539979076371246E-3</v>
      </c>
      <c r="AX229" s="98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P229" s="132"/>
      <c r="BQ229" s="132"/>
      <c r="BR229" s="132"/>
      <c r="BS229" s="132"/>
      <c r="BU229" s="66"/>
      <c r="BV229" s="124"/>
    </row>
    <row r="230" spans="2:74" s="10" customFormat="1" ht="14.25" customHeight="1">
      <c r="B230" s="505"/>
      <c r="C230" s="507"/>
      <c r="D230" s="494"/>
      <c r="E230" s="501"/>
      <c r="F230" s="501"/>
      <c r="G230" s="101" t="s">
        <v>148</v>
      </c>
      <c r="H230" s="183">
        <v>11302231</v>
      </c>
      <c r="I230" s="151">
        <f>IFERROR(H230/E226,"-")</f>
        <v>1.8299102578670044E-2</v>
      </c>
      <c r="J230" s="183">
        <v>383</v>
      </c>
      <c r="K230" s="151">
        <f>IFERROR(J230/F226,"-")</f>
        <v>0.37733990147783253</v>
      </c>
      <c r="L230" s="186">
        <f t="shared" si="204"/>
        <v>29509.741514360314</v>
      </c>
      <c r="M230" s="86">
        <f t="shared" si="234"/>
        <v>2.8620535047078163E-2</v>
      </c>
      <c r="N230" s="501"/>
      <c r="O230" s="501"/>
      <c r="P230" s="101" t="s">
        <v>148</v>
      </c>
      <c r="Q230" s="183">
        <v>1423579</v>
      </c>
      <c r="R230" s="151">
        <f>IFERROR(Q230/N226,"-")</f>
        <v>1.6852429681264665E-2</v>
      </c>
      <c r="S230" s="183">
        <v>50</v>
      </c>
      <c r="T230" s="151">
        <f>IFERROR(S230/O226,"-")</f>
        <v>0.38167938931297712</v>
      </c>
      <c r="U230" s="186">
        <f t="shared" si="205"/>
        <v>28471.58</v>
      </c>
      <c r="V230" s="86">
        <f t="shared" si="235"/>
        <v>3.7363622776864446E-3</v>
      </c>
      <c r="W230" s="501"/>
      <c r="X230" s="501"/>
      <c r="Y230" s="101" t="s">
        <v>148</v>
      </c>
      <c r="Z230" s="183">
        <v>3518159</v>
      </c>
      <c r="AA230" s="151">
        <f>IFERROR(Z230/W226,"-")</f>
        <v>5.2074678048569654E-2</v>
      </c>
      <c r="AB230" s="183">
        <v>34</v>
      </c>
      <c r="AC230" s="151">
        <f>IFERROR(AB230/X226,"-")</f>
        <v>0.46575342465753422</v>
      </c>
      <c r="AD230" s="186">
        <f t="shared" si="206"/>
        <v>103475.26470588235</v>
      </c>
      <c r="AE230" s="86">
        <f t="shared" si="236"/>
        <v>2.5407263488267822E-3</v>
      </c>
      <c r="AF230" s="501"/>
      <c r="AG230" s="501"/>
      <c r="AH230" s="101" t="s">
        <v>148</v>
      </c>
      <c r="AI230" s="183">
        <v>5044311</v>
      </c>
      <c r="AJ230" s="151">
        <f>IFERROR(AI230/AF226,"-")</f>
        <v>3.705936222007452E-2</v>
      </c>
      <c r="AK230" s="183">
        <v>52</v>
      </c>
      <c r="AL230" s="151">
        <f>IFERROR(AK230/AG226,"-")</f>
        <v>0.37410071942446044</v>
      </c>
      <c r="AM230" s="186">
        <f t="shared" si="207"/>
        <v>97005.980769230766</v>
      </c>
      <c r="AN230" s="86">
        <f t="shared" si="237"/>
        <v>3.8858167687939021E-3</v>
      </c>
      <c r="AO230" s="501"/>
      <c r="AP230" s="520"/>
      <c r="AQ230" s="101" t="s">
        <v>148</v>
      </c>
      <c r="AR230" s="183">
        <f t="shared" si="202"/>
        <v>21288280</v>
      </c>
      <c r="AS230" s="151">
        <f>IFERROR(AR230/AO226,"-")</f>
        <v>2.3502549426713919E-2</v>
      </c>
      <c r="AT230" s="183">
        <f t="shared" si="203"/>
        <v>519</v>
      </c>
      <c r="AU230" s="151">
        <f>IFERROR(AT230/AP226,"-")</f>
        <v>0.38217967599410896</v>
      </c>
      <c r="AV230" s="186">
        <f t="shared" si="208"/>
        <v>41017.880539499034</v>
      </c>
      <c r="AW230" s="86">
        <f t="shared" si="238"/>
        <v>3.878344044238529E-2</v>
      </c>
      <c r="AX230" s="98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P230" s="132"/>
      <c r="BQ230" s="132"/>
      <c r="BR230" s="132"/>
      <c r="BS230" s="132"/>
      <c r="BU230" s="66"/>
      <c r="BV230" s="124"/>
    </row>
    <row r="231" spans="2:74" s="10" customFormat="1" ht="14.25" customHeight="1">
      <c r="B231" s="505"/>
      <c r="C231" s="507"/>
      <c r="D231" s="494"/>
      <c r="E231" s="501"/>
      <c r="F231" s="501"/>
      <c r="G231" s="101" t="s">
        <v>149</v>
      </c>
      <c r="H231" s="183">
        <v>31518200</v>
      </c>
      <c r="I231" s="151">
        <f>IFERROR(H231/E226,"-")</f>
        <v>5.1030170494218187E-2</v>
      </c>
      <c r="J231" s="183">
        <v>436</v>
      </c>
      <c r="K231" s="151">
        <f>IFERROR(J231/F226,"-")</f>
        <v>0.4295566502463054</v>
      </c>
      <c r="L231" s="186">
        <f t="shared" si="204"/>
        <v>72289.449541284397</v>
      </c>
      <c r="M231" s="86">
        <f t="shared" si="234"/>
        <v>3.2581079061425794E-2</v>
      </c>
      <c r="N231" s="501"/>
      <c r="O231" s="501"/>
      <c r="P231" s="101" t="s">
        <v>149</v>
      </c>
      <c r="Q231" s="183">
        <v>5906175</v>
      </c>
      <c r="R231" s="151">
        <f>IFERROR(Q231/N226,"-")</f>
        <v>6.9917720669343486E-2</v>
      </c>
      <c r="S231" s="183">
        <v>56</v>
      </c>
      <c r="T231" s="151">
        <f>IFERROR(S231/O226,"-")</f>
        <v>0.42748091603053434</v>
      </c>
      <c r="U231" s="186">
        <f t="shared" si="205"/>
        <v>105467.41071428571</v>
      </c>
      <c r="V231" s="86">
        <f t="shared" si="235"/>
        <v>4.1847257510088179E-3</v>
      </c>
      <c r="W231" s="501"/>
      <c r="X231" s="501"/>
      <c r="Y231" s="101" t="s">
        <v>149</v>
      </c>
      <c r="Z231" s="183">
        <v>4503579</v>
      </c>
      <c r="AA231" s="151">
        <f>IFERROR(Z231/W226,"-")</f>
        <v>6.6660553571143116E-2</v>
      </c>
      <c r="AB231" s="183">
        <v>40</v>
      </c>
      <c r="AC231" s="151">
        <f>IFERROR(AB231/X226,"-")</f>
        <v>0.54794520547945202</v>
      </c>
      <c r="AD231" s="186">
        <f t="shared" si="206"/>
        <v>112589.47500000001</v>
      </c>
      <c r="AE231" s="86">
        <f t="shared" si="236"/>
        <v>2.9890898221491555E-3</v>
      </c>
      <c r="AF231" s="501"/>
      <c r="AG231" s="501"/>
      <c r="AH231" s="101" t="s">
        <v>149</v>
      </c>
      <c r="AI231" s="183">
        <v>5517215</v>
      </c>
      <c r="AJ231" s="151">
        <f>IFERROR(AI231/AF226,"-")</f>
        <v>4.0533676280274634E-2</v>
      </c>
      <c r="AK231" s="183">
        <v>66</v>
      </c>
      <c r="AL231" s="151">
        <f>IFERROR(AK231/AG226,"-")</f>
        <v>0.47482014388489208</v>
      </c>
      <c r="AM231" s="186">
        <f t="shared" si="207"/>
        <v>83594.166666666672</v>
      </c>
      <c r="AN231" s="86">
        <f t="shared" si="237"/>
        <v>4.9319982065461065E-3</v>
      </c>
      <c r="AO231" s="501"/>
      <c r="AP231" s="520"/>
      <c r="AQ231" s="101" t="s">
        <v>149</v>
      </c>
      <c r="AR231" s="183">
        <f t="shared" si="202"/>
        <v>47445169</v>
      </c>
      <c r="AS231" s="151">
        <f>IFERROR(AR231/AO226,"-")</f>
        <v>5.2380109124893839E-2</v>
      </c>
      <c r="AT231" s="183">
        <f t="shared" si="203"/>
        <v>598</v>
      </c>
      <c r="AU231" s="151">
        <f>IFERROR(AT231/AP226,"-")</f>
        <v>0.44035346097201766</v>
      </c>
      <c r="AV231" s="186">
        <f t="shared" si="208"/>
        <v>79339.747491638802</v>
      </c>
      <c r="AW231" s="86">
        <f t="shared" si="238"/>
        <v>4.4686892841129873E-2</v>
      </c>
      <c r="AX231" s="98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P231" s="132"/>
      <c r="BQ231" s="132"/>
      <c r="BR231" s="132"/>
      <c r="BS231" s="132"/>
      <c r="BU231" s="66"/>
      <c r="BV231" s="124"/>
    </row>
    <row r="232" spans="2:74" s="10" customFormat="1" ht="14.25" customHeight="1">
      <c r="B232" s="505"/>
      <c r="C232" s="507"/>
      <c r="D232" s="494"/>
      <c r="E232" s="501"/>
      <c r="F232" s="501"/>
      <c r="G232" s="101" t="s">
        <v>150</v>
      </c>
      <c r="H232" s="183">
        <v>29498138</v>
      </c>
      <c r="I232" s="151">
        <f>IFERROR(H232/E226,"-")</f>
        <v>4.7759548813129438E-2</v>
      </c>
      <c r="J232" s="183">
        <v>106</v>
      </c>
      <c r="K232" s="151">
        <f>IFERROR(J232/F226,"-")</f>
        <v>0.10443349753694581</v>
      </c>
      <c r="L232" s="186">
        <f t="shared" si="204"/>
        <v>278284.32075471699</v>
      </c>
      <c r="M232" s="86">
        <f t="shared" si="234"/>
        <v>7.9210880286952629E-3</v>
      </c>
      <c r="N232" s="501"/>
      <c r="O232" s="501"/>
      <c r="P232" s="101" t="s">
        <v>150</v>
      </c>
      <c r="Q232" s="183">
        <v>3080345</v>
      </c>
      <c r="R232" s="151">
        <f>IFERROR(Q232/N226,"-")</f>
        <v>3.6465343691172186E-2</v>
      </c>
      <c r="S232" s="183">
        <v>21</v>
      </c>
      <c r="T232" s="151">
        <f>IFERROR(S232/O226,"-")</f>
        <v>0.16030534351145037</v>
      </c>
      <c r="U232" s="186">
        <f t="shared" si="205"/>
        <v>146683.09523809524</v>
      </c>
      <c r="V232" s="86">
        <f t="shared" si="235"/>
        <v>1.5692721566283067E-3</v>
      </c>
      <c r="W232" s="501"/>
      <c r="X232" s="501"/>
      <c r="Y232" s="101" t="s">
        <v>150</v>
      </c>
      <c r="Z232" s="183">
        <v>4687625</v>
      </c>
      <c r="AA232" s="151">
        <f>IFERROR(Z232/W226,"-")</f>
        <v>6.9384744318669603E-2</v>
      </c>
      <c r="AB232" s="183">
        <v>12</v>
      </c>
      <c r="AC232" s="151">
        <f>IFERROR(AB232/X226,"-")</f>
        <v>0.16438356164383561</v>
      </c>
      <c r="AD232" s="186">
        <f t="shared" si="206"/>
        <v>390635.41666666669</v>
      </c>
      <c r="AE232" s="86">
        <f t="shared" si="236"/>
        <v>8.9672694664474667E-4</v>
      </c>
      <c r="AF232" s="501"/>
      <c r="AG232" s="501"/>
      <c r="AH232" s="101" t="s">
        <v>150</v>
      </c>
      <c r="AI232" s="183">
        <v>3515994</v>
      </c>
      <c r="AJ232" s="151">
        <f>IFERROR(AI232/AF226,"-")</f>
        <v>2.5831177976458765E-2</v>
      </c>
      <c r="AK232" s="183">
        <v>20</v>
      </c>
      <c r="AL232" s="151">
        <f>IFERROR(AK232/AG226,"-")</f>
        <v>0.14388489208633093</v>
      </c>
      <c r="AM232" s="186">
        <f t="shared" si="207"/>
        <v>175799.7</v>
      </c>
      <c r="AN232" s="86">
        <f t="shared" si="237"/>
        <v>1.4945449110745778E-3</v>
      </c>
      <c r="AO232" s="501"/>
      <c r="AP232" s="520"/>
      <c r="AQ232" s="101" t="s">
        <v>150</v>
      </c>
      <c r="AR232" s="183">
        <f t="shared" si="202"/>
        <v>40782102</v>
      </c>
      <c r="AS232" s="151">
        <f>IFERROR(AR232/AO226,"-")</f>
        <v>4.5023992919122097E-2</v>
      </c>
      <c r="AT232" s="183">
        <f t="shared" si="203"/>
        <v>159</v>
      </c>
      <c r="AU232" s="151">
        <f>IFERROR(AT232/AP226,"-")</f>
        <v>0.1170839469808542</v>
      </c>
      <c r="AV232" s="186">
        <f t="shared" si="208"/>
        <v>256491.20754716982</v>
      </c>
      <c r="AW232" s="86">
        <f t="shared" si="238"/>
        <v>1.1881632043042894E-2</v>
      </c>
      <c r="AX232" s="98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P232" s="132"/>
      <c r="BQ232" s="132"/>
      <c r="BR232" s="132"/>
      <c r="BS232" s="132"/>
      <c r="BU232" s="66"/>
      <c r="BV232" s="124"/>
    </row>
    <row r="233" spans="2:74" s="10" customFormat="1" ht="14.25" customHeight="1">
      <c r="B233" s="505"/>
      <c r="C233" s="507"/>
      <c r="D233" s="494"/>
      <c r="E233" s="501"/>
      <c r="F233" s="501"/>
      <c r="G233" s="101" t="s">
        <v>160</v>
      </c>
      <c r="H233" s="183">
        <v>0</v>
      </c>
      <c r="I233" s="151">
        <f>IFERROR(H233/E226,"-")</f>
        <v>0</v>
      </c>
      <c r="J233" s="183">
        <v>0</v>
      </c>
      <c r="K233" s="151">
        <f>IFERROR(J233/F226,"-")</f>
        <v>0</v>
      </c>
      <c r="L233" s="186" t="str">
        <f t="shared" si="204"/>
        <v>-</v>
      </c>
      <c r="M233" s="86">
        <f t="shared" si="234"/>
        <v>0</v>
      </c>
      <c r="N233" s="501"/>
      <c r="O233" s="501"/>
      <c r="P233" s="101" t="s">
        <v>160</v>
      </c>
      <c r="Q233" s="183">
        <v>0</v>
      </c>
      <c r="R233" s="151">
        <f>IFERROR(Q233/N226,"-")</f>
        <v>0</v>
      </c>
      <c r="S233" s="183">
        <v>0</v>
      </c>
      <c r="T233" s="151">
        <f>IFERROR(S233/O226,"-")</f>
        <v>0</v>
      </c>
      <c r="U233" s="186" t="str">
        <f t="shared" si="205"/>
        <v>-</v>
      </c>
      <c r="V233" s="86">
        <f t="shared" si="235"/>
        <v>0</v>
      </c>
      <c r="W233" s="501"/>
      <c r="X233" s="501"/>
      <c r="Y233" s="101" t="s">
        <v>160</v>
      </c>
      <c r="Z233" s="183">
        <v>0</v>
      </c>
      <c r="AA233" s="151">
        <f>IFERROR(Z233/W226,"-")</f>
        <v>0</v>
      </c>
      <c r="AB233" s="183">
        <v>0</v>
      </c>
      <c r="AC233" s="151">
        <f>IFERROR(AB233/X226,"-")</f>
        <v>0</v>
      </c>
      <c r="AD233" s="186" t="str">
        <f t="shared" si="206"/>
        <v>-</v>
      </c>
      <c r="AE233" s="86">
        <f t="shared" si="236"/>
        <v>0</v>
      </c>
      <c r="AF233" s="501"/>
      <c r="AG233" s="501"/>
      <c r="AH233" s="101" t="s">
        <v>160</v>
      </c>
      <c r="AI233" s="183">
        <v>0</v>
      </c>
      <c r="AJ233" s="151">
        <f>IFERROR(AI233/AF226,"-")</f>
        <v>0</v>
      </c>
      <c r="AK233" s="183">
        <v>0</v>
      </c>
      <c r="AL233" s="151">
        <f>IFERROR(AK233/AG226,"-")</f>
        <v>0</v>
      </c>
      <c r="AM233" s="186" t="str">
        <f t="shared" si="207"/>
        <v>-</v>
      </c>
      <c r="AN233" s="86">
        <f t="shared" si="237"/>
        <v>0</v>
      </c>
      <c r="AO233" s="501"/>
      <c r="AP233" s="520"/>
      <c r="AQ233" s="101" t="s">
        <v>160</v>
      </c>
      <c r="AR233" s="183">
        <f t="shared" si="202"/>
        <v>0</v>
      </c>
      <c r="AS233" s="151">
        <f>IFERROR(AR233/AO226,"-")</f>
        <v>0</v>
      </c>
      <c r="AT233" s="183">
        <f t="shared" si="203"/>
        <v>0</v>
      </c>
      <c r="AU233" s="151">
        <f>IFERROR(AT233/AP226,"-")</f>
        <v>0</v>
      </c>
      <c r="AV233" s="186" t="str">
        <f t="shared" si="208"/>
        <v>-</v>
      </c>
      <c r="AW233" s="86">
        <f t="shared" si="238"/>
        <v>0</v>
      </c>
      <c r="AX233" s="98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P233" s="132"/>
      <c r="BQ233" s="132"/>
      <c r="BR233" s="132"/>
      <c r="BS233" s="132"/>
      <c r="BU233" s="66"/>
      <c r="BV233" s="124"/>
    </row>
    <row r="234" spans="2:74" s="10" customFormat="1" ht="14.25" customHeight="1">
      <c r="B234" s="505"/>
      <c r="C234" s="507"/>
      <c r="D234" s="494"/>
      <c r="E234" s="501"/>
      <c r="F234" s="501"/>
      <c r="G234" s="101" t="s">
        <v>151</v>
      </c>
      <c r="H234" s="183">
        <v>40566</v>
      </c>
      <c r="I234" s="151">
        <f>IFERROR(H234/E226,"-")</f>
        <v>6.5679191586716726E-5</v>
      </c>
      <c r="J234" s="183">
        <v>4</v>
      </c>
      <c r="K234" s="151">
        <f>IFERROR(J234/F226,"-")</f>
        <v>3.9408866995073889E-3</v>
      </c>
      <c r="L234" s="186">
        <f t="shared" si="204"/>
        <v>10141.5</v>
      </c>
      <c r="M234" s="86">
        <f t="shared" si="234"/>
        <v>2.9890898221491554E-4</v>
      </c>
      <c r="N234" s="501"/>
      <c r="O234" s="501"/>
      <c r="P234" s="101" t="s">
        <v>151</v>
      </c>
      <c r="Q234" s="183">
        <v>0</v>
      </c>
      <c r="R234" s="151">
        <f>IFERROR(Q234/N226,"-")</f>
        <v>0</v>
      </c>
      <c r="S234" s="183">
        <v>0</v>
      </c>
      <c r="T234" s="151">
        <f>IFERROR(S234/O226,"-")</f>
        <v>0</v>
      </c>
      <c r="U234" s="186" t="str">
        <f t="shared" si="205"/>
        <v>-</v>
      </c>
      <c r="V234" s="86">
        <f t="shared" si="235"/>
        <v>0</v>
      </c>
      <c r="W234" s="501"/>
      <c r="X234" s="501"/>
      <c r="Y234" s="101" t="s">
        <v>151</v>
      </c>
      <c r="Z234" s="183">
        <v>0</v>
      </c>
      <c r="AA234" s="151">
        <f>IFERROR(Z234/W226,"-")</f>
        <v>0</v>
      </c>
      <c r="AB234" s="183">
        <v>0</v>
      </c>
      <c r="AC234" s="151">
        <f>IFERROR(AB234/X226,"-")</f>
        <v>0</v>
      </c>
      <c r="AD234" s="186" t="str">
        <f t="shared" si="206"/>
        <v>-</v>
      </c>
      <c r="AE234" s="86">
        <f t="shared" si="236"/>
        <v>0</v>
      </c>
      <c r="AF234" s="501"/>
      <c r="AG234" s="501"/>
      <c r="AH234" s="101" t="s">
        <v>151</v>
      </c>
      <c r="AI234" s="183">
        <v>112893</v>
      </c>
      <c r="AJ234" s="151">
        <f>IFERROR(AI234/AF226,"-")</f>
        <v>8.2939822289126758E-4</v>
      </c>
      <c r="AK234" s="183">
        <v>3</v>
      </c>
      <c r="AL234" s="151">
        <f>IFERROR(AK234/AG226,"-")</f>
        <v>2.1582733812949641E-2</v>
      </c>
      <c r="AM234" s="186">
        <f t="shared" si="207"/>
        <v>37631</v>
      </c>
      <c r="AN234" s="86">
        <f t="shared" si="237"/>
        <v>2.2418173666118667E-4</v>
      </c>
      <c r="AO234" s="501"/>
      <c r="AP234" s="520"/>
      <c r="AQ234" s="101" t="s">
        <v>151</v>
      </c>
      <c r="AR234" s="183">
        <f t="shared" si="202"/>
        <v>153459</v>
      </c>
      <c r="AS234" s="151">
        <f>IFERROR(AR234/AO226,"-")</f>
        <v>1.6942081429190576E-4</v>
      </c>
      <c r="AT234" s="183">
        <f t="shared" si="203"/>
        <v>7</v>
      </c>
      <c r="AU234" s="151">
        <f>IFERROR(AT234/AP226,"-")</f>
        <v>5.1546391752577319E-3</v>
      </c>
      <c r="AV234" s="186">
        <f t="shared" si="208"/>
        <v>21922.714285714286</v>
      </c>
      <c r="AW234" s="86">
        <f t="shared" si="238"/>
        <v>5.2309071887610224E-4</v>
      </c>
      <c r="AX234" s="98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P234" s="132"/>
      <c r="BQ234" s="132"/>
      <c r="BR234" s="132"/>
      <c r="BS234" s="132"/>
      <c r="BU234" s="66"/>
      <c r="BV234" s="124"/>
    </row>
    <row r="235" spans="2:74" s="10" customFormat="1" ht="14.25" customHeight="1">
      <c r="B235" s="505"/>
      <c r="C235" s="507"/>
      <c r="D235" s="494"/>
      <c r="E235" s="501"/>
      <c r="F235" s="501"/>
      <c r="G235" s="101" t="s">
        <v>152</v>
      </c>
      <c r="H235" s="183">
        <v>514971</v>
      </c>
      <c r="I235" s="151">
        <f>IFERROR(H235/E226,"-")</f>
        <v>8.3377407115818906E-4</v>
      </c>
      <c r="J235" s="183">
        <v>46</v>
      </c>
      <c r="K235" s="151">
        <f>IFERROR(J235/F226,"-")</f>
        <v>4.5320197044334973E-2</v>
      </c>
      <c r="L235" s="186">
        <f t="shared" si="204"/>
        <v>11195.021739130434</v>
      </c>
      <c r="M235" s="86">
        <f t="shared" si="234"/>
        <v>3.4374532954715288E-3</v>
      </c>
      <c r="N235" s="501"/>
      <c r="O235" s="501"/>
      <c r="P235" s="101" t="s">
        <v>152</v>
      </c>
      <c r="Q235" s="183">
        <v>42536</v>
      </c>
      <c r="R235" s="151">
        <f>IFERROR(Q235/N226,"-")</f>
        <v>5.0354420016189745E-4</v>
      </c>
      <c r="S235" s="183">
        <v>8</v>
      </c>
      <c r="T235" s="151">
        <f>IFERROR(S235/O226,"-")</f>
        <v>6.1068702290076333E-2</v>
      </c>
      <c r="U235" s="186">
        <f t="shared" si="205"/>
        <v>5317</v>
      </c>
      <c r="V235" s="86">
        <f t="shared" si="235"/>
        <v>5.9781796442983108E-4</v>
      </c>
      <c r="W235" s="501"/>
      <c r="X235" s="501"/>
      <c r="Y235" s="101" t="s">
        <v>152</v>
      </c>
      <c r="Z235" s="183">
        <v>53906</v>
      </c>
      <c r="AA235" s="151">
        <f>IFERROR(Z235/W226,"-")</f>
        <v>7.978995818228215E-4</v>
      </c>
      <c r="AB235" s="183">
        <v>6</v>
      </c>
      <c r="AC235" s="151">
        <f>IFERROR(AB235/X226,"-")</f>
        <v>8.2191780821917804E-2</v>
      </c>
      <c r="AD235" s="186">
        <f t="shared" si="206"/>
        <v>8984.3333333333339</v>
      </c>
      <c r="AE235" s="86">
        <f t="shared" si="236"/>
        <v>4.4836347332237334E-4</v>
      </c>
      <c r="AF235" s="501"/>
      <c r="AG235" s="501"/>
      <c r="AH235" s="101" t="s">
        <v>152</v>
      </c>
      <c r="AI235" s="183">
        <v>824447</v>
      </c>
      <c r="AJ235" s="151">
        <f>IFERROR(AI235/AF226,"-")</f>
        <v>6.0570175003590732E-3</v>
      </c>
      <c r="AK235" s="183">
        <v>15</v>
      </c>
      <c r="AL235" s="151">
        <f>IFERROR(AK235/AG226,"-")</f>
        <v>0.1079136690647482</v>
      </c>
      <c r="AM235" s="186">
        <f t="shared" si="207"/>
        <v>54963.133333333331</v>
      </c>
      <c r="AN235" s="86">
        <f t="shared" si="237"/>
        <v>1.1209086833059334E-3</v>
      </c>
      <c r="AO235" s="501"/>
      <c r="AP235" s="520"/>
      <c r="AQ235" s="101" t="s">
        <v>152</v>
      </c>
      <c r="AR235" s="183">
        <f t="shared" si="202"/>
        <v>1435860</v>
      </c>
      <c r="AS235" s="151">
        <f>IFERROR(AR235/AO226,"-")</f>
        <v>1.5852088858208106E-3</v>
      </c>
      <c r="AT235" s="183">
        <f t="shared" si="203"/>
        <v>75</v>
      </c>
      <c r="AU235" s="151">
        <f>IFERROR(AT235/AP226,"-")</f>
        <v>5.5228276877761412E-2</v>
      </c>
      <c r="AV235" s="186">
        <f t="shared" si="208"/>
        <v>19144.8</v>
      </c>
      <c r="AW235" s="86">
        <f t="shared" si="238"/>
        <v>5.6045434165296667E-3</v>
      </c>
      <c r="AX235" s="98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P235" s="132"/>
      <c r="BQ235" s="132"/>
      <c r="BR235" s="132"/>
      <c r="BS235" s="132"/>
      <c r="BU235" s="66"/>
      <c r="BV235" s="124"/>
    </row>
    <row r="236" spans="2:74" s="10" customFormat="1" ht="14.25" customHeight="1">
      <c r="B236" s="505"/>
      <c r="C236" s="507"/>
      <c r="D236" s="494"/>
      <c r="E236" s="501"/>
      <c r="F236" s="501"/>
      <c r="G236" s="101" t="s">
        <v>153</v>
      </c>
      <c r="H236" s="183">
        <v>1140911</v>
      </c>
      <c r="I236" s="151">
        <f>IFERROR(H236/E226,"-")</f>
        <v>1.8472147155842963E-3</v>
      </c>
      <c r="J236" s="183">
        <v>7</v>
      </c>
      <c r="K236" s="151">
        <f>IFERROR(J236/F226,"-")</f>
        <v>6.8965517241379309E-3</v>
      </c>
      <c r="L236" s="186">
        <f t="shared" si="204"/>
        <v>162987.28571428571</v>
      </c>
      <c r="M236" s="86">
        <f t="shared" si="234"/>
        <v>5.2309071887610224E-4</v>
      </c>
      <c r="N236" s="501"/>
      <c r="O236" s="501"/>
      <c r="P236" s="101" t="s">
        <v>153</v>
      </c>
      <c r="Q236" s="183">
        <v>179493</v>
      </c>
      <c r="R236" s="151">
        <f>IFERROR(Q236/N226,"-")</f>
        <v>2.1248509290873485E-3</v>
      </c>
      <c r="S236" s="183">
        <v>2</v>
      </c>
      <c r="T236" s="151">
        <f>IFERROR(S236/O226,"-")</f>
        <v>1.5267175572519083E-2</v>
      </c>
      <c r="U236" s="186">
        <f t="shared" si="205"/>
        <v>89746.5</v>
      </c>
      <c r="V236" s="86">
        <f t="shared" si="235"/>
        <v>1.4945449110745777E-4</v>
      </c>
      <c r="W236" s="501"/>
      <c r="X236" s="501"/>
      <c r="Y236" s="101" t="s">
        <v>153</v>
      </c>
      <c r="Z236" s="183">
        <v>2428</v>
      </c>
      <c r="AA236" s="151">
        <f>IFERROR(Z236/W226,"-")</f>
        <v>3.5938488937517352E-5</v>
      </c>
      <c r="AB236" s="183">
        <v>1</v>
      </c>
      <c r="AC236" s="151">
        <f>IFERROR(AB236/X226,"-")</f>
        <v>1.3698630136986301E-2</v>
      </c>
      <c r="AD236" s="186">
        <f t="shared" si="206"/>
        <v>2428</v>
      </c>
      <c r="AE236" s="86">
        <f t="shared" si="236"/>
        <v>7.4727245553728885E-5</v>
      </c>
      <c r="AF236" s="501"/>
      <c r="AG236" s="501"/>
      <c r="AH236" s="101" t="s">
        <v>153</v>
      </c>
      <c r="AI236" s="183">
        <v>227814</v>
      </c>
      <c r="AJ236" s="151">
        <f>IFERROR(AI236/AF226,"-")</f>
        <v>1.6736956830782353E-3</v>
      </c>
      <c r="AK236" s="183">
        <v>5</v>
      </c>
      <c r="AL236" s="151">
        <f>IFERROR(AK236/AG226,"-")</f>
        <v>3.5971223021582732E-2</v>
      </c>
      <c r="AM236" s="186">
        <f t="shared" si="207"/>
        <v>45562.8</v>
      </c>
      <c r="AN236" s="86">
        <f t="shared" si="237"/>
        <v>3.7363622776864444E-4</v>
      </c>
      <c r="AO236" s="501"/>
      <c r="AP236" s="520"/>
      <c r="AQ236" s="101" t="s">
        <v>153</v>
      </c>
      <c r="AR236" s="183">
        <f t="shared" si="202"/>
        <v>1550646</v>
      </c>
      <c r="AS236" s="151">
        <f>IFERROR(AR236/AO226,"-")</f>
        <v>1.7119341843651169E-3</v>
      </c>
      <c r="AT236" s="183">
        <f t="shared" si="203"/>
        <v>15</v>
      </c>
      <c r="AU236" s="151">
        <f>IFERROR(AT236/AP226,"-")</f>
        <v>1.1045655375552283E-2</v>
      </c>
      <c r="AV236" s="186">
        <f t="shared" si="208"/>
        <v>103376.4</v>
      </c>
      <c r="AW236" s="86">
        <f t="shared" si="238"/>
        <v>1.1209086833059334E-3</v>
      </c>
      <c r="AX236" s="98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P236" s="132"/>
      <c r="BQ236" s="132"/>
      <c r="BR236" s="132"/>
      <c r="BS236" s="132"/>
      <c r="BU236" s="66"/>
      <c r="BV236" s="124"/>
    </row>
    <row r="237" spans="2:74" s="10" customFormat="1" ht="14.25" customHeight="1">
      <c r="B237" s="505"/>
      <c r="C237" s="507"/>
      <c r="D237" s="494"/>
      <c r="E237" s="501"/>
      <c r="F237" s="501"/>
      <c r="G237" s="101" t="s">
        <v>154</v>
      </c>
      <c r="H237" s="183">
        <v>1116564</v>
      </c>
      <c r="I237" s="151">
        <f>IFERROR(H237/E226,"-")</f>
        <v>1.8077952195146372E-3</v>
      </c>
      <c r="J237" s="183">
        <v>6</v>
      </c>
      <c r="K237" s="151">
        <f>IFERROR(J237/F226,"-")</f>
        <v>5.9113300492610842E-3</v>
      </c>
      <c r="L237" s="186">
        <f t="shared" si="204"/>
        <v>186094</v>
      </c>
      <c r="M237" s="86">
        <f t="shared" si="234"/>
        <v>4.4836347332237334E-4</v>
      </c>
      <c r="N237" s="501"/>
      <c r="O237" s="501"/>
      <c r="P237" s="101" t="s">
        <v>154</v>
      </c>
      <c r="Q237" s="183">
        <v>15856</v>
      </c>
      <c r="R237" s="151">
        <f>IFERROR(Q237/N226,"-")</f>
        <v>1.877044582886742E-4</v>
      </c>
      <c r="S237" s="183">
        <v>1</v>
      </c>
      <c r="T237" s="151">
        <f>IFERROR(S237/O226,"-")</f>
        <v>7.6335877862595417E-3</v>
      </c>
      <c r="U237" s="186">
        <f t="shared" si="205"/>
        <v>15856</v>
      </c>
      <c r="V237" s="86">
        <f t="shared" si="235"/>
        <v>7.4727245553728885E-5</v>
      </c>
      <c r="W237" s="501"/>
      <c r="X237" s="501"/>
      <c r="Y237" s="101" t="s">
        <v>154</v>
      </c>
      <c r="Z237" s="183">
        <v>171561</v>
      </c>
      <c r="AA237" s="151">
        <f>IFERROR(Z237/W226,"-")</f>
        <v>2.5393917218325432E-3</v>
      </c>
      <c r="AB237" s="183">
        <v>3</v>
      </c>
      <c r="AC237" s="151">
        <f>IFERROR(AB237/X226,"-")</f>
        <v>4.1095890410958902E-2</v>
      </c>
      <c r="AD237" s="186">
        <f t="shared" si="206"/>
        <v>57187</v>
      </c>
      <c r="AE237" s="86">
        <f t="shared" si="236"/>
        <v>2.2418173666118667E-4</v>
      </c>
      <c r="AF237" s="501"/>
      <c r="AG237" s="501"/>
      <c r="AH237" s="101" t="s">
        <v>154</v>
      </c>
      <c r="AI237" s="183">
        <v>3437371</v>
      </c>
      <c r="AJ237" s="151">
        <f>IFERROR(AI237/AF226,"-")</f>
        <v>2.5253553354220182E-2</v>
      </c>
      <c r="AK237" s="183">
        <v>5</v>
      </c>
      <c r="AL237" s="151">
        <f>IFERROR(AK237/AG226,"-")</f>
        <v>3.5971223021582732E-2</v>
      </c>
      <c r="AM237" s="186">
        <f t="shared" si="207"/>
        <v>687474.2</v>
      </c>
      <c r="AN237" s="86">
        <f t="shared" si="237"/>
        <v>3.7363622776864444E-4</v>
      </c>
      <c r="AO237" s="501"/>
      <c r="AP237" s="520"/>
      <c r="AQ237" s="101" t="s">
        <v>154</v>
      </c>
      <c r="AR237" s="183">
        <f t="shared" si="202"/>
        <v>4741352</v>
      </c>
      <c r="AS237" s="151">
        <f>IFERROR(AR237/AO226,"-")</f>
        <v>5.2345168200272118E-3</v>
      </c>
      <c r="AT237" s="183">
        <f t="shared" si="203"/>
        <v>15</v>
      </c>
      <c r="AU237" s="151">
        <f>IFERROR(AT237/AP226,"-")</f>
        <v>1.1045655375552283E-2</v>
      </c>
      <c r="AV237" s="186">
        <f t="shared" si="208"/>
        <v>316090.13333333336</v>
      </c>
      <c r="AW237" s="86">
        <f t="shared" si="238"/>
        <v>1.1209086833059334E-3</v>
      </c>
      <c r="AX237" s="98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P237" s="132"/>
      <c r="BQ237" s="132"/>
      <c r="BR237" s="132"/>
      <c r="BS237" s="132"/>
      <c r="BU237" s="66"/>
      <c r="BV237" s="124"/>
    </row>
    <row r="238" spans="2:74" s="10" customFormat="1" ht="14.25" customHeight="1">
      <c r="B238" s="505"/>
      <c r="C238" s="507"/>
      <c r="D238" s="494"/>
      <c r="E238" s="501"/>
      <c r="F238" s="501"/>
      <c r="G238" s="101" t="s">
        <v>155</v>
      </c>
      <c r="H238" s="183">
        <v>4451062</v>
      </c>
      <c r="I238" s="151">
        <f>IFERROR(H238/E226,"-")</f>
        <v>7.2065807292401151E-3</v>
      </c>
      <c r="J238" s="183">
        <v>105</v>
      </c>
      <c r="K238" s="151">
        <f>IFERROR(J238/F226,"-")</f>
        <v>0.10344827586206896</v>
      </c>
      <c r="L238" s="186">
        <f t="shared" si="204"/>
        <v>42391.066666666666</v>
      </c>
      <c r="M238" s="86">
        <f t="shared" si="234"/>
        <v>7.8463607831415327E-3</v>
      </c>
      <c r="N238" s="501"/>
      <c r="O238" s="501"/>
      <c r="P238" s="101" t="s">
        <v>155</v>
      </c>
      <c r="Q238" s="183">
        <v>157883</v>
      </c>
      <c r="R238" s="151">
        <f>IFERROR(Q238/N226,"-")</f>
        <v>1.8690302086270655E-3</v>
      </c>
      <c r="S238" s="183">
        <v>12</v>
      </c>
      <c r="T238" s="151">
        <f>IFERROR(S238/O226,"-")</f>
        <v>9.1603053435114504E-2</v>
      </c>
      <c r="U238" s="186">
        <f t="shared" si="205"/>
        <v>13156.916666666666</v>
      </c>
      <c r="V238" s="86">
        <f t="shared" si="235"/>
        <v>8.9672694664474667E-4</v>
      </c>
      <c r="W238" s="501"/>
      <c r="X238" s="501"/>
      <c r="Y238" s="101" t="s">
        <v>155</v>
      </c>
      <c r="Z238" s="183">
        <v>1109608</v>
      </c>
      <c r="AA238" s="151">
        <f>IFERROR(Z238/W226,"-")</f>
        <v>1.6424067064654348E-2</v>
      </c>
      <c r="AB238" s="183">
        <v>10</v>
      </c>
      <c r="AC238" s="151">
        <f>IFERROR(AB238/X226,"-")</f>
        <v>0.13698630136986301</v>
      </c>
      <c r="AD238" s="186">
        <f t="shared" si="206"/>
        <v>110960.8</v>
      </c>
      <c r="AE238" s="86">
        <f t="shared" si="236"/>
        <v>7.4727245553728888E-4</v>
      </c>
      <c r="AF238" s="501"/>
      <c r="AG238" s="501"/>
      <c r="AH238" s="101" t="s">
        <v>155</v>
      </c>
      <c r="AI238" s="183">
        <v>377795</v>
      </c>
      <c r="AJ238" s="151">
        <f>IFERROR(AI238/AF226,"-")</f>
        <v>2.7755706874403765E-3</v>
      </c>
      <c r="AK238" s="183">
        <v>17</v>
      </c>
      <c r="AL238" s="151">
        <f>IFERROR(AK238/AG226,"-")</f>
        <v>0.1223021582733813</v>
      </c>
      <c r="AM238" s="186">
        <f t="shared" si="207"/>
        <v>22223.235294117647</v>
      </c>
      <c r="AN238" s="86">
        <f t="shared" si="237"/>
        <v>1.2703631744133911E-3</v>
      </c>
      <c r="AO238" s="501"/>
      <c r="AP238" s="520"/>
      <c r="AQ238" s="101" t="s">
        <v>155</v>
      </c>
      <c r="AR238" s="183">
        <f t="shared" si="202"/>
        <v>6096348</v>
      </c>
      <c r="AS238" s="151">
        <f>IFERROR(AR238/AO226,"-")</f>
        <v>6.7304507547086261E-3</v>
      </c>
      <c r="AT238" s="183">
        <f t="shared" si="203"/>
        <v>144</v>
      </c>
      <c r="AU238" s="151">
        <f>IFERROR(AT238/AP226,"-")</f>
        <v>0.10603829160530191</v>
      </c>
      <c r="AV238" s="186">
        <f t="shared" si="208"/>
        <v>42335.75</v>
      </c>
      <c r="AW238" s="86">
        <f t="shared" si="238"/>
        <v>1.0760723359736961E-2</v>
      </c>
      <c r="AX238" s="98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P238" s="132"/>
      <c r="BQ238" s="132"/>
      <c r="BR238" s="132"/>
      <c r="BS238" s="132"/>
      <c r="BU238" s="66"/>
      <c r="BV238" s="124"/>
    </row>
    <row r="239" spans="2:74" s="10" customFormat="1" ht="14.25" customHeight="1">
      <c r="B239" s="505"/>
      <c r="C239" s="507"/>
      <c r="D239" s="494"/>
      <c r="E239" s="501"/>
      <c r="F239" s="501"/>
      <c r="G239" s="101" t="s">
        <v>156</v>
      </c>
      <c r="H239" s="183">
        <v>11559487</v>
      </c>
      <c r="I239" s="151">
        <f>IFERROR(H239/E226,"-")</f>
        <v>1.8715618037695642E-2</v>
      </c>
      <c r="J239" s="183">
        <v>83</v>
      </c>
      <c r="K239" s="151">
        <f>IFERROR(J239/F226,"-")</f>
        <v>8.1773399014778328E-2</v>
      </c>
      <c r="L239" s="186">
        <f t="shared" si="204"/>
        <v>139270.92771084336</v>
      </c>
      <c r="M239" s="86">
        <f t="shared" si="234"/>
        <v>6.2023613809594974E-3</v>
      </c>
      <c r="N239" s="501"/>
      <c r="O239" s="501"/>
      <c r="P239" s="101" t="s">
        <v>156</v>
      </c>
      <c r="Q239" s="183">
        <v>371693</v>
      </c>
      <c r="R239" s="151">
        <f>IFERROR(Q239/N226,"-")</f>
        <v>4.4001282299881549E-3</v>
      </c>
      <c r="S239" s="183">
        <v>9</v>
      </c>
      <c r="T239" s="151">
        <f>IFERROR(S239/O226,"-")</f>
        <v>6.8702290076335881E-2</v>
      </c>
      <c r="U239" s="186">
        <f t="shared" si="205"/>
        <v>41299.222222222219</v>
      </c>
      <c r="V239" s="86">
        <f t="shared" si="235"/>
        <v>6.7254520998356003E-4</v>
      </c>
      <c r="W239" s="501"/>
      <c r="X239" s="501"/>
      <c r="Y239" s="101" t="s">
        <v>156</v>
      </c>
      <c r="Z239" s="183">
        <v>152456</v>
      </c>
      <c r="AA239" s="151">
        <f>IFERROR(Z239/W226,"-")</f>
        <v>2.2566055475527784E-3</v>
      </c>
      <c r="AB239" s="183">
        <v>7</v>
      </c>
      <c r="AC239" s="151">
        <f>IFERROR(AB239/X226,"-")</f>
        <v>9.5890410958904104E-2</v>
      </c>
      <c r="AD239" s="186">
        <f t="shared" si="206"/>
        <v>21779.428571428572</v>
      </c>
      <c r="AE239" s="86">
        <f t="shared" si="236"/>
        <v>5.2309071887610224E-4</v>
      </c>
      <c r="AF239" s="501"/>
      <c r="AG239" s="501"/>
      <c r="AH239" s="101" t="s">
        <v>156</v>
      </c>
      <c r="AI239" s="183">
        <v>3450735</v>
      </c>
      <c r="AJ239" s="151">
        <f>IFERROR(AI239/AF226,"-")</f>
        <v>2.5351735507681591E-2</v>
      </c>
      <c r="AK239" s="183">
        <v>23</v>
      </c>
      <c r="AL239" s="151">
        <f>IFERROR(AK239/AG226,"-")</f>
        <v>0.16546762589928057</v>
      </c>
      <c r="AM239" s="186">
        <f t="shared" si="207"/>
        <v>150031.95652173914</v>
      </c>
      <c r="AN239" s="86">
        <f t="shared" si="237"/>
        <v>1.7187266477357644E-3</v>
      </c>
      <c r="AO239" s="501"/>
      <c r="AP239" s="520"/>
      <c r="AQ239" s="101" t="s">
        <v>156</v>
      </c>
      <c r="AR239" s="183">
        <f t="shared" si="202"/>
        <v>15534371</v>
      </c>
      <c r="AS239" s="151">
        <f>IFERROR(AR239/AO226,"-")</f>
        <v>1.7150155965649238E-2</v>
      </c>
      <c r="AT239" s="183">
        <f t="shared" si="203"/>
        <v>122</v>
      </c>
      <c r="AU239" s="151">
        <f>IFERROR(AT239/AP226,"-")</f>
        <v>8.98379970544919E-2</v>
      </c>
      <c r="AV239" s="186">
        <f t="shared" si="208"/>
        <v>127330.90983606558</v>
      </c>
      <c r="AW239" s="86">
        <f t="shared" si="238"/>
        <v>9.1167239575549244E-3</v>
      </c>
      <c r="AX239" s="98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P239" s="132"/>
      <c r="BQ239" s="132"/>
      <c r="BR239" s="132"/>
      <c r="BS239" s="132"/>
      <c r="BU239" s="66"/>
      <c r="BV239" s="124"/>
    </row>
    <row r="240" spans="2:74" s="10" customFormat="1" ht="14.25" customHeight="1">
      <c r="B240" s="505"/>
      <c r="C240" s="507"/>
      <c r="D240" s="494"/>
      <c r="E240" s="501"/>
      <c r="F240" s="501"/>
      <c r="G240" s="101" t="s">
        <v>157</v>
      </c>
      <c r="H240" s="183">
        <v>2083011</v>
      </c>
      <c r="I240" s="151">
        <f>IFERROR(H240/E226,"-")</f>
        <v>3.372540515363565E-3</v>
      </c>
      <c r="J240" s="183">
        <v>52</v>
      </c>
      <c r="K240" s="151">
        <f>IFERROR(J240/F226,"-")</f>
        <v>5.123152709359606E-2</v>
      </c>
      <c r="L240" s="186">
        <f t="shared" si="204"/>
        <v>40057.903846153844</v>
      </c>
      <c r="M240" s="86">
        <f t="shared" si="234"/>
        <v>3.8858167687939021E-3</v>
      </c>
      <c r="N240" s="501"/>
      <c r="O240" s="501"/>
      <c r="P240" s="101" t="s">
        <v>157</v>
      </c>
      <c r="Q240" s="183">
        <v>346716</v>
      </c>
      <c r="R240" s="151">
        <f>IFERROR(Q240/N226,"-")</f>
        <v>4.1044487235126111E-3</v>
      </c>
      <c r="S240" s="183">
        <v>5</v>
      </c>
      <c r="T240" s="151">
        <f>IFERROR(S240/O226,"-")</f>
        <v>3.8167938931297711E-2</v>
      </c>
      <c r="U240" s="186">
        <f t="shared" si="205"/>
        <v>69343.199999999997</v>
      </c>
      <c r="V240" s="86">
        <f t="shared" si="235"/>
        <v>3.7363622776864444E-4</v>
      </c>
      <c r="W240" s="501"/>
      <c r="X240" s="501"/>
      <c r="Y240" s="101" t="s">
        <v>157</v>
      </c>
      <c r="Z240" s="183">
        <v>37974</v>
      </c>
      <c r="AA240" s="151">
        <f>IFERROR(Z240/W226,"-")</f>
        <v>5.6207915111749758E-4</v>
      </c>
      <c r="AB240" s="183">
        <v>3</v>
      </c>
      <c r="AC240" s="151">
        <f>IFERROR(AB240/X226,"-")</f>
        <v>4.1095890410958902E-2</v>
      </c>
      <c r="AD240" s="186">
        <f t="shared" si="206"/>
        <v>12658</v>
      </c>
      <c r="AE240" s="86">
        <f t="shared" si="236"/>
        <v>2.2418173666118667E-4</v>
      </c>
      <c r="AF240" s="501"/>
      <c r="AG240" s="501"/>
      <c r="AH240" s="101" t="s">
        <v>157</v>
      </c>
      <c r="AI240" s="183">
        <v>233195</v>
      </c>
      <c r="AJ240" s="151">
        <f>IFERROR(AI240/AF226,"-")</f>
        <v>1.7132286199067182E-3</v>
      </c>
      <c r="AK240" s="183">
        <v>13</v>
      </c>
      <c r="AL240" s="151">
        <f>IFERROR(AK240/AG226,"-")</f>
        <v>9.3525179856115109E-2</v>
      </c>
      <c r="AM240" s="186">
        <f t="shared" si="207"/>
        <v>17938.076923076922</v>
      </c>
      <c r="AN240" s="86">
        <f t="shared" si="237"/>
        <v>9.7145419219847552E-4</v>
      </c>
      <c r="AO240" s="501"/>
      <c r="AP240" s="520"/>
      <c r="AQ240" s="101" t="s">
        <v>157</v>
      </c>
      <c r="AR240" s="183">
        <f t="shared" si="202"/>
        <v>2700896</v>
      </c>
      <c r="AS240" s="151">
        <f>IFERROR(AR240/AO226,"-")</f>
        <v>2.9818257621758975E-3</v>
      </c>
      <c r="AT240" s="183">
        <f t="shared" si="203"/>
        <v>73</v>
      </c>
      <c r="AU240" s="151">
        <f>IFERROR(AT240/AP226,"-")</f>
        <v>5.3755522827687779E-2</v>
      </c>
      <c r="AV240" s="186">
        <f t="shared" si="208"/>
        <v>36998.575342465752</v>
      </c>
      <c r="AW240" s="86">
        <f t="shared" si="238"/>
        <v>5.4550889254222088E-3</v>
      </c>
      <c r="AX240" s="98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P240" s="132"/>
      <c r="BQ240" s="132"/>
      <c r="BR240" s="132"/>
      <c r="BS240" s="132"/>
      <c r="BU240" s="66"/>
      <c r="BV240" s="124"/>
    </row>
    <row r="241" spans="2:74" s="10" customFormat="1" ht="14.25" customHeight="1">
      <c r="B241" s="505"/>
      <c r="C241" s="507"/>
      <c r="D241" s="494"/>
      <c r="E241" s="501"/>
      <c r="F241" s="501"/>
      <c r="G241" s="102" t="s">
        <v>158</v>
      </c>
      <c r="H241" s="184">
        <v>827924</v>
      </c>
      <c r="I241" s="152">
        <f>IFERROR(H241/E226,"-")</f>
        <v>1.3404668691820948E-3</v>
      </c>
      <c r="J241" s="184">
        <v>89</v>
      </c>
      <c r="K241" s="152">
        <f>IFERROR(J241/F226,"-")</f>
        <v>8.7684729064039416E-2</v>
      </c>
      <c r="L241" s="187">
        <f t="shared" si="204"/>
        <v>9302.5168539325841</v>
      </c>
      <c r="M241" s="87">
        <f t="shared" si="234"/>
        <v>6.6507248542818712E-3</v>
      </c>
      <c r="N241" s="501"/>
      <c r="O241" s="501"/>
      <c r="P241" s="102" t="s">
        <v>158</v>
      </c>
      <c r="Q241" s="184">
        <v>150250</v>
      </c>
      <c r="R241" s="152">
        <f>IFERROR(Q241/N226,"-")</f>
        <v>1.7786702105116864E-3</v>
      </c>
      <c r="S241" s="184">
        <v>13</v>
      </c>
      <c r="T241" s="152">
        <f>IFERROR(S241/O226,"-")</f>
        <v>9.9236641221374045E-2</v>
      </c>
      <c r="U241" s="187">
        <f t="shared" si="205"/>
        <v>11557.692307692309</v>
      </c>
      <c r="V241" s="87">
        <f t="shared" si="235"/>
        <v>9.7145419219847552E-4</v>
      </c>
      <c r="W241" s="501"/>
      <c r="X241" s="501"/>
      <c r="Y241" s="102" t="s">
        <v>158</v>
      </c>
      <c r="Z241" s="184">
        <v>27581</v>
      </c>
      <c r="AA241" s="152">
        <f>IFERROR(Z241/W226,"-")</f>
        <v>4.0824524851139463E-4</v>
      </c>
      <c r="AB241" s="184">
        <v>6</v>
      </c>
      <c r="AC241" s="152">
        <f>IFERROR(AB241/X226,"-")</f>
        <v>8.2191780821917804E-2</v>
      </c>
      <c r="AD241" s="187">
        <f t="shared" si="206"/>
        <v>4596.833333333333</v>
      </c>
      <c r="AE241" s="87">
        <f t="shared" si="236"/>
        <v>4.4836347332237334E-4</v>
      </c>
      <c r="AF241" s="501"/>
      <c r="AG241" s="501"/>
      <c r="AH241" s="102" t="s">
        <v>158</v>
      </c>
      <c r="AI241" s="184">
        <v>145668</v>
      </c>
      <c r="AJ241" s="152">
        <f>IFERROR(AI241/AF226,"-")</f>
        <v>1.0701884114349442E-3</v>
      </c>
      <c r="AK241" s="184">
        <v>19</v>
      </c>
      <c r="AL241" s="152">
        <f>IFERROR(AK241/AG226,"-")</f>
        <v>0.1366906474820144</v>
      </c>
      <c r="AM241" s="187">
        <f t="shared" si="207"/>
        <v>7666.7368421052633</v>
      </c>
      <c r="AN241" s="87">
        <f t="shared" si="237"/>
        <v>1.4198176655208488E-3</v>
      </c>
      <c r="AO241" s="501"/>
      <c r="AP241" s="520"/>
      <c r="AQ241" s="102" t="s">
        <v>158</v>
      </c>
      <c r="AR241" s="184">
        <f t="shared" si="202"/>
        <v>1151423</v>
      </c>
      <c r="AS241" s="152">
        <f>IFERROR(AR241/AO226,"-")</f>
        <v>1.2711865856966942E-3</v>
      </c>
      <c r="AT241" s="184">
        <f t="shared" si="203"/>
        <v>127</v>
      </c>
      <c r="AU241" s="152">
        <f>IFERROR(AT241/AP226,"-")</f>
        <v>9.3519882179675995E-2</v>
      </c>
      <c r="AV241" s="187">
        <f t="shared" si="208"/>
        <v>9066.322834645669</v>
      </c>
      <c r="AW241" s="87">
        <f t="shared" si="238"/>
        <v>9.4903601853235688E-3</v>
      </c>
      <c r="AX241" s="98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P241" s="132"/>
      <c r="BQ241" s="132"/>
      <c r="BR241" s="132"/>
      <c r="BS241" s="132"/>
      <c r="BU241" s="66"/>
      <c r="BV241" s="124"/>
    </row>
    <row r="242" spans="2:74" s="10" customFormat="1" ht="14.25" customHeight="1">
      <c r="B242" s="505"/>
      <c r="C242" s="508"/>
      <c r="D242" s="495"/>
      <c r="E242" s="502"/>
      <c r="F242" s="502"/>
      <c r="G242" s="103" t="s">
        <v>81</v>
      </c>
      <c r="H242" s="174">
        <v>141315133</v>
      </c>
      <c r="I242" s="152">
        <f>IFERROR(H242/E226,"-")</f>
        <v>0.22879908530319368</v>
      </c>
      <c r="J242" s="184">
        <v>825</v>
      </c>
      <c r="K242" s="152">
        <f>IFERROR(J242/F226,"-")</f>
        <v>0.81280788177339902</v>
      </c>
      <c r="L242" s="187">
        <f t="shared" si="204"/>
        <v>171291.07030303031</v>
      </c>
      <c r="M242" s="88">
        <f t="shared" si="234"/>
        <v>6.1649977581826332E-2</v>
      </c>
      <c r="N242" s="502"/>
      <c r="O242" s="502"/>
      <c r="P242" s="103" t="s">
        <v>81</v>
      </c>
      <c r="Q242" s="174">
        <v>14635333</v>
      </c>
      <c r="R242" s="152">
        <f>IFERROR(Q242/N226,"-")</f>
        <v>0.17325411532791102</v>
      </c>
      <c r="S242" s="184">
        <v>106</v>
      </c>
      <c r="T242" s="152">
        <f>IFERROR(S242/O226,"-")</f>
        <v>0.80916030534351147</v>
      </c>
      <c r="U242" s="187">
        <f t="shared" si="205"/>
        <v>138069.17924528301</v>
      </c>
      <c r="V242" s="88">
        <f t="shared" si="235"/>
        <v>7.9210880286952629E-3</v>
      </c>
      <c r="W242" s="502"/>
      <c r="X242" s="502"/>
      <c r="Y242" s="103" t="s">
        <v>81</v>
      </c>
      <c r="Z242" s="174">
        <v>22492665</v>
      </c>
      <c r="AA242" s="152">
        <f>IFERROR(Z242/W226,"-")</f>
        <v>0.3329293213664678</v>
      </c>
      <c r="AB242" s="184">
        <v>59</v>
      </c>
      <c r="AC242" s="152">
        <f>IFERROR(AB242/X226,"-")</f>
        <v>0.80821917808219179</v>
      </c>
      <c r="AD242" s="187">
        <f t="shared" si="206"/>
        <v>381231.6101694915</v>
      </c>
      <c r="AE242" s="88">
        <f t="shared" si="236"/>
        <v>4.4089074876700043E-3</v>
      </c>
      <c r="AF242" s="502"/>
      <c r="AG242" s="502"/>
      <c r="AH242" s="103" t="s">
        <v>81</v>
      </c>
      <c r="AI242" s="174">
        <v>28227145</v>
      </c>
      <c r="AJ242" s="152">
        <f>IFERROR(AI242/AF226,"-")</f>
        <v>0.20737817136841194</v>
      </c>
      <c r="AK242" s="184">
        <v>123</v>
      </c>
      <c r="AL242" s="152">
        <f>IFERROR(AK242/AG226,"-")</f>
        <v>0.8848920863309353</v>
      </c>
      <c r="AM242" s="187">
        <f t="shared" si="207"/>
        <v>229488.98373983739</v>
      </c>
      <c r="AN242" s="88">
        <f t="shared" si="237"/>
        <v>9.1914512031086529E-3</v>
      </c>
      <c r="AO242" s="502"/>
      <c r="AP242" s="521"/>
      <c r="AQ242" s="103" t="s">
        <v>81</v>
      </c>
      <c r="AR242" s="174">
        <f t="shared" si="202"/>
        <v>206670276</v>
      </c>
      <c r="AS242" s="152">
        <f>IFERROR(AR242/AO226,"-")</f>
        <v>0.22816678363506152</v>
      </c>
      <c r="AT242" s="184">
        <f t="shared" si="203"/>
        <v>1113</v>
      </c>
      <c r="AU242" s="152">
        <f>IFERROR(AT242/AP226,"-")</f>
        <v>0.81958762886597936</v>
      </c>
      <c r="AV242" s="187">
        <f t="shared" si="208"/>
        <v>185687.57951482479</v>
      </c>
      <c r="AW242" s="88">
        <f t="shared" si="238"/>
        <v>8.3171424301300256E-2</v>
      </c>
      <c r="AX242" s="98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P242" s="132"/>
      <c r="BQ242" s="132"/>
      <c r="BR242" s="132"/>
      <c r="BS242" s="132"/>
      <c r="BU242" s="66"/>
      <c r="BV242" s="124"/>
    </row>
    <row r="243" spans="2:74" s="10" customFormat="1" ht="14.25" customHeight="1">
      <c r="B243" s="505">
        <v>15</v>
      </c>
      <c r="C243" s="506" t="s">
        <v>134</v>
      </c>
      <c r="D243" s="493">
        <f>BL19</f>
        <v>21468</v>
      </c>
      <c r="E243" s="503">
        <f t="shared" ref="E243" si="239">VLOOKUP(C243,$AY$5:$BI$78,2,0)</f>
        <v>765388170</v>
      </c>
      <c r="F243" s="503">
        <f t="shared" ref="F243" si="240">VLOOKUP(C243,$AY$5:$BI$78,7,0)</f>
        <v>1269</v>
      </c>
      <c r="G243" s="99" t="s">
        <v>144</v>
      </c>
      <c r="H243" s="182">
        <v>14863359</v>
      </c>
      <c r="I243" s="150">
        <f>IFERROR(H243/E243,"-")</f>
        <v>1.9419373832234695E-2</v>
      </c>
      <c r="J243" s="182">
        <v>211</v>
      </c>
      <c r="K243" s="150">
        <f>IFERROR(J243/F243,"-")</f>
        <v>0.16627265563435775</v>
      </c>
      <c r="L243" s="185">
        <f t="shared" si="204"/>
        <v>70442.459715639809</v>
      </c>
      <c r="M243" s="85">
        <f>IFERROR(J243/$BL$19,0)</f>
        <v>9.828582075647475E-3</v>
      </c>
      <c r="N243" s="503">
        <f t="shared" ref="N243" si="241">VLOOKUP(C243,$AY$5:$BI$78,3,0)</f>
        <v>167202780</v>
      </c>
      <c r="O243" s="503">
        <f t="shared" ref="O243" si="242">VLOOKUP(C243,$AY$5:$BI$78,8,0)</f>
        <v>222</v>
      </c>
      <c r="P243" s="99" t="s">
        <v>144</v>
      </c>
      <c r="Q243" s="182">
        <v>5740823</v>
      </c>
      <c r="R243" s="150">
        <f>IFERROR(Q243/N243,"-")</f>
        <v>3.4334494916890737E-2</v>
      </c>
      <c r="S243" s="182">
        <v>50</v>
      </c>
      <c r="T243" s="150">
        <f>IFERROR(S243/O243,"-")</f>
        <v>0.22522522522522523</v>
      </c>
      <c r="U243" s="185">
        <f t="shared" si="205"/>
        <v>114816.46</v>
      </c>
      <c r="V243" s="85">
        <f>IFERROR(S243/$BL$19,0)</f>
        <v>2.3290478852245203E-3</v>
      </c>
      <c r="W243" s="503">
        <f t="shared" ref="W243" si="243">VLOOKUP(C243,$AY$5:$BI$78,4,0)</f>
        <v>87736180</v>
      </c>
      <c r="X243" s="503">
        <f t="shared" ref="X243" si="244">VLOOKUP(C243,$AY$5:$BI$78,9,0)</f>
        <v>103</v>
      </c>
      <c r="Y243" s="99" t="s">
        <v>144</v>
      </c>
      <c r="Z243" s="182">
        <v>508137</v>
      </c>
      <c r="AA243" s="150">
        <f>IFERROR(Z243/W243,"-")</f>
        <v>5.7916471859157763E-3</v>
      </c>
      <c r="AB243" s="182">
        <v>23</v>
      </c>
      <c r="AC243" s="150">
        <f>IFERROR(AB243/X243,"-")</f>
        <v>0.22330097087378642</v>
      </c>
      <c r="AD243" s="185">
        <f t="shared" si="206"/>
        <v>22092.91304347826</v>
      </c>
      <c r="AE243" s="85">
        <f>IFERROR(AB243/$BL$19,0)</f>
        <v>1.0713620272032793E-3</v>
      </c>
      <c r="AF243" s="503">
        <f t="shared" ref="AF243" si="245">VLOOKUP(C243,$AY$5:$BI$78,5,0)</f>
        <v>166601020</v>
      </c>
      <c r="AG243" s="503">
        <f t="shared" ref="AG243" si="246">VLOOKUP(C243,$AY$5:$BI$78,10,0)</f>
        <v>187</v>
      </c>
      <c r="AH243" s="99" t="s">
        <v>144</v>
      </c>
      <c r="AI243" s="182">
        <v>1144995</v>
      </c>
      <c r="AJ243" s="150">
        <f>IFERROR(AI243/AF243,"-")</f>
        <v>6.8726770100207071E-3</v>
      </c>
      <c r="AK243" s="182">
        <v>41</v>
      </c>
      <c r="AL243" s="150">
        <f>IFERROR(AK243/AG243,"-")</f>
        <v>0.21925133689839571</v>
      </c>
      <c r="AM243" s="185">
        <f t="shared" si="207"/>
        <v>27926.707317073171</v>
      </c>
      <c r="AN243" s="85">
        <f>IFERROR(AK243/$BL$19,0)</f>
        <v>1.9098192658841065E-3</v>
      </c>
      <c r="AO243" s="503">
        <f t="shared" ref="AO243" si="247">VLOOKUP(C243,$AY$5:$BI$78,6,0)</f>
        <v>1186928150</v>
      </c>
      <c r="AP243" s="519">
        <f t="shared" ref="AP243" si="248">VLOOKUP(C243,$AY$5:$BI$78,11,0)</f>
        <v>1781</v>
      </c>
      <c r="AQ243" s="99" t="s">
        <v>144</v>
      </c>
      <c r="AR243" s="182">
        <f t="shared" si="202"/>
        <v>22257314</v>
      </c>
      <c r="AS243" s="150">
        <f>IFERROR(AR243/AO243,"-")</f>
        <v>1.8752031451945934E-2</v>
      </c>
      <c r="AT243" s="182">
        <f t="shared" si="203"/>
        <v>325</v>
      </c>
      <c r="AU243" s="150">
        <f>IFERROR(AT243/AP243,"-")</f>
        <v>0.18248175182481752</v>
      </c>
      <c r="AV243" s="185">
        <f t="shared" si="208"/>
        <v>68484.043076923073</v>
      </c>
      <c r="AW243" s="85">
        <f>IFERROR(AT243/$BL$19,0)</f>
        <v>1.5138811253959382E-2</v>
      </c>
      <c r="AX243" s="98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P243" s="132"/>
      <c r="BQ243" s="132"/>
      <c r="BR243" s="132"/>
      <c r="BS243" s="132"/>
      <c r="BU243" s="66"/>
      <c r="BV243" s="124"/>
    </row>
    <row r="244" spans="2:74" s="10" customFormat="1" ht="14.25" customHeight="1">
      <c r="B244" s="505"/>
      <c r="C244" s="507"/>
      <c r="D244" s="494"/>
      <c r="E244" s="501"/>
      <c r="F244" s="501"/>
      <c r="G244" s="100" t="s">
        <v>145</v>
      </c>
      <c r="H244" s="183">
        <v>8460831</v>
      </c>
      <c r="I244" s="151">
        <f>IFERROR(H244/E243,"-")</f>
        <v>1.105430072168479E-2</v>
      </c>
      <c r="J244" s="183">
        <v>298</v>
      </c>
      <c r="K244" s="151">
        <f>IFERROR(J244/F243,"-")</f>
        <v>0.23483057525610718</v>
      </c>
      <c r="L244" s="186">
        <f t="shared" si="204"/>
        <v>28392.050335570471</v>
      </c>
      <c r="M244" s="86">
        <f t="shared" ref="M244:M259" si="249">IFERROR(J244/$BL$19,0)</f>
        <v>1.3881125395938141E-2</v>
      </c>
      <c r="N244" s="501"/>
      <c r="O244" s="501"/>
      <c r="P244" s="100" t="s">
        <v>145</v>
      </c>
      <c r="Q244" s="183">
        <v>1356396</v>
      </c>
      <c r="R244" s="151">
        <f>IFERROR(Q244/N243,"-")</f>
        <v>8.1122813867090006E-3</v>
      </c>
      <c r="S244" s="183">
        <v>67</v>
      </c>
      <c r="T244" s="151">
        <f>IFERROR(S244/O243,"-")</f>
        <v>0.30180180180180183</v>
      </c>
      <c r="U244" s="186">
        <f t="shared" si="205"/>
        <v>20244.716417910447</v>
      </c>
      <c r="V244" s="86">
        <f t="shared" ref="V244:V259" si="250">IFERROR(S244/$BL$19,0)</f>
        <v>3.1209241662008571E-3</v>
      </c>
      <c r="W244" s="501"/>
      <c r="X244" s="501"/>
      <c r="Y244" s="100" t="s">
        <v>145</v>
      </c>
      <c r="Z244" s="183">
        <v>648788</v>
      </c>
      <c r="AA244" s="151">
        <f>IFERROR(Z244/W243,"-")</f>
        <v>7.3947600636362328E-3</v>
      </c>
      <c r="AB244" s="183">
        <v>36</v>
      </c>
      <c r="AC244" s="151">
        <f>IFERROR(AB244/X243,"-")</f>
        <v>0.34951456310679613</v>
      </c>
      <c r="AD244" s="186">
        <f t="shared" si="206"/>
        <v>18021.888888888891</v>
      </c>
      <c r="AE244" s="86">
        <f t="shared" ref="AE244:AE259" si="251">IFERROR(AB244/$BL$19,0)</f>
        <v>1.6769144773616546E-3</v>
      </c>
      <c r="AF244" s="501"/>
      <c r="AG244" s="501"/>
      <c r="AH244" s="100" t="s">
        <v>145</v>
      </c>
      <c r="AI244" s="183">
        <v>4546137</v>
      </c>
      <c r="AJ244" s="151">
        <f>IFERROR(AI244/AF243,"-")</f>
        <v>2.7287570028082662E-2</v>
      </c>
      <c r="AK244" s="183">
        <v>65</v>
      </c>
      <c r="AL244" s="151">
        <f>IFERROR(AK244/AG243,"-")</f>
        <v>0.34759358288770054</v>
      </c>
      <c r="AM244" s="186">
        <f t="shared" si="207"/>
        <v>69940.569230769237</v>
      </c>
      <c r="AN244" s="86">
        <f t="shared" ref="AN244:AN259" si="252">IFERROR(AK244/$BL$19,0)</f>
        <v>3.0277622507918762E-3</v>
      </c>
      <c r="AO244" s="501"/>
      <c r="AP244" s="520"/>
      <c r="AQ244" s="100" t="s">
        <v>145</v>
      </c>
      <c r="AR244" s="183">
        <f t="shared" si="202"/>
        <v>15012152</v>
      </c>
      <c r="AS244" s="151">
        <f>IFERROR(AR244/AO243,"-")</f>
        <v>1.2647902908023539E-2</v>
      </c>
      <c r="AT244" s="183">
        <f t="shared" si="203"/>
        <v>466</v>
      </c>
      <c r="AU244" s="151">
        <f>IFERROR(AT244/AP243,"-")</f>
        <v>0.26165075800112297</v>
      </c>
      <c r="AV244" s="186">
        <f t="shared" si="208"/>
        <v>32214.918454935621</v>
      </c>
      <c r="AW244" s="86">
        <f t="shared" ref="AW244:AW259" si="253">IFERROR(AT244/$BL$19,0)</f>
        <v>2.1706726290292529E-2</v>
      </c>
      <c r="AX244" s="98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P244" s="132"/>
      <c r="BQ244" s="132"/>
      <c r="BR244" s="132"/>
      <c r="BS244" s="132"/>
      <c r="BU244" s="66"/>
      <c r="BV244" s="124"/>
    </row>
    <row r="245" spans="2:74" s="10" customFormat="1" ht="14.25" customHeight="1">
      <c r="B245" s="505"/>
      <c r="C245" s="507"/>
      <c r="D245" s="494"/>
      <c r="E245" s="501"/>
      <c r="F245" s="501"/>
      <c r="G245" s="101" t="s">
        <v>146</v>
      </c>
      <c r="H245" s="183">
        <v>18883206</v>
      </c>
      <c r="I245" s="151">
        <f>IFERROR(H245/E243,"-")</f>
        <v>2.4671410847648716E-2</v>
      </c>
      <c r="J245" s="183">
        <v>361</v>
      </c>
      <c r="K245" s="151">
        <f>IFERROR(J245/F243,"-")</f>
        <v>0.28447596532702918</v>
      </c>
      <c r="L245" s="186">
        <f t="shared" si="204"/>
        <v>52308.049861495841</v>
      </c>
      <c r="M245" s="86">
        <f t="shared" si="249"/>
        <v>1.6815725731321035E-2</v>
      </c>
      <c r="N245" s="501"/>
      <c r="O245" s="501"/>
      <c r="P245" s="101" t="s">
        <v>146</v>
      </c>
      <c r="Q245" s="183">
        <v>3278960</v>
      </c>
      <c r="R245" s="151">
        <f>IFERROR(Q245/N243,"-")</f>
        <v>1.9610678721968616E-2</v>
      </c>
      <c r="S245" s="183">
        <v>64</v>
      </c>
      <c r="T245" s="151">
        <f>IFERROR(S245/O243,"-")</f>
        <v>0.28828828828828829</v>
      </c>
      <c r="U245" s="186">
        <f t="shared" si="205"/>
        <v>51233.75</v>
      </c>
      <c r="V245" s="86">
        <f t="shared" si="250"/>
        <v>2.9811812930873858E-3</v>
      </c>
      <c r="W245" s="501"/>
      <c r="X245" s="501"/>
      <c r="Y245" s="101" t="s">
        <v>146</v>
      </c>
      <c r="Z245" s="183">
        <v>923777</v>
      </c>
      <c r="AA245" s="151">
        <f>IFERROR(Z245/W243,"-")</f>
        <v>1.0529031466836144E-2</v>
      </c>
      <c r="AB245" s="183">
        <v>29</v>
      </c>
      <c r="AC245" s="151">
        <f>IFERROR(AB245/X243,"-")</f>
        <v>0.28155339805825241</v>
      </c>
      <c r="AD245" s="186">
        <f t="shared" si="206"/>
        <v>31854.379310344826</v>
      </c>
      <c r="AE245" s="86">
        <f t="shared" si="251"/>
        <v>1.3508477734302216E-3</v>
      </c>
      <c r="AF245" s="501"/>
      <c r="AG245" s="501"/>
      <c r="AH245" s="101" t="s">
        <v>146</v>
      </c>
      <c r="AI245" s="183">
        <v>2125010</v>
      </c>
      <c r="AJ245" s="151">
        <f>IFERROR(AI245/AF243,"-")</f>
        <v>1.2755083972475078E-2</v>
      </c>
      <c r="AK245" s="183">
        <v>64</v>
      </c>
      <c r="AL245" s="151">
        <f>IFERROR(AK245/AG243,"-")</f>
        <v>0.34224598930481281</v>
      </c>
      <c r="AM245" s="186">
        <f t="shared" si="207"/>
        <v>33203.28125</v>
      </c>
      <c r="AN245" s="86">
        <f t="shared" si="252"/>
        <v>2.9811812930873858E-3</v>
      </c>
      <c r="AO245" s="501"/>
      <c r="AP245" s="520"/>
      <c r="AQ245" s="101" t="s">
        <v>146</v>
      </c>
      <c r="AR245" s="183">
        <f t="shared" si="202"/>
        <v>25210953</v>
      </c>
      <c r="AS245" s="151">
        <f>IFERROR(AR245/AO243,"-")</f>
        <v>2.1240504743273634E-2</v>
      </c>
      <c r="AT245" s="183">
        <f t="shared" si="203"/>
        <v>518</v>
      </c>
      <c r="AU245" s="151">
        <f>IFERROR(AT245/AP243,"-")</f>
        <v>0.29084783829309374</v>
      </c>
      <c r="AV245" s="186">
        <f t="shared" si="208"/>
        <v>48669.793436293439</v>
      </c>
      <c r="AW245" s="86">
        <f t="shared" si="253"/>
        <v>2.4128936090926031E-2</v>
      </c>
      <c r="AX245" s="98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P245" s="132"/>
      <c r="BQ245" s="132"/>
      <c r="BR245" s="132"/>
      <c r="BS245" s="132"/>
      <c r="BU245" s="66"/>
      <c r="BV245" s="124"/>
    </row>
    <row r="246" spans="2:74" s="10" customFormat="1" ht="14.25" customHeight="1">
      <c r="B246" s="505"/>
      <c r="C246" s="507"/>
      <c r="D246" s="494"/>
      <c r="E246" s="501"/>
      <c r="F246" s="501"/>
      <c r="G246" s="101" t="s">
        <v>147</v>
      </c>
      <c r="H246" s="183">
        <v>5947747</v>
      </c>
      <c r="I246" s="151">
        <f>IFERROR(H246/E243,"-")</f>
        <v>7.7708896389135466E-3</v>
      </c>
      <c r="J246" s="183">
        <v>56</v>
      </c>
      <c r="K246" s="151">
        <f>IFERROR(J246/F243,"-")</f>
        <v>4.4129235618597322E-2</v>
      </c>
      <c r="L246" s="186">
        <f t="shared" si="204"/>
        <v>106209.76785714286</v>
      </c>
      <c r="M246" s="86">
        <f t="shared" si="249"/>
        <v>2.6085336314514629E-3</v>
      </c>
      <c r="N246" s="501"/>
      <c r="O246" s="501"/>
      <c r="P246" s="101" t="s">
        <v>147</v>
      </c>
      <c r="Q246" s="183">
        <v>94787</v>
      </c>
      <c r="R246" s="151">
        <f>IFERROR(Q246/N243,"-")</f>
        <v>5.668984690326321E-4</v>
      </c>
      <c r="S246" s="183">
        <v>8</v>
      </c>
      <c r="T246" s="151">
        <f>IFERROR(S246/O243,"-")</f>
        <v>3.6036036036036036E-2</v>
      </c>
      <c r="U246" s="186">
        <f t="shared" si="205"/>
        <v>11848.375</v>
      </c>
      <c r="V246" s="86">
        <f t="shared" si="250"/>
        <v>3.7264766163592323E-4</v>
      </c>
      <c r="W246" s="501"/>
      <c r="X246" s="501"/>
      <c r="Y246" s="101" t="s">
        <v>147</v>
      </c>
      <c r="Z246" s="183">
        <v>61699</v>
      </c>
      <c r="AA246" s="151">
        <f>IFERROR(Z246/W243,"-")</f>
        <v>7.0323326135238618E-4</v>
      </c>
      <c r="AB246" s="183">
        <v>7</v>
      </c>
      <c r="AC246" s="151">
        <f>IFERROR(AB246/X243,"-")</f>
        <v>6.7961165048543687E-2</v>
      </c>
      <c r="AD246" s="186">
        <f t="shared" si="206"/>
        <v>8814.1428571428569</v>
      </c>
      <c r="AE246" s="86">
        <f t="shared" si="251"/>
        <v>3.2606670393143286E-4</v>
      </c>
      <c r="AF246" s="501"/>
      <c r="AG246" s="501"/>
      <c r="AH246" s="101" t="s">
        <v>147</v>
      </c>
      <c r="AI246" s="183">
        <v>187060</v>
      </c>
      <c r="AJ246" s="151">
        <f>IFERROR(AI246/AF243,"-")</f>
        <v>1.122802249349974E-3</v>
      </c>
      <c r="AK246" s="183">
        <v>13</v>
      </c>
      <c r="AL246" s="151">
        <f>IFERROR(AK246/AG243,"-")</f>
        <v>6.9518716577540107E-2</v>
      </c>
      <c r="AM246" s="186">
        <f t="shared" si="207"/>
        <v>14389.23076923077</v>
      </c>
      <c r="AN246" s="86">
        <f t="shared" si="252"/>
        <v>6.0555245015837529E-4</v>
      </c>
      <c r="AO246" s="501"/>
      <c r="AP246" s="520"/>
      <c r="AQ246" s="101" t="s">
        <v>147</v>
      </c>
      <c r="AR246" s="183">
        <f t="shared" si="202"/>
        <v>6291293</v>
      </c>
      <c r="AS246" s="151">
        <f>IFERROR(AR246/AO243,"-")</f>
        <v>5.3004834370134367E-3</v>
      </c>
      <c r="AT246" s="183">
        <f t="shared" si="203"/>
        <v>84</v>
      </c>
      <c r="AU246" s="151">
        <f>IFERROR(AT246/AP243,"-")</f>
        <v>4.7164514317798986E-2</v>
      </c>
      <c r="AV246" s="186">
        <f t="shared" si="208"/>
        <v>74896.345238095237</v>
      </c>
      <c r="AW246" s="86">
        <f t="shared" si="253"/>
        <v>3.9128004471771938E-3</v>
      </c>
      <c r="AX246" s="98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P246" s="132"/>
      <c r="BQ246" s="132"/>
      <c r="BR246" s="132"/>
      <c r="BS246" s="132"/>
      <c r="BU246" s="66"/>
      <c r="BV246" s="124"/>
    </row>
    <row r="247" spans="2:74" s="10" customFormat="1" ht="14.25" customHeight="1">
      <c r="B247" s="505"/>
      <c r="C247" s="507"/>
      <c r="D247" s="494"/>
      <c r="E247" s="501"/>
      <c r="F247" s="501"/>
      <c r="G247" s="101" t="s">
        <v>148</v>
      </c>
      <c r="H247" s="183">
        <v>20377984</v>
      </c>
      <c r="I247" s="151">
        <f>IFERROR(H247/E243,"-")</f>
        <v>2.6624378059044211E-2</v>
      </c>
      <c r="J247" s="183">
        <v>404</v>
      </c>
      <c r="K247" s="151">
        <f>IFERROR(J247/F243,"-")</f>
        <v>0.31836091410559497</v>
      </c>
      <c r="L247" s="186">
        <f t="shared" si="204"/>
        <v>50440.554455445541</v>
      </c>
      <c r="M247" s="86">
        <f t="shared" si="249"/>
        <v>1.8818706912614124E-2</v>
      </c>
      <c r="N247" s="501"/>
      <c r="O247" s="501"/>
      <c r="P247" s="101" t="s">
        <v>148</v>
      </c>
      <c r="Q247" s="183">
        <v>2813048</v>
      </c>
      <c r="R247" s="151">
        <f>IFERROR(Q247/N243,"-")</f>
        <v>1.6824170028751913E-2</v>
      </c>
      <c r="S247" s="183">
        <v>80</v>
      </c>
      <c r="T247" s="151">
        <f>IFERROR(S247/O243,"-")</f>
        <v>0.36036036036036034</v>
      </c>
      <c r="U247" s="186">
        <f t="shared" si="205"/>
        <v>35163.1</v>
      </c>
      <c r="V247" s="86">
        <f t="shared" si="250"/>
        <v>3.7264766163592321E-3</v>
      </c>
      <c r="W247" s="501"/>
      <c r="X247" s="501"/>
      <c r="Y247" s="101" t="s">
        <v>148</v>
      </c>
      <c r="Z247" s="183">
        <v>1147579</v>
      </c>
      <c r="AA247" s="151">
        <f>IFERROR(Z247/W243,"-")</f>
        <v>1.307988335028947E-2</v>
      </c>
      <c r="AB247" s="183">
        <v>40</v>
      </c>
      <c r="AC247" s="151">
        <f>IFERROR(AB247/X243,"-")</f>
        <v>0.38834951456310679</v>
      </c>
      <c r="AD247" s="186">
        <f t="shared" si="206"/>
        <v>28689.474999999999</v>
      </c>
      <c r="AE247" s="86">
        <f t="shared" si="251"/>
        <v>1.8632383081796161E-3</v>
      </c>
      <c r="AF247" s="501"/>
      <c r="AG247" s="501"/>
      <c r="AH247" s="101" t="s">
        <v>148</v>
      </c>
      <c r="AI247" s="183">
        <v>5237785</v>
      </c>
      <c r="AJ247" s="151">
        <f>IFERROR(AI247/AF243,"-")</f>
        <v>3.1439093230041446E-2</v>
      </c>
      <c r="AK247" s="183">
        <v>85</v>
      </c>
      <c r="AL247" s="151">
        <f>IFERROR(AK247/AG243,"-")</f>
        <v>0.45454545454545453</v>
      </c>
      <c r="AM247" s="186">
        <f t="shared" si="207"/>
        <v>61621</v>
      </c>
      <c r="AN247" s="86">
        <f t="shared" si="252"/>
        <v>3.9593814048816843E-3</v>
      </c>
      <c r="AO247" s="501"/>
      <c r="AP247" s="520"/>
      <c r="AQ247" s="101" t="s">
        <v>148</v>
      </c>
      <c r="AR247" s="183">
        <f t="shared" si="202"/>
        <v>29576396</v>
      </c>
      <c r="AS247" s="151">
        <f>IFERROR(AR247/AO243,"-")</f>
        <v>2.4918438407581789E-2</v>
      </c>
      <c r="AT247" s="183">
        <f t="shared" si="203"/>
        <v>609</v>
      </c>
      <c r="AU247" s="151">
        <f>IFERROR(AT247/AP243,"-")</f>
        <v>0.34194272880404269</v>
      </c>
      <c r="AV247" s="186">
        <f t="shared" si="208"/>
        <v>48565.510673234814</v>
      </c>
      <c r="AW247" s="86">
        <f t="shared" si="253"/>
        <v>2.8367803242034657E-2</v>
      </c>
      <c r="AX247" s="98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P247" s="132"/>
      <c r="BQ247" s="132"/>
      <c r="BR247" s="132"/>
      <c r="BS247" s="132"/>
      <c r="BU247" s="66"/>
      <c r="BV247" s="124"/>
    </row>
    <row r="248" spans="2:74" s="10" customFormat="1" ht="14.25" customHeight="1">
      <c r="B248" s="505"/>
      <c r="C248" s="507"/>
      <c r="D248" s="494"/>
      <c r="E248" s="501"/>
      <c r="F248" s="501"/>
      <c r="G248" s="101" t="s">
        <v>149</v>
      </c>
      <c r="H248" s="183">
        <v>33884645</v>
      </c>
      <c r="I248" s="151">
        <f>IFERROR(H248/E243,"-")</f>
        <v>4.4271189872192564E-2</v>
      </c>
      <c r="J248" s="183">
        <v>528</v>
      </c>
      <c r="K248" s="151">
        <f>IFERROR(J248/F243,"-")</f>
        <v>0.4160756501182033</v>
      </c>
      <c r="L248" s="186">
        <f t="shared" si="204"/>
        <v>64175.464015151512</v>
      </c>
      <c r="M248" s="86">
        <f t="shared" si="249"/>
        <v>2.4594745667970933E-2</v>
      </c>
      <c r="N248" s="501"/>
      <c r="O248" s="501"/>
      <c r="P248" s="101" t="s">
        <v>149</v>
      </c>
      <c r="Q248" s="183">
        <v>8117295</v>
      </c>
      <c r="R248" s="151">
        <f>IFERROR(Q248/N243,"-")</f>
        <v>4.8547607880682367E-2</v>
      </c>
      <c r="S248" s="183">
        <v>99</v>
      </c>
      <c r="T248" s="151">
        <f>IFERROR(S248/O243,"-")</f>
        <v>0.44594594594594594</v>
      </c>
      <c r="U248" s="186">
        <f t="shared" si="205"/>
        <v>81992.878787878784</v>
      </c>
      <c r="V248" s="86">
        <f t="shared" si="250"/>
        <v>4.6115148127445502E-3</v>
      </c>
      <c r="W248" s="501"/>
      <c r="X248" s="501"/>
      <c r="Y248" s="101" t="s">
        <v>149</v>
      </c>
      <c r="Z248" s="183">
        <v>3015808</v>
      </c>
      <c r="AA248" s="151">
        <f>IFERROR(Z248/W243,"-")</f>
        <v>3.4373595932715557E-2</v>
      </c>
      <c r="AB248" s="183">
        <v>43</v>
      </c>
      <c r="AC248" s="151">
        <f>IFERROR(AB248/X243,"-")</f>
        <v>0.41747572815533979</v>
      </c>
      <c r="AD248" s="186">
        <f t="shared" si="206"/>
        <v>70135.069767441862</v>
      </c>
      <c r="AE248" s="86">
        <f t="shared" si="251"/>
        <v>2.0029811812930873E-3</v>
      </c>
      <c r="AF248" s="501"/>
      <c r="AG248" s="501"/>
      <c r="AH248" s="101" t="s">
        <v>149</v>
      </c>
      <c r="AI248" s="183">
        <v>5933337</v>
      </c>
      <c r="AJ248" s="151">
        <f>IFERROR(AI248/AF243,"-")</f>
        <v>3.5614049661880823E-2</v>
      </c>
      <c r="AK248" s="183">
        <v>89</v>
      </c>
      <c r="AL248" s="151">
        <f>IFERROR(AK248/AG243,"-")</f>
        <v>0.47593582887700536</v>
      </c>
      <c r="AM248" s="186">
        <f t="shared" si="207"/>
        <v>66666.707865168544</v>
      </c>
      <c r="AN248" s="86">
        <f t="shared" si="252"/>
        <v>4.145705235699646E-3</v>
      </c>
      <c r="AO248" s="501"/>
      <c r="AP248" s="520"/>
      <c r="AQ248" s="101" t="s">
        <v>149</v>
      </c>
      <c r="AR248" s="183">
        <f t="shared" si="202"/>
        <v>50951085</v>
      </c>
      <c r="AS248" s="151">
        <f>IFERROR(AR248/AO243,"-")</f>
        <v>4.2926848604947151E-2</v>
      </c>
      <c r="AT248" s="183">
        <f t="shared" si="203"/>
        <v>759</v>
      </c>
      <c r="AU248" s="151">
        <f>IFERROR(AT248/AP243,"-")</f>
        <v>0.42616507580011231</v>
      </c>
      <c r="AV248" s="186">
        <f t="shared" si="208"/>
        <v>67129.229249011856</v>
      </c>
      <c r="AW248" s="86">
        <f t="shared" si="253"/>
        <v>3.5354946897708218E-2</v>
      </c>
      <c r="AX248" s="98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P248" s="132"/>
      <c r="BQ248" s="132"/>
      <c r="BR248" s="132"/>
      <c r="BS248" s="132"/>
      <c r="BU248" s="66"/>
      <c r="BV248" s="124"/>
    </row>
    <row r="249" spans="2:74" s="10" customFormat="1" ht="14.25" customHeight="1">
      <c r="B249" s="505"/>
      <c r="C249" s="507"/>
      <c r="D249" s="494"/>
      <c r="E249" s="501"/>
      <c r="F249" s="501"/>
      <c r="G249" s="101" t="s">
        <v>150</v>
      </c>
      <c r="H249" s="183">
        <v>18561449</v>
      </c>
      <c r="I249" s="151">
        <f>IFERROR(H249/E243,"-")</f>
        <v>2.4251026769854571E-2</v>
      </c>
      <c r="J249" s="183">
        <v>113</v>
      </c>
      <c r="K249" s="151">
        <f>IFERROR(J249/F243,"-")</f>
        <v>8.9046493301812454E-2</v>
      </c>
      <c r="L249" s="186">
        <f t="shared" si="204"/>
        <v>164260.61061946902</v>
      </c>
      <c r="M249" s="86">
        <f t="shared" si="249"/>
        <v>5.2636482206074153E-3</v>
      </c>
      <c r="N249" s="501"/>
      <c r="O249" s="501"/>
      <c r="P249" s="101" t="s">
        <v>150</v>
      </c>
      <c r="Q249" s="183">
        <v>4111381</v>
      </c>
      <c r="R249" s="151">
        <f>IFERROR(Q249/N243,"-")</f>
        <v>2.4589190442886176E-2</v>
      </c>
      <c r="S249" s="183">
        <v>25</v>
      </c>
      <c r="T249" s="151">
        <f>IFERROR(S249/O243,"-")</f>
        <v>0.11261261261261261</v>
      </c>
      <c r="U249" s="186">
        <f t="shared" si="205"/>
        <v>164455.24</v>
      </c>
      <c r="V249" s="86">
        <f t="shared" si="250"/>
        <v>1.1645239426122602E-3</v>
      </c>
      <c r="W249" s="501"/>
      <c r="X249" s="501"/>
      <c r="Y249" s="101" t="s">
        <v>150</v>
      </c>
      <c r="Z249" s="183">
        <v>3598238</v>
      </c>
      <c r="AA249" s="151">
        <f>IFERROR(Z249/W243,"-")</f>
        <v>4.1012020354658708E-2</v>
      </c>
      <c r="AB249" s="183">
        <v>14</v>
      </c>
      <c r="AC249" s="151">
        <f>IFERROR(AB249/X243,"-")</f>
        <v>0.13592233009708737</v>
      </c>
      <c r="AD249" s="186">
        <f t="shared" si="206"/>
        <v>257017</v>
      </c>
      <c r="AE249" s="86">
        <f t="shared" si="251"/>
        <v>6.5213340786286571E-4</v>
      </c>
      <c r="AF249" s="501"/>
      <c r="AG249" s="501"/>
      <c r="AH249" s="101" t="s">
        <v>150</v>
      </c>
      <c r="AI249" s="183">
        <v>2035526</v>
      </c>
      <c r="AJ249" s="151">
        <f>IFERROR(AI249/AF243,"-")</f>
        <v>1.2217968413398669E-2</v>
      </c>
      <c r="AK249" s="183">
        <v>26</v>
      </c>
      <c r="AL249" s="151">
        <f>IFERROR(AK249/AG243,"-")</f>
        <v>0.13903743315508021</v>
      </c>
      <c r="AM249" s="186">
        <f t="shared" si="207"/>
        <v>78289.461538461532</v>
      </c>
      <c r="AN249" s="86">
        <f t="shared" si="252"/>
        <v>1.2111049003167506E-3</v>
      </c>
      <c r="AO249" s="501"/>
      <c r="AP249" s="520"/>
      <c r="AQ249" s="101" t="s">
        <v>150</v>
      </c>
      <c r="AR249" s="183">
        <f t="shared" si="202"/>
        <v>28306594</v>
      </c>
      <c r="AS249" s="151">
        <f>IFERROR(AR249/AO243,"-")</f>
        <v>2.3848616278921347E-2</v>
      </c>
      <c r="AT249" s="183">
        <f t="shared" si="203"/>
        <v>178</v>
      </c>
      <c r="AU249" s="151">
        <f>IFERROR(AT249/AP243,"-")</f>
        <v>9.9943851768669281E-2</v>
      </c>
      <c r="AV249" s="186">
        <f t="shared" si="208"/>
        <v>159025.80898876404</v>
      </c>
      <c r="AW249" s="86">
        <f t="shared" si="253"/>
        <v>8.2914104713992919E-3</v>
      </c>
      <c r="AX249" s="98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P249" s="132"/>
      <c r="BQ249" s="132"/>
      <c r="BR249" s="132"/>
      <c r="BS249" s="132"/>
      <c r="BU249" s="66"/>
      <c r="BV249" s="124"/>
    </row>
    <row r="250" spans="2:74" s="10" customFormat="1" ht="14.25" customHeight="1">
      <c r="B250" s="505"/>
      <c r="C250" s="507"/>
      <c r="D250" s="494"/>
      <c r="E250" s="501"/>
      <c r="F250" s="501"/>
      <c r="G250" s="101" t="s">
        <v>160</v>
      </c>
      <c r="H250" s="183">
        <v>0</v>
      </c>
      <c r="I250" s="151">
        <f>IFERROR(H250/E243,"-")</f>
        <v>0</v>
      </c>
      <c r="J250" s="183">
        <v>0</v>
      </c>
      <c r="K250" s="151">
        <f>IFERROR(J250/F243,"-")</f>
        <v>0</v>
      </c>
      <c r="L250" s="186" t="str">
        <f t="shared" si="204"/>
        <v>-</v>
      </c>
      <c r="M250" s="86">
        <f t="shared" si="249"/>
        <v>0</v>
      </c>
      <c r="N250" s="501"/>
      <c r="O250" s="501"/>
      <c r="P250" s="101" t="s">
        <v>160</v>
      </c>
      <c r="Q250" s="183">
        <v>0</v>
      </c>
      <c r="R250" s="151">
        <f>IFERROR(Q250/N243,"-")</f>
        <v>0</v>
      </c>
      <c r="S250" s="183">
        <v>0</v>
      </c>
      <c r="T250" s="151">
        <f>IFERROR(S250/O243,"-")</f>
        <v>0</v>
      </c>
      <c r="U250" s="186" t="str">
        <f t="shared" si="205"/>
        <v>-</v>
      </c>
      <c r="V250" s="86">
        <f t="shared" si="250"/>
        <v>0</v>
      </c>
      <c r="W250" s="501"/>
      <c r="X250" s="501"/>
      <c r="Y250" s="101" t="s">
        <v>160</v>
      </c>
      <c r="Z250" s="183">
        <v>0</v>
      </c>
      <c r="AA250" s="151">
        <f>IFERROR(Z250/W243,"-")</f>
        <v>0</v>
      </c>
      <c r="AB250" s="183">
        <v>0</v>
      </c>
      <c r="AC250" s="151">
        <f>IFERROR(AB250/X243,"-")</f>
        <v>0</v>
      </c>
      <c r="AD250" s="186" t="str">
        <f t="shared" si="206"/>
        <v>-</v>
      </c>
      <c r="AE250" s="86">
        <f t="shared" si="251"/>
        <v>0</v>
      </c>
      <c r="AF250" s="501"/>
      <c r="AG250" s="501"/>
      <c r="AH250" s="101" t="s">
        <v>160</v>
      </c>
      <c r="AI250" s="183">
        <v>0</v>
      </c>
      <c r="AJ250" s="151">
        <f>IFERROR(AI250/AF243,"-")</f>
        <v>0</v>
      </c>
      <c r="AK250" s="183">
        <v>0</v>
      </c>
      <c r="AL250" s="151">
        <f>IFERROR(AK250/AG243,"-")</f>
        <v>0</v>
      </c>
      <c r="AM250" s="186" t="str">
        <f t="shared" si="207"/>
        <v>-</v>
      </c>
      <c r="AN250" s="86">
        <f t="shared" si="252"/>
        <v>0</v>
      </c>
      <c r="AO250" s="501"/>
      <c r="AP250" s="520"/>
      <c r="AQ250" s="101" t="s">
        <v>160</v>
      </c>
      <c r="AR250" s="183">
        <f t="shared" si="202"/>
        <v>0</v>
      </c>
      <c r="AS250" s="151">
        <f>IFERROR(AR250/AO243,"-")</f>
        <v>0</v>
      </c>
      <c r="AT250" s="183">
        <f t="shared" si="203"/>
        <v>0</v>
      </c>
      <c r="AU250" s="151">
        <f>IFERROR(AT250/AP243,"-")</f>
        <v>0</v>
      </c>
      <c r="AV250" s="186" t="str">
        <f t="shared" si="208"/>
        <v>-</v>
      </c>
      <c r="AW250" s="86">
        <f t="shared" si="253"/>
        <v>0</v>
      </c>
      <c r="AX250" s="98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P250" s="132"/>
      <c r="BQ250" s="132"/>
      <c r="BR250" s="132"/>
      <c r="BS250" s="132"/>
      <c r="BU250" s="66"/>
      <c r="BV250" s="124"/>
    </row>
    <row r="251" spans="2:74" s="10" customFormat="1" ht="14.25" customHeight="1">
      <c r="B251" s="505"/>
      <c r="C251" s="507"/>
      <c r="D251" s="494"/>
      <c r="E251" s="501"/>
      <c r="F251" s="501"/>
      <c r="G251" s="101" t="s">
        <v>151</v>
      </c>
      <c r="H251" s="183">
        <v>230805</v>
      </c>
      <c r="I251" s="151">
        <f>IFERROR(H251/E243,"-")</f>
        <v>3.0155287087857657E-4</v>
      </c>
      <c r="J251" s="183">
        <v>8</v>
      </c>
      <c r="K251" s="151">
        <f>IFERROR(J251/F243,"-")</f>
        <v>6.3041765169424748E-3</v>
      </c>
      <c r="L251" s="186">
        <f t="shared" si="204"/>
        <v>28850.625</v>
      </c>
      <c r="M251" s="86">
        <f t="shared" si="249"/>
        <v>3.7264766163592323E-4</v>
      </c>
      <c r="N251" s="501"/>
      <c r="O251" s="501"/>
      <c r="P251" s="101" t="s">
        <v>151</v>
      </c>
      <c r="Q251" s="183">
        <v>106681</v>
      </c>
      <c r="R251" s="151">
        <f>IFERROR(Q251/N243,"-")</f>
        <v>6.3803364991897864E-4</v>
      </c>
      <c r="S251" s="183">
        <v>4</v>
      </c>
      <c r="T251" s="151">
        <f>IFERROR(S251/O243,"-")</f>
        <v>1.8018018018018018E-2</v>
      </c>
      <c r="U251" s="186">
        <f t="shared" si="205"/>
        <v>26670.25</v>
      </c>
      <c r="V251" s="86">
        <f t="shared" si="250"/>
        <v>1.8632383081796161E-4</v>
      </c>
      <c r="W251" s="501"/>
      <c r="X251" s="501"/>
      <c r="Y251" s="101" t="s">
        <v>151</v>
      </c>
      <c r="Z251" s="183">
        <v>17791</v>
      </c>
      <c r="AA251" s="151">
        <f>IFERROR(Z251/W243,"-")</f>
        <v>2.0277837489619447E-4</v>
      </c>
      <c r="AB251" s="183">
        <v>1</v>
      </c>
      <c r="AC251" s="151">
        <f>IFERROR(AB251/X243,"-")</f>
        <v>9.7087378640776691E-3</v>
      </c>
      <c r="AD251" s="186">
        <f t="shared" si="206"/>
        <v>17791</v>
      </c>
      <c r="AE251" s="86">
        <f t="shared" si="251"/>
        <v>4.6580957704490403E-5</v>
      </c>
      <c r="AF251" s="501"/>
      <c r="AG251" s="501"/>
      <c r="AH251" s="101" t="s">
        <v>151</v>
      </c>
      <c r="AI251" s="183">
        <v>17839</v>
      </c>
      <c r="AJ251" s="151">
        <f>IFERROR(AI251/AF243,"-")</f>
        <v>1.0707617516387355E-4</v>
      </c>
      <c r="AK251" s="183">
        <v>2</v>
      </c>
      <c r="AL251" s="151">
        <f>IFERROR(AK251/AG243,"-")</f>
        <v>1.06951871657754E-2</v>
      </c>
      <c r="AM251" s="186">
        <f t="shared" si="207"/>
        <v>8919.5</v>
      </c>
      <c r="AN251" s="86">
        <f t="shared" si="252"/>
        <v>9.3161915408980806E-5</v>
      </c>
      <c r="AO251" s="501"/>
      <c r="AP251" s="520"/>
      <c r="AQ251" s="101" t="s">
        <v>151</v>
      </c>
      <c r="AR251" s="183">
        <f t="shared" si="202"/>
        <v>373116</v>
      </c>
      <c r="AS251" s="151">
        <f>IFERROR(AR251/AO243,"-")</f>
        <v>3.1435432717641756E-4</v>
      </c>
      <c r="AT251" s="183">
        <f t="shared" si="203"/>
        <v>15</v>
      </c>
      <c r="AU251" s="151">
        <f>IFERROR(AT251/AP243,"-")</f>
        <v>8.4222346996069616E-3</v>
      </c>
      <c r="AV251" s="186">
        <f t="shared" si="208"/>
        <v>24874.400000000001</v>
      </c>
      <c r="AW251" s="86">
        <f t="shared" si="253"/>
        <v>6.9871436556735603E-4</v>
      </c>
      <c r="AX251" s="98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P251" s="132"/>
      <c r="BQ251" s="132"/>
      <c r="BR251" s="132"/>
      <c r="BS251" s="132"/>
      <c r="BU251" s="66"/>
      <c r="BV251" s="124"/>
    </row>
    <row r="252" spans="2:74" s="10" customFormat="1" ht="14.25" customHeight="1">
      <c r="B252" s="505"/>
      <c r="C252" s="507"/>
      <c r="D252" s="494"/>
      <c r="E252" s="501"/>
      <c r="F252" s="501"/>
      <c r="G252" s="101" t="s">
        <v>152</v>
      </c>
      <c r="H252" s="183">
        <v>718983</v>
      </c>
      <c r="I252" s="151">
        <f>IFERROR(H252/E243,"-")</f>
        <v>9.3937041122545703E-4</v>
      </c>
      <c r="J252" s="183">
        <v>43</v>
      </c>
      <c r="K252" s="151">
        <f>IFERROR(J252/F243,"-")</f>
        <v>3.38849487785658E-2</v>
      </c>
      <c r="L252" s="186">
        <f t="shared" si="204"/>
        <v>16720.534883720931</v>
      </c>
      <c r="M252" s="86">
        <f t="shared" si="249"/>
        <v>2.0029811812930873E-3</v>
      </c>
      <c r="N252" s="501"/>
      <c r="O252" s="501"/>
      <c r="P252" s="101" t="s">
        <v>152</v>
      </c>
      <c r="Q252" s="183">
        <v>204053</v>
      </c>
      <c r="R252" s="151">
        <f>IFERROR(Q252/N243,"-")</f>
        <v>1.2203923882126841E-3</v>
      </c>
      <c r="S252" s="183">
        <v>9</v>
      </c>
      <c r="T252" s="151">
        <f>IFERROR(S252/O243,"-")</f>
        <v>4.0540540540540543E-2</v>
      </c>
      <c r="U252" s="186">
        <f t="shared" si="205"/>
        <v>22672.555555555555</v>
      </c>
      <c r="V252" s="86">
        <f t="shared" si="250"/>
        <v>4.1922861934041365E-4</v>
      </c>
      <c r="W252" s="501"/>
      <c r="X252" s="501"/>
      <c r="Y252" s="101" t="s">
        <v>152</v>
      </c>
      <c r="Z252" s="183">
        <v>42631</v>
      </c>
      <c r="AA252" s="151">
        <f>IFERROR(Z252/W243,"-")</f>
        <v>4.8589988759483262E-4</v>
      </c>
      <c r="AB252" s="183">
        <v>6</v>
      </c>
      <c r="AC252" s="151">
        <f>IFERROR(AB252/X243,"-")</f>
        <v>5.8252427184466021E-2</v>
      </c>
      <c r="AD252" s="186">
        <f t="shared" si="206"/>
        <v>7105.166666666667</v>
      </c>
      <c r="AE252" s="86">
        <f t="shared" si="251"/>
        <v>2.7948574622694243E-4</v>
      </c>
      <c r="AF252" s="501"/>
      <c r="AG252" s="501"/>
      <c r="AH252" s="101" t="s">
        <v>152</v>
      </c>
      <c r="AI252" s="183">
        <v>177853</v>
      </c>
      <c r="AJ252" s="151">
        <f>IFERROR(AI252/AF243,"-")</f>
        <v>1.0675384820573127E-3</v>
      </c>
      <c r="AK252" s="183">
        <v>11</v>
      </c>
      <c r="AL252" s="151">
        <f>IFERROR(AK252/AG243,"-")</f>
        <v>5.8823529411764705E-2</v>
      </c>
      <c r="AM252" s="186">
        <f t="shared" si="207"/>
        <v>16168.454545454546</v>
      </c>
      <c r="AN252" s="86">
        <f t="shared" si="252"/>
        <v>5.1239053474939444E-4</v>
      </c>
      <c r="AO252" s="501"/>
      <c r="AP252" s="520"/>
      <c r="AQ252" s="101" t="s">
        <v>152</v>
      </c>
      <c r="AR252" s="183">
        <f t="shared" si="202"/>
        <v>1143520</v>
      </c>
      <c r="AS252" s="151">
        <f>IFERROR(AR252/AO243,"-")</f>
        <v>9.6342815696131223E-4</v>
      </c>
      <c r="AT252" s="183">
        <f t="shared" si="203"/>
        <v>69</v>
      </c>
      <c r="AU252" s="151">
        <f>IFERROR(AT252/AP243,"-")</f>
        <v>3.874227961819203E-2</v>
      </c>
      <c r="AV252" s="186">
        <f t="shared" si="208"/>
        <v>16572.753623188404</v>
      </c>
      <c r="AW252" s="86">
        <f t="shared" si="253"/>
        <v>3.2140860816098379E-3</v>
      </c>
      <c r="AX252" s="98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P252" s="132"/>
      <c r="BQ252" s="132"/>
      <c r="BR252" s="132"/>
      <c r="BS252" s="132"/>
      <c r="BU252" s="66"/>
      <c r="BV252" s="124"/>
    </row>
    <row r="253" spans="2:74" s="10" customFormat="1" ht="14.25" customHeight="1">
      <c r="B253" s="505"/>
      <c r="C253" s="507"/>
      <c r="D253" s="494"/>
      <c r="E253" s="501"/>
      <c r="F253" s="501"/>
      <c r="G253" s="101" t="s">
        <v>153</v>
      </c>
      <c r="H253" s="183">
        <v>197796</v>
      </c>
      <c r="I253" s="151">
        <f>IFERROR(H253/E243,"-")</f>
        <v>2.5842573448711653E-4</v>
      </c>
      <c r="J253" s="183">
        <v>2</v>
      </c>
      <c r="K253" s="151">
        <f>IFERROR(J253/F243,"-")</f>
        <v>1.5760441292356187E-3</v>
      </c>
      <c r="L253" s="186">
        <f t="shared" si="204"/>
        <v>98898</v>
      </c>
      <c r="M253" s="86">
        <f t="shared" si="249"/>
        <v>9.3161915408980806E-5</v>
      </c>
      <c r="N253" s="501"/>
      <c r="O253" s="501"/>
      <c r="P253" s="101" t="s">
        <v>153</v>
      </c>
      <c r="Q253" s="183">
        <v>21688</v>
      </c>
      <c r="R253" s="151">
        <f>IFERROR(Q253/N243,"-")</f>
        <v>1.2971076198613443E-4</v>
      </c>
      <c r="S253" s="183">
        <v>3</v>
      </c>
      <c r="T253" s="151">
        <f>IFERROR(S253/O243,"-")</f>
        <v>1.3513513513513514E-2</v>
      </c>
      <c r="U253" s="186">
        <f t="shared" si="205"/>
        <v>7229.333333333333</v>
      </c>
      <c r="V253" s="86">
        <f t="shared" si="250"/>
        <v>1.3974287311347122E-4</v>
      </c>
      <c r="W253" s="501"/>
      <c r="X253" s="501"/>
      <c r="Y253" s="101" t="s">
        <v>153</v>
      </c>
      <c r="Z253" s="183">
        <v>23231</v>
      </c>
      <c r="AA253" s="151">
        <f>IFERROR(Z253/W243,"-")</f>
        <v>2.6478244208945502E-4</v>
      </c>
      <c r="AB253" s="183">
        <v>1</v>
      </c>
      <c r="AC253" s="151">
        <f>IFERROR(AB253/X243,"-")</f>
        <v>9.7087378640776691E-3</v>
      </c>
      <c r="AD253" s="186">
        <f t="shared" si="206"/>
        <v>23231</v>
      </c>
      <c r="AE253" s="86">
        <f t="shared" si="251"/>
        <v>4.6580957704490403E-5</v>
      </c>
      <c r="AF253" s="501"/>
      <c r="AG253" s="501"/>
      <c r="AH253" s="101" t="s">
        <v>153</v>
      </c>
      <c r="AI253" s="183">
        <v>427626</v>
      </c>
      <c r="AJ253" s="151">
        <f>IFERROR(AI253/AF243,"-")</f>
        <v>2.5667669981852452E-3</v>
      </c>
      <c r="AK253" s="183">
        <v>5</v>
      </c>
      <c r="AL253" s="151">
        <f>IFERROR(AK253/AG243,"-")</f>
        <v>2.6737967914438502E-2</v>
      </c>
      <c r="AM253" s="186">
        <f t="shared" si="207"/>
        <v>85525.2</v>
      </c>
      <c r="AN253" s="86">
        <f t="shared" si="252"/>
        <v>2.3290478852245201E-4</v>
      </c>
      <c r="AO253" s="501"/>
      <c r="AP253" s="520"/>
      <c r="AQ253" s="101" t="s">
        <v>153</v>
      </c>
      <c r="AR253" s="183">
        <f t="shared" si="202"/>
        <v>670341</v>
      </c>
      <c r="AS253" s="151">
        <f>IFERROR(AR253/AO243,"-")</f>
        <v>5.6476965349587505E-4</v>
      </c>
      <c r="AT253" s="183">
        <f t="shared" si="203"/>
        <v>11</v>
      </c>
      <c r="AU253" s="151">
        <f>IFERROR(AT253/AP243,"-")</f>
        <v>6.1763054463784394E-3</v>
      </c>
      <c r="AV253" s="186">
        <f t="shared" si="208"/>
        <v>60940.090909090912</v>
      </c>
      <c r="AW253" s="86">
        <f t="shared" si="253"/>
        <v>5.1239053474939444E-4</v>
      </c>
      <c r="AX253" s="98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P253" s="132"/>
      <c r="BQ253" s="132"/>
      <c r="BR253" s="132"/>
      <c r="BS253" s="132"/>
      <c r="BU253" s="66"/>
      <c r="BV253" s="124"/>
    </row>
    <row r="254" spans="2:74" s="10" customFormat="1" ht="14.25" customHeight="1">
      <c r="B254" s="505"/>
      <c r="C254" s="507"/>
      <c r="D254" s="494"/>
      <c r="E254" s="501"/>
      <c r="F254" s="501"/>
      <c r="G254" s="101" t="s">
        <v>154</v>
      </c>
      <c r="H254" s="183">
        <v>1274940</v>
      </c>
      <c r="I254" s="151">
        <f>IFERROR(H254/E243,"-")</f>
        <v>1.6657430176899651E-3</v>
      </c>
      <c r="J254" s="183">
        <v>7</v>
      </c>
      <c r="K254" s="151">
        <f>IFERROR(J254/F243,"-")</f>
        <v>5.5161544523246652E-3</v>
      </c>
      <c r="L254" s="186">
        <f t="shared" si="204"/>
        <v>182134.28571428571</v>
      </c>
      <c r="M254" s="86">
        <f t="shared" si="249"/>
        <v>3.2606670393143286E-4</v>
      </c>
      <c r="N254" s="501"/>
      <c r="O254" s="501"/>
      <c r="P254" s="101" t="s">
        <v>154</v>
      </c>
      <c r="Q254" s="183">
        <v>456427</v>
      </c>
      <c r="R254" s="151">
        <f>IFERROR(Q254/N243,"-")</f>
        <v>2.7297811675140809E-3</v>
      </c>
      <c r="S254" s="183">
        <v>2</v>
      </c>
      <c r="T254" s="151">
        <f>IFERROR(S254/O243,"-")</f>
        <v>9.0090090090090089E-3</v>
      </c>
      <c r="U254" s="186">
        <f t="shared" si="205"/>
        <v>228213.5</v>
      </c>
      <c r="V254" s="86">
        <f t="shared" si="250"/>
        <v>9.3161915408980806E-5</v>
      </c>
      <c r="W254" s="501"/>
      <c r="X254" s="501"/>
      <c r="Y254" s="101" t="s">
        <v>154</v>
      </c>
      <c r="Z254" s="183">
        <v>0</v>
      </c>
      <c r="AA254" s="151">
        <f>IFERROR(Z254/W243,"-")</f>
        <v>0</v>
      </c>
      <c r="AB254" s="183">
        <v>0</v>
      </c>
      <c r="AC254" s="151">
        <f>IFERROR(AB254/X243,"-")</f>
        <v>0</v>
      </c>
      <c r="AD254" s="186" t="str">
        <f t="shared" si="206"/>
        <v>-</v>
      </c>
      <c r="AE254" s="86">
        <f t="shared" si="251"/>
        <v>0</v>
      </c>
      <c r="AF254" s="501"/>
      <c r="AG254" s="501"/>
      <c r="AH254" s="101" t="s">
        <v>154</v>
      </c>
      <c r="AI254" s="183">
        <v>14275</v>
      </c>
      <c r="AJ254" s="151">
        <f>IFERROR(AI254/AF243,"-")</f>
        <v>8.5683749115101452E-5</v>
      </c>
      <c r="AK254" s="183">
        <v>1</v>
      </c>
      <c r="AL254" s="151">
        <f>IFERROR(AK254/AG243,"-")</f>
        <v>5.3475935828877002E-3</v>
      </c>
      <c r="AM254" s="186">
        <f t="shared" si="207"/>
        <v>14275</v>
      </c>
      <c r="AN254" s="86">
        <f t="shared" si="252"/>
        <v>4.6580957704490403E-5</v>
      </c>
      <c r="AO254" s="501"/>
      <c r="AP254" s="520"/>
      <c r="AQ254" s="101" t="s">
        <v>154</v>
      </c>
      <c r="AR254" s="183">
        <f t="shared" si="202"/>
        <v>1745642</v>
      </c>
      <c r="AS254" s="151">
        <f>IFERROR(AR254/AO243,"-")</f>
        <v>1.4707225538462458E-3</v>
      </c>
      <c r="AT254" s="183">
        <f t="shared" si="203"/>
        <v>10</v>
      </c>
      <c r="AU254" s="151">
        <f>IFERROR(AT254/AP243,"-")</f>
        <v>5.614823133071308E-3</v>
      </c>
      <c r="AV254" s="186">
        <f t="shared" si="208"/>
        <v>174564.2</v>
      </c>
      <c r="AW254" s="86">
        <f t="shared" si="253"/>
        <v>4.6580957704490402E-4</v>
      </c>
      <c r="AX254" s="98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P254" s="132"/>
      <c r="BQ254" s="132"/>
      <c r="BR254" s="132"/>
      <c r="BS254" s="132"/>
      <c r="BU254" s="66"/>
      <c r="BV254" s="124"/>
    </row>
    <row r="255" spans="2:74" s="10" customFormat="1" ht="14.25" customHeight="1">
      <c r="B255" s="505"/>
      <c r="C255" s="507"/>
      <c r="D255" s="494"/>
      <c r="E255" s="501"/>
      <c r="F255" s="501"/>
      <c r="G255" s="101" t="s">
        <v>155</v>
      </c>
      <c r="H255" s="183">
        <v>2918302</v>
      </c>
      <c r="I255" s="151">
        <f>IFERROR(H255/E243,"-")</f>
        <v>3.8128391767539337E-3</v>
      </c>
      <c r="J255" s="183">
        <v>122</v>
      </c>
      <c r="K255" s="151">
        <f>IFERROR(J255/F243,"-")</f>
        <v>9.6138691883372734E-2</v>
      </c>
      <c r="L255" s="186">
        <f t="shared" si="204"/>
        <v>23920.508196721312</v>
      </c>
      <c r="M255" s="86">
        <f t="shared" si="249"/>
        <v>5.6828768399478291E-3</v>
      </c>
      <c r="N255" s="501"/>
      <c r="O255" s="501"/>
      <c r="P255" s="101" t="s">
        <v>155</v>
      </c>
      <c r="Q255" s="183">
        <v>1868086</v>
      </c>
      <c r="R255" s="151">
        <f>IFERROR(Q255/N243,"-")</f>
        <v>1.1172577393749075E-2</v>
      </c>
      <c r="S255" s="183">
        <v>39</v>
      </c>
      <c r="T255" s="151">
        <f>IFERROR(S255/O243,"-")</f>
        <v>0.17567567567567569</v>
      </c>
      <c r="U255" s="186">
        <f t="shared" si="205"/>
        <v>47899.641025641024</v>
      </c>
      <c r="V255" s="86">
        <f t="shared" si="250"/>
        <v>1.8166573504751259E-3</v>
      </c>
      <c r="W255" s="501"/>
      <c r="X255" s="501"/>
      <c r="Y255" s="101" t="s">
        <v>155</v>
      </c>
      <c r="Z255" s="183">
        <v>500201</v>
      </c>
      <c r="AA255" s="151">
        <f>IFERROR(Z255/W243,"-")</f>
        <v>5.70119419377502E-3</v>
      </c>
      <c r="AB255" s="183">
        <v>14</v>
      </c>
      <c r="AC255" s="151">
        <f>IFERROR(AB255/X243,"-")</f>
        <v>0.13592233009708737</v>
      </c>
      <c r="AD255" s="186">
        <f t="shared" si="206"/>
        <v>35728.642857142855</v>
      </c>
      <c r="AE255" s="86">
        <f t="shared" si="251"/>
        <v>6.5213340786286571E-4</v>
      </c>
      <c r="AF255" s="501"/>
      <c r="AG255" s="501"/>
      <c r="AH255" s="101" t="s">
        <v>155</v>
      </c>
      <c r="AI255" s="183">
        <v>822608</v>
      </c>
      <c r="AJ255" s="151">
        <f>IFERROR(AI255/AF243,"-")</f>
        <v>4.9375928190595712E-3</v>
      </c>
      <c r="AK255" s="183">
        <v>42</v>
      </c>
      <c r="AL255" s="151">
        <f>IFERROR(AK255/AG243,"-")</f>
        <v>0.22459893048128343</v>
      </c>
      <c r="AM255" s="186">
        <f t="shared" si="207"/>
        <v>19585.904761904763</v>
      </c>
      <c r="AN255" s="86">
        <f t="shared" si="252"/>
        <v>1.9564002235885969E-3</v>
      </c>
      <c r="AO255" s="501"/>
      <c r="AP255" s="520"/>
      <c r="AQ255" s="101" t="s">
        <v>155</v>
      </c>
      <c r="AR255" s="183">
        <f t="shared" si="202"/>
        <v>6109197</v>
      </c>
      <c r="AS255" s="151">
        <f>IFERROR(AR255/AO243,"-")</f>
        <v>5.1470655574223255E-3</v>
      </c>
      <c r="AT255" s="183">
        <f t="shared" si="203"/>
        <v>217</v>
      </c>
      <c r="AU255" s="151">
        <f>IFERROR(AT255/AP243,"-")</f>
        <v>0.12184166198764738</v>
      </c>
      <c r="AV255" s="186">
        <f t="shared" si="208"/>
        <v>28152.981566820275</v>
      </c>
      <c r="AW255" s="86">
        <f t="shared" si="253"/>
        <v>1.0108067821874418E-2</v>
      </c>
      <c r="AX255" s="98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/>
      <c r="BI255" s="66"/>
      <c r="BP255" s="132"/>
      <c r="BQ255" s="132"/>
      <c r="BR255" s="132"/>
      <c r="BS255" s="132"/>
      <c r="BU255" s="66"/>
      <c r="BV255" s="124"/>
    </row>
    <row r="256" spans="2:74" s="10" customFormat="1" ht="14.25" customHeight="1">
      <c r="B256" s="505"/>
      <c r="C256" s="507"/>
      <c r="D256" s="494"/>
      <c r="E256" s="501"/>
      <c r="F256" s="501"/>
      <c r="G256" s="101" t="s">
        <v>156</v>
      </c>
      <c r="H256" s="183">
        <v>9272098</v>
      </c>
      <c r="I256" s="151">
        <f>IFERROR(H256/E243,"-")</f>
        <v>1.2114242633251048E-2</v>
      </c>
      <c r="J256" s="183">
        <v>99</v>
      </c>
      <c r="K256" s="151">
        <f>IFERROR(J256/F243,"-")</f>
        <v>7.8014184397163122E-2</v>
      </c>
      <c r="L256" s="186">
        <f t="shared" si="204"/>
        <v>93657.555555555562</v>
      </c>
      <c r="M256" s="86">
        <f t="shared" si="249"/>
        <v>4.6115148127445502E-3</v>
      </c>
      <c r="N256" s="501"/>
      <c r="O256" s="501"/>
      <c r="P256" s="101" t="s">
        <v>156</v>
      </c>
      <c r="Q256" s="183">
        <v>2596860</v>
      </c>
      <c r="R256" s="151">
        <f>IFERROR(Q256/N243,"-")</f>
        <v>1.5531201096058331E-2</v>
      </c>
      <c r="S256" s="183">
        <v>25</v>
      </c>
      <c r="T256" s="151">
        <f>IFERROR(S256/O243,"-")</f>
        <v>0.11261261261261261</v>
      </c>
      <c r="U256" s="186">
        <f t="shared" si="205"/>
        <v>103874.4</v>
      </c>
      <c r="V256" s="86">
        <f t="shared" si="250"/>
        <v>1.1645239426122602E-3</v>
      </c>
      <c r="W256" s="501"/>
      <c r="X256" s="501"/>
      <c r="Y256" s="101" t="s">
        <v>156</v>
      </c>
      <c r="Z256" s="183">
        <v>89087</v>
      </c>
      <c r="AA256" s="151">
        <f>IFERROR(Z256/W243,"-")</f>
        <v>1.0153963849349266E-3</v>
      </c>
      <c r="AB256" s="183">
        <v>4</v>
      </c>
      <c r="AC256" s="151">
        <f>IFERROR(AB256/X243,"-")</f>
        <v>3.8834951456310676E-2</v>
      </c>
      <c r="AD256" s="186">
        <f t="shared" si="206"/>
        <v>22271.75</v>
      </c>
      <c r="AE256" s="86">
        <f t="shared" si="251"/>
        <v>1.8632383081796161E-4</v>
      </c>
      <c r="AF256" s="501"/>
      <c r="AG256" s="501"/>
      <c r="AH256" s="101" t="s">
        <v>156</v>
      </c>
      <c r="AI256" s="183">
        <v>2622710</v>
      </c>
      <c r="AJ256" s="151">
        <f>IFERROR(AI256/AF243,"-")</f>
        <v>1.5742460640397041E-2</v>
      </c>
      <c r="AK256" s="183">
        <v>25</v>
      </c>
      <c r="AL256" s="151">
        <f>IFERROR(AK256/AG243,"-")</f>
        <v>0.13368983957219252</v>
      </c>
      <c r="AM256" s="186">
        <f t="shared" si="207"/>
        <v>104908.4</v>
      </c>
      <c r="AN256" s="86">
        <f t="shared" si="252"/>
        <v>1.1645239426122602E-3</v>
      </c>
      <c r="AO256" s="501"/>
      <c r="AP256" s="520"/>
      <c r="AQ256" s="101" t="s">
        <v>156</v>
      </c>
      <c r="AR256" s="183">
        <f t="shared" si="202"/>
        <v>14580755</v>
      </c>
      <c r="AS256" s="151">
        <f>IFERROR(AR256/AO243,"-")</f>
        <v>1.2284446198365082E-2</v>
      </c>
      <c r="AT256" s="183">
        <f t="shared" si="203"/>
        <v>153</v>
      </c>
      <c r="AU256" s="151">
        <f>IFERROR(AT256/AP243,"-")</f>
        <v>8.5906793935991016E-2</v>
      </c>
      <c r="AV256" s="186">
        <f t="shared" si="208"/>
        <v>95299.052287581697</v>
      </c>
      <c r="AW256" s="86">
        <f t="shared" si="253"/>
        <v>7.1268865287870322E-3</v>
      </c>
      <c r="AX256" s="98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P256" s="132"/>
      <c r="BQ256" s="132"/>
      <c r="BR256" s="132"/>
      <c r="BS256" s="132"/>
      <c r="BU256" s="66"/>
      <c r="BV256" s="124"/>
    </row>
    <row r="257" spans="2:74" s="10" customFormat="1" ht="14.25" customHeight="1">
      <c r="B257" s="505"/>
      <c r="C257" s="507"/>
      <c r="D257" s="494"/>
      <c r="E257" s="501"/>
      <c r="F257" s="501"/>
      <c r="G257" s="101" t="s">
        <v>157</v>
      </c>
      <c r="H257" s="183">
        <v>3485993</v>
      </c>
      <c r="I257" s="151">
        <f>IFERROR(H257/E243,"-")</f>
        <v>4.5545425662902525E-3</v>
      </c>
      <c r="J257" s="183">
        <v>65</v>
      </c>
      <c r="K257" s="151">
        <f>IFERROR(J257/F243,"-")</f>
        <v>5.1221434200157602E-2</v>
      </c>
      <c r="L257" s="186">
        <f t="shared" si="204"/>
        <v>53630.661538461536</v>
      </c>
      <c r="M257" s="86">
        <f t="shared" si="249"/>
        <v>3.0277622507918762E-3</v>
      </c>
      <c r="N257" s="501"/>
      <c r="O257" s="501"/>
      <c r="P257" s="101" t="s">
        <v>157</v>
      </c>
      <c r="Q257" s="183">
        <v>983440</v>
      </c>
      <c r="R257" s="151">
        <f>IFERROR(Q257/N243,"-")</f>
        <v>5.8817203876634109E-3</v>
      </c>
      <c r="S257" s="183">
        <v>22</v>
      </c>
      <c r="T257" s="151">
        <f>IFERROR(S257/O243,"-")</f>
        <v>9.90990990990991E-2</v>
      </c>
      <c r="U257" s="186">
        <f t="shared" si="205"/>
        <v>44701.818181818184</v>
      </c>
      <c r="V257" s="86">
        <f t="shared" si="250"/>
        <v>1.0247810694987889E-3</v>
      </c>
      <c r="W257" s="501"/>
      <c r="X257" s="501"/>
      <c r="Y257" s="101" t="s">
        <v>157</v>
      </c>
      <c r="Z257" s="183">
        <v>406718</v>
      </c>
      <c r="AA257" s="151">
        <f>IFERROR(Z257/W243,"-")</f>
        <v>4.6356930516008336E-3</v>
      </c>
      <c r="AB257" s="183">
        <v>8</v>
      </c>
      <c r="AC257" s="151">
        <f>IFERROR(AB257/X243,"-")</f>
        <v>7.7669902912621352E-2</v>
      </c>
      <c r="AD257" s="186">
        <f t="shared" si="206"/>
        <v>50839.75</v>
      </c>
      <c r="AE257" s="86">
        <f t="shared" si="251"/>
        <v>3.7264766163592323E-4</v>
      </c>
      <c r="AF257" s="501"/>
      <c r="AG257" s="501"/>
      <c r="AH257" s="101" t="s">
        <v>157</v>
      </c>
      <c r="AI257" s="183">
        <v>606913</v>
      </c>
      <c r="AJ257" s="151">
        <f>IFERROR(AI257/AF243,"-")</f>
        <v>3.6429128705214408E-3</v>
      </c>
      <c r="AK257" s="183">
        <v>21</v>
      </c>
      <c r="AL257" s="151">
        <f>IFERROR(AK257/AG243,"-")</f>
        <v>0.11229946524064172</v>
      </c>
      <c r="AM257" s="186">
        <f t="shared" si="207"/>
        <v>28900.619047619046</v>
      </c>
      <c r="AN257" s="86">
        <f t="shared" si="252"/>
        <v>9.7820011179429846E-4</v>
      </c>
      <c r="AO257" s="501"/>
      <c r="AP257" s="520"/>
      <c r="AQ257" s="101" t="s">
        <v>157</v>
      </c>
      <c r="AR257" s="183">
        <f t="shared" si="202"/>
        <v>5483064</v>
      </c>
      <c r="AS257" s="151">
        <f>IFERROR(AR257/AO243,"-")</f>
        <v>4.6195416293732692E-3</v>
      </c>
      <c r="AT257" s="183">
        <f t="shared" si="203"/>
        <v>116</v>
      </c>
      <c r="AU257" s="151">
        <f>IFERROR(AT257/AP243,"-")</f>
        <v>6.5131948343627177E-2</v>
      </c>
      <c r="AV257" s="186">
        <f t="shared" si="208"/>
        <v>47267.793103448275</v>
      </c>
      <c r="AW257" s="86">
        <f t="shared" si="253"/>
        <v>5.4033910937208865E-3</v>
      </c>
      <c r="AX257" s="98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P257" s="132"/>
      <c r="BQ257" s="132"/>
      <c r="BR257" s="132"/>
      <c r="BS257" s="132"/>
      <c r="BU257" s="66"/>
      <c r="BV257" s="124"/>
    </row>
    <row r="258" spans="2:74" s="10" customFormat="1" ht="14.25" customHeight="1">
      <c r="B258" s="505"/>
      <c r="C258" s="507"/>
      <c r="D258" s="494"/>
      <c r="E258" s="501"/>
      <c r="F258" s="501"/>
      <c r="G258" s="102" t="s">
        <v>158</v>
      </c>
      <c r="H258" s="184">
        <v>871932</v>
      </c>
      <c r="I258" s="152">
        <f>IFERROR(H258/E243,"-")</f>
        <v>1.1392023474833691E-3</v>
      </c>
      <c r="J258" s="184">
        <v>99</v>
      </c>
      <c r="K258" s="152">
        <f>IFERROR(J258/F243,"-")</f>
        <v>7.8014184397163122E-2</v>
      </c>
      <c r="L258" s="187">
        <f t="shared" si="204"/>
        <v>8807.3939393939399</v>
      </c>
      <c r="M258" s="87">
        <f t="shared" si="249"/>
        <v>4.6115148127445502E-3</v>
      </c>
      <c r="N258" s="501"/>
      <c r="O258" s="501"/>
      <c r="P258" s="102" t="s">
        <v>158</v>
      </c>
      <c r="Q258" s="184">
        <v>227649</v>
      </c>
      <c r="R258" s="152">
        <f>IFERROR(Q258/N243,"-")</f>
        <v>1.3615144437191774E-3</v>
      </c>
      <c r="S258" s="184">
        <v>24</v>
      </c>
      <c r="T258" s="152">
        <f>IFERROR(S258/O243,"-")</f>
        <v>0.10810810810810811</v>
      </c>
      <c r="U258" s="187">
        <f t="shared" si="205"/>
        <v>9485.375</v>
      </c>
      <c r="V258" s="87">
        <f t="shared" si="250"/>
        <v>1.1179429849077697E-3</v>
      </c>
      <c r="W258" s="501"/>
      <c r="X258" s="501"/>
      <c r="Y258" s="102" t="s">
        <v>158</v>
      </c>
      <c r="Z258" s="184">
        <v>77238</v>
      </c>
      <c r="AA258" s="152">
        <f>IFERROR(Z258/W243,"-")</f>
        <v>8.8034377607960597E-4</v>
      </c>
      <c r="AB258" s="184">
        <v>14</v>
      </c>
      <c r="AC258" s="152">
        <f>IFERROR(AB258/X243,"-")</f>
        <v>0.13592233009708737</v>
      </c>
      <c r="AD258" s="187">
        <f t="shared" si="206"/>
        <v>5517</v>
      </c>
      <c r="AE258" s="87">
        <f t="shared" si="251"/>
        <v>6.5213340786286571E-4</v>
      </c>
      <c r="AF258" s="501"/>
      <c r="AG258" s="501"/>
      <c r="AH258" s="102" t="s">
        <v>158</v>
      </c>
      <c r="AI258" s="184">
        <v>822833</v>
      </c>
      <c r="AJ258" s="152">
        <f>IFERROR(AI258/AF243,"-")</f>
        <v>4.9389433510070944E-3</v>
      </c>
      <c r="AK258" s="184">
        <v>22</v>
      </c>
      <c r="AL258" s="152">
        <f>IFERROR(AK258/AG243,"-")</f>
        <v>0.11764705882352941</v>
      </c>
      <c r="AM258" s="187">
        <f t="shared" si="207"/>
        <v>37401.5</v>
      </c>
      <c r="AN258" s="87">
        <f t="shared" si="252"/>
        <v>1.0247810694987889E-3</v>
      </c>
      <c r="AO258" s="501"/>
      <c r="AP258" s="520"/>
      <c r="AQ258" s="102" t="s">
        <v>158</v>
      </c>
      <c r="AR258" s="184">
        <f t="shared" si="202"/>
        <v>1999652</v>
      </c>
      <c r="AS258" s="152">
        <f>IFERROR(AR258/AO243,"-")</f>
        <v>1.6847287681229905E-3</v>
      </c>
      <c r="AT258" s="184">
        <f t="shared" si="203"/>
        <v>159</v>
      </c>
      <c r="AU258" s="152">
        <f>IFERROR(AT258/AP243,"-")</f>
        <v>8.9275687815833796E-2</v>
      </c>
      <c r="AV258" s="187">
        <f t="shared" si="208"/>
        <v>12576.427672955975</v>
      </c>
      <c r="AW258" s="87">
        <f t="shared" si="253"/>
        <v>7.4063722750139739E-3</v>
      </c>
      <c r="AX258" s="98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P258" s="132"/>
      <c r="BQ258" s="132"/>
      <c r="BR258" s="132"/>
      <c r="BS258" s="132"/>
      <c r="BU258" s="66"/>
      <c r="BV258" s="124"/>
    </row>
    <row r="259" spans="2:74" s="10" customFormat="1" ht="14.25" customHeight="1">
      <c r="B259" s="505"/>
      <c r="C259" s="508"/>
      <c r="D259" s="495"/>
      <c r="E259" s="502"/>
      <c r="F259" s="502"/>
      <c r="G259" s="103" t="s">
        <v>81</v>
      </c>
      <c r="H259" s="174">
        <v>139950070</v>
      </c>
      <c r="I259" s="152">
        <f>IFERROR(H259/E243,"-")</f>
        <v>0.18284848849963281</v>
      </c>
      <c r="J259" s="184">
        <v>967</v>
      </c>
      <c r="K259" s="152">
        <f>IFERROR(J259/F243,"-")</f>
        <v>0.76201733648542158</v>
      </c>
      <c r="L259" s="187">
        <f t="shared" si="204"/>
        <v>144726.02895553259</v>
      </c>
      <c r="M259" s="88">
        <f t="shared" si="249"/>
        <v>4.504378610024222E-2</v>
      </c>
      <c r="N259" s="502"/>
      <c r="O259" s="502"/>
      <c r="P259" s="103" t="s">
        <v>81</v>
      </c>
      <c r="Q259" s="174">
        <v>31977574</v>
      </c>
      <c r="R259" s="152">
        <f>IFERROR(Q259/N243,"-")</f>
        <v>0.19125025313574331</v>
      </c>
      <c r="S259" s="184">
        <v>187</v>
      </c>
      <c r="T259" s="152">
        <f>IFERROR(S259/O243,"-")</f>
        <v>0.84234234234234229</v>
      </c>
      <c r="U259" s="187">
        <f t="shared" si="205"/>
        <v>171003.06951871657</v>
      </c>
      <c r="V259" s="88">
        <f t="shared" si="250"/>
        <v>8.7106390907397049E-3</v>
      </c>
      <c r="W259" s="502"/>
      <c r="X259" s="502"/>
      <c r="Y259" s="103" t="s">
        <v>81</v>
      </c>
      <c r="Z259" s="174">
        <v>11060923</v>
      </c>
      <c r="AA259" s="152">
        <f>IFERROR(Z259/W243,"-")</f>
        <v>0.12607025972637514</v>
      </c>
      <c r="AB259" s="184">
        <v>89</v>
      </c>
      <c r="AC259" s="152">
        <f>IFERROR(AB259/X243,"-")</f>
        <v>0.86407766990291257</v>
      </c>
      <c r="AD259" s="187">
        <f t="shared" si="206"/>
        <v>124280.03370786516</v>
      </c>
      <c r="AE259" s="88">
        <f t="shared" si="251"/>
        <v>4.145705235699646E-3</v>
      </c>
      <c r="AF259" s="502"/>
      <c r="AG259" s="502"/>
      <c r="AH259" s="103" t="s">
        <v>81</v>
      </c>
      <c r="AI259" s="174">
        <v>26722507</v>
      </c>
      <c r="AJ259" s="152">
        <f>IFERROR(AI259/AF243,"-")</f>
        <v>0.16039821965075604</v>
      </c>
      <c r="AK259" s="184">
        <v>166</v>
      </c>
      <c r="AL259" s="152">
        <f>IFERROR(AK259/AG243,"-")</f>
        <v>0.88770053475935828</v>
      </c>
      <c r="AM259" s="187">
        <f t="shared" si="207"/>
        <v>160978.9578313253</v>
      </c>
      <c r="AN259" s="88">
        <f t="shared" si="252"/>
        <v>7.7324389789454068E-3</v>
      </c>
      <c r="AO259" s="502"/>
      <c r="AP259" s="521"/>
      <c r="AQ259" s="103" t="s">
        <v>81</v>
      </c>
      <c r="AR259" s="174">
        <f t="shared" si="202"/>
        <v>209711074</v>
      </c>
      <c r="AS259" s="152">
        <f>IFERROR(AR259/AO243,"-")</f>
        <v>0.17668388267647034</v>
      </c>
      <c r="AT259" s="184">
        <f t="shared" si="203"/>
        <v>1409</v>
      </c>
      <c r="AU259" s="152">
        <f>IFERROR(AT259/AP243,"-")</f>
        <v>0.79112857944974735</v>
      </c>
      <c r="AV259" s="187">
        <f t="shared" si="208"/>
        <v>148836.81618168915</v>
      </c>
      <c r="AW259" s="88">
        <f t="shared" si="253"/>
        <v>6.5632569405626978E-2</v>
      </c>
      <c r="AX259" s="98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P259" s="132"/>
      <c r="BQ259" s="132"/>
      <c r="BR259" s="132"/>
      <c r="BS259" s="132"/>
      <c r="BU259" s="66"/>
      <c r="BV259" s="124"/>
    </row>
    <row r="260" spans="2:74" s="10" customFormat="1" ht="14.25" customHeight="1">
      <c r="B260" s="505">
        <v>16</v>
      </c>
      <c r="C260" s="506" t="s">
        <v>61</v>
      </c>
      <c r="D260" s="493">
        <f>BL20</f>
        <v>14128</v>
      </c>
      <c r="E260" s="503">
        <f t="shared" ref="E260" si="254">VLOOKUP(C260,$AY$5:$BI$78,2,0)</f>
        <v>679606140</v>
      </c>
      <c r="F260" s="503">
        <f t="shared" ref="F260" si="255">VLOOKUP(C260,$AY$5:$BI$78,7,0)</f>
        <v>1001</v>
      </c>
      <c r="G260" s="99" t="s">
        <v>144</v>
      </c>
      <c r="H260" s="182">
        <v>7577751</v>
      </c>
      <c r="I260" s="150">
        <f>IFERROR(H260/E260,"-")</f>
        <v>1.1150209737657756E-2</v>
      </c>
      <c r="J260" s="182">
        <v>206</v>
      </c>
      <c r="K260" s="150">
        <f>IFERROR(J260/F260,"-")</f>
        <v>0.20579420579420579</v>
      </c>
      <c r="L260" s="185">
        <f t="shared" si="204"/>
        <v>36785.199029126212</v>
      </c>
      <c r="M260" s="85">
        <f>IFERROR(J260/$BL$20,0)</f>
        <v>1.4580973952434882E-2</v>
      </c>
      <c r="N260" s="503">
        <f t="shared" ref="N260" si="256">VLOOKUP(C260,$AY$5:$BI$78,3,0)</f>
        <v>96561820</v>
      </c>
      <c r="O260" s="503">
        <f t="shared" ref="O260" si="257">VLOOKUP(C260,$AY$5:$BI$78,8,0)</f>
        <v>135</v>
      </c>
      <c r="P260" s="99" t="s">
        <v>144</v>
      </c>
      <c r="Q260" s="182">
        <v>657191</v>
      </c>
      <c r="R260" s="150">
        <f>IFERROR(Q260/N260,"-")</f>
        <v>6.8059094163718126E-3</v>
      </c>
      <c r="S260" s="182">
        <v>30</v>
      </c>
      <c r="T260" s="150">
        <f>IFERROR(S260/O260,"-")</f>
        <v>0.22222222222222221</v>
      </c>
      <c r="U260" s="185">
        <f t="shared" si="205"/>
        <v>21906.366666666665</v>
      </c>
      <c r="V260" s="85">
        <f>IFERROR(S260/$BL$20,0)</f>
        <v>2.1234428086070213E-3</v>
      </c>
      <c r="W260" s="503">
        <f t="shared" ref="W260" si="258">VLOOKUP(C260,$AY$5:$BI$78,4,0)</f>
        <v>62087670</v>
      </c>
      <c r="X260" s="503">
        <f t="shared" ref="X260" si="259">VLOOKUP(C260,$AY$5:$BI$78,9,0)</f>
        <v>85</v>
      </c>
      <c r="Y260" s="99" t="s">
        <v>144</v>
      </c>
      <c r="Z260" s="182">
        <v>474937</v>
      </c>
      <c r="AA260" s="150">
        <f>IFERROR(Z260/W260,"-")</f>
        <v>7.6494576137258819E-3</v>
      </c>
      <c r="AB260" s="182">
        <v>21</v>
      </c>
      <c r="AC260" s="150">
        <f>IFERROR(AB260/X260,"-")</f>
        <v>0.24705882352941178</v>
      </c>
      <c r="AD260" s="185">
        <f t="shared" si="206"/>
        <v>22616.047619047618</v>
      </c>
      <c r="AE260" s="85">
        <f>IFERROR(AB260/$BL$20,0)</f>
        <v>1.486409966024915E-3</v>
      </c>
      <c r="AF260" s="503">
        <f t="shared" ref="AF260" si="260">VLOOKUP(C260,$AY$5:$BI$78,5,0)</f>
        <v>109542640</v>
      </c>
      <c r="AG260" s="503">
        <f t="shared" ref="AG260" si="261">VLOOKUP(C260,$AY$5:$BI$78,10,0)</f>
        <v>110</v>
      </c>
      <c r="AH260" s="99" t="s">
        <v>144</v>
      </c>
      <c r="AI260" s="182">
        <v>2814217</v>
      </c>
      <c r="AJ260" s="150">
        <f>IFERROR(AI260/AF260,"-")</f>
        <v>2.5690607785242351E-2</v>
      </c>
      <c r="AK260" s="182">
        <v>25</v>
      </c>
      <c r="AL260" s="150">
        <f>IFERROR(AK260/AG260,"-")</f>
        <v>0.22727272727272727</v>
      </c>
      <c r="AM260" s="185">
        <f t="shared" si="207"/>
        <v>112568.68</v>
      </c>
      <c r="AN260" s="85">
        <f>IFERROR(AK260/$BL$20,0)</f>
        <v>1.7695356738391846E-3</v>
      </c>
      <c r="AO260" s="503">
        <f t="shared" ref="AO260" si="262">VLOOKUP(C260,$AY$5:$BI$78,6,0)</f>
        <v>947798270</v>
      </c>
      <c r="AP260" s="519">
        <f t="shared" ref="AP260" si="263">VLOOKUP(C260,$AY$5:$BI$78,11,0)</f>
        <v>1331</v>
      </c>
      <c r="AQ260" s="99" t="s">
        <v>144</v>
      </c>
      <c r="AR260" s="182">
        <f t="shared" si="202"/>
        <v>11524096</v>
      </c>
      <c r="AS260" s="150">
        <f>IFERROR(AR260/AO260,"-")</f>
        <v>1.2158806746925165E-2</v>
      </c>
      <c r="AT260" s="182">
        <f t="shared" si="203"/>
        <v>282</v>
      </c>
      <c r="AU260" s="150">
        <f>IFERROR(AT260/AP260,"-")</f>
        <v>0.21187077385424494</v>
      </c>
      <c r="AV260" s="185">
        <f t="shared" si="208"/>
        <v>40865.588652482271</v>
      </c>
      <c r="AW260" s="85">
        <f>IFERROR(AT260/$BL$20,0)</f>
        <v>1.9960362400906002E-2</v>
      </c>
      <c r="AX260" s="98"/>
      <c r="AY260" s="66"/>
      <c r="AZ260" s="66"/>
      <c r="BA260" s="66"/>
      <c r="BB260" s="66"/>
      <c r="BC260" s="66"/>
      <c r="BD260" s="66"/>
      <c r="BE260" s="66"/>
      <c r="BF260" s="66"/>
      <c r="BG260" s="66"/>
      <c r="BH260" s="66"/>
      <c r="BI260" s="66"/>
      <c r="BP260" s="132"/>
      <c r="BQ260" s="132"/>
      <c r="BR260" s="132"/>
      <c r="BS260" s="132"/>
      <c r="BU260" s="66"/>
      <c r="BV260" s="124"/>
    </row>
    <row r="261" spans="2:74" s="10" customFormat="1" ht="14.25" customHeight="1">
      <c r="B261" s="505"/>
      <c r="C261" s="507"/>
      <c r="D261" s="494"/>
      <c r="E261" s="501"/>
      <c r="F261" s="501"/>
      <c r="G261" s="100" t="s">
        <v>145</v>
      </c>
      <c r="H261" s="183">
        <v>7752953</v>
      </c>
      <c r="I261" s="151">
        <f>IFERROR(H261/E260,"-")</f>
        <v>1.1408009056539719E-2</v>
      </c>
      <c r="J261" s="183">
        <v>265</v>
      </c>
      <c r="K261" s="151">
        <f>IFERROR(J261/F260,"-")</f>
        <v>0.26473526473526471</v>
      </c>
      <c r="L261" s="186">
        <f t="shared" si="204"/>
        <v>29256.426415094338</v>
      </c>
      <c r="M261" s="86">
        <f t="shared" ref="M261:M276" si="264">IFERROR(J261/$BL$20,0)</f>
        <v>1.8757078142695355E-2</v>
      </c>
      <c r="N261" s="501"/>
      <c r="O261" s="501"/>
      <c r="P261" s="100" t="s">
        <v>145</v>
      </c>
      <c r="Q261" s="183">
        <v>1453095</v>
      </c>
      <c r="R261" s="151">
        <f>IFERROR(Q261/N260,"-")</f>
        <v>1.5048338981183245E-2</v>
      </c>
      <c r="S261" s="183">
        <v>38</v>
      </c>
      <c r="T261" s="151">
        <f>IFERROR(S261/O260,"-")</f>
        <v>0.2814814814814815</v>
      </c>
      <c r="U261" s="186">
        <f t="shared" si="205"/>
        <v>38239.34210526316</v>
      </c>
      <c r="V261" s="86">
        <f t="shared" ref="V261:V276" si="265">IFERROR(S261/$BL$20,0)</f>
        <v>2.6896942242355605E-3</v>
      </c>
      <c r="W261" s="501"/>
      <c r="X261" s="501"/>
      <c r="Y261" s="100" t="s">
        <v>145</v>
      </c>
      <c r="Z261" s="183">
        <v>520376</v>
      </c>
      <c r="AA261" s="151">
        <f>IFERROR(Z261/W260,"-")</f>
        <v>8.3813098478329115E-3</v>
      </c>
      <c r="AB261" s="183">
        <v>27</v>
      </c>
      <c r="AC261" s="151">
        <f>IFERROR(AB261/X260,"-")</f>
        <v>0.31764705882352939</v>
      </c>
      <c r="AD261" s="186">
        <f t="shared" si="206"/>
        <v>19273.185185185186</v>
      </c>
      <c r="AE261" s="86">
        <f t="shared" ref="AE261:AE276" si="266">IFERROR(AB261/$BL$20,0)</f>
        <v>1.9110985277463193E-3</v>
      </c>
      <c r="AF261" s="501"/>
      <c r="AG261" s="501"/>
      <c r="AH261" s="100" t="s">
        <v>145</v>
      </c>
      <c r="AI261" s="183">
        <v>5155540</v>
      </c>
      <c r="AJ261" s="151">
        <f>IFERROR(AI261/AF260,"-")</f>
        <v>4.7064229965609737E-2</v>
      </c>
      <c r="AK261" s="183">
        <v>40</v>
      </c>
      <c r="AL261" s="151">
        <f>IFERROR(AK261/AG260,"-")</f>
        <v>0.36363636363636365</v>
      </c>
      <c r="AM261" s="186">
        <f t="shared" si="207"/>
        <v>128888.5</v>
      </c>
      <c r="AN261" s="86">
        <f t="shared" ref="AN261:AN276" si="267">IFERROR(AK261/$BL$20,0)</f>
        <v>2.8312570781426952E-3</v>
      </c>
      <c r="AO261" s="501"/>
      <c r="AP261" s="520"/>
      <c r="AQ261" s="100" t="s">
        <v>145</v>
      </c>
      <c r="AR261" s="183">
        <f t="shared" ref="AR261:AR324" si="268">SUM(H261,Q261,Z261,AI261)</f>
        <v>14881964</v>
      </c>
      <c r="AS261" s="151">
        <f>IFERROR(AR261/AO260,"-")</f>
        <v>1.5701615492503485E-2</v>
      </c>
      <c r="AT261" s="183">
        <f t="shared" ref="AT261:AT324" si="269">SUM(J261,S261,AB261,AK261)</f>
        <v>370</v>
      </c>
      <c r="AU261" s="151">
        <f>IFERROR(AT261/AP260,"-")</f>
        <v>0.27798647633358375</v>
      </c>
      <c r="AV261" s="186">
        <f t="shared" si="208"/>
        <v>40221.524324324324</v>
      </c>
      <c r="AW261" s="86">
        <f t="shared" ref="AW261:AW276" si="270">IFERROR(AT261/$BL$20,0)</f>
        <v>2.6189127972819932E-2</v>
      </c>
      <c r="AX261" s="98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P261" s="132"/>
      <c r="BQ261" s="132"/>
      <c r="BR261" s="132"/>
      <c r="BS261" s="132"/>
      <c r="BU261" s="66"/>
      <c r="BV261" s="124"/>
    </row>
    <row r="262" spans="2:74" s="10" customFormat="1" ht="14.25" customHeight="1">
      <c r="B262" s="505"/>
      <c r="C262" s="507"/>
      <c r="D262" s="494"/>
      <c r="E262" s="501"/>
      <c r="F262" s="501"/>
      <c r="G262" s="101" t="s">
        <v>146</v>
      </c>
      <c r="H262" s="183">
        <v>15168659</v>
      </c>
      <c r="I262" s="151">
        <f>IFERROR(H262/E260,"-")</f>
        <v>2.2319779218004123E-2</v>
      </c>
      <c r="J262" s="183">
        <v>359</v>
      </c>
      <c r="K262" s="151">
        <f>IFERROR(J262/F260,"-")</f>
        <v>0.35864135864135865</v>
      </c>
      <c r="L262" s="186">
        <f t="shared" ref="L262:L325" si="271">IFERROR(H262/J262,"-")</f>
        <v>42252.532033426185</v>
      </c>
      <c r="M262" s="86">
        <f t="shared" si="264"/>
        <v>2.5410532276330691E-2</v>
      </c>
      <c r="N262" s="501"/>
      <c r="O262" s="501"/>
      <c r="P262" s="101" t="s">
        <v>146</v>
      </c>
      <c r="Q262" s="183">
        <v>1444781</v>
      </c>
      <c r="R262" s="151">
        <f>IFERROR(Q262/N260,"-")</f>
        <v>1.496223869848352E-2</v>
      </c>
      <c r="S262" s="183">
        <v>53</v>
      </c>
      <c r="T262" s="151">
        <f>IFERROR(S262/O260,"-")</f>
        <v>0.3925925925925926</v>
      </c>
      <c r="U262" s="186">
        <f t="shared" ref="U262:U325" si="272">IFERROR(Q262/S262,"-")</f>
        <v>27260.018867924529</v>
      </c>
      <c r="V262" s="86">
        <f t="shared" si="265"/>
        <v>3.7514156285390712E-3</v>
      </c>
      <c r="W262" s="501"/>
      <c r="X262" s="501"/>
      <c r="Y262" s="101" t="s">
        <v>146</v>
      </c>
      <c r="Z262" s="183">
        <v>601892</v>
      </c>
      <c r="AA262" s="151">
        <f>IFERROR(Z262/W260,"-")</f>
        <v>9.6942275334216919E-3</v>
      </c>
      <c r="AB262" s="183">
        <v>29</v>
      </c>
      <c r="AC262" s="151">
        <f>IFERROR(AB262/X260,"-")</f>
        <v>0.3411764705882353</v>
      </c>
      <c r="AD262" s="186">
        <f t="shared" ref="AD262:AD325" si="273">IFERROR(Z262/AB262,"-")</f>
        <v>20754.896551724138</v>
      </c>
      <c r="AE262" s="86">
        <f t="shared" si="266"/>
        <v>2.052661381653454E-3</v>
      </c>
      <c r="AF262" s="501"/>
      <c r="AG262" s="501"/>
      <c r="AH262" s="101" t="s">
        <v>146</v>
      </c>
      <c r="AI262" s="183">
        <v>1881519</v>
      </c>
      <c r="AJ262" s="151">
        <f>IFERROR(AI262/AF260,"-")</f>
        <v>1.717613342165206E-2</v>
      </c>
      <c r="AK262" s="183">
        <v>37</v>
      </c>
      <c r="AL262" s="151">
        <f>IFERROR(AK262/AG260,"-")</f>
        <v>0.33636363636363636</v>
      </c>
      <c r="AM262" s="186">
        <f t="shared" ref="AM262:AM325" si="274">IFERROR(AI262/AK262,"-")</f>
        <v>50851.864864864867</v>
      </c>
      <c r="AN262" s="86">
        <f t="shared" si="267"/>
        <v>2.6189127972819932E-3</v>
      </c>
      <c r="AO262" s="501"/>
      <c r="AP262" s="520"/>
      <c r="AQ262" s="101" t="s">
        <v>146</v>
      </c>
      <c r="AR262" s="183">
        <f t="shared" si="268"/>
        <v>19096851</v>
      </c>
      <c r="AS262" s="151">
        <f>IFERROR(AR262/AO260,"-")</f>
        <v>2.0148645133104114E-2</v>
      </c>
      <c r="AT262" s="183">
        <f t="shared" si="269"/>
        <v>478</v>
      </c>
      <c r="AU262" s="151">
        <f>IFERROR(AT262/AP260,"-")</f>
        <v>0.35912847483095417</v>
      </c>
      <c r="AV262" s="186">
        <f t="shared" ref="AV262:AV325" si="275">IFERROR(AR262/AT262,"-")</f>
        <v>39951.57112970711</v>
      </c>
      <c r="AW262" s="86">
        <f t="shared" si="270"/>
        <v>3.3833522083805211E-2</v>
      </c>
      <c r="AX262" s="98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P262" s="132"/>
      <c r="BQ262" s="132"/>
      <c r="BR262" s="132"/>
      <c r="BS262" s="132"/>
      <c r="BU262" s="66"/>
      <c r="BV262" s="124"/>
    </row>
    <row r="263" spans="2:74" s="10" customFormat="1" ht="14.25" customHeight="1">
      <c r="B263" s="505"/>
      <c r="C263" s="507"/>
      <c r="D263" s="494"/>
      <c r="E263" s="501"/>
      <c r="F263" s="501"/>
      <c r="G263" s="101" t="s">
        <v>147</v>
      </c>
      <c r="H263" s="183">
        <v>2564548</v>
      </c>
      <c r="I263" s="151">
        <f>IFERROR(H263/E260,"-")</f>
        <v>3.7735797972631617E-3</v>
      </c>
      <c r="J263" s="183">
        <v>59</v>
      </c>
      <c r="K263" s="151">
        <f>IFERROR(J263/F260,"-")</f>
        <v>5.8941058941058944E-2</v>
      </c>
      <c r="L263" s="186">
        <f t="shared" si="271"/>
        <v>43466.91525423729</v>
      </c>
      <c r="M263" s="86">
        <f t="shared" si="264"/>
        <v>4.1761041902604757E-3</v>
      </c>
      <c r="N263" s="501"/>
      <c r="O263" s="501"/>
      <c r="P263" s="101" t="s">
        <v>147</v>
      </c>
      <c r="Q263" s="183">
        <v>142825</v>
      </c>
      <c r="R263" s="151">
        <f>IFERROR(Q263/N260,"-")</f>
        <v>1.4791042670902433E-3</v>
      </c>
      <c r="S263" s="183">
        <v>10</v>
      </c>
      <c r="T263" s="151">
        <f>IFERROR(S263/O260,"-")</f>
        <v>7.407407407407407E-2</v>
      </c>
      <c r="U263" s="186">
        <f t="shared" si="272"/>
        <v>14282.5</v>
      </c>
      <c r="V263" s="86">
        <f t="shared" si="265"/>
        <v>7.0781426953567381E-4</v>
      </c>
      <c r="W263" s="501"/>
      <c r="X263" s="501"/>
      <c r="Y263" s="101" t="s">
        <v>147</v>
      </c>
      <c r="Z263" s="183">
        <v>16718</v>
      </c>
      <c r="AA263" s="151">
        <f>IFERROR(Z263/W260,"-")</f>
        <v>2.6926441272478096E-4</v>
      </c>
      <c r="AB263" s="183">
        <v>2</v>
      </c>
      <c r="AC263" s="151">
        <f>IFERROR(AB263/X260,"-")</f>
        <v>2.3529411764705882E-2</v>
      </c>
      <c r="AD263" s="186">
        <f t="shared" si="273"/>
        <v>8359</v>
      </c>
      <c r="AE263" s="86">
        <f t="shared" si="266"/>
        <v>1.4156285390713478E-4</v>
      </c>
      <c r="AF263" s="501"/>
      <c r="AG263" s="501"/>
      <c r="AH263" s="101" t="s">
        <v>147</v>
      </c>
      <c r="AI263" s="183">
        <v>64664</v>
      </c>
      <c r="AJ263" s="151">
        <f>IFERROR(AI263/AF260,"-")</f>
        <v>5.9030894270943265E-4</v>
      </c>
      <c r="AK263" s="183">
        <v>7</v>
      </c>
      <c r="AL263" s="151">
        <f>IFERROR(AK263/AG260,"-")</f>
        <v>6.363636363636363E-2</v>
      </c>
      <c r="AM263" s="186">
        <f t="shared" si="274"/>
        <v>9237.7142857142862</v>
      </c>
      <c r="AN263" s="86">
        <f t="shared" si="267"/>
        <v>4.9546998867497165E-4</v>
      </c>
      <c r="AO263" s="501"/>
      <c r="AP263" s="520"/>
      <c r="AQ263" s="101" t="s">
        <v>147</v>
      </c>
      <c r="AR263" s="183">
        <f t="shared" si="268"/>
        <v>2788755</v>
      </c>
      <c r="AS263" s="151">
        <f>IFERROR(AR263/AO260,"-")</f>
        <v>2.9423508021385182E-3</v>
      </c>
      <c r="AT263" s="183">
        <f t="shared" si="269"/>
        <v>78</v>
      </c>
      <c r="AU263" s="151">
        <f>IFERROR(AT263/AP260,"-")</f>
        <v>5.8602554470323066E-2</v>
      </c>
      <c r="AV263" s="186">
        <f t="shared" si="275"/>
        <v>35753.269230769234</v>
      </c>
      <c r="AW263" s="86">
        <f t="shared" si="270"/>
        <v>5.5209513023782558E-3</v>
      </c>
      <c r="AX263" s="98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P263" s="132"/>
      <c r="BQ263" s="132"/>
      <c r="BR263" s="132"/>
      <c r="BS263" s="132"/>
      <c r="BU263" s="66"/>
      <c r="BV263" s="124"/>
    </row>
    <row r="264" spans="2:74" s="10" customFormat="1" ht="14.25" customHeight="1">
      <c r="B264" s="505"/>
      <c r="C264" s="507"/>
      <c r="D264" s="494"/>
      <c r="E264" s="501"/>
      <c r="F264" s="501"/>
      <c r="G264" s="101" t="s">
        <v>148</v>
      </c>
      <c r="H264" s="183">
        <v>15856616</v>
      </c>
      <c r="I264" s="151">
        <f>IFERROR(H264/E260,"-")</f>
        <v>2.3332067011637064E-2</v>
      </c>
      <c r="J264" s="183">
        <v>418</v>
      </c>
      <c r="K264" s="151">
        <f>IFERROR(J264/F260,"-")</f>
        <v>0.4175824175824176</v>
      </c>
      <c r="L264" s="186">
        <f t="shared" si="271"/>
        <v>37934.488038277515</v>
      </c>
      <c r="M264" s="86">
        <f t="shared" si="264"/>
        <v>2.9586636466591168E-2</v>
      </c>
      <c r="N264" s="501"/>
      <c r="O264" s="501"/>
      <c r="P264" s="101" t="s">
        <v>148</v>
      </c>
      <c r="Q264" s="183">
        <v>1910410</v>
      </c>
      <c r="R264" s="151">
        <f>IFERROR(Q264/N260,"-")</f>
        <v>1.9784320552367386E-2</v>
      </c>
      <c r="S264" s="183">
        <v>66</v>
      </c>
      <c r="T264" s="151">
        <f>IFERROR(S264/O260,"-")</f>
        <v>0.48888888888888887</v>
      </c>
      <c r="U264" s="186">
        <f t="shared" si="272"/>
        <v>28945.60606060606</v>
      </c>
      <c r="V264" s="86">
        <f t="shared" si="265"/>
        <v>4.6715741789354476E-3</v>
      </c>
      <c r="W264" s="501"/>
      <c r="X264" s="501"/>
      <c r="Y264" s="101" t="s">
        <v>148</v>
      </c>
      <c r="Z264" s="183">
        <v>1076534</v>
      </c>
      <c r="AA264" s="151">
        <f>IFERROR(Z264/W260,"-")</f>
        <v>1.7338933801187902E-2</v>
      </c>
      <c r="AB264" s="183">
        <v>35</v>
      </c>
      <c r="AC264" s="151">
        <f>IFERROR(AB264/X260,"-")</f>
        <v>0.41176470588235292</v>
      </c>
      <c r="AD264" s="186">
        <f t="shared" si="273"/>
        <v>30758.114285714284</v>
      </c>
      <c r="AE264" s="86">
        <f t="shared" si="266"/>
        <v>2.4773499433748585E-3</v>
      </c>
      <c r="AF264" s="501"/>
      <c r="AG264" s="501"/>
      <c r="AH264" s="101" t="s">
        <v>148</v>
      </c>
      <c r="AI264" s="183">
        <v>734250</v>
      </c>
      <c r="AJ264" s="151">
        <f>IFERROR(AI264/AF260,"-")</f>
        <v>6.70286931189535E-3</v>
      </c>
      <c r="AK264" s="183">
        <v>46</v>
      </c>
      <c r="AL264" s="151">
        <f>IFERROR(AK264/AG260,"-")</f>
        <v>0.41818181818181815</v>
      </c>
      <c r="AM264" s="186">
        <f t="shared" si="274"/>
        <v>15961.95652173913</v>
      </c>
      <c r="AN264" s="86">
        <f t="shared" si="267"/>
        <v>3.2559456398640997E-3</v>
      </c>
      <c r="AO264" s="501"/>
      <c r="AP264" s="520"/>
      <c r="AQ264" s="101" t="s">
        <v>148</v>
      </c>
      <c r="AR264" s="183">
        <f t="shared" si="268"/>
        <v>19577810</v>
      </c>
      <c r="AS264" s="151">
        <f>IFERROR(AR264/AO260,"-")</f>
        <v>2.065609383313181E-2</v>
      </c>
      <c r="AT264" s="183">
        <f t="shared" si="269"/>
        <v>565</v>
      </c>
      <c r="AU264" s="151">
        <f>IFERROR(AT264/AP260,"-")</f>
        <v>0.42449286250939144</v>
      </c>
      <c r="AV264" s="186">
        <f t="shared" si="275"/>
        <v>34650.991150442474</v>
      </c>
      <c r="AW264" s="86">
        <f t="shared" si="270"/>
        <v>3.9991506228765572E-2</v>
      </c>
      <c r="AX264" s="98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P264" s="132"/>
      <c r="BQ264" s="132"/>
      <c r="BR264" s="132"/>
      <c r="BS264" s="132"/>
      <c r="BU264" s="66"/>
      <c r="BV264" s="124"/>
    </row>
    <row r="265" spans="2:74" s="10" customFormat="1" ht="14.25" customHeight="1">
      <c r="B265" s="505"/>
      <c r="C265" s="507"/>
      <c r="D265" s="494"/>
      <c r="E265" s="501"/>
      <c r="F265" s="501"/>
      <c r="G265" s="101" t="s">
        <v>149</v>
      </c>
      <c r="H265" s="183">
        <v>28664700</v>
      </c>
      <c r="I265" s="151">
        <f>IFERROR(H265/E260,"-")</f>
        <v>4.2178400565951332E-2</v>
      </c>
      <c r="J265" s="183">
        <v>463</v>
      </c>
      <c r="K265" s="151">
        <f>IFERROR(J265/F260,"-")</f>
        <v>0.46253746253746253</v>
      </c>
      <c r="L265" s="186">
        <f t="shared" si="271"/>
        <v>61910.799136069116</v>
      </c>
      <c r="M265" s="86">
        <f t="shared" si="264"/>
        <v>3.2771800679501702E-2</v>
      </c>
      <c r="N265" s="501"/>
      <c r="O265" s="501"/>
      <c r="P265" s="101" t="s">
        <v>149</v>
      </c>
      <c r="Q265" s="183">
        <v>4221560</v>
      </c>
      <c r="R265" s="151">
        <f>IFERROR(Q265/N260,"-")</f>
        <v>4.3718728582373446E-2</v>
      </c>
      <c r="S265" s="183">
        <v>68</v>
      </c>
      <c r="T265" s="151">
        <f>IFERROR(S265/O260,"-")</f>
        <v>0.50370370370370365</v>
      </c>
      <c r="U265" s="186">
        <f t="shared" si="272"/>
        <v>62081.76470588235</v>
      </c>
      <c r="V265" s="86">
        <f t="shared" si="265"/>
        <v>4.8131370328425823E-3</v>
      </c>
      <c r="W265" s="501"/>
      <c r="X265" s="501"/>
      <c r="Y265" s="101" t="s">
        <v>149</v>
      </c>
      <c r="Z265" s="183">
        <v>2147257</v>
      </c>
      <c r="AA265" s="151">
        <f>IFERROR(Z265/W260,"-")</f>
        <v>3.4584274140098993E-2</v>
      </c>
      <c r="AB265" s="183">
        <v>39</v>
      </c>
      <c r="AC265" s="151">
        <f>IFERROR(AB265/X260,"-")</f>
        <v>0.45882352941176469</v>
      </c>
      <c r="AD265" s="186">
        <f t="shared" si="273"/>
        <v>55057.871794871797</v>
      </c>
      <c r="AE265" s="86">
        <f t="shared" si="266"/>
        <v>2.7604756511891279E-3</v>
      </c>
      <c r="AF265" s="501"/>
      <c r="AG265" s="501"/>
      <c r="AH265" s="101" t="s">
        <v>149</v>
      </c>
      <c r="AI265" s="183">
        <v>3816040</v>
      </c>
      <c r="AJ265" s="151">
        <f>IFERROR(AI265/AF260,"-")</f>
        <v>3.4836114959434977E-2</v>
      </c>
      <c r="AK265" s="183">
        <v>57</v>
      </c>
      <c r="AL265" s="151">
        <f>IFERROR(AK265/AG260,"-")</f>
        <v>0.51818181818181819</v>
      </c>
      <c r="AM265" s="186">
        <f t="shared" si="274"/>
        <v>66948.070175438595</v>
      </c>
      <c r="AN265" s="86">
        <f t="shared" si="267"/>
        <v>4.034541336353341E-3</v>
      </c>
      <c r="AO265" s="501"/>
      <c r="AP265" s="520"/>
      <c r="AQ265" s="101" t="s">
        <v>149</v>
      </c>
      <c r="AR265" s="183">
        <f t="shared" si="268"/>
        <v>38849557</v>
      </c>
      <c r="AS265" s="151">
        <f>IFERROR(AR265/AO260,"-")</f>
        <v>4.0989267684567517E-2</v>
      </c>
      <c r="AT265" s="183">
        <f t="shared" si="269"/>
        <v>627</v>
      </c>
      <c r="AU265" s="151">
        <f>IFERROR(AT265/AP260,"-")</f>
        <v>0.47107438016528924</v>
      </c>
      <c r="AV265" s="186">
        <f t="shared" si="275"/>
        <v>61961.015948963315</v>
      </c>
      <c r="AW265" s="86">
        <f t="shared" si="270"/>
        <v>4.4379954699886752E-2</v>
      </c>
      <c r="AX265" s="98"/>
      <c r="AY265" s="66"/>
      <c r="AZ265" s="66"/>
      <c r="BA265" s="66"/>
      <c r="BB265" s="66"/>
      <c r="BC265" s="66"/>
      <c r="BD265" s="66"/>
      <c r="BE265" s="66"/>
      <c r="BF265" s="66"/>
      <c r="BG265" s="66"/>
      <c r="BH265" s="66"/>
      <c r="BI265" s="66"/>
      <c r="BP265" s="132"/>
      <c r="BQ265" s="132"/>
      <c r="BR265" s="132"/>
      <c r="BS265" s="132"/>
      <c r="BU265" s="66"/>
      <c r="BV265" s="124"/>
    </row>
    <row r="266" spans="2:74" s="10" customFormat="1" ht="14.25" customHeight="1">
      <c r="B266" s="505"/>
      <c r="C266" s="507"/>
      <c r="D266" s="494"/>
      <c r="E266" s="501"/>
      <c r="F266" s="501"/>
      <c r="G266" s="101" t="s">
        <v>150</v>
      </c>
      <c r="H266" s="183">
        <v>8721493</v>
      </c>
      <c r="I266" s="151">
        <f>IFERROR(H266/E260,"-")</f>
        <v>1.2833158040626296E-2</v>
      </c>
      <c r="J266" s="183">
        <v>106</v>
      </c>
      <c r="K266" s="151">
        <f>IFERROR(J266/F260,"-")</f>
        <v>0.10589410589410589</v>
      </c>
      <c r="L266" s="186">
        <f t="shared" si="271"/>
        <v>82278.235849056597</v>
      </c>
      <c r="M266" s="86">
        <f t="shared" si="264"/>
        <v>7.5028312570781424E-3</v>
      </c>
      <c r="N266" s="501"/>
      <c r="O266" s="501"/>
      <c r="P266" s="101" t="s">
        <v>150</v>
      </c>
      <c r="Q266" s="183">
        <v>4699299</v>
      </c>
      <c r="R266" s="151">
        <f>IFERROR(Q266/N260,"-")</f>
        <v>4.866622232265299E-2</v>
      </c>
      <c r="S266" s="183">
        <v>17</v>
      </c>
      <c r="T266" s="151">
        <f>IFERROR(S266/O260,"-")</f>
        <v>0.12592592592592591</v>
      </c>
      <c r="U266" s="186">
        <f t="shared" si="272"/>
        <v>276429.35294117645</v>
      </c>
      <c r="V266" s="86">
        <f t="shared" si="265"/>
        <v>1.2032842582106456E-3</v>
      </c>
      <c r="W266" s="501"/>
      <c r="X266" s="501"/>
      <c r="Y266" s="101" t="s">
        <v>150</v>
      </c>
      <c r="Z266" s="183">
        <v>1584613</v>
      </c>
      <c r="AA266" s="151">
        <f>IFERROR(Z266/W260,"-")</f>
        <v>2.5522185000661161E-2</v>
      </c>
      <c r="AB266" s="183">
        <v>15</v>
      </c>
      <c r="AC266" s="151">
        <f>IFERROR(AB266/X260,"-")</f>
        <v>0.17647058823529413</v>
      </c>
      <c r="AD266" s="186">
        <f t="shared" si="273"/>
        <v>105640.86666666667</v>
      </c>
      <c r="AE266" s="86">
        <f t="shared" si="266"/>
        <v>1.0617214043035107E-3</v>
      </c>
      <c r="AF266" s="501"/>
      <c r="AG266" s="501"/>
      <c r="AH266" s="101" t="s">
        <v>150</v>
      </c>
      <c r="AI266" s="183">
        <v>4955011</v>
      </c>
      <c r="AJ266" s="151">
        <f>IFERROR(AI266/AF260,"-")</f>
        <v>4.5233627745323648E-2</v>
      </c>
      <c r="AK266" s="183">
        <v>16</v>
      </c>
      <c r="AL266" s="151">
        <f>IFERROR(AK266/AG260,"-")</f>
        <v>0.14545454545454545</v>
      </c>
      <c r="AM266" s="186">
        <f t="shared" si="274"/>
        <v>309688.1875</v>
      </c>
      <c r="AN266" s="86">
        <f t="shared" si="267"/>
        <v>1.1325028312570782E-3</v>
      </c>
      <c r="AO266" s="501"/>
      <c r="AP266" s="520"/>
      <c r="AQ266" s="101" t="s">
        <v>150</v>
      </c>
      <c r="AR266" s="183">
        <f t="shared" si="268"/>
        <v>19960416</v>
      </c>
      <c r="AS266" s="151">
        <f>IFERROR(AR266/AO260,"-")</f>
        <v>2.1059772561095726E-2</v>
      </c>
      <c r="AT266" s="183">
        <f t="shared" si="269"/>
        <v>154</v>
      </c>
      <c r="AU266" s="151">
        <f>IFERROR(AT266/AP260,"-")</f>
        <v>0.11570247933884298</v>
      </c>
      <c r="AV266" s="186">
        <f t="shared" si="275"/>
        <v>129613.09090909091</v>
      </c>
      <c r="AW266" s="86">
        <f t="shared" si="270"/>
        <v>1.0900339750849378E-2</v>
      </c>
      <c r="AX266" s="98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P266" s="132"/>
      <c r="BQ266" s="132"/>
      <c r="BR266" s="132"/>
      <c r="BS266" s="132"/>
      <c r="BU266" s="66"/>
      <c r="BV266" s="124"/>
    </row>
    <row r="267" spans="2:74" s="10" customFormat="1" ht="14.25" customHeight="1">
      <c r="B267" s="505"/>
      <c r="C267" s="507"/>
      <c r="D267" s="494"/>
      <c r="E267" s="501"/>
      <c r="F267" s="501"/>
      <c r="G267" s="101" t="s">
        <v>160</v>
      </c>
      <c r="H267" s="183">
        <v>960</v>
      </c>
      <c r="I267" s="151">
        <f>IFERROR(H267/E260,"-")</f>
        <v>1.4125828821970326E-6</v>
      </c>
      <c r="J267" s="183">
        <v>1</v>
      </c>
      <c r="K267" s="151">
        <f>IFERROR(J267/F260,"-")</f>
        <v>9.99000999000999E-4</v>
      </c>
      <c r="L267" s="186">
        <f t="shared" si="271"/>
        <v>960</v>
      </c>
      <c r="M267" s="86">
        <f t="shared" si="264"/>
        <v>7.0781426953567389E-5</v>
      </c>
      <c r="N267" s="501"/>
      <c r="O267" s="501"/>
      <c r="P267" s="101" t="s">
        <v>160</v>
      </c>
      <c r="Q267" s="183">
        <v>5880</v>
      </c>
      <c r="R267" s="151">
        <f>IFERROR(Q267/N260,"-")</f>
        <v>6.0893632700792096E-5</v>
      </c>
      <c r="S267" s="183">
        <v>1</v>
      </c>
      <c r="T267" s="151">
        <f>IFERROR(S267/O260,"-")</f>
        <v>7.4074074074074077E-3</v>
      </c>
      <c r="U267" s="186">
        <f t="shared" si="272"/>
        <v>5880</v>
      </c>
      <c r="V267" s="86">
        <f t="shared" si="265"/>
        <v>7.0781426953567389E-5</v>
      </c>
      <c r="W267" s="501"/>
      <c r="X267" s="501"/>
      <c r="Y267" s="101" t="s">
        <v>160</v>
      </c>
      <c r="Z267" s="183">
        <v>0</v>
      </c>
      <c r="AA267" s="151">
        <f>IFERROR(Z267/W260,"-")</f>
        <v>0</v>
      </c>
      <c r="AB267" s="183">
        <v>0</v>
      </c>
      <c r="AC267" s="151">
        <f>IFERROR(AB267/X260,"-")</f>
        <v>0</v>
      </c>
      <c r="AD267" s="186" t="str">
        <f t="shared" si="273"/>
        <v>-</v>
      </c>
      <c r="AE267" s="86">
        <f t="shared" si="266"/>
        <v>0</v>
      </c>
      <c r="AF267" s="501"/>
      <c r="AG267" s="501"/>
      <c r="AH267" s="101" t="s">
        <v>160</v>
      </c>
      <c r="AI267" s="183">
        <v>0</v>
      </c>
      <c r="AJ267" s="151">
        <f>IFERROR(AI267/AF260,"-")</f>
        <v>0</v>
      </c>
      <c r="AK267" s="183">
        <v>0</v>
      </c>
      <c r="AL267" s="151">
        <f>IFERROR(AK267/AG260,"-")</f>
        <v>0</v>
      </c>
      <c r="AM267" s="186" t="str">
        <f t="shared" si="274"/>
        <v>-</v>
      </c>
      <c r="AN267" s="86">
        <f t="shared" si="267"/>
        <v>0</v>
      </c>
      <c r="AO267" s="501"/>
      <c r="AP267" s="520"/>
      <c r="AQ267" s="101" t="s">
        <v>160</v>
      </c>
      <c r="AR267" s="183">
        <f t="shared" si="268"/>
        <v>6840</v>
      </c>
      <c r="AS267" s="151">
        <f>IFERROR(AR267/AO260,"-")</f>
        <v>7.2167255591213518E-6</v>
      </c>
      <c r="AT267" s="183">
        <f t="shared" si="269"/>
        <v>2</v>
      </c>
      <c r="AU267" s="151">
        <f>IFERROR(AT267/AP260,"-")</f>
        <v>1.5026296018031556E-3</v>
      </c>
      <c r="AV267" s="186">
        <f t="shared" si="275"/>
        <v>3420</v>
      </c>
      <c r="AW267" s="86">
        <f t="shared" si="270"/>
        <v>1.4156285390713478E-4</v>
      </c>
      <c r="AX267" s="98"/>
      <c r="AY267" s="66"/>
      <c r="AZ267" s="66"/>
      <c r="BA267" s="66"/>
      <c r="BB267" s="66"/>
      <c r="BC267" s="66"/>
      <c r="BD267" s="66"/>
      <c r="BE267" s="66"/>
      <c r="BF267" s="66"/>
      <c r="BG267" s="66"/>
      <c r="BH267" s="66"/>
      <c r="BI267" s="66"/>
      <c r="BP267" s="132"/>
      <c r="BQ267" s="132"/>
      <c r="BR267" s="132"/>
      <c r="BS267" s="132"/>
      <c r="BU267" s="66"/>
      <c r="BV267" s="124"/>
    </row>
    <row r="268" spans="2:74" s="10" customFormat="1" ht="14.25" customHeight="1">
      <c r="B268" s="505"/>
      <c r="C268" s="507"/>
      <c r="D268" s="494"/>
      <c r="E268" s="501"/>
      <c r="F268" s="501"/>
      <c r="G268" s="101" t="s">
        <v>151</v>
      </c>
      <c r="H268" s="183">
        <v>375501</v>
      </c>
      <c r="I268" s="151">
        <f>IFERROR(H268/E260,"-")</f>
        <v>5.5252738004986238E-4</v>
      </c>
      <c r="J268" s="183">
        <v>12</v>
      </c>
      <c r="K268" s="151">
        <f>IFERROR(J268/F260,"-")</f>
        <v>1.1988011988011988E-2</v>
      </c>
      <c r="L268" s="186">
        <f t="shared" si="271"/>
        <v>31291.75</v>
      </c>
      <c r="M268" s="86">
        <f t="shared" si="264"/>
        <v>8.4937712344280861E-4</v>
      </c>
      <c r="N268" s="501"/>
      <c r="O268" s="501"/>
      <c r="P268" s="101" t="s">
        <v>151</v>
      </c>
      <c r="Q268" s="183">
        <v>30957</v>
      </c>
      <c r="R268" s="151">
        <f>IFERROR(Q268/N260,"-")</f>
        <v>3.2059254889769062E-4</v>
      </c>
      <c r="S268" s="183">
        <v>2</v>
      </c>
      <c r="T268" s="151">
        <f>IFERROR(S268/O260,"-")</f>
        <v>1.4814814814814815E-2</v>
      </c>
      <c r="U268" s="186">
        <f t="shared" si="272"/>
        <v>15478.5</v>
      </c>
      <c r="V268" s="86">
        <f t="shared" si="265"/>
        <v>1.4156285390713478E-4</v>
      </c>
      <c r="W268" s="501"/>
      <c r="X268" s="501"/>
      <c r="Y268" s="101" t="s">
        <v>151</v>
      </c>
      <c r="Z268" s="183">
        <v>0</v>
      </c>
      <c r="AA268" s="151">
        <f>IFERROR(Z268/W260,"-")</f>
        <v>0</v>
      </c>
      <c r="AB268" s="183">
        <v>0</v>
      </c>
      <c r="AC268" s="151">
        <f>IFERROR(AB268/X260,"-")</f>
        <v>0</v>
      </c>
      <c r="AD268" s="186" t="str">
        <f t="shared" si="273"/>
        <v>-</v>
      </c>
      <c r="AE268" s="86">
        <f t="shared" si="266"/>
        <v>0</v>
      </c>
      <c r="AF268" s="501"/>
      <c r="AG268" s="501"/>
      <c r="AH268" s="101" t="s">
        <v>151</v>
      </c>
      <c r="AI268" s="183">
        <v>61065</v>
      </c>
      <c r="AJ268" s="151">
        <f>IFERROR(AI268/AF260,"-")</f>
        <v>5.5745415666447326E-4</v>
      </c>
      <c r="AK268" s="183">
        <v>3</v>
      </c>
      <c r="AL268" s="151">
        <f>IFERROR(AK268/AG260,"-")</f>
        <v>2.7272727272727271E-2</v>
      </c>
      <c r="AM268" s="186">
        <f t="shared" si="274"/>
        <v>20355</v>
      </c>
      <c r="AN268" s="86">
        <f t="shared" si="267"/>
        <v>2.1234428086070215E-4</v>
      </c>
      <c r="AO268" s="501"/>
      <c r="AP268" s="520"/>
      <c r="AQ268" s="101" t="s">
        <v>151</v>
      </c>
      <c r="AR268" s="183">
        <f t="shared" si="268"/>
        <v>467523</v>
      </c>
      <c r="AS268" s="151">
        <f>IFERROR(AR268/AO260,"-")</f>
        <v>4.932726876574696E-4</v>
      </c>
      <c r="AT268" s="183">
        <f t="shared" si="269"/>
        <v>17</v>
      </c>
      <c r="AU268" s="151">
        <f>IFERROR(AT268/AP260,"-")</f>
        <v>1.2772351615326822E-2</v>
      </c>
      <c r="AV268" s="186">
        <f t="shared" si="275"/>
        <v>27501.352941176472</v>
      </c>
      <c r="AW268" s="86">
        <f t="shared" si="270"/>
        <v>1.2032842582106456E-3</v>
      </c>
      <c r="AX268" s="98"/>
      <c r="AY268" s="66"/>
      <c r="AZ268" s="66"/>
      <c r="BA268" s="66"/>
      <c r="BB268" s="66"/>
      <c r="BC268" s="66"/>
      <c r="BD268" s="66"/>
      <c r="BE268" s="66"/>
      <c r="BF268" s="66"/>
      <c r="BG268" s="66"/>
      <c r="BH268" s="66"/>
      <c r="BI268" s="66"/>
      <c r="BP268" s="132"/>
      <c r="BQ268" s="132"/>
      <c r="BR268" s="132"/>
      <c r="BS268" s="132"/>
      <c r="BU268" s="66"/>
      <c r="BV268" s="124"/>
    </row>
    <row r="269" spans="2:74" s="10" customFormat="1" ht="14.25" customHeight="1">
      <c r="B269" s="505"/>
      <c r="C269" s="507"/>
      <c r="D269" s="494"/>
      <c r="E269" s="501"/>
      <c r="F269" s="501"/>
      <c r="G269" s="101" t="s">
        <v>152</v>
      </c>
      <c r="H269" s="183">
        <v>498303</v>
      </c>
      <c r="I269" s="151">
        <f>IFERROR(H269/E260,"-")</f>
        <v>7.3322321661190406E-4</v>
      </c>
      <c r="J269" s="183">
        <v>52</v>
      </c>
      <c r="K269" s="151">
        <f>IFERROR(J269/F260,"-")</f>
        <v>5.1948051948051951E-2</v>
      </c>
      <c r="L269" s="186">
        <f t="shared" si="271"/>
        <v>9582.75</v>
      </c>
      <c r="M269" s="86">
        <f t="shared" si="264"/>
        <v>3.6806342015855038E-3</v>
      </c>
      <c r="N269" s="501"/>
      <c r="O269" s="501"/>
      <c r="P269" s="101" t="s">
        <v>152</v>
      </c>
      <c r="Q269" s="183">
        <v>86444</v>
      </c>
      <c r="R269" s="151">
        <f>IFERROR(Q269/N260,"-")</f>
        <v>8.9521924918150881E-4</v>
      </c>
      <c r="S269" s="183">
        <v>6</v>
      </c>
      <c r="T269" s="151">
        <f>IFERROR(S269/O260,"-")</f>
        <v>4.4444444444444446E-2</v>
      </c>
      <c r="U269" s="186">
        <f t="shared" si="272"/>
        <v>14407.333333333334</v>
      </c>
      <c r="V269" s="86">
        <f t="shared" si="265"/>
        <v>4.2468856172140431E-4</v>
      </c>
      <c r="W269" s="501"/>
      <c r="X269" s="501"/>
      <c r="Y269" s="101" t="s">
        <v>152</v>
      </c>
      <c r="Z269" s="183">
        <v>14880</v>
      </c>
      <c r="AA269" s="151">
        <f>IFERROR(Z269/W260,"-")</f>
        <v>2.3966111145739565E-4</v>
      </c>
      <c r="AB269" s="183">
        <v>2</v>
      </c>
      <c r="AC269" s="151">
        <f>IFERROR(AB269/X260,"-")</f>
        <v>2.3529411764705882E-2</v>
      </c>
      <c r="AD269" s="186">
        <f t="shared" si="273"/>
        <v>7440</v>
      </c>
      <c r="AE269" s="86">
        <f t="shared" si="266"/>
        <v>1.4156285390713478E-4</v>
      </c>
      <c r="AF269" s="501"/>
      <c r="AG269" s="501"/>
      <c r="AH269" s="101" t="s">
        <v>152</v>
      </c>
      <c r="AI269" s="183">
        <v>109609</v>
      </c>
      <c r="AJ269" s="151">
        <f>IFERROR(AI269/AF260,"-")</f>
        <v>1.0006057914981783E-3</v>
      </c>
      <c r="AK269" s="183">
        <v>11</v>
      </c>
      <c r="AL269" s="151">
        <f>IFERROR(AK269/AG260,"-")</f>
        <v>0.1</v>
      </c>
      <c r="AM269" s="186">
        <f t="shared" si="274"/>
        <v>9964.454545454546</v>
      </c>
      <c r="AN269" s="86">
        <f t="shared" si="267"/>
        <v>7.7859569648924126E-4</v>
      </c>
      <c r="AO269" s="501"/>
      <c r="AP269" s="520"/>
      <c r="AQ269" s="101" t="s">
        <v>152</v>
      </c>
      <c r="AR269" s="183">
        <f t="shared" si="268"/>
        <v>709236</v>
      </c>
      <c r="AS269" s="151">
        <f>IFERROR(AR269/AO260,"-")</f>
        <v>7.4829847494868292E-4</v>
      </c>
      <c r="AT269" s="183">
        <f t="shared" si="269"/>
        <v>71</v>
      </c>
      <c r="AU269" s="151">
        <f>IFERROR(AT269/AP260,"-")</f>
        <v>5.3343350864012019E-2</v>
      </c>
      <c r="AV269" s="186">
        <f t="shared" si="275"/>
        <v>9989.2394366197186</v>
      </c>
      <c r="AW269" s="86">
        <f t="shared" si="270"/>
        <v>5.0254813137032839E-3</v>
      </c>
      <c r="AX269" s="98"/>
      <c r="AY269" s="66"/>
      <c r="AZ269" s="66"/>
      <c r="BA269" s="66"/>
      <c r="BB269" s="66"/>
      <c r="BC269" s="66"/>
      <c r="BD269" s="66"/>
      <c r="BE269" s="66"/>
      <c r="BF269" s="66"/>
      <c r="BG269" s="66"/>
      <c r="BH269" s="66"/>
      <c r="BI269" s="66"/>
      <c r="BP269" s="132"/>
      <c r="BQ269" s="132"/>
      <c r="BR269" s="132"/>
      <c r="BS269" s="132"/>
      <c r="BU269" s="66"/>
      <c r="BV269" s="124"/>
    </row>
    <row r="270" spans="2:74" s="10" customFormat="1" ht="14.25" customHeight="1">
      <c r="B270" s="505"/>
      <c r="C270" s="507"/>
      <c r="D270" s="494"/>
      <c r="E270" s="501"/>
      <c r="F270" s="501"/>
      <c r="G270" s="101" t="s">
        <v>153</v>
      </c>
      <c r="H270" s="183">
        <v>72667</v>
      </c>
      <c r="I270" s="151">
        <f>IFERROR(H270/E260,"-")</f>
        <v>1.0692516697980392E-4</v>
      </c>
      <c r="J270" s="183">
        <v>3</v>
      </c>
      <c r="K270" s="151">
        <f>IFERROR(J270/F260,"-")</f>
        <v>2.997002997002997E-3</v>
      </c>
      <c r="L270" s="186">
        <f t="shared" si="271"/>
        <v>24222.333333333332</v>
      </c>
      <c r="M270" s="86">
        <f t="shared" si="264"/>
        <v>2.1234428086070215E-4</v>
      </c>
      <c r="N270" s="501"/>
      <c r="O270" s="501"/>
      <c r="P270" s="101" t="s">
        <v>153</v>
      </c>
      <c r="Q270" s="183">
        <v>0</v>
      </c>
      <c r="R270" s="151">
        <f>IFERROR(Q270/N260,"-")</f>
        <v>0</v>
      </c>
      <c r="S270" s="183">
        <v>0</v>
      </c>
      <c r="T270" s="151">
        <f>IFERROR(S270/O260,"-")</f>
        <v>0</v>
      </c>
      <c r="U270" s="186" t="str">
        <f t="shared" si="272"/>
        <v>-</v>
      </c>
      <c r="V270" s="86">
        <f t="shared" si="265"/>
        <v>0</v>
      </c>
      <c r="W270" s="501"/>
      <c r="X270" s="501"/>
      <c r="Y270" s="101" t="s">
        <v>153</v>
      </c>
      <c r="Z270" s="183">
        <v>40525</v>
      </c>
      <c r="AA270" s="151">
        <f>IFERROR(Z270/W260,"-")</f>
        <v>6.5270608479912353E-4</v>
      </c>
      <c r="AB270" s="183">
        <v>2</v>
      </c>
      <c r="AC270" s="151">
        <f>IFERROR(AB270/X260,"-")</f>
        <v>2.3529411764705882E-2</v>
      </c>
      <c r="AD270" s="186">
        <f t="shared" si="273"/>
        <v>20262.5</v>
      </c>
      <c r="AE270" s="86">
        <f t="shared" si="266"/>
        <v>1.4156285390713478E-4</v>
      </c>
      <c r="AF270" s="501"/>
      <c r="AG270" s="501"/>
      <c r="AH270" s="101" t="s">
        <v>153</v>
      </c>
      <c r="AI270" s="183">
        <v>136905</v>
      </c>
      <c r="AJ270" s="151">
        <f>IFERROR(AI270/AF260,"-")</f>
        <v>1.249787297439609E-3</v>
      </c>
      <c r="AK270" s="183">
        <v>2</v>
      </c>
      <c r="AL270" s="151">
        <f>IFERROR(AK270/AG260,"-")</f>
        <v>1.8181818181818181E-2</v>
      </c>
      <c r="AM270" s="186">
        <f t="shared" si="274"/>
        <v>68452.5</v>
      </c>
      <c r="AN270" s="86">
        <f t="shared" si="267"/>
        <v>1.4156285390713478E-4</v>
      </c>
      <c r="AO270" s="501"/>
      <c r="AP270" s="520"/>
      <c r="AQ270" s="101" t="s">
        <v>153</v>
      </c>
      <c r="AR270" s="183">
        <f t="shared" si="268"/>
        <v>250097</v>
      </c>
      <c r="AS270" s="151">
        <f>IFERROR(AR270/AO260,"-")</f>
        <v>2.6387155148531764E-4</v>
      </c>
      <c r="AT270" s="183">
        <f t="shared" si="269"/>
        <v>7</v>
      </c>
      <c r="AU270" s="151">
        <f>IFERROR(AT270/AP260,"-")</f>
        <v>5.2592036063110444E-3</v>
      </c>
      <c r="AV270" s="186">
        <f t="shared" si="275"/>
        <v>35728.142857142855</v>
      </c>
      <c r="AW270" s="86">
        <f t="shared" si="270"/>
        <v>4.9546998867497165E-4</v>
      </c>
      <c r="AX270" s="98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P270" s="132"/>
      <c r="BQ270" s="132"/>
      <c r="BR270" s="132"/>
      <c r="BS270" s="132"/>
      <c r="BU270" s="66"/>
      <c r="BV270" s="124"/>
    </row>
    <row r="271" spans="2:74" s="10" customFormat="1" ht="14.25" customHeight="1">
      <c r="B271" s="505"/>
      <c r="C271" s="507"/>
      <c r="D271" s="494"/>
      <c r="E271" s="501"/>
      <c r="F271" s="501"/>
      <c r="G271" s="101" t="s">
        <v>154</v>
      </c>
      <c r="H271" s="183">
        <v>629541</v>
      </c>
      <c r="I271" s="151">
        <f>IFERROR(H271/E260,"-")</f>
        <v>9.2633212525125217E-4</v>
      </c>
      <c r="J271" s="183">
        <v>1</v>
      </c>
      <c r="K271" s="151">
        <f>IFERROR(J271/F260,"-")</f>
        <v>9.99000999000999E-4</v>
      </c>
      <c r="L271" s="186">
        <f t="shared" si="271"/>
        <v>629541</v>
      </c>
      <c r="M271" s="86">
        <f t="shared" si="264"/>
        <v>7.0781426953567389E-5</v>
      </c>
      <c r="N271" s="501"/>
      <c r="O271" s="501"/>
      <c r="P271" s="101" t="s">
        <v>154</v>
      </c>
      <c r="Q271" s="183">
        <v>0</v>
      </c>
      <c r="R271" s="151">
        <f>IFERROR(Q271/N260,"-")</f>
        <v>0</v>
      </c>
      <c r="S271" s="183">
        <v>0</v>
      </c>
      <c r="T271" s="151">
        <f>IFERROR(S271/O260,"-")</f>
        <v>0</v>
      </c>
      <c r="U271" s="186" t="str">
        <f t="shared" si="272"/>
        <v>-</v>
      </c>
      <c r="V271" s="86">
        <f t="shared" si="265"/>
        <v>0</v>
      </c>
      <c r="W271" s="501"/>
      <c r="X271" s="501"/>
      <c r="Y271" s="101" t="s">
        <v>154</v>
      </c>
      <c r="Z271" s="183">
        <v>0</v>
      </c>
      <c r="AA271" s="151">
        <f>IFERROR(Z271/W260,"-")</f>
        <v>0</v>
      </c>
      <c r="AB271" s="183">
        <v>0</v>
      </c>
      <c r="AC271" s="151">
        <f>IFERROR(AB271/X260,"-")</f>
        <v>0</v>
      </c>
      <c r="AD271" s="186" t="str">
        <f t="shared" si="273"/>
        <v>-</v>
      </c>
      <c r="AE271" s="86">
        <f t="shared" si="266"/>
        <v>0</v>
      </c>
      <c r="AF271" s="501"/>
      <c r="AG271" s="501"/>
      <c r="AH271" s="101" t="s">
        <v>154</v>
      </c>
      <c r="AI271" s="183">
        <v>2626677</v>
      </c>
      <c r="AJ271" s="151">
        <f>IFERROR(AI271/AF260,"-")</f>
        <v>2.3978580395725355E-2</v>
      </c>
      <c r="AK271" s="183">
        <v>8</v>
      </c>
      <c r="AL271" s="151">
        <f>IFERROR(AK271/AG260,"-")</f>
        <v>7.2727272727272724E-2</v>
      </c>
      <c r="AM271" s="186">
        <f t="shared" si="274"/>
        <v>328334.625</v>
      </c>
      <c r="AN271" s="86">
        <f t="shared" si="267"/>
        <v>5.6625141562853911E-4</v>
      </c>
      <c r="AO271" s="501"/>
      <c r="AP271" s="520"/>
      <c r="AQ271" s="101" t="s">
        <v>154</v>
      </c>
      <c r="AR271" s="183">
        <f t="shared" si="268"/>
        <v>3256218</v>
      </c>
      <c r="AS271" s="151">
        <f>IFERROR(AR271/AO260,"-")</f>
        <v>3.4355601851858201E-3</v>
      </c>
      <c r="AT271" s="183">
        <f t="shared" si="269"/>
        <v>9</v>
      </c>
      <c r="AU271" s="151">
        <f>IFERROR(AT271/AP260,"-")</f>
        <v>6.7618332081141996E-3</v>
      </c>
      <c r="AV271" s="186">
        <f t="shared" si="275"/>
        <v>361802</v>
      </c>
      <c r="AW271" s="86">
        <f t="shared" si="270"/>
        <v>6.3703284258210646E-4</v>
      </c>
      <c r="AX271" s="98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P271" s="132"/>
      <c r="BQ271" s="132"/>
      <c r="BR271" s="132"/>
      <c r="BS271" s="132"/>
      <c r="BU271" s="66"/>
      <c r="BV271" s="124"/>
    </row>
    <row r="272" spans="2:74" s="10" customFormat="1" ht="14.25" customHeight="1">
      <c r="B272" s="505"/>
      <c r="C272" s="507"/>
      <c r="D272" s="494"/>
      <c r="E272" s="501"/>
      <c r="F272" s="501"/>
      <c r="G272" s="101" t="s">
        <v>155</v>
      </c>
      <c r="H272" s="183">
        <v>6975266</v>
      </c>
      <c r="I272" s="151">
        <f>IFERROR(H272/E260,"-")</f>
        <v>1.0263688906636424E-2</v>
      </c>
      <c r="J272" s="183">
        <v>129</v>
      </c>
      <c r="K272" s="151">
        <f>IFERROR(J272/F260,"-")</f>
        <v>0.12887112887112886</v>
      </c>
      <c r="L272" s="186">
        <f t="shared" si="271"/>
        <v>54071.829457364343</v>
      </c>
      <c r="M272" s="86">
        <f t="shared" si="264"/>
        <v>9.1308040770101927E-3</v>
      </c>
      <c r="N272" s="501"/>
      <c r="O272" s="501"/>
      <c r="P272" s="101" t="s">
        <v>155</v>
      </c>
      <c r="Q272" s="183">
        <v>696317</v>
      </c>
      <c r="R272" s="151">
        <f>IFERROR(Q272/N260,"-")</f>
        <v>7.2111006192716745E-3</v>
      </c>
      <c r="S272" s="183">
        <v>18</v>
      </c>
      <c r="T272" s="151">
        <f>IFERROR(S272/O260,"-")</f>
        <v>0.13333333333333333</v>
      </c>
      <c r="U272" s="186">
        <f t="shared" si="272"/>
        <v>38684.277777777781</v>
      </c>
      <c r="V272" s="86">
        <f t="shared" si="265"/>
        <v>1.2740656851642129E-3</v>
      </c>
      <c r="W272" s="501"/>
      <c r="X272" s="501"/>
      <c r="Y272" s="101" t="s">
        <v>155</v>
      </c>
      <c r="Z272" s="183">
        <v>478933</v>
      </c>
      <c r="AA272" s="151">
        <f>IFERROR(Z272/W260,"-")</f>
        <v>7.713818218657585E-3</v>
      </c>
      <c r="AB272" s="183">
        <v>18</v>
      </c>
      <c r="AC272" s="151">
        <f>IFERROR(AB272/X260,"-")</f>
        <v>0.21176470588235294</v>
      </c>
      <c r="AD272" s="186">
        <f t="shared" si="273"/>
        <v>26607.388888888891</v>
      </c>
      <c r="AE272" s="86">
        <f t="shared" si="266"/>
        <v>1.2740656851642129E-3</v>
      </c>
      <c r="AF272" s="501"/>
      <c r="AG272" s="501"/>
      <c r="AH272" s="101" t="s">
        <v>155</v>
      </c>
      <c r="AI272" s="183">
        <v>1438012</v>
      </c>
      <c r="AJ272" s="151">
        <f>IFERROR(AI272/AF260,"-")</f>
        <v>1.3127417779962213E-2</v>
      </c>
      <c r="AK272" s="183">
        <v>20</v>
      </c>
      <c r="AL272" s="151">
        <f>IFERROR(AK272/AG260,"-")</f>
        <v>0.18181818181818182</v>
      </c>
      <c r="AM272" s="186">
        <f t="shared" si="274"/>
        <v>71900.600000000006</v>
      </c>
      <c r="AN272" s="86">
        <f t="shared" si="267"/>
        <v>1.4156285390713476E-3</v>
      </c>
      <c r="AO272" s="501"/>
      <c r="AP272" s="520"/>
      <c r="AQ272" s="101" t="s">
        <v>155</v>
      </c>
      <c r="AR272" s="183">
        <f t="shared" si="268"/>
        <v>9588528</v>
      </c>
      <c r="AS272" s="151">
        <f>IFERROR(AR272/AO260,"-")</f>
        <v>1.0116633785372914E-2</v>
      </c>
      <c r="AT272" s="183">
        <f t="shared" si="269"/>
        <v>185</v>
      </c>
      <c r="AU272" s="151">
        <f>IFERROR(AT272/AP260,"-")</f>
        <v>0.13899323816679188</v>
      </c>
      <c r="AV272" s="186">
        <f t="shared" si="275"/>
        <v>51829.881081081083</v>
      </c>
      <c r="AW272" s="86">
        <f t="shared" si="270"/>
        <v>1.3094563986409966E-2</v>
      </c>
      <c r="AX272" s="98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P272" s="132"/>
      <c r="BQ272" s="132"/>
      <c r="BR272" s="132"/>
      <c r="BS272" s="132"/>
      <c r="BU272" s="66"/>
      <c r="BV272" s="124"/>
    </row>
    <row r="273" spans="2:74" s="10" customFormat="1" ht="14.25" customHeight="1">
      <c r="B273" s="505"/>
      <c r="C273" s="507"/>
      <c r="D273" s="494"/>
      <c r="E273" s="501"/>
      <c r="F273" s="501"/>
      <c r="G273" s="101" t="s">
        <v>156</v>
      </c>
      <c r="H273" s="183">
        <v>5100431</v>
      </c>
      <c r="I273" s="151">
        <f>IFERROR(H273/E260,"-")</f>
        <v>7.5049807525282217E-3</v>
      </c>
      <c r="J273" s="183">
        <v>95</v>
      </c>
      <c r="K273" s="151">
        <f>IFERROR(J273/F260,"-")</f>
        <v>9.4905094905094911E-2</v>
      </c>
      <c r="L273" s="186">
        <f t="shared" si="271"/>
        <v>53688.747368421049</v>
      </c>
      <c r="M273" s="86">
        <f t="shared" si="264"/>
        <v>6.7242355605889011E-3</v>
      </c>
      <c r="N273" s="501"/>
      <c r="O273" s="501"/>
      <c r="P273" s="101" t="s">
        <v>156</v>
      </c>
      <c r="Q273" s="183">
        <v>1486884</v>
      </c>
      <c r="R273" s="151">
        <f>IFERROR(Q273/N260,"-")</f>
        <v>1.5398259891953155E-2</v>
      </c>
      <c r="S273" s="183">
        <v>19</v>
      </c>
      <c r="T273" s="151">
        <f>IFERROR(S273/O260,"-")</f>
        <v>0.14074074074074075</v>
      </c>
      <c r="U273" s="186">
        <f t="shared" si="272"/>
        <v>78257.052631578947</v>
      </c>
      <c r="V273" s="86">
        <f t="shared" si="265"/>
        <v>1.3448471121177803E-3</v>
      </c>
      <c r="W273" s="501"/>
      <c r="X273" s="501"/>
      <c r="Y273" s="101" t="s">
        <v>156</v>
      </c>
      <c r="Z273" s="183">
        <v>466374</v>
      </c>
      <c r="AA273" s="151">
        <f>IFERROR(Z273/W260,"-")</f>
        <v>7.5115397308354462E-3</v>
      </c>
      <c r="AB273" s="183">
        <v>6</v>
      </c>
      <c r="AC273" s="151">
        <f>IFERROR(AB273/X260,"-")</f>
        <v>7.0588235294117646E-2</v>
      </c>
      <c r="AD273" s="186">
        <f t="shared" si="273"/>
        <v>77729</v>
      </c>
      <c r="AE273" s="86">
        <f t="shared" si="266"/>
        <v>4.2468856172140431E-4</v>
      </c>
      <c r="AF273" s="501"/>
      <c r="AG273" s="501"/>
      <c r="AH273" s="101" t="s">
        <v>156</v>
      </c>
      <c r="AI273" s="183">
        <v>1504461</v>
      </c>
      <c r="AJ273" s="151">
        <f>IFERROR(AI273/AF260,"-")</f>
        <v>1.3734021747147961E-2</v>
      </c>
      <c r="AK273" s="183">
        <v>14</v>
      </c>
      <c r="AL273" s="151">
        <f>IFERROR(AK273/AG260,"-")</f>
        <v>0.12727272727272726</v>
      </c>
      <c r="AM273" s="186">
        <f t="shared" si="274"/>
        <v>107461.5</v>
      </c>
      <c r="AN273" s="86">
        <f t="shared" si="267"/>
        <v>9.9093997734994331E-4</v>
      </c>
      <c r="AO273" s="501"/>
      <c r="AP273" s="520"/>
      <c r="AQ273" s="101" t="s">
        <v>156</v>
      </c>
      <c r="AR273" s="183">
        <f t="shared" si="268"/>
        <v>8558150</v>
      </c>
      <c r="AS273" s="151">
        <f>IFERROR(AR273/AO260,"-")</f>
        <v>9.0295058251161405E-3</v>
      </c>
      <c r="AT273" s="183">
        <f t="shared" si="269"/>
        <v>134</v>
      </c>
      <c r="AU273" s="151">
        <f>IFERROR(AT273/AP260,"-")</f>
        <v>0.10067618332081142</v>
      </c>
      <c r="AV273" s="186">
        <f t="shared" si="275"/>
        <v>63866.791044776117</v>
      </c>
      <c r="AW273" s="86">
        <f t="shared" si="270"/>
        <v>9.484711211778029E-3</v>
      </c>
      <c r="AX273" s="98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P273" s="132"/>
      <c r="BQ273" s="132"/>
      <c r="BR273" s="132"/>
      <c r="BS273" s="132"/>
      <c r="BU273" s="66"/>
      <c r="BV273" s="124"/>
    </row>
    <row r="274" spans="2:74" s="10" customFormat="1" ht="14.25" customHeight="1">
      <c r="B274" s="505"/>
      <c r="C274" s="507"/>
      <c r="D274" s="494"/>
      <c r="E274" s="501"/>
      <c r="F274" s="501"/>
      <c r="G274" s="101" t="s">
        <v>157</v>
      </c>
      <c r="H274" s="183">
        <v>1021618</v>
      </c>
      <c r="I274" s="151">
        <f>IFERROR(H274/E260,"-")</f>
        <v>1.5032501030670499E-3</v>
      </c>
      <c r="J274" s="183">
        <v>39</v>
      </c>
      <c r="K274" s="151">
        <f>IFERROR(J274/F260,"-")</f>
        <v>3.896103896103896E-2</v>
      </c>
      <c r="L274" s="186">
        <f t="shared" si="271"/>
        <v>26195.333333333332</v>
      </c>
      <c r="M274" s="86">
        <f t="shared" si="264"/>
        <v>2.7604756511891279E-3</v>
      </c>
      <c r="N274" s="501"/>
      <c r="O274" s="501"/>
      <c r="P274" s="101" t="s">
        <v>157</v>
      </c>
      <c r="Q274" s="183">
        <v>218235</v>
      </c>
      <c r="R274" s="151">
        <f>IFERROR(Q274/N260,"-")</f>
        <v>2.2600547504179188E-3</v>
      </c>
      <c r="S274" s="183">
        <v>7</v>
      </c>
      <c r="T274" s="151">
        <f>IFERROR(S274/O260,"-")</f>
        <v>5.185185185185185E-2</v>
      </c>
      <c r="U274" s="186">
        <f t="shared" si="272"/>
        <v>31176.428571428572</v>
      </c>
      <c r="V274" s="86">
        <f t="shared" si="265"/>
        <v>4.9546998867497165E-4</v>
      </c>
      <c r="W274" s="501"/>
      <c r="X274" s="501"/>
      <c r="Y274" s="101" t="s">
        <v>157</v>
      </c>
      <c r="Z274" s="183">
        <v>156739</v>
      </c>
      <c r="AA274" s="151">
        <f>IFERROR(Z274/W260,"-")</f>
        <v>2.5244786927903721E-3</v>
      </c>
      <c r="AB274" s="183">
        <v>6</v>
      </c>
      <c r="AC274" s="151">
        <f>IFERROR(AB274/X260,"-")</f>
        <v>7.0588235294117646E-2</v>
      </c>
      <c r="AD274" s="186">
        <f t="shared" si="273"/>
        <v>26123.166666666668</v>
      </c>
      <c r="AE274" s="86">
        <f t="shared" si="266"/>
        <v>4.2468856172140431E-4</v>
      </c>
      <c r="AF274" s="501"/>
      <c r="AG274" s="501"/>
      <c r="AH274" s="101" t="s">
        <v>157</v>
      </c>
      <c r="AI274" s="183">
        <v>232538</v>
      </c>
      <c r="AJ274" s="151">
        <f>IFERROR(AI274/AF260,"-")</f>
        <v>2.1228080681641413E-3</v>
      </c>
      <c r="AK274" s="183">
        <v>10</v>
      </c>
      <c r="AL274" s="151">
        <f>IFERROR(AK274/AG260,"-")</f>
        <v>9.0909090909090912E-2</v>
      </c>
      <c r="AM274" s="186">
        <f t="shared" si="274"/>
        <v>23253.8</v>
      </c>
      <c r="AN274" s="86">
        <f t="shared" si="267"/>
        <v>7.0781426953567381E-4</v>
      </c>
      <c r="AO274" s="501"/>
      <c r="AP274" s="520"/>
      <c r="AQ274" s="101" t="s">
        <v>157</v>
      </c>
      <c r="AR274" s="183">
        <f t="shared" si="268"/>
        <v>1629130</v>
      </c>
      <c r="AS274" s="151">
        <f>IFERROR(AR274/AO260,"-")</f>
        <v>1.7188573260425977E-3</v>
      </c>
      <c r="AT274" s="183">
        <f t="shared" si="269"/>
        <v>62</v>
      </c>
      <c r="AU274" s="151">
        <f>IFERROR(AT274/AP260,"-")</f>
        <v>4.6581517655897818E-2</v>
      </c>
      <c r="AV274" s="186">
        <f t="shared" si="275"/>
        <v>26276.290322580644</v>
      </c>
      <c r="AW274" s="86">
        <f t="shared" si="270"/>
        <v>4.3884484711211782E-3</v>
      </c>
      <c r="AX274" s="98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P274" s="132"/>
      <c r="BQ274" s="132"/>
      <c r="BR274" s="132"/>
      <c r="BS274" s="132"/>
      <c r="BU274" s="66"/>
      <c r="BV274" s="124"/>
    </row>
    <row r="275" spans="2:74" s="10" customFormat="1" ht="14.25" customHeight="1">
      <c r="B275" s="505"/>
      <c r="C275" s="507"/>
      <c r="D275" s="494"/>
      <c r="E275" s="501"/>
      <c r="F275" s="501"/>
      <c r="G275" s="102" t="s">
        <v>158</v>
      </c>
      <c r="H275" s="184">
        <v>848227</v>
      </c>
      <c r="I275" s="152">
        <f>IFERROR(H275/E260,"-")</f>
        <v>1.2481155629347315E-3</v>
      </c>
      <c r="J275" s="184">
        <v>95</v>
      </c>
      <c r="K275" s="152">
        <f>IFERROR(J275/F260,"-")</f>
        <v>9.4905094905094911E-2</v>
      </c>
      <c r="L275" s="187">
        <f t="shared" si="271"/>
        <v>8928.7052631578954</v>
      </c>
      <c r="M275" s="87">
        <f t="shared" si="264"/>
        <v>6.7242355605889011E-3</v>
      </c>
      <c r="N275" s="501"/>
      <c r="O275" s="501"/>
      <c r="P275" s="102" t="s">
        <v>158</v>
      </c>
      <c r="Q275" s="184">
        <v>96900</v>
      </c>
      <c r="R275" s="152">
        <f>IFERROR(Q275/N260,"-")</f>
        <v>1.0035022123650941E-3</v>
      </c>
      <c r="S275" s="184">
        <v>16</v>
      </c>
      <c r="T275" s="152">
        <f>IFERROR(S275/O260,"-")</f>
        <v>0.11851851851851852</v>
      </c>
      <c r="U275" s="187">
        <f t="shared" si="272"/>
        <v>6056.25</v>
      </c>
      <c r="V275" s="87">
        <f t="shared" si="265"/>
        <v>1.1325028312570782E-3</v>
      </c>
      <c r="W275" s="501"/>
      <c r="X275" s="501"/>
      <c r="Y275" s="102" t="s">
        <v>158</v>
      </c>
      <c r="Z275" s="184">
        <v>58749</v>
      </c>
      <c r="AA275" s="152">
        <f>IFERROR(Z275/W260,"-")</f>
        <v>9.4622652130447159E-4</v>
      </c>
      <c r="AB275" s="184">
        <v>8</v>
      </c>
      <c r="AC275" s="152">
        <f>IFERROR(AB275/X260,"-")</f>
        <v>9.4117647058823528E-2</v>
      </c>
      <c r="AD275" s="187">
        <f t="shared" si="273"/>
        <v>7343.625</v>
      </c>
      <c r="AE275" s="87">
        <f t="shared" si="266"/>
        <v>5.6625141562853911E-4</v>
      </c>
      <c r="AF275" s="501"/>
      <c r="AG275" s="501"/>
      <c r="AH275" s="102" t="s">
        <v>158</v>
      </c>
      <c r="AI275" s="184">
        <v>484678</v>
      </c>
      <c r="AJ275" s="152">
        <f>IFERROR(AI275/AF260,"-")</f>
        <v>4.4245601530143877E-3</v>
      </c>
      <c r="AK275" s="184">
        <v>19</v>
      </c>
      <c r="AL275" s="152">
        <f>IFERROR(AK275/AG260,"-")</f>
        <v>0.17272727272727273</v>
      </c>
      <c r="AM275" s="187">
        <f t="shared" si="274"/>
        <v>25509.36842105263</v>
      </c>
      <c r="AN275" s="87">
        <f t="shared" si="267"/>
        <v>1.3448471121177803E-3</v>
      </c>
      <c r="AO275" s="501"/>
      <c r="AP275" s="520"/>
      <c r="AQ275" s="102" t="s">
        <v>158</v>
      </c>
      <c r="AR275" s="184">
        <f t="shared" si="268"/>
        <v>1488554</v>
      </c>
      <c r="AS275" s="152">
        <f>IFERROR(AR275/AO260,"-")</f>
        <v>1.5705388447269481E-3</v>
      </c>
      <c r="AT275" s="184">
        <f t="shared" si="269"/>
        <v>138</v>
      </c>
      <c r="AU275" s="152">
        <f>IFERROR(AT275/AP260,"-")</f>
        <v>0.10368144252441773</v>
      </c>
      <c r="AV275" s="187">
        <f t="shared" si="275"/>
        <v>10786.623188405798</v>
      </c>
      <c r="AW275" s="87">
        <f t="shared" si="270"/>
        <v>9.7678369195922984E-3</v>
      </c>
      <c r="AX275" s="98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P275" s="132"/>
      <c r="BQ275" s="132"/>
      <c r="BR275" s="132"/>
      <c r="BS275" s="132"/>
      <c r="BU275" s="66"/>
      <c r="BV275" s="124"/>
    </row>
    <row r="276" spans="2:74" s="10" customFormat="1" ht="14.25" customHeight="1">
      <c r="B276" s="505"/>
      <c r="C276" s="508"/>
      <c r="D276" s="495"/>
      <c r="E276" s="502"/>
      <c r="F276" s="502"/>
      <c r="G276" s="103" t="s">
        <v>81</v>
      </c>
      <c r="H276" s="174">
        <v>101829234</v>
      </c>
      <c r="I276" s="152">
        <f>IFERROR(H276/E260,"-")</f>
        <v>0.14983565922462089</v>
      </c>
      <c r="J276" s="184">
        <v>818</v>
      </c>
      <c r="K276" s="152">
        <f>IFERROR(J276/F260,"-")</f>
        <v>0.81718281718281716</v>
      </c>
      <c r="L276" s="187">
        <f t="shared" si="271"/>
        <v>124485.61613691931</v>
      </c>
      <c r="M276" s="88">
        <f t="shared" si="264"/>
        <v>5.7899207248018121E-2</v>
      </c>
      <c r="N276" s="502"/>
      <c r="O276" s="502"/>
      <c r="P276" s="103" t="s">
        <v>81</v>
      </c>
      <c r="Q276" s="174">
        <v>17150778</v>
      </c>
      <c r="R276" s="152">
        <f>IFERROR(Q276/N260,"-")</f>
        <v>0.17761448572531047</v>
      </c>
      <c r="S276" s="184">
        <v>115</v>
      </c>
      <c r="T276" s="152">
        <f>IFERROR(S276/O260,"-")</f>
        <v>0.85185185185185186</v>
      </c>
      <c r="U276" s="187">
        <f t="shared" si="272"/>
        <v>149137.20000000001</v>
      </c>
      <c r="V276" s="88">
        <f t="shared" si="265"/>
        <v>8.1398640996602489E-3</v>
      </c>
      <c r="W276" s="502"/>
      <c r="X276" s="502"/>
      <c r="Y276" s="103" t="s">
        <v>81</v>
      </c>
      <c r="Z276" s="174">
        <v>7638527</v>
      </c>
      <c r="AA276" s="152">
        <f>IFERROR(Z276/W260,"-")</f>
        <v>0.12302808270949772</v>
      </c>
      <c r="AB276" s="184">
        <v>75</v>
      </c>
      <c r="AC276" s="152">
        <f>IFERROR(AB276/X260,"-")</f>
        <v>0.88235294117647056</v>
      </c>
      <c r="AD276" s="187">
        <f t="shared" si="273"/>
        <v>101847.02666666667</v>
      </c>
      <c r="AE276" s="88">
        <f t="shared" si="266"/>
        <v>5.3086070215175541E-3</v>
      </c>
      <c r="AF276" s="502"/>
      <c r="AG276" s="502"/>
      <c r="AH276" s="103" t="s">
        <v>81</v>
      </c>
      <c r="AI276" s="174">
        <v>26015186</v>
      </c>
      <c r="AJ276" s="152">
        <f>IFERROR(AI276/AF260,"-")</f>
        <v>0.23748912752148388</v>
      </c>
      <c r="AK276" s="184">
        <v>93</v>
      </c>
      <c r="AL276" s="152">
        <f>IFERROR(AK276/AG260,"-")</f>
        <v>0.84545454545454546</v>
      </c>
      <c r="AM276" s="187">
        <f t="shared" si="274"/>
        <v>279733.18279569893</v>
      </c>
      <c r="AN276" s="88">
        <f t="shared" si="267"/>
        <v>6.5826727066817664E-3</v>
      </c>
      <c r="AO276" s="502"/>
      <c r="AP276" s="521"/>
      <c r="AQ276" s="103" t="s">
        <v>81</v>
      </c>
      <c r="AR276" s="174">
        <f t="shared" si="268"/>
        <v>152633725</v>
      </c>
      <c r="AS276" s="152">
        <f>IFERROR(AR276/AO260,"-")</f>
        <v>0.16104030765956134</v>
      </c>
      <c r="AT276" s="184">
        <f t="shared" si="269"/>
        <v>1101</v>
      </c>
      <c r="AU276" s="152">
        <f>IFERROR(AT276/AP260,"-")</f>
        <v>0.82719759579263707</v>
      </c>
      <c r="AV276" s="187">
        <f t="shared" si="275"/>
        <v>138631.90281562216</v>
      </c>
      <c r="AW276" s="88">
        <f t="shared" si="270"/>
        <v>7.7930351075877688E-2</v>
      </c>
      <c r="AX276" s="98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P276" s="132"/>
      <c r="BQ276" s="132"/>
      <c r="BR276" s="132"/>
      <c r="BS276" s="132"/>
      <c r="BU276" s="66"/>
      <c r="BV276" s="124"/>
    </row>
    <row r="277" spans="2:74" s="10" customFormat="1" ht="14.25" customHeight="1">
      <c r="B277" s="505">
        <v>17</v>
      </c>
      <c r="C277" s="506" t="s">
        <v>135</v>
      </c>
      <c r="D277" s="493">
        <f>BL21</f>
        <v>20154</v>
      </c>
      <c r="E277" s="503">
        <f t="shared" ref="E277" si="276">VLOOKUP(C277,$AY$5:$BI$78,2,0)</f>
        <v>948955650</v>
      </c>
      <c r="F277" s="503">
        <f t="shared" ref="F277" si="277">VLOOKUP(C277,$AY$5:$BI$78,7,0)</f>
        <v>1481</v>
      </c>
      <c r="G277" s="99" t="s">
        <v>144</v>
      </c>
      <c r="H277" s="182">
        <v>12987976</v>
      </c>
      <c r="I277" s="150">
        <f>IFERROR(H277/E277,"-")</f>
        <v>1.368659957923218E-2</v>
      </c>
      <c r="J277" s="182">
        <v>354</v>
      </c>
      <c r="K277" s="150">
        <f>IFERROR(J277/F277,"-")</f>
        <v>0.23902768399729912</v>
      </c>
      <c r="L277" s="185">
        <f t="shared" si="271"/>
        <v>36689.197740112992</v>
      </c>
      <c r="M277" s="85">
        <f>IFERROR(J277/$BL$21,0)</f>
        <v>1.7564751414111342E-2</v>
      </c>
      <c r="N277" s="503">
        <f t="shared" ref="N277" si="278">VLOOKUP(C277,$AY$5:$BI$78,3,0)</f>
        <v>141330940</v>
      </c>
      <c r="O277" s="503">
        <f t="shared" ref="O277" si="279">VLOOKUP(C277,$AY$5:$BI$78,8,0)</f>
        <v>203</v>
      </c>
      <c r="P277" s="99" t="s">
        <v>144</v>
      </c>
      <c r="Q277" s="182">
        <v>3291903</v>
      </c>
      <c r="R277" s="150">
        <f>IFERROR(Q277/N277,"-")</f>
        <v>2.3292160938008337E-2</v>
      </c>
      <c r="S277" s="182">
        <v>52</v>
      </c>
      <c r="T277" s="150">
        <f>IFERROR(S277/O277,"-")</f>
        <v>0.25615763546798032</v>
      </c>
      <c r="U277" s="185">
        <f t="shared" si="272"/>
        <v>63305.826923076922</v>
      </c>
      <c r="V277" s="85">
        <f>IFERROR(S277/$BL$21,0)</f>
        <v>2.580132976084152E-3</v>
      </c>
      <c r="W277" s="503">
        <f t="shared" ref="W277" si="280">VLOOKUP(C277,$AY$5:$BI$78,4,0)</f>
        <v>75724090</v>
      </c>
      <c r="X277" s="503">
        <f t="shared" ref="X277" si="281">VLOOKUP(C277,$AY$5:$BI$78,9,0)</f>
        <v>104</v>
      </c>
      <c r="Y277" s="99" t="s">
        <v>144</v>
      </c>
      <c r="Z277" s="182">
        <v>760621</v>
      </c>
      <c r="AA277" s="150">
        <f>IFERROR(Z277/W277,"-")</f>
        <v>1.0044637050111794E-2</v>
      </c>
      <c r="AB277" s="182">
        <v>28</v>
      </c>
      <c r="AC277" s="150">
        <f>IFERROR(AB277/X277,"-")</f>
        <v>0.26923076923076922</v>
      </c>
      <c r="AD277" s="185">
        <f t="shared" si="273"/>
        <v>27165.035714285714</v>
      </c>
      <c r="AE277" s="85">
        <f>IFERROR(AB277/$BL$21,0)</f>
        <v>1.3893023717376203E-3</v>
      </c>
      <c r="AF277" s="503">
        <f t="shared" ref="AF277" si="282">VLOOKUP(C277,$AY$5:$BI$78,5,0)</f>
        <v>206924980</v>
      </c>
      <c r="AG277" s="503">
        <f t="shared" ref="AG277" si="283">VLOOKUP(C277,$AY$5:$BI$78,10,0)</f>
        <v>183</v>
      </c>
      <c r="AH277" s="99" t="s">
        <v>144</v>
      </c>
      <c r="AI277" s="182">
        <v>2752767</v>
      </c>
      <c r="AJ277" s="150">
        <f>IFERROR(AI277/AF277,"-")</f>
        <v>1.3303212594245509E-2</v>
      </c>
      <c r="AK277" s="182">
        <v>73</v>
      </c>
      <c r="AL277" s="150">
        <f>IFERROR(AK277/AG277,"-")</f>
        <v>0.39890710382513661</v>
      </c>
      <c r="AM277" s="185">
        <f t="shared" si="274"/>
        <v>37709.136986301368</v>
      </c>
      <c r="AN277" s="85">
        <f>IFERROR(AK277/$BL$21,0)</f>
        <v>3.6221097548873671E-3</v>
      </c>
      <c r="AO277" s="503">
        <f t="shared" ref="AO277" si="284">VLOOKUP(C277,$AY$5:$BI$78,6,0)</f>
        <v>1372935660</v>
      </c>
      <c r="AP277" s="519">
        <f t="shared" ref="AP277" si="285">VLOOKUP(C277,$AY$5:$BI$78,11,0)</f>
        <v>1971</v>
      </c>
      <c r="AQ277" s="99" t="s">
        <v>144</v>
      </c>
      <c r="AR277" s="182">
        <f t="shared" si="268"/>
        <v>19793267</v>
      </c>
      <c r="AS277" s="150">
        <f>IFERROR(AR277/AO277,"-")</f>
        <v>1.4416747686486634E-2</v>
      </c>
      <c r="AT277" s="182">
        <f t="shared" si="269"/>
        <v>507</v>
      </c>
      <c r="AU277" s="150">
        <f>IFERROR(AT277/AP277,"-")</f>
        <v>0.25722983257229831</v>
      </c>
      <c r="AV277" s="185">
        <f t="shared" si="275"/>
        <v>39039.974358974359</v>
      </c>
      <c r="AW277" s="85">
        <f>IFERROR(AT277/$BL$21,0)</f>
        <v>2.5156296516820484E-2</v>
      </c>
      <c r="AX277" s="98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P277" s="132"/>
      <c r="BQ277" s="132"/>
      <c r="BR277" s="132"/>
      <c r="BS277" s="132"/>
      <c r="BU277" s="66"/>
      <c r="BV277" s="124"/>
    </row>
    <row r="278" spans="2:74" s="10" customFormat="1" ht="14.25" customHeight="1">
      <c r="B278" s="505"/>
      <c r="C278" s="507"/>
      <c r="D278" s="494"/>
      <c r="E278" s="501"/>
      <c r="F278" s="501"/>
      <c r="G278" s="100" t="s">
        <v>145</v>
      </c>
      <c r="H278" s="183">
        <v>25222295</v>
      </c>
      <c r="I278" s="151">
        <f>IFERROR(H278/E277,"-")</f>
        <v>2.657900292811366E-2</v>
      </c>
      <c r="J278" s="183">
        <v>466</v>
      </c>
      <c r="K278" s="151">
        <f>IFERROR(J278/F277,"-")</f>
        <v>0.31465226198514518</v>
      </c>
      <c r="L278" s="186">
        <f t="shared" si="271"/>
        <v>54125.096566523607</v>
      </c>
      <c r="M278" s="86">
        <f t="shared" ref="M278:M293" si="286">IFERROR(J278/$BL$21,0)</f>
        <v>2.3121960901061823E-2</v>
      </c>
      <c r="N278" s="501"/>
      <c r="O278" s="501"/>
      <c r="P278" s="100" t="s">
        <v>145</v>
      </c>
      <c r="Q278" s="183">
        <v>7335840</v>
      </c>
      <c r="R278" s="151">
        <f>IFERROR(Q278/N277,"-")</f>
        <v>5.1905407266094744E-2</v>
      </c>
      <c r="S278" s="183">
        <v>70</v>
      </c>
      <c r="T278" s="151">
        <f>IFERROR(S278/O277,"-")</f>
        <v>0.34482758620689657</v>
      </c>
      <c r="U278" s="186">
        <f t="shared" si="272"/>
        <v>104797.71428571429</v>
      </c>
      <c r="V278" s="86">
        <f t="shared" ref="V278:V293" si="287">IFERROR(S278/$BL$21,0)</f>
        <v>3.4732559293440507E-3</v>
      </c>
      <c r="W278" s="501"/>
      <c r="X278" s="501"/>
      <c r="Y278" s="100" t="s">
        <v>145</v>
      </c>
      <c r="Z278" s="183">
        <v>1080059</v>
      </c>
      <c r="AA278" s="151">
        <f>IFERROR(Z278/W277,"-")</f>
        <v>1.4263083253955247E-2</v>
      </c>
      <c r="AB278" s="183">
        <v>40</v>
      </c>
      <c r="AC278" s="151">
        <f>IFERROR(AB278/X277,"-")</f>
        <v>0.38461538461538464</v>
      </c>
      <c r="AD278" s="186">
        <f t="shared" si="273"/>
        <v>27001.474999999999</v>
      </c>
      <c r="AE278" s="86">
        <f t="shared" ref="AE278:AE293" si="288">IFERROR(AB278/$BL$21,0)</f>
        <v>1.9847176739108863E-3</v>
      </c>
      <c r="AF278" s="501"/>
      <c r="AG278" s="501"/>
      <c r="AH278" s="100" t="s">
        <v>145</v>
      </c>
      <c r="AI278" s="183">
        <v>5801609</v>
      </c>
      <c r="AJ278" s="151">
        <f>IFERROR(AI278/AF277,"-")</f>
        <v>2.8037257753993742E-2</v>
      </c>
      <c r="AK278" s="183">
        <v>72</v>
      </c>
      <c r="AL278" s="151">
        <f>IFERROR(AK278/AG277,"-")</f>
        <v>0.39344262295081966</v>
      </c>
      <c r="AM278" s="186">
        <f t="shared" si="274"/>
        <v>80577.902777777781</v>
      </c>
      <c r="AN278" s="86">
        <f t="shared" ref="AN278:AN293" si="289">IFERROR(AK278/$BL$21,0)</f>
        <v>3.572491813039595E-3</v>
      </c>
      <c r="AO278" s="501"/>
      <c r="AP278" s="520"/>
      <c r="AQ278" s="100" t="s">
        <v>145</v>
      </c>
      <c r="AR278" s="183">
        <f t="shared" si="268"/>
        <v>39439803</v>
      </c>
      <c r="AS278" s="151">
        <f>IFERROR(AR278/AO277,"-")</f>
        <v>2.8726621464548456E-2</v>
      </c>
      <c r="AT278" s="183">
        <f t="shared" si="269"/>
        <v>648</v>
      </c>
      <c r="AU278" s="151">
        <f>IFERROR(AT278/AP277,"-")</f>
        <v>0.32876712328767121</v>
      </c>
      <c r="AV278" s="186">
        <f t="shared" si="275"/>
        <v>60863.893518518518</v>
      </c>
      <c r="AW278" s="86">
        <f t="shared" ref="AW278:AW293" si="290">IFERROR(AT278/$BL$21,0)</f>
        <v>3.2152426317356354E-2</v>
      </c>
      <c r="AX278" s="98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P278" s="132"/>
      <c r="BQ278" s="132"/>
      <c r="BR278" s="132"/>
      <c r="BS278" s="132"/>
      <c r="BU278" s="66"/>
      <c r="BV278" s="124"/>
    </row>
    <row r="279" spans="2:74" s="10" customFormat="1" ht="14.25" customHeight="1">
      <c r="B279" s="505"/>
      <c r="C279" s="507"/>
      <c r="D279" s="494"/>
      <c r="E279" s="501"/>
      <c r="F279" s="501"/>
      <c r="G279" s="101" t="s">
        <v>146</v>
      </c>
      <c r="H279" s="183">
        <v>19319523</v>
      </c>
      <c r="I279" s="151">
        <f>IFERROR(H279/E277,"-")</f>
        <v>2.0358720663078405E-2</v>
      </c>
      <c r="J279" s="183">
        <v>447</v>
      </c>
      <c r="K279" s="151">
        <f>IFERROR(J279/F277,"-")</f>
        <v>0.30182309250506417</v>
      </c>
      <c r="L279" s="186">
        <f t="shared" si="271"/>
        <v>43220.409395973154</v>
      </c>
      <c r="M279" s="86">
        <f t="shared" si="286"/>
        <v>2.2179220005954153E-2</v>
      </c>
      <c r="N279" s="501"/>
      <c r="O279" s="501"/>
      <c r="P279" s="101" t="s">
        <v>146</v>
      </c>
      <c r="Q279" s="183">
        <v>2277753</v>
      </c>
      <c r="R279" s="151">
        <f>IFERROR(Q279/N277,"-")</f>
        <v>1.6116449802145234E-2</v>
      </c>
      <c r="S279" s="183">
        <v>61</v>
      </c>
      <c r="T279" s="151">
        <f>IFERROR(S279/O277,"-")</f>
        <v>0.30049261083743845</v>
      </c>
      <c r="U279" s="186">
        <f t="shared" si="272"/>
        <v>37340.2131147541</v>
      </c>
      <c r="V279" s="86">
        <f t="shared" si="287"/>
        <v>3.0266944527141014E-3</v>
      </c>
      <c r="W279" s="501"/>
      <c r="X279" s="501"/>
      <c r="Y279" s="101" t="s">
        <v>146</v>
      </c>
      <c r="Z279" s="183">
        <v>644608</v>
      </c>
      <c r="AA279" s="151">
        <f>IFERROR(Z279/W277,"-")</f>
        <v>8.5125882661647046E-3</v>
      </c>
      <c r="AB279" s="183">
        <v>24</v>
      </c>
      <c r="AC279" s="151">
        <f>IFERROR(AB279/X277,"-")</f>
        <v>0.23076923076923078</v>
      </c>
      <c r="AD279" s="186">
        <f t="shared" si="273"/>
        <v>26858.666666666668</v>
      </c>
      <c r="AE279" s="86">
        <f t="shared" si="288"/>
        <v>1.1908306043465317E-3</v>
      </c>
      <c r="AF279" s="501"/>
      <c r="AG279" s="501"/>
      <c r="AH279" s="101" t="s">
        <v>146</v>
      </c>
      <c r="AI279" s="183">
        <v>2828217</v>
      </c>
      <c r="AJ279" s="151">
        <f>IFERROR(AI279/AF277,"-")</f>
        <v>1.3667837493568926E-2</v>
      </c>
      <c r="AK279" s="183">
        <v>69</v>
      </c>
      <c r="AL279" s="151">
        <f>IFERROR(AK279/AG277,"-")</f>
        <v>0.37704918032786883</v>
      </c>
      <c r="AM279" s="186">
        <f t="shared" si="274"/>
        <v>40988.65217391304</v>
      </c>
      <c r="AN279" s="86">
        <f t="shared" si="289"/>
        <v>3.4236379874962785E-3</v>
      </c>
      <c r="AO279" s="501"/>
      <c r="AP279" s="520"/>
      <c r="AQ279" s="101" t="s">
        <v>146</v>
      </c>
      <c r="AR279" s="183">
        <f t="shared" si="268"/>
        <v>25070101</v>
      </c>
      <c r="AS279" s="151">
        <f>IFERROR(AR279/AO277,"-")</f>
        <v>1.8260215485990071E-2</v>
      </c>
      <c r="AT279" s="183">
        <f t="shared" si="269"/>
        <v>601</v>
      </c>
      <c r="AU279" s="151">
        <f>IFERROR(AT279/AP277,"-")</f>
        <v>0.30492135971588025</v>
      </c>
      <c r="AV279" s="186">
        <f t="shared" si="275"/>
        <v>41713.978369384356</v>
      </c>
      <c r="AW279" s="86">
        <f t="shared" si="290"/>
        <v>2.9820383050511066E-2</v>
      </c>
      <c r="AX279" s="98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P279" s="132"/>
      <c r="BQ279" s="132"/>
      <c r="BR279" s="132"/>
      <c r="BS279" s="132"/>
      <c r="BU279" s="66"/>
      <c r="BV279" s="124"/>
    </row>
    <row r="280" spans="2:74" s="10" customFormat="1" ht="14.25" customHeight="1">
      <c r="B280" s="505"/>
      <c r="C280" s="507"/>
      <c r="D280" s="494"/>
      <c r="E280" s="501"/>
      <c r="F280" s="501"/>
      <c r="G280" s="101" t="s">
        <v>147</v>
      </c>
      <c r="H280" s="183">
        <v>2686623</v>
      </c>
      <c r="I280" s="151">
        <f>IFERROR(H280/E277,"-")</f>
        <v>2.8311365236088747E-3</v>
      </c>
      <c r="J280" s="183">
        <v>71</v>
      </c>
      <c r="K280" s="151">
        <f>IFERROR(J280/F277,"-")</f>
        <v>4.7940580688723838E-2</v>
      </c>
      <c r="L280" s="186">
        <f t="shared" si="271"/>
        <v>37839.760563380281</v>
      </c>
      <c r="M280" s="86">
        <f t="shared" si="286"/>
        <v>3.5228738711918228E-3</v>
      </c>
      <c r="N280" s="501"/>
      <c r="O280" s="501"/>
      <c r="P280" s="101" t="s">
        <v>147</v>
      </c>
      <c r="Q280" s="183">
        <v>293691</v>
      </c>
      <c r="R280" s="151">
        <f>IFERROR(Q280/N277,"-")</f>
        <v>2.0780375478999858E-3</v>
      </c>
      <c r="S280" s="183">
        <v>17</v>
      </c>
      <c r="T280" s="151">
        <f>IFERROR(S280/O277,"-")</f>
        <v>8.3743842364532015E-2</v>
      </c>
      <c r="U280" s="186">
        <f t="shared" si="272"/>
        <v>17275.941176470587</v>
      </c>
      <c r="V280" s="86">
        <f t="shared" si="287"/>
        <v>8.435050114121266E-4</v>
      </c>
      <c r="W280" s="501"/>
      <c r="X280" s="501"/>
      <c r="Y280" s="101" t="s">
        <v>147</v>
      </c>
      <c r="Z280" s="183">
        <v>43115</v>
      </c>
      <c r="AA280" s="151">
        <f>IFERROR(Z280/W277,"-")</f>
        <v>5.6936966822579177E-4</v>
      </c>
      <c r="AB280" s="183">
        <v>4</v>
      </c>
      <c r="AC280" s="151">
        <f>IFERROR(AB280/X277,"-")</f>
        <v>3.8461538461538464E-2</v>
      </c>
      <c r="AD280" s="186">
        <f t="shared" si="273"/>
        <v>10778.75</v>
      </c>
      <c r="AE280" s="86">
        <f t="shared" si="288"/>
        <v>1.9847176739108861E-4</v>
      </c>
      <c r="AF280" s="501"/>
      <c r="AG280" s="501"/>
      <c r="AH280" s="101" t="s">
        <v>147</v>
      </c>
      <c r="AI280" s="183">
        <v>88196</v>
      </c>
      <c r="AJ280" s="151">
        <f>IFERROR(AI280/AF277,"-")</f>
        <v>4.2622210232906631E-4</v>
      </c>
      <c r="AK280" s="183">
        <v>12</v>
      </c>
      <c r="AL280" s="151">
        <f>IFERROR(AK280/AG277,"-")</f>
        <v>6.5573770491803282E-2</v>
      </c>
      <c r="AM280" s="186">
        <f t="shared" si="274"/>
        <v>7349.666666666667</v>
      </c>
      <c r="AN280" s="86">
        <f t="shared" si="289"/>
        <v>5.9541530217326586E-4</v>
      </c>
      <c r="AO280" s="501"/>
      <c r="AP280" s="520"/>
      <c r="AQ280" s="101" t="s">
        <v>147</v>
      </c>
      <c r="AR280" s="183">
        <f t="shared" si="268"/>
        <v>3111625</v>
      </c>
      <c r="AS280" s="151">
        <f>IFERROR(AR280/AO277,"-")</f>
        <v>2.2664026368140223E-3</v>
      </c>
      <c r="AT280" s="183">
        <f t="shared" si="269"/>
        <v>104</v>
      </c>
      <c r="AU280" s="151">
        <f>IFERROR(AT280/AP277,"-")</f>
        <v>5.2765093860984269E-2</v>
      </c>
      <c r="AV280" s="186">
        <f t="shared" si="275"/>
        <v>29919.471153846152</v>
      </c>
      <c r="AW280" s="86">
        <f t="shared" si="290"/>
        <v>5.1602659521683041E-3</v>
      </c>
      <c r="AX280" s="98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P280" s="132"/>
      <c r="BQ280" s="132"/>
      <c r="BR280" s="132"/>
      <c r="BS280" s="132"/>
      <c r="BU280" s="66"/>
      <c r="BV280" s="124"/>
    </row>
    <row r="281" spans="2:74" s="10" customFormat="1" ht="14.25" customHeight="1">
      <c r="B281" s="505"/>
      <c r="C281" s="507"/>
      <c r="D281" s="494"/>
      <c r="E281" s="501"/>
      <c r="F281" s="501"/>
      <c r="G281" s="101" t="s">
        <v>148</v>
      </c>
      <c r="H281" s="183">
        <v>23474156</v>
      </c>
      <c r="I281" s="151">
        <f>IFERROR(H281/E277,"-")</f>
        <v>2.4736831484168938E-2</v>
      </c>
      <c r="J281" s="183">
        <v>549</v>
      </c>
      <c r="K281" s="151">
        <f>IFERROR(J281/F277,"-")</f>
        <v>0.37069547602970965</v>
      </c>
      <c r="L281" s="186">
        <f t="shared" si="271"/>
        <v>42758.02550091075</v>
      </c>
      <c r="M281" s="86">
        <f t="shared" si="286"/>
        <v>2.7240250074426913E-2</v>
      </c>
      <c r="N281" s="501"/>
      <c r="O281" s="501"/>
      <c r="P281" s="101" t="s">
        <v>148</v>
      </c>
      <c r="Q281" s="183">
        <v>2697016</v>
      </c>
      <c r="R281" s="151">
        <f>IFERROR(Q281/N277,"-")</f>
        <v>1.9082983527881438E-2</v>
      </c>
      <c r="S281" s="183">
        <v>87</v>
      </c>
      <c r="T281" s="151">
        <f>IFERROR(S281/O277,"-")</f>
        <v>0.42857142857142855</v>
      </c>
      <c r="U281" s="186">
        <f t="shared" si="272"/>
        <v>31000.183908045976</v>
      </c>
      <c r="V281" s="86">
        <f t="shared" si="287"/>
        <v>4.3167609407561772E-3</v>
      </c>
      <c r="W281" s="501"/>
      <c r="X281" s="501"/>
      <c r="Y281" s="101" t="s">
        <v>148</v>
      </c>
      <c r="Z281" s="183">
        <v>1352963</v>
      </c>
      <c r="AA281" s="151">
        <f>IFERROR(Z281/W277,"-")</f>
        <v>1.7867009032396429E-2</v>
      </c>
      <c r="AB281" s="183">
        <v>41</v>
      </c>
      <c r="AC281" s="151">
        <f>IFERROR(AB281/X277,"-")</f>
        <v>0.39423076923076922</v>
      </c>
      <c r="AD281" s="186">
        <f t="shared" si="273"/>
        <v>32999.097560975613</v>
      </c>
      <c r="AE281" s="86">
        <f t="shared" si="288"/>
        <v>2.0343356157586584E-3</v>
      </c>
      <c r="AF281" s="501"/>
      <c r="AG281" s="501"/>
      <c r="AH281" s="101" t="s">
        <v>148</v>
      </c>
      <c r="AI281" s="183">
        <v>9192865</v>
      </c>
      <c r="AJ281" s="151">
        <f>IFERROR(AI281/AF277,"-")</f>
        <v>4.4426076542329496E-2</v>
      </c>
      <c r="AK281" s="183">
        <v>88</v>
      </c>
      <c r="AL281" s="151">
        <f>IFERROR(AK281/AG277,"-")</f>
        <v>0.48087431693989069</v>
      </c>
      <c r="AM281" s="186">
        <f t="shared" si="274"/>
        <v>104464.375</v>
      </c>
      <c r="AN281" s="86">
        <f t="shared" si="289"/>
        <v>4.3663788826039497E-3</v>
      </c>
      <c r="AO281" s="501"/>
      <c r="AP281" s="520"/>
      <c r="AQ281" s="101" t="s">
        <v>148</v>
      </c>
      <c r="AR281" s="183">
        <f t="shared" si="268"/>
        <v>36717000</v>
      </c>
      <c r="AS281" s="151">
        <f>IFERROR(AR281/AO277,"-")</f>
        <v>2.6743423650311481E-2</v>
      </c>
      <c r="AT281" s="183">
        <f t="shared" si="269"/>
        <v>765</v>
      </c>
      <c r="AU281" s="151">
        <f>IFERROR(AT281/AP277,"-")</f>
        <v>0.38812785388127852</v>
      </c>
      <c r="AV281" s="186">
        <f t="shared" si="275"/>
        <v>47996.078431372553</v>
      </c>
      <c r="AW281" s="86">
        <f t="shared" si="290"/>
        <v>3.7957725513545697E-2</v>
      </c>
      <c r="AX281" s="98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P281" s="132"/>
      <c r="BQ281" s="132"/>
      <c r="BR281" s="132"/>
      <c r="BS281" s="132"/>
      <c r="BU281" s="66"/>
      <c r="BV281" s="124"/>
    </row>
    <row r="282" spans="2:74" s="10" customFormat="1" ht="14.25" customHeight="1">
      <c r="B282" s="505"/>
      <c r="C282" s="507"/>
      <c r="D282" s="494"/>
      <c r="E282" s="501"/>
      <c r="F282" s="501"/>
      <c r="G282" s="101" t="s">
        <v>149</v>
      </c>
      <c r="H282" s="183">
        <v>36724085</v>
      </c>
      <c r="I282" s="151">
        <f>IFERROR(H282/E277,"-")</f>
        <v>3.8699474522334104E-2</v>
      </c>
      <c r="J282" s="183">
        <v>659</v>
      </c>
      <c r="K282" s="151">
        <f>IFERROR(J282/F277,"-")</f>
        <v>0.44496961512491562</v>
      </c>
      <c r="L282" s="186">
        <f t="shared" si="271"/>
        <v>55726.98786039454</v>
      </c>
      <c r="M282" s="86">
        <f t="shared" si="286"/>
        <v>3.2698223677681847E-2</v>
      </c>
      <c r="N282" s="501"/>
      <c r="O282" s="501"/>
      <c r="P282" s="101" t="s">
        <v>149</v>
      </c>
      <c r="Q282" s="183">
        <v>5196099</v>
      </c>
      <c r="R282" s="151">
        <f>IFERROR(Q282/N277,"-")</f>
        <v>3.6765474000243686E-2</v>
      </c>
      <c r="S282" s="183">
        <v>107</v>
      </c>
      <c r="T282" s="151">
        <f>IFERROR(S282/O277,"-")</f>
        <v>0.52709359605911332</v>
      </c>
      <c r="U282" s="186">
        <f t="shared" si="272"/>
        <v>48561.672897196258</v>
      </c>
      <c r="V282" s="86">
        <f t="shared" si="287"/>
        <v>5.3091197777116201E-3</v>
      </c>
      <c r="W282" s="501"/>
      <c r="X282" s="501"/>
      <c r="Y282" s="101" t="s">
        <v>149</v>
      </c>
      <c r="Z282" s="183">
        <v>2816996</v>
      </c>
      <c r="AA282" s="151">
        <f>IFERROR(Z282/W277,"-")</f>
        <v>3.7200790395764412E-2</v>
      </c>
      <c r="AB282" s="183">
        <v>45</v>
      </c>
      <c r="AC282" s="151">
        <f>IFERROR(AB282/X277,"-")</f>
        <v>0.43269230769230771</v>
      </c>
      <c r="AD282" s="186">
        <f t="shared" si="273"/>
        <v>62599.911111111112</v>
      </c>
      <c r="AE282" s="86">
        <f t="shared" si="288"/>
        <v>2.232807383149747E-3</v>
      </c>
      <c r="AF282" s="501"/>
      <c r="AG282" s="501"/>
      <c r="AH282" s="101" t="s">
        <v>149</v>
      </c>
      <c r="AI282" s="183">
        <v>5623261</v>
      </c>
      <c r="AJ282" s="151">
        <f>IFERROR(AI282/AF277,"-")</f>
        <v>2.717536084816826E-2</v>
      </c>
      <c r="AK282" s="183">
        <v>91</v>
      </c>
      <c r="AL282" s="151">
        <f>IFERROR(AK282/AG277,"-")</f>
        <v>0.49726775956284153</v>
      </c>
      <c r="AM282" s="186">
        <f t="shared" si="274"/>
        <v>61794.076923076922</v>
      </c>
      <c r="AN282" s="86">
        <f t="shared" si="289"/>
        <v>4.5152327081472658E-3</v>
      </c>
      <c r="AO282" s="501"/>
      <c r="AP282" s="520"/>
      <c r="AQ282" s="101" t="s">
        <v>149</v>
      </c>
      <c r="AR282" s="183">
        <f t="shared" si="268"/>
        <v>50360441</v>
      </c>
      <c r="AS282" s="151">
        <f>IFERROR(AR282/AO277,"-")</f>
        <v>3.6680845626808178E-2</v>
      </c>
      <c r="AT282" s="183">
        <f t="shared" si="269"/>
        <v>902</v>
      </c>
      <c r="AU282" s="151">
        <f>IFERROR(AT282/AP277,"-")</f>
        <v>0.45763571790969049</v>
      </c>
      <c r="AV282" s="186">
        <f t="shared" si="275"/>
        <v>55831.974501108649</v>
      </c>
      <c r="AW282" s="86">
        <f t="shared" si="290"/>
        <v>4.475538354669048E-2</v>
      </c>
      <c r="AX282" s="98"/>
      <c r="AY282" s="66"/>
      <c r="AZ282" s="66"/>
      <c r="BA282" s="66"/>
      <c r="BB282" s="66"/>
      <c r="BC282" s="66"/>
      <c r="BD282" s="66"/>
      <c r="BE282" s="66"/>
      <c r="BF282" s="66"/>
      <c r="BG282" s="66"/>
      <c r="BH282" s="66"/>
      <c r="BI282" s="66"/>
      <c r="BP282" s="132"/>
      <c r="BQ282" s="132"/>
      <c r="BR282" s="132"/>
      <c r="BS282" s="132"/>
      <c r="BU282" s="66"/>
      <c r="BV282" s="124"/>
    </row>
    <row r="283" spans="2:74" s="10" customFormat="1" ht="14.25" customHeight="1">
      <c r="B283" s="505"/>
      <c r="C283" s="507"/>
      <c r="D283" s="494"/>
      <c r="E283" s="501"/>
      <c r="F283" s="501"/>
      <c r="G283" s="101" t="s">
        <v>150</v>
      </c>
      <c r="H283" s="183">
        <v>21116387</v>
      </c>
      <c r="I283" s="151">
        <f>IFERROR(H283/E277,"-")</f>
        <v>2.2252238026086887E-2</v>
      </c>
      <c r="J283" s="183">
        <v>157</v>
      </c>
      <c r="K283" s="151">
        <f>IFERROR(J283/F277,"-")</f>
        <v>0.10600945307224847</v>
      </c>
      <c r="L283" s="186">
        <f t="shared" si="271"/>
        <v>134499.28025477708</v>
      </c>
      <c r="M283" s="86">
        <f t="shared" si="286"/>
        <v>7.7900168701002283E-3</v>
      </c>
      <c r="N283" s="501"/>
      <c r="O283" s="501"/>
      <c r="P283" s="101" t="s">
        <v>150</v>
      </c>
      <c r="Q283" s="183">
        <v>2336435</v>
      </c>
      <c r="R283" s="151">
        <f>IFERROR(Q283/N277,"-")</f>
        <v>1.6531659663482037E-2</v>
      </c>
      <c r="S283" s="183">
        <v>24</v>
      </c>
      <c r="T283" s="151">
        <f>IFERROR(S283/O277,"-")</f>
        <v>0.11822660098522167</v>
      </c>
      <c r="U283" s="186">
        <f t="shared" si="272"/>
        <v>97351.458333333328</v>
      </c>
      <c r="V283" s="86">
        <f t="shared" si="287"/>
        <v>1.1908306043465317E-3</v>
      </c>
      <c r="W283" s="501"/>
      <c r="X283" s="501"/>
      <c r="Y283" s="101" t="s">
        <v>150</v>
      </c>
      <c r="Z283" s="183">
        <v>8141232</v>
      </c>
      <c r="AA283" s="151">
        <f>IFERROR(Z283/W277,"-")</f>
        <v>0.1075117838986246</v>
      </c>
      <c r="AB283" s="183">
        <v>15</v>
      </c>
      <c r="AC283" s="151">
        <f>IFERROR(AB283/X277,"-")</f>
        <v>0.14423076923076922</v>
      </c>
      <c r="AD283" s="186">
        <f t="shared" si="273"/>
        <v>542748.80000000005</v>
      </c>
      <c r="AE283" s="86">
        <f t="shared" si="288"/>
        <v>7.442691277165823E-4</v>
      </c>
      <c r="AF283" s="501"/>
      <c r="AG283" s="501"/>
      <c r="AH283" s="101" t="s">
        <v>150</v>
      </c>
      <c r="AI283" s="183">
        <v>363135</v>
      </c>
      <c r="AJ283" s="151">
        <f>IFERROR(AI283/AF277,"-")</f>
        <v>1.7549113693281497E-3</v>
      </c>
      <c r="AK283" s="183">
        <v>23</v>
      </c>
      <c r="AL283" s="151">
        <f>IFERROR(AK283/AG277,"-")</f>
        <v>0.12568306010928962</v>
      </c>
      <c r="AM283" s="186">
        <f t="shared" si="274"/>
        <v>15788.478260869566</v>
      </c>
      <c r="AN283" s="86">
        <f t="shared" si="289"/>
        <v>1.1412126624987596E-3</v>
      </c>
      <c r="AO283" s="501"/>
      <c r="AP283" s="520"/>
      <c r="AQ283" s="101" t="s">
        <v>150</v>
      </c>
      <c r="AR283" s="183">
        <f t="shared" si="268"/>
        <v>31957189</v>
      </c>
      <c r="AS283" s="151">
        <f>IFERROR(AR283/AO277,"-")</f>
        <v>2.3276537955172642E-2</v>
      </c>
      <c r="AT283" s="183">
        <f t="shared" si="269"/>
        <v>219</v>
      </c>
      <c r="AU283" s="151">
        <f>IFERROR(AT283/AP277,"-")</f>
        <v>0.1111111111111111</v>
      </c>
      <c r="AV283" s="186">
        <f t="shared" si="275"/>
        <v>145923.23744292237</v>
      </c>
      <c r="AW283" s="86">
        <f t="shared" si="290"/>
        <v>1.0866329264662102E-2</v>
      </c>
      <c r="AX283" s="98"/>
      <c r="AY283" s="66"/>
      <c r="AZ283" s="66"/>
      <c r="BA283" s="66"/>
      <c r="BB283" s="66"/>
      <c r="BC283" s="66"/>
      <c r="BD283" s="66"/>
      <c r="BE283" s="66"/>
      <c r="BF283" s="66"/>
      <c r="BG283" s="66"/>
      <c r="BH283" s="66"/>
      <c r="BI283" s="66"/>
      <c r="BP283" s="132"/>
      <c r="BQ283" s="132"/>
      <c r="BR283" s="132"/>
      <c r="BS283" s="132"/>
      <c r="BU283" s="66"/>
      <c r="BV283" s="124"/>
    </row>
    <row r="284" spans="2:74" s="10" customFormat="1" ht="14.25" customHeight="1">
      <c r="B284" s="505"/>
      <c r="C284" s="507"/>
      <c r="D284" s="494"/>
      <c r="E284" s="501"/>
      <c r="F284" s="501"/>
      <c r="G284" s="101" t="s">
        <v>160</v>
      </c>
      <c r="H284" s="183">
        <v>960</v>
      </c>
      <c r="I284" s="151">
        <f>IFERROR(H284/E277,"-")</f>
        <v>1.0116384258842866E-6</v>
      </c>
      <c r="J284" s="183">
        <v>1</v>
      </c>
      <c r="K284" s="151">
        <f>IFERROR(J284/F277,"-")</f>
        <v>6.7521944632005406E-4</v>
      </c>
      <c r="L284" s="186">
        <f t="shared" si="271"/>
        <v>960</v>
      </c>
      <c r="M284" s="86">
        <f t="shared" si="286"/>
        <v>4.9617941847772153E-5</v>
      </c>
      <c r="N284" s="501"/>
      <c r="O284" s="501"/>
      <c r="P284" s="101" t="s">
        <v>160</v>
      </c>
      <c r="Q284" s="183">
        <v>0</v>
      </c>
      <c r="R284" s="151">
        <f>IFERROR(Q284/N277,"-")</f>
        <v>0</v>
      </c>
      <c r="S284" s="183">
        <v>0</v>
      </c>
      <c r="T284" s="151">
        <f>IFERROR(S284/O277,"-")</f>
        <v>0</v>
      </c>
      <c r="U284" s="186" t="str">
        <f t="shared" si="272"/>
        <v>-</v>
      </c>
      <c r="V284" s="86">
        <f t="shared" si="287"/>
        <v>0</v>
      </c>
      <c r="W284" s="501"/>
      <c r="X284" s="501"/>
      <c r="Y284" s="101" t="s">
        <v>160</v>
      </c>
      <c r="Z284" s="183">
        <v>0</v>
      </c>
      <c r="AA284" s="151">
        <f>IFERROR(Z284/W277,"-")</f>
        <v>0</v>
      </c>
      <c r="AB284" s="183">
        <v>0</v>
      </c>
      <c r="AC284" s="151">
        <f>IFERROR(AB284/X277,"-")</f>
        <v>0</v>
      </c>
      <c r="AD284" s="186" t="str">
        <f t="shared" si="273"/>
        <v>-</v>
      </c>
      <c r="AE284" s="86">
        <f t="shared" si="288"/>
        <v>0</v>
      </c>
      <c r="AF284" s="501"/>
      <c r="AG284" s="501"/>
      <c r="AH284" s="101" t="s">
        <v>160</v>
      </c>
      <c r="AI284" s="183">
        <v>2880</v>
      </c>
      <c r="AJ284" s="151">
        <f>IFERROR(AI284/AF277,"-")</f>
        <v>1.3918087608368984E-5</v>
      </c>
      <c r="AK284" s="183">
        <v>1</v>
      </c>
      <c r="AL284" s="151">
        <f>IFERROR(AK284/AG277,"-")</f>
        <v>5.4644808743169399E-3</v>
      </c>
      <c r="AM284" s="186">
        <f t="shared" si="274"/>
        <v>2880</v>
      </c>
      <c r="AN284" s="86">
        <f t="shared" si="289"/>
        <v>4.9617941847772153E-5</v>
      </c>
      <c r="AO284" s="501"/>
      <c r="AP284" s="520"/>
      <c r="AQ284" s="101" t="s">
        <v>160</v>
      </c>
      <c r="AR284" s="183">
        <f t="shared" si="268"/>
        <v>3840</v>
      </c>
      <c r="AS284" s="151">
        <f>IFERROR(AR284/AO277,"-")</f>
        <v>2.7969264051310316E-6</v>
      </c>
      <c r="AT284" s="183">
        <f t="shared" si="269"/>
        <v>2</v>
      </c>
      <c r="AU284" s="151">
        <f>IFERROR(AT284/AP277,"-")</f>
        <v>1.0147133434804667E-3</v>
      </c>
      <c r="AV284" s="186">
        <f t="shared" si="275"/>
        <v>1920</v>
      </c>
      <c r="AW284" s="86">
        <f t="shared" si="290"/>
        <v>9.9235883695544306E-5</v>
      </c>
      <c r="AX284" s="98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P284" s="132"/>
      <c r="BQ284" s="132"/>
      <c r="BR284" s="132"/>
      <c r="BS284" s="132"/>
      <c r="BU284" s="66"/>
      <c r="BV284" s="124"/>
    </row>
    <row r="285" spans="2:74" s="10" customFormat="1" ht="14.25" customHeight="1">
      <c r="B285" s="505"/>
      <c r="C285" s="507"/>
      <c r="D285" s="494"/>
      <c r="E285" s="501"/>
      <c r="F285" s="501"/>
      <c r="G285" s="101" t="s">
        <v>151</v>
      </c>
      <c r="H285" s="183">
        <v>572825</v>
      </c>
      <c r="I285" s="151">
        <f>IFERROR(H285/E277,"-")</f>
        <v>6.036372721949651E-4</v>
      </c>
      <c r="J285" s="183">
        <v>24</v>
      </c>
      <c r="K285" s="151">
        <f>IFERROR(J285/F277,"-")</f>
        <v>1.6205266711681297E-2</v>
      </c>
      <c r="L285" s="186">
        <f t="shared" si="271"/>
        <v>23867.708333333332</v>
      </c>
      <c r="M285" s="86">
        <f t="shared" si="286"/>
        <v>1.1908306043465317E-3</v>
      </c>
      <c r="N285" s="501"/>
      <c r="O285" s="501"/>
      <c r="P285" s="101" t="s">
        <v>151</v>
      </c>
      <c r="Q285" s="183">
        <v>94772</v>
      </c>
      <c r="R285" s="151">
        <f>IFERROR(Q285/N277,"-")</f>
        <v>6.705679591461006E-4</v>
      </c>
      <c r="S285" s="183">
        <v>4</v>
      </c>
      <c r="T285" s="151">
        <f>IFERROR(S285/O277,"-")</f>
        <v>1.9704433497536946E-2</v>
      </c>
      <c r="U285" s="186">
        <f t="shared" si="272"/>
        <v>23693</v>
      </c>
      <c r="V285" s="86">
        <f t="shared" si="287"/>
        <v>1.9847176739108861E-4</v>
      </c>
      <c r="W285" s="501"/>
      <c r="X285" s="501"/>
      <c r="Y285" s="101" t="s">
        <v>151</v>
      </c>
      <c r="Z285" s="183">
        <v>0</v>
      </c>
      <c r="AA285" s="151">
        <f>IFERROR(Z285/W277,"-")</f>
        <v>0</v>
      </c>
      <c r="AB285" s="183">
        <v>0</v>
      </c>
      <c r="AC285" s="151">
        <f>IFERROR(AB285/X277,"-")</f>
        <v>0</v>
      </c>
      <c r="AD285" s="186" t="str">
        <f t="shared" si="273"/>
        <v>-</v>
      </c>
      <c r="AE285" s="86">
        <f t="shared" si="288"/>
        <v>0</v>
      </c>
      <c r="AF285" s="501"/>
      <c r="AG285" s="501"/>
      <c r="AH285" s="101" t="s">
        <v>151</v>
      </c>
      <c r="AI285" s="183">
        <v>123667</v>
      </c>
      <c r="AJ285" s="151">
        <f>IFERROR(AI285/AF277,"-")</f>
        <v>5.9764171536950256E-4</v>
      </c>
      <c r="AK285" s="183">
        <v>4</v>
      </c>
      <c r="AL285" s="151">
        <f>IFERROR(AK285/AG277,"-")</f>
        <v>2.185792349726776E-2</v>
      </c>
      <c r="AM285" s="186">
        <f t="shared" si="274"/>
        <v>30916.75</v>
      </c>
      <c r="AN285" s="86">
        <f t="shared" si="289"/>
        <v>1.9847176739108861E-4</v>
      </c>
      <c r="AO285" s="501"/>
      <c r="AP285" s="520"/>
      <c r="AQ285" s="101" t="s">
        <v>151</v>
      </c>
      <c r="AR285" s="183">
        <f t="shared" si="268"/>
        <v>791264</v>
      </c>
      <c r="AS285" s="151">
        <f>IFERROR(AR285/AO277,"-")</f>
        <v>5.763299934972918E-4</v>
      </c>
      <c r="AT285" s="183">
        <f t="shared" si="269"/>
        <v>32</v>
      </c>
      <c r="AU285" s="151">
        <f>IFERROR(AT285/AP277,"-")</f>
        <v>1.6235413495687467E-2</v>
      </c>
      <c r="AV285" s="186">
        <f t="shared" si="275"/>
        <v>24727</v>
      </c>
      <c r="AW285" s="86">
        <f t="shared" si="290"/>
        <v>1.5877741391287089E-3</v>
      </c>
      <c r="AX285" s="98"/>
      <c r="AY285" s="66"/>
      <c r="AZ285" s="66"/>
      <c r="BA285" s="66"/>
      <c r="BB285" s="66"/>
      <c r="BC285" s="66"/>
      <c r="BD285" s="66"/>
      <c r="BE285" s="66"/>
      <c r="BF285" s="66"/>
      <c r="BG285" s="66"/>
      <c r="BH285" s="66"/>
      <c r="BI285" s="66"/>
      <c r="BP285" s="132"/>
      <c r="BQ285" s="132"/>
      <c r="BR285" s="132"/>
      <c r="BS285" s="132"/>
      <c r="BU285" s="66"/>
      <c r="BV285" s="124"/>
    </row>
    <row r="286" spans="2:74" s="10" customFormat="1" ht="14.25" customHeight="1">
      <c r="B286" s="505"/>
      <c r="C286" s="507"/>
      <c r="D286" s="494"/>
      <c r="E286" s="501"/>
      <c r="F286" s="501"/>
      <c r="G286" s="101" t="s">
        <v>152</v>
      </c>
      <c r="H286" s="183">
        <v>934465</v>
      </c>
      <c r="I286" s="151">
        <f>IFERROR(H286/E277,"-")</f>
        <v>9.8472989754579154E-4</v>
      </c>
      <c r="J286" s="183">
        <v>48</v>
      </c>
      <c r="K286" s="151">
        <f>IFERROR(J286/F277,"-")</f>
        <v>3.2410533423362593E-2</v>
      </c>
      <c r="L286" s="186">
        <f t="shared" si="271"/>
        <v>19468.020833333332</v>
      </c>
      <c r="M286" s="86">
        <f t="shared" si="286"/>
        <v>2.3816612086930635E-3</v>
      </c>
      <c r="N286" s="501"/>
      <c r="O286" s="501"/>
      <c r="P286" s="101" t="s">
        <v>152</v>
      </c>
      <c r="Q286" s="183">
        <v>149292</v>
      </c>
      <c r="R286" s="151">
        <f>IFERROR(Q286/N277,"-")</f>
        <v>1.0563292085936737E-3</v>
      </c>
      <c r="S286" s="183">
        <v>9</v>
      </c>
      <c r="T286" s="151">
        <f>IFERROR(S286/O277,"-")</f>
        <v>4.4334975369458129E-2</v>
      </c>
      <c r="U286" s="186">
        <f t="shared" si="272"/>
        <v>16588</v>
      </c>
      <c r="V286" s="86">
        <f t="shared" si="287"/>
        <v>4.4656147662994937E-4</v>
      </c>
      <c r="W286" s="501"/>
      <c r="X286" s="501"/>
      <c r="Y286" s="101" t="s">
        <v>152</v>
      </c>
      <c r="Z286" s="183">
        <v>39167</v>
      </c>
      <c r="AA286" s="151">
        <f>IFERROR(Z286/W277,"-")</f>
        <v>5.1723302320305197E-4</v>
      </c>
      <c r="AB286" s="183">
        <v>3</v>
      </c>
      <c r="AC286" s="151">
        <f>IFERROR(AB286/X277,"-")</f>
        <v>2.8846153846153848E-2</v>
      </c>
      <c r="AD286" s="186">
        <f t="shared" si="273"/>
        <v>13055.666666666666</v>
      </c>
      <c r="AE286" s="86">
        <f t="shared" si="288"/>
        <v>1.4885382554331647E-4</v>
      </c>
      <c r="AF286" s="501"/>
      <c r="AG286" s="501"/>
      <c r="AH286" s="101" t="s">
        <v>152</v>
      </c>
      <c r="AI286" s="183">
        <v>128910</v>
      </c>
      <c r="AJ286" s="151">
        <f>IFERROR(AI286/AF277,"-")</f>
        <v>6.229794005537659E-4</v>
      </c>
      <c r="AK286" s="183">
        <v>11</v>
      </c>
      <c r="AL286" s="151">
        <f>IFERROR(AK286/AG277,"-")</f>
        <v>6.0109289617486336E-2</v>
      </c>
      <c r="AM286" s="186">
        <f t="shared" si="274"/>
        <v>11719.09090909091</v>
      </c>
      <c r="AN286" s="86">
        <f t="shared" si="289"/>
        <v>5.4579736032549372E-4</v>
      </c>
      <c r="AO286" s="501"/>
      <c r="AP286" s="520"/>
      <c r="AQ286" s="101" t="s">
        <v>152</v>
      </c>
      <c r="AR286" s="183">
        <f t="shared" si="268"/>
        <v>1251834</v>
      </c>
      <c r="AS286" s="151">
        <f>IFERROR(AR286/AO277,"-")</f>
        <v>9.1179363787520821E-4</v>
      </c>
      <c r="AT286" s="183">
        <f t="shared" si="269"/>
        <v>71</v>
      </c>
      <c r="AU286" s="151">
        <f>IFERROR(AT286/AP277,"-")</f>
        <v>3.6022323693556568E-2</v>
      </c>
      <c r="AV286" s="186">
        <f t="shared" si="275"/>
        <v>17631.464788732395</v>
      </c>
      <c r="AW286" s="86">
        <f t="shared" si="290"/>
        <v>3.5228738711918228E-3</v>
      </c>
      <c r="AX286" s="98"/>
      <c r="AY286" s="66"/>
      <c r="AZ286" s="66"/>
      <c r="BA286" s="66"/>
      <c r="BB286" s="66"/>
      <c r="BC286" s="66"/>
      <c r="BD286" s="66"/>
      <c r="BE286" s="66"/>
      <c r="BF286" s="66"/>
      <c r="BG286" s="66"/>
      <c r="BH286" s="66"/>
      <c r="BI286" s="66"/>
      <c r="BP286" s="132"/>
      <c r="BQ286" s="132"/>
      <c r="BR286" s="132"/>
      <c r="BS286" s="132"/>
      <c r="BU286" s="66"/>
      <c r="BV286" s="124"/>
    </row>
    <row r="287" spans="2:74" s="10" customFormat="1" ht="14.25" customHeight="1">
      <c r="B287" s="505"/>
      <c r="C287" s="507"/>
      <c r="D287" s="494"/>
      <c r="E287" s="501"/>
      <c r="F287" s="501"/>
      <c r="G287" s="101" t="s">
        <v>153</v>
      </c>
      <c r="H287" s="183">
        <v>238604</v>
      </c>
      <c r="I287" s="151">
        <f>IFERROR(H287/E277,"-")</f>
        <v>2.514385155934316E-4</v>
      </c>
      <c r="J287" s="183">
        <v>2</v>
      </c>
      <c r="K287" s="151">
        <f>IFERROR(J287/F277,"-")</f>
        <v>1.3504388926401081E-3</v>
      </c>
      <c r="L287" s="186">
        <f t="shared" si="271"/>
        <v>119302</v>
      </c>
      <c r="M287" s="86">
        <f t="shared" si="286"/>
        <v>9.9235883695544306E-5</v>
      </c>
      <c r="N287" s="501"/>
      <c r="O287" s="501"/>
      <c r="P287" s="101" t="s">
        <v>153</v>
      </c>
      <c r="Q287" s="183">
        <v>11531</v>
      </c>
      <c r="R287" s="151">
        <f>IFERROR(Q287/N277,"-")</f>
        <v>8.1588645769992051E-5</v>
      </c>
      <c r="S287" s="183">
        <v>1</v>
      </c>
      <c r="T287" s="151">
        <f>IFERROR(S287/O277,"-")</f>
        <v>4.9261083743842365E-3</v>
      </c>
      <c r="U287" s="186">
        <f t="shared" si="272"/>
        <v>11531</v>
      </c>
      <c r="V287" s="86">
        <f t="shared" si="287"/>
        <v>4.9617941847772153E-5</v>
      </c>
      <c r="W287" s="501"/>
      <c r="X287" s="501"/>
      <c r="Y287" s="101" t="s">
        <v>153</v>
      </c>
      <c r="Z287" s="183">
        <v>6761</v>
      </c>
      <c r="AA287" s="151">
        <f>IFERROR(Z287/W277,"-")</f>
        <v>8.9284664893298819E-5</v>
      </c>
      <c r="AB287" s="183">
        <v>1</v>
      </c>
      <c r="AC287" s="151">
        <f>IFERROR(AB287/X277,"-")</f>
        <v>9.6153846153846159E-3</v>
      </c>
      <c r="AD287" s="186">
        <f t="shared" si="273"/>
        <v>6761</v>
      </c>
      <c r="AE287" s="86">
        <f t="shared" si="288"/>
        <v>4.9617941847772153E-5</v>
      </c>
      <c r="AF287" s="501"/>
      <c r="AG287" s="501"/>
      <c r="AH287" s="101" t="s">
        <v>153</v>
      </c>
      <c r="AI287" s="183">
        <v>1442</v>
      </c>
      <c r="AJ287" s="151">
        <f>IFERROR(AI287/AF277,"-")</f>
        <v>6.9687091428014154E-6</v>
      </c>
      <c r="AK287" s="183">
        <v>1</v>
      </c>
      <c r="AL287" s="151">
        <f>IFERROR(AK287/AG277,"-")</f>
        <v>5.4644808743169399E-3</v>
      </c>
      <c r="AM287" s="186">
        <f t="shared" si="274"/>
        <v>1442</v>
      </c>
      <c r="AN287" s="86">
        <f t="shared" si="289"/>
        <v>4.9617941847772153E-5</v>
      </c>
      <c r="AO287" s="501"/>
      <c r="AP287" s="520"/>
      <c r="AQ287" s="101" t="s">
        <v>153</v>
      </c>
      <c r="AR287" s="183">
        <f t="shared" si="268"/>
        <v>258338</v>
      </c>
      <c r="AS287" s="151">
        <f>IFERROR(AR287/AO277,"-")</f>
        <v>1.8816468063769282E-4</v>
      </c>
      <c r="AT287" s="183">
        <f t="shared" si="269"/>
        <v>5</v>
      </c>
      <c r="AU287" s="151">
        <f>IFERROR(AT287/AP277,"-")</f>
        <v>2.5367833587011668E-3</v>
      </c>
      <c r="AV287" s="186">
        <f t="shared" si="275"/>
        <v>51667.6</v>
      </c>
      <c r="AW287" s="86">
        <f t="shared" si="290"/>
        <v>2.4808970923886079E-4</v>
      </c>
      <c r="AX287" s="98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P287" s="132"/>
      <c r="BQ287" s="132"/>
      <c r="BR287" s="132"/>
      <c r="BS287" s="132"/>
      <c r="BU287" s="66"/>
      <c r="BV287" s="124"/>
    </row>
    <row r="288" spans="2:74" s="10" customFormat="1" ht="14.25" customHeight="1">
      <c r="B288" s="505"/>
      <c r="C288" s="507"/>
      <c r="D288" s="494"/>
      <c r="E288" s="501"/>
      <c r="F288" s="501"/>
      <c r="G288" s="101" t="s">
        <v>154</v>
      </c>
      <c r="H288" s="183">
        <v>959832</v>
      </c>
      <c r="I288" s="151">
        <f>IFERROR(H288/E277,"-")</f>
        <v>1.0114613891597569E-3</v>
      </c>
      <c r="J288" s="183">
        <v>3</v>
      </c>
      <c r="K288" s="151">
        <f>IFERROR(J288/F277,"-")</f>
        <v>2.0256583389601621E-3</v>
      </c>
      <c r="L288" s="186">
        <f t="shared" si="271"/>
        <v>319944</v>
      </c>
      <c r="M288" s="86">
        <f t="shared" si="286"/>
        <v>1.4885382554331647E-4</v>
      </c>
      <c r="N288" s="501"/>
      <c r="O288" s="501"/>
      <c r="P288" s="101" t="s">
        <v>154</v>
      </c>
      <c r="Q288" s="183">
        <v>0</v>
      </c>
      <c r="R288" s="151">
        <f>IFERROR(Q288/N277,"-")</f>
        <v>0</v>
      </c>
      <c r="S288" s="183">
        <v>0</v>
      </c>
      <c r="T288" s="151">
        <f>IFERROR(S288/O277,"-")</f>
        <v>0</v>
      </c>
      <c r="U288" s="186" t="str">
        <f t="shared" si="272"/>
        <v>-</v>
      </c>
      <c r="V288" s="86">
        <f t="shared" si="287"/>
        <v>0</v>
      </c>
      <c r="W288" s="501"/>
      <c r="X288" s="501"/>
      <c r="Y288" s="101" t="s">
        <v>154</v>
      </c>
      <c r="Z288" s="183">
        <v>0</v>
      </c>
      <c r="AA288" s="151">
        <f>IFERROR(Z288/W277,"-")</f>
        <v>0</v>
      </c>
      <c r="AB288" s="183">
        <v>0</v>
      </c>
      <c r="AC288" s="151">
        <f>IFERROR(AB288/X277,"-")</f>
        <v>0</v>
      </c>
      <c r="AD288" s="186" t="str">
        <f t="shared" si="273"/>
        <v>-</v>
      </c>
      <c r="AE288" s="86">
        <f t="shared" si="288"/>
        <v>0</v>
      </c>
      <c r="AF288" s="501"/>
      <c r="AG288" s="501"/>
      <c r="AH288" s="101" t="s">
        <v>154</v>
      </c>
      <c r="AI288" s="183">
        <v>3433</v>
      </c>
      <c r="AJ288" s="151">
        <f>IFERROR(AI288/AF277,"-")</f>
        <v>1.6590553735948169E-5</v>
      </c>
      <c r="AK288" s="183">
        <v>1</v>
      </c>
      <c r="AL288" s="151">
        <f>IFERROR(AK288/AG277,"-")</f>
        <v>5.4644808743169399E-3</v>
      </c>
      <c r="AM288" s="186">
        <f t="shared" si="274"/>
        <v>3433</v>
      </c>
      <c r="AN288" s="86">
        <f t="shared" si="289"/>
        <v>4.9617941847772153E-5</v>
      </c>
      <c r="AO288" s="501"/>
      <c r="AP288" s="520"/>
      <c r="AQ288" s="101" t="s">
        <v>154</v>
      </c>
      <c r="AR288" s="183">
        <f t="shared" si="268"/>
        <v>963265</v>
      </c>
      <c r="AS288" s="151">
        <f>IFERROR(AR288/AO277,"-")</f>
        <v>7.0160971709337053E-4</v>
      </c>
      <c r="AT288" s="183">
        <f t="shared" si="269"/>
        <v>4</v>
      </c>
      <c r="AU288" s="151">
        <f>IFERROR(AT288/AP277,"-")</f>
        <v>2.0294266869609334E-3</v>
      </c>
      <c r="AV288" s="186">
        <f t="shared" si="275"/>
        <v>240816.25</v>
      </c>
      <c r="AW288" s="86">
        <f t="shared" si="290"/>
        <v>1.9847176739108861E-4</v>
      </c>
      <c r="AX288" s="98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P288" s="132"/>
      <c r="BQ288" s="132"/>
      <c r="BR288" s="132"/>
      <c r="BS288" s="132"/>
      <c r="BU288" s="66"/>
      <c r="BV288" s="124"/>
    </row>
    <row r="289" spans="2:74" s="10" customFormat="1" ht="14.25" customHeight="1">
      <c r="B289" s="505"/>
      <c r="C289" s="507"/>
      <c r="D289" s="494"/>
      <c r="E289" s="501"/>
      <c r="F289" s="501"/>
      <c r="G289" s="101" t="s">
        <v>155</v>
      </c>
      <c r="H289" s="183">
        <v>4948115</v>
      </c>
      <c r="I289" s="151">
        <f>IFERROR(H289/E277,"-")</f>
        <v>5.2142742392650276E-3</v>
      </c>
      <c r="J289" s="183">
        <v>183</v>
      </c>
      <c r="K289" s="151">
        <f>IFERROR(J289/F277,"-")</f>
        <v>0.12356515867656989</v>
      </c>
      <c r="L289" s="186">
        <f t="shared" si="271"/>
        <v>27038.879781420765</v>
      </c>
      <c r="M289" s="86">
        <f t="shared" si="286"/>
        <v>9.080083358142305E-3</v>
      </c>
      <c r="N289" s="501"/>
      <c r="O289" s="501"/>
      <c r="P289" s="101" t="s">
        <v>155</v>
      </c>
      <c r="Q289" s="183">
        <v>1963070</v>
      </c>
      <c r="R289" s="151">
        <f>IFERROR(Q289/N277,"-")</f>
        <v>1.3889881437143205E-2</v>
      </c>
      <c r="S289" s="183">
        <v>36</v>
      </c>
      <c r="T289" s="151">
        <f>IFERROR(S289/O277,"-")</f>
        <v>0.17733990147783252</v>
      </c>
      <c r="U289" s="186">
        <f t="shared" si="272"/>
        <v>54529.722222222219</v>
      </c>
      <c r="V289" s="86">
        <f t="shared" si="287"/>
        <v>1.7862459065197975E-3</v>
      </c>
      <c r="W289" s="501"/>
      <c r="X289" s="501"/>
      <c r="Y289" s="101" t="s">
        <v>155</v>
      </c>
      <c r="Z289" s="183">
        <v>382835</v>
      </c>
      <c r="AA289" s="151">
        <f>IFERROR(Z289/W277,"-")</f>
        <v>5.0556566609120035E-3</v>
      </c>
      <c r="AB289" s="183">
        <v>11</v>
      </c>
      <c r="AC289" s="151">
        <f>IFERROR(AB289/X277,"-")</f>
        <v>0.10576923076923077</v>
      </c>
      <c r="AD289" s="186">
        <f t="shared" si="273"/>
        <v>34803.181818181816</v>
      </c>
      <c r="AE289" s="86">
        <f t="shared" si="288"/>
        <v>5.4579736032549372E-4</v>
      </c>
      <c r="AF289" s="501"/>
      <c r="AG289" s="501"/>
      <c r="AH289" s="101" t="s">
        <v>155</v>
      </c>
      <c r="AI289" s="183">
        <v>658706</v>
      </c>
      <c r="AJ289" s="151">
        <f>IFERROR(AI289/AF277,"-")</f>
        <v>3.1833082694994099E-3</v>
      </c>
      <c r="AK289" s="183">
        <v>33</v>
      </c>
      <c r="AL289" s="151">
        <f>IFERROR(AK289/AG277,"-")</f>
        <v>0.18032786885245902</v>
      </c>
      <c r="AM289" s="186">
        <f t="shared" si="274"/>
        <v>19960.78787878788</v>
      </c>
      <c r="AN289" s="86">
        <f t="shared" si="289"/>
        <v>1.637392080976481E-3</v>
      </c>
      <c r="AO289" s="501"/>
      <c r="AP289" s="520"/>
      <c r="AQ289" s="101" t="s">
        <v>155</v>
      </c>
      <c r="AR289" s="183">
        <f t="shared" si="268"/>
        <v>7952726</v>
      </c>
      <c r="AS289" s="151">
        <f>IFERROR(AR289/AO277,"-")</f>
        <v>5.7924972245239808E-3</v>
      </c>
      <c r="AT289" s="183">
        <f t="shared" si="269"/>
        <v>263</v>
      </c>
      <c r="AU289" s="151">
        <f>IFERROR(AT289/AP277,"-")</f>
        <v>0.13343480466768137</v>
      </c>
      <c r="AV289" s="186">
        <f t="shared" si="275"/>
        <v>30238.501901140684</v>
      </c>
      <c r="AW289" s="86">
        <f t="shared" si="290"/>
        <v>1.3049518705964077E-2</v>
      </c>
      <c r="AX289" s="98"/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P289" s="132"/>
      <c r="BQ289" s="132"/>
      <c r="BR289" s="132"/>
      <c r="BS289" s="132"/>
      <c r="BU289" s="66"/>
      <c r="BV289" s="124"/>
    </row>
    <row r="290" spans="2:74" s="10" customFormat="1" ht="14.25" customHeight="1">
      <c r="B290" s="505"/>
      <c r="C290" s="507"/>
      <c r="D290" s="494"/>
      <c r="E290" s="501"/>
      <c r="F290" s="501"/>
      <c r="G290" s="101" t="s">
        <v>156</v>
      </c>
      <c r="H290" s="183">
        <v>11154844</v>
      </c>
      <c r="I290" s="151">
        <f>IFERROR(H290/E277,"-")</f>
        <v>1.1754863359525811E-2</v>
      </c>
      <c r="J290" s="183">
        <v>166</v>
      </c>
      <c r="K290" s="151">
        <f>IFERROR(J290/F277,"-")</f>
        <v>0.11208642808912897</v>
      </c>
      <c r="L290" s="186">
        <f t="shared" si="271"/>
        <v>67197.855421686749</v>
      </c>
      <c r="M290" s="86">
        <f t="shared" si="286"/>
        <v>8.2365783467301772E-3</v>
      </c>
      <c r="N290" s="501"/>
      <c r="O290" s="501"/>
      <c r="P290" s="101" t="s">
        <v>156</v>
      </c>
      <c r="Q290" s="183">
        <v>1255218</v>
      </c>
      <c r="R290" s="151">
        <f>IFERROR(Q290/N277,"-")</f>
        <v>8.8814098314212025E-3</v>
      </c>
      <c r="S290" s="183">
        <v>26</v>
      </c>
      <c r="T290" s="151">
        <f>IFERROR(S290/O277,"-")</f>
        <v>0.12807881773399016</v>
      </c>
      <c r="U290" s="186">
        <f t="shared" si="272"/>
        <v>48277.615384615383</v>
      </c>
      <c r="V290" s="86">
        <f t="shared" si="287"/>
        <v>1.290066488042076E-3</v>
      </c>
      <c r="W290" s="501"/>
      <c r="X290" s="501"/>
      <c r="Y290" s="101" t="s">
        <v>156</v>
      </c>
      <c r="Z290" s="183">
        <v>475731</v>
      </c>
      <c r="AA290" s="151">
        <f>IFERROR(Z290/W277,"-")</f>
        <v>6.2824261077287294E-3</v>
      </c>
      <c r="AB290" s="183">
        <v>16</v>
      </c>
      <c r="AC290" s="151">
        <f>IFERROR(AB290/X277,"-")</f>
        <v>0.15384615384615385</v>
      </c>
      <c r="AD290" s="186">
        <f t="shared" si="273"/>
        <v>29733.1875</v>
      </c>
      <c r="AE290" s="86">
        <f t="shared" si="288"/>
        <v>7.9388706956435445E-4</v>
      </c>
      <c r="AF290" s="501"/>
      <c r="AG290" s="501"/>
      <c r="AH290" s="101" t="s">
        <v>156</v>
      </c>
      <c r="AI290" s="183">
        <v>4758862</v>
      </c>
      <c r="AJ290" s="151">
        <f>IFERROR(AI290/AF277,"-")</f>
        <v>2.2998006330603487E-2</v>
      </c>
      <c r="AK290" s="183">
        <v>31</v>
      </c>
      <c r="AL290" s="151">
        <f>IFERROR(AK290/AG277,"-")</f>
        <v>0.16939890710382513</v>
      </c>
      <c r="AM290" s="186">
        <f t="shared" si="274"/>
        <v>153511.67741935485</v>
      </c>
      <c r="AN290" s="86">
        <f t="shared" si="289"/>
        <v>1.5381561972809368E-3</v>
      </c>
      <c r="AO290" s="501"/>
      <c r="AP290" s="520"/>
      <c r="AQ290" s="101" t="s">
        <v>156</v>
      </c>
      <c r="AR290" s="183">
        <f t="shared" si="268"/>
        <v>17644655</v>
      </c>
      <c r="AS290" s="151">
        <f>IFERROR(AR290/AO277,"-")</f>
        <v>1.2851771218470646E-2</v>
      </c>
      <c r="AT290" s="183">
        <f t="shared" si="269"/>
        <v>239</v>
      </c>
      <c r="AU290" s="151">
        <f>IFERROR(AT290/AP277,"-")</f>
        <v>0.12125824454591577</v>
      </c>
      <c r="AV290" s="186">
        <f t="shared" si="275"/>
        <v>73827.008368200841</v>
      </c>
      <c r="AW290" s="86">
        <f t="shared" si="290"/>
        <v>1.1858688101617545E-2</v>
      </c>
      <c r="AX290" s="98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P290" s="132"/>
      <c r="BQ290" s="132"/>
      <c r="BR290" s="132"/>
      <c r="BS290" s="132"/>
      <c r="BU290" s="66"/>
      <c r="BV290" s="124"/>
    </row>
    <row r="291" spans="2:74" s="10" customFormat="1" ht="14.25" customHeight="1">
      <c r="B291" s="505"/>
      <c r="C291" s="507"/>
      <c r="D291" s="494"/>
      <c r="E291" s="501"/>
      <c r="F291" s="501"/>
      <c r="G291" s="101" t="s">
        <v>157</v>
      </c>
      <c r="H291" s="183">
        <v>3660276</v>
      </c>
      <c r="I291" s="151">
        <f>IFERROR(H291/E277,"-")</f>
        <v>3.8571623447312842E-3</v>
      </c>
      <c r="J291" s="183">
        <v>86</v>
      </c>
      <c r="K291" s="151">
        <f>IFERROR(J291/F277,"-")</f>
        <v>5.8068872383524643E-2</v>
      </c>
      <c r="L291" s="186">
        <f t="shared" si="271"/>
        <v>42561.348837209305</v>
      </c>
      <c r="M291" s="86">
        <f t="shared" si="286"/>
        <v>4.2671429989084055E-3</v>
      </c>
      <c r="N291" s="501"/>
      <c r="O291" s="501"/>
      <c r="P291" s="101" t="s">
        <v>157</v>
      </c>
      <c r="Q291" s="183">
        <v>835137</v>
      </c>
      <c r="R291" s="151">
        <f>IFERROR(Q291/N277,"-")</f>
        <v>5.9090882718249808E-3</v>
      </c>
      <c r="S291" s="183">
        <v>20</v>
      </c>
      <c r="T291" s="151">
        <f>IFERROR(S291/O277,"-")</f>
        <v>9.8522167487684734E-2</v>
      </c>
      <c r="U291" s="186">
        <f t="shared" si="272"/>
        <v>41756.85</v>
      </c>
      <c r="V291" s="86">
        <f t="shared" si="287"/>
        <v>9.9235883695544314E-4</v>
      </c>
      <c r="W291" s="501"/>
      <c r="X291" s="501"/>
      <c r="Y291" s="101" t="s">
        <v>157</v>
      </c>
      <c r="Z291" s="183">
        <v>496569</v>
      </c>
      <c r="AA291" s="151">
        <f>IFERROR(Z291/W277,"-")</f>
        <v>6.5576093420204856E-3</v>
      </c>
      <c r="AB291" s="183">
        <v>8</v>
      </c>
      <c r="AC291" s="151">
        <f>IFERROR(AB291/X277,"-")</f>
        <v>7.6923076923076927E-2</v>
      </c>
      <c r="AD291" s="186">
        <f t="shared" si="273"/>
        <v>62071.125</v>
      </c>
      <c r="AE291" s="86">
        <f t="shared" si="288"/>
        <v>3.9694353478217723E-4</v>
      </c>
      <c r="AF291" s="501"/>
      <c r="AG291" s="501"/>
      <c r="AH291" s="101" t="s">
        <v>157</v>
      </c>
      <c r="AI291" s="183">
        <v>1381591</v>
      </c>
      <c r="AJ291" s="151">
        <f>IFERROR(AI291/AF277,"-")</f>
        <v>6.6767724225465673E-3</v>
      </c>
      <c r="AK291" s="183">
        <v>23</v>
      </c>
      <c r="AL291" s="151">
        <f>IFERROR(AK291/AG277,"-")</f>
        <v>0.12568306010928962</v>
      </c>
      <c r="AM291" s="186">
        <f t="shared" si="274"/>
        <v>60069.17391304348</v>
      </c>
      <c r="AN291" s="86">
        <f t="shared" si="289"/>
        <v>1.1412126624987596E-3</v>
      </c>
      <c r="AO291" s="501"/>
      <c r="AP291" s="520"/>
      <c r="AQ291" s="101" t="s">
        <v>157</v>
      </c>
      <c r="AR291" s="183">
        <f t="shared" si="268"/>
        <v>6373573</v>
      </c>
      <c r="AS291" s="151">
        <f>IFERROR(AR291/AO277,"-")</f>
        <v>4.6422954736276573E-3</v>
      </c>
      <c r="AT291" s="183">
        <f t="shared" si="269"/>
        <v>137</v>
      </c>
      <c r="AU291" s="151">
        <f>IFERROR(AT291/AP277,"-")</f>
        <v>6.950786402841197E-2</v>
      </c>
      <c r="AV291" s="186">
        <f t="shared" si="275"/>
        <v>46522.43065693431</v>
      </c>
      <c r="AW291" s="86">
        <f t="shared" si="290"/>
        <v>6.7976580331447854E-3</v>
      </c>
      <c r="AX291" s="98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P291" s="132"/>
      <c r="BQ291" s="132"/>
      <c r="BR291" s="132"/>
      <c r="BS291" s="132"/>
      <c r="BU291" s="66"/>
      <c r="BV291" s="124"/>
    </row>
    <row r="292" spans="2:74" s="10" customFormat="1" ht="14.25" customHeight="1">
      <c r="B292" s="505"/>
      <c r="C292" s="507"/>
      <c r="D292" s="494"/>
      <c r="E292" s="501"/>
      <c r="F292" s="501"/>
      <c r="G292" s="102" t="s">
        <v>158</v>
      </c>
      <c r="H292" s="184">
        <v>3251091</v>
      </c>
      <c r="I292" s="152">
        <f>IFERROR(H292/E277,"-")</f>
        <v>3.4259672725485118E-3</v>
      </c>
      <c r="J292" s="184">
        <v>118</v>
      </c>
      <c r="K292" s="152">
        <f>IFERROR(J292/F277,"-")</f>
        <v>7.967589466576637E-2</v>
      </c>
      <c r="L292" s="187">
        <f t="shared" si="271"/>
        <v>27551.618644067796</v>
      </c>
      <c r="M292" s="87">
        <f t="shared" si="286"/>
        <v>5.8549171380371141E-3</v>
      </c>
      <c r="N292" s="501"/>
      <c r="O292" s="501"/>
      <c r="P292" s="102" t="s">
        <v>158</v>
      </c>
      <c r="Q292" s="184">
        <v>379606</v>
      </c>
      <c r="R292" s="152">
        <f>IFERROR(Q292/N277,"-")</f>
        <v>2.6859369929896453E-3</v>
      </c>
      <c r="S292" s="184">
        <v>12</v>
      </c>
      <c r="T292" s="152">
        <f>IFERROR(S292/O277,"-")</f>
        <v>5.9113300492610835E-2</v>
      </c>
      <c r="U292" s="187">
        <f t="shared" si="272"/>
        <v>31633.833333333332</v>
      </c>
      <c r="V292" s="87">
        <f t="shared" si="287"/>
        <v>5.9541530217326586E-4</v>
      </c>
      <c r="W292" s="501"/>
      <c r="X292" s="501"/>
      <c r="Y292" s="102" t="s">
        <v>158</v>
      </c>
      <c r="Z292" s="184">
        <v>77566</v>
      </c>
      <c r="AA292" s="152">
        <f>IFERROR(Z292/W277,"-")</f>
        <v>1.0243239634837474E-3</v>
      </c>
      <c r="AB292" s="184">
        <v>8</v>
      </c>
      <c r="AC292" s="152">
        <f>IFERROR(AB292/X277,"-")</f>
        <v>7.6923076923076927E-2</v>
      </c>
      <c r="AD292" s="187">
        <f t="shared" si="273"/>
        <v>9695.75</v>
      </c>
      <c r="AE292" s="87">
        <f t="shared" si="288"/>
        <v>3.9694353478217723E-4</v>
      </c>
      <c r="AF292" s="501"/>
      <c r="AG292" s="501"/>
      <c r="AH292" s="102" t="s">
        <v>158</v>
      </c>
      <c r="AI292" s="184">
        <v>882297</v>
      </c>
      <c r="AJ292" s="152">
        <f>IFERROR(AI292/AF277,"-")</f>
        <v>4.2638496328476147E-3</v>
      </c>
      <c r="AK292" s="184">
        <v>21</v>
      </c>
      <c r="AL292" s="152">
        <f>IFERROR(AK292/AG277,"-")</f>
        <v>0.11475409836065574</v>
      </c>
      <c r="AM292" s="187">
        <f t="shared" si="274"/>
        <v>42014.142857142855</v>
      </c>
      <c r="AN292" s="87">
        <f t="shared" si="289"/>
        <v>1.0419767788032153E-3</v>
      </c>
      <c r="AO292" s="501"/>
      <c r="AP292" s="520"/>
      <c r="AQ292" s="102" t="s">
        <v>158</v>
      </c>
      <c r="AR292" s="184">
        <f t="shared" si="268"/>
        <v>4590560</v>
      </c>
      <c r="AS292" s="152">
        <f>IFERROR(AR292/AO277,"-")</f>
        <v>3.3436089787339343E-3</v>
      </c>
      <c r="AT292" s="184">
        <f t="shared" si="269"/>
        <v>159</v>
      </c>
      <c r="AU292" s="152">
        <f>IFERROR(AT292/AP277,"-")</f>
        <v>8.0669710806697104E-2</v>
      </c>
      <c r="AV292" s="187">
        <f t="shared" si="275"/>
        <v>28871.446540880504</v>
      </c>
      <c r="AW292" s="87">
        <f t="shared" si="290"/>
        <v>7.8892527537957717E-3</v>
      </c>
      <c r="AX292" s="98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P292" s="132"/>
      <c r="BQ292" s="132"/>
      <c r="BR292" s="132"/>
      <c r="BS292" s="132"/>
      <c r="BU292" s="66"/>
      <c r="BV292" s="124"/>
    </row>
    <row r="293" spans="2:74" s="10" customFormat="1" ht="14.25" customHeight="1">
      <c r="B293" s="505"/>
      <c r="C293" s="508"/>
      <c r="D293" s="495"/>
      <c r="E293" s="502"/>
      <c r="F293" s="502"/>
      <c r="G293" s="103" t="s">
        <v>81</v>
      </c>
      <c r="H293" s="174">
        <v>167252057</v>
      </c>
      <c r="I293" s="152">
        <f>IFERROR(H293/E277,"-")</f>
        <v>0.17624854965561351</v>
      </c>
      <c r="J293" s="184">
        <v>1223</v>
      </c>
      <c r="K293" s="152">
        <f>IFERROR(J293/F277,"-")</f>
        <v>0.82579338284942605</v>
      </c>
      <c r="L293" s="187">
        <f t="shared" si="271"/>
        <v>136755.5658217498</v>
      </c>
      <c r="M293" s="88">
        <f t="shared" si="286"/>
        <v>6.0682742879825342E-2</v>
      </c>
      <c r="N293" s="502"/>
      <c r="O293" s="502"/>
      <c r="P293" s="103" t="s">
        <v>81</v>
      </c>
      <c r="Q293" s="174">
        <v>28117363</v>
      </c>
      <c r="R293" s="152">
        <f>IFERROR(Q293/N277,"-")</f>
        <v>0.19894697509264425</v>
      </c>
      <c r="S293" s="184">
        <v>177</v>
      </c>
      <c r="T293" s="152">
        <f>IFERROR(S293/O277,"-")</f>
        <v>0.8719211822660099</v>
      </c>
      <c r="U293" s="187">
        <f t="shared" si="272"/>
        <v>158855.1581920904</v>
      </c>
      <c r="V293" s="88">
        <f t="shared" si="287"/>
        <v>8.7823757070556712E-3</v>
      </c>
      <c r="W293" s="502"/>
      <c r="X293" s="502"/>
      <c r="Y293" s="103" t="s">
        <v>81</v>
      </c>
      <c r="Z293" s="174">
        <v>16318223</v>
      </c>
      <c r="AA293" s="152">
        <f>IFERROR(Z293/W277,"-")</f>
        <v>0.21549579532748428</v>
      </c>
      <c r="AB293" s="184">
        <v>85</v>
      </c>
      <c r="AC293" s="152">
        <f>IFERROR(AB293/X277,"-")</f>
        <v>0.81730769230769229</v>
      </c>
      <c r="AD293" s="187">
        <f t="shared" si="273"/>
        <v>191979.09411764707</v>
      </c>
      <c r="AE293" s="88">
        <f t="shared" si="288"/>
        <v>4.2175250570606329E-3</v>
      </c>
      <c r="AF293" s="502"/>
      <c r="AG293" s="502"/>
      <c r="AH293" s="103" t="s">
        <v>81</v>
      </c>
      <c r="AI293" s="174">
        <v>34591838</v>
      </c>
      <c r="AJ293" s="152">
        <f>IFERROR(AI293/AF277,"-")</f>
        <v>0.16717091382587063</v>
      </c>
      <c r="AK293" s="184">
        <v>169</v>
      </c>
      <c r="AL293" s="152">
        <f>IFERROR(AK293/AG277,"-")</f>
        <v>0.92349726775956287</v>
      </c>
      <c r="AM293" s="187">
        <f t="shared" si="274"/>
        <v>204685.43195266271</v>
      </c>
      <c r="AN293" s="88">
        <f t="shared" si="289"/>
        <v>8.385432172273494E-3</v>
      </c>
      <c r="AO293" s="502"/>
      <c r="AP293" s="521"/>
      <c r="AQ293" s="103" t="s">
        <v>81</v>
      </c>
      <c r="AR293" s="174">
        <f t="shared" si="268"/>
        <v>246279481</v>
      </c>
      <c r="AS293" s="152">
        <f>IFERROR(AR293/AO277,"-")</f>
        <v>0.1793816623569964</v>
      </c>
      <c r="AT293" s="184">
        <f t="shared" si="269"/>
        <v>1654</v>
      </c>
      <c r="AU293" s="152">
        <f>IFERROR(AT293/AP277,"-")</f>
        <v>0.83916793505834597</v>
      </c>
      <c r="AV293" s="187">
        <f t="shared" si="275"/>
        <v>148899.32345828295</v>
      </c>
      <c r="AW293" s="88">
        <f t="shared" si="290"/>
        <v>8.2068075816215141E-2</v>
      </c>
      <c r="AX293" s="98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P293" s="132"/>
      <c r="BQ293" s="132"/>
      <c r="BR293" s="132"/>
      <c r="BS293" s="132"/>
      <c r="BU293" s="66"/>
      <c r="BV293" s="124"/>
    </row>
    <row r="294" spans="2:74" s="10" customFormat="1" ht="14.25" customHeight="1">
      <c r="B294" s="505">
        <v>18</v>
      </c>
      <c r="C294" s="506" t="s">
        <v>62</v>
      </c>
      <c r="D294" s="493">
        <f>BL22</f>
        <v>18407</v>
      </c>
      <c r="E294" s="503">
        <f t="shared" ref="E294" si="291">VLOOKUP(C294,$AY$5:$BI$78,2,0)</f>
        <v>1019971780</v>
      </c>
      <c r="F294" s="503">
        <f t="shared" ref="F294" si="292">VLOOKUP(C294,$AY$5:$BI$78,7,0)</f>
        <v>1607</v>
      </c>
      <c r="G294" s="99" t="s">
        <v>144</v>
      </c>
      <c r="H294" s="182">
        <v>28728946</v>
      </c>
      <c r="I294" s="150">
        <f>IFERROR(H294/E294,"-")</f>
        <v>2.8166412604082047E-2</v>
      </c>
      <c r="J294" s="182">
        <v>321</v>
      </c>
      <c r="K294" s="150">
        <f>IFERROR(J294/F294,"-")</f>
        <v>0.19975108898568761</v>
      </c>
      <c r="L294" s="185">
        <f t="shared" si="271"/>
        <v>89498.274143302187</v>
      </c>
      <c r="M294" s="85">
        <f>IFERROR(J294/$BL$22,0)</f>
        <v>1.7439017764980715E-2</v>
      </c>
      <c r="N294" s="503">
        <f t="shared" ref="N294" si="293">VLOOKUP(C294,$AY$5:$BI$78,3,0)</f>
        <v>118846670</v>
      </c>
      <c r="O294" s="503">
        <f t="shared" ref="O294" si="294">VLOOKUP(C294,$AY$5:$BI$78,8,0)</f>
        <v>197</v>
      </c>
      <c r="P294" s="99" t="s">
        <v>144</v>
      </c>
      <c r="Q294" s="182">
        <v>5439753</v>
      </c>
      <c r="R294" s="150">
        <f>IFERROR(Q294/N294,"-")</f>
        <v>4.5771185679834361E-2</v>
      </c>
      <c r="S294" s="182">
        <v>44</v>
      </c>
      <c r="T294" s="150">
        <f>IFERROR(S294/O294,"-")</f>
        <v>0.2233502538071066</v>
      </c>
      <c r="U294" s="185">
        <f t="shared" si="272"/>
        <v>123630.75</v>
      </c>
      <c r="V294" s="85">
        <f>IFERROR(S294/$BL$22,0)</f>
        <v>2.390394958439724E-3</v>
      </c>
      <c r="W294" s="503">
        <f t="shared" ref="W294" si="295">VLOOKUP(C294,$AY$5:$BI$78,4,0)</f>
        <v>90963250</v>
      </c>
      <c r="X294" s="503">
        <f t="shared" ref="X294" si="296">VLOOKUP(C294,$AY$5:$BI$78,9,0)</f>
        <v>103</v>
      </c>
      <c r="Y294" s="99" t="s">
        <v>144</v>
      </c>
      <c r="Z294" s="182">
        <v>1714067</v>
      </c>
      <c r="AA294" s="150">
        <f>IFERROR(Z294/W294,"-")</f>
        <v>1.8843510978334657E-2</v>
      </c>
      <c r="AB294" s="182">
        <v>21</v>
      </c>
      <c r="AC294" s="150">
        <f>IFERROR(AB294/X294,"-")</f>
        <v>0.20388349514563106</v>
      </c>
      <c r="AD294" s="185">
        <f t="shared" si="273"/>
        <v>81622.238095238092</v>
      </c>
      <c r="AE294" s="85">
        <f>IFERROR(AB294/$BL$22,0)</f>
        <v>1.1408703210735046E-3</v>
      </c>
      <c r="AF294" s="503">
        <f t="shared" ref="AF294" si="297">VLOOKUP(C294,$AY$5:$BI$78,5,0)</f>
        <v>204991450</v>
      </c>
      <c r="AG294" s="503">
        <f t="shared" ref="AG294" si="298">VLOOKUP(C294,$AY$5:$BI$78,10,0)</f>
        <v>182</v>
      </c>
      <c r="AH294" s="99" t="s">
        <v>144</v>
      </c>
      <c r="AI294" s="182">
        <v>12992171</v>
      </c>
      <c r="AJ294" s="150">
        <f>IFERROR(AI294/AF294,"-")</f>
        <v>6.3379087274127777E-2</v>
      </c>
      <c r="AK294" s="182">
        <v>51</v>
      </c>
      <c r="AL294" s="150">
        <f>IFERROR(AK294/AG294,"-")</f>
        <v>0.28021978021978022</v>
      </c>
      <c r="AM294" s="185">
        <f t="shared" si="274"/>
        <v>254748.45098039217</v>
      </c>
      <c r="AN294" s="85">
        <f>IFERROR(AK294/$BL$22,0)</f>
        <v>2.7706850654642258E-3</v>
      </c>
      <c r="AO294" s="503">
        <f t="shared" ref="AO294" si="299">VLOOKUP(C294,$AY$5:$BI$78,6,0)</f>
        <v>1434773150</v>
      </c>
      <c r="AP294" s="519">
        <f t="shared" ref="AP294" si="300">VLOOKUP(C294,$AY$5:$BI$78,11,0)</f>
        <v>2089</v>
      </c>
      <c r="AQ294" s="99" t="s">
        <v>144</v>
      </c>
      <c r="AR294" s="182">
        <f t="shared" si="268"/>
        <v>48874937</v>
      </c>
      <c r="AS294" s="150">
        <f>IFERROR(AR294/AO294,"-")</f>
        <v>3.4064574598430424E-2</v>
      </c>
      <c r="AT294" s="182">
        <f t="shared" si="269"/>
        <v>437</v>
      </c>
      <c r="AU294" s="150">
        <f>IFERROR(AT294/AP294,"-")</f>
        <v>0.20919100047869793</v>
      </c>
      <c r="AV294" s="185">
        <f t="shared" si="275"/>
        <v>111841.96109839817</v>
      </c>
      <c r="AW294" s="85">
        <f>IFERROR(AT294/$BL$22,0)</f>
        <v>2.3740968109958169E-2</v>
      </c>
      <c r="AX294" s="98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P294" s="132"/>
      <c r="BQ294" s="132"/>
      <c r="BR294" s="132"/>
      <c r="BS294" s="132"/>
      <c r="BU294" s="66"/>
      <c r="BV294" s="124"/>
    </row>
    <row r="295" spans="2:74" s="10" customFormat="1" ht="14.25" customHeight="1">
      <c r="B295" s="505"/>
      <c r="C295" s="507"/>
      <c r="D295" s="494"/>
      <c r="E295" s="501"/>
      <c r="F295" s="501"/>
      <c r="G295" s="100" t="s">
        <v>145</v>
      </c>
      <c r="H295" s="183">
        <v>30497888</v>
      </c>
      <c r="I295" s="151">
        <f>IFERROR(H295/E294,"-")</f>
        <v>2.9900717449261194E-2</v>
      </c>
      <c r="J295" s="183">
        <v>426</v>
      </c>
      <c r="K295" s="151">
        <f>IFERROR(J295/F294,"-")</f>
        <v>0.26509023024268824</v>
      </c>
      <c r="L295" s="186">
        <f t="shared" si="271"/>
        <v>71591.286384976527</v>
      </c>
      <c r="M295" s="86">
        <f t="shared" ref="M295:M310" si="301">IFERROR(J295/$BL$22,0)</f>
        <v>2.3143369370348239E-2</v>
      </c>
      <c r="N295" s="501"/>
      <c r="O295" s="501"/>
      <c r="P295" s="100" t="s">
        <v>145</v>
      </c>
      <c r="Q295" s="183">
        <v>4274268</v>
      </c>
      <c r="R295" s="151">
        <f>IFERROR(Q295/N294,"-")</f>
        <v>3.5964558367516733E-2</v>
      </c>
      <c r="S295" s="183">
        <v>54</v>
      </c>
      <c r="T295" s="151">
        <f>IFERROR(S295/O294,"-")</f>
        <v>0.27411167512690354</v>
      </c>
      <c r="U295" s="186">
        <f t="shared" si="272"/>
        <v>79153.111111111109</v>
      </c>
      <c r="V295" s="86">
        <f t="shared" ref="V295:V310" si="302">IFERROR(S295/$BL$22,0)</f>
        <v>2.9336665399032976E-3</v>
      </c>
      <c r="W295" s="501"/>
      <c r="X295" s="501"/>
      <c r="Y295" s="100" t="s">
        <v>145</v>
      </c>
      <c r="Z295" s="183">
        <v>1303256</v>
      </c>
      <c r="AA295" s="151">
        <f>IFERROR(Z295/W294,"-")</f>
        <v>1.4327280522628645E-2</v>
      </c>
      <c r="AB295" s="183">
        <v>33</v>
      </c>
      <c r="AC295" s="151">
        <f>IFERROR(AB295/X294,"-")</f>
        <v>0.32038834951456313</v>
      </c>
      <c r="AD295" s="186">
        <f t="shared" si="273"/>
        <v>39492.606060606064</v>
      </c>
      <c r="AE295" s="86">
        <f t="shared" ref="AE295:AE310" si="303">IFERROR(AB295/$BL$22,0)</f>
        <v>1.792796218829793E-3</v>
      </c>
      <c r="AF295" s="501"/>
      <c r="AG295" s="501"/>
      <c r="AH295" s="100" t="s">
        <v>145</v>
      </c>
      <c r="AI295" s="183">
        <v>9371919</v>
      </c>
      <c r="AJ295" s="151">
        <f>IFERROR(AI295/AF294,"-")</f>
        <v>4.5718584848294892E-2</v>
      </c>
      <c r="AK295" s="183">
        <v>56</v>
      </c>
      <c r="AL295" s="151">
        <f>IFERROR(AK295/AG294,"-")</f>
        <v>0.30769230769230771</v>
      </c>
      <c r="AM295" s="186">
        <f t="shared" si="274"/>
        <v>167355.69642857142</v>
      </c>
      <c r="AN295" s="86">
        <f t="shared" ref="AN295:AN310" si="304">IFERROR(AK295/$BL$22,0)</f>
        <v>3.0423208561960124E-3</v>
      </c>
      <c r="AO295" s="501"/>
      <c r="AP295" s="520"/>
      <c r="AQ295" s="100" t="s">
        <v>145</v>
      </c>
      <c r="AR295" s="183">
        <f t="shared" si="268"/>
        <v>45447331</v>
      </c>
      <c r="AS295" s="151">
        <f>IFERROR(AR295/AO294,"-")</f>
        <v>3.1675621334285496E-2</v>
      </c>
      <c r="AT295" s="183">
        <f t="shared" si="269"/>
        <v>569</v>
      </c>
      <c r="AU295" s="151">
        <f>IFERROR(AT295/AP294,"-")</f>
        <v>0.27237912876974629</v>
      </c>
      <c r="AV295" s="186">
        <f t="shared" si="275"/>
        <v>79872.286467486818</v>
      </c>
      <c r="AW295" s="86">
        <f t="shared" ref="AW295:AW310" si="305">IFERROR(AT295/$BL$22,0)</f>
        <v>3.0912152985277341E-2</v>
      </c>
      <c r="AX295" s="98"/>
      <c r="AY295" s="66"/>
      <c r="AZ295" s="66"/>
      <c r="BA295" s="66"/>
      <c r="BB295" s="66"/>
      <c r="BC295" s="66"/>
      <c r="BD295" s="66"/>
      <c r="BE295" s="66"/>
      <c r="BF295" s="66"/>
      <c r="BG295" s="66"/>
      <c r="BH295" s="66"/>
      <c r="BI295" s="66"/>
      <c r="BP295" s="132"/>
      <c r="BQ295" s="132"/>
      <c r="BR295" s="132"/>
      <c r="BS295" s="132"/>
      <c r="BU295" s="66"/>
      <c r="BV295" s="124"/>
    </row>
    <row r="296" spans="2:74" s="10" customFormat="1" ht="14.25" customHeight="1">
      <c r="B296" s="505"/>
      <c r="C296" s="507"/>
      <c r="D296" s="494"/>
      <c r="E296" s="501"/>
      <c r="F296" s="501"/>
      <c r="G296" s="101" t="s">
        <v>146</v>
      </c>
      <c r="H296" s="183">
        <v>24348570</v>
      </c>
      <c r="I296" s="151">
        <f>IFERROR(H296/E294,"-")</f>
        <v>2.3871807512164698E-2</v>
      </c>
      <c r="J296" s="183">
        <v>529</v>
      </c>
      <c r="K296" s="151">
        <f>IFERROR(J296/F294,"-")</f>
        <v>0.32918481642812697</v>
      </c>
      <c r="L296" s="186">
        <f t="shared" si="271"/>
        <v>46027.542533081287</v>
      </c>
      <c r="M296" s="86">
        <f t="shared" si="301"/>
        <v>2.8739066659423045E-2</v>
      </c>
      <c r="N296" s="501"/>
      <c r="O296" s="501"/>
      <c r="P296" s="101" t="s">
        <v>146</v>
      </c>
      <c r="Q296" s="183">
        <v>3536954</v>
      </c>
      <c r="R296" s="151">
        <f>IFERROR(Q296/N294,"-")</f>
        <v>2.9760648741777956E-2</v>
      </c>
      <c r="S296" s="183">
        <v>74</v>
      </c>
      <c r="T296" s="151">
        <f>IFERROR(S296/O294,"-")</f>
        <v>0.37563451776649748</v>
      </c>
      <c r="U296" s="186">
        <f t="shared" si="272"/>
        <v>47796.675675675673</v>
      </c>
      <c r="V296" s="86">
        <f t="shared" si="302"/>
        <v>4.0202097028304452E-3</v>
      </c>
      <c r="W296" s="501"/>
      <c r="X296" s="501"/>
      <c r="Y296" s="101" t="s">
        <v>146</v>
      </c>
      <c r="Z296" s="183">
        <v>1462099</v>
      </c>
      <c r="AA296" s="151">
        <f>IFERROR(Z296/W294,"-")</f>
        <v>1.6073513204508415E-2</v>
      </c>
      <c r="AB296" s="183">
        <v>43</v>
      </c>
      <c r="AC296" s="151">
        <f>IFERROR(AB296/X294,"-")</f>
        <v>0.41747572815533979</v>
      </c>
      <c r="AD296" s="186">
        <f t="shared" si="273"/>
        <v>34002.302325581397</v>
      </c>
      <c r="AE296" s="86">
        <f t="shared" si="303"/>
        <v>2.3360678002933666E-3</v>
      </c>
      <c r="AF296" s="501"/>
      <c r="AG296" s="501"/>
      <c r="AH296" s="101" t="s">
        <v>146</v>
      </c>
      <c r="AI296" s="183">
        <v>5113177</v>
      </c>
      <c r="AJ296" s="151">
        <f>IFERROR(AI296/AF294,"-")</f>
        <v>2.4943367150190899E-2</v>
      </c>
      <c r="AK296" s="183">
        <v>67</v>
      </c>
      <c r="AL296" s="151">
        <f>IFERROR(AK296/AG294,"-")</f>
        <v>0.36813186813186816</v>
      </c>
      <c r="AM296" s="186">
        <f t="shared" si="274"/>
        <v>76316.074626865666</v>
      </c>
      <c r="AN296" s="86">
        <f t="shared" si="304"/>
        <v>3.6399195958059434E-3</v>
      </c>
      <c r="AO296" s="501"/>
      <c r="AP296" s="520"/>
      <c r="AQ296" s="101" t="s">
        <v>146</v>
      </c>
      <c r="AR296" s="183">
        <f t="shared" si="268"/>
        <v>34460800</v>
      </c>
      <c r="AS296" s="151">
        <f>IFERROR(AR296/AO294,"-")</f>
        <v>2.4018291672101615E-2</v>
      </c>
      <c r="AT296" s="183">
        <f t="shared" si="269"/>
        <v>713</v>
      </c>
      <c r="AU296" s="151">
        <f>IFERROR(AT296/AP294,"-")</f>
        <v>0.34131163235998085</v>
      </c>
      <c r="AV296" s="186">
        <f t="shared" si="275"/>
        <v>48332.117812061711</v>
      </c>
      <c r="AW296" s="86">
        <f t="shared" si="305"/>
        <v>3.8735263758352803E-2</v>
      </c>
      <c r="AX296" s="98"/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/>
      <c r="BP296" s="132"/>
      <c r="BQ296" s="132"/>
      <c r="BR296" s="132"/>
      <c r="BS296" s="132"/>
      <c r="BU296" s="66"/>
      <c r="BV296" s="124"/>
    </row>
    <row r="297" spans="2:74" s="10" customFormat="1" ht="14.25" customHeight="1">
      <c r="B297" s="505"/>
      <c r="C297" s="507"/>
      <c r="D297" s="494"/>
      <c r="E297" s="501"/>
      <c r="F297" s="501"/>
      <c r="G297" s="101" t="s">
        <v>147</v>
      </c>
      <c r="H297" s="183">
        <v>1011228</v>
      </c>
      <c r="I297" s="151">
        <f>IFERROR(H297/E294,"-")</f>
        <v>9.914274294922159E-4</v>
      </c>
      <c r="J297" s="183">
        <v>80</v>
      </c>
      <c r="K297" s="151">
        <f>IFERROR(J297/F294,"-")</f>
        <v>4.9782202862476664E-2</v>
      </c>
      <c r="L297" s="186">
        <f t="shared" si="271"/>
        <v>12640.35</v>
      </c>
      <c r="M297" s="86">
        <f t="shared" si="301"/>
        <v>4.3461726517085887E-3</v>
      </c>
      <c r="N297" s="501"/>
      <c r="O297" s="501"/>
      <c r="P297" s="101" t="s">
        <v>147</v>
      </c>
      <c r="Q297" s="183">
        <v>185652</v>
      </c>
      <c r="R297" s="151">
        <f>IFERROR(Q297/N294,"-")</f>
        <v>1.5621136040244123E-3</v>
      </c>
      <c r="S297" s="183">
        <v>10</v>
      </c>
      <c r="T297" s="151">
        <f>IFERROR(S297/O294,"-")</f>
        <v>5.0761421319796954E-2</v>
      </c>
      <c r="U297" s="186">
        <f t="shared" si="272"/>
        <v>18565.2</v>
      </c>
      <c r="V297" s="86">
        <f t="shared" si="302"/>
        <v>5.4327158146357359E-4</v>
      </c>
      <c r="W297" s="501"/>
      <c r="X297" s="501"/>
      <c r="Y297" s="101" t="s">
        <v>147</v>
      </c>
      <c r="Z297" s="183">
        <v>1967734</v>
      </c>
      <c r="AA297" s="151">
        <f>IFERROR(Z297/W294,"-")</f>
        <v>2.1632186624818264E-2</v>
      </c>
      <c r="AB297" s="183">
        <v>10</v>
      </c>
      <c r="AC297" s="151">
        <f>IFERROR(AB297/X294,"-")</f>
        <v>9.7087378640776698E-2</v>
      </c>
      <c r="AD297" s="186">
        <f t="shared" si="273"/>
        <v>196773.4</v>
      </c>
      <c r="AE297" s="86">
        <f t="shared" si="303"/>
        <v>5.4327158146357359E-4</v>
      </c>
      <c r="AF297" s="501"/>
      <c r="AG297" s="501"/>
      <c r="AH297" s="101" t="s">
        <v>147</v>
      </c>
      <c r="AI297" s="183">
        <v>308231</v>
      </c>
      <c r="AJ297" s="151">
        <f>IFERROR(AI297/AF294,"-")</f>
        <v>1.5036285659718979E-3</v>
      </c>
      <c r="AK297" s="183">
        <v>11</v>
      </c>
      <c r="AL297" s="151">
        <f>IFERROR(AK297/AG294,"-")</f>
        <v>6.043956043956044E-2</v>
      </c>
      <c r="AM297" s="186">
        <f t="shared" si="274"/>
        <v>28021</v>
      </c>
      <c r="AN297" s="86">
        <f t="shared" si="304"/>
        <v>5.9759873960993099E-4</v>
      </c>
      <c r="AO297" s="501"/>
      <c r="AP297" s="520"/>
      <c r="AQ297" s="101" t="s">
        <v>147</v>
      </c>
      <c r="AR297" s="183">
        <f t="shared" si="268"/>
        <v>3472845</v>
      </c>
      <c r="AS297" s="151">
        <f>IFERROR(AR297/AO294,"-")</f>
        <v>2.4204836841280448E-3</v>
      </c>
      <c r="AT297" s="183">
        <f t="shared" si="269"/>
        <v>111</v>
      </c>
      <c r="AU297" s="151">
        <f>IFERROR(AT297/AP294,"-")</f>
        <v>5.3135471517472478E-2</v>
      </c>
      <c r="AV297" s="186">
        <f t="shared" si="275"/>
        <v>31286.891891891893</v>
      </c>
      <c r="AW297" s="86">
        <f t="shared" si="305"/>
        <v>6.0303145542456678E-3</v>
      </c>
      <c r="AX297" s="98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P297" s="132"/>
      <c r="BQ297" s="132"/>
      <c r="BR297" s="132"/>
      <c r="BS297" s="132"/>
      <c r="BU297" s="66"/>
      <c r="BV297" s="124"/>
    </row>
    <row r="298" spans="2:74" s="10" customFormat="1" ht="14.25" customHeight="1">
      <c r="B298" s="505"/>
      <c r="C298" s="507"/>
      <c r="D298" s="494"/>
      <c r="E298" s="501"/>
      <c r="F298" s="501"/>
      <c r="G298" s="101" t="s">
        <v>148</v>
      </c>
      <c r="H298" s="183">
        <v>22887300</v>
      </c>
      <c r="I298" s="151">
        <f>IFERROR(H298/E294,"-")</f>
        <v>2.2439150228254354E-2</v>
      </c>
      <c r="J298" s="183">
        <v>610</v>
      </c>
      <c r="K298" s="151">
        <f>IFERROR(J298/F294,"-")</f>
        <v>0.37958929682638459</v>
      </c>
      <c r="L298" s="186">
        <f t="shared" si="271"/>
        <v>37520.163934426229</v>
      </c>
      <c r="M298" s="86">
        <f t="shared" si="301"/>
        <v>3.3139566469277994E-2</v>
      </c>
      <c r="N298" s="501"/>
      <c r="O298" s="501"/>
      <c r="P298" s="101" t="s">
        <v>148</v>
      </c>
      <c r="Q298" s="183">
        <v>2095196</v>
      </c>
      <c r="R298" s="151">
        <f>IFERROR(Q298/N294,"-")</f>
        <v>1.7629404340904126E-2</v>
      </c>
      <c r="S298" s="183">
        <v>79</v>
      </c>
      <c r="T298" s="151">
        <f>IFERROR(S298/O294,"-")</f>
        <v>0.40101522842639592</v>
      </c>
      <c r="U298" s="186">
        <f t="shared" si="272"/>
        <v>26521.468354430381</v>
      </c>
      <c r="V298" s="86">
        <f t="shared" si="302"/>
        <v>4.2918454935622317E-3</v>
      </c>
      <c r="W298" s="501"/>
      <c r="X298" s="501"/>
      <c r="Y298" s="101" t="s">
        <v>148</v>
      </c>
      <c r="Z298" s="183">
        <v>1667503</v>
      </c>
      <c r="AA298" s="151">
        <f>IFERROR(Z298/W294,"-")</f>
        <v>1.8331611942185442E-2</v>
      </c>
      <c r="AB298" s="183">
        <v>47</v>
      </c>
      <c r="AC298" s="151">
        <f>IFERROR(AB298/X294,"-")</f>
        <v>0.4563106796116505</v>
      </c>
      <c r="AD298" s="186">
        <f t="shared" si="273"/>
        <v>35478.787234042553</v>
      </c>
      <c r="AE298" s="86">
        <f t="shared" si="303"/>
        <v>2.5533764328787962E-3</v>
      </c>
      <c r="AF298" s="501"/>
      <c r="AG298" s="501"/>
      <c r="AH298" s="101" t="s">
        <v>148</v>
      </c>
      <c r="AI298" s="183">
        <v>3298732</v>
      </c>
      <c r="AJ298" s="151">
        <f>IFERROR(AI298/AF294,"-")</f>
        <v>1.6092046765852918E-2</v>
      </c>
      <c r="AK298" s="183">
        <v>99</v>
      </c>
      <c r="AL298" s="151">
        <f>IFERROR(AK298/AG294,"-")</f>
        <v>0.54395604395604391</v>
      </c>
      <c r="AM298" s="186">
        <f t="shared" si="274"/>
        <v>33320.525252525251</v>
      </c>
      <c r="AN298" s="86">
        <f t="shared" si="304"/>
        <v>5.3783886564893789E-3</v>
      </c>
      <c r="AO298" s="501"/>
      <c r="AP298" s="520"/>
      <c r="AQ298" s="101" t="s">
        <v>148</v>
      </c>
      <c r="AR298" s="183">
        <f t="shared" si="268"/>
        <v>29948731</v>
      </c>
      <c r="AS298" s="151">
        <f>IFERROR(AR298/AO294,"-")</f>
        <v>2.0873495576635235E-2</v>
      </c>
      <c r="AT298" s="183">
        <f t="shared" si="269"/>
        <v>835</v>
      </c>
      <c r="AU298" s="151">
        <f>IFERROR(AT298/AP294,"-")</f>
        <v>0.39971278123504067</v>
      </c>
      <c r="AV298" s="186">
        <f t="shared" si="275"/>
        <v>35866.743712574847</v>
      </c>
      <c r="AW298" s="86">
        <f t="shared" si="305"/>
        <v>4.5363177052208402E-2</v>
      </c>
      <c r="AX298" s="98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P298" s="132"/>
      <c r="BQ298" s="132"/>
      <c r="BR298" s="132"/>
      <c r="BS298" s="132"/>
      <c r="BU298" s="66"/>
      <c r="BV298" s="124"/>
    </row>
    <row r="299" spans="2:74" s="10" customFormat="1" ht="14.25" customHeight="1">
      <c r="B299" s="505"/>
      <c r="C299" s="507"/>
      <c r="D299" s="494"/>
      <c r="E299" s="501"/>
      <c r="F299" s="501"/>
      <c r="G299" s="101" t="s">
        <v>149</v>
      </c>
      <c r="H299" s="183">
        <v>49699672</v>
      </c>
      <c r="I299" s="151">
        <f>IFERROR(H299/E294,"-")</f>
        <v>4.8726516727747117E-2</v>
      </c>
      <c r="J299" s="183">
        <v>731</v>
      </c>
      <c r="K299" s="151">
        <f>IFERROR(J299/F294,"-")</f>
        <v>0.45488487865588051</v>
      </c>
      <c r="L299" s="186">
        <f t="shared" si="271"/>
        <v>67988.607387140903</v>
      </c>
      <c r="M299" s="86">
        <f t="shared" si="301"/>
        <v>3.9713152604987235E-2</v>
      </c>
      <c r="N299" s="501"/>
      <c r="O299" s="501"/>
      <c r="P299" s="101" t="s">
        <v>149</v>
      </c>
      <c r="Q299" s="183">
        <v>6278757</v>
      </c>
      <c r="R299" s="151">
        <f>IFERROR(Q299/N294,"-")</f>
        <v>5.2830735602436313E-2</v>
      </c>
      <c r="S299" s="183">
        <v>96</v>
      </c>
      <c r="T299" s="151">
        <f>IFERROR(S299/O294,"-")</f>
        <v>0.48730964467005078</v>
      </c>
      <c r="U299" s="186">
        <f t="shared" si="272"/>
        <v>65403.71875</v>
      </c>
      <c r="V299" s="86">
        <f t="shared" si="302"/>
        <v>5.2154071820503071E-3</v>
      </c>
      <c r="W299" s="501"/>
      <c r="X299" s="501"/>
      <c r="Y299" s="101" t="s">
        <v>149</v>
      </c>
      <c r="Z299" s="183">
        <v>4128155</v>
      </c>
      <c r="AA299" s="151">
        <f>IFERROR(Z299/W294,"-")</f>
        <v>4.5382668275374946E-2</v>
      </c>
      <c r="AB299" s="183">
        <v>49</v>
      </c>
      <c r="AC299" s="151">
        <f>IFERROR(AB299/X294,"-")</f>
        <v>0.47572815533980584</v>
      </c>
      <c r="AD299" s="186">
        <f t="shared" si="273"/>
        <v>84248.061224489793</v>
      </c>
      <c r="AE299" s="86">
        <f t="shared" si="303"/>
        <v>2.662030749171511E-3</v>
      </c>
      <c r="AF299" s="501"/>
      <c r="AG299" s="501"/>
      <c r="AH299" s="101" t="s">
        <v>149</v>
      </c>
      <c r="AI299" s="183">
        <v>9093330</v>
      </c>
      <c r="AJ299" s="151">
        <f>IFERROR(AI299/AF294,"-")</f>
        <v>4.4359557435200349E-2</v>
      </c>
      <c r="AK299" s="183">
        <v>97</v>
      </c>
      <c r="AL299" s="151">
        <f>IFERROR(AK299/AG294,"-")</f>
        <v>0.53296703296703296</v>
      </c>
      <c r="AM299" s="186">
        <f t="shared" si="274"/>
        <v>93745.67010309278</v>
      </c>
      <c r="AN299" s="86">
        <f t="shared" si="304"/>
        <v>5.2697343401966641E-3</v>
      </c>
      <c r="AO299" s="501"/>
      <c r="AP299" s="520"/>
      <c r="AQ299" s="101" t="s">
        <v>149</v>
      </c>
      <c r="AR299" s="183">
        <f t="shared" si="268"/>
        <v>69199914</v>
      </c>
      <c r="AS299" s="151">
        <f>IFERROR(AR299/AO294,"-")</f>
        <v>4.8230561047228962E-2</v>
      </c>
      <c r="AT299" s="183">
        <f t="shared" si="269"/>
        <v>973</v>
      </c>
      <c r="AU299" s="151">
        <f>IFERROR(AT299/AP294,"-")</f>
        <v>0.46577309717568216</v>
      </c>
      <c r="AV299" s="186">
        <f t="shared" si="275"/>
        <v>71120.158273381297</v>
      </c>
      <c r="AW299" s="86">
        <f t="shared" si="305"/>
        <v>5.2860324876405712E-2</v>
      </c>
      <c r="AX299" s="98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P299" s="132"/>
      <c r="BQ299" s="132"/>
      <c r="BR299" s="132"/>
      <c r="BS299" s="132"/>
      <c r="BU299" s="66"/>
      <c r="BV299" s="124"/>
    </row>
    <row r="300" spans="2:74" s="10" customFormat="1" ht="14.25" customHeight="1">
      <c r="B300" s="505"/>
      <c r="C300" s="507"/>
      <c r="D300" s="494"/>
      <c r="E300" s="501"/>
      <c r="F300" s="501"/>
      <c r="G300" s="101" t="s">
        <v>150</v>
      </c>
      <c r="H300" s="183">
        <v>24044835</v>
      </c>
      <c r="I300" s="151">
        <f>IFERROR(H300/E294,"-")</f>
        <v>2.3574019861608328E-2</v>
      </c>
      <c r="J300" s="183">
        <v>205</v>
      </c>
      <c r="K300" s="151">
        <f>IFERROR(J300/F294,"-")</f>
        <v>0.12756689483509645</v>
      </c>
      <c r="L300" s="186">
        <f t="shared" si="271"/>
        <v>117291.87804878049</v>
      </c>
      <c r="M300" s="86">
        <f t="shared" si="301"/>
        <v>1.113706742000326E-2</v>
      </c>
      <c r="N300" s="501"/>
      <c r="O300" s="501"/>
      <c r="P300" s="101" t="s">
        <v>150</v>
      </c>
      <c r="Q300" s="183">
        <v>5614134</v>
      </c>
      <c r="R300" s="151">
        <f>IFERROR(Q300/N294,"-")</f>
        <v>4.7238462802533715E-2</v>
      </c>
      <c r="S300" s="183">
        <v>26</v>
      </c>
      <c r="T300" s="151">
        <f>IFERROR(S300/O294,"-")</f>
        <v>0.13197969543147209</v>
      </c>
      <c r="U300" s="186">
        <f t="shared" si="272"/>
        <v>215928.23076923078</v>
      </c>
      <c r="V300" s="86">
        <f t="shared" si="302"/>
        <v>1.4125061118052914E-3</v>
      </c>
      <c r="W300" s="501"/>
      <c r="X300" s="501"/>
      <c r="Y300" s="101" t="s">
        <v>150</v>
      </c>
      <c r="Z300" s="183">
        <v>725614</v>
      </c>
      <c r="AA300" s="151">
        <f>IFERROR(Z300/W294,"-")</f>
        <v>7.9770017012364882E-3</v>
      </c>
      <c r="AB300" s="183">
        <v>13</v>
      </c>
      <c r="AC300" s="151">
        <f>IFERROR(AB300/X294,"-")</f>
        <v>0.12621359223300971</v>
      </c>
      <c r="AD300" s="186">
        <f t="shared" si="273"/>
        <v>55816.461538461539</v>
      </c>
      <c r="AE300" s="86">
        <f t="shared" si="303"/>
        <v>7.0625305590264569E-4</v>
      </c>
      <c r="AF300" s="501"/>
      <c r="AG300" s="501"/>
      <c r="AH300" s="101" t="s">
        <v>150</v>
      </c>
      <c r="AI300" s="183">
        <v>6809395</v>
      </c>
      <c r="AJ300" s="151">
        <f>IFERROR(AI300/AF294,"-")</f>
        <v>3.3217946407033072E-2</v>
      </c>
      <c r="AK300" s="183">
        <v>39</v>
      </c>
      <c r="AL300" s="151">
        <f>IFERROR(AK300/AG294,"-")</f>
        <v>0.21428571428571427</v>
      </c>
      <c r="AM300" s="186">
        <f t="shared" si="274"/>
        <v>174599.87179487178</v>
      </c>
      <c r="AN300" s="86">
        <f t="shared" si="304"/>
        <v>2.1187591677079374E-3</v>
      </c>
      <c r="AO300" s="501"/>
      <c r="AP300" s="520"/>
      <c r="AQ300" s="101" t="s">
        <v>150</v>
      </c>
      <c r="AR300" s="183">
        <f t="shared" si="268"/>
        <v>37193978</v>
      </c>
      <c r="AS300" s="151">
        <f>IFERROR(AR300/AO294,"-")</f>
        <v>2.5923246472796067E-2</v>
      </c>
      <c r="AT300" s="183">
        <f t="shared" si="269"/>
        <v>283</v>
      </c>
      <c r="AU300" s="151">
        <f>IFERROR(AT300/AP294,"-")</f>
        <v>0.13547151747247488</v>
      </c>
      <c r="AV300" s="186">
        <f t="shared" si="275"/>
        <v>131427.48409893992</v>
      </c>
      <c r="AW300" s="86">
        <f t="shared" si="305"/>
        <v>1.5374585755419135E-2</v>
      </c>
      <c r="AX300" s="98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P300" s="132"/>
      <c r="BQ300" s="132"/>
      <c r="BR300" s="132"/>
      <c r="BS300" s="132"/>
      <c r="BU300" s="66"/>
      <c r="BV300" s="124"/>
    </row>
    <row r="301" spans="2:74" s="10" customFormat="1" ht="14.25" customHeight="1">
      <c r="B301" s="505"/>
      <c r="C301" s="507"/>
      <c r="D301" s="494"/>
      <c r="E301" s="501"/>
      <c r="F301" s="501"/>
      <c r="G301" s="101" t="s">
        <v>160</v>
      </c>
      <c r="H301" s="183">
        <v>0</v>
      </c>
      <c r="I301" s="151">
        <f>IFERROR(H301/E294,"-")</f>
        <v>0</v>
      </c>
      <c r="J301" s="183">
        <v>0</v>
      </c>
      <c r="K301" s="151">
        <f>IFERROR(J301/F294,"-")</f>
        <v>0</v>
      </c>
      <c r="L301" s="186" t="str">
        <f t="shared" si="271"/>
        <v>-</v>
      </c>
      <c r="M301" s="86">
        <f t="shared" si="301"/>
        <v>0</v>
      </c>
      <c r="N301" s="501"/>
      <c r="O301" s="501"/>
      <c r="P301" s="101" t="s">
        <v>160</v>
      </c>
      <c r="Q301" s="183">
        <v>0</v>
      </c>
      <c r="R301" s="151">
        <f>IFERROR(Q301/N294,"-")</f>
        <v>0</v>
      </c>
      <c r="S301" s="183">
        <v>0</v>
      </c>
      <c r="T301" s="151">
        <f>IFERROR(S301/O294,"-")</f>
        <v>0</v>
      </c>
      <c r="U301" s="186" t="str">
        <f t="shared" si="272"/>
        <v>-</v>
      </c>
      <c r="V301" s="86">
        <f t="shared" si="302"/>
        <v>0</v>
      </c>
      <c r="W301" s="501"/>
      <c r="X301" s="501"/>
      <c r="Y301" s="101" t="s">
        <v>160</v>
      </c>
      <c r="Z301" s="183">
        <v>0</v>
      </c>
      <c r="AA301" s="151">
        <f>IFERROR(Z301/W294,"-")</f>
        <v>0</v>
      </c>
      <c r="AB301" s="183">
        <v>0</v>
      </c>
      <c r="AC301" s="151">
        <f>IFERROR(AB301/X294,"-")</f>
        <v>0</v>
      </c>
      <c r="AD301" s="186" t="str">
        <f t="shared" si="273"/>
        <v>-</v>
      </c>
      <c r="AE301" s="86">
        <f t="shared" si="303"/>
        <v>0</v>
      </c>
      <c r="AF301" s="501"/>
      <c r="AG301" s="501"/>
      <c r="AH301" s="101" t="s">
        <v>160</v>
      </c>
      <c r="AI301" s="183">
        <v>0</v>
      </c>
      <c r="AJ301" s="151">
        <f>IFERROR(AI301/AF294,"-")</f>
        <v>0</v>
      </c>
      <c r="AK301" s="183">
        <v>0</v>
      </c>
      <c r="AL301" s="151">
        <f>IFERROR(AK301/AG294,"-")</f>
        <v>0</v>
      </c>
      <c r="AM301" s="186" t="str">
        <f t="shared" si="274"/>
        <v>-</v>
      </c>
      <c r="AN301" s="86">
        <f t="shared" si="304"/>
        <v>0</v>
      </c>
      <c r="AO301" s="501"/>
      <c r="AP301" s="520"/>
      <c r="AQ301" s="101" t="s">
        <v>160</v>
      </c>
      <c r="AR301" s="183">
        <f t="shared" si="268"/>
        <v>0</v>
      </c>
      <c r="AS301" s="151">
        <f>IFERROR(AR301/AO294,"-")</f>
        <v>0</v>
      </c>
      <c r="AT301" s="183">
        <f t="shared" si="269"/>
        <v>0</v>
      </c>
      <c r="AU301" s="151">
        <f>IFERROR(AT301/AP294,"-")</f>
        <v>0</v>
      </c>
      <c r="AV301" s="186" t="str">
        <f t="shared" si="275"/>
        <v>-</v>
      </c>
      <c r="AW301" s="86">
        <f t="shared" si="305"/>
        <v>0</v>
      </c>
      <c r="AX301" s="98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P301" s="132"/>
      <c r="BQ301" s="132"/>
      <c r="BR301" s="132"/>
      <c r="BS301" s="132"/>
      <c r="BU301" s="66"/>
      <c r="BV301" s="124"/>
    </row>
    <row r="302" spans="2:74" s="10" customFormat="1" ht="14.25" customHeight="1">
      <c r="B302" s="505"/>
      <c r="C302" s="507"/>
      <c r="D302" s="494"/>
      <c r="E302" s="501"/>
      <c r="F302" s="501"/>
      <c r="G302" s="101" t="s">
        <v>151</v>
      </c>
      <c r="H302" s="183">
        <v>70730</v>
      </c>
      <c r="I302" s="151">
        <f>IFERROR(H302/E294,"-")</f>
        <v>6.9345055801445801E-5</v>
      </c>
      <c r="J302" s="183">
        <v>7</v>
      </c>
      <c r="K302" s="151">
        <f>IFERROR(J302/F294,"-")</f>
        <v>4.3559427504667085E-3</v>
      </c>
      <c r="L302" s="186">
        <f t="shared" si="271"/>
        <v>10104.285714285714</v>
      </c>
      <c r="M302" s="86">
        <f t="shared" si="301"/>
        <v>3.8029010702450154E-4</v>
      </c>
      <c r="N302" s="501"/>
      <c r="O302" s="501"/>
      <c r="P302" s="101" t="s">
        <v>151</v>
      </c>
      <c r="Q302" s="183">
        <v>2860</v>
      </c>
      <c r="R302" s="151">
        <f>IFERROR(Q302/N294,"-")</f>
        <v>2.4064620405435002E-5</v>
      </c>
      <c r="S302" s="183">
        <v>2</v>
      </c>
      <c r="T302" s="151">
        <f>IFERROR(S302/O294,"-")</f>
        <v>1.015228426395939E-2</v>
      </c>
      <c r="U302" s="186">
        <f t="shared" si="272"/>
        <v>1430</v>
      </c>
      <c r="V302" s="86">
        <f t="shared" si="302"/>
        <v>1.0865431629271472E-4</v>
      </c>
      <c r="W302" s="501"/>
      <c r="X302" s="501"/>
      <c r="Y302" s="101" t="s">
        <v>151</v>
      </c>
      <c r="Z302" s="183">
        <v>0</v>
      </c>
      <c r="AA302" s="151">
        <f>IFERROR(Z302/W294,"-")</f>
        <v>0</v>
      </c>
      <c r="AB302" s="183">
        <v>0</v>
      </c>
      <c r="AC302" s="151">
        <f>IFERROR(AB302/X294,"-")</f>
        <v>0</v>
      </c>
      <c r="AD302" s="186" t="str">
        <f t="shared" si="273"/>
        <v>-</v>
      </c>
      <c r="AE302" s="86">
        <f t="shared" si="303"/>
        <v>0</v>
      </c>
      <c r="AF302" s="501"/>
      <c r="AG302" s="501"/>
      <c r="AH302" s="101" t="s">
        <v>151</v>
      </c>
      <c r="AI302" s="183">
        <v>37337</v>
      </c>
      <c r="AJ302" s="151">
        <f>IFERROR(AI302/AF294,"-")</f>
        <v>1.8213930385877069E-4</v>
      </c>
      <c r="AK302" s="183">
        <v>2</v>
      </c>
      <c r="AL302" s="151">
        <f>IFERROR(AK302/AG294,"-")</f>
        <v>1.098901098901099E-2</v>
      </c>
      <c r="AM302" s="186">
        <f t="shared" si="274"/>
        <v>18668.5</v>
      </c>
      <c r="AN302" s="86">
        <f t="shared" si="304"/>
        <v>1.0865431629271472E-4</v>
      </c>
      <c r="AO302" s="501"/>
      <c r="AP302" s="520"/>
      <c r="AQ302" s="101" t="s">
        <v>151</v>
      </c>
      <c r="AR302" s="183">
        <f t="shared" si="268"/>
        <v>110927</v>
      </c>
      <c r="AS302" s="151">
        <f>IFERROR(AR302/AO294,"-")</f>
        <v>7.7313267257614907E-5</v>
      </c>
      <c r="AT302" s="183">
        <f t="shared" si="269"/>
        <v>11</v>
      </c>
      <c r="AU302" s="151">
        <f>IFERROR(AT302/AP294,"-")</f>
        <v>5.2656773575873624E-3</v>
      </c>
      <c r="AV302" s="186">
        <f t="shared" si="275"/>
        <v>10084.272727272728</v>
      </c>
      <c r="AW302" s="86">
        <f t="shared" si="305"/>
        <v>5.9759873960993099E-4</v>
      </c>
      <c r="AX302" s="98"/>
      <c r="AY302" s="66"/>
      <c r="AZ302" s="66"/>
      <c r="BA302" s="66"/>
      <c r="BB302" s="66"/>
      <c r="BC302" s="66"/>
      <c r="BD302" s="66"/>
      <c r="BE302" s="66"/>
      <c r="BF302" s="66"/>
      <c r="BG302" s="66"/>
      <c r="BH302" s="66"/>
      <c r="BI302" s="66"/>
      <c r="BP302" s="132"/>
      <c r="BQ302" s="132"/>
      <c r="BR302" s="132"/>
      <c r="BS302" s="132"/>
      <c r="BU302" s="66"/>
      <c r="BV302" s="124"/>
    </row>
    <row r="303" spans="2:74" s="10" customFormat="1" ht="14.25" customHeight="1">
      <c r="B303" s="505"/>
      <c r="C303" s="507"/>
      <c r="D303" s="494"/>
      <c r="E303" s="501"/>
      <c r="F303" s="501"/>
      <c r="G303" s="101" t="s">
        <v>152</v>
      </c>
      <c r="H303" s="183">
        <v>1150282</v>
      </c>
      <c r="I303" s="151">
        <f>IFERROR(H303/E294,"-")</f>
        <v>1.1277586523031058E-3</v>
      </c>
      <c r="J303" s="183">
        <v>82</v>
      </c>
      <c r="K303" s="151">
        <f>IFERROR(J303/F294,"-")</f>
        <v>5.1026757934038582E-2</v>
      </c>
      <c r="L303" s="186">
        <f t="shared" si="271"/>
        <v>14027.829268292682</v>
      </c>
      <c r="M303" s="86">
        <f t="shared" si="301"/>
        <v>4.4548269680013035E-3</v>
      </c>
      <c r="N303" s="501"/>
      <c r="O303" s="501"/>
      <c r="P303" s="101" t="s">
        <v>152</v>
      </c>
      <c r="Q303" s="183">
        <v>93181</v>
      </c>
      <c r="R303" s="151">
        <f>IFERROR(Q303/N294,"-")</f>
        <v>7.8404384405553814E-4</v>
      </c>
      <c r="S303" s="183">
        <v>10</v>
      </c>
      <c r="T303" s="151">
        <f>IFERROR(S303/O294,"-")</f>
        <v>5.0761421319796954E-2</v>
      </c>
      <c r="U303" s="186">
        <f t="shared" si="272"/>
        <v>9318.1</v>
      </c>
      <c r="V303" s="86">
        <f t="shared" si="302"/>
        <v>5.4327158146357359E-4</v>
      </c>
      <c r="W303" s="501"/>
      <c r="X303" s="501"/>
      <c r="Y303" s="101" t="s">
        <v>152</v>
      </c>
      <c r="Z303" s="183">
        <v>215058</v>
      </c>
      <c r="AA303" s="151">
        <f>IFERROR(Z303/W294,"-")</f>
        <v>2.3642295102692572E-3</v>
      </c>
      <c r="AB303" s="183">
        <v>5</v>
      </c>
      <c r="AC303" s="151">
        <f>IFERROR(AB303/X294,"-")</f>
        <v>4.8543689320388349E-2</v>
      </c>
      <c r="AD303" s="186">
        <f t="shared" si="273"/>
        <v>43011.6</v>
      </c>
      <c r="AE303" s="86">
        <f t="shared" si="303"/>
        <v>2.7163579073178679E-4</v>
      </c>
      <c r="AF303" s="501"/>
      <c r="AG303" s="501"/>
      <c r="AH303" s="101" t="s">
        <v>152</v>
      </c>
      <c r="AI303" s="183">
        <v>119916</v>
      </c>
      <c r="AJ303" s="151">
        <f>IFERROR(AI303/AF294,"-")</f>
        <v>5.8498049552798423E-4</v>
      </c>
      <c r="AK303" s="183">
        <v>18</v>
      </c>
      <c r="AL303" s="151">
        <f>IFERROR(AK303/AG294,"-")</f>
        <v>9.8901098901098897E-2</v>
      </c>
      <c r="AM303" s="186">
        <f t="shared" si="274"/>
        <v>6662</v>
      </c>
      <c r="AN303" s="86">
        <f t="shared" si="304"/>
        <v>9.7788884663443259E-4</v>
      </c>
      <c r="AO303" s="501"/>
      <c r="AP303" s="520"/>
      <c r="AQ303" s="101" t="s">
        <v>152</v>
      </c>
      <c r="AR303" s="183">
        <f t="shared" si="268"/>
        <v>1578437</v>
      </c>
      <c r="AS303" s="151">
        <f>IFERROR(AR303/AO294,"-")</f>
        <v>1.100130010099506E-3</v>
      </c>
      <c r="AT303" s="183">
        <f t="shared" si="269"/>
        <v>115</v>
      </c>
      <c r="AU303" s="151">
        <f>IFERROR(AT303/AP294,"-")</f>
        <v>5.5050263283867883E-2</v>
      </c>
      <c r="AV303" s="186">
        <f t="shared" si="275"/>
        <v>13725.539130434783</v>
      </c>
      <c r="AW303" s="86">
        <f t="shared" si="305"/>
        <v>6.2476231868310965E-3</v>
      </c>
      <c r="AX303" s="98"/>
      <c r="AY303" s="66"/>
      <c r="AZ303" s="66"/>
      <c r="BA303" s="66"/>
      <c r="BB303" s="66"/>
      <c r="BC303" s="66"/>
      <c r="BD303" s="66"/>
      <c r="BE303" s="66"/>
      <c r="BF303" s="66"/>
      <c r="BG303" s="66"/>
      <c r="BH303" s="66"/>
      <c r="BI303" s="66"/>
      <c r="BP303" s="132"/>
      <c r="BQ303" s="132"/>
      <c r="BR303" s="132"/>
      <c r="BS303" s="132"/>
      <c r="BU303" s="66"/>
      <c r="BV303" s="124"/>
    </row>
    <row r="304" spans="2:74" s="10" customFormat="1" ht="14.25" customHeight="1">
      <c r="B304" s="505"/>
      <c r="C304" s="507"/>
      <c r="D304" s="494"/>
      <c r="E304" s="501"/>
      <c r="F304" s="501"/>
      <c r="G304" s="101" t="s">
        <v>153</v>
      </c>
      <c r="H304" s="183">
        <v>16093</v>
      </c>
      <c r="I304" s="151">
        <f>IFERROR(H304/E294,"-")</f>
        <v>1.5777887501946376E-5</v>
      </c>
      <c r="J304" s="183">
        <v>5</v>
      </c>
      <c r="K304" s="151">
        <f>IFERROR(J304/F294,"-")</f>
        <v>3.1113876789047915E-3</v>
      </c>
      <c r="L304" s="186">
        <f t="shared" si="271"/>
        <v>3218.6</v>
      </c>
      <c r="M304" s="86">
        <f t="shared" si="301"/>
        <v>2.7163579073178679E-4</v>
      </c>
      <c r="N304" s="501"/>
      <c r="O304" s="501"/>
      <c r="P304" s="101" t="s">
        <v>153</v>
      </c>
      <c r="Q304" s="183">
        <v>9448</v>
      </c>
      <c r="R304" s="151">
        <f>IFERROR(Q304/N294,"-")</f>
        <v>7.949738936732514E-5</v>
      </c>
      <c r="S304" s="183">
        <v>1</v>
      </c>
      <c r="T304" s="151">
        <f>IFERROR(S304/O294,"-")</f>
        <v>5.076142131979695E-3</v>
      </c>
      <c r="U304" s="186">
        <f t="shared" si="272"/>
        <v>9448</v>
      </c>
      <c r="V304" s="86">
        <f t="shared" si="302"/>
        <v>5.4327158146357362E-5</v>
      </c>
      <c r="W304" s="501"/>
      <c r="X304" s="501"/>
      <c r="Y304" s="101" t="s">
        <v>153</v>
      </c>
      <c r="Z304" s="183">
        <v>270811</v>
      </c>
      <c r="AA304" s="151">
        <f>IFERROR(Z304/W294,"-")</f>
        <v>2.9771473644576245E-3</v>
      </c>
      <c r="AB304" s="183">
        <v>2</v>
      </c>
      <c r="AC304" s="151">
        <f>IFERROR(AB304/X294,"-")</f>
        <v>1.9417475728155338E-2</v>
      </c>
      <c r="AD304" s="186">
        <f t="shared" si="273"/>
        <v>135405.5</v>
      </c>
      <c r="AE304" s="86">
        <f t="shared" si="303"/>
        <v>1.0865431629271472E-4</v>
      </c>
      <c r="AF304" s="501"/>
      <c r="AG304" s="501"/>
      <c r="AH304" s="101" t="s">
        <v>153</v>
      </c>
      <c r="AI304" s="183">
        <v>34736</v>
      </c>
      <c r="AJ304" s="151">
        <f>IFERROR(AI304/AF294,"-")</f>
        <v>1.6945096978434953E-4</v>
      </c>
      <c r="AK304" s="183">
        <v>3</v>
      </c>
      <c r="AL304" s="151">
        <f>IFERROR(AK304/AG294,"-")</f>
        <v>1.6483516483516484E-2</v>
      </c>
      <c r="AM304" s="186">
        <f t="shared" si="274"/>
        <v>11578.666666666666</v>
      </c>
      <c r="AN304" s="86">
        <f t="shared" si="304"/>
        <v>1.629814744390721E-4</v>
      </c>
      <c r="AO304" s="501"/>
      <c r="AP304" s="520"/>
      <c r="AQ304" s="101" t="s">
        <v>153</v>
      </c>
      <c r="AR304" s="183">
        <f t="shared" si="268"/>
        <v>331088</v>
      </c>
      <c r="AS304" s="151">
        <f>IFERROR(AR304/AO294,"-")</f>
        <v>2.3075982429696291E-4</v>
      </c>
      <c r="AT304" s="183">
        <f t="shared" si="269"/>
        <v>11</v>
      </c>
      <c r="AU304" s="151">
        <f>IFERROR(AT304/AP294,"-")</f>
        <v>5.2656773575873624E-3</v>
      </c>
      <c r="AV304" s="186">
        <f t="shared" si="275"/>
        <v>30098.909090909092</v>
      </c>
      <c r="AW304" s="86">
        <f t="shared" si="305"/>
        <v>5.9759873960993099E-4</v>
      </c>
      <c r="AX304" s="98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P304" s="132"/>
      <c r="BQ304" s="132"/>
      <c r="BR304" s="132"/>
      <c r="BS304" s="132"/>
      <c r="BU304" s="66"/>
      <c r="BV304" s="124"/>
    </row>
    <row r="305" spans="2:74" s="10" customFormat="1" ht="14.25" customHeight="1">
      <c r="B305" s="505"/>
      <c r="C305" s="507"/>
      <c r="D305" s="494"/>
      <c r="E305" s="501"/>
      <c r="F305" s="501"/>
      <c r="G305" s="101" t="s">
        <v>154</v>
      </c>
      <c r="H305" s="183">
        <v>108921</v>
      </c>
      <c r="I305" s="151">
        <f>IFERROR(H305/E294,"-")</f>
        <v>1.0678824859252479E-4</v>
      </c>
      <c r="J305" s="183">
        <v>5</v>
      </c>
      <c r="K305" s="151">
        <f>IFERROR(J305/F294,"-")</f>
        <v>3.1113876789047915E-3</v>
      </c>
      <c r="L305" s="186">
        <f t="shared" si="271"/>
        <v>21784.2</v>
      </c>
      <c r="M305" s="86">
        <f t="shared" si="301"/>
        <v>2.7163579073178679E-4</v>
      </c>
      <c r="N305" s="501"/>
      <c r="O305" s="501"/>
      <c r="P305" s="101" t="s">
        <v>154</v>
      </c>
      <c r="Q305" s="183">
        <v>0</v>
      </c>
      <c r="R305" s="151">
        <f>IFERROR(Q305/N294,"-")</f>
        <v>0</v>
      </c>
      <c r="S305" s="183">
        <v>0</v>
      </c>
      <c r="T305" s="151">
        <f>IFERROR(S305/O294,"-")</f>
        <v>0</v>
      </c>
      <c r="U305" s="186" t="str">
        <f t="shared" si="272"/>
        <v>-</v>
      </c>
      <c r="V305" s="86">
        <f t="shared" si="302"/>
        <v>0</v>
      </c>
      <c r="W305" s="501"/>
      <c r="X305" s="501"/>
      <c r="Y305" s="101" t="s">
        <v>154</v>
      </c>
      <c r="Z305" s="183">
        <v>6747</v>
      </c>
      <c r="AA305" s="151">
        <f>IFERROR(Z305/W294,"-")</f>
        <v>7.4172811547520558E-5</v>
      </c>
      <c r="AB305" s="183">
        <v>1</v>
      </c>
      <c r="AC305" s="151">
        <f>IFERROR(AB305/X294,"-")</f>
        <v>9.7087378640776691E-3</v>
      </c>
      <c r="AD305" s="186">
        <f t="shared" si="273"/>
        <v>6747</v>
      </c>
      <c r="AE305" s="86">
        <f t="shared" si="303"/>
        <v>5.4327158146357362E-5</v>
      </c>
      <c r="AF305" s="501"/>
      <c r="AG305" s="501"/>
      <c r="AH305" s="101" t="s">
        <v>154</v>
      </c>
      <c r="AI305" s="183">
        <v>289825</v>
      </c>
      <c r="AJ305" s="151">
        <f>IFERROR(AI305/AF294,"-")</f>
        <v>1.4138394552553289E-3</v>
      </c>
      <c r="AK305" s="183">
        <v>6</v>
      </c>
      <c r="AL305" s="151">
        <f>IFERROR(AK305/AG294,"-")</f>
        <v>3.2967032967032968E-2</v>
      </c>
      <c r="AM305" s="186">
        <f t="shared" si="274"/>
        <v>48304.166666666664</v>
      </c>
      <c r="AN305" s="86">
        <f t="shared" si="304"/>
        <v>3.259629488781442E-4</v>
      </c>
      <c r="AO305" s="501"/>
      <c r="AP305" s="520"/>
      <c r="AQ305" s="101" t="s">
        <v>154</v>
      </c>
      <c r="AR305" s="183">
        <f t="shared" si="268"/>
        <v>405493</v>
      </c>
      <c r="AS305" s="151">
        <f>IFERROR(AR305/AO294,"-")</f>
        <v>2.8261819647238312E-4</v>
      </c>
      <c r="AT305" s="183">
        <f t="shared" si="269"/>
        <v>12</v>
      </c>
      <c r="AU305" s="151">
        <f>IFERROR(AT305/AP294,"-")</f>
        <v>5.7443752991862135E-3</v>
      </c>
      <c r="AV305" s="186">
        <f t="shared" si="275"/>
        <v>33791.083333333336</v>
      </c>
      <c r="AW305" s="86">
        <f t="shared" si="305"/>
        <v>6.5192589775628839E-4</v>
      </c>
      <c r="AX305" s="98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P305" s="132"/>
      <c r="BQ305" s="132"/>
      <c r="BR305" s="132"/>
      <c r="BS305" s="132"/>
      <c r="BU305" s="66"/>
      <c r="BV305" s="124"/>
    </row>
    <row r="306" spans="2:74" s="10" customFormat="1" ht="14.25" customHeight="1">
      <c r="B306" s="505"/>
      <c r="C306" s="507"/>
      <c r="D306" s="494"/>
      <c r="E306" s="501"/>
      <c r="F306" s="501"/>
      <c r="G306" s="101" t="s">
        <v>155</v>
      </c>
      <c r="H306" s="183">
        <v>6723258</v>
      </c>
      <c r="I306" s="151">
        <f>IFERROR(H306/E294,"-")</f>
        <v>6.5916117796906105E-3</v>
      </c>
      <c r="J306" s="183">
        <v>181</v>
      </c>
      <c r="K306" s="151">
        <f>IFERROR(J306/F294,"-")</f>
        <v>0.11263223397635345</v>
      </c>
      <c r="L306" s="186">
        <f t="shared" si="271"/>
        <v>37145.071823204416</v>
      </c>
      <c r="M306" s="86">
        <f t="shared" si="301"/>
        <v>9.8332156244906824E-3</v>
      </c>
      <c r="N306" s="501"/>
      <c r="O306" s="501"/>
      <c r="P306" s="101" t="s">
        <v>155</v>
      </c>
      <c r="Q306" s="183">
        <v>354035</v>
      </c>
      <c r="R306" s="151">
        <f>IFERROR(Q306/N294,"-")</f>
        <v>2.9789223374958678E-3</v>
      </c>
      <c r="S306" s="183">
        <v>27</v>
      </c>
      <c r="T306" s="151">
        <f>IFERROR(S306/O294,"-")</f>
        <v>0.13705583756345177</v>
      </c>
      <c r="U306" s="186">
        <f t="shared" si="272"/>
        <v>13112.407407407407</v>
      </c>
      <c r="V306" s="86">
        <f t="shared" si="302"/>
        <v>1.4668332699516488E-3</v>
      </c>
      <c r="W306" s="501"/>
      <c r="X306" s="501"/>
      <c r="Y306" s="101" t="s">
        <v>155</v>
      </c>
      <c r="Z306" s="183">
        <v>248720</v>
      </c>
      <c r="AA306" s="151">
        <f>IFERROR(Z306/W294,"-")</f>
        <v>2.7342910461092803E-3</v>
      </c>
      <c r="AB306" s="183">
        <v>16</v>
      </c>
      <c r="AC306" s="151">
        <f>IFERROR(AB306/X294,"-")</f>
        <v>0.1553398058252427</v>
      </c>
      <c r="AD306" s="186">
        <f t="shared" si="273"/>
        <v>15545</v>
      </c>
      <c r="AE306" s="86">
        <f t="shared" si="303"/>
        <v>8.6923453034171779E-4</v>
      </c>
      <c r="AF306" s="501"/>
      <c r="AG306" s="501"/>
      <c r="AH306" s="101" t="s">
        <v>155</v>
      </c>
      <c r="AI306" s="183">
        <v>1358338</v>
      </c>
      <c r="AJ306" s="151">
        <f>IFERROR(AI306/AF294,"-")</f>
        <v>6.6263153902272514E-3</v>
      </c>
      <c r="AK306" s="183">
        <v>30</v>
      </c>
      <c r="AL306" s="151">
        <f>IFERROR(AK306/AG294,"-")</f>
        <v>0.16483516483516483</v>
      </c>
      <c r="AM306" s="186">
        <f t="shared" si="274"/>
        <v>45277.933333333334</v>
      </c>
      <c r="AN306" s="86">
        <f t="shared" si="304"/>
        <v>1.629814744390721E-3</v>
      </c>
      <c r="AO306" s="501"/>
      <c r="AP306" s="520"/>
      <c r="AQ306" s="101" t="s">
        <v>155</v>
      </c>
      <c r="AR306" s="183">
        <f t="shared" si="268"/>
        <v>8684351</v>
      </c>
      <c r="AS306" s="151">
        <f>IFERROR(AR306/AO294,"-")</f>
        <v>6.0527693872721271E-3</v>
      </c>
      <c r="AT306" s="183">
        <f t="shared" si="269"/>
        <v>254</v>
      </c>
      <c r="AU306" s="151">
        <f>IFERROR(AT306/AP294,"-")</f>
        <v>0.12158927716610819</v>
      </c>
      <c r="AV306" s="186">
        <f t="shared" si="275"/>
        <v>34190.358267716532</v>
      </c>
      <c r="AW306" s="86">
        <f t="shared" si="305"/>
        <v>1.3799098169174771E-2</v>
      </c>
      <c r="AX306" s="98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P306" s="132"/>
      <c r="BQ306" s="132"/>
      <c r="BR306" s="132"/>
      <c r="BS306" s="132"/>
      <c r="BU306" s="66"/>
      <c r="BV306" s="124"/>
    </row>
    <row r="307" spans="2:74" s="10" customFormat="1" ht="14.25" customHeight="1">
      <c r="B307" s="505"/>
      <c r="C307" s="507"/>
      <c r="D307" s="494"/>
      <c r="E307" s="501"/>
      <c r="F307" s="501"/>
      <c r="G307" s="101" t="s">
        <v>156</v>
      </c>
      <c r="H307" s="183">
        <v>8576335</v>
      </c>
      <c r="I307" s="151">
        <f>IFERROR(H307/E294,"-")</f>
        <v>8.4084042011436828E-3</v>
      </c>
      <c r="J307" s="183">
        <v>126</v>
      </c>
      <c r="K307" s="151">
        <f>IFERROR(J307/F294,"-")</f>
        <v>7.8406969508400745E-2</v>
      </c>
      <c r="L307" s="186">
        <f t="shared" si="271"/>
        <v>68066.150793650799</v>
      </c>
      <c r="M307" s="86">
        <f t="shared" si="301"/>
        <v>6.8452219264410275E-3</v>
      </c>
      <c r="N307" s="501"/>
      <c r="O307" s="501"/>
      <c r="P307" s="101" t="s">
        <v>156</v>
      </c>
      <c r="Q307" s="183">
        <v>469119</v>
      </c>
      <c r="R307" s="151">
        <f>IFERROR(Q307/N294,"-")</f>
        <v>3.9472624685235186E-3</v>
      </c>
      <c r="S307" s="183">
        <v>16</v>
      </c>
      <c r="T307" s="151">
        <f>IFERROR(S307/O294,"-")</f>
        <v>8.1218274111675121E-2</v>
      </c>
      <c r="U307" s="186">
        <f t="shared" si="272"/>
        <v>29319.9375</v>
      </c>
      <c r="V307" s="86">
        <f t="shared" si="302"/>
        <v>8.6923453034171779E-4</v>
      </c>
      <c r="W307" s="501"/>
      <c r="X307" s="501"/>
      <c r="Y307" s="101" t="s">
        <v>156</v>
      </c>
      <c r="Z307" s="183">
        <v>1562929</v>
      </c>
      <c r="AA307" s="151">
        <f>IFERROR(Z307/W294,"-")</f>
        <v>1.7181982833726808E-2</v>
      </c>
      <c r="AB307" s="183">
        <v>7</v>
      </c>
      <c r="AC307" s="151">
        <f>IFERROR(AB307/X294,"-")</f>
        <v>6.7961165048543687E-2</v>
      </c>
      <c r="AD307" s="186">
        <f t="shared" si="273"/>
        <v>223275.57142857142</v>
      </c>
      <c r="AE307" s="86">
        <f t="shared" si="303"/>
        <v>3.8029010702450154E-4</v>
      </c>
      <c r="AF307" s="501"/>
      <c r="AG307" s="501"/>
      <c r="AH307" s="101" t="s">
        <v>156</v>
      </c>
      <c r="AI307" s="183">
        <v>5691147</v>
      </c>
      <c r="AJ307" s="151">
        <f>IFERROR(AI307/AF294,"-")</f>
        <v>2.7762850596939531E-2</v>
      </c>
      <c r="AK307" s="183">
        <v>30</v>
      </c>
      <c r="AL307" s="151">
        <f>IFERROR(AK307/AG294,"-")</f>
        <v>0.16483516483516483</v>
      </c>
      <c r="AM307" s="186">
        <f t="shared" si="274"/>
        <v>189704.9</v>
      </c>
      <c r="AN307" s="86">
        <f t="shared" si="304"/>
        <v>1.629814744390721E-3</v>
      </c>
      <c r="AO307" s="501"/>
      <c r="AP307" s="520"/>
      <c r="AQ307" s="101" t="s">
        <v>156</v>
      </c>
      <c r="AR307" s="183">
        <f t="shared" si="268"/>
        <v>16299530</v>
      </c>
      <c r="AS307" s="151">
        <f>IFERROR(AR307/AO294,"-")</f>
        <v>1.136035337711749E-2</v>
      </c>
      <c r="AT307" s="183">
        <f t="shared" si="269"/>
        <v>179</v>
      </c>
      <c r="AU307" s="151">
        <f>IFERROR(AT307/AP294,"-")</f>
        <v>8.5686931546194348E-2</v>
      </c>
      <c r="AV307" s="186">
        <f t="shared" si="275"/>
        <v>91058.82681564246</v>
      </c>
      <c r="AW307" s="86">
        <f t="shared" si="305"/>
        <v>9.7245613081979685E-3</v>
      </c>
      <c r="AX307" s="98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P307" s="132"/>
      <c r="BQ307" s="132"/>
      <c r="BR307" s="132"/>
      <c r="BS307" s="132"/>
      <c r="BU307" s="66"/>
      <c r="BV307" s="124"/>
    </row>
    <row r="308" spans="2:74" s="10" customFormat="1" ht="14.25" customHeight="1">
      <c r="B308" s="505"/>
      <c r="C308" s="507"/>
      <c r="D308" s="494"/>
      <c r="E308" s="501"/>
      <c r="F308" s="501"/>
      <c r="G308" s="101" t="s">
        <v>157</v>
      </c>
      <c r="H308" s="183">
        <v>3997666</v>
      </c>
      <c r="I308" s="151">
        <f>IFERROR(H308/E294,"-")</f>
        <v>3.9193888285811197E-3</v>
      </c>
      <c r="J308" s="183">
        <v>92</v>
      </c>
      <c r="K308" s="151">
        <f>IFERROR(J308/F294,"-")</f>
        <v>5.7249533291848162E-2</v>
      </c>
      <c r="L308" s="186">
        <f t="shared" si="271"/>
        <v>43452.891304347824</v>
      </c>
      <c r="M308" s="86">
        <f t="shared" si="301"/>
        <v>4.9980985494648775E-3</v>
      </c>
      <c r="N308" s="501"/>
      <c r="O308" s="501"/>
      <c r="P308" s="101" t="s">
        <v>157</v>
      </c>
      <c r="Q308" s="183">
        <v>541949</v>
      </c>
      <c r="R308" s="151">
        <f>IFERROR(Q308/N294,"-")</f>
        <v>4.5600688685682152E-3</v>
      </c>
      <c r="S308" s="183">
        <v>15</v>
      </c>
      <c r="T308" s="151">
        <f>IFERROR(S308/O294,"-")</f>
        <v>7.6142131979695438E-2</v>
      </c>
      <c r="U308" s="186">
        <f t="shared" si="272"/>
        <v>36129.933333333334</v>
      </c>
      <c r="V308" s="86">
        <f t="shared" si="302"/>
        <v>8.1490737219536049E-4</v>
      </c>
      <c r="W308" s="501"/>
      <c r="X308" s="501"/>
      <c r="Y308" s="101" t="s">
        <v>157</v>
      </c>
      <c r="Z308" s="183">
        <v>380824</v>
      </c>
      <c r="AA308" s="151">
        <f>IFERROR(Z308/W294,"-")</f>
        <v>4.18656985101126E-3</v>
      </c>
      <c r="AB308" s="183">
        <v>11</v>
      </c>
      <c r="AC308" s="151">
        <f>IFERROR(AB308/X294,"-")</f>
        <v>0.10679611650485436</v>
      </c>
      <c r="AD308" s="186">
        <f t="shared" si="273"/>
        <v>34620.36363636364</v>
      </c>
      <c r="AE308" s="86">
        <f t="shared" si="303"/>
        <v>5.9759873960993099E-4</v>
      </c>
      <c r="AF308" s="501"/>
      <c r="AG308" s="501"/>
      <c r="AH308" s="101" t="s">
        <v>157</v>
      </c>
      <c r="AI308" s="183">
        <v>648216</v>
      </c>
      <c r="AJ308" s="151">
        <f>IFERROR(AI308/AF294,"-")</f>
        <v>3.1621611535505505E-3</v>
      </c>
      <c r="AK308" s="183">
        <v>16</v>
      </c>
      <c r="AL308" s="151">
        <f>IFERROR(AK308/AG294,"-")</f>
        <v>8.7912087912087919E-2</v>
      </c>
      <c r="AM308" s="186">
        <f t="shared" si="274"/>
        <v>40513.5</v>
      </c>
      <c r="AN308" s="86">
        <f t="shared" si="304"/>
        <v>8.6923453034171779E-4</v>
      </c>
      <c r="AO308" s="501"/>
      <c r="AP308" s="520"/>
      <c r="AQ308" s="101" t="s">
        <v>157</v>
      </c>
      <c r="AR308" s="183">
        <f t="shared" si="268"/>
        <v>5568655</v>
      </c>
      <c r="AS308" s="151">
        <f>IFERROR(AR308/AO294,"-")</f>
        <v>3.8812093744575579E-3</v>
      </c>
      <c r="AT308" s="183">
        <f t="shared" si="269"/>
        <v>134</v>
      </c>
      <c r="AU308" s="151">
        <f>IFERROR(AT308/AP294,"-")</f>
        <v>6.4145524174246057E-2</v>
      </c>
      <c r="AV308" s="186">
        <f t="shared" si="275"/>
        <v>41557.126865671642</v>
      </c>
      <c r="AW308" s="86">
        <f t="shared" si="305"/>
        <v>7.2798391916118867E-3</v>
      </c>
      <c r="AX308" s="98"/>
      <c r="AY308" s="66"/>
      <c r="AZ308" s="66"/>
      <c r="BA308" s="66"/>
      <c r="BB308" s="66"/>
      <c r="BC308" s="66"/>
      <c r="BD308" s="66"/>
      <c r="BE308" s="66"/>
      <c r="BF308" s="66"/>
      <c r="BG308" s="66"/>
      <c r="BH308" s="66"/>
      <c r="BI308" s="66"/>
      <c r="BP308" s="132"/>
      <c r="BQ308" s="132"/>
      <c r="BR308" s="132"/>
      <c r="BS308" s="132"/>
      <c r="BU308" s="66"/>
      <c r="BV308" s="124"/>
    </row>
    <row r="309" spans="2:74" s="10" customFormat="1" ht="14.25" customHeight="1">
      <c r="B309" s="505"/>
      <c r="C309" s="507"/>
      <c r="D309" s="494"/>
      <c r="E309" s="501"/>
      <c r="F309" s="501"/>
      <c r="G309" s="102" t="s">
        <v>158</v>
      </c>
      <c r="H309" s="184">
        <v>1876033</v>
      </c>
      <c r="I309" s="152">
        <f>IFERROR(H309/E294,"-")</f>
        <v>1.8392989264859856E-3</v>
      </c>
      <c r="J309" s="184">
        <v>142</v>
      </c>
      <c r="K309" s="152">
        <f>IFERROR(J309/F294,"-")</f>
        <v>8.8363410080896085E-2</v>
      </c>
      <c r="L309" s="187">
        <f t="shared" si="271"/>
        <v>13211.5</v>
      </c>
      <c r="M309" s="87">
        <f t="shared" si="301"/>
        <v>7.7144564567827459E-3</v>
      </c>
      <c r="N309" s="501"/>
      <c r="O309" s="501"/>
      <c r="P309" s="102" t="s">
        <v>158</v>
      </c>
      <c r="Q309" s="184">
        <v>213400</v>
      </c>
      <c r="R309" s="152">
        <f>IFERROR(Q309/N294,"-")</f>
        <v>1.7955909071747655E-3</v>
      </c>
      <c r="S309" s="184">
        <v>8</v>
      </c>
      <c r="T309" s="152">
        <f>IFERROR(S309/O294,"-")</f>
        <v>4.060913705583756E-2</v>
      </c>
      <c r="U309" s="187">
        <f t="shared" si="272"/>
        <v>26675</v>
      </c>
      <c r="V309" s="87">
        <f t="shared" si="302"/>
        <v>4.3461726517085889E-4</v>
      </c>
      <c r="W309" s="501"/>
      <c r="X309" s="501"/>
      <c r="Y309" s="102" t="s">
        <v>158</v>
      </c>
      <c r="Z309" s="184">
        <v>123428</v>
      </c>
      <c r="AA309" s="152">
        <f>IFERROR(Z309/W294,"-")</f>
        <v>1.3568996270471867E-3</v>
      </c>
      <c r="AB309" s="184">
        <v>13</v>
      </c>
      <c r="AC309" s="152">
        <f>IFERROR(AB309/X294,"-")</f>
        <v>0.12621359223300971</v>
      </c>
      <c r="AD309" s="187">
        <f t="shared" si="273"/>
        <v>9494.461538461539</v>
      </c>
      <c r="AE309" s="87">
        <f t="shared" si="303"/>
        <v>7.0625305590264569E-4</v>
      </c>
      <c r="AF309" s="501"/>
      <c r="AG309" s="501"/>
      <c r="AH309" s="102" t="s">
        <v>158</v>
      </c>
      <c r="AI309" s="184">
        <v>373882</v>
      </c>
      <c r="AJ309" s="152">
        <f>IFERROR(AI309/AF294,"-")</f>
        <v>1.823890703734229E-3</v>
      </c>
      <c r="AK309" s="184">
        <v>25</v>
      </c>
      <c r="AL309" s="152">
        <f>IFERROR(AK309/AG294,"-")</f>
        <v>0.13736263736263737</v>
      </c>
      <c r="AM309" s="187">
        <f t="shared" si="274"/>
        <v>14955.28</v>
      </c>
      <c r="AN309" s="87">
        <f t="shared" si="304"/>
        <v>1.3581789536589342E-3</v>
      </c>
      <c r="AO309" s="501"/>
      <c r="AP309" s="520"/>
      <c r="AQ309" s="102" t="s">
        <v>158</v>
      </c>
      <c r="AR309" s="184">
        <f t="shared" si="268"/>
        <v>2586743</v>
      </c>
      <c r="AS309" s="152">
        <f>IFERROR(AR309/AO294,"-")</f>
        <v>1.8028933702864457E-3</v>
      </c>
      <c r="AT309" s="184">
        <f t="shared" si="269"/>
        <v>188</v>
      </c>
      <c r="AU309" s="152">
        <f>IFERROR(AT309/AP294,"-")</f>
        <v>8.9995213020584011E-2</v>
      </c>
      <c r="AV309" s="187">
        <f t="shared" si="275"/>
        <v>13759.271276595744</v>
      </c>
      <c r="AW309" s="87">
        <f t="shared" si="305"/>
        <v>1.0213505731515185E-2</v>
      </c>
      <c r="AX309" s="98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P309" s="132"/>
      <c r="BQ309" s="132"/>
      <c r="BR309" s="132"/>
      <c r="BS309" s="132"/>
      <c r="BU309" s="66"/>
      <c r="BV309" s="124"/>
    </row>
    <row r="310" spans="2:74" s="10" customFormat="1" ht="14.25" customHeight="1">
      <c r="B310" s="505"/>
      <c r="C310" s="508"/>
      <c r="D310" s="495"/>
      <c r="E310" s="502"/>
      <c r="F310" s="502"/>
      <c r="G310" s="103" t="s">
        <v>81</v>
      </c>
      <c r="H310" s="174">
        <v>203737757</v>
      </c>
      <c r="I310" s="152">
        <f>IFERROR(H310/E294,"-")</f>
        <v>0.19974842539271037</v>
      </c>
      <c r="J310" s="184">
        <v>1312</v>
      </c>
      <c r="K310" s="152">
        <f>IFERROR(J310/F294,"-")</f>
        <v>0.81642812694461731</v>
      </c>
      <c r="L310" s="187">
        <f t="shared" si="271"/>
        <v>155287.92454268291</v>
      </c>
      <c r="M310" s="88">
        <f t="shared" si="301"/>
        <v>7.1277231488020856E-2</v>
      </c>
      <c r="N310" s="502"/>
      <c r="O310" s="502"/>
      <c r="P310" s="103" t="s">
        <v>81</v>
      </c>
      <c r="Q310" s="174">
        <v>29108706</v>
      </c>
      <c r="R310" s="152">
        <f>IFERROR(Q310/N294,"-")</f>
        <v>0.24492655957461829</v>
      </c>
      <c r="S310" s="184">
        <v>167</v>
      </c>
      <c r="T310" s="152">
        <f>IFERROR(S310/O294,"-")</f>
        <v>0.84771573604060912</v>
      </c>
      <c r="U310" s="187">
        <f t="shared" si="272"/>
        <v>174303.62874251496</v>
      </c>
      <c r="V310" s="88">
        <f t="shared" si="302"/>
        <v>9.0726354104416797E-3</v>
      </c>
      <c r="W310" s="502"/>
      <c r="X310" s="502"/>
      <c r="Y310" s="103" t="s">
        <v>81</v>
      </c>
      <c r="Z310" s="174">
        <v>15776945</v>
      </c>
      <c r="AA310" s="152">
        <f>IFERROR(Z310/W294,"-")</f>
        <v>0.17344306629325579</v>
      </c>
      <c r="AB310" s="184">
        <v>86</v>
      </c>
      <c r="AC310" s="152">
        <f>IFERROR(AB310/X294,"-")</f>
        <v>0.83495145631067957</v>
      </c>
      <c r="AD310" s="187">
        <f t="shared" si="273"/>
        <v>183452.84883720931</v>
      </c>
      <c r="AE310" s="88">
        <f t="shared" si="303"/>
        <v>4.6721356005867331E-3</v>
      </c>
      <c r="AF310" s="502"/>
      <c r="AG310" s="502"/>
      <c r="AH310" s="103" t="s">
        <v>81</v>
      </c>
      <c r="AI310" s="174">
        <v>55540352</v>
      </c>
      <c r="AJ310" s="152">
        <f>IFERROR(AI310/AF294,"-")</f>
        <v>0.27093984651554981</v>
      </c>
      <c r="AK310" s="184">
        <v>162</v>
      </c>
      <c r="AL310" s="152">
        <f>IFERROR(AK310/AG294,"-")</f>
        <v>0.89010989010989006</v>
      </c>
      <c r="AM310" s="187">
        <f t="shared" si="274"/>
        <v>342841.67901234567</v>
      </c>
      <c r="AN310" s="88">
        <f t="shared" si="304"/>
        <v>8.8009996197098931E-3</v>
      </c>
      <c r="AO310" s="502"/>
      <c r="AP310" s="521"/>
      <c r="AQ310" s="103" t="s">
        <v>81</v>
      </c>
      <c r="AR310" s="174">
        <f t="shared" si="268"/>
        <v>304163760</v>
      </c>
      <c r="AS310" s="152">
        <f>IFERROR(AR310/AO294,"-")</f>
        <v>0.21199432119286593</v>
      </c>
      <c r="AT310" s="184">
        <f t="shared" si="269"/>
        <v>1727</v>
      </c>
      <c r="AU310" s="152">
        <f>IFERROR(AT310/AP294,"-")</f>
        <v>0.82671134514121591</v>
      </c>
      <c r="AV310" s="187">
        <f t="shared" si="275"/>
        <v>176122.6172553561</v>
      </c>
      <c r="AW310" s="88">
        <f t="shared" si="305"/>
        <v>9.3823002118759172E-2</v>
      </c>
      <c r="AX310" s="98"/>
      <c r="AY310" s="66"/>
      <c r="AZ310" s="66"/>
      <c r="BA310" s="66"/>
      <c r="BB310" s="66"/>
      <c r="BC310" s="66"/>
      <c r="BD310" s="66"/>
      <c r="BE310" s="66"/>
      <c r="BF310" s="66"/>
      <c r="BG310" s="66"/>
      <c r="BH310" s="66"/>
      <c r="BI310" s="66"/>
      <c r="BP310" s="132"/>
      <c r="BQ310" s="132"/>
      <c r="BR310" s="132"/>
      <c r="BS310" s="132"/>
      <c r="BU310" s="66"/>
      <c r="BV310" s="124"/>
    </row>
    <row r="311" spans="2:74" s="10" customFormat="1" ht="14.25" customHeight="1">
      <c r="B311" s="505">
        <v>19</v>
      </c>
      <c r="C311" s="506" t="s">
        <v>136</v>
      </c>
      <c r="D311" s="493">
        <f>BL23</f>
        <v>12394</v>
      </c>
      <c r="E311" s="503">
        <f t="shared" ref="E311" si="306">VLOOKUP(C311,$AY$5:$BI$78,2,0)</f>
        <v>324327320</v>
      </c>
      <c r="F311" s="503">
        <f t="shared" ref="F311" si="307">VLOOKUP(C311,$AY$5:$BI$78,7,0)</f>
        <v>500</v>
      </c>
      <c r="G311" s="99" t="s">
        <v>144</v>
      </c>
      <c r="H311" s="182">
        <v>4132414</v>
      </c>
      <c r="I311" s="150">
        <f>IFERROR(H311/E311,"-")</f>
        <v>1.274149214441756E-2</v>
      </c>
      <c r="J311" s="182">
        <v>101</v>
      </c>
      <c r="K311" s="150">
        <f>IFERROR(J311/F311,"-")</f>
        <v>0.20200000000000001</v>
      </c>
      <c r="L311" s="185">
        <f t="shared" si="271"/>
        <v>40914.990099009898</v>
      </c>
      <c r="M311" s="85">
        <f>IFERROR(J311/$BL$23,0)</f>
        <v>8.1491044053574307E-3</v>
      </c>
      <c r="N311" s="503">
        <f t="shared" ref="N311" si="308">VLOOKUP(C311,$AY$5:$BI$78,3,0)</f>
        <v>69445400</v>
      </c>
      <c r="O311" s="503">
        <f t="shared" ref="O311" si="309">VLOOKUP(C311,$AY$5:$BI$78,8,0)</f>
        <v>71</v>
      </c>
      <c r="P311" s="99" t="s">
        <v>144</v>
      </c>
      <c r="Q311" s="182">
        <v>4175993</v>
      </c>
      <c r="R311" s="150">
        <f>IFERROR(Q311/N311,"-")</f>
        <v>6.0133471763428537E-2</v>
      </c>
      <c r="S311" s="182">
        <v>21</v>
      </c>
      <c r="T311" s="150">
        <f>IFERROR(S311/O311,"-")</f>
        <v>0.29577464788732394</v>
      </c>
      <c r="U311" s="185">
        <f t="shared" si="272"/>
        <v>198856.80952380953</v>
      </c>
      <c r="V311" s="85">
        <f>IFERROR(S311/$BL$23,0)</f>
        <v>1.6943682426980796E-3</v>
      </c>
      <c r="W311" s="503">
        <f t="shared" ref="W311" si="310">VLOOKUP(C311,$AY$5:$BI$78,4,0)</f>
        <v>25647550</v>
      </c>
      <c r="X311" s="503">
        <f t="shared" ref="X311" si="311">VLOOKUP(C311,$AY$5:$BI$78,9,0)</f>
        <v>37</v>
      </c>
      <c r="Y311" s="99" t="s">
        <v>144</v>
      </c>
      <c r="Z311" s="182">
        <v>559498</v>
      </c>
      <c r="AA311" s="150">
        <f>IFERROR(Z311/W311,"-")</f>
        <v>2.1814871206021626E-2</v>
      </c>
      <c r="AB311" s="182">
        <v>10</v>
      </c>
      <c r="AC311" s="150">
        <f>IFERROR(AB311/X311,"-")</f>
        <v>0.27027027027027029</v>
      </c>
      <c r="AD311" s="185">
        <f t="shared" si="273"/>
        <v>55949.8</v>
      </c>
      <c r="AE311" s="85">
        <f>IFERROR(AB311/$BL$23,0)</f>
        <v>8.0684202033241891E-4</v>
      </c>
      <c r="AF311" s="503">
        <f t="shared" ref="AF311" si="312">VLOOKUP(C311,$AY$5:$BI$78,5,0)</f>
        <v>63692060</v>
      </c>
      <c r="AG311" s="503">
        <f t="shared" ref="AG311" si="313">VLOOKUP(C311,$AY$5:$BI$78,10,0)</f>
        <v>84</v>
      </c>
      <c r="AH311" s="99" t="s">
        <v>144</v>
      </c>
      <c r="AI311" s="182">
        <v>1551240</v>
      </c>
      <c r="AJ311" s="150">
        <f>IFERROR(AI311/AF311,"-")</f>
        <v>2.4355312106406984E-2</v>
      </c>
      <c r="AK311" s="182">
        <v>20</v>
      </c>
      <c r="AL311" s="150">
        <f>IFERROR(AK311/AG311,"-")</f>
        <v>0.23809523809523808</v>
      </c>
      <c r="AM311" s="185">
        <f t="shared" si="274"/>
        <v>77562</v>
      </c>
      <c r="AN311" s="85">
        <f>IFERROR(AK311/$BL$23,0)</f>
        <v>1.6136840406648378E-3</v>
      </c>
      <c r="AO311" s="503">
        <f t="shared" ref="AO311" si="314">VLOOKUP(C311,$AY$5:$BI$78,6,0)</f>
        <v>483112330</v>
      </c>
      <c r="AP311" s="519">
        <f t="shared" ref="AP311" si="315">VLOOKUP(C311,$AY$5:$BI$78,11,0)</f>
        <v>692</v>
      </c>
      <c r="AQ311" s="99" t="s">
        <v>144</v>
      </c>
      <c r="AR311" s="182">
        <f t="shared" si="268"/>
        <v>10419145</v>
      </c>
      <c r="AS311" s="150">
        <f>IFERROR(AR311/AO311,"-")</f>
        <v>2.1566713066503602E-2</v>
      </c>
      <c r="AT311" s="182">
        <f t="shared" si="269"/>
        <v>152</v>
      </c>
      <c r="AU311" s="150">
        <f>IFERROR(AT311/AP311,"-")</f>
        <v>0.21965317919075145</v>
      </c>
      <c r="AV311" s="185">
        <f t="shared" si="275"/>
        <v>68547.006578947374</v>
      </c>
      <c r="AW311" s="85">
        <f>IFERROR(AT311/$BL$23,0)</f>
        <v>1.2263998709052768E-2</v>
      </c>
      <c r="AX311" s="98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P311" s="132"/>
      <c r="BQ311" s="132"/>
      <c r="BR311" s="132"/>
      <c r="BS311" s="132"/>
      <c r="BU311" s="66"/>
      <c r="BV311" s="124"/>
    </row>
    <row r="312" spans="2:74" s="10" customFormat="1" ht="14.25" customHeight="1">
      <c r="B312" s="505"/>
      <c r="C312" s="507"/>
      <c r="D312" s="494"/>
      <c r="E312" s="501"/>
      <c r="F312" s="501"/>
      <c r="G312" s="100" t="s">
        <v>145</v>
      </c>
      <c r="H312" s="183">
        <v>5124553</v>
      </c>
      <c r="I312" s="151">
        <f>IFERROR(H312/E311,"-")</f>
        <v>1.5800559138835421E-2</v>
      </c>
      <c r="J312" s="183">
        <v>118</v>
      </c>
      <c r="K312" s="151">
        <f>IFERROR(J312/F311,"-")</f>
        <v>0.23599999999999999</v>
      </c>
      <c r="L312" s="186">
        <f t="shared" si="271"/>
        <v>43428.41525423729</v>
      </c>
      <c r="M312" s="86">
        <f t="shared" ref="M312:M327" si="316">IFERROR(J312/$BL$23,0)</f>
        <v>9.5207358399225436E-3</v>
      </c>
      <c r="N312" s="501"/>
      <c r="O312" s="501"/>
      <c r="P312" s="100" t="s">
        <v>145</v>
      </c>
      <c r="Q312" s="183">
        <v>2090686</v>
      </c>
      <c r="R312" s="151">
        <f>IFERROR(Q312/N311,"-")</f>
        <v>3.0105464148813311E-2</v>
      </c>
      <c r="S312" s="183">
        <v>25</v>
      </c>
      <c r="T312" s="151">
        <f>IFERROR(S312/O311,"-")</f>
        <v>0.352112676056338</v>
      </c>
      <c r="U312" s="186">
        <f t="shared" si="272"/>
        <v>83627.44</v>
      </c>
      <c r="V312" s="86">
        <f t="shared" ref="V312:V327" si="317">IFERROR(S312/$BL$23,0)</f>
        <v>2.0171050508310472E-3</v>
      </c>
      <c r="W312" s="501"/>
      <c r="X312" s="501"/>
      <c r="Y312" s="100" t="s">
        <v>145</v>
      </c>
      <c r="Z312" s="183">
        <v>239596</v>
      </c>
      <c r="AA312" s="151">
        <f>IFERROR(Z312/W311,"-")</f>
        <v>9.3418669619515313E-3</v>
      </c>
      <c r="AB312" s="183">
        <v>10</v>
      </c>
      <c r="AC312" s="151">
        <f>IFERROR(AB312/X311,"-")</f>
        <v>0.27027027027027029</v>
      </c>
      <c r="AD312" s="186">
        <f t="shared" si="273"/>
        <v>23959.599999999999</v>
      </c>
      <c r="AE312" s="86">
        <f t="shared" ref="AE312:AE327" si="318">IFERROR(AB312/$BL$23,0)</f>
        <v>8.0684202033241891E-4</v>
      </c>
      <c r="AF312" s="501"/>
      <c r="AG312" s="501"/>
      <c r="AH312" s="100" t="s">
        <v>145</v>
      </c>
      <c r="AI312" s="183">
        <v>4239636</v>
      </c>
      <c r="AJ312" s="151">
        <f>IFERROR(AI312/AF311,"-")</f>
        <v>6.6564592195636318E-2</v>
      </c>
      <c r="AK312" s="183">
        <v>21</v>
      </c>
      <c r="AL312" s="151">
        <f>IFERROR(AK312/AG311,"-")</f>
        <v>0.25</v>
      </c>
      <c r="AM312" s="186">
        <f t="shared" si="274"/>
        <v>201887.42857142858</v>
      </c>
      <c r="AN312" s="86">
        <f t="shared" ref="AN312:AN327" si="319">IFERROR(AK312/$BL$23,0)</f>
        <v>1.6943682426980796E-3</v>
      </c>
      <c r="AO312" s="501"/>
      <c r="AP312" s="520"/>
      <c r="AQ312" s="100" t="s">
        <v>145</v>
      </c>
      <c r="AR312" s="183">
        <f t="shared" si="268"/>
        <v>11694471</v>
      </c>
      <c r="AS312" s="151">
        <f>IFERROR(AR312/AO311,"-")</f>
        <v>2.4206525633489833E-2</v>
      </c>
      <c r="AT312" s="183">
        <f t="shared" si="269"/>
        <v>174</v>
      </c>
      <c r="AU312" s="151">
        <f>IFERROR(AT312/AP311,"-")</f>
        <v>0.25144508670520233</v>
      </c>
      <c r="AV312" s="186">
        <f t="shared" si="275"/>
        <v>67209.603448275855</v>
      </c>
      <c r="AW312" s="86">
        <f t="shared" ref="AW312:AW327" si="320">IFERROR(AT312/$BL$23,0)</f>
        <v>1.403905115378409E-2</v>
      </c>
      <c r="AX312" s="98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P312" s="132"/>
      <c r="BQ312" s="132"/>
      <c r="BR312" s="132"/>
      <c r="BS312" s="132"/>
      <c r="BU312" s="66"/>
      <c r="BV312" s="124"/>
    </row>
    <row r="313" spans="2:74" s="10" customFormat="1" ht="14.25" customHeight="1">
      <c r="B313" s="505"/>
      <c r="C313" s="507"/>
      <c r="D313" s="494"/>
      <c r="E313" s="501"/>
      <c r="F313" s="501"/>
      <c r="G313" s="101" t="s">
        <v>146</v>
      </c>
      <c r="H313" s="183">
        <v>5996553</v>
      </c>
      <c r="I313" s="151">
        <f>IFERROR(H313/E311,"-")</f>
        <v>1.8489200971413693E-2</v>
      </c>
      <c r="J313" s="183">
        <v>147</v>
      </c>
      <c r="K313" s="151">
        <f>IFERROR(J313/F311,"-")</f>
        <v>0.29399999999999998</v>
      </c>
      <c r="L313" s="186">
        <f t="shared" si="271"/>
        <v>40792.877551020407</v>
      </c>
      <c r="M313" s="86">
        <f t="shared" si="316"/>
        <v>1.1860577698886559E-2</v>
      </c>
      <c r="N313" s="501"/>
      <c r="O313" s="501"/>
      <c r="P313" s="101" t="s">
        <v>146</v>
      </c>
      <c r="Q313" s="183">
        <v>1205962</v>
      </c>
      <c r="R313" s="151">
        <f>IFERROR(Q313/N311,"-")</f>
        <v>1.7365613849153437E-2</v>
      </c>
      <c r="S313" s="183">
        <v>25</v>
      </c>
      <c r="T313" s="151">
        <f>IFERROR(S313/O311,"-")</f>
        <v>0.352112676056338</v>
      </c>
      <c r="U313" s="186">
        <f t="shared" si="272"/>
        <v>48238.48</v>
      </c>
      <c r="V313" s="86">
        <f t="shared" si="317"/>
        <v>2.0171050508310472E-3</v>
      </c>
      <c r="W313" s="501"/>
      <c r="X313" s="501"/>
      <c r="Y313" s="101" t="s">
        <v>146</v>
      </c>
      <c r="Z313" s="183">
        <v>471832</v>
      </c>
      <c r="AA313" s="151">
        <f>IFERROR(Z313/W311,"-")</f>
        <v>1.8396766942651441E-2</v>
      </c>
      <c r="AB313" s="183">
        <v>12</v>
      </c>
      <c r="AC313" s="151">
        <f>IFERROR(AB313/X311,"-")</f>
        <v>0.32432432432432434</v>
      </c>
      <c r="AD313" s="186">
        <f t="shared" si="273"/>
        <v>39319.333333333336</v>
      </c>
      <c r="AE313" s="86">
        <f t="shared" si="318"/>
        <v>9.6821042439890269E-4</v>
      </c>
      <c r="AF313" s="501"/>
      <c r="AG313" s="501"/>
      <c r="AH313" s="101" t="s">
        <v>146</v>
      </c>
      <c r="AI313" s="183">
        <v>613968</v>
      </c>
      <c r="AJ313" s="151">
        <f>IFERROR(AI313/AF311,"-")</f>
        <v>9.6396316903551247E-3</v>
      </c>
      <c r="AK313" s="183">
        <v>23</v>
      </c>
      <c r="AL313" s="151">
        <f>IFERROR(AK313/AG311,"-")</f>
        <v>0.27380952380952384</v>
      </c>
      <c r="AM313" s="186">
        <f t="shared" si="274"/>
        <v>26694.260869565216</v>
      </c>
      <c r="AN313" s="86">
        <f t="shared" si="319"/>
        <v>1.8557366467645635E-3</v>
      </c>
      <c r="AO313" s="501"/>
      <c r="AP313" s="520"/>
      <c r="AQ313" s="101" t="s">
        <v>146</v>
      </c>
      <c r="AR313" s="183">
        <f t="shared" si="268"/>
        <v>8288315</v>
      </c>
      <c r="AS313" s="151">
        <f>IFERROR(AR313/AO311,"-")</f>
        <v>1.7156082520187386E-2</v>
      </c>
      <c r="AT313" s="183">
        <f t="shared" si="269"/>
        <v>207</v>
      </c>
      <c r="AU313" s="151">
        <f>IFERROR(AT313/AP311,"-")</f>
        <v>0.29913294797687862</v>
      </c>
      <c r="AV313" s="186">
        <f t="shared" si="275"/>
        <v>40040.169082125605</v>
      </c>
      <c r="AW313" s="86">
        <f t="shared" si="320"/>
        <v>1.6701629820881071E-2</v>
      </c>
      <c r="AX313" s="98"/>
      <c r="AY313" s="66"/>
      <c r="AZ313" s="66"/>
      <c r="BA313" s="66"/>
      <c r="BB313" s="66"/>
      <c r="BC313" s="66"/>
      <c r="BD313" s="66"/>
      <c r="BE313" s="66"/>
      <c r="BF313" s="66"/>
      <c r="BG313" s="66"/>
      <c r="BH313" s="66"/>
      <c r="BI313" s="66"/>
      <c r="BP313" s="132"/>
      <c r="BQ313" s="132"/>
      <c r="BR313" s="132"/>
      <c r="BS313" s="132"/>
      <c r="BU313" s="66"/>
      <c r="BV313" s="124"/>
    </row>
    <row r="314" spans="2:74" s="10" customFormat="1" ht="14.25" customHeight="1">
      <c r="B314" s="505"/>
      <c r="C314" s="507"/>
      <c r="D314" s="494"/>
      <c r="E314" s="501"/>
      <c r="F314" s="501"/>
      <c r="G314" s="101" t="s">
        <v>147</v>
      </c>
      <c r="H314" s="183">
        <v>299996</v>
      </c>
      <c r="I314" s="151">
        <f>IFERROR(H314/E311,"-")</f>
        <v>9.2497912294283444E-4</v>
      </c>
      <c r="J314" s="183">
        <v>22</v>
      </c>
      <c r="K314" s="151">
        <f>IFERROR(J314/F311,"-")</f>
        <v>4.3999999999999997E-2</v>
      </c>
      <c r="L314" s="186">
        <f t="shared" si="271"/>
        <v>13636.181818181818</v>
      </c>
      <c r="M314" s="86">
        <f t="shared" si="316"/>
        <v>1.7750524447313217E-3</v>
      </c>
      <c r="N314" s="501"/>
      <c r="O314" s="501"/>
      <c r="P314" s="101" t="s">
        <v>147</v>
      </c>
      <c r="Q314" s="183">
        <v>85955</v>
      </c>
      <c r="R314" s="151">
        <f>IFERROR(Q314/N311,"-")</f>
        <v>1.2377349687668297E-3</v>
      </c>
      <c r="S314" s="183">
        <v>3</v>
      </c>
      <c r="T314" s="151">
        <f>IFERROR(S314/O311,"-")</f>
        <v>4.2253521126760563E-2</v>
      </c>
      <c r="U314" s="186">
        <f t="shared" si="272"/>
        <v>28651.666666666668</v>
      </c>
      <c r="V314" s="86">
        <f t="shared" si="317"/>
        <v>2.4205260609972567E-4</v>
      </c>
      <c r="W314" s="501"/>
      <c r="X314" s="501"/>
      <c r="Y314" s="101" t="s">
        <v>147</v>
      </c>
      <c r="Z314" s="183">
        <v>0</v>
      </c>
      <c r="AA314" s="151">
        <f>IFERROR(Z314/W311,"-")</f>
        <v>0</v>
      </c>
      <c r="AB314" s="183">
        <v>0</v>
      </c>
      <c r="AC314" s="151">
        <f>IFERROR(AB314/X311,"-")</f>
        <v>0</v>
      </c>
      <c r="AD314" s="186" t="str">
        <f t="shared" si="273"/>
        <v>-</v>
      </c>
      <c r="AE314" s="86">
        <f t="shared" si="318"/>
        <v>0</v>
      </c>
      <c r="AF314" s="501"/>
      <c r="AG314" s="501"/>
      <c r="AH314" s="101" t="s">
        <v>147</v>
      </c>
      <c r="AI314" s="183">
        <v>7874</v>
      </c>
      <c r="AJ314" s="151">
        <f>IFERROR(AI314/AF311,"-")</f>
        <v>1.2362608463284121E-4</v>
      </c>
      <c r="AK314" s="183">
        <v>3</v>
      </c>
      <c r="AL314" s="151">
        <f>IFERROR(AK314/AG311,"-")</f>
        <v>3.5714285714285712E-2</v>
      </c>
      <c r="AM314" s="186">
        <f t="shared" si="274"/>
        <v>2624.6666666666665</v>
      </c>
      <c r="AN314" s="86">
        <f t="shared" si="319"/>
        <v>2.4205260609972567E-4</v>
      </c>
      <c r="AO314" s="501"/>
      <c r="AP314" s="520"/>
      <c r="AQ314" s="101" t="s">
        <v>147</v>
      </c>
      <c r="AR314" s="183">
        <f t="shared" si="268"/>
        <v>393825</v>
      </c>
      <c r="AS314" s="151">
        <f>IFERROR(AR314/AO311,"-")</f>
        <v>8.1518308588812043E-4</v>
      </c>
      <c r="AT314" s="183">
        <f t="shared" si="269"/>
        <v>28</v>
      </c>
      <c r="AU314" s="151">
        <f>IFERROR(AT314/AP311,"-")</f>
        <v>4.046242774566474E-2</v>
      </c>
      <c r="AV314" s="186">
        <f t="shared" si="275"/>
        <v>14065.178571428571</v>
      </c>
      <c r="AW314" s="86">
        <f t="shared" si="320"/>
        <v>2.2591576569307732E-3</v>
      </c>
      <c r="AX314" s="98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P314" s="132"/>
      <c r="BQ314" s="132"/>
      <c r="BR314" s="132"/>
      <c r="BS314" s="132"/>
      <c r="BU314" s="66"/>
      <c r="BV314" s="124"/>
    </row>
    <row r="315" spans="2:74" s="10" customFormat="1" ht="14.25" customHeight="1">
      <c r="B315" s="505"/>
      <c r="C315" s="507"/>
      <c r="D315" s="494"/>
      <c r="E315" s="501"/>
      <c r="F315" s="501"/>
      <c r="G315" s="101" t="s">
        <v>148</v>
      </c>
      <c r="H315" s="183">
        <v>10518357</v>
      </c>
      <c r="I315" s="151">
        <f>IFERROR(H315/E311,"-")</f>
        <v>3.2431301192881318E-2</v>
      </c>
      <c r="J315" s="183">
        <v>185</v>
      </c>
      <c r="K315" s="151">
        <f>IFERROR(J315/F311,"-")</f>
        <v>0.37</v>
      </c>
      <c r="L315" s="186">
        <f t="shared" si="271"/>
        <v>56855.983783783784</v>
      </c>
      <c r="M315" s="86">
        <f t="shared" si="316"/>
        <v>1.492657737614975E-2</v>
      </c>
      <c r="N315" s="501"/>
      <c r="O315" s="501"/>
      <c r="P315" s="101" t="s">
        <v>148</v>
      </c>
      <c r="Q315" s="183">
        <v>2620950</v>
      </c>
      <c r="R315" s="151">
        <f>IFERROR(Q315/N311,"-")</f>
        <v>3.774116068162902E-2</v>
      </c>
      <c r="S315" s="183">
        <v>32</v>
      </c>
      <c r="T315" s="151">
        <f>IFERROR(S315/O311,"-")</f>
        <v>0.45070422535211269</v>
      </c>
      <c r="U315" s="186">
        <f t="shared" si="272"/>
        <v>81904.6875</v>
      </c>
      <c r="V315" s="86">
        <f t="shared" si="317"/>
        <v>2.5818944650637405E-3</v>
      </c>
      <c r="W315" s="501"/>
      <c r="X315" s="501"/>
      <c r="Y315" s="101" t="s">
        <v>148</v>
      </c>
      <c r="Z315" s="183">
        <v>383249</v>
      </c>
      <c r="AA315" s="151">
        <f>IFERROR(Z315/W311,"-")</f>
        <v>1.4942908776861727E-2</v>
      </c>
      <c r="AB315" s="183">
        <v>15</v>
      </c>
      <c r="AC315" s="151">
        <f>IFERROR(AB315/X311,"-")</f>
        <v>0.40540540540540543</v>
      </c>
      <c r="AD315" s="186">
        <f t="shared" si="273"/>
        <v>25549.933333333334</v>
      </c>
      <c r="AE315" s="86">
        <f t="shared" si="318"/>
        <v>1.2102630304986284E-3</v>
      </c>
      <c r="AF315" s="501"/>
      <c r="AG315" s="501"/>
      <c r="AH315" s="101" t="s">
        <v>148</v>
      </c>
      <c r="AI315" s="183">
        <v>734436</v>
      </c>
      <c r="AJ315" s="151">
        <f>IFERROR(AI315/AF311,"-")</f>
        <v>1.1531044842952167E-2</v>
      </c>
      <c r="AK315" s="183">
        <v>30</v>
      </c>
      <c r="AL315" s="151">
        <f>IFERROR(AK315/AG311,"-")</f>
        <v>0.35714285714285715</v>
      </c>
      <c r="AM315" s="186">
        <f t="shared" si="274"/>
        <v>24481.200000000001</v>
      </c>
      <c r="AN315" s="86">
        <f t="shared" si="319"/>
        <v>2.4205260609972568E-3</v>
      </c>
      <c r="AO315" s="501"/>
      <c r="AP315" s="520"/>
      <c r="AQ315" s="101" t="s">
        <v>148</v>
      </c>
      <c r="AR315" s="183">
        <f t="shared" si="268"/>
        <v>14256992</v>
      </c>
      <c r="AS315" s="151">
        <f>IFERROR(AR315/AO311,"-")</f>
        <v>2.9510718552763909E-2</v>
      </c>
      <c r="AT315" s="183">
        <f t="shared" si="269"/>
        <v>262</v>
      </c>
      <c r="AU315" s="151">
        <f>IFERROR(AT315/AP311,"-")</f>
        <v>0.37861271676300579</v>
      </c>
      <c r="AV315" s="186">
        <f t="shared" si="275"/>
        <v>54416</v>
      </c>
      <c r="AW315" s="86">
        <f t="shared" si="320"/>
        <v>2.1139260932709375E-2</v>
      </c>
      <c r="AX315" s="98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P315" s="132"/>
      <c r="BQ315" s="132"/>
      <c r="BR315" s="132"/>
      <c r="BS315" s="132"/>
      <c r="BU315" s="66"/>
      <c r="BV315" s="124"/>
    </row>
    <row r="316" spans="2:74" s="10" customFormat="1" ht="14.25" customHeight="1">
      <c r="B316" s="505"/>
      <c r="C316" s="507"/>
      <c r="D316" s="494"/>
      <c r="E316" s="501"/>
      <c r="F316" s="501"/>
      <c r="G316" s="101" t="s">
        <v>149</v>
      </c>
      <c r="H316" s="183">
        <v>11758689</v>
      </c>
      <c r="I316" s="151">
        <f>IFERROR(H316/E311,"-")</f>
        <v>3.6255622868896768E-2</v>
      </c>
      <c r="J316" s="183">
        <v>206</v>
      </c>
      <c r="K316" s="151">
        <f>IFERROR(J316/F311,"-")</f>
        <v>0.41199999999999998</v>
      </c>
      <c r="L316" s="186">
        <f t="shared" si="271"/>
        <v>57081.014563106794</v>
      </c>
      <c r="M316" s="86">
        <f t="shared" si="316"/>
        <v>1.6620945618847829E-2</v>
      </c>
      <c r="N316" s="501"/>
      <c r="O316" s="501"/>
      <c r="P316" s="101" t="s">
        <v>149</v>
      </c>
      <c r="Q316" s="183">
        <v>2513994</v>
      </c>
      <c r="R316" s="151">
        <f>IFERROR(Q316/N311,"-")</f>
        <v>3.6201015474027078E-2</v>
      </c>
      <c r="S316" s="183">
        <v>37</v>
      </c>
      <c r="T316" s="151">
        <f>IFERROR(S316/O311,"-")</f>
        <v>0.52112676056338025</v>
      </c>
      <c r="U316" s="186">
        <f t="shared" si="272"/>
        <v>67945.783783783787</v>
      </c>
      <c r="V316" s="86">
        <f t="shared" si="317"/>
        <v>2.9853154752299501E-3</v>
      </c>
      <c r="W316" s="501"/>
      <c r="X316" s="501"/>
      <c r="Y316" s="101" t="s">
        <v>149</v>
      </c>
      <c r="Z316" s="183">
        <v>1061543</v>
      </c>
      <c r="AA316" s="151">
        <f>IFERROR(Z316/W311,"-")</f>
        <v>4.1389645404726769E-2</v>
      </c>
      <c r="AB316" s="183">
        <v>18</v>
      </c>
      <c r="AC316" s="151">
        <f>IFERROR(AB316/X311,"-")</f>
        <v>0.48648648648648651</v>
      </c>
      <c r="AD316" s="186">
        <f t="shared" si="273"/>
        <v>58974.611111111109</v>
      </c>
      <c r="AE316" s="86">
        <f t="shared" si="318"/>
        <v>1.4523156365983541E-3</v>
      </c>
      <c r="AF316" s="501"/>
      <c r="AG316" s="501"/>
      <c r="AH316" s="101" t="s">
        <v>149</v>
      </c>
      <c r="AI316" s="183">
        <v>2738647</v>
      </c>
      <c r="AJ316" s="151">
        <f>IFERROR(AI316/AF311,"-")</f>
        <v>4.2998248133283803E-2</v>
      </c>
      <c r="AK316" s="183">
        <v>40</v>
      </c>
      <c r="AL316" s="151">
        <f>IFERROR(AK316/AG311,"-")</f>
        <v>0.47619047619047616</v>
      </c>
      <c r="AM316" s="186">
        <f t="shared" si="274"/>
        <v>68466.175000000003</v>
      </c>
      <c r="AN316" s="86">
        <f t="shared" si="319"/>
        <v>3.2273680813296756E-3</v>
      </c>
      <c r="AO316" s="501"/>
      <c r="AP316" s="520"/>
      <c r="AQ316" s="101" t="s">
        <v>149</v>
      </c>
      <c r="AR316" s="183">
        <f t="shared" si="268"/>
        <v>18072873</v>
      </c>
      <c r="AS316" s="151">
        <f>IFERROR(AR316/AO311,"-")</f>
        <v>3.7409256352451202E-2</v>
      </c>
      <c r="AT316" s="183">
        <f t="shared" si="269"/>
        <v>301</v>
      </c>
      <c r="AU316" s="151">
        <f>IFERROR(AT316/AP311,"-")</f>
        <v>0.43497109826589597</v>
      </c>
      <c r="AV316" s="186">
        <f t="shared" si="275"/>
        <v>60042.767441860466</v>
      </c>
      <c r="AW316" s="86">
        <f t="shared" si="320"/>
        <v>2.428594481200581E-2</v>
      </c>
      <c r="AX316" s="98"/>
      <c r="AY316" s="66"/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P316" s="132"/>
      <c r="BQ316" s="132"/>
      <c r="BR316" s="132"/>
      <c r="BS316" s="132"/>
      <c r="BU316" s="66"/>
      <c r="BV316" s="124"/>
    </row>
    <row r="317" spans="2:74" s="10" customFormat="1" ht="14.25" customHeight="1">
      <c r="B317" s="505"/>
      <c r="C317" s="507"/>
      <c r="D317" s="494"/>
      <c r="E317" s="501"/>
      <c r="F317" s="501"/>
      <c r="G317" s="101" t="s">
        <v>150</v>
      </c>
      <c r="H317" s="183">
        <v>2886433</v>
      </c>
      <c r="I317" s="151">
        <f>IFERROR(H317/E311,"-")</f>
        <v>8.8997528792825725E-3</v>
      </c>
      <c r="J317" s="183">
        <v>56</v>
      </c>
      <c r="K317" s="151">
        <f>IFERROR(J317/F311,"-")</f>
        <v>0.112</v>
      </c>
      <c r="L317" s="186">
        <f t="shared" si="271"/>
        <v>51543.446428571428</v>
      </c>
      <c r="M317" s="86">
        <f t="shared" si="316"/>
        <v>4.5183153138615463E-3</v>
      </c>
      <c r="N317" s="501"/>
      <c r="O317" s="501"/>
      <c r="P317" s="101" t="s">
        <v>150</v>
      </c>
      <c r="Q317" s="183">
        <v>1052388</v>
      </c>
      <c r="R317" s="151">
        <f>IFERROR(Q317/N311,"-")</f>
        <v>1.5154178678501384E-2</v>
      </c>
      <c r="S317" s="183">
        <v>10</v>
      </c>
      <c r="T317" s="151">
        <f>IFERROR(S317/O311,"-")</f>
        <v>0.14084507042253522</v>
      </c>
      <c r="U317" s="186">
        <f t="shared" si="272"/>
        <v>105238.8</v>
      </c>
      <c r="V317" s="86">
        <f t="shared" si="317"/>
        <v>8.0684202033241891E-4</v>
      </c>
      <c r="W317" s="501"/>
      <c r="X317" s="501"/>
      <c r="Y317" s="101" t="s">
        <v>150</v>
      </c>
      <c r="Z317" s="183">
        <v>1747719</v>
      </c>
      <c r="AA317" s="151">
        <f>IFERROR(Z317/W311,"-")</f>
        <v>6.8143701835068071E-2</v>
      </c>
      <c r="AB317" s="183">
        <v>5</v>
      </c>
      <c r="AC317" s="151">
        <f>IFERROR(AB317/X311,"-")</f>
        <v>0.13513513513513514</v>
      </c>
      <c r="AD317" s="186">
        <f t="shared" si="273"/>
        <v>349543.8</v>
      </c>
      <c r="AE317" s="86">
        <f t="shared" si="318"/>
        <v>4.0342101016620945E-4</v>
      </c>
      <c r="AF317" s="501"/>
      <c r="AG317" s="501"/>
      <c r="AH317" s="101" t="s">
        <v>150</v>
      </c>
      <c r="AI317" s="183">
        <v>102366</v>
      </c>
      <c r="AJ317" s="151">
        <f>IFERROR(AI317/AF311,"-")</f>
        <v>1.6072019024035336E-3</v>
      </c>
      <c r="AK317" s="183">
        <v>7</v>
      </c>
      <c r="AL317" s="151">
        <f>IFERROR(AK317/AG311,"-")</f>
        <v>8.3333333333333329E-2</v>
      </c>
      <c r="AM317" s="186">
        <f t="shared" si="274"/>
        <v>14623.714285714286</v>
      </c>
      <c r="AN317" s="86">
        <f t="shared" si="319"/>
        <v>5.6478941423269329E-4</v>
      </c>
      <c r="AO317" s="501"/>
      <c r="AP317" s="520"/>
      <c r="AQ317" s="101" t="s">
        <v>150</v>
      </c>
      <c r="AR317" s="183">
        <f t="shared" si="268"/>
        <v>5788906</v>
      </c>
      <c r="AS317" s="151">
        <f>IFERROR(AR317/AO311,"-")</f>
        <v>1.1982525885853502E-2</v>
      </c>
      <c r="AT317" s="183">
        <f t="shared" si="269"/>
        <v>78</v>
      </c>
      <c r="AU317" s="151">
        <f>IFERROR(AT317/AP311,"-")</f>
        <v>0.11271676300578035</v>
      </c>
      <c r="AV317" s="186">
        <f t="shared" si="275"/>
        <v>74216.743589743593</v>
      </c>
      <c r="AW317" s="86">
        <f t="shared" si="320"/>
        <v>6.2933677585928676E-3</v>
      </c>
      <c r="AX317" s="98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P317" s="132"/>
      <c r="BQ317" s="132"/>
      <c r="BR317" s="132"/>
      <c r="BS317" s="132"/>
      <c r="BU317" s="66"/>
      <c r="BV317" s="124"/>
    </row>
    <row r="318" spans="2:74" s="10" customFormat="1" ht="14.25" customHeight="1">
      <c r="B318" s="505"/>
      <c r="C318" s="507"/>
      <c r="D318" s="494"/>
      <c r="E318" s="501"/>
      <c r="F318" s="501"/>
      <c r="G318" s="101" t="s">
        <v>160</v>
      </c>
      <c r="H318" s="183">
        <v>0</v>
      </c>
      <c r="I318" s="151">
        <f>IFERROR(H318/E311,"-")</f>
        <v>0</v>
      </c>
      <c r="J318" s="183">
        <v>0</v>
      </c>
      <c r="K318" s="151">
        <f>IFERROR(J318/F311,"-")</f>
        <v>0</v>
      </c>
      <c r="L318" s="186" t="str">
        <f t="shared" si="271"/>
        <v>-</v>
      </c>
      <c r="M318" s="86">
        <f t="shared" si="316"/>
        <v>0</v>
      </c>
      <c r="N318" s="501"/>
      <c r="O318" s="501"/>
      <c r="P318" s="101" t="s">
        <v>160</v>
      </c>
      <c r="Q318" s="183">
        <v>0</v>
      </c>
      <c r="R318" s="151">
        <f>IFERROR(Q318/N311,"-")</f>
        <v>0</v>
      </c>
      <c r="S318" s="183">
        <v>0</v>
      </c>
      <c r="T318" s="151">
        <f>IFERROR(S318/O311,"-")</f>
        <v>0</v>
      </c>
      <c r="U318" s="186" t="str">
        <f t="shared" si="272"/>
        <v>-</v>
      </c>
      <c r="V318" s="86">
        <f t="shared" si="317"/>
        <v>0</v>
      </c>
      <c r="W318" s="501"/>
      <c r="X318" s="501"/>
      <c r="Y318" s="101" t="s">
        <v>160</v>
      </c>
      <c r="Z318" s="183">
        <v>0</v>
      </c>
      <c r="AA318" s="151">
        <f>IFERROR(Z318/W311,"-")</f>
        <v>0</v>
      </c>
      <c r="AB318" s="183">
        <v>0</v>
      </c>
      <c r="AC318" s="151">
        <f>IFERROR(AB318/X311,"-")</f>
        <v>0</v>
      </c>
      <c r="AD318" s="186" t="str">
        <f t="shared" si="273"/>
        <v>-</v>
      </c>
      <c r="AE318" s="86">
        <f t="shared" si="318"/>
        <v>0</v>
      </c>
      <c r="AF318" s="501"/>
      <c r="AG318" s="501"/>
      <c r="AH318" s="101" t="s">
        <v>160</v>
      </c>
      <c r="AI318" s="183">
        <v>0</v>
      </c>
      <c r="AJ318" s="151">
        <f>IFERROR(AI318/AF311,"-")</f>
        <v>0</v>
      </c>
      <c r="AK318" s="183">
        <v>0</v>
      </c>
      <c r="AL318" s="151">
        <f>IFERROR(AK318/AG311,"-")</f>
        <v>0</v>
      </c>
      <c r="AM318" s="186" t="str">
        <f t="shared" si="274"/>
        <v>-</v>
      </c>
      <c r="AN318" s="86">
        <f t="shared" si="319"/>
        <v>0</v>
      </c>
      <c r="AO318" s="501"/>
      <c r="AP318" s="520"/>
      <c r="AQ318" s="101" t="s">
        <v>160</v>
      </c>
      <c r="AR318" s="183">
        <f t="shared" si="268"/>
        <v>0</v>
      </c>
      <c r="AS318" s="151">
        <f>IFERROR(AR318/AO311,"-")</f>
        <v>0</v>
      </c>
      <c r="AT318" s="183">
        <f t="shared" si="269"/>
        <v>0</v>
      </c>
      <c r="AU318" s="151">
        <f>IFERROR(AT318/AP311,"-")</f>
        <v>0</v>
      </c>
      <c r="AV318" s="186" t="str">
        <f t="shared" si="275"/>
        <v>-</v>
      </c>
      <c r="AW318" s="86">
        <f t="shared" si="320"/>
        <v>0</v>
      </c>
      <c r="AX318" s="98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P318" s="132"/>
      <c r="BQ318" s="132"/>
      <c r="BR318" s="132"/>
      <c r="BS318" s="132"/>
      <c r="BU318" s="66"/>
      <c r="BV318" s="124"/>
    </row>
    <row r="319" spans="2:74" s="10" customFormat="1" ht="14.25" customHeight="1">
      <c r="B319" s="505"/>
      <c r="C319" s="507"/>
      <c r="D319" s="494"/>
      <c r="E319" s="501"/>
      <c r="F319" s="501"/>
      <c r="G319" s="101" t="s">
        <v>151</v>
      </c>
      <c r="H319" s="183">
        <v>66607</v>
      </c>
      <c r="I319" s="151">
        <f>IFERROR(H319/E311,"-")</f>
        <v>2.0536968640199661E-4</v>
      </c>
      <c r="J319" s="183">
        <v>3</v>
      </c>
      <c r="K319" s="151">
        <f>IFERROR(J319/F311,"-")</f>
        <v>6.0000000000000001E-3</v>
      </c>
      <c r="L319" s="186">
        <f t="shared" si="271"/>
        <v>22202.333333333332</v>
      </c>
      <c r="M319" s="86">
        <f t="shared" si="316"/>
        <v>2.4205260609972567E-4</v>
      </c>
      <c r="N319" s="501"/>
      <c r="O319" s="501"/>
      <c r="P319" s="101" t="s">
        <v>151</v>
      </c>
      <c r="Q319" s="183">
        <v>0</v>
      </c>
      <c r="R319" s="151">
        <f>IFERROR(Q319/N311,"-")</f>
        <v>0</v>
      </c>
      <c r="S319" s="183">
        <v>0</v>
      </c>
      <c r="T319" s="151">
        <f>IFERROR(S319/O311,"-")</f>
        <v>0</v>
      </c>
      <c r="U319" s="186" t="str">
        <f t="shared" si="272"/>
        <v>-</v>
      </c>
      <c r="V319" s="86">
        <f t="shared" si="317"/>
        <v>0</v>
      </c>
      <c r="W319" s="501"/>
      <c r="X319" s="501"/>
      <c r="Y319" s="101" t="s">
        <v>151</v>
      </c>
      <c r="Z319" s="183">
        <v>0</v>
      </c>
      <c r="AA319" s="151">
        <f>IFERROR(Z319/W311,"-")</f>
        <v>0</v>
      </c>
      <c r="AB319" s="183">
        <v>0</v>
      </c>
      <c r="AC319" s="151">
        <f>IFERROR(AB319/X311,"-")</f>
        <v>0</v>
      </c>
      <c r="AD319" s="186" t="str">
        <f t="shared" si="273"/>
        <v>-</v>
      </c>
      <c r="AE319" s="86">
        <f t="shared" si="318"/>
        <v>0</v>
      </c>
      <c r="AF319" s="501"/>
      <c r="AG319" s="501"/>
      <c r="AH319" s="101" t="s">
        <v>151</v>
      </c>
      <c r="AI319" s="183">
        <v>0</v>
      </c>
      <c r="AJ319" s="151">
        <f>IFERROR(AI319/AF311,"-")</f>
        <v>0</v>
      </c>
      <c r="AK319" s="183">
        <v>0</v>
      </c>
      <c r="AL319" s="151">
        <f>IFERROR(AK319/AG311,"-")</f>
        <v>0</v>
      </c>
      <c r="AM319" s="186" t="str">
        <f t="shared" si="274"/>
        <v>-</v>
      </c>
      <c r="AN319" s="86">
        <f t="shared" si="319"/>
        <v>0</v>
      </c>
      <c r="AO319" s="501"/>
      <c r="AP319" s="520"/>
      <c r="AQ319" s="101" t="s">
        <v>151</v>
      </c>
      <c r="AR319" s="183">
        <f t="shared" si="268"/>
        <v>66607</v>
      </c>
      <c r="AS319" s="151">
        <f>IFERROR(AR319/AO311,"-")</f>
        <v>1.3787062731352768E-4</v>
      </c>
      <c r="AT319" s="183">
        <f t="shared" si="269"/>
        <v>3</v>
      </c>
      <c r="AU319" s="151">
        <f>IFERROR(AT319/AP311,"-")</f>
        <v>4.335260115606936E-3</v>
      </c>
      <c r="AV319" s="186">
        <f t="shared" si="275"/>
        <v>22202.333333333332</v>
      </c>
      <c r="AW319" s="86">
        <f t="shared" si="320"/>
        <v>2.4205260609972567E-4</v>
      </c>
      <c r="AX319" s="98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P319" s="132"/>
      <c r="BQ319" s="132"/>
      <c r="BR319" s="132"/>
      <c r="BS319" s="132"/>
      <c r="BU319" s="66"/>
      <c r="BV319" s="124"/>
    </row>
    <row r="320" spans="2:74" s="10" customFormat="1" ht="14.25" customHeight="1">
      <c r="B320" s="505"/>
      <c r="C320" s="507"/>
      <c r="D320" s="494"/>
      <c r="E320" s="501"/>
      <c r="F320" s="501"/>
      <c r="G320" s="101" t="s">
        <v>152</v>
      </c>
      <c r="H320" s="183">
        <v>212306</v>
      </c>
      <c r="I320" s="151">
        <f>IFERROR(H320/E311,"-")</f>
        <v>6.5460412030660879E-4</v>
      </c>
      <c r="J320" s="183">
        <v>20</v>
      </c>
      <c r="K320" s="151">
        <f>IFERROR(J320/F311,"-")</f>
        <v>0.04</v>
      </c>
      <c r="L320" s="186">
        <f t="shared" si="271"/>
        <v>10615.3</v>
      </c>
      <c r="M320" s="86">
        <f t="shared" si="316"/>
        <v>1.6136840406648378E-3</v>
      </c>
      <c r="N320" s="501"/>
      <c r="O320" s="501"/>
      <c r="P320" s="101" t="s">
        <v>152</v>
      </c>
      <c r="Q320" s="183">
        <v>1196</v>
      </c>
      <c r="R320" s="151">
        <f>IFERROR(Q320/N311,"-")</f>
        <v>1.7222163023036804E-5</v>
      </c>
      <c r="S320" s="183">
        <v>2</v>
      </c>
      <c r="T320" s="151">
        <f>IFERROR(S320/O311,"-")</f>
        <v>2.8169014084507043E-2</v>
      </c>
      <c r="U320" s="186">
        <f t="shared" si="272"/>
        <v>598</v>
      </c>
      <c r="V320" s="86">
        <f t="shared" si="317"/>
        <v>1.6136840406648378E-4</v>
      </c>
      <c r="W320" s="501"/>
      <c r="X320" s="501"/>
      <c r="Y320" s="101" t="s">
        <v>152</v>
      </c>
      <c r="Z320" s="183">
        <v>52208</v>
      </c>
      <c r="AA320" s="151">
        <f>IFERROR(Z320/W311,"-")</f>
        <v>2.0355940430957344E-3</v>
      </c>
      <c r="AB320" s="183">
        <v>3</v>
      </c>
      <c r="AC320" s="151">
        <f>IFERROR(AB320/X311,"-")</f>
        <v>8.1081081081081086E-2</v>
      </c>
      <c r="AD320" s="186">
        <f t="shared" si="273"/>
        <v>17402.666666666668</v>
      </c>
      <c r="AE320" s="86">
        <f t="shared" si="318"/>
        <v>2.4205260609972567E-4</v>
      </c>
      <c r="AF320" s="501"/>
      <c r="AG320" s="501"/>
      <c r="AH320" s="101" t="s">
        <v>152</v>
      </c>
      <c r="AI320" s="183">
        <v>9537</v>
      </c>
      <c r="AJ320" s="151">
        <f>IFERROR(AI320/AF311,"-")</f>
        <v>1.4973608955339175E-4</v>
      </c>
      <c r="AK320" s="183">
        <v>3</v>
      </c>
      <c r="AL320" s="151">
        <f>IFERROR(AK320/AG311,"-")</f>
        <v>3.5714285714285712E-2</v>
      </c>
      <c r="AM320" s="186">
        <f t="shared" si="274"/>
        <v>3179</v>
      </c>
      <c r="AN320" s="86">
        <f t="shared" si="319"/>
        <v>2.4205260609972567E-4</v>
      </c>
      <c r="AO320" s="501"/>
      <c r="AP320" s="520"/>
      <c r="AQ320" s="101" t="s">
        <v>152</v>
      </c>
      <c r="AR320" s="183">
        <f t="shared" si="268"/>
        <v>275247</v>
      </c>
      <c r="AS320" s="151">
        <f>IFERROR(AR320/AO311,"-")</f>
        <v>5.6973706301389571E-4</v>
      </c>
      <c r="AT320" s="183">
        <f t="shared" si="269"/>
        <v>28</v>
      </c>
      <c r="AU320" s="151">
        <f>IFERROR(AT320/AP311,"-")</f>
        <v>4.046242774566474E-2</v>
      </c>
      <c r="AV320" s="186">
        <f t="shared" si="275"/>
        <v>9830.25</v>
      </c>
      <c r="AW320" s="86">
        <f t="shared" si="320"/>
        <v>2.2591576569307732E-3</v>
      </c>
      <c r="AX320" s="98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P320" s="132"/>
      <c r="BQ320" s="132"/>
      <c r="BR320" s="132"/>
      <c r="BS320" s="132"/>
      <c r="BU320" s="66"/>
      <c r="BV320" s="124"/>
    </row>
    <row r="321" spans="2:74" s="10" customFormat="1" ht="14.25" customHeight="1">
      <c r="B321" s="505"/>
      <c r="C321" s="507"/>
      <c r="D321" s="494"/>
      <c r="E321" s="501"/>
      <c r="F321" s="501"/>
      <c r="G321" s="101" t="s">
        <v>153</v>
      </c>
      <c r="H321" s="183">
        <v>0</v>
      </c>
      <c r="I321" s="151">
        <f>IFERROR(H321/E311,"-")</f>
        <v>0</v>
      </c>
      <c r="J321" s="183">
        <v>0</v>
      </c>
      <c r="K321" s="151">
        <f>IFERROR(J321/F311,"-")</f>
        <v>0</v>
      </c>
      <c r="L321" s="186" t="str">
        <f t="shared" si="271"/>
        <v>-</v>
      </c>
      <c r="M321" s="86">
        <f t="shared" si="316"/>
        <v>0</v>
      </c>
      <c r="N321" s="501"/>
      <c r="O321" s="501"/>
      <c r="P321" s="101" t="s">
        <v>153</v>
      </c>
      <c r="Q321" s="183">
        <v>0</v>
      </c>
      <c r="R321" s="151">
        <f>IFERROR(Q321/N311,"-")</f>
        <v>0</v>
      </c>
      <c r="S321" s="183">
        <v>0</v>
      </c>
      <c r="T321" s="151">
        <f>IFERROR(S321/O311,"-")</f>
        <v>0</v>
      </c>
      <c r="U321" s="186" t="str">
        <f t="shared" si="272"/>
        <v>-</v>
      </c>
      <c r="V321" s="86">
        <f t="shared" si="317"/>
        <v>0</v>
      </c>
      <c r="W321" s="501"/>
      <c r="X321" s="501"/>
      <c r="Y321" s="101" t="s">
        <v>153</v>
      </c>
      <c r="Z321" s="183">
        <v>0</v>
      </c>
      <c r="AA321" s="151">
        <f>IFERROR(Z321/W311,"-")</f>
        <v>0</v>
      </c>
      <c r="AB321" s="183">
        <v>0</v>
      </c>
      <c r="AC321" s="151">
        <f>IFERROR(AB321/X311,"-")</f>
        <v>0</v>
      </c>
      <c r="AD321" s="186" t="str">
        <f t="shared" si="273"/>
        <v>-</v>
      </c>
      <c r="AE321" s="86">
        <f t="shared" si="318"/>
        <v>0</v>
      </c>
      <c r="AF321" s="501"/>
      <c r="AG321" s="501"/>
      <c r="AH321" s="101" t="s">
        <v>153</v>
      </c>
      <c r="AI321" s="183">
        <v>0</v>
      </c>
      <c r="AJ321" s="151">
        <f>IFERROR(AI321/AF311,"-")</f>
        <v>0</v>
      </c>
      <c r="AK321" s="183">
        <v>0</v>
      </c>
      <c r="AL321" s="151">
        <f>IFERROR(AK321/AG311,"-")</f>
        <v>0</v>
      </c>
      <c r="AM321" s="186" t="str">
        <f t="shared" si="274"/>
        <v>-</v>
      </c>
      <c r="AN321" s="86">
        <f t="shared" si="319"/>
        <v>0</v>
      </c>
      <c r="AO321" s="501"/>
      <c r="AP321" s="520"/>
      <c r="AQ321" s="101" t="s">
        <v>153</v>
      </c>
      <c r="AR321" s="183">
        <f t="shared" si="268"/>
        <v>0</v>
      </c>
      <c r="AS321" s="151">
        <f>IFERROR(AR321/AO311,"-")</f>
        <v>0</v>
      </c>
      <c r="AT321" s="183">
        <f t="shared" si="269"/>
        <v>0</v>
      </c>
      <c r="AU321" s="151">
        <f>IFERROR(AT321/AP311,"-")</f>
        <v>0</v>
      </c>
      <c r="AV321" s="186" t="str">
        <f t="shared" si="275"/>
        <v>-</v>
      </c>
      <c r="AW321" s="86">
        <f t="shared" si="320"/>
        <v>0</v>
      </c>
      <c r="AX321" s="98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P321" s="132"/>
      <c r="BQ321" s="132"/>
      <c r="BR321" s="132"/>
      <c r="BS321" s="132"/>
      <c r="BU321" s="66"/>
      <c r="BV321" s="124"/>
    </row>
    <row r="322" spans="2:74" s="10" customFormat="1" ht="14.25" customHeight="1">
      <c r="B322" s="505"/>
      <c r="C322" s="507"/>
      <c r="D322" s="494"/>
      <c r="E322" s="501"/>
      <c r="F322" s="501"/>
      <c r="G322" s="101" t="s">
        <v>154</v>
      </c>
      <c r="H322" s="183">
        <v>0</v>
      </c>
      <c r="I322" s="151">
        <f>IFERROR(H322/E311,"-")</f>
        <v>0</v>
      </c>
      <c r="J322" s="183">
        <v>0</v>
      </c>
      <c r="K322" s="151">
        <f>IFERROR(J322/F311,"-")</f>
        <v>0</v>
      </c>
      <c r="L322" s="186" t="str">
        <f t="shared" si="271"/>
        <v>-</v>
      </c>
      <c r="M322" s="86">
        <f t="shared" si="316"/>
        <v>0</v>
      </c>
      <c r="N322" s="501"/>
      <c r="O322" s="501"/>
      <c r="P322" s="101" t="s">
        <v>154</v>
      </c>
      <c r="Q322" s="183">
        <v>790</v>
      </c>
      <c r="R322" s="151">
        <f>IFERROR(Q322/N311,"-")</f>
        <v>1.1375843468393875E-5</v>
      </c>
      <c r="S322" s="183">
        <v>1</v>
      </c>
      <c r="T322" s="151">
        <f>IFERROR(S322/O311,"-")</f>
        <v>1.4084507042253521E-2</v>
      </c>
      <c r="U322" s="186">
        <f t="shared" si="272"/>
        <v>790</v>
      </c>
      <c r="V322" s="86">
        <f t="shared" si="317"/>
        <v>8.0684202033241891E-5</v>
      </c>
      <c r="W322" s="501"/>
      <c r="X322" s="501"/>
      <c r="Y322" s="101" t="s">
        <v>154</v>
      </c>
      <c r="Z322" s="183">
        <v>100386</v>
      </c>
      <c r="AA322" s="151">
        <f>IFERROR(Z322/W311,"-")</f>
        <v>3.9140580679246162E-3</v>
      </c>
      <c r="AB322" s="183">
        <v>1</v>
      </c>
      <c r="AC322" s="151">
        <f>IFERROR(AB322/X311,"-")</f>
        <v>2.7027027027027029E-2</v>
      </c>
      <c r="AD322" s="186">
        <f t="shared" si="273"/>
        <v>100386</v>
      </c>
      <c r="AE322" s="86">
        <f t="shared" si="318"/>
        <v>8.0684202033241891E-5</v>
      </c>
      <c r="AF322" s="501"/>
      <c r="AG322" s="501"/>
      <c r="AH322" s="101" t="s">
        <v>154</v>
      </c>
      <c r="AI322" s="183">
        <v>10144</v>
      </c>
      <c r="AJ322" s="151">
        <f>IFERROR(AI322/AF311,"-")</f>
        <v>1.5926631985211344E-4</v>
      </c>
      <c r="AK322" s="183">
        <v>1</v>
      </c>
      <c r="AL322" s="151">
        <f>IFERROR(AK322/AG311,"-")</f>
        <v>1.1904761904761904E-2</v>
      </c>
      <c r="AM322" s="186">
        <f t="shared" si="274"/>
        <v>10144</v>
      </c>
      <c r="AN322" s="86">
        <f t="shared" si="319"/>
        <v>8.0684202033241891E-5</v>
      </c>
      <c r="AO322" s="501"/>
      <c r="AP322" s="520"/>
      <c r="AQ322" s="101" t="s">
        <v>154</v>
      </c>
      <c r="AR322" s="183">
        <f t="shared" si="268"/>
        <v>111320</v>
      </c>
      <c r="AS322" s="151">
        <f>IFERROR(AR322/AO311,"-")</f>
        <v>2.3042260171666495E-4</v>
      </c>
      <c r="AT322" s="183">
        <f t="shared" si="269"/>
        <v>3</v>
      </c>
      <c r="AU322" s="151">
        <f>IFERROR(AT322/AP311,"-")</f>
        <v>4.335260115606936E-3</v>
      </c>
      <c r="AV322" s="186">
        <f t="shared" si="275"/>
        <v>37106.666666666664</v>
      </c>
      <c r="AW322" s="86">
        <f t="shared" si="320"/>
        <v>2.4205260609972567E-4</v>
      </c>
      <c r="AX322" s="98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P322" s="132"/>
      <c r="BQ322" s="132"/>
      <c r="BR322" s="132"/>
      <c r="BS322" s="132"/>
      <c r="BU322" s="66"/>
      <c r="BV322" s="124"/>
    </row>
    <row r="323" spans="2:74" s="10" customFormat="1" ht="14.25" customHeight="1">
      <c r="B323" s="505"/>
      <c r="C323" s="507"/>
      <c r="D323" s="494"/>
      <c r="E323" s="501"/>
      <c r="F323" s="501"/>
      <c r="G323" s="101" t="s">
        <v>155</v>
      </c>
      <c r="H323" s="183">
        <v>1922445</v>
      </c>
      <c r="I323" s="151">
        <f>IFERROR(H323/E311,"-")</f>
        <v>5.9274839998061215E-3</v>
      </c>
      <c r="J323" s="183">
        <v>70</v>
      </c>
      <c r="K323" s="151">
        <f>IFERROR(J323/F311,"-")</f>
        <v>0.14000000000000001</v>
      </c>
      <c r="L323" s="186">
        <f t="shared" si="271"/>
        <v>27463.5</v>
      </c>
      <c r="M323" s="86">
        <f t="shared" si="316"/>
        <v>5.647894142326932E-3</v>
      </c>
      <c r="N323" s="501"/>
      <c r="O323" s="501"/>
      <c r="P323" s="101" t="s">
        <v>155</v>
      </c>
      <c r="Q323" s="183">
        <v>109787</v>
      </c>
      <c r="R323" s="151">
        <f>IFERROR(Q323/N311,"-")</f>
        <v>1.5809110466639979E-3</v>
      </c>
      <c r="S323" s="183">
        <v>10</v>
      </c>
      <c r="T323" s="151">
        <f>IFERROR(S323/O311,"-")</f>
        <v>0.14084507042253522</v>
      </c>
      <c r="U323" s="186">
        <f t="shared" si="272"/>
        <v>10978.7</v>
      </c>
      <c r="V323" s="86">
        <f t="shared" si="317"/>
        <v>8.0684202033241891E-4</v>
      </c>
      <c r="W323" s="501"/>
      <c r="X323" s="501"/>
      <c r="Y323" s="101" t="s">
        <v>155</v>
      </c>
      <c r="Z323" s="183">
        <v>966117</v>
      </c>
      <c r="AA323" s="151">
        <f>IFERROR(Z323/W311,"-")</f>
        <v>3.7668978128515197E-2</v>
      </c>
      <c r="AB323" s="183">
        <v>10</v>
      </c>
      <c r="AC323" s="151">
        <f>IFERROR(AB323/X311,"-")</f>
        <v>0.27027027027027029</v>
      </c>
      <c r="AD323" s="186">
        <f t="shared" si="273"/>
        <v>96611.7</v>
      </c>
      <c r="AE323" s="86">
        <f t="shared" si="318"/>
        <v>8.0684202033241891E-4</v>
      </c>
      <c r="AF323" s="501"/>
      <c r="AG323" s="501"/>
      <c r="AH323" s="101" t="s">
        <v>155</v>
      </c>
      <c r="AI323" s="183">
        <v>470004</v>
      </c>
      <c r="AJ323" s="151">
        <f>IFERROR(AI323/AF311,"-")</f>
        <v>7.3793185524223901E-3</v>
      </c>
      <c r="AK323" s="183">
        <v>21</v>
      </c>
      <c r="AL323" s="151">
        <f>IFERROR(AK323/AG311,"-")</f>
        <v>0.25</v>
      </c>
      <c r="AM323" s="186">
        <f t="shared" si="274"/>
        <v>22381.142857142859</v>
      </c>
      <c r="AN323" s="86">
        <f t="shared" si="319"/>
        <v>1.6943682426980796E-3</v>
      </c>
      <c r="AO323" s="501"/>
      <c r="AP323" s="520"/>
      <c r="AQ323" s="101" t="s">
        <v>155</v>
      </c>
      <c r="AR323" s="183">
        <f t="shared" si="268"/>
        <v>3468353</v>
      </c>
      <c r="AS323" s="151">
        <f>IFERROR(AR323/AO311,"-")</f>
        <v>7.1791854287800933E-3</v>
      </c>
      <c r="AT323" s="183">
        <f t="shared" si="269"/>
        <v>111</v>
      </c>
      <c r="AU323" s="151">
        <f>IFERROR(AT323/AP311,"-")</f>
        <v>0.16040462427745664</v>
      </c>
      <c r="AV323" s="186">
        <f t="shared" si="275"/>
        <v>31246.423423423425</v>
      </c>
      <c r="AW323" s="86">
        <f t="shared" si="320"/>
        <v>8.9559464256898508E-3</v>
      </c>
      <c r="AX323" s="98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P323" s="132"/>
      <c r="BQ323" s="132"/>
      <c r="BR323" s="132"/>
      <c r="BS323" s="132"/>
      <c r="BU323" s="66"/>
      <c r="BV323" s="124"/>
    </row>
    <row r="324" spans="2:74" s="10" customFormat="1" ht="14.25" customHeight="1">
      <c r="B324" s="505"/>
      <c r="C324" s="507"/>
      <c r="D324" s="494"/>
      <c r="E324" s="501"/>
      <c r="F324" s="501"/>
      <c r="G324" s="101" t="s">
        <v>156</v>
      </c>
      <c r="H324" s="183">
        <v>3038807</v>
      </c>
      <c r="I324" s="151">
        <f>IFERROR(H324/E311,"-")</f>
        <v>9.3695683730867941E-3</v>
      </c>
      <c r="J324" s="183">
        <v>49</v>
      </c>
      <c r="K324" s="151">
        <f>IFERROR(J324/F311,"-")</f>
        <v>9.8000000000000004E-2</v>
      </c>
      <c r="L324" s="186">
        <f t="shared" si="271"/>
        <v>62016.469387755104</v>
      </c>
      <c r="M324" s="86">
        <f t="shared" si="316"/>
        <v>3.9535258996288526E-3</v>
      </c>
      <c r="N324" s="501"/>
      <c r="O324" s="501"/>
      <c r="P324" s="101" t="s">
        <v>156</v>
      </c>
      <c r="Q324" s="183">
        <v>415993</v>
      </c>
      <c r="R324" s="151">
        <f>IFERROR(Q324/N311,"-")</f>
        <v>5.9902167746171816E-3</v>
      </c>
      <c r="S324" s="183">
        <v>8</v>
      </c>
      <c r="T324" s="151">
        <f>IFERROR(S324/O311,"-")</f>
        <v>0.11267605633802817</v>
      </c>
      <c r="U324" s="186">
        <f t="shared" si="272"/>
        <v>51999.125</v>
      </c>
      <c r="V324" s="86">
        <f t="shared" si="317"/>
        <v>6.4547361626593512E-4</v>
      </c>
      <c r="W324" s="501"/>
      <c r="X324" s="501"/>
      <c r="Y324" s="101" t="s">
        <v>156</v>
      </c>
      <c r="Z324" s="183">
        <v>332670</v>
      </c>
      <c r="AA324" s="151">
        <f>IFERROR(Z324/W311,"-")</f>
        <v>1.2970829572415299E-2</v>
      </c>
      <c r="AB324" s="183">
        <v>4</v>
      </c>
      <c r="AC324" s="151">
        <f>IFERROR(AB324/X311,"-")</f>
        <v>0.10810810810810811</v>
      </c>
      <c r="AD324" s="186">
        <f t="shared" si="273"/>
        <v>83167.5</v>
      </c>
      <c r="AE324" s="86">
        <f t="shared" si="318"/>
        <v>3.2273680813296756E-4</v>
      </c>
      <c r="AF324" s="501"/>
      <c r="AG324" s="501"/>
      <c r="AH324" s="101" t="s">
        <v>156</v>
      </c>
      <c r="AI324" s="183">
        <v>270608</v>
      </c>
      <c r="AJ324" s="151">
        <f>IFERROR(AI324/AF311,"-")</f>
        <v>4.2486928511968371E-3</v>
      </c>
      <c r="AK324" s="183">
        <v>5</v>
      </c>
      <c r="AL324" s="151">
        <f>IFERROR(AK324/AG311,"-")</f>
        <v>5.9523809523809521E-2</v>
      </c>
      <c r="AM324" s="186">
        <f t="shared" si="274"/>
        <v>54121.599999999999</v>
      </c>
      <c r="AN324" s="86">
        <f t="shared" si="319"/>
        <v>4.0342101016620945E-4</v>
      </c>
      <c r="AO324" s="501"/>
      <c r="AP324" s="520"/>
      <c r="AQ324" s="101" t="s">
        <v>156</v>
      </c>
      <c r="AR324" s="183">
        <f t="shared" si="268"/>
        <v>4058078</v>
      </c>
      <c r="AS324" s="151">
        <f>IFERROR(AR324/AO311,"-")</f>
        <v>8.3998642717315868E-3</v>
      </c>
      <c r="AT324" s="183">
        <f t="shared" si="269"/>
        <v>66</v>
      </c>
      <c r="AU324" s="151">
        <f>IFERROR(AT324/AP311,"-")</f>
        <v>9.5375722543352595E-2</v>
      </c>
      <c r="AV324" s="186">
        <f t="shared" si="275"/>
        <v>61486.030303030304</v>
      </c>
      <c r="AW324" s="86">
        <f t="shared" si="320"/>
        <v>5.3251573341939647E-3</v>
      </c>
      <c r="AX324" s="98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P324" s="132"/>
      <c r="BQ324" s="132"/>
      <c r="BR324" s="132"/>
      <c r="BS324" s="132"/>
      <c r="BU324" s="66"/>
      <c r="BV324" s="124"/>
    </row>
    <row r="325" spans="2:74" s="10" customFormat="1" ht="14.25" customHeight="1">
      <c r="B325" s="505"/>
      <c r="C325" s="507"/>
      <c r="D325" s="494"/>
      <c r="E325" s="501"/>
      <c r="F325" s="501"/>
      <c r="G325" s="101" t="s">
        <v>157</v>
      </c>
      <c r="H325" s="183">
        <v>1259864</v>
      </c>
      <c r="I325" s="151">
        <f>IFERROR(H325/E311,"-")</f>
        <v>3.8845447864213228E-3</v>
      </c>
      <c r="J325" s="183">
        <v>22</v>
      </c>
      <c r="K325" s="151">
        <f>IFERROR(J325/F311,"-")</f>
        <v>4.3999999999999997E-2</v>
      </c>
      <c r="L325" s="186">
        <f t="shared" si="271"/>
        <v>57266.545454545456</v>
      </c>
      <c r="M325" s="86">
        <f t="shared" si="316"/>
        <v>1.7750524447313217E-3</v>
      </c>
      <c r="N325" s="501"/>
      <c r="O325" s="501"/>
      <c r="P325" s="101" t="s">
        <v>157</v>
      </c>
      <c r="Q325" s="183">
        <v>191855</v>
      </c>
      <c r="R325" s="151">
        <f>IFERROR(Q325/N311,"-")</f>
        <v>2.7626739856059582E-3</v>
      </c>
      <c r="S325" s="183">
        <v>4</v>
      </c>
      <c r="T325" s="151">
        <f>IFERROR(S325/O311,"-")</f>
        <v>5.6338028169014086E-2</v>
      </c>
      <c r="U325" s="186">
        <f t="shared" si="272"/>
        <v>47963.75</v>
      </c>
      <c r="V325" s="86">
        <f t="shared" si="317"/>
        <v>3.2273680813296756E-4</v>
      </c>
      <c r="W325" s="501"/>
      <c r="X325" s="501"/>
      <c r="Y325" s="101" t="s">
        <v>157</v>
      </c>
      <c r="Z325" s="183">
        <v>397013</v>
      </c>
      <c r="AA325" s="151">
        <f>IFERROR(Z325/W311,"-")</f>
        <v>1.5479568223865437E-2</v>
      </c>
      <c r="AB325" s="183">
        <v>4</v>
      </c>
      <c r="AC325" s="151">
        <f>IFERROR(AB325/X311,"-")</f>
        <v>0.10810810810810811</v>
      </c>
      <c r="AD325" s="186">
        <f t="shared" si="273"/>
        <v>99253.25</v>
      </c>
      <c r="AE325" s="86">
        <f t="shared" si="318"/>
        <v>3.2273680813296756E-4</v>
      </c>
      <c r="AF325" s="501"/>
      <c r="AG325" s="501"/>
      <c r="AH325" s="101" t="s">
        <v>157</v>
      </c>
      <c r="AI325" s="183">
        <v>256584</v>
      </c>
      <c r="AJ325" s="151">
        <f>IFERROR(AI325/AF311,"-")</f>
        <v>4.0285084200448219E-3</v>
      </c>
      <c r="AK325" s="183">
        <v>8</v>
      </c>
      <c r="AL325" s="151">
        <f>IFERROR(AK325/AG311,"-")</f>
        <v>9.5238095238095233E-2</v>
      </c>
      <c r="AM325" s="186">
        <f t="shared" si="274"/>
        <v>32073</v>
      </c>
      <c r="AN325" s="86">
        <f t="shared" si="319"/>
        <v>6.4547361626593512E-4</v>
      </c>
      <c r="AO325" s="501"/>
      <c r="AP325" s="520"/>
      <c r="AQ325" s="101" t="s">
        <v>157</v>
      </c>
      <c r="AR325" s="183">
        <f t="shared" ref="AR325:AR388" si="321">SUM(H325,Q325,Z325,AI325)</f>
        <v>2105316</v>
      </c>
      <c r="AS325" s="151">
        <f>IFERROR(AR325/AO311,"-")</f>
        <v>4.3578188120348737E-3</v>
      </c>
      <c r="AT325" s="183">
        <f t="shared" ref="AT325:AT388" si="322">SUM(J325,S325,AB325,AK325)</f>
        <v>38</v>
      </c>
      <c r="AU325" s="151">
        <f>IFERROR(AT325/AP311,"-")</f>
        <v>5.4913294797687862E-2</v>
      </c>
      <c r="AV325" s="186">
        <f t="shared" si="275"/>
        <v>55403.052631578947</v>
      </c>
      <c r="AW325" s="86">
        <f t="shared" si="320"/>
        <v>3.065999677263192E-3</v>
      </c>
      <c r="AX325" s="98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P325" s="132"/>
      <c r="BQ325" s="132"/>
      <c r="BR325" s="132"/>
      <c r="BS325" s="132"/>
      <c r="BU325" s="66"/>
      <c r="BV325" s="124"/>
    </row>
    <row r="326" spans="2:74" s="10" customFormat="1" ht="14.25" customHeight="1">
      <c r="B326" s="505"/>
      <c r="C326" s="507"/>
      <c r="D326" s="494"/>
      <c r="E326" s="501"/>
      <c r="F326" s="501"/>
      <c r="G326" s="102" t="s">
        <v>158</v>
      </c>
      <c r="H326" s="184">
        <v>620089</v>
      </c>
      <c r="I326" s="152">
        <f>IFERROR(H326/E311,"-")</f>
        <v>1.9119234235339779E-3</v>
      </c>
      <c r="J326" s="184">
        <v>41</v>
      </c>
      <c r="K326" s="152">
        <f>IFERROR(J326/F311,"-")</f>
        <v>8.2000000000000003E-2</v>
      </c>
      <c r="L326" s="187">
        <f t="shared" ref="L326:L389" si="323">IFERROR(H326/J326,"-")</f>
        <v>15124.121951219513</v>
      </c>
      <c r="M326" s="87">
        <f t="shared" si="316"/>
        <v>3.3080522833629175E-3</v>
      </c>
      <c r="N326" s="501"/>
      <c r="O326" s="501"/>
      <c r="P326" s="102" t="s">
        <v>158</v>
      </c>
      <c r="Q326" s="184">
        <v>46485</v>
      </c>
      <c r="R326" s="152">
        <f>IFERROR(Q326/N311,"-")</f>
        <v>6.6937478940289779E-4</v>
      </c>
      <c r="S326" s="184">
        <v>9</v>
      </c>
      <c r="T326" s="152">
        <f>IFERROR(S326/O311,"-")</f>
        <v>0.12676056338028169</v>
      </c>
      <c r="U326" s="187">
        <f t="shared" ref="U326:U389" si="324">IFERROR(Q326/S326,"-")</f>
        <v>5165</v>
      </c>
      <c r="V326" s="87">
        <f t="shared" si="317"/>
        <v>7.2615781829917707E-4</v>
      </c>
      <c r="W326" s="501"/>
      <c r="X326" s="501"/>
      <c r="Y326" s="102" t="s">
        <v>158</v>
      </c>
      <c r="Z326" s="184">
        <v>52553</v>
      </c>
      <c r="AA326" s="152">
        <f>IFERROR(Z326/W311,"-")</f>
        <v>2.0490456203419039E-3</v>
      </c>
      <c r="AB326" s="184">
        <v>1</v>
      </c>
      <c r="AC326" s="152">
        <f>IFERROR(AB326/X311,"-")</f>
        <v>2.7027027027027029E-2</v>
      </c>
      <c r="AD326" s="187">
        <f t="shared" ref="AD326:AD389" si="325">IFERROR(Z326/AB326,"-")</f>
        <v>52553</v>
      </c>
      <c r="AE326" s="87">
        <f t="shared" si="318"/>
        <v>8.0684202033241891E-5</v>
      </c>
      <c r="AF326" s="501"/>
      <c r="AG326" s="501"/>
      <c r="AH326" s="102" t="s">
        <v>158</v>
      </c>
      <c r="AI326" s="184">
        <v>42598</v>
      </c>
      <c r="AJ326" s="152">
        <f>IFERROR(AI326/AF311,"-")</f>
        <v>6.6881177967866013E-4</v>
      </c>
      <c r="AK326" s="184">
        <v>9</v>
      </c>
      <c r="AL326" s="152">
        <f>IFERROR(AK326/AG311,"-")</f>
        <v>0.10714285714285714</v>
      </c>
      <c r="AM326" s="187">
        <f t="shared" ref="AM326:AM389" si="326">IFERROR(AI326/AK326,"-")</f>
        <v>4733.1111111111113</v>
      </c>
      <c r="AN326" s="87">
        <f t="shared" si="319"/>
        <v>7.2615781829917707E-4</v>
      </c>
      <c r="AO326" s="501"/>
      <c r="AP326" s="520"/>
      <c r="AQ326" s="102" t="s">
        <v>158</v>
      </c>
      <c r="AR326" s="184">
        <f t="shared" si="321"/>
        <v>761725</v>
      </c>
      <c r="AS326" s="152">
        <f>IFERROR(AR326/AO311,"-")</f>
        <v>1.5767037036707385E-3</v>
      </c>
      <c r="AT326" s="184">
        <f t="shared" si="322"/>
        <v>60</v>
      </c>
      <c r="AU326" s="152">
        <f>IFERROR(AT326/AP311,"-")</f>
        <v>8.6705202312138727E-2</v>
      </c>
      <c r="AV326" s="187">
        <f t="shared" ref="AV326:AV389" si="327">IFERROR(AR326/AT326,"-")</f>
        <v>12695.416666666666</v>
      </c>
      <c r="AW326" s="87">
        <f t="shared" si="320"/>
        <v>4.8410521219945137E-3</v>
      </c>
      <c r="AX326" s="98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P326" s="132"/>
      <c r="BQ326" s="132"/>
      <c r="BR326" s="132"/>
      <c r="BS326" s="132"/>
      <c r="BU326" s="66"/>
      <c r="BV326" s="124"/>
    </row>
    <row r="327" spans="2:74" s="10" customFormat="1" ht="14.25" customHeight="1">
      <c r="B327" s="505"/>
      <c r="C327" s="508"/>
      <c r="D327" s="495"/>
      <c r="E327" s="502"/>
      <c r="F327" s="502"/>
      <c r="G327" s="103" t="s">
        <v>81</v>
      </c>
      <c r="H327" s="174">
        <v>47837113</v>
      </c>
      <c r="I327" s="152">
        <f>IFERROR(H327/E311,"-")</f>
        <v>0.14749640270822698</v>
      </c>
      <c r="J327" s="184">
        <v>405</v>
      </c>
      <c r="K327" s="152">
        <f>IFERROR(J327/F311,"-")</f>
        <v>0.81</v>
      </c>
      <c r="L327" s="187">
        <f t="shared" si="323"/>
        <v>118116.32839506173</v>
      </c>
      <c r="M327" s="88">
        <f t="shared" si="316"/>
        <v>3.2677101823462965E-2</v>
      </c>
      <c r="N327" s="502"/>
      <c r="O327" s="502"/>
      <c r="P327" s="103" t="s">
        <v>81</v>
      </c>
      <c r="Q327" s="174">
        <v>14512034</v>
      </c>
      <c r="R327" s="152">
        <f>IFERROR(Q327/N311,"-")</f>
        <v>0.20897041416710105</v>
      </c>
      <c r="S327" s="184">
        <v>62</v>
      </c>
      <c r="T327" s="152">
        <f>IFERROR(S327/O311,"-")</f>
        <v>0.87323943661971826</v>
      </c>
      <c r="U327" s="187">
        <f t="shared" si="324"/>
        <v>234065.06451612903</v>
      </c>
      <c r="V327" s="88">
        <f t="shared" si="317"/>
        <v>5.0024205260609973E-3</v>
      </c>
      <c r="W327" s="502"/>
      <c r="X327" s="502"/>
      <c r="Y327" s="103" t="s">
        <v>81</v>
      </c>
      <c r="Z327" s="174">
        <v>6364384</v>
      </c>
      <c r="AA327" s="152">
        <f>IFERROR(Z327/W311,"-")</f>
        <v>0.24814783478343935</v>
      </c>
      <c r="AB327" s="184">
        <v>33</v>
      </c>
      <c r="AC327" s="152">
        <f>IFERROR(AB327/X311,"-")</f>
        <v>0.89189189189189189</v>
      </c>
      <c r="AD327" s="187">
        <f t="shared" si="325"/>
        <v>192860.12121212122</v>
      </c>
      <c r="AE327" s="88">
        <f t="shared" si="318"/>
        <v>2.6625786670969823E-3</v>
      </c>
      <c r="AF327" s="502"/>
      <c r="AG327" s="502"/>
      <c r="AH327" s="103" t="s">
        <v>81</v>
      </c>
      <c r="AI327" s="174">
        <v>11047642</v>
      </c>
      <c r="AJ327" s="152">
        <f>IFERROR(AI327/AF311,"-")</f>
        <v>0.17345399096841899</v>
      </c>
      <c r="AK327" s="184">
        <v>72</v>
      </c>
      <c r="AL327" s="152">
        <f>IFERROR(AK327/AG311,"-")</f>
        <v>0.8571428571428571</v>
      </c>
      <c r="AM327" s="187">
        <f t="shared" si="326"/>
        <v>153439.47222222222</v>
      </c>
      <c r="AN327" s="88">
        <f t="shared" si="319"/>
        <v>5.8092625463934166E-3</v>
      </c>
      <c r="AO327" s="502"/>
      <c r="AP327" s="521"/>
      <c r="AQ327" s="103" t="s">
        <v>81</v>
      </c>
      <c r="AR327" s="174">
        <f t="shared" si="321"/>
        <v>79761173</v>
      </c>
      <c r="AS327" s="152">
        <f>IFERROR(AR327/AO311,"-")</f>
        <v>0.16509860760539893</v>
      </c>
      <c r="AT327" s="184">
        <f t="shared" si="322"/>
        <v>572</v>
      </c>
      <c r="AU327" s="152">
        <f>IFERROR(AT327/AP311,"-")</f>
        <v>0.82658959537572252</v>
      </c>
      <c r="AV327" s="187">
        <f t="shared" si="327"/>
        <v>139442.61013986013</v>
      </c>
      <c r="AW327" s="88">
        <f t="shared" si="320"/>
        <v>4.6151363563014365E-2</v>
      </c>
      <c r="AX327" s="98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P327" s="132"/>
      <c r="BQ327" s="132"/>
      <c r="BR327" s="132"/>
      <c r="BS327" s="132"/>
      <c r="BU327" s="66"/>
      <c r="BV327" s="124"/>
    </row>
    <row r="328" spans="2:74" s="10" customFormat="1" ht="14.25" customHeight="1">
      <c r="B328" s="505">
        <v>20</v>
      </c>
      <c r="C328" s="506" t="s">
        <v>137</v>
      </c>
      <c r="D328" s="493">
        <f>BL24</f>
        <v>19468</v>
      </c>
      <c r="E328" s="503">
        <f t="shared" ref="E328" si="328">VLOOKUP(C328,$AY$5:$BI$78,2,0)</f>
        <v>928256280</v>
      </c>
      <c r="F328" s="503">
        <f t="shared" ref="F328" si="329">VLOOKUP(C328,$AY$5:$BI$78,7,0)</f>
        <v>1362</v>
      </c>
      <c r="G328" s="99" t="s">
        <v>144</v>
      </c>
      <c r="H328" s="182">
        <v>22382762</v>
      </c>
      <c r="I328" s="150">
        <f>IFERROR(H328/E328,"-")</f>
        <v>2.4112696549707158E-2</v>
      </c>
      <c r="J328" s="182">
        <v>251</v>
      </c>
      <c r="K328" s="150">
        <f>IFERROR(J328/F328,"-")</f>
        <v>0.18428781204111599</v>
      </c>
      <c r="L328" s="185">
        <f t="shared" si="323"/>
        <v>89174.350597609562</v>
      </c>
      <c r="M328" s="85">
        <f>IFERROR(J328/$BL$24,0)</f>
        <v>1.2892952537497431E-2</v>
      </c>
      <c r="N328" s="503">
        <f t="shared" ref="N328" si="330">VLOOKUP(C328,$AY$5:$BI$78,3,0)</f>
        <v>134268960</v>
      </c>
      <c r="O328" s="503">
        <f t="shared" ref="O328" si="331">VLOOKUP(C328,$AY$5:$BI$78,8,0)</f>
        <v>171</v>
      </c>
      <c r="P328" s="99" t="s">
        <v>144</v>
      </c>
      <c r="Q328" s="182">
        <v>694597</v>
      </c>
      <c r="R328" s="150">
        <f>IFERROR(Q328/N328,"-")</f>
        <v>5.1731762873563633E-3</v>
      </c>
      <c r="S328" s="182">
        <v>33</v>
      </c>
      <c r="T328" s="150">
        <f>IFERROR(S328/O328,"-")</f>
        <v>0.19298245614035087</v>
      </c>
      <c r="U328" s="185">
        <f t="shared" si="324"/>
        <v>21048.39393939394</v>
      </c>
      <c r="V328" s="85">
        <f>IFERROR(S328/$BL$24,0)</f>
        <v>1.6950893774399015E-3</v>
      </c>
      <c r="W328" s="503">
        <f t="shared" ref="W328" si="332">VLOOKUP(C328,$AY$5:$BI$78,4,0)</f>
        <v>58171090</v>
      </c>
      <c r="X328" s="503">
        <f t="shared" ref="X328" si="333">VLOOKUP(C328,$AY$5:$BI$78,9,0)</f>
        <v>75</v>
      </c>
      <c r="Y328" s="99" t="s">
        <v>144</v>
      </c>
      <c r="Z328" s="182">
        <v>302299</v>
      </c>
      <c r="AA328" s="150">
        <f>IFERROR(Z328/W328,"-")</f>
        <v>5.1967222893708883E-3</v>
      </c>
      <c r="AB328" s="182">
        <v>18</v>
      </c>
      <c r="AC328" s="150">
        <f>IFERROR(AB328/X328,"-")</f>
        <v>0.24</v>
      </c>
      <c r="AD328" s="185">
        <f t="shared" si="325"/>
        <v>16794.388888888891</v>
      </c>
      <c r="AE328" s="85">
        <f>IFERROR(AB328/$BL$24,0)</f>
        <v>9.2459420587630986E-4</v>
      </c>
      <c r="AF328" s="503">
        <f t="shared" ref="AF328" si="334">VLOOKUP(C328,$AY$5:$BI$78,5,0)</f>
        <v>159088570</v>
      </c>
      <c r="AG328" s="503">
        <f t="shared" ref="AG328" si="335">VLOOKUP(C328,$AY$5:$BI$78,10,0)</f>
        <v>194</v>
      </c>
      <c r="AH328" s="99" t="s">
        <v>144</v>
      </c>
      <c r="AI328" s="182">
        <v>911980</v>
      </c>
      <c r="AJ328" s="150">
        <f>IFERROR(AI328/AF328,"-")</f>
        <v>5.7325299988553544E-3</v>
      </c>
      <c r="AK328" s="182">
        <v>42</v>
      </c>
      <c r="AL328" s="150">
        <f>IFERROR(AK328/AG328,"-")</f>
        <v>0.21649484536082475</v>
      </c>
      <c r="AM328" s="185">
        <f t="shared" si="326"/>
        <v>21713.809523809523</v>
      </c>
      <c r="AN328" s="85">
        <f>IFERROR(AK328/$BL$24,0)</f>
        <v>2.1573864803780562E-3</v>
      </c>
      <c r="AO328" s="503">
        <f t="shared" ref="AO328" si="336">VLOOKUP(C328,$AY$5:$BI$78,6,0)</f>
        <v>1279784900</v>
      </c>
      <c r="AP328" s="519">
        <f t="shared" ref="AP328" si="337">VLOOKUP(C328,$AY$5:$BI$78,11,0)</f>
        <v>1802</v>
      </c>
      <c r="AQ328" s="99" t="s">
        <v>144</v>
      </c>
      <c r="AR328" s="182">
        <f t="shared" si="321"/>
        <v>24291638</v>
      </c>
      <c r="AS328" s="150">
        <f>IFERROR(AR328/AO328,"-")</f>
        <v>1.898103189059349E-2</v>
      </c>
      <c r="AT328" s="182">
        <f t="shared" si="322"/>
        <v>344</v>
      </c>
      <c r="AU328" s="150">
        <f>IFERROR(AT328/AP328,"-")</f>
        <v>0.19089900110987792</v>
      </c>
      <c r="AV328" s="185">
        <f t="shared" si="327"/>
        <v>70615.226744186046</v>
      </c>
      <c r="AW328" s="85">
        <f>IFERROR(AT328/$BL$24,0)</f>
        <v>1.7670022601191698E-2</v>
      </c>
      <c r="AX328" s="98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P328" s="132"/>
      <c r="BQ328" s="132"/>
      <c r="BR328" s="132"/>
      <c r="BS328" s="132"/>
      <c r="BU328" s="66"/>
      <c r="BV328" s="124"/>
    </row>
    <row r="329" spans="2:74" s="10" customFormat="1" ht="14.25" customHeight="1">
      <c r="B329" s="505"/>
      <c r="C329" s="507"/>
      <c r="D329" s="494"/>
      <c r="E329" s="501"/>
      <c r="F329" s="501"/>
      <c r="G329" s="100" t="s">
        <v>145</v>
      </c>
      <c r="H329" s="183">
        <v>20920399</v>
      </c>
      <c r="I329" s="151">
        <f>IFERROR(H329/E328,"-")</f>
        <v>2.2537309416317656E-2</v>
      </c>
      <c r="J329" s="183">
        <v>384</v>
      </c>
      <c r="K329" s="151">
        <f>IFERROR(J329/F328,"-")</f>
        <v>0.28193832599118945</v>
      </c>
      <c r="L329" s="186">
        <f t="shared" si="323"/>
        <v>54480.205729166664</v>
      </c>
      <c r="M329" s="86">
        <f t="shared" ref="M329:M344" si="338">IFERROR(J329/$BL$24,0)</f>
        <v>1.9724676392027945E-2</v>
      </c>
      <c r="N329" s="501"/>
      <c r="O329" s="501"/>
      <c r="P329" s="100" t="s">
        <v>145</v>
      </c>
      <c r="Q329" s="183">
        <v>3358892</v>
      </c>
      <c r="R329" s="151">
        <f>IFERROR(Q329/N328,"-")</f>
        <v>2.5016146695408976E-2</v>
      </c>
      <c r="S329" s="183">
        <v>49</v>
      </c>
      <c r="T329" s="151">
        <f>IFERROR(S329/O328,"-")</f>
        <v>0.28654970760233917</v>
      </c>
      <c r="U329" s="186">
        <f t="shared" si="324"/>
        <v>68548.816326530607</v>
      </c>
      <c r="V329" s="86">
        <f t="shared" ref="V329:V344" si="339">IFERROR(S329/$BL$24,0)</f>
        <v>2.5169508937743991E-3</v>
      </c>
      <c r="W329" s="501"/>
      <c r="X329" s="501"/>
      <c r="Y329" s="100" t="s">
        <v>145</v>
      </c>
      <c r="Z329" s="183">
        <v>1617222</v>
      </c>
      <c r="AA329" s="151">
        <f>IFERROR(Z329/W328,"-")</f>
        <v>2.7801129392624413E-2</v>
      </c>
      <c r="AB329" s="183">
        <v>28</v>
      </c>
      <c r="AC329" s="151">
        <f>IFERROR(AB329/X328,"-")</f>
        <v>0.37333333333333335</v>
      </c>
      <c r="AD329" s="186">
        <f t="shared" si="325"/>
        <v>57757.928571428572</v>
      </c>
      <c r="AE329" s="86">
        <f t="shared" ref="AE329:AE344" si="340">IFERROR(AB329/$BL$24,0)</f>
        <v>1.4382576535853708E-3</v>
      </c>
      <c r="AF329" s="501"/>
      <c r="AG329" s="501"/>
      <c r="AH329" s="100" t="s">
        <v>145</v>
      </c>
      <c r="AI329" s="183">
        <v>3128006</v>
      </c>
      <c r="AJ329" s="151">
        <f>IFERROR(AI329/AF328,"-")</f>
        <v>1.9662041088181256E-2</v>
      </c>
      <c r="AK329" s="183">
        <v>64</v>
      </c>
      <c r="AL329" s="151">
        <f>IFERROR(AK329/AG328,"-")</f>
        <v>0.32989690721649484</v>
      </c>
      <c r="AM329" s="186">
        <f t="shared" si="326"/>
        <v>48875.09375</v>
      </c>
      <c r="AN329" s="86">
        <f t="shared" ref="AN329:AN344" si="341">IFERROR(AK329/$BL$24,0)</f>
        <v>3.2874460653379905E-3</v>
      </c>
      <c r="AO329" s="501"/>
      <c r="AP329" s="520"/>
      <c r="AQ329" s="100" t="s">
        <v>145</v>
      </c>
      <c r="AR329" s="183">
        <f t="shared" si="321"/>
        <v>29024519</v>
      </c>
      <c r="AS329" s="151">
        <f>IFERROR(AR329/AO328,"-")</f>
        <v>2.267921664023384E-2</v>
      </c>
      <c r="AT329" s="183">
        <f t="shared" si="322"/>
        <v>525</v>
      </c>
      <c r="AU329" s="151">
        <f>IFERROR(AT329/AP328,"-")</f>
        <v>0.2913429522752497</v>
      </c>
      <c r="AV329" s="186">
        <f t="shared" si="327"/>
        <v>55284.798095238097</v>
      </c>
      <c r="AW329" s="86">
        <f t="shared" ref="AW329:AW344" si="342">IFERROR(AT329/$BL$24,0)</f>
        <v>2.6967331004725703E-2</v>
      </c>
      <c r="AX329" s="98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P329" s="132"/>
      <c r="BQ329" s="132"/>
      <c r="BR329" s="132"/>
      <c r="BS329" s="132"/>
      <c r="BU329" s="66"/>
      <c r="BV329" s="124"/>
    </row>
    <row r="330" spans="2:74" s="10" customFormat="1" ht="14.25" customHeight="1">
      <c r="B330" s="505"/>
      <c r="C330" s="507"/>
      <c r="D330" s="494"/>
      <c r="E330" s="501"/>
      <c r="F330" s="501"/>
      <c r="G330" s="101" t="s">
        <v>146</v>
      </c>
      <c r="H330" s="183">
        <v>17293015</v>
      </c>
      <c r="I330" s="151">
        <f>IFERROR(H330/E328,"-")</f>
        <v>1.8629569627043083E-2</v>
      </c>
      <c r="J330" s="183">
        <v>429</v>
      </c>
      <c r="K330" s="151">
        <f>IFERROR(J330/F328,"-")</f>
        <v>0.31497797356828194</v>
      </c>
      <c r="L330" s="186">
        <f t="shared" si="323"/>
        <v>40310.058275058276</v>
      </c>
      <c r="M330" s="86">
        <f t="shared" si="338"/>
        <v>2.2036161906718719E-2</v>
      </c>
      <c r="N330" s="501"/>
      <c r="O330" s="501"/>
      <c r="P330" s="101" t="s">
        <v>146</v>
      </c>
      <c r="Q330" s="183">
        <v>1249670</v>
      </c>
      <c r="R330" s="151">
        <f>IFERROR(Q330/N328,"-")</f>
        <v>9.3072144150070125E-3</v>
      </c>
      <c r="S330" s="183">
        <v>49</v>
      </c>
      <c r="T330" s="151">
        <f>IFERROR(S330/O328,"-")</f>
        <v>0.28654970760233917</v>
      </c>
      <c r="U330" s="186">
        <f t="shared" si="324"/>
        <v>25503.469387755104</v>
      </c>
      <c r="V330" s="86">
        <f t="shared" si="339"/>
        <v>2.5169508937743991E-3</v>
      </c>
      <c r="W330" s="501"/>
      <c r="X330" s="501"/>
      <c r="Y330" s="101" t="s">
        <v>146</v>
      </c>
      <c r="Z330" s="183">
        <v>702456</v>
      </c>
      <c r="AA330" s="151">
        <f>IFERROR(Z330/W328,"-")</f>
        <v>1.2075689143868544E-2</v>
      </c>
      <c r="AB330" s="183">
        <v>28</v>
      </c>
      <c r="AC330" s="151">
        <f>IFERROR(AB330/X328,"-")</f>
        <v>0.37333333333333335</v>
      </c>
      <c r="AD330" s="186">
        <f t="shared" si="325"/>
        <v>25087.714285714286</v>
      </c>
      <c r="AE330" s="86">
        <f t="shared" si="340"/>
        <v>1.4382576535853708E-3</v>
      </c>
      <c r="AF330" s="501"/>
      <c r="AG330" s="501"/>
      <c r="AH330" s="101" t="s">
        <v>146</v>
      </c>
      <c r="AI330" s="183">
        <v>2421030</v>
      </c>
      <c r="AJ330" s="151">
        <f>IFERROR(AI330/AF328,"-")</f>
        <v>1.5218126607084343E-2</v>
      </c>
      <c r="AK330" s="183">
        <v>67</v>
      </c>
      <c r="AL330" s="151">
        <f>IFERROR(AK330/AG328,"-")</f>
        <v>0.34536082474226804</v>
      </c>
      <c r="AM330" s="186">
        <f t="shared" si="326"/>
        <v>36134.776119402988</v>
      </c>
      <c r="AN330" s="86">
        <f t="shared" si="341"/>
        <v>3.441545099650709E-3</v>
      </c>
      <c r="AO330" s="501"/>
      <c r="AP330" s="520"/>
      <c r="AQ330" s="101" t="s">
        <v>146</v>
      </c>
      <c r="AR330" s="183">
        <f t="shared" si="321"/>
        <v>21666171</v>
      </c>
      <c r="AS330" s="151">
        <f>IFERROR(AR330/AO328,"-")</f>
        <v>1.6929541050218672E-2</v>
      </c>
      <c r="AT330" s="183">
        <f t="shared" si="322"/>
        <v>573</v>
      </c>
      <c r="AU330" s="151">
        <f>IFERROR(AT330/AP328,"-")</f>
        <v>0.31798002219755828</v>
      </c>
      <c r="AV330" s="186">
        <f t="shared" si="327"/>
        <v>37811.816753926701</v>
      </c>
      <c r="AW330" s="86">
        <f t="shared" si="342"/>
        <v>2.9432915553729195E-2</v>
      </c>
      <c r="AX330" s="98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P330" s="132"/>
      <c r="BQ330" s="132"/>
      <c r="BR330" s="132"/>
      <c r="BS330" s="132"/>
      <c r="BU330" s="66"/>
      <c r="BV330" s="124"/>
    </row>
    <row r="331" spans="2:74" s="10" customFormat="1" ht="14.25" customHeight="1">
      <c r="B331" s="505"/>
      <c r="C331" s="507"/>
      <c r="D331" s="494"/>
      <c r="E331" s="501"/>
      <c r="F331" s="501"/>
      <c r="G331" s="101" t="s">
        <v>147</v>
      </c>
      <c r="H331" s="183">
        <v>1203125</v>
      </c>
      <c r="I331" s="151">
        <f>IFERROR(H331/E328,"-")</f>
        <v>1.2961129656995157E-3</v>
      </c>
      <c r="J331" s="183">
        <v>99</v>
      </c>
      <c r="K331" s="151">
        <f>IFERROR(J331/F328,"-")</f>
        <v>7.268722466960352E-2</v>
      </c>
      <c r="L331" s="186">
        <f t="shared" si="323"/>
        <v>12152.777777777777</v>
      </c>
      <c r="M331" s="86">
        <f t="shared" si="338"/>
        <v>5.0852681323197042E-3</v>
      </c>
      <c r="N331" s="501"/>
      <c r="O331" s="501"/>
      <c r="P331" s="101" t="s">
        <v>147</v>
      </c>
      <c r="Q331" s="183">
        <v>441237</v>
      </c>
      <c r="R331" s="151">
        <f>IFERROR(Q331/N328,"-")</f>
        <v>3.2862174548756468E-3</v>
      </c>
      <c r="S331" s="183">
        <v>18</v>
      </c>
      <c r="T331" s="151">
        <f>IFERROR(S331/O328,"-")</f>
        <v>0.10526315789473684</v>
      </c>
      <c r="U331" s="186">
        <f t="shared" si="324"/>
        <v>24513.166666666668</v>
      </c>
      <c r="V331" s="86">
        <f t="shared" si="339"/>
        <v>9.2459420587630986E-4</v>
      </c>
      <c r="W331" s="501"/>
      <c r="X331" s="501"/>
      <c r="Y331" s="101" t="s">
        <v>147</v>
      </c>
      <c r="Z331" s="183">
        <v>35626</v>
      </c>
      <c r="AA331" s="151">
        <f>IFERROR(Z331/W328,"-")</f>
        <v>6.1243480223595608E-4</v>
      </c>
      <c r="AB331" s="183">
        <v>7</v>
      </c>
      <c r="AC331" s="151">
        <f>IFERROR(AB331/X328,"-")</f>
        <v>9.3333333333333338E-2</v>
      </c>
      <c r="AD331" s="186">
        <f t="shared" si="325"/>
        <v>5089.4285714285716</v>
      </c>
      <c r="AE331" s="86">
        <f t="shared" si="340"/>
        <v>3.595644133963427E-4</v>
      </c>
      <c r="AF331" s="501"/>
      <c r="AG331" s="501"/>
      <c r="AH331" s="101" t="s">
        <v>147</v>
      </c>
      <c r="AI331" s="183">
        <v>311760</v>
      </c>
      <c r="AJ331" s="151">
        <f>IFERROR(AI331/AF328,"-")</f>
        <v>1.9596630983608689E-3</v>
      </c>
      <c r="AK331" s="183">
        <v>19</v>
      </c>
      <c r="AL331" s="151">
        <f>IFERROR(AK331/AG328,"-")</f>
        <v>9.7938144329896906E-2</v>
      </c>
      <c r="AM331" s="186">
        <f t="shared" si="326"/>
        <v>16408.42105263158</v>
      </c>
      <c r="AN331" s="86">
        <f t="shared" si="341"/>
        <v>9.7596055064721598E-4</v>
      </c>
      <c r="AO331" s="501"/>
      <c r="AP331" s="520"/>
      <c r="AQ331" s="101" t="s">
        <v>147</v>
      </c>
      <c r="AR331" s="183">
        <f t="shared" si="321"/>
        <v>1991748</v>
      </c>
      <c r="AS331" s="151">
        <f>IFERROR(AR331/AO328,"-")</f>
        <v>1.5563146588149306E-3</v>
      </c>
      <c r="AT331" s="183">
        <f t="shared" si="322"/>
        <v>143</v>
      </c>
      <c r="AU331" s="151">
        <f>IFERROR(AT331/AP328,"-")</f>
        <v>7.9356270810210877E-2</v>
      </c>
      <c r="AV331" s="186">
        <f t="shared" si="327"/>
        <v>13928.307692307691</v>
      </c>
      <c r="AW331" s="86">
        <f t="shared" si="342"/>
        <v>7.3453873022395729E-3</v>
      </c>
      <c r="AX331" s="98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P331" s="132"/>
      <c r="BQ331" s="132"/>
      <c r="BR331" s="132"/>
      <c r="BS331" s="132"/>
      <c r="BU331" s="66"/>
      <c r="BV331" s="124"/>
    </row>
    <row r="332" spans="2:74" s="10" customFormat="1" ht="14.25" customHeight="1">
      <c r="B332" s="505"/>
      <c r="C332" s="507"/>
      <c r="D332" s="494"/>
      <c r="E332" s="501"/>
      <c r="F332" s="501"/>
      <c r="G332" s="101" t="s">
        <v>148</v>
      </c>
      <c r="H332" s="183">
        <v>21058125</v>
      </c>
      <c r="I332" s="151">
        <f>IFERROR(H332/E328,"-")</f>
        <v>2.2685680079643524E-2</v>
      </c>
      <c r="J332" s="183">
        <v>450</v>
      </c>
      <c r="K332" s="151">
        <f>IFERROR(J332/F328,"-")</f>
        <v>0.33039647577092512</v>
      </c>
      <c r="L332" s="186">
        <f t="shared" si="323"/>
        <v>46795.833333333336</v>
      </c>
      <c r="M332" s="86">
        <f t="shared" si="338"/>
        <v>2.3114855146907747E-2</v>
      </c>
      <c r="N332" s="501"/>
      <c r="O332" s="501"/>
      <c r="P332" s="101" t="s">
        <v>148</v>
      </c>
      <c r="Q332" s="183">
        <v>1777717</v>
      </c>
      <c r="R332" s="151">
        <f>IFERROR(Q332/N328,"-")</f>
        <v>1.3239969982637833E-2</v>
      </c>
      <c r="S332" s="183">
        <v>59</v>
      </c>
      <c r="T332" s="151">
        <f>IFERROR(S332/O328,"-")</f>
        <v>0.34502923976608185</v>
      </c>
      <c r="U332" s="186">
        <f t="shared" si="324"/>
        <v>30130.796610169491</v>
      </c>
      <c r="V332" s="86">
        <f t="shared" si="339"/>
        <v>3.03061434148346E-3</v>
      </c>
      <c r="W332" s="501"/>
      <c r="X332" s="501"/>
      <c r="Y332" s="101" t="s">
        <v>148</v>
      </c>
      <c r="Z332" s="183">
        <v>658559</v>
      </c>
      <c r="AA332" s="151">
        <f>IFERROR(Z332/W328,"-")</f>
        <v>1.132107031173045E-2</v>
      </c>
      <c r="AB332" s="183">
        <v>25</v>
      </c>
      <c r="AC332" s="151">
        <f>IFERROR(AB332/X328,"-")</f>
        <v>0.33333333333333331</v>
      </c>
      <c r="AD332" s="186">
        <f t="shared" si="325"/>
        <v>26342.36</v>
      </c>
      <c r="AE332" s="86">
        <f t="shared" si="340"/>
        <v>1.2841586192726526E-3</v>
      </c>
      <c r="AF332" s="501"/>
      <c r="AG332" s="501"/>
      <c r="AH332" s="101" t="s">
        <v>148</v>
      </c>
      <c r="AI332" s="183">
        <v>3172299</v>
      </c>
      <c r="AJ332" s="151">
        <f>IFERROR(AI332/AF328,"-")</f>
        <v>1.9940458324567253E-2</v>
      </c>
      <c r="AK332" s="183">
        <v>82</v>
      </c>
      <c r="AL332" s="151">
        <f>IFERROR(AK332/AG328,"-")</f>
        <v>0.42268041237113402</v>
      </c>
      <c r="AM332" s="186">
        <f t="shared" si="326"/>
        <v>38686.57317073171</v>
      </c>
      <c r="AN332" s="86">
        <f t="shared" si="341"/>
        <v>4.2120402712143004E-3</v>
      </c>
      <c r="AO332" s="501"/>
      <c r="AP332" s="520"/>
      <c r="AQ332" s="101" t="s">
        <v>148</v>
      </c>
      <c r="AR332" s="183">
        <f t="shared" si="321"/>
        <v>26666700</v>
      </c>
      <c r="AS332" s="151">
        <f>IFERROR(AR332/AO328,"-")</f>
        <v>2.0836860944366511E-2</v>
      </c>
      <c r="AT332" s="183">
        <f t="shared" si="322"/>
        <v>616</v>
      </c>
      <c r="AU332" s="151">
        <f>IFERROR(AT332/AP328,"-")</f>
        <v>0.34184239733629301</v>
      </c>
      <c r="AV332" s="186">
        <f t="shared" si="327"/>
        <v>43290.097402597399</v>
      </c>
      <c r="AW332" s="86">
        <f t="shared" si="342"/>
        <v>3.1641668378878156E-2</v>
      </c>
      <c r="AX332" s="98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P332" s="132"/>
      <c r="BQ332" s="132"/>
      <c r="BR332" s="132"/>
      <c r="BS332" s="132"/>
      <c r="BU332" s="66"/>
      <c r="BV332" s="124"/>
    </row>
    <row r="333" spans="2:74" s="10" customFormat="1" ht="14.25" customHeight="1">
      <c r="B333" s="505"/>
      <c r="C333" s="507"/>
      <c r="D333" s="494"/>
      <c r="E333" s="501"/>
      <c r="F333" s="501"/>
      <c r="G333" s="101" t="s">
        <v>149</v>
      </c>
      <c r="H333" s="183">
        <v>44906149</v>
      </c>
      <c r="I333" s="151">
        <f>IFERROR(H333/E328,"-")</f>
        <v>4.8376886822677892E-2</v>
      </c>
      <c r="J333" s="183">
        <v>597</v>
      </c>
      <c r="K333" s="151">
        <f>IFERROR(J333/F328,"-")</f>
        <v>0.43832599118942733</v>
      </c>
      <c r="L333" s="186">
        <f t="shared" si="323"/>
        <v>75219.680067001682</v>
      </c>
      <c r="M333" s="86">
        <f t="shared" si="338"/>
        <v>3.0665707828230943E-2</v>
      </c>
      <c r="N333" s="501"/>
      <c r="O333" s="501"/>
      <c r="P333" s="101" t="s">
        <v>149</v>
      </c>
      <c r="Q333" s="183">
        <v>4885654</v>
      </c>
      <c r="R333" s="151">
        <f>IFERROR(Q333/N328,"-")</f>
        <v>3.6387069654818208E-2</v>
      </c>
      <c r="S333" s="183">
        <v>80</v>
      </c>
      <c r="T333" s="151">
        <f>IFERROR(S333/O328,"-")</f>
        <v>0.46783625730994149</v>
      </c>
      <c r="U333" s="186">
        <f t="shared" si="324"/>
        <v>61070.675000000003</v>
      </c>
      <c r="V333" s="86">
        <f t="shared" si="339"/>
        <v>4.1093075816724884E-3</v>
      </c>
      <c r="W333" s="501"/>
      <c r="X333" s="501"/>
      <c r="Y333" s="101" t="s">
        <v>149</v>
      </c>
      <c r="Z333" s="183">
        <v>4106397</v>
      </c>
      <c r="AA333" s="151">
        <f>IFERROR(Z333/W328,"-")</f>
        <v>7.0591714887928009E-2</v>
      </c>
      <c r="AB333" s="183">
        <v>42</v>
      </c>
      <c r="AC333" s="151">
        <f>IFERROR(AB333/X328,"-")</f>
        <v>0.56000000000000005</v>
      </c>
      <c r="AD333" s="186">
        <f t="shared" si="325"/>
        <v>97771.357142857145</v>
      </c>
      <c r="AE333" s="86">
        <f t="shared" si="340"/>
        <v>2.1573864803780562E-3</v>
      </c>
      <c r="AF333" s="501"/>
      <c r="AG333" s="501"/>
      <c r="AH333" s="101" t="s">
        <v>149</v>
      </c>
      <c r="AI333" s="183">
        <v>8499228</v>
      </c>
      <c r="AJ333" s="151">
        <f>IFERROR(AI333/AF328,"-")</f>
        <v>5.3424504349998243E-2</v>
      </c>
      <c r="AK333" s="183">
        <v>93</v>
      </c>
      <c r="AL333" s="151">
        <f>IFERROR(AK333/AG328,"-")</f>
        <v>0.47938144329896909</v>
      </c>
      <c r="AM333" s="186">
        <f t="shared" si="326"/>
        <v>91389.548387096773</v>
      </c>
      <c r="AN333" s="86">
        <f t="shared" si="341"/>
        <v>4.7770700636942673E-3</v>
      </c>
      <c r="AO333" s="501"/>
      <c r="AP333" s="520"/>
      <c r="AQ333" s="101" t="s">
        <v>149</v>
      </c>
      <c r="AR333" s="183">
        <f t="shared" si="321"/>
        <v>62397428</v>
      </c>
      <c r="AS333" s="151">
        <f>IFERROR(AR333/AO328,"-")</f>
        <v>4.8756183949349614E-2</v>
      </c>
      <c r="AT333" s="183">
        <f t="shared" si="322"/>
        <v>812</v>
      </c>
      <c r="AU333" s="151">
        <f>IFERROR(AT333/AP328,"-")</f>
        <v>0.45061043285238622</v>
      </c>
      <c r="AV333" s="186">
        <f t="shared" si="327"/>
        <v>76844.123152709362</v>
      </c>
      <c r="AW333" s="86">
        <f t="shared" si="342"/>
        <v>4.1709471953975757E-2</v>
      </c>
      <c r="AX333" s="98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P333" s="132"/>
      <c r="BQ333" s="132"/>
      <c r="BR333" s="132"/>
      <c r="BS333" s="132"/>
      <c r="BU333" s="66"/>
      <c r="BV333" s="124"/>
    </row>
    <row r="334" spans="2:74" s="10" customFormat="1" ht="14.25" customHeight="1">
      <c r="B334" s="505"/>
      <c r="C334" s="507"/>
      <c r="D334" s="494"/>
      <c r="E334" s="501"/>
      <c r="F334" s="501"/>
      <c r="G334" s="101" t="s">
        <v>150</v>
      </c>
      <c r="H334" s="183">
        <v>20567388</v>
      </c>
      <c r="I334" s="151">
        <f>IFERROR(H334/E328,"-")</f>
        <v>2.2157014655478549E-2</v>
      </c>
      <c r="J334" s="183">
        <v>152</v>
      </c>
      <c r="K334" s="151">
        <f>IFERROR(J334/F328,"-")</f>
        <v>0.11160058737151249</v>
      </c>
      <c r="L334" s="186">
        <f t="shared" si="323"/>
        <v>135311.76315789475</v>
      </c>
      <c r="M334" s="86">
        <f t="shared" si="338"/>
        <v>7.8076844051777278E-3</v>
      </c>
      <c r="N334" s="501"/>
      <c r="O334" s="501"/>
      <c r="P334" s="101" t="s">
        <v>150</v>
      </c>
      <c r="Q334" s="183">
        <v>427265</v>
      </c>
      <c r="R334" s="151">
        <f>IFERROR(Q334/N328,"-")</f>
        <v>3.1821576632454739E-3</v>
      </c>
      <c r="S334" s="183">
        <v>15</v>
      </c>
      <c r="T334" s="151">
        <f>IFERROR(S334/O328,"-")</f>
        <v>8.771929824561403E-2</v>
      </c>
      <c r="U334" s="186">
        <f t="shared" si="324"/>
        <v>28484.333333333332</v>
      </c>
      <c r="V334" s="86">
        <f t="shared" si="339"/>
        <v>7.7049517156359151E-4</v>
      </c>
      <c r="W334" s="501"/>
      <c r="X334" s="501"/>
      <c r="Y334" s="101" t="s">
        <v>150</v>
      </c>
      <c r="Z334" s="183">
        <v>94508</v>
      </c>
      <c r="AA334" s="151">
        <f>IFERROR(Z334/W328,"-")</f>
        <v>1.6246558213022998E-3</v>
      </c>
      <c r="AB334" s="183">
        <v>15</v>
      </c>
      <c r="AC334" s="151">
        <f>IFERROR(AB334/X328,"-")</f>
        <v>0.2</v>
      </c>
      <c r="AD334" s="186">
        <f t="shared" si="325"/>
        <v>6300.5333333333338</v>
      </c>
      <c r="AE334" s="86">
        <f t="shared" si="340"/>
        <v>7.7049517156359151E-4</v>
      </c>
      <c r="AF334" s="501"/>
      <c r="AG334" s="501"/>
      <c r="AH334" s="101" t="s">
        <v>150</v>
      </c>
      <c r="AI334" s="183">
        <v>3339220</v>
      </c>
      <c r="AJ334" s="151">
        <f>IFERROR(AI334/AF328,"-")</f>
        <v>2.0989691465577949E-2</v>
      </c>
      <c r="AK334" s="183">
        <v>40</v>
      </c>
      <c r="AL334" s="151">
        <f>IFERROR(AK334/AG328,"-")</f>
        <v>0.20618556701030927</v>
      </c>
      <c r="AM334" s="186">
        <f t="shared" si="326"/>
        <v>83480.5</v>
      </c>
      <c r="AN334" s="86">
        <f t="shared" si="341"/>
        <v>2.0546537908362442E-3</v>
      </c>
      <c r="AO334" s="501"/>
      <c r="AP334" s="520"/>
      <c r="AQ334" s="101" t="s">
        <v>150</v>
      </c>
      <c r="AR334" s="183">
        <f t="shared" si="321"/>
        <v>24428381</v>
      </c>
      <c r="AS334" s="151">
        <f>IFERROR(AR334/AO328,"-")</f>
        <v>1.9087880314887291E-2</v>
      </c>
      <c r="AT334" s="183">
        <f t="shared" si="322"/>
        <v>222</v>
      </c>
      <c r="AU334" s="151">
        <f>IFERROR(AT334/AP328,"-")</f>
        <v>0.12319644839067703</v>
      </c>
      <c r="AV334" s="186">
        <f t="shared" si="327"/>
        <v>110037.75225225225</v>
      </c>
      <c r="AW334" s="86">
        <f t="shared" si="342"/>
        <v>1.1403328539141154E-2</v>
      </c>
      <c r="AX334" s="98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P334" s="132"/>
      <c r="BQ334" s="132"/>
      <c r="BR334" s="132"/>
      <c r="BS334" s="132"/>
      <c r="BU334" s="66"/>
      <c r="BV334" s="124"/>
    </row>
    <row r="335" spans="2:74" s="10" customFormat="1" ht="14.25" customHeight="1">
      <c r="B335" s="505"/>
      <c r="C335" s="507"/>
      <c r="D335" s="494"/>
      <c r="E335" s="501"/>
      <c r="F335" s="501"/>
      <c r="G335" s="101" t="s">
        <v>160</v>
      </c>
      <c r="H335" s="183">
        <v>0</v>
      </c>
      <c r="I335" s="151">
        <f>IFERROR(H335/E328,"-")</f>
        <v>0</v>
      </c>
      <c r="J335" s="183">
        <v>0</v>
      </c>
      <c r="K335" s="151">
        <f>IFERROR(J335/F328,"-")</f>
        <v>0</v>
      </c>
      <c r="L335" s="186" t="str">
        <f t="shared" si="323"/>
        <v>-</v>
      </c>
      <c r="M335" s="86">
        <f t="shared" si="338"/>
        <v>0</v>
      </c>
      <c r="N335" s="501"/>
      <c r="O335" s="501"/>
      <c r="P335" s="101" t="s">
        <v>160</v>
      </c>
      <c r="Q335" s="183">
        <v>0</v>
      </c>
      <c r="R335" s="151">
        <f>IFERROR(Q335/N328,"-")</f>
        <v>0</v>
      </c>
      <c r="S335" s="183">
        <v>0</v>
      </c>
      <c r="T335" s="151">
        <f>IFERROR(S335/O328,"-")</f>
        <v>0</v>
      </c>
      <c r="U335" s="186" t="str">
        <f t="shared" si="324"/>
        <v>-</v>
      </c>
      <c r="V335" s="86">
        <f t="shared" si="339"/>
        <v>0</v>
      </c>
      <c r="W335" s="501"/>
      <c r="X335" s="501"/>
      <c r="Y335" s="101" t="s">
        <v>160</v>
      </c>
      <c r="Z335" s="183">
        <v>0</v>
      </c>
      <c r="AA335" s="151">
        <f>IFERROR(Z335/W328,"-")</f>
        <v>0</v>
      </c>
      <c r="AB335" s="183">
        <v>0</v>
      </c>
      <c r="AC335" s="151">
        <f>IFERROR(AB335/X328,"-")</f>
        <v>0</v>
      </c>
      <c r="AD335" s="186" t="str">
        <f t="shared" si="325"/>
        <v>-</v>
      </c>
      <c r="AE335" s="86">
        <f t="shared" si="340"/>
        <v>0</v>
      </c>
      <c r="AF335" s="501"/>
      <c r="AG335" s="501"/>
      <c r="AH335" s="101" t="s">
        <v>160</v>
      </c>
      <c r="AI335" s="183">
        <v>0</v>
      </c>
      <c r="AJ335" s="151">
        <f>IFERROR(AI335/AF328,"-")</f>
        <v>0</v>
      </c>
      <c r="AK335" s="183">
        <v>0</v>
      </c>
      <c r="AL335" s="151">
        <f>IFERROR(AK335/AG328,"-")</f>
        <v>0</v>
      </c>
      <c r="AM335" s="186" t="str">
        <f t="shared" si="326"/>
        <v>-</v>
      </c>
      <c r="AN335" s="86">
        <f t="shared" si="341"/>
        <v>0</v>
      </c>
      <c r="AO335" s="501"/>
      <c r="AP335" s="520"/>
      <c r="AQ335" s="101" t="s">
        <v>160</v>
      </c>
      <c r="AR335" s="183">
        <f t="shared" si="321"/>
        <v>0</v>
      </c>
      <c r="AS335" s="151">
        <f>IFERROR(AR335/AO328,"-")</f>
        <v>0</v>
      </c>
      <c r="AT335" s="183">
        <f t="shared" si="322"/>
        <v>0</v>
      </c>
      <c r="AU335" s="151">
        <f>IFERROR(AT335/AP328,"-")</f>
        <v>0</v>
      </c>
      <c r="AV335" s="186" t="str">
        <f t="shared" si="327"/>
        <v>-</v>
      </c>
      <c r="AW335" s="86">
        <f t="shared" si="342"/>
        <v>0</v>
      </c>
      <c r="AX335" s="98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P335" s="132"/>
      <c r="BQ335" s="132"/>
      <c r="BR335" s="132"/>
      <c r="BS335" s="132"/>
      <c r="BU335" s="66"/>
      <c r="BV335" s="124"/>
    </row>
    <row r="336" spans="2:74" s="10" customFormat="1" ht="14.25" customHeight="1">
      <c r="B336" s="505"/>
      <c r="C336" s="507"/>
      <c r="D336" s="494"/>
      <c r="E336" s="501"/>
      <c r="F336" s="501"/>
      <c r="G336" s="101" t="s">
        <v>151</v>
      </c>
      <c r="H336" s="183">
        <v>147519</v>
      </c>
      <c r="I336" s="151">
        <f>IFERROR(H336/E328,"-")</f>
        <v>1.589205515528535E-4</v>
      </c>
      <c r="J336" s="183">
        <v>13</v>
      </c>
      <c r="K336" s="151">
        <f>IFERROR(J336/F328,"-")</f>
        <v>9.544787077826725E-3</v>
      </c>
      <c r="L336" s="186">
        <f t="shared" si="323"/>
        <v>11347.615384615385</v>
      </c>
      <c r="M336" s="86">
        <f t="shared" si="338"/>
        <v>6.6776248202177928E-4</v>
      </c>
      <c r="N336" s="501"/>
      <c r="O336" s="501"/>
      <c r="P336" s="101" t="s">
        <v>151</v>
      </c>
      <c r="Q336" s="183">
        <v>2948</v>
      </c>
      <c r="R336" s="151">
        <f>IFERROR(Q336/N328,"-")</f>
        <v>2.1955930842094853E-5</v>
      </c>
      <c r="S336" s="183">
        <v>1</v>
      </c>
      <c r="T336" s="151">
        <f>IFERROR(S336/O328,"-")</f>
        <v>5.8479532163742687E-3</v>
      </c>
      <c r="U336" s="186">
        <f t="shared" si="324"/>
        <v>2948</v>
      </c>
      <c r="V336" s="86">
        <f t="shared" si="339"/>
        <v>5.1366344770906102E-5</v>
      </c>
      <c r="W336" s="501"/>
      <c r="X336" s="501"/>
      <c r="Y336" s="101" t="s">
        <v>151</v>
      </c>
      <c r="Z336" s="183">
        <v>148444</v>
      </c>
      <c r="AA336" s="151">
        <f>IFERROR(Z336/W328,"-")</f>
        <v>2.5518517875460132E-3</v>
      </c>
      <c r="AB336" s="183">
        <v>3</v>
      </c>
      <c r="AC336" s="151">
        <f>IFERROR(AB336/X328,"-")</f>
        <v>0.04</v>
      </c>
      <c r="AD336" s="186">
        <f t="shared" si="325"/>
        <v>49481.333333333336</v>
      </c>
      <c r="AE336" s="86">
        <f t="shared" si="340"/>
        <v>1.5409903431271832E-4</v>
      </c>
      <c r="AF336" s="501"/>
      <c r="AG336" s="501"/>
      <c r="AH336" s="101" t="s">
        <v>151</v>
      </c>
      <c r="AI336" s="183">
        <v>3684</v>
      </c>
      <c r="AJ336" s="151">
        <f>IFERROR(AI336/AF328,"-")</f>
        <v>2.3156911901338983E-5</v>
      </c>
      <c r="AK336" s="183">
        <v>1</v>
      </c>
      <c r="AL336" s="151">
        <f>IFERROR(AK336/AG328,"-")</f>
        <v>5.1546391752577319E-3</v>
      </c>
      <c r="AM336" s="186">
        <f t="shared" si="326"/>
        <v>3684</v>
      </c>
      <c r="AN336" s="86">
        <f t="shared" si="341"/>
        <v>5.1366344770906102E-5</v>
      </c>
      <c r="AO336" s="501"/>
      <c r="AP336" s="520"/>
      <c r="AQ336" s="101" t="s">
        <v>151</v>
      </c>
      <c r="AR336" s="183">
        <f t="shared" si="321"/>
        <v>302595</v>
      </c>
      <c r="AS336" s="151">
        <f>IFERROR(AR336/AO328,"-")</f>
        <v>2.3644207710217554E-4</v>
      </c>
      <c r="AT336" s="183">
        <f t="shared" si="322"/>
        <v>18</v>
      </c>
      <c r="AU336" s="151">
        <f>IFERROR(AT336/AP328,"-")</f>
        <v>9.9889012208657056E-3</v>
      </c>
      <c r="AV336" s="186">
        <f t="shared" si="327"/>
        <v>16810.833333333332</v>
      </c>
      <c r="AW336" s="86">
        <f t="shared" si="342"/>
        <v>9.2459420587630986E-4</v>
      </c>
      <c r="AX336" s="98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P336" s="132"/>
      <c r="BQ336" s="132"/>
      <c r="BR336" s="132"/>
      <c r="BS336" s="132"/>
      <c r="BU336" s="66"/>
      <c r="BV336" s="124"/>
    </row>
    <row r="337" spans="2:74" s="10" customFormat="1" ht="14.25" customHeight="1">
      <c r="B337" s="505"/>
      <c r="C337" s="507"/>
      <c r="D337" s="494"/>
      <c r="E337" s="501"/>
      <c r="F337" s="501"/>
      <c r="G337" s="101" t="s">
        <v>152</v>
      </c>
      <c r="H337" s="183">
        <v>688301</v>
      </c>
      <c r="I337" s="151">
        <f>IFERROR(H337/E328,"-")</f>
        <v>7.414988886474326E-4</v>
      </c>
      <c r="J337" s="183">
        <v>51</v>
      </c>
      <c r="K337" s="151">
        <f>IFERROR(J337/F328,"-")</f>
        <v>3.7444933920704845E-2</v>
      </c>
      <c r="L337" s="186">
        <f t="shared" si="323"/>
        <v>13496.098039215687</v>
      </c>
      <c r="M337" s="86">
        <f t="shared" si="338"/>
        <v>2.6196835833162111E-3</v>
      </c>
      <c r="N337" s="501"/>
      <c r="O337" s="501"/>
      <c r="P337" s="101" t="s">
        <v>152</v>
      </c>
      <c r="Q337" s="183">
        <v>55750</v>
      </c>
      <c r="R337" s="151">
        <f>IFERROR(Q337/N328,"-")</f>
        <v>4.1521137871329306E-4</v>
      </c>
      <c r="S337" s="183">
        <v>6</v>
      </c>
      <c r="T337" s="151">
        <f>IFERROR(S337/O328,"-")</f>
        <v>3.5087719298245612E-2</v>
      </c>
      <c r="U337" s="186">
        <f t="shared" si="324"/>
        <v>9291.6666666666661</v>
      </c>
      <c r="V337" s="86">
        <f t="shared" si="339"/>
        <v>3.0819806862543664E-4</v>
      </c>
      <c r="W337" s="501"/>
      <c r="X337" s="501"/>
      <c r="Y337" s="101" t="s">
        <v>152</v>
      </c>
      <c r="Z337" s="183">
        <v>64855</v>
      </c>
      <c r="AA337" s="151">
        <f>IFERROR(Z337/W328,"-")</f>
        <v>1.1149008897718782E-3</v>
      </c>
      <c r="AB337" s="183">
        <v>4</v>
      </c>
      <c r="AC337" s="151">
        <f>IFERROR(AB337/X328,"-")</f>
        <v>5.3333333333333337E-2</v>
      </c>
      <c r="AD337" s="186">
        <f t="shared" si="325"/>
        <v>16213.75</v>
      </c>
      <c r="AE337" s="86">
        <f t="shared" si="340"/>
        <v>2.0546537908362441E-4</v>
      </c>
      <c r="AF337" s="501"/>
      <c r="AG337" s="501"/>
      <c r="AH337" s="101" t="s">
        <v>152</v>
      </c>
      <c r="AI337" s="183">
        <v>207787</v>
      </c>
      <c r="AJ337" s="151">
        <f>IFERROR(AI337/AF328,"-")</f>
        <v>1.306108917818546E-3</v>
      </c>
      <c r="AK337" s="183">
        <v>13</v>
      </c>
      <c r="AL337" s="151">
        <f>IFERROR(AK337/AG328,"-")</f>
        <v>6.7010309278350513E-2</v>
      </c>
      <c r="AM337" s="186">
        <f t="shared" si="326"/>
        <v>15983.615384615385</v>
      </c>
      <c r="AN337" s="86">
        <f t="shared" si="341"/>
        <v>6.6776248202177928E-4</v>
      </c>
      <c r="AO337" s="501"/>
      <c r="AP337" s="520"/>
      <c r="AQ337" s="101" t="s">
        <v>152</v>
      </c>
      <c r="AR337" s="183">
        <f t="shared" si="321"/>
        <v>1016693</v>
      </c>
      <c r="AS337" s="151">
        <f>IFERROR(AR337/AO328,"-")</f>
        <v>7.9442490687302216E-4</v>
      </c>
      <c r="AT337" s="183">
        <f t="shared" si="322"/>
        <v>74</v>
      </c>
      <c r="AU337" s="151">
        <f>IFERROR(AT337/AP328,"-")</f>
        <v>4.1065482796892344E-2</v>
      </c>
      <c r="AV337" s="186">
        <f t="shared" si="327"/>
        <v>13739.094594594595</v>
      </c>
      <c r="AW337" s="86">
        <f t="shared" si="342"/>
        <v>3.8011095130470515E-3</v>
      </c>
      <c r="AX337" s="98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P337" s="132"/>
      <c r="BQ337" s="132"/>
      <c r="BR337" s="132"/>
      <c r="BS337" s="132"/>
      <c r="BU337" s="66"/>
      <c r="BV337" s="124"/>
    </row>
    <row r="338" spans="2:74" s="10" customFormat="1" ht="14.25" customHeight="1">
      <c r="B338" s="505"/>
      <c r="C338" s="507"/>
      <c r="D338" s="494"/>
      <c r="E338" s="501"/>
      <c r="F338" s="501"/>
      <c r="G338" s="101" t="s">
        <v>153</v>
      </c>
      <c r="H338" s="183">
        <v>54275</v>
      </c>
      <c r="I338" s="151">
        <f>IFERROR(H338/E328,"-")</f>
        <v>5.8469844125374511E-5</v>
      </c>
      <c r="J338" s="183">
        <v>4</v>
      </c>
      <c r="K338" s="151">
        <f>IFERROR(J338/F328,"-")</f>
        <v>2.936857562408223E-3</v>
      </c>
      <c r="L338" s="186">
        <f t="shared" si="323"/>
        <v>13568.75</v>
      </c>
      <c r="M338" s="86">
        <f t="shared" si="338"/>
        <v>2.0546537908362441E-4</v>
      </c>
      <c r="N338" s="501"/>
      <c r="O338" s="501"/>
      <c r="P338" s="101" t="s">
        <v>153</v>
      </c>
      <c r="Q338" s="183">
        <v>0</v>
      </c>
      <c r="R338" s="151">
        <f>IFERROR(Q338/N328,"-")</f>
        <v>0</v>
      </c>
      <c r="S338" s="183">
        <v>0</v>
      </c>
      <c r="T338" s="151">
        <f>IFERROR(S338/O328,"-")</f>
        <v>0</v>
      </c>
      <c r="U338" s="186" t="str">
        <f t="shared" si="324"/>
        <v>-</v>
      </c>
      <c r="V338" s="86">
        <f t="shared" si="339"/>
        <v>0</v>
      </c>
      <c r="W338" s="501"/>
      <c r="X338" s="501"/>
      <c r="Y338" s="101" t="s">
        <v>153</v>
      </c>
      <c r="Z338" s="183">
        <v>1014</v>
      </c>
      <c r="AA338" s="151">
        <f>IFERROR(Z338/W328,"-")</f>
        <v>1.7431339175525163E-5</v>
      </c>
      <c r="AB338" s="183">
        <v>1</v>
      </c>
      <c r="AC338" s="151">
        <f>IFERROR(AB338/X328,"-")</f>
        <v>1.3333333333333334E-2</v>
      </c>
      <c r="AD338" s="186">
        <f t="shared" si="325"/>
        <v>1014</v>
      </c>
      <c r="AE338" s="86">
        <f t="shared" si="340"/>
        <v>5.1366344770906102E-5</v>
      </c>
      <c r="AF338" s="501"/>
      <c r="AG338" s="501"/>
      <c r="AH338" s="101" t="s">
        <v>153</v>
      </c>
      <c r="AI338" s="183">
        <v>16888</v>
      </c>
      <c r="AJ338" s="151">
        <f>IFERROR(AI338/AF328,"-")</f>
        <v>1.0615470363458544E-4</v>
      </c>
      <c r="AK338" s="183">
        <v>1</v>
      </c>
      <c r="AL338" s="151">
        <f>IFERROR(AK338/AG328,"-")</f>
        <v>5.1546391752577319E-3</v>
      </c>
      <c r="AM338" s="186">
        <f t="shared" si="326"/>
        <v>16888</v>
      </c>
      <c r="AN338" s="86">
        <f t="shared" si="341"/>
        <v>5.1366344770906102E-5</v>
      </c>
      <c r="AO338" s="501"/>
      <c r="AP338" s="520"/>
      <c r="AQ338" s="101" t="s">
        <v>153</v>
      </c>
      <c r="AR338" s="183">
        <f t="shared" si="321"/>
        <v>72177</v>
      </c>
      <c r="AS338" s="151">
        <f>IFERROR(AR338/AO328,"-")</f>
        <v>5.6397758717109412E-5</v>
      </c>
      <c r="AT338" s="183">
        <f t="shared" si="322"/>
        <v>6</v>
      </c>
      <c r="AU338" s="151">
        <f>IFERROR(AT338/AP328,"-")</f>
        <v>3.3296337402885681E-3</v>
      </c>
      <c r="AV338" s="186">
        <f t="shared" si="327"/>
        <v>12029.5</v>
      </c>
      <c r="AW338" s="86">
        <f t="shared" si="342"/>
        <v>3.0819806862543664E-4</v>
      </c>
      <c r="AX338" s="98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P338" s="132"/>
      <c r="BQ338" s="132"/>
      <c r="BR338" s="132"/>
      <c r="BS338" s="132"/>
      <c r="BU338" s="66"/>
      <c r="BV338" s="124"/>
    </row>
    <row r="339" spans="2:74" s="10" customFormat="1" ht="14.25" customHeight="1">
      <c r="B339" s="505"/>
      <c r="C339" s="507"/>
      <c r="D339" s="494"/>
      <c r="E339" s="501"/>
      <c r="F339" s="501"/>
      <c r="G339" s="101" t="s">
        <v>154</v>
      </c>
      <c r="H339" s="183">
        <v>1942142</v>
      </c>
      <c r="I339" s="151">
        <f>IFERROR(H339/E328,"-")</f>
        <v>2.0922476279934244E-3</v>
      </c>
      <c r="J339" s="183">
        <v>4</v>
      </c>
      <c r="K339" s="151">
        <f>IFERROR(J339/F328,"-")</f>
        <v>2.936857562408223E-3</v>
      </c>
      <c r="L339" s="186">
        <f t="shared" si="323"/>
        <v>485535.5</v>
      </c>
      <c r="M339" s="86">
        <f t="shared" si="338"/>
        <v>2.0546537908362441E-4</v>
      </c>
      <c r="N339" s="501"/>
      <c r="O339" s="501"/>
      <c r="P339" s="101" t="s">
        <v>154</v>
      </c>
      <c r="Q339" s="183">
        <v>39212</v>
      </c>
      <c r="R339" s="151">
        <f>IFERROR(Q339/N328,"-")</f>
        <v>2.9204069205570672E-4</v>
      </c>
      <c r="S339" s="183">
        <v>3</v>
      </c>
      <c r="T339" s="151">
        <f>IFERROR(S339/O328,"-")</f>
        <v>1.7543859649122806E-2</v>
      </c>
      <c r="U339" s="186">
        <f t="shared" si="324"/>
        <v>13070.666666666666</v>
      </c>
      <c r="V339" s="86">
        <f t="shared" si="339"/>
        <v>1.5409903431271832E-4</v>
      </c>
      <c r="W339" s="501"/>
      <c r="X339" s="501"/>
      <c r="Y339" s="101" t="s">
        <v>154</v>
      </c>
      <c r="Z339" s="183">
        <v>1418092</v>
      </c>
      <c r="AA339" s="151">
        <f>IFERROR(Z339/W328,"-")</f>
        <v>2.4377951315679318E-2</v>
      </c>
      <c r="AB339" s="183">
        <v>2</v>
      </c>
      <c r="AC339" s="151">
        <f>IFERROR(AB339/X328,"-")</f>
        <v>2.6666666666666668E-2</v>
      </c>
      <c r="AD339" s="186">
        <f t="shared" si="325"/>
        <v>709046</v>
      </c>
      <c r="AE339" s="86">
        <f t="shared" si="340"/>
        <v>1.027326895418122E-4</v>
      </c>
      <c r="AF339" s="501"/>
      <c r="AG339" s="501"/>
      <c r="AH339" s="101" t="s">
        <v>154</v>
      </c>
      <c r="AI339" s="183">
        <v>10846</v>
      </c>
      <c r="AJ339" s="151">
        <f>IFERROR(AI339/AF328,"-")</f>
        <v>6.8175859522780292E-5</v>
      </c>
      <c r="AK339" s="183">
        <v>2</v>
      </c>
      <c r="AL339" s="151">
        <f>IFERROR(AK339/AG328,"-")</f>
        <v>1.0309278350515464E-2</v>
      </c>
      <c r="AM339" s="186">
        <f t="shared" si="326"/>
        <v>5423</v>
      </c>
      <c r="AN339" s="86">
        <f t="shared" si="341"/>
        <v>1.027326895418122E-4</v>
      </c>
      <c r="AO339" s="501"/>
      <c r="AP339" s="520"/>
      <c r="AQ339" s="101" t="s">
        <v>154</v>
      </c>
      <c r="AR339" s="183">
        <f t="shared" si="321"/>
        <v>3410292</v>
      </c>
      <c r="AS339" s="151">
        <f>IFERROR(AR339/AO328,"-")</f>
        <v>2.6647384259651757E-3</v>
      </c>
      <c r="AT339" s="183">
        <f t="shared" si="322"/>
        <v>11</v>
      </c>
      <c r="AU339" s="151">
        <f>IFERROR(AT339/AP328,"-")</f>
        <v>6.1043285238623754E-3</v>
      </c>
      <c r="AV339" s="186">
        <f t="shared" si="327"/>
        <v>310026.54545454547</v>
      </c>
      <c r="AW339" s="86">
        <f t="shared" si="342"/>
        <v>5.6502979247996716E-4</v>
      </c>
      <c r="AX339" s="98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P339" s="132"/>
      <c r="BQ339" s="132"/>
      <c r="BR339" s="132"/>
      <c r="BS339" s="132"/>
      <c r="BU339" s="66"/>
      <c r="BV339" s="124"/>
    </row>
    <row r="340" spans="2:74" s="10" customFormat="1" ht="14.25" customHeight="1">
      <c r="B340" s="505"/>
      <c r="C340" s="507"/>
      <c r="D340" s="494"/>
      <c r="E340" s="501"/>
      <c r="F340" s="501"/>
      <c r="G340" s="101" t="s">
        <v>155</v>
      </c>
      <c r="H340" s="183">
        <v>6421113</v>
      </c>
      <c r="I340" s="151">
        <f>IFERROR(H340/E328,"-")</f>
        <v>6.9173924683816846E-3</v>
      </c>
      <c r="J340" s="183">
        <v>162</v>
      </c>
      <c r="K340" s="151">
        <f>IFERROR(J340/F328,"-")</f>
        <v>0.11894273127753303</v>
      </c>
      <c r="L340" s="186">
        <f t="shared" si="323"/>
        <v>39636.5</v>
      </c>
      <c r="M340" s="86">
        <f t="shared" si="338"/>
        <v>8.3213478528867887E-3</v>
      </c>
      <c r="N340" s="501"/>
      <c r="O340" s="501"/>
      <c r="P340" s="101" t="s">
        <v>155</v>
      </c>
      <c r="Q340" s="183">
        <v>432982</v>
      </c>
      <c r="R340" s="151">
        <f>IFERROR(Q340/N328,"-")</f>
        <v>3.2247363798751402E-3</v>
      </c>
      <c r="S340" s="183">
        <v>18</v>
      </c>
      <c r="T340" s="151">
        <f>IFERROR(S340/O328,"-")</f>
        <v>0.10526315789473684</v>
      </c>
      <c r="U340" s="186">
        <f t="shared" si="324"/>
        <v>24054.555555555555</v>
      </c>
      <c r="V340" s="86">
        <f t="shared" si="339"/>
        <v>9.2459420587630986E-4</v>
      </c>
      <c r="W340" s="501"/>
      <c r="X340" s="501"/>
      <c r="Y340" s="101" t="s">
        <v>155</v>
      </c>
      <c r="Z340" s="183">
        <v>314648</v>
      </c>
      <c r="AA340" s="151">
        <f>IFERROR(Z340/W328,"-")</f>
        <v>5.4090098707106913E-3</v>
      </c>
      <c r="AB340" s="183">
        <v>9</v>
      </c>
      <c r="AC340" s="151">
        <f>IFERROR(AB340/X328,"-")</f>
        <v>0.12</v>
      </c>
      <c r="AD340" s="186">
        <f t="shared" si="325"/>
        <v>34960.888888888891</v>
      </c>
      <c r="AE340" s="86">
        <f t="shared" si="340"/>
        <v>4.6229710293815493E-4</v>
      </c>
      <c r="AF340" s="501"/>
      <c r="AG340" s="501"/>
      <c r="AH340" s="101" t="s">
        <v>155</v>
      </c>
      <c r="AI340" s="183">
        <v>2134609</v>
      </c>
      <c r="AJ340" s="151">
        <f>IFERROR(AI340/AF328,"-")</f>
        <v>1.3417739564822288E-2</v>
      </c>
      <c r="AK340" s="183">
        <v>24</v>
      </c>
      <c r="AL340" s="151">
        <f>IFERROR(AK340/AG328,"-")</f>
        <v>0.12371134020618557</v>
      </c>
      <c r="AM340" s="186">
        <f t="shared" si="326"/>
        <v>88942.041666666672</v>
      </c>
      <c r="AN340" s="86">
        <f t="shared" si="341"/>
        <v>1.2327922745017466E-3</v>
      </c>
      <c r="AO340" s="501"/>
      <c r="AP340" s="520"/>
      <c r="AQ340" s="101" t="s">
        <v>155</v>
      </c>
      <c r="AR340" s="183">
        <f t="shared" si="321"/>
        <v>9303352</v>
      </c>
      <c r="AS340" s="151">
        <f>IFERROR(AR340/AO328,"-")</f>
        <v>7.2694653609368266E-3</v>
      </c>
      <c r="AT340" s="183">
        <f t="shared" si="322"/>
        <v>213</v>
      </c>
      <c r="AU340" s="151">
        <f>IFERROR(AT340/AP328,"-")</f>
        <v>0.11820199778024418</v>
      </c>
      <c r="AV340" s="186">
        <f t="shared" si="327"/>
        <v>43677.708920187797</v>
      </c>
      <c r="AW340" s="86">
        <f t="shared" si="342"/>
        <v>1.0941031436202999E-2</v>
      </c>
      <c r="AX340" s="98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P340" s="132"/>
      <c r="BQ340" s="132"/>
      <c r="BR340" s="132"/>
      <c r="BS340" s="132"/>
      <c r="BU340" s="66"/>
      <c r="BV340" s="124"/>
    </row>
    <row r="341" spans="2:74" s="10" customFormat="1" ht="14.25" customHeight="1">
      <c r="B341" s="505"/>
      <c r="C341" s="507"/>
      <c r="D341" s="494"/>
      <c r="E341" s="501"/>
      <c r="F341" s="501"/>
      <c r="G341" s="101" t="s">
        <v>156</v>
      </c>
      <c r="H341" s="183">
        <v>9301634</v>
      </c>
      <c r="I341" s="151">
        <f>IFERROR(H341/E328,"-")</f>
        <v>1.0020545188231854E-2</v>
      </c>
      <c r="J341" s="183">
        <v>116</v>
      </c>
      <c r="K341" s="151">
        <f>IFERROR(J341/F328,"-")</f>
        <v>8.5168869309838469E-2</v>
      </c>
      <c r="L341" s="186">
        <f t="shared" si="323"/>
        <v>80186.5</v>
      </c>
      <c r="M341" s="86">
        <f t="shared" si="338"/>
        <v>5.9584959934251081E-3</v>
      </c>
      <c r="N341" s="501"/>
      <c r="O341" s="501"/>
      <c r="P341" s="101" t="s">
        <v>156</v>
      </c>
      <c r="Q341" s="183">
        <v>585354</v>
      </c>
      <c r="R341" s="151">
        <f>IFERROR(Q341/N328,"-")</f>
        <v>4.3595630739971473E-3</v>
      </c>
      <c r="S341" s="183">
        <v>9</v>
      </c>
      <c r="T341" s="151">
        <f>IFERROR(S341/O328,"-")</f>
        <v>5.2631578947368418E-2</v>
      </c>
      <c r="U341" s="186">
        <f t="shared" si="324"/>
        <v>65039.333333333336</v>
      </c>
      <c r="V341" s="86">
        <f t="shared" si="339"/>
        <v>4.6229710293815493E-4</v>
      </c>
      <c r="W341" s="501"/>
      <c r="X341" s="501"/>
      <c r="Y341" s="101" t="s">
        <v>156</v>
      </c>
      <c r="Z341" s="183">
        <v>944516</v>
      </c>
      <c r="AA341" s="151">
        <f>IFERROR(Z341/W328,"-")</f>
        <v>1.623686267525673E-2</v>
      </c>
      <c r="AB341" s="183">
        <v>8</v>
      </c>
      <c r="AC341" s="151">
        <f>IFERROR(AB341/X328,"-")</f>
        <v>0.10666666666666667</v>
      </c>
      <c r="AD341" s="186">
        <f t="shared" si="325"/>
        <v>118064.5</v>
      </c>
      <c r="AE341" s="86">
        <f t="shared" si="340"/>
        <v>4.1093075816724881E-4</v>
      </c>
      <c r="AF341" s="501"/>
      <c r="AG341" s="501"/>
      <c r="AH341" s="101" t="s">
        <v>156</v>
      </c>
      <c r="AI341" s="183">
        <v>1584484</v>
      </c>
      <c r="AJ341" s="151">
        <f>IFERROR(AI341/AF328,"-")</f>
        <v>9.9597601512163951E-3</v>
      </c>
      <c r="AK341" s="183">
        <v>24</v>
      </c>
      <c r="AL341" s="151">
        <f>IFERROR(AK341/AG328,"-")</f>
        <v>0.12371134020618557</v>
      </c>
      <c r="AM341" s="186">
        <f t="shared" si="326"/>
        <v>66020.166666666672</v>
      </c>
      <c r="AN341" s="86">
        <f t="shared" si="341"/>
        <v>1.2327922745017466E-3</v>
      </c>
      <c r="AO341" s="501"/>
      <c r="AP341" s="520"/>
      <c r="AQ341" s="101" t="s">
        <v>156</v>
      </c>
      <c r="AR341" s="183">
        <f t="shared" si="321"/>
        <v>12415988</v>
      </c>
      <c r="AS341" s="151">
        <f>IFERROR(AR341/AO328,"-")</f>
        <v>9.7016209520834323E-3</v>
      </c>
      <c r="AT341" s="183">
        <f t="shared" si="322"/>
        <v>157</v>
      </c>
      <c r="AU341" s="151">
        <f>IFERROR(AT341/AP328,"-")</f>
        <v>8.7125416204217543E-2</v>
      </c>
      <c r="AV341" s="186">
        <f t="shared" si="327"/>
        <v>79082.726114649675</v>
      </c>
      <c r="AW341" s="86">
        <f t="shared" si="342"/>
        <v>8.0645161290322578E-3</v>
      </c>
      <c r="AX341" s="98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P341" s="132"/>
      <c r="BQ341" s="132"/>
      <c r="BR341" s="132"/>
      <c r="BS341" s="132"/>
      <c r="BU341" s="66"/>
      <c r="BV341" s="124"/>
    </row>
    <row r="342" spans="2:74" s="10" customFormat="1" ht="14.25" customHeight="1">
      <c r="B342" s="505"/>
      <c r="C342" s="507"/>
      <c r="D342" s="494"/>
      <c r="E342" s="501"/>
      <c r="F342" s="501"/>
      <c r="G342" s="101" t="s">
        <v>157</v>
      </c>
      <c r="H342" s="183">
        <v>3688545</v>
      </c>
      <c r="I342" s="151">
        <f>IFERROR(H342/E328,"-")</f>
        <v>3.9736278433796322E-3</v>
      </c>
      <c r="J342" s="183">
        <v>84</v>
      </c>
      <c r="K342" s="151">
        <f>IFERROR(J342/F328,"-")</f>
        <v>6.1674008810572688E-2</v>
      </c>
      <c r="L342" s="186">
        <f t="shared" si="323"/>
        <v>43911.25</v>
      </c>
      <c r="M342" s="86">
        <f t="shared" si="338"/>
        <v>4.3147729607561124E-3</v>
      </c>
      <c r="N342" s="501"/>
      <c r="O342" s="501"/>
      <c r="P342" s="101" t="s">
        <v>157</v>
      </c>
      <c r="Q342" s="183">
        <v>773182</v>
      </c>
      <c r="R342" s="151">
        <f>IFERROR(Q342/N328,"-")</f>
        <v>5.7584567572430741E-3</v>
      </c>
      <c r="S342" s="183">
        <v>16</v>
      </c>
      <c r="T342" s="151">
        <f>IFERROR(S342/O328,"-")</f>
        <v>9.3567251461988299E-2</v>
      </c>
      <c r="U342" s="186">
        <f t="shared" si="324"/>
        <v>48323.875</v>
      </c>
      <c r="V342" s="86">
        <f t="shared" si="339"/>
        <v>8.2186151633449763E-4</v>
      </c>
      <c r="W342" s="501"/>
      <c r="X342" s="501"/>
      <c r="Y342" s="101" t="s">
        <v>157</v>
      </c>
      <c r="Z342" s="183">
        <v>593890</v>
      </c>
      <c r="AA342" s="151">
        <f>IFERROR(Z342/W328,"-")</f>
        <v>1.0209366886541064E-2</v>
      </c>
      <c r="AB342" s="183">
        <v>8</v>
      </c>
      <c r="AC342" s="151">
        <f>IFERROR(AB342/X328,"-")</f>
        <v>0.10666666666666667</v>
      </c>
      <c r="AD342" s="186">
        <f t="shared" si="325"/>
        <v>74236.25</v>
      </c>
      <c r="AE342" s="86">
        <f t="shared" si="340"/>
        <v>4.1093075816724881E-4</v>
      </c>
      <c r="AF342" s="501"/>
      <c r="AG342" s="501"/>
      <c r="AH342" s="101" t="s">
        <v>157</v>
      </c>
      <c r="AI342" s="183">
        <v>845534</v>
      </c>
      <c r="AJ342" s="151">
        <f>IFERROR(AI342/AF328,"-")</f>
        <v>5.3148632865327788E-3</v>
      </c>
      <c r="AK342" s="183">
        <v>21</v>
      </c>
      <c r="AL342" s="151">
        <f>IFERROR(AK342/AG328,"-")</f>
        <v>0.10824742268041238</v>
      </c>
      <c r="AM342" s="186">
        <f t="shared" si="326"/>
        <v>40263.523809523809</v>
      </c>
      <c r="AN342" s="86">
        <f t="shared" si="341"/>
        <v>1.0786932401890281E-3</v>
      </c>
      <c r="AO342" s="501"/>
      <c r="AP342" s="520"/>
      <c r="AQ342" s="101" t="s">
        <v>157</v>
      </c>
      <c r="AR342" s="183">
        <f t="shared" si="321"/>
        <v>5901151</v>
      </c>
      <c r="AS342" s="151">
        <f>IFERROR(AR342/AO328,"-")</f>
        <v>4.6110490911402376E-3</v>
      </c>
      <c r="AT342" s="183">
        <f t="shared" si="322"/>
        <v>129</v>
      </c>
      <c r="AU342" s="151">
        <f>IFERROR(AT342/AP328,"-")</f>
        <v>7.1587125416204211E-2</v>
      </c>
      <c r="AV342" s="186">
        <f t="shared" si="327"/>
        <v>45745.35658914729</v>
      </c>
      <c r="AW342" s="86">
        <f t="shared" si="342"/>
        <v>6.626258475446887E-3</v>
      </c>
      <c r="AX342" s="98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P342" s="132"/>
      <c r="BQ342" s="132"/>
      <c r="BR342" s="132"/>
      <c r="BS342" s="132"/>
      <c r="BU342" s="66"/>
      <c r="BV342" s="124"/>
    </row>
    <row r="343" spans="2:74" s="10" customFormat="1" ht="14.25" customHeight="1">
      <c r="B343" s="505"/>
      <c r="C343" s="507"/>
      <c r="D343" s="494"/>
      <c r="E343" s="501"/>
      <c r="F343" s="501"/>
      <c r="G343" s="102" t="s">
        <v>158</v>
      </c>
      <c r="H343" s="184">
        <v>3374207</v>
      </c>
      <c r="I343" s="152">
        <f>IFERROR(H343/E328,"-")</f>
        <v>3.6349950683877948E-3</v>
      </c>
      <c r="J343" s="184">
        <v>144</v>
      </c>
      <c r="K343" s="152">
        <f>IFERROR(J343/F328,"-")</f>
        <v>0.10572687224669604</v>
      </c>
      <c r="L343" s="187">
        <f t="shared" si="323"/>
        <v>23431.993055555555</v>
      </c>
      <c r="M343" s="87">
        <f t="shared" si="338"/>
        <v>7.3967536470104789E-3</v>
      </c>
      <c r="N343" s="501"/>
      <c r="O343" s="501"/>
      <c r="P343" s="102" t="s">
        <v>158</v>
      </c>
      <c r="Q343" s="184">
        <v>193654</v>
      </c>
      <c r="R343" s="152">
        <f>IFERROR(Q343/N328,"-")</f>
        <v>1.4422842032886826E-3</v>
      </c>
      <c r="S343" s="184">
        <v>13</v>
      </c>
      <c r="T343" s="152">
        <f>IFERROR(S343/O328,"-")</f>
        <v>7.6023391812865493E-2</v>
      </c>
      <c r="U343" s="187">
        <f t="shared" si="324"/>
        <v>14896.461538461539</v>
      </c>
      <c r="V343" s="87">
        <f t="shared" si="339"/>
        <v>6.6776248202177928E-4</v>
      </c>
      <c r="W343" s="501"/>
      <c r="X343" s="501"/>
      <c r="Y343" s="102" t="s">
        <v>158</v>
      </c>
      <c r="Z343" s="184">
        <v>133713</v>
      </c>
      <c r="AA343" s="152">
        <f>IFERROR(Z343/W328,"-")</f>
        <v>2.2986160307465445E-3</v>
      </c>
      <c r="AB343" s="184">
        <v>15</v>
      </c>
      <c r="AC343" s="152">
        <f>IFERROR(AB343/X328,"-")</f>
        <v>0.2</v>
      </c>
      <c r="AD343" s="187">
        <f t="shared" si="325"/>
        <v>8914.2000000000007</v>
      </c>
      <c r="AE343" s="87">
        <f t="shared" si="340"/>
        <v>7.7049517156359151E-4</v>
      </c>
      <c r="AF343" s="501"/>
      <c r="AG343" s="501"/>
      <c r="AH343" s="102" t="s">
        <v>158</v>
      </c>
      <c r="AI343" s="184">
        <v>312926</v>
      </c>
      <c r="AJ343" s="152">
        <f>IFERROR(AI343/AF328,"-")</f>
        <v>1.9669923489789368E-3</v>
      </c>
      <c r="AK343" s="184">
        <v>25</v>
      </c>
      <c r="AL343" s="152">
        <f>IFERROR(AK343/AG328,"-")</f>
        <v>0.12886597938144329</v>
      </c>
      <c r="AM343" s="187">
        <f t="shared" si="326"/>
        <v>12517.04</v>
      </c>
      <c r="AN343" s="87">
        <f t="shared" si="341"/>
        <v>1.2841586192726526E-3</v>
      </c>
      <c r="AO343" s="501"/>
      <c r="AP343" s="520"/>
      <c r="AQ343" s="102" t="s">
        <v>158</v>
      </c>
      <c r="AR343" s="184">
        <f t="shared" si="321"/>
        <v>4014500</v>
      </c>
      <c r="AS343" s="152">
        <f>IFERROR(AR343/AO328,"-")</f>
        <v>3.1368552637243961E-3</v>
      </c>
      <c r="AT343" s="184">
        <f t="shared" si="322"/>
        <v>197</v>
      </c>
      <c r="AU343" s="152">
        <f>IFERROR(AT343/AP328,"-")</f>
        <v>0.10932297447280799</v>
      </c>
      <c r="AV343" s="187">
        <f t="shared" si="327"/>
        <v>20378.172588832487</v>
      </c>
      <c r="AW343" s="87">
        <f t="shared" si="342"/>
        <v>1.0119169919868502E-2</v>
      </c>
      <c r="AX343" s="98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P343" s="132"/>
      <c r="BQ343" s="132"/>
      <c r="BR343" s="132"/>
      <c r="BS343" s="132"/>
      <c r="BU343" s="66"/>
      <c r="BV343" s="124"/>
    </row>
    <row r="344" spans="2:74" s="10" customFormat="1" ht="14.25" customHeight="1">
      <c r="B344" s="505"/>
      <c r="C344" s="508"/>
      <c r="D344" s="495"/>
      <c r="E344" s="502"/>
      <c r="F344" s="502"/>
      <c r="G344" s="103" t="s">
        <v>81</v>
      </c>
      <c r="H344" s="174">
        <v>173948699</v>
      </c>
      <c r="I344" s="152">
        <f>IFERROR(H344/E328,"-")</f>
        <v>0.18739296759726742</v>
      </c>
      <c r="J344" s="184">
        <v>1091</v>
      </c>
      <c r="K344" s="152">
        <f>IFERROR(J344/F328,"-")</f>
        <v>0.80102790014684289</v>
      </c>
      <c r="L344" s="187">
        <f t="shared" si="323"/>
        <v>159439.6874427131</v>
      </c>
      <c r="M344" s="88">
        <f t="shared" si="338"/>
        <v>5.6040682145058557E-2</v>
      </c>
      <c r="N344" s="502"/>
      <c r="O344" s="502"/>
      <c r="P344" s="103" t="s">
        <v>81</v>
      </c>
      <c r="Q344" s="174">
        <v>14918114</v>
      </c>
      <c r="R344" s="152">
        <f>IFERROR(Q344/N328,"-")</f>
        <v>0.11110620056936465</v>
      </c>
      <c r="S344" s="184">
        <v>131</v>
      </c>
      <c r="T344" s="152">
        <f>IFERROR(S344/O328,"-")</f>
        <v>0.76608187134502925</v>
      </c>
      <c r="U344" s="187">
        <f t="shared" si="324"/>
        <v>113878.73282442748</v>
      </c>
      <c r="V344" s="88">
        <f t="shared" si="339"/>
        <v>6.7289911649886991E-3</v>
      </c>
      <c r="W344" s="502"/>
      <c r="X344" s="502"/>
      <c r="Y344" s="103" t="s">
        <v>81</v>
      </c>
      <c r="Z344" s="174">
        <v>11136239</v>
      </c>
      <c r="AA344" s="152">
        <f>IFERROR(Z344/W328,"-")</f>
        <v>0.19143940744448831</v>
      </c>
      <c r="AB344" s="184">
        <v>66</v>
      </c>
      <c r="AC344" s="152">
        <f>IFERROR(AB344/X328,"-")</f>
        <v>0.88</v>
      </c>
      <c r="AD344" s="187">
        <f t="shared" si="325"/>
        <v>168730.89393939395</v>
      </c>
      <c r="AE344" s="88">
        <f t="shared" si="340"/>
        <v>3.390178754879803E-3</v>
      </c>
      <c r="AF344" s="502"/>
      <c r="AG344" s="502"/>
      <c r="AH344" s="103" t="s">
        <v>81</v>
      </c>
      <c r="AI344" s="174">
        <v>26900281</v>
      </c>
      <c r="AJ344" s="152">
        <f>IFERROR(AI344/AF328,"-")</f>
        <v>0.16908996667705292</v>
      </c>
      <c r="AK344" s="184">
        <v>168</v>
      </c>
      <c r="AL344" s="152">
        <f>IFERROR(AK344/AG328,"-")</f>
        <v>0.865979381443299</v>
      </c>
      <c r="AM344" s="187">
        <f t="shared" si="326"/>
        <v>160120.72023809524</v>
      </c>
      <c r="AN344" s="88">
        <f t="shared" si="341"/>
        <v>8.6295459215122248E-3</v>
      </c>
      <c r="AO344" s="502"/>
      <c r="AP344" s="521"/>
      <c r="AQ344" s="103" t="s">
        <v>81</v>
      </c>
      <c r="AR344" s="174">
        <f t="shared" si="321"/>
        <v>226903333</v>
      </c>
      <c r="AS344" s="152">
        <f>IFERROR(AR344/AO328,"-")</f>
        <v>0.17729802328500671</v>
      </c>
      <c r="AT344" s="184">
        <f t="shared" si="322"/>
        <v>1456</v>
      </c>
      <c r="AU344" s="152">
        <f>IFERROR(AT344/AP328,"-")</f>
        <v>0.80799112097669257</v>
      </c>
      <c r="AV344" s="187">
        <f t="shared" si="327"/>
        <v>155840.20123626373</v>
      </c>
      <c r="AW344" s="88">
        <f t="shared" si="342"/>
        <v>7.4789397986439285E-2</v>
      </c>
      <c r="AX344" s="98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P344" s="132"/>
      <c r="BQ344" s="132"/>
      <c r="BR344" s="132"/>
      <c r="BS344" s="132"/>
      <c r="BU344" s="66"/>
      <c r="BV344" s="124"/>
    </row>
    <row r="345" spans="2:74" s="10" customFormat="1" ht="14.25" customHeight="1">
      <c r="B345" s="505">
        <v>21</v>
      </c>
      <c r="C345" s="506" t="s">
        <v>138</v>
      </c>
      <c r="D345" s="493">
        <f>BL25</f>
        <v>12909</v>
      </c>
      <c r="E345" s="503">
        <f t="shared" ref="E345" si="343">VLOOKUP(C345,$AY$5:$BI$78,2,0)</f>
        <v>579509770</v>
      </c>
      <c r="F345" s="503">
        <f t="shared" ref="F345" si="344">VLOOKUP(C345,$AY$5:$BI$78,7,0)</f>
        <v>862</v>
      </c>
      <c r="G345" s="99" t="s">
        <v>144</v>
      </c>
      <c r="H345" s="182">
        <v>18773909</v>
      </c>
      <c r="I345" s="150">
        <f>IFERROR(H345/E345,"-")</f>
        <v>3.2396190663015051E-2</v>
      </c>
      <c r="J345" s="182">
        <v>187</v>
      </c>
      <c r="K345" s="150">
        <f>IFERROR(J345/F345,"-")</f>
        <v>0.21693735498839908</v>
      </c>
      <c r="L345" s="185">
        <f t="shared" si="323"/>
        <v>100395.23529411765</v>
      </c>
      <c r="M345" s="85">
        <f>IFERROR(J345/$BL$25,0)</f>
        <v>1.4486017507165544E-2</v>
      </c>
      <c r="N345" s="503">
        <f t="shared" ref="N345" si="345">VLOOKUP(C345,$AY$5:$BI$78,3,0)</f>
        <v>86110140</v>
      </c>
      <c r="O345" s="503">
        <f t="shared" ref="O345" si="346">VLOOKUP(C345,$AY$5:$BI$78,8,0)</f>
        <v>121</v>
      </c>
      <c r="P345" s="99" t="s">
        <v>144</v>
      </c>
      <c r="Q345" s="182">
        <v>1739765</v>
      </c>
      <c r="R345" s="150">
        <f>IFERROR(Q345/N345,"-")</f>
        <v>2.0203950429066773E-2</v>
      </c>
      <c r="S345" s="182">
        <v>33</v>
      </c>
      <c r="T345" s="150">
        <f>IFERROR(S345/O345,"-")</f>
        <v>0.27272727272727271</v>
      </c>
      <c r="U345" s="185">
        <f t="shared" si="324"/>
        <v>52720.151515151512</v>
      </c>
      <c r="V345" s="85">
        <f>IFERROR(S345/$BL$25,0)</f>
        <v>2.5563560306762724E-3</v>
      </c>
      <c r="W345" s="503">
        <f t="shared" ref="W345" si="347">VLOOKUP(C345,$AY$5:$BI$78,4,0)</f>
        <v>50638900</v>
      </c>
      <c r="X345" s="503">
        <f t="shared" ref="X345" si="348">VLOOKUP(C345,$AY$5:$BI$78,9,0)</f>
        <v>55</v>
      </c>
      <c r="Y345" s="99" t="s">
        <v>144</v>
      </c>
      <c r="Z345" s="182">
        <v>879319</v>
      </c>
      <c r="AA345" s="150">
        <f>IFERROR(Z345/W345,"-")</f>
        <v>1.7364496464180697E-2</v>
      </c>
      <c r="AB345" s="182">
        <v>12</v>
      </c>
      <c r="AC345" s="150">
        <f>IFERROR(AB345/X345,"-")</f>
        <v>0.21818181818181817</v>
      </c>
      <c r="AD345" s="185">
        <f t="shared" si="325"/>
        <v>73276.583333333328</v>
      </c>
      <c r="AE345" s="85">
        <f>IFERROR(AB345/$BL$25,0)</f>
        <v>9.2958401115500813E-4</v>
      </c>
      <c r="AF345" s="503">
        <f t="shared" ref="AF345" si="349">VLOOKUP(C345,$AY$5:$BI$78,5,0)</f>
        <v>82923730</v>
      </c>
      <c r="AG345" s="503">
        <f t="shared" ref="AG345" si="350">VLOOKUP(C345,$AY$5:$BI$78,10,0)</f>
        <v>89</v>
      </c>
      <c r="AH345" s="99" t="s">
        <v>144</v>
      </c>
      <c r="AI345" s="182">
        <v>1991021</v>
      </c>
      <c r="AJ345" s="150">
        <f>IFERROR(AI345/AF345,"-")</f>
        <v>2.4010268230818851E-2</v>
      </c>
      <c r="AK345" s="182">
        <v>28</v>
      </c>
      <c r="AL345" s="150">
        <f>IFERROR(AK345/AG345,"-")</f>
        <v>0.3146067415730337</v>
      </c>
      <c r="AM345" s="185">
        <f t="shared" si="326"/>
        <v>71107.892857142855</v>
      </c>
      <c r="AN345" s="85">
        <f>IFERROR(AK345/$BL$25,0)</f>
        <v>2.1690293593616856E-3</v>
      </c>
      <c r="AO345" s="503">
        <f t="shared" ref="AO345" si="351">VLOOKUP(C345,$AY$5:$BI$78,6,0)</f>
        <v>799182540</v>
      </c>
      <c r="AP345" s="519">
        <f t="shared" ref="AP345" si="352">VLOOKUP(C345,$AY$5:$BI$78,11,0)</f>
        <v>1127</v>
      </c>
      <c r="AQ345" s="99" t="s">
        <v>144</v>
      </c>
      <c r="AR345" s="182">
        <f t="shared" si="321"/>
        <v>23384014</v>
      </c>
      <c r="AS345" s="150">
        <f>IFERROR(AR345/AO345,"-")</f>
        <v>2.9259916013680679E-2</v>
      </c>
      <c r="AT345" s="182">
        <f t="shared" si="322"/>
        <v>260</v>
      </c>
      <c r="AU345" s="150">
        <f>IFERROR(AT345/AP345,"-")</f>
        <v>0.23070097604259096</v>
      </c>
      <c r="AV345" s="185">
        <f t="shared" si="327"/>
        <v>89938.515384615384</v>
      </c>
      <c r="AW345" s="85">
        <f>IFERROR(AT345/$BL$25,0)</f>
        <v>2.014098690835851E-2</v>
      </c>
      <c r="AX345" s="98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P345" s="132"/>
      <c r="BQ345" s="132"/>
      <c r="BR345" s="132"/>
      <c r="BS345" s="132"/>
      <c r="BU345" s="66"/>
      <c r="BV345" s="124"/>
    </row>
    <row r="346" spans="2:74" s="10" customFormat="1" ht="14.25" customHeight="1">
      <c r="B346" s="505"/>
      <c r="C346" s="507"/>
      <c r="D346" s="494"/>
      <c r="E346" s="501"/>
      <c r="F346" s="501"/>
      <c r="G346" s="100" t="s">
        <v>145</v>
      </c>
      <c r="H346" s="183">
        <v>9307098</v>
      </c>
      <c r="I346" s="151">
        <f>IFERROR(H346/E345,"-")</f>
        <v>1.6060295238853349E-2</v>
      </c>
      <c r="J346" s="183">
        <v>228</v>
      </c>
      <c r="K346" s="151">
        <f>IFERROR(J346/F345,"-")</f>
        <v>0.26450116009280744</v>
      </c>
      <c r="L346" s="186">
        <f t="shared" si="323"/>
        <v>40820.605263157893</v>
      </c>
      <c r="M346" s="86">
        <f t="shared" ref="M346:M361" si="353">IFERROR(J346/$BL$25,0)</f>
        <v>1.7662096211945155E-2</v>
      </c>
      <c r="N346" s="501"/>
      <c r="O346" s="501"/>
      <c r="P346" s="100" t="s">
        <v>145</v>
      </c>
      <c r="Q346" s="183">
        <v>4755769</v>
      </c>
      <c r="R346" s="151">
        <f>IFERROR(Q346/N345,"-")</f>
        <v>5.5228908000846358E-2</v>
      </c>
      <c r="S346" s="183">
        <v>34</v>
      </c>
      <c r="T346" s="151">
        <f>IFERROR(S346/O345,"-")</f>
        <v>0.28099173553719009</v>
      </c>
      <c r="U346" s="186">
        <f t="shared" si="324"/>
        <v>139875.5588235294</v>
      </c>
      <c r="V346" s="86">
        <f t="shared" ref="V346:V361" si="354">IFERROR(S346/$BL$25,0)</f>
        <v>2.6338213649391897E-3</v>
      </c>
      <c r="W346" s="501"/>
      <c r="X346" s="501"/>
      <c r="Y346" s="100" t="s">
        <v>145</v>
      </c>
      <c r="Z346" s="183">
        <v>253707</v>
      </c>
      <c r="AA346" s="151">
        <f>IFERROR(Z346/W345,"-")</f>
        <v>5.0101206779768126E-3</v>
      </c>
      <c r="AB346" s="183">
        <v>19</v>
      </c>
      <c r="AC346" s="151">
        <f>IFERROR(AB346/X345,"-")</f>
        <v>0.34545454545454546</v>
      </c>
      <c r="AD346" s="186">
        <f t="shared" si="325"/>
        <v>13353</v>
      </c>
      <c r="AE346" s="86">
        <f t="shared" ref="AE346:AE361" si="355">IFERROR(AB346/$BL$25,0)</f>
        <v>1.4718413509954295E-3</v>
      </c>
      <c r="AF346" s="501"/>
      <c r="AG346" s="501"/>
      <c r="AH346" s="100" t="s">
        <v>145</v>
      </c>
      <c r="AI346" s="183">
        <v>1625737</v>
      </c>
      <c r="AJ346" s="151">
        <f>IFERROR(AI346/AF345,"-")</f>
        <v>1.960520830406447E-2</v>
      </c>
      <c r="AK346" s="183">
        <v>33</v>
      </c>
      <c r="AL346" s="151">
        <f>IFERROR(AK346/AG345,"-")</f>
        <v>0.3707865168539326</v>
      </c>
      <c r="AM346" s="186">
        <f t="shared" si="326"/>
        <v>49264.757575757576</v>
      </c>
      <c r="AN346" s="86">
        <f t="shared" ref="AN346:AN361" si="356">IFERROR(AK346/$BL$25,0)</f>
        <v>2.5563560306762724E-3</v>
      </c>
      <c r="AO346" s="501"/>
      <c r="AP346" s="520"/>
      <c r="AQ346" s="100" t="s">
        <v>145</v>
      </c>
      <c r="AR346" s="183">
        <f t="shared" si="321"/>
        <v>15942311</v>
      </c>
      <c r="AS346" s="151">
        <f>IFERROR(AR346/AO345,"-")</f>
        <v>1.9948272393438424E-2</v>
      </c>
      <c r="AT346" s="183">
        <f t="shared" si="322"/>
        <v>314</v>
      </c>
      <c r="AU346" s="151">
        <f>IFERROR(AT346/AP345,"-")</f>
        <v>0.27861579414374443</v>
      </c>
      <c r="AV346" s="186">
        <f t="shared" si="327"/>
        <v>50771.69108280255</v>
      </c>
      <c r="AW346" s="86">
        <f t="shared" ref="AW346:AW361" si="357">IFERROR(AT346/$BL$25,0)</f>
        <v>2.4324114958556048E-2</v>
      </c>
      <c r="AX346" s="98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P346" s="132"/>
      <c r="BQ346" s="132"/>
      <c r="BR346" s="132"/>
      <c r="BS346" s="132"/>
      <c r="BU346" s="66"/>
      <c r="BV346" s="124"/>
    </row>
    <row r="347" spans="2:74" s="10" customFormat="1" ht="14.25" customHeight="1">
      <c r="B347" s="505"/>
      <c r="C347" s="507"/>
      <c r="D347" s="494"/>
      <c r="E347" s="501"/>
      <c r="F347" s="501"/>
      <c r="G347" s="101" t="s">
        <v>146</v>
      </c>
      <c r="H347" s="183">
        <v>15176751</v>
      </c>
      <c r="I347" s="151">
        <f>IFERROR(H347/E345,"-")</f>
        <v>2.618894759962373E-2</v>
      </c>
      <c r="J347" s="183">
        <v>287</v>
      </c>
      <c r="K347" s="151">
        <f>IFERROR(J347/F345,"-")</f>
        <v>0.33294663573085848</v>
      </c>
      <c r="L347" s="186">
        <f t="shared" si="323"/>
        <v>52880.665505226483</v>
      </c>
      <c r="M347" s="86">
        <f t="shared" si="353"/>
        <v>2.2232550933457277E-2</v>
      </c>
      <c r="N347" s="501"/>
      <c r="O347" s="501"/>
      <c r="P347" s="101" t="s">
        <v>146</v>
      </c>
      <c r="Q347" s="183">
        <v>1329798</v>
      </c>
      <c r="R347" s="151">
        <f>IFERROR(Q347/N345,"-")</f>
        <v>1.5442989640941242E-2</v>
      </c>
      <c r="S347" s="183">
        <v>39</v>
      </c>
      <c r="T347" s="151">
        <f>IFERROR(S347/O345,"-")</f>
        <v>0.32231404958677684</v>
      </c>
      <c r="U347" s="186">
        <f t="shared" si="324"/>
        <v>34097.384615384617</v>
      </c>
      <c r="V347" s="86">
        <f t="shared" si="354"/>
        <v>3.0211480362537764E-3</v>
      </c>
      <c r="W347" s="501"/>
      <c r="X347" s="501"/>
      <c r="Y347" s="101" t="s">
        <v>146</v>
      </c>
      <c r="Z347" s="183">
        <v>880407</v>
      </c>
      <c r="AA347" s="151">
        <f>IFERROR(Z347/W345,"-")</f>
        <v>1.7385981922988059E-2</v>
      </c>
      <c r="AB347" s="183">
        <v>18</v>
      </c>
      <c r="AC347" s="151">
        <f>IFERROR(AB347/X345,"-")</f>
        <v>0.32727272727272727</v>
      </c>
      <c r="AD347" s="186">
        <f t="shared" si="325"/>
        <v>48911.5</v>
      </c>
      <c r="AE347" s="86">
        <f t="shared" si="355"/>
        <v>1.3943760167325122E-3</v>
      </c>
      <c r="AF347" s="501"/>
      <c r="AG347" s="501"/>
      <c r="AH347" s="101" t="s">
        <v>146</v>
      </c>
      <c r="AI347" s="183">
        <v>878856</v>
      </c>
      <c r="AJ347" s="151">
        <f>IFERROR(AI347/AF345,"-")</f>
        <v>1.0598365510089814E-2</v>
      </c>
      <c r="AK347" s="183">
        <v>33</v>
      </c>
      <c r="AL347" s="151">
        <f>IFERROR(AK347/AG345,"-")</f>
        <v>0.3707865168539326</v>
      </c>
      <c r="AM347" s="186">
        <f t="shared" si="326"/>
        <v>26632</v>
      </c>
      <c r="AN347" s="86">
        <f t="shared" si="356"/>
        <v>2.5563560306762724E-3</v>
      </c>
      <c r="AO347" s="501"/>
      <c r="AP347" s="520"/>
      <c r="AQ347" s="101" t="s">
        <v>146</v>
      </c>
      <c r="AR347" s="183">
        <f t="shared" si="321"/>
        <v>18265812</v>
      </c>
      <c r="AS347" s="151">
        <f>IFERROR(AR347/AO345,"-")</f>
        <v>2.285561944333769E-2</v>
      </c>
      <c r="AT347" s="183">
        <f t="shared" si="322"/>
        <v>377</v>
      </c>
      <c r="AU347" s="151">
        <f>IFERROR(AT347/AP345,"-")</f>
        <v>0.33451641526175685</v>
      </c>
      <c r="AV347" s="186">
        <f t="shared" si="327"/>
        <v>48450.429708222815</v>
      </c>
      <c r="AW347" s="86">
        <f t="shared" si="357"/>
        <v>2.920443101711984E-2</v>
      </c>
      <c r="AX347" s="98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P347" s="132"/>
      <c r="BQ347" s="132"/>
      <c r="BR347" s="132"/>
      <c r="BS347" s="132"/>
      <c r="BU347" s="66"/>
      <c r="BV347" s="124"/>
    </row>
    <row r="348" spans="2:74" s="10" customFormat="1" ht="14.25" customHeight="1">
      <c r="B348" s="505"/>
      <c r="C348" s="507"/>
      <c r="D348" s="494"/>
      <c r="E348" s="501"/>
      <c r="F348" s="501"/>
      <c r="G348" s="101" t="s">
        <v>147</v>
      </c>
      <c r="H348" s="183">
        <v>2612474</v>
      </c>
      <c r="I348" s="151">
        <f>IFERROR(H348/E345,"-")</f>
        <v>4.5080758517669168E-3</v>
      </c>
      <c r="J348" s="183">
        <v>49</v>
      </c>
      <c r="K348" s="151">
        <f>IFERROR(J348/F345,"-")</f>
        <v>5.6844547563805102E-2</v>
      </c>
      <c r="L348" s="186">
        <f t="shared" si="323"/>
        <v>53315.795918367345</v>
      </c>
      <c r="M348" s="86">
        <f t="shared" si="353"/>
        <v>3.7958013788829499E-3</v>
      </c>
      <c r="N348" s="501"/>
      <c r="O348" s="501"/>
      <c r="P348" s="101" t="s">
        <v>147</v>
      </c>
      <c r="Q348" s="183">
        <v>200333</v>
      </c>
      <c r="R348" s="151">
        <f>IFERROR(Q348/N345,"-")</f>
        <v>2.326473978558158E-3</v>
      </c>
      <c r="S348" s="183">
        <v>7</v>
      </c>
      <c r="T348" s="151">
        <f>IFERROR(S348/O345,"-")</f>
        <v>5.7851239669421489E-2</v>
      </c>
      <c r="U348" s="186">
        <f t="shared" si="324"/>
        <v>28619</v>
      </c>
      <c r="V348" s="86">
        <f t="shared" si="354"/>
        <v>5.4225733984042141E-4</v>
      </c>
      <c r="W348" s="501"/>
      <c r="X348" s="501"/>
      <c r="Y348" s="101" t="s">
        <v>147</v>
      </c>
      <c r="Z348" s="183">
        <v>165378</v>
      </c>
      <c r="AA348" s="151">
        <f>IFERROR(Z348/W345,"-")</f>
        <v>3.2658292340473432E-3</v>
      </c>
      <c r="AB348" s="183">
        <v>5</v>
      </c>
      <c r="AC348" s="151">
        <f>IFERROR(AB348/X345,"-")</f>
        <v>9.0909090909090912E-2</v>
      </c>
      <c r="AD348" s="186">
        <f t="shared" si="325"/>
        <v>33075.599999999999</v>
      </c>
      <c r="AE348" s="86">
        <f t="shared" si="355"/>
        <v>3.8732667131458672E-4</v>
      </c>
      <c r="AF348" s="501"/>
      <c r="AG348" s="501"/>
      <c r="AH348" s="101" t="s">
        <v>147</v>
      </c>
      <c r="AI348" s="183">
        <v>164428</v>
      </c>
      <c r="AJ348" s="151">
        <f>IFERROR(AI348/AF345,"-")</f>
        <v>1.9828823426056691E-3</v>
      </c>
      <c r="AK348" s="183">
        <v>5</v>
      </c>
      <c r="AL348" s="151">
        <f>IFERROR(AK348/AG345,"-")</f>
        <v>5.6179775280898875E-2</v>
      </c>
      <c r="AM348" s="186">
        <f t="shared" si="326"/>
        <v>32885.599999999999</v>
      </c>
      <c r="AN348" s="86">
        <f t="shared" si="356"/>
        <v>3.8732667131458672E-4</v>
      </c>
      <c r="AO348" s="501"/>
      <c r="AP348" s="520"/>
      <c r="AQ348" s="101" t="s">
        <v>147</v>
      </c>
      <c r="AR348" s="183">
        <f t="shared" si="321"/>
        <v>3142613</v>
      </c>
      <c r="AS348" s="151">
        <f>IFERROR(AR348/AO345,"-")</f>
        <v>3.9322843564625421E-3</v>
      </c>
      <c r="AT348" s="183">
        <f t="shared" si="322"/>
        <v>66</v>
      </c>
      <c r="AU348" s="151">
        <f>IFERROR(AT348/AP345,"-")</f>
        <v>5.8562555456965391E-2</v>
      </c>
      <c r="AV348" s="186">
        <f t="shared" si="327"/>
        <v>47615.348484848488</v>
      </c>
      <c r="AW348" s="86">
        <f t="shared" si="357"/>
        <v>5.1127120613525447E-3</v>
      </c>
      <c r="AX348" s="98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P348" s="132"/>
      <c r="BQ348" s="132"/>
      <c r="BR348" s="132"/>
      <c r="BS348" s="132"/>
      <c r="BU348" s="66"/>
      <c r="BV348" s="124"/>
    </row>
    <row r="349" spans="2:74" s="10" customFormat="1" ht="14.25" customHeight="1">
      <c r="B349" s="505"/>
      <c r="C349" s="507"/>
      <c r="D349" s="494"/>
      <c r="E349" s="501"/>
      <c r="F349" s="501"/>
      <c r="G349" s="101" t="s">
        <v>148</v>
      </c>
      <c r="H349" s="183">
        <v>16051659</v>
      </c>
      <c r="I349" s="151">
        <f>IFERROR(H349/E345,"-")</f>
        <v>2.7698685735703818E-2</v>
      </c>
      <c r="J349" s="183">
        <v>328</v>
      </c>
      <c r="K349" s="151">
        <f>IFERROR(J349/F345,"-")</f>
        <v>0.38051044083526681</v>
      </c>
      <c r="L349" s="186">
        <f t="shared" si="323"/>
        <v>48937.984756097561</v>
      </c>
      <c r="M349" s="86">
        <f t="shared" si="353"/>
        <v>2.5408629638236889E-2</v>
      </c>
      <c r="N349" s="501"/>
      <c r="O349" s="501"/>
      <c r="P349" s="101" t="s">
        <v>148</v>
      </c>
      <c r="Q349" s="183">
        <v>1722973</v>
      </c>
      <c r="R349" s="151">
        <f>IFERROR(Q349/N345,"-")</f>
        <v>2.0008944358933804E-2</v>
      </c>
      <c r="S349" s="183">
        <v>43</v>
      </c>
      <c r="T349" s="151">
        <f>IFERROR(S349/O345,"-")</f>
        <v>0.35537190082644626</v>
      </c>
      <c r="U349" s="186">
        <f t="shared" si="324"/>
        <v>40069.139534883718</v>
      </c>
      <c r="V349" s="86">
        <f t="shared" si="354"/>
        <v>3.3310093733054458E-3</v>
      </c>
      <c r="W349" s="501"/>
      <c r="X349" s="501"/>
      <c r="Y349" s="101" t="s">
        <v>148</v>
      </c>
      <c r="Z349" s="183">
        <v>1708401</v>
      </c>
      <c r="AA349" s="151">
        <f>IFERROR(Z349/W345,"-")</f>
        <v>3.3736929514661652E-2</v>
      </c>
      <c r="AB349" s="183">
        <v>23</v>
      </c>
      <c r="AC349" s="151">
        <f>IFERROR(AB349/X345,"-")</f>
        <v>0.41818181818181815</v>
      </c>
      <c r="AD349" s="186">
        <f t="shared" si="325"/>
        <v>74278.304347826081</v>
      </c>
      <c r="AE349" s="86">
        <f t="shared" si="355"/>
        <v>1.7817026880470989E-3</v>
      </c>
      <c r="AF349" s="501"/>
      <c r="AG349" s="501"/>
      <c r="AH349" s="101" t="s">
        <v>148</v>
      </c>
      <c r="AI349" s="183">
        <v>1316928</v>
      </c>
      <c r="AJ349" s="151">
        <f>IFERROR(AI349/AF345,"-")</f>
        <v>1.5881195889282839E-2</v>
      </c>
      <c r="AK349" s="183">
        <v>48</v>
      </c>
      <c r="AL349" s="151">
        <f>IFERROR(AK349/AG345,"-")</f>
        <v>0.5393258426966292</v>
      </c>
      <c r="AM349" s="186">
        <f t="shared" si="326"/>
        <v>27436</v>
      </c>
      <c r="AN349" s="86">
        <f t="shared" si="356"/>
        <v>3.7183360446200325E-3</v>
      </c>
      <c r="AO349" s="501"/>
      <c r="AP349" s="520"/>
      <c r="AQ349" s="101" t="s">
        <v>148</v>
      </c>
      <c r="AR349" s="183">
        <f t="shared" si="321"/>
        <v>20799961</v>
      </c>
      <c r="AS349" s="151">
        <f>IFERROR(AR349/AO345,"-")</f>
        <v>2.6026545825187822E-2</v>
      </c>
      <c r="AT349" s="183">
        <f t="shared" si="322"/>
        <v>442</v>
      </c>
      <c r="AU349" s="151">
        <f>IFERROR(AT349/AP345,"-")</f>
        <v>0.39219165927240462</v>
      </c>
      <c r="AV349" s="186">
        <f t="shared" si="327"/>
        <v>47058.73529411765</v>
      </c>
      <c r="AW349" s="86">
        <f t="shared" si="357"/>
        <v>3.4239677744209468E-2</v>
      </c>
      <c r="AX349" s="98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P349" s="132"/>
      <c r="BQ349" s="132"/>
      <c r="BR349" s="132"/>
      <c r="BS349" s="132"/>
      <c r="BU349" s="66"/>
      <c r="BV349" s="124"/>
    </row>
    <row r="350" spans="2:74" s="10" customFormat="1" ht="14.25" customHeight="1">
      <c r="B350" s="505"/>
      <c r="C350" s="507"/>
      <c r="D350" s="494"/>
      <c r="E350" s="501"/>
      <c r="F350" s="501"/>
      <c r="G350" s="101" t="s">
        <v>149</v>
      </c>
      <c r="H350" s="183">
        <v>20802470</v>
      </c>
      <c r="I350" s="151">
        <f>IFERROR(H350/E345,"-")</f>
        <v>3.5896668316739509E-2</v>
      </c>
      <c r="J350" s="183">
        <v>335</v>
      </c>
      <c r="K350" s="151">
        <f>IFERROR(J350/F345,"-")</f>
        <v>0.38863109048723898</v>
      </c>
      <c r="L350" s="186">
        <f t="shared" si="323"/>
        <v>62096.925373134327</v>
      </c>
      <c r="M350" s="86">
        <f t="shared" si="353"/>
        <v>2.595088697807731E-2</v>
      </c>
      <c r="N350" s="501"/>
      <c r="O350" s="501"/>
      <c r="P350" s="101" t="s">
        <v>149</v>
      </c>
      <c r="Q350" s="183">
        <v>1922450</v>
      </c>
      <c r="R350" s="151">
        <f>IFERROR(Q350/N345,"-")</f>
        <v>2.2325477580224583E-2</v>
      </c>
      <c r="S350" s="183">
        <v>51</v>
      </c>
      <c r="T350" s="151">
        <f>IFERROR(S350/O345,"-")</f>
        <v>0.42148760330578511</v>
      </c>
      <c r="U350" s="186">
        <f t="shared" si="324"/>
        <v>37695.098039215685</v>
      </c>
      <c r="V350" s="86">
        <f t="shared" si="354"/>
        <v>3.9507320474087846E-3</v>
      </c>
      <c r="W350" s="501"/>
      <c r="X350" s="501"/>
      <c r="Y350" s="101" t="s">
        <v>149</v>
      </c>
      <c r="Z350" s="183">
        <v>2402821</v>
      </c>
      <c r="AA350" s="151">
        <f>IFERROR(Z350/W345,"-")</f>
        <v>4.7450102589116271E-2</v>
      </c>
      <c r="AB350" s="183">
        <v>25</v>
      </c>
      <c r="AC350" s="151">
        <f>IFERROR(AB350/X345,"-")</f>
        <v>0.45454545454545453</v>
      </c>
      <c r="AD350" s="186">
        <f t="shared" si="325"/>
        <v>96112.84</v>
      </c>
      <c r="AE350" s="86">
        <f t="shared" si="355"/>
        <v>1.9366333565729336E-3</v>
      </c>
      <c r="AF350" s="501"/>
      <c r="AG350" s="501"/>
      <c r="AH350" s="101" t="s">
        <v>149</v>
      </c>
      <c r="AI350" s="183">
        <v>3437054</v>
      </c>
      <c r="AJ350" s="151">
        <f>IFERROR(AI350/AF345,"-")</f>
        <v>4.1448376719185206E-2</v>
      </c>
      <c r="AK350" s="183">
        <v>52</v>
      </c>
      <c r="AL350" s="151">
        <f>IFERROR(AK350/AG345,"-")</f>
        <v>0.5842696629213483</v>
      </c>
      <c r="AM350" s="186">
        <f t="shared" si="326"/>
        <v>66097.192307692312</v>
      </c>
      <c r="AN350" s="86">
        <f t="shared" si="356"/>
        <v>4.0281973816717019E-3</v>
      </c>
      <c r="AO350" s="501"/>
      <c r="AP350" s="520"/>
      <c r="AQ350" s="101" t="s">
        <v>149</v>
      </c>
      <c r="AR350" s="183">
        <f t="shared" si="321"/>
        <v>28564795</v>
      </c>
      <c r="AS350" s="151">
        <f>IFERROR(AR350/AO345,"-")</f>
        <v>3.5742516346766035E-2</v>
      </c>
      <c r="AT350" s="183">
        <f t="shared" si="322"/>
        <v>463</v>
      </c>
      <c r="AU350" s="151">
        <f>IFERROR(AT350/AP345,"-")</f>
        <v>0.41082519964507541</v>
      </c>
      <c r="AV350" s="186">
        <f t="shared" si="327"/>
        <v>61695.021598272135</v>
      </c>
      <c r="AW350" s="86">
        <f t="shared" si="357"/>
        <v>3.5866449763730733E-2</v>
      </c>
      <c r="AX350" s="98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/>
      <c r="BI350" s="66"/>
      <c r="BP350" s="132"/>
      <c r="BQ350" s="132"/>
      <c r="BR350" s="132"/>
      <c r="BS350" s="132"/>
      <c r="BU350" s="66"/>
      <c r="BV350" s="124"/>
    </row>
    <row r="351" spans="2:74" s="10" customFormat="1" ht="14.25" customHeight="1">
      <c r="B351" s="505"/>
      <c r="C351" s="507"/>
      <c r="D351" s="494"/>
      <c r="E351" s="501"/>
      <c r="F351" s="501"/>
      <c r="G351" s="101" t="s">
        <v>150</v>
      </c>
      <c r="H351" s="183">
        <v>18653626</v>
      </c>
      <c r="I351" s="151">
        <f>IFERROR(H351/E345,"-")</f>
        <v>3.2188630745604171E-2</v>
      </c>
      <c r="J351" s="183">
        <v>99</v>
      </c>
      <c r="K351" s="151">
        <f>IFERROR(J351/F345,"-")</f>
        <v>0.1148491879350348</v>
      </c>
      <c r="L351" s="186">
        <f t="shared" si="323"/>
        <v>188420.46464646465</v>
      </c>
      <c r="M351" s="86">
        <f t="shared" si="353"/>
        <v>7.6690680920288171E-3</v>
      </c>
      <c r="N351" s="501"/>
      <c r="O351" s="501"/>
      <c r="P351" s="101" t="s">
        <v>150</v>
      </c>
      <c r="Q351" s="183">
        <v>2404729</v>
      </c>
      <c r="R351" s="151">
        <f>IFERROR(Q351/N345,"-")</f>
        <v>2.79262000967598E-2</v>
      </c>
      <c r="S351" s="183">
        <v>16</v>
      </c>
      <c r="T351" s="151">
        <f>IFERROR(S351/O345,"-")</f>
        <v>0.13223140495867769</v>
      </c>
      <c r="U351" s="186">
        <f t="shared" si="324"/>
        <v>150295.5625</v>
      </c>
      <c r="V351" s="86">
        <f t="shared" si="354"/>
        <v>1.2394453482066775E-3</v>
      </c>
      <c r="W351" s="501"/>
      <c r="X351" s="501"/>
      <c r="Y351" s="101" t="s">
        <v>150</v>
      </c>
      <c r="Z351" s="183">
        <v>134495</v>
      </c>
      <c r="AA351" s="151">
        <f>IFERROR(Z351/W345,"-")</f>
        <v>2.6559621160807205E-3</v>
      </c>
      <c r="AB351" s="183">
        <v>7</v>
      </c>
      <c r="AC351" s="151">
        <f>IFERROR(AB351/X345,"-")</f>
        <v>0.12727272727272726</v>
      </c>
      <c r="AD351" s="186">
        <f t="shared" si="325"/>
        <v>19213.571428571428</v>
      </c>
      <c r="AE351" s="86">
        <f t="shared" si="355"/>
        <v>5.4225733984042141E-4</v>
      </c>
      <c r="AF351" s="501"/>
      <c r="AG351" s="501"/>
      <c r="AH351" s="101" t="s">
        <v>150</v>
      </c>
      <c r="AI351" s="183">
        <v>3729220</v>
      </c>
      <c r="AJ351" s="151">
        <f>IFERROR(AI351/AF345,"-")</f>
        <v>4.4971686633006019E-2</v>
      </c>
      <c r="AK351" s="183">
        <v>21</v>
      </c>
      <c r="AL351" s="151">
        <f>IFERROR(AK351/AG345,"-")</f>
        <v>0.23595505617977527</v>
      </c>
      <c r="AM351" s="186">
        <f t="shared" si="326"/>
        <v>177581.90476190476</v>
      </c>
      <c r="AN351" s="86">
        <f t="shared" si="356"/>
        <v>1.6267720195212642E-3</v>
      </c>
      <c r="AO351" s="501"/>
      <c r="AP351" s="520"/>
      <c r="AQ351" s="101" t="s">
        <v>150</v>
      </c>
      <c r="AR351" s="183">
        <f t="shared" si="321"/>
        <v>24922070</v>
      </c>
      <c r="AS351" s="151">
        <f>IFERROR(AR351/AO345,"-")</f>
        <v>3.1184452553230206E-2</v>
      </c>
      <c r="AT351" s="183">
        <f t="shared" si="322"/>
        <v>143</v>
      </c>
      <c r="AU351" s="151">
        <f>IFERROR(AT351/AP345,"-")</f>
        <v>0.12688553682342502</v>
      </c>
      <c r="AV351" s="186">
        <f t="shared" si="327"/>
        <v>174280.2097902098</v>
      </c>
      <c r="AW351" s="86">
        <f t="shared" si="357"/>
        <v>1.1077542799597181E-2</v>
      </c>
      <c r="AX351" s="98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P351" s="132"/>
      <c r="BQ351" s="132"/>
      <c r="BR351" s="132"/>
      <c r="BS351" s="132"/>
      <c r="BU351" s="66"/>
      <c r="BV351" s="124"/>
    </row>
    <row r="352" spans="2:74" s="10" customFormat="1" ht="14.25" customHeight="1">
      <c r="B352" s="505"/>
      <c r="C352" s="507"/>
      <c r="D352" s="494"/>
      <c r="E352" s="501"/>
      <c r="F352" s="501"/>
      <c r="G352" s="101" t="s">
        <v>160</v>
      </c>
      <c r="H352" s="183">
        <v>3486</v>
      </c>
      <c r="I352" s="151">
        <f>IFERROR(H352/E345,"-")</f>
        <v>6.0154292135575213E-6</v>
      </c>
      <c r="J352" s="183">
        <v>2</v>
      </c>
      <c r="K352" s="151">
        <f>IFERROR(J352/F345,"-")</f>
        <v>2.3201856148491878E-3</v>
      </c>
      <c r="L352" s="186">
        <f t="shared" si="323"/>
        <v>1743</v>
      </c>
      <c r="M352" s="86">
        <f t="shared" si="353"/>
        <v>1.5493066852583469E-4</v>
      </c>
      <c r="N352" s="501"/>
      <c r="O352" s="501"/>
      <c r="P352" s="101" t="s">
        <v>160</v>
      </c>
      <c r="Q352" s="183">
        <v>0</v>
      </c>
      <c r="R352" s="151">
        <f>IFERROR(Q352/N345,"-")</f>
        <v>0</v>
      </c>
      <c r="S352" s="183">
        <v>0</v>
      </c>
      <c r="T352" s="151">
        <f>IFERROR(S352/O345,"-")</f>
        <v>0</v>
      </c>
      <c r="U352" s="186" t="str">
        <f t="shared" si="324"/>
        <v>-</v>
      </c>
      <c r="V352" s="86">
        <f t="shared" si="354"/>
        <v>0</v>
      </c>
      <c r="W352" s="501"/>
      <c r="X352" s="501"/>
      <c r="Y352" s="101" t="s">
        <v>160</v>
      </c>
      <c r="Z352" s="183">
        <v>0</v>
      </c>
      <c r="AA352" s="151">
        <f>IFERROR(Z352/W345,"-")</f>
        <v>0</v>
      </c>
      <c r="AB352" s="183">
        <v>0</v>
      </c>
      <c r="AC352" s="151">
        <f>IFERROR(AB352/X345,"-")</f>
        <v>0</v>
      </c>
      <c r="AD352" s="186" t="str">
        <f t="shared" si="325"/>
        <v>-</v>
      </c>
      <c r="AE352" s="86">
        <f t="shared" si="355"/>
        <v>0</v>
      </c>
      <c r="AF352" s="501"/>
      <c r="AG352" s="501"/>
      <c r="AH352" s="101" t="s">
        <v>160</v>
      </c>
      <c r="AI352" s="183">
        <v>0</v>
      </c>
      <c r="AJ352" s="151">
        <f>IFERROR(AI352/AF345,"-")</f>
        <v>0</v>
      </c>
      <c r="AK352" s="183">
        <v>0</v>
      </c>
      <c r="AL352" s="151">
        <f>IFERROR(AK352/AG345,"-")</f>
        <v>0</v>
      </c>
      <c r="AM352" s="186" t="str">
        <f t="shared" si="326"/>
        <v>-</v>
      </c>
      <c r="AN352" s="86">
        <f t="shared" si="356"/>
        <v>0</v>
      </c>
      <c r="AO352" s="501"/>
      <c r="AP352" s="520"/>
      <c r="AQ352" s="101" t="s">
        <v>160</v>
      </c>
      <c r="AR352" s="183">
        <f t="shared" si="321"/>
        <v>3486</v>
      </c>
      <c r="AS352" s="151">
        <f>IFERROR(AR352/AO345,"-")</f>
        <v>4.3619571568718204E-6</v>
      </c>
      <c r="AT352" s="183">
        <f t="shared" si="322"/>
        <v>2</v>
      </c>
      <c r="AU352" s="151">
        <f>IFERROR(AT352/AP345,"-")</f>
        <v>1.7746228926353151E-3</v>
      </c>
      <c r="AV352" s="186">
        <f t="shared" si="327"/>
        <v>1743</v>
      </c>
      <c r="AW352" s="86">
        <f t="shared" si="357"/>
        <v>1.5493066852583469E-4</v>
      </c>
      <c r="AX352" s="98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P352" s="132"/>
      <c r="BQ352" s="132"/>
      <c r="BR352" s="132"/>
      <c r="BS352" s="132"/>
      <c r="BU352" s="66"/>
      <c r="BV352" s="124"/>
    </row>
    <row r="353" spans="2:74" s="10" customFormat="1" ht="14.25" customHeight="1">
      <c r="B353" s="505"/>
      <c r="C353" s="507"/>
      <c r="D353" s="494"/>
      <c r="E353" s="501"/>
      <c r="F353" s="501"/>
      <c r="G353" s="101" t="s">
        <v>151</v>
      </c>
      <c r="H353" s="183">
        <v>153099</v>
      </c>
      <c r="I353" s="151">
        <f>IFERROR(H353/E345,"-")</f>
        <v>2.6418709040919189E-4</v>
      </c>
      <c r="J353" s="183">
        <v>8</v>
      </c>
      <c r="K353" s="151">
        <f>IFERROR(J353/F345,"-")</f>
        <v>9.2807424593967514E-3</v>
      </c>
      <c r="L353" s="186">
        <f t="shared" si="323"/>
        <v>19137.375</v>
      </c>
      <c r="M353" s="86">
        <f t="shared" si="353"/>
        <v>6.1972267410333876E-4</v>
      </c>
      <c r="N353" s="501"/>
      <c r="O353" s="501"/>
      <c r="P353" s="101" t="s">
        <v>151</v>
      </c>
      <c r="Q353" s="183">
        <v>0</v>
      </c>
      <c r="R353" s="151">
        <f>IFERROR(Q353/N345,"-")</f>
        <v>0</v>
      </c>
      <c r="S353" s="183">
        <v>0</v>
      </c>
      <c r="T353" s="151">
        <f>IFERROR(S353/O345,"-")</f>
        <v>0</v>
      </c>
      <c r="U353" s="186" t="str">
        <f t="shared" si="324"/>
        <v>-</v>
      </c>
      <c r="V353" s="86">
        <f t="shared" si="354"/>
        <v>0</v>
      </c>
      <c r="W353" s="501"/>
      <c r="X353" s="501"/>
      <c r="Y353" s="101" t="s">
        <v>151</v>
      </c>
      <c r="Z353" s="183">
        <v>0</v>
      </c>
      <c r="AA353" s="151">
        <f>IFERROR(Z353/W345,"-")</f>
        <v>0</v>
      </c>
      <c r="AB353" s="183">
        <v>0</v>
      </c>
      <c r="AC353" s="151">
        <f>IFERROR(AB353/X345,"-")</f>
        <v>0</v>
      </c>
      <c r="AD353" s="186" t="str">
        <f t="shared" si="325"/>
        <v>-</v>
      </c>
      <c r="AE353" s="86">
        <f t="shared" si="355"/>
        <v>0</v>
      </c>
      <c r="AF353" s="501"/>
      <c r="AG353" s="501"/>
      <c r="AH353" s="101" t="s">
        <v>151</v>
      </c>
      <c r="AI353" s="183">
        <v>0</v>
      </c>
      <c r="AJ353" s="151">
        <f>IFERROR(AI353/AF345,"-")</f>
        <v>0</v>
      </c>
      <c r="AK353" s="183">
        <v>0</v>
      </c>
      <c r="AL353" s="151">
        <f>IFERROR(AK353/AG345,"-")</f>
        <v>0</v>
      </c>
      <c r="AM353" s="186" t="str">
        <f t="shared" si="326"/>
        <v>-</v>
      </c>
      <c r="AN353" s="86">
        <f t="shared" si="356"/>
        <v>0</v>
      </c>
      <c r="AO353" s="501"/>
      <c r="AP353" s="520"/>
      <c r="AQ353" s="101" t="s">
        <v>151</v>
      </c>
      <c r="AR353" s="183">
        <f t="shared" si="321"/>
        <v>153099</v>
      </c>
      <c r="AS353" s="151">
        <f>IFERROR(AR353/AO345,"-")</f>
        <v>1.9156950050485338E-4</v>
      </c>
      <c r="AT353" s="183">
        <f t="shared" si="322"/>
        <v>8</v>
      </c>
      <c r="AU353" s="151">
        <f>IFERROR(AT353/AP345,"-")</f>
        <v>7.0984915705412602E-3</v>
      </c>
      <c r="AV353" s="186">
        <f t="shared" si="327"/>
        <v>19137.375</v>
      </c>
      <c r="AW353" s="86">
        <f t="shared" si="357"/>
        <v>6.1972267410333876E-4</v>
      </c>
      <c r="AX353" s="98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P353" s="132"/>
      <c r="BQ353" s="132"/>
      <c r="BR353" s="132"/>
      <c r="BS353" s="132"/>
      <c r="BU353" s="66"/>
      <c r="BV353" s="124"/>
    </row>
    <row r="354" spans="2:74" s="10" customFormat="1" ht="14.25" customHeight="1">
      <c r="B354" s="505"/>
      <c r="C354" s="507"/>
      <c r="D354" s="494"/>
      <c r="E354" s="501"/>
      <c r="F354" s="501"/>
      <c r="G354" s="101" t="s">
        <v>152</v>
      </c>
      <c r="H354" s="183">
        <v>168038</v>
      </c>
      <c r="I354" s="151">
        <f>IFERROR(H354/E345,"-")</f>
        <v>2.899657757279916E-4</v>
      </c>
      <c r="J354" s="183">
        <v>26</v>
      </c>
      <c r="K354" s="151">
        <f>IFERROR(J354/F345,"-")</f>
        <v>3.0162412993039442E-2</v>
      </c>
      <c r="L354" s="186">
        <f t="shared" si="323"/>
        <v>6463</v>
      </c>
      <c r="M354" s="86">
        <f t="shared" si="353"/>
        <v>2.014098690835851E-3</v>
      </c>
      <c r="N354" s="501"/>
      <c r="O354" s="501"/>
      <c r="P354" s="101" t="s">
        <v>152</v>
      </c>
      <c r="Q354" s="183">
        <v>233139</v>
      </c>
      <c r="R354" s="151">
        <f>IFERROR(Q354/N345,"-")</f>
        <v>2.70745117822361E-3</v>
      </c>
      <c r="S354" s="183">
        <v>9</v>
      </c>
      <c r="T354" s="151">
        <f>IFERROR(S354/O345,"-")</f>
        <v>7.43801652892562E-2</v>
      </c>
      <c r="U354" s="186">
        <f t="shared" si="324"/>
        <v>25904.333333333332</v>
      </c>
      <c r="V354" s="86">
        <f t="shared" si="354"/>
        <v>6.971880083662561E-4</v>
      </c>
      <c r="W354" s="501"/>
      <c r="X354" s="501"/>
      <c r="Y354" s="101" t="s">
        <v>152</v>
      </c>
      <c r="Z354" s="183">
        <v>105632</v>
      </c>
      <c r="AA354" s="151">
        <f>IFERROR(Z354/W345,"-")</f>
        <v>2.0859852800909971E-3</v>
      </c>
      <c r="AB354" s="183">
        <v>1</v>
      </c>
      <c r="AC354" s="151">
        <f>IFERROR(AB354/X345,"-")</f>
        <v>1.8181818181818181E-2</v>
      </c>
      <c r="AD354" s="186">
        <f t="shared" si="325"/>
        <v>105632</v>
      </c>
      <c r="AE354" s="86">
        <f t="shared" si="355"/>
        <v>7.7465334262917344E-5</v>
      </c>
      <c r="AF354" s="501"/>
      <c r="AG354" s="501"/>
      <c r="AH354" s="101" t="s">
        <v>152</v>
      </c>
      <c r="AI354" s="183">
        <v>20624</v>
      </c>
      <c r="AJ354" s="151">
        <f>IFERROR(AI354/AF345,"-")</f>
        <v>2.487104716587158E-4</v>
      </c>
      <c r="AK354" s="183">
        <v>4</v>
      </c>
      <c r="AL354" s="151">
        <f>IFERROR(AK354/AG345,"-")</f>
        <v>4.49438202247191E-2</v>
      </c>
      <c r="AM354" s="186">
        <f t="shared" si="326"/>
        <v>5156</v>
      </c>
      <c r="AN354" s="86">
        <f t="shared" si="356"/>
        <v>3.0986133705166938E-4</v>
      </c>
      <c r="AO354" s="501"/>
      <c r="AP354" s="520"/>
      <c r="AQ354" s="101" t="s">
        <v>152</v>
      </c>
      <c r="AR354" s="183">
        <f t="shared" si="321"/>
        <v>527433</v>
      </c>
      <c r="AS354" s="151">
        <f>IFERROR(AR354/AO345,"-")</f>
        <v>6.5996561936901169E-4</v>
      </c>
      <c r="AT354" s="183">
        <f t="shared" si="322"/>
        <v>40</v>
      </c>
      <c r="AU354" s="151">
        <f>IFERROR(AT354/AP345,"-")</f>
        <v>3.5492457852706299E-2</v>
      </c>
      <c r="AV354" s="186">
        <f t="shared" si="327"/>
        <v>13185.825000000001</v>
      </c>
      <c r="AW354" s="86">
        <f t="shared" si="357"/>
        <v>3.0986133705166938E-3</v>
      </c>
      <c r="AX354" s="98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P354" s="132"/>
      <c r="BQ354" s="132"/>
      <c r="BR354" s="132"/>
      <c r="BS354" s="132"/>
      <c r="BU354" s="66"/>
      <c r="BV354" s="124"/>
    </row>
    <row r="355" spans="2:74" s="10" customFormat="1" ht="14.25" customHeight="1">
      <c r="B355" s="505"/>
      <c r="C355" s="507"/>
      <c r="D355" s="494"/>
      <c r="E355" s="501"/>
      <c r="F355" s="501"/>
      <c r="G355" s="101" t="s">
        <v>153</v>
      </c>
      <c r="H355" s="183">
        <v>4033</v>
      </c>
      <c r="I355" s="151">
        <f>IFERROR(H355/E345,"-")</f>
        <v>6.9593304699591173E-6</v>
      </c>
      <c r="J355" s="183">
        <v>1</v>
      </c>
      <c r="K355" s="151">
        <f>IFERROR(J355/F345,"-")</f>
        <v>1.1600928074245939E-3</v>
      </c>
      <c r="L355" s="186">
        <f t="shared" si="323"/>
        <v>4033</v>
      </c>
      <c r="M355" s="86">
        <f t="shared" si="353"/>
        <v>7.7465334262917344E-5</v>
      </c>
      <c r="N355" s="501"/>
      <c r="O355" s="501"/>
      <c r="P355" s="101" t="s">
        <v>153</v>
      </c>
      <c r="Q355" s="183">
        <v>0</v>
      </c>
      <c r="R355" s="151">
        <f>IFERROR(Q355/N345,"-")</f>
        <v>0</v>
      </c>
      <c r="S355" s="183">
        <v>0</v>
      </c>
      <c r="T355" s="151">
        <f>IFERROR(S355/O345,"-")</f>
        <v>0</v>
      </c>
      <c r="U355" s="186" t="str">
        <f t="shared" si="324"/>
        <v>-</v>
      </c>
      <c r="V355" s="86">
        <f t="shared" si="354"/>
        <v>0</v>
      </c>
      <c r="W355" s="501"/>
      <c r="X355" s="501"/>
      <c r="Y355" s="101" t="s">
        <v>153</v>
      </c>
      <c r="Z355" s="183">
        <v>4165</v>
      </c>
      <c r="AA355" s="151">
        <f>IFERROR(Z355/W345,"-")</f>
        <v>8.2249021996923317E-5</v>
      </c>
      <c r="AB355" s="183">
        <v>1</v>
      </c>
      <c r="AC355" s="151">
        <f>IFERROR(AB355/X345,"-")</f>
        <v>1.8181818181818181E-2</v>
      </c>
      <c r="AD355" s="186">
        <f t="shared" si="325"/>
        <v>4165</v>
      </c>
      <c r="AE355" s="86">
        <f t="shared" si="355"/>
        <v>7.7465334262917344E-5</v>
      </c>
      <c r="AF355" s="501"/>
      <c r="AG355" s="501"/>
      <c r="AH355" s="101" t="s">
        <v>153</v>
      </c>
      <c r="AI355" s="183">
        <v>0</v>
      </c>
      <c r="AJ355" s="151">
        <f>IFERROR(AI355/AF345,"-")</f>
        <v>0</v>
      </c>
      <c r="AK355" s="183">
        <v>0</v>
      </c>
      <c r="AL355" s="151">
        <f>IFERROR(AK355/AG345,"-")</f>
        <v>0</v>
      </c>
      <c r="AM355" s="186" t="str">
        <f t="shared" si="326"/>
        <v>-</v>
      </c>
      <c r="AN355" s="86">
        <f t="shared" si="356"/>
        <v>0</v>
      </c>
      <c r="AO355" s="501"/>
      <c r="AP355" s="520"/>
      <c r="AQ355" s="101" t="s">
        <v>153</v>
      </c>
      <c r="AR355" s="183">
        <f t="shared" si="321"/>
        <v>8198</v>
      </c>
      <c r="AS355" s="151">
        <f>IFERROR(AR355/AO345,"-")</f>
        <v>1.0257981862316461E-5</v>
      </c>
      <c r="AT355" s="183">
        <f t="shared" si="322"/>
        <v>2</v>
      </c>
      <c r="AU355" s="151">
        <f>IFERROR(AT355/AP345,"-")</f>
        <v>1.7746228926353151E-3</v>
      </c>
      <c r="AV355" s="186">
        <f t="shared" si="327"/>
        <v>4099</v>
      </c>
      <c r="AW355" s="86">
        <f t="shared" si="357"/>
        <v>1.5493066852583469E-4</v>
      </c>
      <c r="AX355" s="98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P355" s="132"/>
      <c r="BQ355" s="132"/>
      <c r="BR355" s="132"/>
      <c r="BS355" s="132"/>
      <c r="BU355" s="66"/>
      <c r="BV355" s="124"/>
    </row>
    <row r="356" spans="2:74" s="10" customFormat="1" ht="14.25" customHeight="1">
      <c r="B356" s="505"/>
      <c r="C356" s="507"/>
      <c r="D356" s="494"/>
      <c r="E356" s="501"/>
      <c r="F356" s="501"/>
      <c r="G356" s="101" t="s">
        <v>154</v>
      </c>
      <c r="H356" s="183">
        <v>26943</v>
      </c>
      <c r="I356" s="151">
        <f>IFERROR(H356/E345,"-")</f>
        <v>4.6492745066230718E-5</v>
      </c>
      <c r="J356" s="183">
        <v>2</v>
      </c>
      <c r="K356" s="151">
        <f>IFERROR(J356/F345,"-")</f>
        <v>2.3201856148491878E-3</v>
      </c>
      <c r="L356" s="186">
        <f t="shared" si="323"/>
        <v>13471.5</v>
      </c>
      <c r="M356" s="86">
        <f t="shared" si="353"/>
        <v>1.5493066852583469E-4</v>
      </c>
      <c r="N356" s="501"/>
      <c r="O356" s="501"/>
      <c r="P356" s="101" t="s">
        <v>154</v>
      </c>
      <c r="Q356" s="183">
        <v>0</v>
      </c>
      <c r="R356" s="151">
        <f>IFERROR(Q356/N345,"-")</f>
        <v>0</v>
      </c>
      <c r="S356" s="183">
        <v>0</v>
      </c>
      <c r="T356" s="151">
        <f>IFERROR(S356/O345,"-")</f>
        <v>0</v>
      </c>
      <c r="U356" s="186" t="str">
        <f t="shared" si="324"/>
        <v>-</v>
      </c>
      <c r="V356" s="86">
        <f t="shared" si="354"/>
        <v>0</v>
      </c>
      <c r="W356" s="501"/>
      <c r="X356" s="501"/>
      <c r="Y356" s="101" t="s">
        <v>154</v>
      </c>
      <c r="Z356" s="183">
        <v>0</v>
      </c>
      <c r="AA356" s="151">
        <f>IFERROR(Z356/W345,"-")</f>
        <v>0</v>
      </c>
      <c r="AB356" s="183">
        <v>0</v>
      </c>
      <c r="AC356" s="151">
        <f>IFERROR(AB356/X345,"-")</f>
        <v>0</v>
      </c>
      <c r="AD356" s="186" t="str">
        <f t="shared" si="325"/>
        <v>-</v>
      </c>
      <c r="AE356" s="86">
        <f t="shared" si="355"/>
        <v>0</v>
      </c>
      <c r="AF356" s="501"/>
      <c r="AG356" s="501"/>
      <c r="AH356" s="101" t="s">
        <v>154</v>
      </c>
      <c r="AI356" s="183">
        <v>12234</v>
      </c>
      <c r="AJ356" s="151">
        <f>IFERROR(AI356/AF345,"-")</f>
        <v>1.475331608937514E-4</v>
      </c>
      <c r="AK356" s="183">
        <v>2</v>
      </c>
      <c r="AL356" s="151">
        <f>IFERROR(AK356/AG345,"-")</f>
        <v>2.247191011235955E-2</v>
      </c>
      <c r="AM356" s="186">
        <f t="shared" si="326"/>
        <v>6117</v>
      </c>
      <c r="AN356" s="86">
        <f t="shared" si="356"/>
        <v>1.5493066852583469E-4</v>
      </c>
      <c r="AO356" s="501"/>
      <c r="AP356" s="520"/>
      <c r="AQ356" s="101" t="s">
        <v>154</v>
      </c>
      <c r="AR356" s="183">
        <f t="shared" si="321"/>
        <v>39177</v>
      </c>
      <c r="AS356" s="151">
        <f>IFERROR(AR356/AO345,"-")</f>
        <v>4.9021341232004394E-5</v>
      </c>
      <c r="AT356" s="183">
        <f t="shared" si="322"/>
        <v>4</v>
      </c>
      <c r="AU356" s="151">
        <f>IFERROR(AT356/AP345,"-")</f>
        <v>3.5492457852706301E-3</v>
      </c>
      <c r="AV356" s="186">
        <f t="shared" si="327"/>
        <v>9794.25</v>
      </c>
      <c r="AW356" s="86">
        <f t="shared" si="357"/>
        <v>3.0986133705166938E-4</v>
      </c>
      <c r="AX356" s="98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P356" s="132"/>
      <c r="BQ356" s="132"/>
      <c r="BR356" s="132"/>
      <c r="BS356" s="132"/>
      <c r="BU356" s="66"/>
      <c r="BV356" s="124"/>
    </row>
    <row r="357" spans="2:74" s="10" customFormat="1" ht="14.25" customHeight="1">
      <c r="B357" s="505"/>
      <c r="C357" s="507"/>
      <c r="D357" s="494"/>
      <c r="E357" s="501"/>
      <c r="F357" s="501"/>
      <c r="G357" s="101" t="s">
        <v>155</v>
      </c>
      <c r="H357" s="183">
        <v>2298151</v>
      </c>
      <c r="I357" s="151">
        <f>IFERROR(H357/E345,"-")</f>
        <v>3.9656811998182535E-3</v>
      </c>
      <c r="J357" s="183">
        <v>87</v>
      </c>
      <c r="K357" s="151">
        <f>IFERROR(J357/F345,"-")</f>
        <v>0.10092807424593968</v>
      </c>
      <c r="L357" s="186">
        <f t="shared" si="323"/>
        <v>26415.528735632182</v>
      </c>
      <c r="M357" s="86">
        <f t="shared" si="353"/>
        <v>6.739484080873809E-3</v>
      </c>
      <c r="N357" s="501"/>
      <c r="O357" s="501"/>
      <c r="P357" s="101" t="s">
        <v>155</v>
      </c>
      <c r="Q357" s="183">
        <v>621233</v>
      </c>
      <c r="R357" s="151">
        <f>IFERROR(Q357/N345,"-")</f>
        <v>7.2144000694923964E-3</v>
      </c>
      <c r="S357" s="183">
        <v>13</v>
      </c>
      <c r="T357" s="151">
        <f>IFERROR(S357/O345,"-")</f>
        <v>0.10743801652892562</v>
      </c>
      <c r="U357" s="186">
        <f t="shared" si="324"/>
        <v>47787.153846153844</v>
      </c>
      <c r="V357" s="86">
        <f t="shared" si="354"/>
        <v>1.0070493454179255E-3</v>
      </c>
      <c r="W357" s="501"/>
      <c r="X357" s="501"/>
      <c r="Y357" s="101" t="s">
        <v>155</v>
      </c>
      <c r="Z357" s="183">
        <v>184273</v>
      </c>
      <c r="AA357" s="151">
        <f>IFERROR(Z357/W345,"-")</f>
        <v>3.6389613518461104E-3</v>
      </c>
      <c r="AB357" s="183">
        <v>4</v>
      </c>
      <c r="AC357" s="151">
        <f>IFERROR(AB357/X345,"-")</f>
        <v>7.2727272727272724E-2</v>
      </c>
      <c r="AD357" s="186">
        <f t="shared" si="325"/>
        <v>46068.25</v>
      </c>
      <c r="AE357" s="86">
        <f t="shared" si="355"/>
        <v>3.0986133705166938E-4</v>
      </c>
      <c r="AF357" s="501"/>
      <c r="AG357" s="501"/>
      <c r="AH357" s="101" t="s">
        <v>155</v>
      </c>
      <c r="AI357" s="183">
        <v>730787</v>
      </c>
      <c r="AJ357" s="151">
        <f>IFERROR(AI357/AF345,"-")</f>
        <v>8.8127608345644846E-3</v>
      </c>
      <c r="AK357" s="183">
        <v>11</v>
      </c>
      <c r="AL357" s="151">
        <f>IFERROR(AK357/AG345,"-")</f>
        <v>0.12359550561797752</v>
      </c>
      <c r="AM357" s="186">
        <f t="shared" si="326"/>
        <v>66435.181818181823</v>
      </c>
      <c r="AN357" s="86">
        <f t="shared" si="356"/>
        <v>8.5211867689209079E-4</v>
      </c>
      <c r="AO357" s="501"/>
      <c r="AP357" s="520"/>
      <c r="AQ357" s="101" t="s">
        <v>155</v>
      </c>
      <c r="AR357" s="183">
        <f t="shared" si="321"/>
        <v>3834444</v>
      </c>
      <c r="AS357" s="151">
        <f>IFERROR(AR357/AO345,"-")</f>
        <v>4.7979576730993144E-3</v>
      </c>
      <c r="AT357" s="183">
        <f t="shared" si="322"/>
        <v>115</v>
      </c>
      <c r="AU357" s="151">
        <f>IFERROR(AT357/AP345,"-")</f>
        <v>0.10204081632653061</v>
      </c>
      <c r="AV357" s="186">
        <f t="shared" si="327"/>
        <v>33342.991304347823</v>
      </c>
      <c r="AW357" s="86">
        <f t="shared" si="357"/>
        <v>8.9085134402354955E-3</v>
      </c>
      <c r="AX357" s="98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P357" s="132"/>
      <c r="BQ357" s="132"/>
      <c r="BR357" s="132"/>
      <c r="BS357" s="132"/>
      <c r="BU357" s="66"/>
      <c r="BV357" s="124"/>
    </row>
    <row r="358" spans="2:74" s="10" customFormat="1" ht="14.25" customHeight="1">
      <c r="B358" s="505"/>
      <c r="C358" s="507"/>
      <c r="D358" s="494"/>
      <c r="E358" s="501"/>
      <c r="F358" s="501"/>
      <c r="G358" s="101" t="s">
        <v>156</v>
      </c>
      <c r="H358" s="183">
        <v>5972373</v>
      </c>
      <c r="I358" s="151">
        <f>IFERROR(H358/E345,"-")</f>
        <v>1.0305905627786051E-2</v>
      </c>
      <c r="J358" s="183">
        <v>78</v>
      </c>
      <c r="K358" s="151">
        <f>IFERROR(J358/F345,"-")</f>
        <v>9.0487238979118326E-2</v>
      </c>
      <c r="L358" s="186">
        <f t="shared" si="323"/>
        <v>76568.88461538461</v>
      </c>
      <c r="M358" s="86">
        <f t="shared" si="353"/>
        <v>6.0422960725075529E-3</v>
      </c>
      <c r="N358" s="501"/>
      <c r="O358" s="501"/>
      <c r="P358" s="101" t="s">
        <v>156</v>
      </c>
      <c r="Q358" s="183">
        <v>491592</v>
      </c>
      <c r="R358" s="151">
        <f>IFERROR(Q358/N345,"-")</f>
        <v>5.7088747039547262E-3</v>
      </c>
      <c r="S358" s="183">
        <v>11</v>
      </c>
      <c r="T358" s="151">
        <f>IFERROR(S358/O345,"-")</f>
        <v>9.0909090909090912E-2</v>
      </c>
      <c r="U358" s="186">
        <f t="shared" si="324"/>
        <v>44690.181818181816</v>
      </c>
      <c r="V358" s="86">
        <f t="shared" si="354"/>
        <v>8.5211867689209079E-4</v>
      </c>
      <c r="W358" s="501"/>
      <c r="X358" s="501"/>
      <c r="Y358" s="101" t="s">
        <v>156</v>
      </c>
      <c r="Z358" s="183">
        <v>814406</v>
      </c>
      <c r="AA358" s="151">
        <f>IFERROR(Z358/W345,"-")</f>
        <v>1.6082616328553741E-2</v>
      </c>
      <c r="AB358" s="183">
        <v>3</v>
      </c>
      <c r="AC358" s="151">
        <f>IFERROR(AB358/X345,"-")</f>
        <v>5.4545454545454543E-2</v>
      </c>
      <c r="AD358" s="186">
        <f t="shared" si="325"/>
        <v>271468.66666666669</v>
      </c>
      <c r="AE358" s="86">
        <f t="shared" si="355"/>
        <v>2.3239600278875203E-4</v>
      </c>
      <c r="AF358" s="501"/>
      <c r="AG358" s="501"/>
      <c r="AH358" s="101" t="s">
        <v>156</v>
      </c>
      <c r="AI358" s="183">
        <v>635585</v>
      </c>
      <c r="AJ358" s="151">
        <f>IFERROR(AI358/AF345,"-")</f>
        <v>7.6646938096007018E-3</v>
      </c>
      <c r="AK358" s="183">
        <v>16</v>
      </c>
      <c r="AL358" s="151">
        <f>IFERROR(AK358/AG345,"-")</f>
        <v>0.1797752808988764</v>
      </c>
      <c r="AM358" s="186">
        <f t="shared" si="326"/>
        <v>39724.0625</v>
      </c>
      <c r="AN358" s="86">
        <f t="shared" si="356"/>
        <v>1.2394453482066775E-3</v>
      </c>
      <c r="AO358" s="501"/>
      <c r="AP358" s="520"/>
      <c r="AQ358" s="101" t="s">
        <v>156</v>
      </c>
      <c r="AR358" s="183">
        <f t="shared" si="321"/>
        <v>7913956</v>
      </c>
      <c r="AS358" s="151">
        <f>IFERROR(AR358/AO345,"-")</f>
        <v>9.9025636871396122E-3</v>
      </c>
      <c r="AT358" s="183">
        <f t="shared" si="322"/>
        <v>108</v>
      </c>
      <c r="AU358" s="151">
        <f>IFERROR(AT358/AP345,"-")</f>
        <v>9.5829636202307014E-2</v>
      </c>
      <c r="AV358" s="186">
        <f t="shared" si="327"/>
        <v>73277.370370370365</v>
      </c>
      <c r="AW358" s="86">
        <f t="shared" si="357"/>
        <v>8.3662561003950732E-3</v>
      </c>
      <c r="AX358" s="98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P358" s="132"/>
      <c r="BQ358" s="132"/>
      <c r="BR358" s="132"/>
      <c r="BS358" s="132"/>
      <c r="BU358" s="66"/>
      <c r="BV358" s="124"/>
    </row>
    <row r="359" spans="2:74" s="10" customFormat="1" ht="14.25" customHeight="1">
      <c r="B359" s="505"/>
      <c r="C359" s="507"/>
      <c r="D359" s="494"/>
      <c r="E359" s="501"/>
      <c r="F359" s="501"/>
      <c r="G359" s="101" t="s">
        <v>157</v>
      </c>
      <c r="H359" s="183">
        <v>1970089</v>
      </c>
      <c r="I359" s="151">
        <f>IFERROR(H359/E345,"-")</f>
        <v>3.3995785782869547E-3</v>
      </c>
      <c r="J359" s="183">
        <v>40</v>
      </c>
      <c r="K359" s="151">
        <f>IFERROR(J359/F345,"-")</f>
        <v>4.6403712296983757E-2</v>
      </c>
      <c r="L359" s="186">
        <f t="shared" si="323"/>
        <v>49252.224999999999</v>
      </c>
      <c r="M359" s="86">
        <f t="shared" si="353"/>
        <v>3.0986133705166938E-3</v>
      </c>
      <c r="N359" s="501"/>
      <c r="O359" s="501"/>
      <c r="P359" s="101" t="s">
        <v>157</v>
      </c>
      <c r="Q359" s="183">
        <v>100522</v>
      </c>
      <c r="R359" s="151">
        <f>IFERROR(Q359/N345,"-")</f>
        <v>1.167365422933931E-3</v>
      </c>
      <c r="S359" s="183">
        <v>6</v>
      </c>
      <c r="T359" s="151">
        <f>IFERROR(S359/O345,"-")</f>
        <v>4.9586776859504134E-2</v>
      </c>
      <c r="U359" s="186">
        <f t="shared" si="324"/>
        <v>16753.666666666668</v>
      </c>
      <c r="V359" s="86">
        <f t="shared" si="354"/>
        <v>4.6479200557750407E-4</v>
      </c>
      <c r="W359" s="501"/>
      <c r="X359" s="501"/>
      <c r="Y359" s="101" t="s">
        <v>157</v>
      </c>
      <c r="Z359" s="183">
        <v>5953</v>
      </c>
      <c r="AA359" s="151">
        <f>IFERROR(Z359/W345,"-")</f>
        <v>1.1755784584578259E-4</v>
      </c>
      <c r="AB359" s="183">
        <v>1</v>
      </c>
      <c r="AC359" s="151">
        <f>IFERROR(AB359/X345,"-")</f>
        <v>1.8181818181818181E-2</v>
      </c>
      <c r="AD359" s="186">
        <f t="shared" si="325"/>
        <v>5953</v>
      </c>
      <c r="AE359" s="86">
        <f t="shared" si="355"/>
        <v>7.7465334262917344E-5</v>
      </c>
      <c r="AF359" s="501"/>
      <c r="AG359" s="501"/>
      <c r="AH359" s="101" t="s">
        <v>157</v>
      </c>
      <c r="AI359" s="183">
        <v>940913</v>
      </c>
      <c r="AJ359" s="151">
        <f>IFERROR(AI359/AF345,"-")</f>
        <v>1.1346727890797966E-2</v>
      </c>
      <c r="AK359" s="183">
        <v>18</v>
      </c>
      <c r="AL359" s="151">
        <f>IFERROR(AK359/AG345,"-")</f>
        <v>0.20224719101123595</v>
      </c>
      <c r="AM359" s="186">
        <f t="shared" si="326"/>
        <v>52272.944444444445</v>
      </c>
      <c r="AN359" s="86">
        <f t="shared" si="356"/>
        <v>1.3943760167325122E-3</v>
      </c>
      <c r="AO359" s="501"/>
      <c r="AP359" s="520"/>
      <c r="AQ359" s="101" t="s">
        <v>157</v>
      </c>
      <c r="AR359" s="183">
        <f t="shared" si="321"/>
        <v>3017477</v>
      </c>
      <c r="AS359" s="151">
        <f>IFERROR(AR359/AO345,"-")</f>
        <v>3.7757043591067443E-3</v>
      </c>
      <c r="AT359" s="183">
        <f t="shared" si="322"/>
        <v>65</v>
      </c>
      <c r="AU359" s="151">
        <f>IFERROR(AT359/AP345,"-")</f>
        <v>5.767524401064774E-2</v>
      </c>
      <c r="AV359" s="186">
        <f t="shared" si="327"/>
        <v>46422.723076923074</v>
      </c>
      <c r="AW359" s="86">
        <f t="shared" si="357"/>
        <v>5.0352467270896274E-3</v>
      </c>
      <c r="AX359" s="98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P359" s="132"/>
      <c r="BQ359" s="132"/>
      <c r="BR359" s="132"/>
      <c r="BS359" s="132"/>
      <c r="BU359" s="66"/>
      <c r="BV359" s="124"/>
    </row>
    <row r="360" spans="2:74" s="10" customFormat="1" ht="14.25" customHeight="1">
      <c r="B360" s="505"/>
      <c r="C360" s="507"/>
      <c r="D360" s="494"/>
      <c r="E360" s="501"/>
      <c r="F360" s="501"/>
      <c r="G360" s="102" t="s">
        <v>158</v>
      </c>
      <c r="H360" s="184">
        <v>713247</v>
      </c>
      <c r="I360" s="152">
        <f>IFERROR(H360/E345,"-")</f>
        <v>1.2307764888933625E-3</v>
      </c>
      <c r="J360" s="184">
        <v>76</v>
      </c>
      <c r="K360" s="152">
        <f>IFERROR(J360/F345,"-")</f>
        <v>8.8167053364269138E-2</v>
      </c>
      <c r="L360" s="187">
        <f t="shared" si="323"/>
        <v>9384.8289473684217</v>
      </c>
      <c r="M360" s="87">
        <f t="shared" si="353"/>
        <v>5.8873654039817182E-3</v>
      </c>
      <c r="N360" s="501"/>
      <c r="O360" s="501"/>
      <c r="P360" s="102" t="s">
        <v>158</v>
      </c>
      <c r="Q360" s="184">
        <v>119983</v>
      </c>
      <c r="R360" s="152">
        <f>IFERROR(Q360/N345,"-")</f>
        <v>1.3933666813223159E-3</v>
      </c>
      <c r="S360" s="184">
        <v>16</v>
      </c>
      <c r="T360" s="152">
        <f>IFERROR(S360/O345,"-")</f>
        <v>0.13223140495867769</v>
      </c>
      <c r="U360" s="187">
        <f t="shared" si="324"/>
        <v>7498.9375</v>
      </c>
      <c r="V360" s="87">
        <f t="shared" si="354"/>
        <v>1.2394453482066775E-3</v>
      </c>
      <c r="W360" s="501"/>
      <c r="X360" s="501"/>
      <c r="Y360" s="102" t="s">
        <v>158</v>
      </c>
      <c r="Z360" s="184">
        <v>55594</v>
      </c>
      <c r="AA360" s="152">
        <f>IFERROR(Z360/W345,"-")</f>
        <v>1.0978516515959074E-3</v>
      </c>
      <c r="AB360" s="184">
        <v>7</v>
      </c>
      <c r="AC360" s="152">
        <f>IFERROR(AB360/X345,"-")</f>
        <v>0.12727272727272726</v>
      </c>
      <c r="AD360" s="187">
        <f t="shared" si="325"/>
        <v>7942</v>
      </c>
      <c r="AE360" s="87">
        <f t="shared" si="355"/>
        <v>5.4225733984042141E-4</v>
      </c>
      <c r="AF360" s="501"/>
      <c r="AG360" s="501"/>
      <c r="AH360" s="102" t="s">
        <v>158</v>
      </c>
      <c r="AI360" s="184">
        <v>164407</v>
      </c>
      <c r="AJ360" s="152">
        <f>IFERROR(AI360/AF345,"-")</f>
        <v>1.9826290978469008E-3</v>
      </c>
      <c r="AK360" s="184">
        <v>19</v>
      </c>
      <c r="AL360" s="152">
        <f>IFERROR(AK360/AG345,"-")</f>
        <v>0.21348314606741572</v>
      </c>
      <c r="AM360" s="187">
        <f t="shared" si="326"/>
        <v>8653</v>
      </c>
      <c r="AN360" s="87">
        <f t="shared" si="356"/>
        <v>1.4718413509954295E-3</v>
      </c>
      <c r="AO360" s="501"/>
      <c r="AP360" s="520"/>
      <c r="AQ360" s="102" t="s">
        <v>158</v>
      </c>
      <c r="AR360" s="184">
        <f t="shared" si="321"/>
        <v>1053231</v>
      </c>
      <c r="AS360" s="152">
        <f>IFERROR(AR360/AO345,"-")</f>
        <v>1.3178853982470638E-3</v>
      </c>
      <c r="AT360" s="184">
        <f t="shared" si="322"/>
        <v>118</v>
      </c>
      <c r="AU360" s="152">
        <f>IFERROR(AT360/AP345,"-")</f>
        <v>0.10470275066548358</v>
      </c>
      <c r="AV360" s="187">
        <f t="shared" si="327"/>
        <v>8925.6864406779659</v>
      </c>
      <c r="AW360" s="87">
        <f t="shared" si="357"/>
        <v>9.1409094430242466E-3</v>
      </c>
      <c r="AX360" s="98"/>
      <c r="AY360" s="66"/>
      <c r="AZ360" s="66"/>
      <c r="BA360" s="66"/>
      <c r="BB360" s="66"/>
      <c r="BC360" s="66"/>
      <c r="BD360" s="66"/>
      <c r="BE360" s="66"/>
      <c r="BF360" s="66"/>
      <c r="BG360" s="66"/>
      <c r="BH360" s="66"/>
      <c r="BI360" s="66"/>
      <c r="BP360" s="132"/>
      <c r="BQ360" s="132"/>
      <c r="BR360" s="132"/>
      <c r="BS360" s="132"/>
      <c r="BU360" s="66"/>
      <c r="BV360" s="124"/>
    </row>
    <row r="361" spans="2:74" s="10" customFormat="1" ht="14.25" customHeight="1">
      <c r="B361" s="505"/>
      <c r="C361" s="508"/>
      <c r="D361" s="495"/>
      <c r="E361" s="502"/>
      <c r="F361" s="502"/>
      <c r="G361" s="103" t="s">
        <v>81</v>
      </c>
      <c r="H361" s="174">
        <v>112687446</v>
      </c>
      <c r="I361" s="152">
        <f>IFERROR(H361/E345,"-")</f>
        <v>0.1944530564169781</v>
      </c>
      <c r="J361" s="184">
        <v>690</v>
      </c>
      <c r="K361" s="152">
        <f>IFERROR(J361/F345,"-")</f>
        <v>0.80046403712296987</v>
      </c>
      <c r="L361" s="187">
        <f t="shared" si="323"/>
        <v>163315.13913043478</v>
      </c>
      <c r="M361" s="88">
        <f t="shared" si="353"/>
        <v>5.3451080641412969E-2</v>
      </c>
      <c r="N361" s="502"/>
      <c r="O361" s="502"/>
      <c r="P361" s="103" t="s">
        <v>81</v>
      </c>
      <c r="Q361" s="174">
        <v>15642286</v>
      </c>
      <c r="R361" s="152">
        <f>IFERROR(Q361/N345,"-")</f>
        <v>0.18165440214125769</v>
      </c>
      <c r="S361" s="184">
        <v>102</v>
      </c>
      <c r="T361" s="152">
        <f>IFERROR(S361/O345,"-")</f>
        <v>0.84297520661157022</v>
      </c>
      <c r="U361" s="187">
        <f t="shared" si="324"/>
        <v>153355.74509803922</v>
      </c>
      <c r="V361" s="88">
        <f t="shared" si="354"/>
        <v>7.9014640948175691E-3</v>
      </c>
      <c r="W361" s="502"/>
      <c r="X361" s="502"/>
      <c r="Y361" s="103" t="s">
        <v>81</v>
      </c>
      <c r="Z361" s="174">
        <v>7594551</v>
      </c>
      <c r="AA361" s="152">
        <f>IFERROR(Z361/W345,"-")</f>
        <v>0.14997464399898103</v>
      </c>
      <c r="AB361" s="184">
        <v>43</v>
      </c>
      <c r="AC361" s="152">
        <f>IFERROR(AB361/X345,"-")</f>
        <v>0.78181818181818186</v>
      </c>
      <c r="AD361" s="187">
        <f t="shared" si="325"/>
        <v>176617.46511627908</v>
      </c>
      <c r="AE361" s="88">
        <f t="shared" si="355"/>
        <v>3.3310093733054458E-3</v>
      </c>
      <c r="AF361" s="502"/>
      <c r="AG361" s="502"/>
      <c r="AH361" s="103" t="s">
        <v>81</v>
      </c>
      <c r="AI361" s="174">
        <v>15647794</v>
      </c>
      <c r="AJ361" s="152">
        <f>IFERROR(AI361/AF345,"-")</f>
        <v>0.18870103889441539</v>
      </c>
      <c r="AK361" s="184">
        <v>84</v>
      </c>
      <c r="AL361" s="152">
        <f>IFERROR(AK361/AG345,"-")</f>
        <v>0.9438202247191011</v>
      </c>
      <c r="AM361" s="187">
        <f t="shared" si="326"/>
        <v>186283.26190476189</v>
      </c>
      <c r="AN361" s="88">
        <f t="shared" si="356"/>
        <v>6.5070880780850569E-3</v>
      </c>
      <c r="AO361" s="502"/>
      <c r="AP361" s="521"/>
      <c r="AQ361" s="103" t="s">
        <v>81</v>
      </c>
      <c r="AR361" s="174">
        <f t="shared" si="321"/>
        <v>151572077</v>
      </c>
      <c r="AS361" s="152">
        <f>IFERROR(AR361/AO345,"-")</f>
        <v>0.18965889444982117</v>
      </c>
      <c r="AT361" s="184">
        <f t="shared" si="322"/>
        <v>919</v>
      </c>
      <c r="AU361" s="152">
        <f>IFERROR(AT361/AP345,"-")</f>
        <v>0.81543921916592721</v>
      </c>
      <c r="AV361" s="187">
        <f t="shared" si="327"/>
        <v>164931.53101196952</v>
      </c>
      <c r="AW361" s="88">
        <f t="shared" si="357"/>
        <v>7.1190642187621042E-2</v>
      </c>
      <c r="AX361" s="98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P361" s="132"/>
      <c r="BQ361" s="132"/>
      <c r="BR361" s="132"/>
      <c r="BS361" s="132"/>
      <c r="BU361" s="66"/>
      <c r="BV361" s="124"/>
    </row>
    <row r="362" spans="2:74" s="10" customFormat="1" ht="14.25" customHeight="1">
      <c r="B362" s="505">
        <v>22</v>
      </c>
      <c r="C362" s="506" t="s">
        <v>63</v>
      </c>
      <c r="D362" s="493">
        <f>BL26</f>
        <v>16308</v>
      </c>
      <c r="E362" s="503">
        <f t="shared" ref="E362" si="358">VLOOKUP(C362,$AY$5:$BI$78,2,0)</f>
        <v>859463710</v>
      </c>
      <c r="F362" s="503">
        <f t="shared" ref="F362" si="359">VLOOKUP(C362,$AY$5:$BI$78,7,0)</f>
        <v>1318</v>
      </c>
      <c r="G362" s="99" t="s">
        <v>144</v>
      </c>
      <c r="H362" s="182">
        <v>12381158</v>
      </c>
      <c r="I362" s="150">
        <f>IFERROR(H362/E362,"-")</f>
        <v>1.4405678629525846E-2</v>
      </c>
      <c r="J362" s="182">
        <v>295</v>
      </c>
      <c r="K362" s="150">
        <f>IFERROR(J362/F362,"-")</f>
        <v>0.22382397572078908</v>
      </c>
      <c r="L362" s="185">
        <f t="shared" si="323"/>
        <v>41970.027118644066</v>
      </c>
      <c r="M362" s="85">
        <f>IFERROR(J362/$BL$26,0)</f>
        <v>1.8089281334314446E-2</v>
      </c>
      <c r="N362" s="503">
        <f t="shared" ref="N362" si="360">VLOOKUP(C362,$AY$5:$BI$78,3,0)</f>
        <v>135262600</v>
      </c>
      <c r="O362" s="503">
        <f t="shared" ref="O362" si="361">VLOOKUP(C362,$AY$5:$BI$78,8,0)</f>
        <v>179</v>
      </c>
      <c r="P362" s="99" t="s">
        <v>144</v>
      </c>
      <c r="Q362" s="182">
        <v>1125582</v>
      </c>
      <c r="R362" s="150">
        <f>IFERROR(Q362/N362,"-")</f>
        <v>8.3214576682689827E-3</v>
      </c>
      <c r="S362" s="182">
        <v>44</v>
      </c>
      <c r="T362" s="150">
        <f>IFERROR(S362/O362,"-")</f>
        <v>0.24581005586592178</v>
      </c>
      <c r="U362" s="185">
        <f t="shared" si="324"/>
        <v>25581.409090909092</v>
      </c>
      <c r="V362" s="85">
        <f>IFERROR(S362/$BL$26,0)</f>
        <v>2.6980623007113072E-3</v>
      </c>
      <c r="W362" s="503">
        <f t="shared" ref="W362" si="362">VLOOKUP(C362,$AY$5:$BI$78,4,0)</f>
        <v>80747840</v>
      </c>
      <c r="X362" s="503">
        <f t="shared" ref="X362" si="363">VLOOKUP(C362,$AY$5:$BI$78,9,0)</f>
        <v>100</v>
      </c>
      <c r="Y362" s="99" t="s">
        <v>144</v>
      </c>
      <c r="Z362" s="182">
        <v>3221695</v>
      </c>
      <c r="AA362" s="150">
        <f>IFERROR(Z362/W362,"-")</f>
        <v>3.9898218949262293E-2</v>
      </c>
      <c r="AB362" s="182">
        <v>23</v>
      </c>
      <c r="AC362" s="150">
        <f>IFERROR(AB362/X362,"-")</f>
        <v>0.23</v>
      </c>
      <c r="AD362" s="185">
        <f t="shared" si="325"/>
        <v>140073.69565217392</v>
      </c>
      <c r="AE362" s="85">
        <f>IFERROR(AB362/$BL$26,0)</f>
        <v>1.4103507480990925E-3</v>
      </c>
      <c r="AF362" s="503">
        <f t="shared" ref="AF362" si="364">VLOOKUP(C362,$AY$5:$BI$78,5,0)</f>
        <v>178974230</v>
      </c>
      <c r="AG362" s="503">
        <f t="shared" ref="AG362" si="365">VLOOKUP(C362,$AY$5:$BI$78,10,0)</f>
        <v>170</v>
      </c>
      <c r="AH362" s="99" t="s">
        <v>144</v>
      </c>
      <c r="AI362" s="182">
        <v>5879538</v>
      </c>
      <c r="AJ362" s="150">
        <f>IFERROR(AI362/AF362,"-")</f>
        <v>3.285131049313636E-2</v>
      </c>
      <c r="AK362" s="182">
        <v>54</v>
      </c>
      <c r="AL362" s="150">
        <f>IFERROR(AK362/AG362,"-")</f>
        <v>0.31764705882352939</v>
      </c>
      <c r="AM362" s="185">
        <f t="shared" si="326"/>
        <v>108880.33333333333</v>
      </c>
      <c r="AN362" s="85">
        <f>IFERROR(AK362/$BL$26,0)</f>
        <v>3.3112582781456954E-3</v>
      </c>
      <c r="AO362" s="503">
        <f t="shared" ref="AO362" si="366">VLOOKUP(C362,$AY$5:$BI$78,6,0)</f>
        <v>1254448380</v>
      </c>
      <c r="AP362" s="519">
        <f t="shared" ref="AP362" si="367">VLOOKUP(C362,$AY$5:$BI$78,11,0)</f>
        <v>1767</v>
      </c>
      <c r="AQ362" s="99" t="s">
        <v>144</v>
      </c>
      <c r="AR362" s="182">
        <f t="shared" si="321"/>
        <v>22607973</v>
      </c>
      <c r="AS362" s="150">
        <f>IFERROR(AR362/AO362,"-")</f>
        <v>1.802224257326555E-2</v>
      </c>
      <c r="AT362" s="182">
        <f t="shared" si="322"/>
        <v>416</v>
      </c>
      <c r="AU362" s="150">
        <f>IFERROR(AT362/AP362,"-")</f>
        <v>0.23542727787209961</v>
      </c>
      <c r="AV362" s="185">
        <f t="shared" si="327"/>
        <v>54346.088942307695</v>
      </c>
      <c r="AW362" s="85">
        <f>IFERROR(AT362/$BL$26,0)</f>
        <v>2.5508952661270543E-2</v>
      </c>
      <c r="AX362" s="98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/>
      <c r="BP362" s="132"/>
      <c r="BQ362" s="132"/>
      <c r="BR362" s="132"/>
      <c r="BS362" s="132"/>
      <c r="BU362" s="66"/>
      <c r="BV362" s="124"/>
    </row>
    <row r="363" spans="2:74" s="10" customFormat="1" ht="14.25" customHeight="1">
      <c r="B363" s="505"/>
      <c r="C363" s="507"/>
      <c r="D363" s="494"/>
      <c r="E363" s="501"/>
      <c r="F363" s="501"/>
      <c r="G363" s="100" t="s">
        <v>145</v>
      </c>
      <c r="H363" s="183">
        <v>22017054</v>
      </c>
      <c r="I363" s="151">
        <f>IFERROR(H363/E362,"-")</f>
        <v>2.5617200288770774E-2</v>
      </c>
      <c r="J363" s="183">
        <v>409</v>
      </c>
      <c r="K363" s="151">
        <f>IFERROR(J363/F362,"-")</f>
        <v>0.31031866464339908</v>
      </c>
      <c r="L363" s="186">
        <f t="shared" si="323"/>
        <v>53831.427872860637</v>
      </c>
      <c r="M363" s="86">
        <f t="shared" ref="M363:M378" si="368">IFERROR(J363/$BL$26,0)</f>
        <v>2.5079715477066472E-2</v>
      </c>
      <c r="N363" s="501"/>
      <c r="O363" s="501"/>
      <c r="P363" s="100" t="s">
        <v>145</v>
      </c>
      <c r="Q363" s="183">
        <v>4798316</v>
      </c>
      <c r="R363" s="151">
        <f>IFERROR(Q363/N362,"-")</f>
        <v>3.5474077830826851E-2</v>
      </c>
      <c r="S363" s="183">
        <v>69</v>
      </c>
      <c r="T363" s="151">
        <f>IFERROR(S363/O362,"-")</f>
        <v>0.38547486033519551</v>
      </c>
      <c r="U363" s="186">
        <f t="shared" si="324"/>
        <v>69540.811594202896</v>
      </c>
      <c r="V363" s="86">
        <f t="shared" ref="V363:V378" si="369">IFERROR(S363/$BL$26,0)</f>
        <v>4.2310522442972776E-3</v>
      </c>
      <c r="W363" s="501"/>
      <c r="X363" s="501"/>
      <c r="Y363" s="100" t="s">
        <v>145</v>
      </c>
      <c r="Z363" s="183">
        <v>1606517</v>
      </c>
      <c r="AA363" s="151">
        <f>IFERROR(Z363/W362,"-")</f>
        <v>1.9895479557100228E-2</v>
      </c>
      <c r="AB363" s="183">
        <v>41</v>
      </c>
      <c r="AC363" s="151">
        <f>IFERROR(AB363/X362,"-")</f>
        <v>0.41</v>
      </c>
      <c r="AD363" s="186">
        <f t="shared" si="325"/>
        <v>39183.341463414632</v>
      </c>
      <c r="AE363" s="86">
        <f t="shared" ref="AE363:AE378" si="370">IFERROR(AB363/$BL$26,0)</f>
        <v>2.514103507480991E-3</v>
      </c>
      <c r="AF363" s="501"/>
      <c r="AG363" s="501"/>
      <c r="AH363" s="100" t="s">
        <v>145</v>
      </c>
      <c r="AI363" s="183">
        <v>7086330</v>
      </c>
      <c r="AJ363" s="151">
        <f>IFERROR(AI363/AF362,"-")</f>
        <v>3.9594135982593696E-2</v>
      </c>
      <c r="AK363" s="183">
        <v>59</v>
      </c>
      <c r="AL363" s="151">
        <f>IFERROR(AK363/AG362,"-")</f>
        <v>0.34705882352941175</v>
      </c>
      <c r="AM363" s="186">
        <f t="shared" si="326"/>
        <v>120107.28813559322</v>
      </c>
      <c r="AN363" s="86">
        <f t="shared" ref="AN363:AN378" si="371">IFERROR(AK363/$BL$26,0)</f>
        <v>3.6178562668628894E-3</v>
      </c>
      <c r="AO363" s="501"/>
      <c r="AP363" s="520"/>
      <c r="AQ363" s="100" t="s">
        <v>145</v>
      </c>
      <c r="AR363" s="183">
        <f t="shared" si="321"/>
        <v>35508217</v>
      </c>
      <c r="AS363" s="151">
        <f>IFERROR(AR363/AO362,"-")</f>
        <v>2.8305841488670901E-2</v>
      </c>
      <c r="AT363" s="183">
        <f t="shared" si="322"/>
        <v>578</v>
      </c>
      <c r="AU363" s="151">
        <f>IFERROR(AT363/AP362,"-")</f>
        <v>0.32710809281267683</v>
      </c>
      <c r="AV363" s="186">
        <f t="shared" si="327"/>
        <v>61432.901384083045</v>
      </c>
      <c r="AW363" s="86">
        <f t="shared" ref="AW363:AW378" si="372">IFERROR(AT363/$BL$26,0)</f>
        <v>3.5442727495707628E-2</v>
      </c>
      <c r="AX363" s="98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P363" s="132"/>
      <c r="BQ363" s="132"/>
      <c r="BR363" s="132"/>
      <c r="BS363" s="132"/>
      <c r="BU363" s="66"/>
      <c r="BV363" s="124"/>
    </row>
    <row r="364" spans="2:74" s="10" customFormat="1" ht="14.25" customHeight="1">
      <c r="B364" s="505"/>
      <c r="C364" s="507"/>
      <c r="D364" s="494"/>
      <c r="E364" s="501"/>
      <c r="F364" s="501"/>
      <c r="G364" s="101" t="s">
        <v>146</v>
      </c>
      <c r="H364" s="183">
        <v>15670332</v>
      </c>
      <c r="I364" s="151">
        <f>IFERROR(H364/E362,"-")</f>
        <v>1.823268605488881E-2</v>
      </c>
      <c r="J364" s="183">
        <v>376</v>
      </c>
      <c r="K364" s="151">
        <f>IFERROR(J364/F362,"-")</f>
        <v>0.28528072837632779</v>
      </c>
      <c r="L364" s="186">
        <f t="shared" si="323"/>
        <v>41676.414893617024</v>
      </c>
      <c r="M364" s="86">
        <f t="shared" si="368"/>
        <v>2.3056168751532991E-2</v>
      </c>
      <c r="N364" s="501"/>
      <c r="O364" s="501"/>
      <c r="P364" s="101" t="s">
        <v>146</v>
      </c>
      <c r="Q364" s="183">
        <v>2961335</v>
      </c>
      <c r="R364" s="151">
        <f>IFERROR(Q364/N362,"-")</f>
        <v>2.189322843121454E-2</v>
      </c>
      <c r="S364" s="183">
        <v>61</v>
      </c>
      <c r="T364" s="151">
        <f>IFERROR(S364/O362,"-")</f>
        <v>0.34078212290502791</v>
      </c>
      <c r="U364" s="186">
        <f t="shared" si="324"/>
        <v>48546.475409836065</v>
      </c>
      <c r="V364" s="86">
        <f t="shared" si="369"/>
        <v>3.7404954623497669E-3</v>
      </c>
      <c r="W364" s="501"/>
      <c r="X364" s="501"/>
      <c r="Y364" s="101" t="s">
        <v>146</v>
      </c>
      <c r="Z364" s="183">
        <v>1369203</v>
      </c>
      <c r="AA364" s="151">
        <f>IFERROR(Z364/W362,"-")</f>
        <v>1.6956527877402046E-2</v>
      </c>
      <c r="AB364" s="183">
        <v>40</v>
      </c>
      <c r="AC364" s="151">
        <f>IFERROR(AB364/X362,"-")</f>
        <v>0.4</v>
      </c>
      <c r="AD364" s="186">
        <f t="shared" si="325"/>
        <v>34230.074999999997</v>
      </c>
      <c r="AE364" s="86">
        <f t="shared" si="370"/>
        <v>2.4527839097375523E-3</v>
      </c>
      <c r="AF364" s="501"/>
      <c r="AG364" s="501"/>
      <c r="AH364" s="101" t="s">
        <v>146</v>
      </c>
      <c r="AI364" s="183">
        <v>2235659</v>
      </c>
      <c r="AJ364" s="151">
        <f>IFERROR(AI364/AF362,"-")</f>
        <v>1.2491513443024731E-2</v>
      </c>
      <c r="AK364" s="183">
        <v>57</v>
      </c>
      <c r="AL364" s="151">
        <f>IFERROR(AK364/AG362,"-")</f>
        <v>0.3352941176470588</v>
      </c>
      <c r="AM364" s="186">
        <f t="shared" si="326"/>
        <v>39222.087719298244</v>
      </c>
      <c r="AN364" s="86">
        <f t="shared" si="371"/>
        <v>3.495217071376012E-3</v>
      </c>
      <c r="AO364" s="501"/>
      <c r="AP364" s="520"/>
      <c r="AQ364" s="101" t="s">
        <v>146</v>
      </c>
      <c r="AR364" s="183">
        <f t="shared" si="321"/>
        <v>22236529</v>
      </c>
      <c r="AS364" s="151">
        <f>IFERROR(AR364/AO362,"-")</f>
        <v>1.7726141110724701E-2</v>
      </c>
      <c r="AT364" s="183">
        <f t="shared" si="322"/>
        <v>534</v>
      </c>
      <c r="AU364" s="151">
        <f>IFERROR(AT364/AP362,"-")</f>
        <v>0.30220713073005095</v>
      </c>
      <c r="AV364" s="186">
        <f t="shared" si="327"/>
        <v>41641.440074906364</v>
      </c>
      <c r="AW364" s="86">
        <f t="shared" si="372"/>
        <v>3.2744665194996324E-2</v>
      </c>
      <c r="AX364" s="98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P364" s="132"/>
      <c r="BQ364" s="132"/>
      <c r="BR364" s="132"/>
      <c r="BS364" s="132"/>
      <c r="BU364" s="66"/>
      <c r="BV364" s="124"/>
    </row>
    <row r="365" spans="2:74" s="10" customFormat="1" ht="14.25" customHeight="1">
      <c r="B365" s="505"/>
      <c r="C365" s="507"/>
      <c r="D365" s="494"/>
      <c r="E365" s="501"/>
      <c r="F365" s="501"/>
      <c r="G365" s="101" t="s">
        <v>147</v>
      </c>
      <c r="H365" s="183">
        <v>1076588</v>
      </c>
      <c r="I365" s="151">
        <f>IFERROR(H365/E362,"-")</f>
        <v>1.2526276414858749E-3</v>
      </c>
      <c r="J365" s="183">
        <v>64</v>
      </c>
      <c r="K365" s="151">
        <f>IFERROR(J365/F362,"-")</f>
        <v>4.8558421851289835E-2</v>
      </c>
      <c r="L365" s="186">
        <f t="shared" si="323"/>
        <v>16821.6875</v>
      </c>
      <c r="M365" s="86">
        <f t="shared" si="368"/>
        <v>3.9244542555800831E-3</v>
      </c>
      <c r="N365" s="501"/>
      <c r="O365" s="501"/>
      <c r="P365" s="101" t="s">
        <v>147</v>
      </c>
      <c r="Q365" s="183">
        <v>131601</v>
      </c>
      <c r="R365" s="151">
        <f>IFERROR(Q365/N362,"-")</f>
        <v>9.7292969379562423E-4</v>
      </c>
      <c r="S365" s="183">
        <v>10</v>
      </c>
      <c r="T365" s="151">
        <f>IFERROR(S365/O362,"-")</f>
        <v>5.5865921787709494E-2</v>
      </c>
      <c r="U365" s="186">
        <f t="shared" si="324"/>
        <v>13160.1</v>
      </c>
      <c r="V365" s="86">
        <f t="shared" si="369"/>
        <v>6.1319597743438807E-4</v>
      </c>
      <c r="W365" s="501"/>
      <c r="X365" s="501"/>
      <c r="Y365" s="101" t="s">
        <v>147</v>
      </c>
      <c r="Z365" s="183">
        <v>83361</v>
      </c>
      <c r="AA365" s="151">
        <f>IFERROR(Z365/W362,"-")</f>
        <v>1.0323619802090063E-3</v>
      </c>
      <c r="AB365" s="183">
        <v>6</v>
      </c>
      <c r="AC365" s="151">
        <f>IFERROR(AB365/X362,"-")</f>
        <v>0.06</v>
      </c>
      <c r="AD365" s="186">
        <f t="shared" si="325"/>
        <v>13893.5</v>
      </c>
      <c r="AE365" s="86">
        <f t="shared" si="370"/>
        <v>3.6791758646063282E-4</v>
      </c>
      <c r="AF365" s="501"/>
      <c r="AG365" s="501"/>
      <c r="AH365" s="101" t="s">
        <v>147</v>
      </c>
      <c r="AI365" s="183">
        <v>97282</v>
      </c>
      <c r="AJ365" s="151">
        <f>IFERROR(AI365/AF362,"-")</f>
        <v>5.4355311376392006E-4</v>
      </c>
      <c r="AK365" s="183">
        <v>8</v>
      </c>
      <c r="AL365" s="151">
        <f>IFERROR(AK365/AG362,"-")</f>
        <v>4.7058823529411764E-2</v>
      </c>
      <c r="AM365" s="186">
        <f t="shared" si="326"/>
        <v>12160.25</v>
      </c>
      <c r="AN365" s="86">
        <f t="shared" si="371"/>
        <v>4.9055678194751039E-4</v>
      </c>
      <c r="AO365" s="501"/>
      <c r="AP365" s="520"/>
      <c r="AQ365" s="101" t="s">
        <v>147</v>
      </c>
      <c r="AR365" s="183">
        <f t="shared" si="321"/>
        <v>1388832</v>
      </c>
      <c r="AS365" s="151">
        <f>IFERROR(AR365/AO362,"-")</f>
        <v>1.107125667458712E-3</v>
      </c>
      <c r="AT365" s="183">
        <f t="shared" si="322"/>
        <v>88</v>
      </c>
      <c r="AU365" s="151">
        <f>IFERROR(AT365/AP362,"-")</f>
        <v>4.9801924165251837E-2</v>
      </c>
      <c r="AV365" s="186">
        <f t="shared" si="327"/>
        <v>15782.181818181818</v>
      </c>
      <c r="AW365" s="86">
        <f t="shared" si="372"/>
        <v>5.3961246014226144E-3</v>
      </c>
      <c r="AX365" s="98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/>
      <c r="BP365" s="132"/>
      <c r="BQ365" s="132"/>
      <c r="BR365" s="132"/>
      <c r="BS365" s="132"/>
      <c r="BU365" s="66"/>
      <c r="BV365" s="124"/>
    </row>
    <row r="366" spans="2:74" s="10" customFormat="1" ht="14.25" customHeight="1">
      <c r="B366" s="505"/>
      <c r="C366" s="507"/>
      <c r="D366" s="494"/>
      <c r="E366" s="501"/>
      <c r="F366" s="501"/>
      <c r="G366" s="101" t="s">
        <v>148</v>
      </c>
      <c r="H366" s="183">
        <v>26253905</v>
      </c>
      <c r="I366" s="151">
        <f>IFERROR(H366/E362,"-")</f>
        <v>3.0546845311246476E-2</v>
      </c>
      <c r="J366" s="183">
        <v>502</v>
      </c>
      <c r="K366" s="151">
        <f>IFERROR(J366/F362,"-")</f>
        <v>0.38088012139605465</v>
      </c>
      <c r="L366" s="186">
        <f t="shared" si="323"/>
        <v>52298.615537848607</v>
      </c>
      <c r="M366" s="86">
        <f t="shared" si="368"/>
        <v>3.0782438067206278E-2</v>
      </c>
      <c r="N366" s="501"/>
      <c r="O366" s="501"/>
      <c r="P366" s="101" t="s">
        <v>148</v>
      </c>
      <c r="Q366" s="183">
        <v>5018049</v>
      </c>
      <c r="R366" s="151">
        <f>IFERROR(Q366/N362,"-")</f>
        <v>3.7098569745073653E-2</v>
      </c>
      <c r="S366" s="183">
        <v>83</v>
      </c>
      <c r="T366" s="151">
        <f>IFERROR(S366/O362,"-")</f>
        <v>0.46368715083798884</v>
      </c>
      <c r="U366" s="186">
        <f t="shared" si="324"/>
        <v>60458.421686746988</v>
      </c>
      <c r="V366" s="86">
        <f t="shared" si="369"/>
        <v>5.0895266127054207E-3</v>
      </c>
      <c r="W366" s="501"/>
      <c r="X366" s="501"/>
      <c r="Y366" s="101" t="s">
        <v>148</v>
      </c>
      <c r="Z366" s="183">
        <v>1202709</v>
      </c>
      <c r="AA366" s="151">
        <f>IFERROR(Z366/W362,"-")</f>
        <v>1.4894627521925045E-2</v>
      </c>
      <c r="AB366" s="183">
        <v>52</v>
      </c>
      <c r="AC366" s="151">
        <f>IFERROR(AB366/X362,"-")</f>
        <v>0.52</v>
      </c>
      <c r="AD366" s="186">
        <f t="shared" si="325"/>
        <v>23129.01923076923</v>
      </c>
      <c r="AE366" s="86">
        <f t="shared" si="370"/>
        <v>3.1886190826588179E-3</v>
      </c>
      <c r="AF366" s="501"/>
      <c r="AG366" s="501"/>
      <c r="AH366" s="101" t="s">
        <v>148</v>
      </c>
      <c r="AI366" s="183">
        <v>3848109</v>
      </c>
      <c r="AJ366" s="151">
        <f>IFERROR(AI366/AF362,"-")</f>
        <v>2.1500911052948796E-2</v>
      </c>
      <c r="AK366" s="183">
        <v>78</v>
      </c>
      <c r="AL366" s="151">
        <f>IFERROR(AK366/AG362,"-")</f>
        <v>0.45882352941176469</v>
      </c>
      <c r="AM366" s="186">
        <f t="shared" si="326"/>
        <v>49334.730769230766</v>
      </c>
      <c r="AN366" s="86">
        <f t="shared" si="371"/>
        <v>4.7829286239882271E-3</v>
      </c>
      <c r="AO366" s="501"/>
      <c r="AP366" s="520"/>
      <c r="AQ366" s="101" t="s">
        <v>148</v>
      </c>
      <c r="AR366" s="183">
        <f t="shared" si="321"/>
        <v>36322772</v>
      </c>
      <c r="AS366" s="151">
        <f>IFERROR(AR366/AO362,"-")</f>
        <v>2.8955174703960317E-2</v>
      </c>
      <c r="AT366" s="183">
        <f t="shared" si="322"/>
        <v>715</v>
      </c>
      <c r="AU366" s="151">
        <f>IFERROR(AT366/AP362,"-")</f>
        <v>0.40464063384267118</v>
      </c>
      <c r="AV366" s="186">
        <f t="shared" si="327"/>
        <v>50801.079720279718</v>
      </c>
      <c r="AW366" s="86">
        <f t="shared" si="372"/>
        <v>4.3843512386558744E-2</v>
      </c>
      <c r="AX366" s="98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P366" s="132"/>
      <c r="BQ366" s="132"/>
      <c r="BR366" s="132"/>
      <c r="BS366" s="132"/>
      <c r="BU366" s="66"/>
      <c r="BV366" s="124"/>
    </row>
    <row r="367" spans="2:74" s="10" customFormat="1" ht="14.25" customHeight="1">
      <c r="B367" s="505"/>
      <c r="C367" s="507"/>
      <c r="D367" s="494"/>
      <c r="E367" s="501"/>
      <c r="F367" s="501"/>
      <c r="G367" s="101" t="s">
        <v>149</v>
      </c>
      <c r="H367" s="183">
        <v>33806103</v>
      </c>
      <c r="I367" s="151">
        <f>IFERROR(H367/E362,"-")</f>
        <v>3.933395047011351E-2</v>
      </c>
      <c r="J367" s="183">
        <v>526</v>
      </c>
      <c r="K367" s="151">
        <f>IFERROR(J367/F362,"-")</f>
        <v>0.39908952959028832</v>
      </c>
      <c r="L367" s="186">
        <f t="shared" si="323"/>
        <v>64270.157794676808</v>
      </c>
      <c r="M367" s="86">
        <f t="shared" si="368"/>
        <v>3.2254108413048807E-2</v>
      </c>
      <c r="N367" s="501"/>
      <c r="O367" s="501"/>
      <c r="P367" s="101" t="s">
        <v>149</v>
      </c>
      <c r="Q367" s="183">
        <v>5509239</v>
      </c>
      <c r="R367" s="151">
        <f>IFERROR(Q367/N362,"-")</f>
        <v>4.0729950481507821E-2</v>
      </c>
      <c r="S367" s="183">
        <v>90</v>
      </c>
      <c r="T367" s="151">
        <f>IFERROR(S367/O362,"-")</f>
        <v>0.5027932960893855</v>
      </c>
      <c r="U367" s="186">
        <f t="shared" si="324"/>
        <v>61213.76666666667</v>
      </c>
      <c r="V367" s="86">
        <f t="shared" si="369"/>
        <v>5.5187637969094927E-3</v>
      </c>
      <c r="W367" s="501"/>
      <c r="X367" s="501"/>
      <c r="Y367" s="101" t="s">
        <v>149</v>
      </c>
      <c r="Z367" s="183">
        <v>2645626</v>
      </c>
      <c r="AA367" s="151">
        <f>IFERROR(Z367/W362,"-")</f>
        <v>3.2764046691527597E-2</v>
      </c>
      <c r="AB367" s="183">
        <v>46</v>
      </c>
      <c r="AC367" s="151">
        <f>IFERROR(AB367/X362,"-")</f>
        <v>0.46</v>
      </c>
      <c r="AD367" s="186">
        <f t="shared" si="325"/>
        <v>57513.608695652176</v>
      </c>
      <c r="AE367" s="86">
        <f t="shared" si="370"/>
        <v>2.8207014961981851E-3</v>
      </c>
      <c r="AF367" s="501"/>
      <c r="AG367" s="501"/>
      <c r="AH367" s="101" t="s">
        <v>149</v>
      </c>
      <c r="AI367" s="183">
        <v>5238040</v>
      </c>
      <c r="AJ367" s="151">
        <f>IFERROR(AI367/AF362,"-")</f>
        <v>2.9267006764046422E-2</v>
      </c>
      <c r="AK367" s="183">
        <v>79</v>
      </c>
      <c r="AL367" s="151">
        <f>IFERROR(AK367/AG362,"-")</f>
        <v>0.46470588235294119</v>
      </c>
      <c r="AM367" s="186">
        <f t="shared" si="326"/>
        <v>66304.303797468354</v>
      </c>
      <c r="AN367" s="86">
        <f t="shared" si="371"/>
        <v>4.8442482217316658E-3</v>
      </c>
      <c r="AO367" s="501"/>
      <c r="AP367" s="520"/>
      <c r="AQ367" s="101" t="s">
        <v>149</v>
      </c>
      <c r="AR367" s="183">
        <f t="shared" si="321"/>
        <v>47199008</v>
      </c>
      <c r="AS367" s="151">
        <f>IFERROR(AR367/AO362,"-")</f>
        <v>3.7625309062139331E-2</v>
      </c>
      <c r="AT367" s="183">
        <f t="shared" si="322"/>
        <v>741</v>
      </c>
      <c r="AU367" s="151">
        <f>IFERROR(AT367/AP362,"-")</f>
        <v>0.41935483870967744</v>
      </c>
      <c r="AV367" s="186">
        <f t="shared" si="327"/>
        <v>63696.367071524968</v>
      </c>
      <c r="AW367" s="86">
        <f t="shared" si="372"/>
        <v>4.5437821927888151E-2</v>
      </c>
      <c r="AX367" s="98"/>
      <c r="AY367" s="66"/>
      <c r="AZ367" s="66"/>
      <c r="BA367" s="66"/>
      <c r="BB367" s="66"/>
      <c r="BC367" s="66"/>
      <c r="BD367" s="66"/>
      <c r="BE367" s="66"/>
      <c r="BF367" s="66"/>
      <c r="BG367" s="66"/>
      <c r="BH367" s="66"/>
      <c r="BI367" s="66"/>
      <c r="BP367" s="132"/>
      <c r="BQ367" s="132"/>
      <c r="BR367" s="132"/>
      <c r="BS367" s="132"/>
      <c r="BU367" s="66"/>
      <c r="BV367" s="124"/>
    </row>
    <row r="368" spans="2:74" s="10" customFormat="1" ht="14.25" customHeight="1">
      <c r="B368" s="505"/>
      <c r="C368" s="507"/>
      <c r="D368" s="494"/>
      <c r="E368" s="501"/>
      <c r="F368" s="501"/>
      <c r="G368" s="101" t="s">
        <v>150</v>
      </c>
      <c r="H368" s="183">
        <v>21654832</v>
      </c>
      <c r="I368" s="151">
        <f>IFERROR(H368/E362,"-")</f>
        <v>2.5195749102658448E-2</v>
      </c>
      <c r="J368" s="183">
        <v>123</v>
      </c>
      <c r="K368" s="151">
        <f>IFERROR(J368/F362,"-")</f>
        <v>9.3323216995447641E-2</v>
      </c>
      <c r="L368" s="186">
        <f t="shared" si="323"/>
        <v>176055.54471544715</v>
      </c>
      <c r="M368" s="86">
        <f t="shared" si="368"/>
        <v>7.5423105224429726E-3</v>
      </c>
      <c r="N368" s="501"/>
      <c r="O368" s="501"/>
      <c r="P368" s="101" t="s">
        <v>150</v>
      </c>
      <c r="Q368" s="183">
        <v>8707548</v>
      </c>
      <c r="R368" s="151">
        <f>IFERROR(Q368/N362,"-")</f>
        <v>6.4375133998607156E-2</v>
      </c>
      <c r="S368" s="183">
        <v>22</v>
      </c>
      <c r="T368" s="151">
        <f>IFERROR(S368/O362,"-")</f>
        <v>0.12290502793296089</v>
      </c>
      <c r="U368" s="186">
        <f t="shared" si="324"/>
        <v>395797.63636363635</v>
      </c>
      <c r="V368" s="86">
        <f t="shared" si="369"/>
        <v>1.3490311503556536E-3</v>
      </c>
      <c r="W368" s="501"/>
      <c r="X368" s="501"/>
      <c r="Y368" s="101" t="s">
        <v>150</v>
      </c>
      <c r="Z368" s="183">
        <v>8375674</v>
      </c>
      <c r="AA368" s="151">
        <f>IFERROR(Z368/W362,"-")</f>
        <v>0.10372629162588126</v>
      </c>
      <c r="AB368" s="183">
        <v>15</v>
      </c>
      <c r="AC368" s="151">
        <f>IFERROR(AB368/X362,"-")</f>
        <v>0.15</v>
      </c>
      <c r="AD368" s="186">
        <f t="shared" si="325"/>
        <v>558378.26666666672</v>
      </c>
      <c r="AE368" s="86">
        <f t="shared" si="370"/>
        <v>9.1979396615158204E-4</v>
      </c>
      <c r="AF368" s="501"/>
      <c r="AG368" s="501"/>
      <c r="AH368" s="101" t="s">
        <v>150</v>
      </c>
      <c r="AI368" s="183">
        <v>2812258</v>
      </c>
      <c r="AJ368" s="151">
        <f>IFERROR(AI368/AF362,"-")</f>
        <v>1.5713200721690492E-2</v>
      </c>
      <c r="AK368" s="183">
        <v>32</v>
      </c>
      <c r="AL368" s="151">
        <f>IFERROR(AK368/AG362,"-")</f>
        <v>0.18823529411764706</v>
      </c>
      <c r="AM368" s="186">
        <f t="shared" si="326"/>
        <v>87883.0625</v>
      </c>
      <c r="AN368" s="86">
        <f t="shared" si="371"/>
        <v>1.9622271277900416E-3</v>
      </c>
      <c r="AO368" s="501"/>
      <c r="AP368" s="520"/>
      <c r="AQ368" s="101" t="s">
        <v>150</v>
      </c>
      <c r="AR368" s="183">
        <f t="shared" si="321"/>
        <v>41550312</v>
      </c>
      <c r="AS368" s="151">
        <f>IFERROR(AR368/AO362,"-")</f>
        <v>3.3122376864961153E-2</v>
      </c>
      <c r="AT368" s="183">
        <f t="shared" si="322"/>
        <v>192</v>
      </c>
      <c r="AU368" s="151">
        <f>IFERROR(AT368/AP362,"-")</f>
        <v>0.10865874363327674</v>
      </c>
      <c r="AV368" s="186">
        <f t="shared" si="327"/>
        <v>216407.875</v>
      </c>
      <c r="AW368" s="86">
        <f t="shared" si="372"/>
        <v>1.177336276674025E-2</v>
      </c>
      <c r="AX368" s="98"/>
      <c r="AY368" s="66"/>
      <c r="AZ368" s="66"/>
      <c r="BA368" s="66"/>
      <c r="BB368" s="66"/>
      <c r="BC368" s="66"/>
      <c r="BD368" s="66"/>
      <c r="BE368" s="66"/>
      <c r="BF368" s="66"/>
      <c r="BG368" s="66"/>
      <c r="BH368" s="66"/>
      <c r="BI368" s="66"/>
      <c r="BP368" s="132"/>
      <c r="BQ368" s="132"/>
      <c r="BR368" s="132"/>
      <c r="BS368" s="132"/>
      <c r="BU368" s="66"/>
      <c r="BV368" s="124"/>
    </row>
    <row r="369" spans="2:74" s="10" customFormat="1" ht="14.25" customHeight="1">
      <c r="B369" s="505"/>
      <c r="C369" s="507"/>
      <c r="D369" s="494"/>
      <c r="E369" s="501"/>
      <c r="F369" s="501"/>
      <c r="G369" s="101" t="s">
        <v>160</v>
      </c>
      <c r="H369" s="183">
        <v>0</v>
      </c>
      <c r="I369" s="151">
        <f>IFERROR(H369/E362,"-")</f>
        <v>0</v>
      </c>
      <c r="J369" s="183">
        <v>0</v>
      </c>
      <c r="K369" s="151">
        <f>IFERROR(J369/F362,"-")</f>
        <v>0</v>
      </c>
      <c r="L369" s="186" t="str">
        <f t="shared" si="323"/>
        <v>-</v>
      </c>
      <c r="M369" s="86">
        <f t="shared" si="368"/>
        <v>0</v>
      </c>
      <c r="N369" s="501"/>
      <c r="O369" s="501"/>
      <c r="P369" s="101" t="s">
        <v>160</v>
      </c>
      <c r="Q369" s="183">
        <v>0</v>
      </c>
      <c r="R369" s="151">
        <f>IFERROR(Q369/N362,"-")</f>
        <v>0</v>
      </c>
      <c r="S369" s="183">
        <v>0</v>
      </c>
      <c r="T369" s="151">
        <f>IFERROR(S369/O362,"-")</f>
        <v>0</v>
      </c>
      <c r="U369" s="186" t="str">
        <f t="shared" si="324"/>
        <v>-</v>
      </c>
      <c r="V369" s="86">
        <f t="shared" si="369"/>
        <v>0</v>
      </c>
      <c r="W369" s="501"/>
      <c r="X369" s="501"/>
      <c r="Y369" s="101" t="s">
        <v>160</v>
      </c>
      <c r="Z369" s="183">
        <v>0</v>
      </c>
      <c r="AA369" s="151">
        <f>IFERROR(Z369/W362,"-")</f>
        <v>0</v>
      </c>
      <c r="AB369" s="183">
        <v>0</v>
      </c>
      <c r="AC369" s="151">
        <f>IFERROR(AB369/X362,"-")</f>
        <v>0</v>
      </c>
      <c r="AD369" s="186" t="str">
        <f t="shared" si="325"/>
        <v>-</v>
      </c>
      <c r="AE369" s="86">
        <f t="shared" si="370"/>
        <v>0</v>
      </c>
      <c r="AF369" s="501"/>
      <c r="AG369" s="501"/>
      <c r="AH369" s="101" t="s">
        <v>160</v>
      </c>
      <c r="AI369" s="183">
        <v>0</v>
      </c>
      <c r="AJ369" s="151">
        <f>IFERROR(AI369/AF362,"-")</f>
        <v>0</v>
      </c>
      <c r="AK369" s="183">
        <v>0</v>
      </c>
      <c r="AL369" s="151">
        <f>IFERROR(AK369/AG362,"-")</f>
        <v>0</v>
      </c>
      <c r="AM369" s="186" t="str">
        <f t="shared" si="326"/>
        <v>-</v>
      </c>
      <c r="AN369" s="86">
        <f t="shared" si="371"/>
        <v>0</v>
      </c>
      <c r="AO369" s="501"/>
      <c r="AP369" s="520"/>
      <c r="AQ369" s="101" t="s">
        <v>160</v>
      </c>
      <c r="AR369" s="183">
        <f t="shared" si="321"/>
        <v>0</v>
      </c>
      <c r="AS369" s="151">
        <f>IFERROR(AR369/AO362,"-")</f>
        <v>0</v>
      </c>
      <c r="AT369" s="183">
        <f t="shared" si="322"/>
        <v>0</v>
      </c>
      <c r="AU369" s="151">
        <f>IFERROR(AT369/AP362,"-")</f>
        <v>0</v>
      </c>
      <c r="AV369" s="186" t="str">
        <f t="shared" si="327"/>
        <v>-</v>
      </c>
      <c r="AW369" s="86">
        <f t="shared" si="372"/>
        <v>0</v>
      </c>
      <c r="AX369" s="98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P369" s="132"/>
      <c r="BQ369" s="132"/>
      <c r="BR369" s="132"/>
      <c r="BS369" s="132"/>
      <c r="BU369" s="66"/>
      <c r="BV369" s="124"/>
    </row>
    <row r="370" spans="2:74" s="10" customFormat="1" ht="14.25" customHeight="1">
      <c r="B370" s="505"/>
      <c r="C370" s="507"/>
      <c r="D370" s="494"/>
      <c r="E370" s="501"/>
      <c r="F370" s="501"/>
      <c r="G370" s="101" t="s">
        <v>151</v>
      </c>
      <c r="H370" s="183">
        <v>46215</v>
      </c>
      <c r="I370" s="151">
        <f>IFERROR(H370/E362,"-")</f>
        <v>5.3771903877128218E-5</v>
      </c>
      <c r="J370" s="183">
        <v>9</v>
      </c>
      <c r="K370" s="151">
        <f>IFERROR(J370/F362,"-")</f>
        <v>6.828528072837633E-3</v>
      </c>
      <c r="L370" s="186">
        <f t="shared" si="323"/>
        <v>5135</v>
      </c>
      <c r="M370" s="86">
        <f t="shared" si="368"/>
        <v>5.5187637969094923E-4</v>
      </c>
      <c r="N370" s="501"/>
      <c r="O370" s="501"/>
      <c r="P370" s="101" t="s">
        <v>151</v>
      </c>
      <c r="Q370" s="183">
        <v>38597</v>
      </c>
      <c r="R370" s="151">
        <f>IFERROR(Q370/N362,"-")</f>
        <v>2.8534864774150431E-4</v>
      </c>
      <c r="S370" s="183">
        <v>3</v>
      </c>
      <c r="T370" s="151">
        <f>IFERROR(S370/O362,"-")</f>
        <v>1.6759776536312849E-2</v>
      </c>
      <c r="U370" s="186">
        <f t="shared" si="324"/>
        <v>12865.666666666666</v>
      </c>
      <c r="V370" s="86">
        <f t="shared" si="369"/>
        <v>1.8395879323031641E-4</v>
      </c>
      <c r="W370" s="501"/>
      <c r="X370" s="501"/>
      <c r="Y370" s="101" t="s">
        <v>151</v>
      </c>
      <c r="Z370" s="183">
        <v>747</v>
      </c>
      <c r="AA370" s="151">
        <f>IFERROR(Z370/W362,"-")</f>
        <v>9.2510214514716432E-6</v>
      </c>
      <c r="AB370" s="183">
        <v>1</v>
      </c>
      <c r="AC370" s="151">
        <f>IFERROR(AB370/X362,"-")</f>
        <v>0.01</v>
      </c>
      <c r="AD370" s="186">
        <f t="shared" si="325"/>
        <v>747</v>
      </c>
      <c r="AE370" s="86">
        <f t="shared" si="370"/>
        <v>6.1319597743438798E-5</v>
      </c>
      <c r="AF370" s="501"/>
      <c r="AG370" s="501"/>
      <c r="AH370" s="101" t="s">
        <v>151</v>
      </c>
      <c r="AI370" s="183">
        <v>0</v>
      </c>
      <c r="AJ370" s="151">
        <f>IFERROR(AI370/AF362,"-")</f>
        <v>0</v>
      </c>
      <c r="AK370" s="183">
        <v>0</v>
      </c>
      <c r="AL370" s="151">
        <f>IFERROR(AK370/AG362,"-")</f>
        <v>0</v>
      </c>
      <c r="AM370" s="186" t="str">
        <f t="shared" si="326"/>
        <v>-</v>
      </c>
      <c r="AN370" s="86">
        <f t="shared" si="371"/>
        <v>0</v>
      </c>
      <c r="AO370" s="501"/>
      <c r="AP370" s="520"/>
      <c r="AQ370" s="101" t="s">
        <v>151</v>
      </c>
      <c r="AR370" s="183">
        <f t="shared" si="321"/>
        <v>85559</v>
      </c>
      <c r="AS370" s="151">
        <f>IFERROR(AR370/AO362,"-")</f>
        <v>6.8204480442630883E-5</v>
      </c>
      <c r="AT370" s="183">
        <f t="shared" si="322"/>
        <v>13</v>
      </c>
      <c r="AU370" s="151">
        <f>IFERROR(AT370/AP362,"-")</f>
        <v>7.3571024335031127E-3</v>
      </c>
      <c r="AV370" s="186">
        <f t="shared" si="327"/>
        <v>6581.4615384615381</v>
      </c>
      <c r="AW370" s="86">
        <f t="shared" si="372"/>
        <v>7.9715477066470447E-4</v>
      </c>
      <c r="AX370" s="98"/>
      <c r="AY370" s="66"/>
      <c r="AZ370" s="66"/>
      <c r="BA370" s="66"/>
      <c r="BB370" s="66"/>
      <c r="BC370" s="66"/>
      <c r="BD370" s="66"/>
      <c r="BE370" s="66"/>
      <c r="BF370" s="66"/>
      <c r="BG370" s="66"/>
      <c r="BH370" s="66"/>
      <c r="BI370" s="66"/>
      <c r="BP370" s="132"/>
      <c r="BQ370" s="132"/>
      <c r="BR370" s="132"/>
      <c r="BS370" s="132"/>
      <c r="BU370" s="66"/>
      <c r="BV370" s="124"/>
    </row>
    <row r="371" spans="2:74" s="10" customFormat="1" ht="14.25" customHeight="1">
      <c r="B371" s="505"/>
      <c r="C371" s="507"/>
      <c r="D371" s="494"/>
      <c r="E371" s="501"/>
      <c r="F371" s="501"/>
      <c r="G371" s="101" t="s">
        <v>152</v>
      </c>
      <c r="H371" s="183">
        <v>772136</v>
      </c>
      <c r="I371" s="151">
        <f>IFERROR(H371/E362,"-")</f>
        <v>8.9839278961528226E-4</v>
      </c>
      <c r="J371" s="183">
        <v>48</v>
      </c>
      <c r="K371" s="151">
        <f>IFERROR(J371/F362,"-")</f>
        <v>3.6418816388467376E-2</v>
      </c>
      <c r="L371" s="186">
        <f t="shared" si="323"/>
        <v>16086.166666666666</v>
      </c>
      <c r="M371" s="86">
        <f t="shared" si="368"/>
        <v>2.9433406916850625E-3</v>
      </c>
      <c r="N371" s="501"/>
      <c r="O371" s="501"/>
      <c r="P371" s="101" t="s">
        <v>152</v>
      </c>
      <c r="Q371" s="183">
        <v>60412</v>
      </c>
      <c r="R371" s="151">
        <f>IFERROR(Q371/N362,"-")</f>
        <v>4.4662752305515345E-4</v>
      </c>
      <c r="S371" s="183">
        <v>14</v>
      </c>
      <c r="T371" s="151">
        <f>IFERROR(S371/O362,"-")</f>
        <v>7.8212290502793297E-2</v>
      </c>
      <c r="U371" s="186">
        <f t="shared" si="324"/>
        <v>4315.1428571428569</v>
      </c>
      <c r="V371" s="86">
        <f t="shared" si="369"/>
        <v>8.5847436840814321E-4</v>
      </c>
      <c r="W371" s="501"/>
      <c r="X371" s="501"/>
      <c r="Y371" s="101" t="s">
        <v>152</v>
      </c>
      <c r="Z371" s="183">
        <v>58379</v>
      </c>
      <c r="AA371" s="151">
        <f>IFERROR(Z371/W362,"-")</f>
        <v>7.229790914530964E-4</v>
      </c>
      <c r="AB371" s="183">
        <v>7</v>
      </c>
      <c r="AC371" s="151">
        <f>IFERROR(AB371/X362,"-")</f>
        <v>7.0000000000000007E-2</v>
      </c>
      <c r="AD371" s="186">
        <f t="shared" si="325"/>
        <v>8339.8571428571431</v>
      </c>
      <c r="AE371" s="86">
        <f t="shared" si="370"/>
        <v>4.292371842040716E-4</v>
      </c>
      <c r="AF371" s="501"/>
      <c r="AG371" s="501"/>
      <c r="AH371" s="101" t="s">
        <v>152</v>
      </c>
      <c r="AI371" s="183">
        <v>132341</v>
      </c>
      <c r="AJ371" s="151">
        <f>IFERROR(AI371/AF362,"-")</f>
        <v>7.3944165034262196E-4</v>
      </c>
      <c r="AK371" s="183">
        <v>10</v>
      </c>
      <c r="AL371" s="151">
        <f>IFERROR(AK371/AG362,"-")</f>
        <v>5.8823529411764705E-2</v>
      </c>
      <c r="AM371" s="186">
        <f t="shared" si="326"/>
        <v>13234.1</v>
      </c>
      <c r="AN371" s="86">
        <f t="shared" si="371"/>
        <v>6.1319597743438807E-4</v>
      </c>
      <c r="AO371" s="501"/>
      <c r="AP371" s="520"/>
      <c r="AQ371" s="101" t="s">
        <v>152</v>
      </c>
      <c r="AR371" s="183">
        <f t="shared" si="321"/>
        <v>1023268</v>
      </c>
      <c r="AS371" s="151">
        <f>IFERROR(AR371/AO362,"-")</f>
        <v>8.1571152413621034E-4</v>
      </c>
      <c r="AT371" s="183">
        <f t="shared" si="322"/>
        <v>79</v>
      </c>
      <c r="AU371" s="151">
        <f>IFERROR(AT371/AP362,"-")</f>
        <v>4.4708545557441991E-2</v>
      </c>
      <c r="AV371" s="186">
        <f t="shared" si="327"/>
        <v>12952.759493670887</v>
      </c>
      <c r="AW371" s="86">
        <f t="shared" si="372"/>
        <v>4.8442482217316658E-3</v>
      </c>
      <c r="AX371" s="98"/>
      <c r="AY371" s="66"/>
      <c r="AZ371" s="66"/>
      <c r="BA371" s="66"/>
      <c r="BB371" s="66"/>
      <c r="BC371" s="66"/>
      <c r="BD371" s="66"/>
      <c r="BE371" s="66"/>
      <c r="BF371" s="66"/>
      <c r="BG371" s="66"/>
      <c r="BH371" s="66"/>
      <c r="BI371" s="66"/>
      <c r="BP371" s="132"/>
      <c r="BQ371" s="132"/>
      <c r="BR371" s="132"/>
      <c r="BS371" s="132"/>
      <c r="BU371" s="66"/>
      <c r="BV371" s="124"/>
    </row>
    <row r="372" spans="2:74" s="10" customFormat="1" ht="14.25" customHeight="1">
      <c r="B372" s="505"/>
      <c r="C372" s="507"/>
      <c r="D372" s="494"/>
      <c r="E372" s="501"/>
      <c r="F372" s="501"/>
      <c r="G372" s="101" t="s">
        <v>153</v>
      </c>
      <c r="H372" s="183">
        <v>32768</v>
      </c>
      <c r="I372" s="151">
        <f>IFERROR(H372/E362,"-")</f>
        <v>3.8126100751828139E-5</v>
      </c>
      <c r="J372" s="183">
        <v>4</v>
      </c>
      <c r="K372" s="151">
        <f>IFERROR(J372/F362,"-")</f>
        <v>3.0349013657056147E-3</v>
      </c>
      <c r="L372" s="186">
        <f t="shared" si="323"/>
        <v>8192</v>
      </c>
      <c r="M372" s="86">
        <f t="shared" si="368"/>
        <v>2.4527839097375519E-4</v>
      </c>
      <c r="N372" s="501"/>
      <c r="O372" s="501"/>
      <c r="P372" s="101" t="s">
        <v>153</v>
      </c>
      <c r="Q372" s="183">
        <v>0</v>
      </c>
      <c r="R372" s="151">
        <f>IFERROR(Q372/N362,"-")</f>
        <v>0</v>
      </c>
      <c r="S372" s="183">
        <v>0</v>
      </c>
      <c r="T372" s="151">
        <f>IFERROR(S372/O362,"-")</f>
        <v>0</v>
      </c>
      <c r="U372" s="186" t="str">
        <f t="shared" si="324"/>
        <v>-</v>
      </c>
      <c r="V372" s="86">
        <f t="shared" si="369"/>
        <v>0</v>
      </c>
      <c r="W372" s="501"/>
      <c r="X372" s="501"/>
      <c r="Y372" s="101" t="s">
        <v>153</v>
      </c>
      <c r="Z372" s="183">
        <v>2459</v>
      </c>
      <c r="AA372" s="151">
        <f>IFERROR(Z372/W362,"-")</f>
        <v>3.0452826973452169E-5</v>
      </c>
      <c r="AB372" s="183">
        <v>1</v>
      </c>
      <c r="AC372" s="151">
        <f>IFERROR(AB372/X362,"-")</f>
        <v>0.01</v>
      </c>
      <c r="AD372" s="186">
        <f t="shared" si="325"/>
        <v>2459</v>
      </c>
      <c r="AE372" s="86">
        <f t="shared" si="370"/>
        <v>6.1319597743438798E-5</v>
      </c>
      <c r="AF372" s="501"/>
      <c r="AG372" s="501"/>
      <c r="AH372" s="101" t="s">
        <v>153</v>
      </c>
      <c r="AI372" s="183">
        <v>98539</v>
      </c>
      <c r="AJ372" s="151">
        <f>IFERROR(AI372/AF362,"-")</f>
        <v>5.5057647126069496E-4</v>
      </c>
      <c r="AK372" s="183">
        <v>6</v>
      </c>
      <c r="AL372" s="151">
        <f>IFERROR(AK372/AG362,"-")</f>
        <v>3.5294117647058823E-2</v>
      </c>
      <c r="AM372" s="186">
        <f t="shared" si="326"/>
        <v>16423.166666666668</v>
      </c>
      <c r="AN372" s="86">
        <f t="shared" si="371"/>
        <v>3.6791758646063282E-4</v>
      </c>
      <c r="AO372" s="501"/>
      <c r="AP372" s="520"/>
      <c r="AQ372" s="101" t="s">
        <v>153</v>
      </c>
      <c r="AR372" s="183">
        <f t="shared" si="321"/>
        <v>133766</v>
      </c>
      <c r="AS372" s="151">
        <f>IFERROR(AR372/AO362,"-")</f>
        <v>1.0663332356489631E-4</v>
      </c>
      <c r="AT372" s="183">
        <f t="shared" si="322"/>
        <v>11</v>
      </c>
      <c r="AU372" s="151">
        <f>IFERROR(AT372/AP362,"-")</f>
        <v>6.2252405206564797E-3</v>
      </c>
      <c r="AV372" s="186">
        <f t="shared" si="327"/>
        <v>12160.545454545454</v>
      </c>
      <c r="AW372" s="86">
        <f t="shared" si="372"/>
        <v>6.745155751778268E-4</v>
      </c>
      <c r="AX372" s="98"/>
      <c r="AY372" s="66"/>
      <c r="AZ372" s="66"/>
      <c r="BA372" s="66"/>
      <c r="BB372" s="66"/>
      <c r="BC372" s="66"/>
      <c r="BD372" s="66"/>
      <c r="BE372" s="66"/>
      <c r="BF372" s="66"/>
      <c r="BG372" s="66"/>
      <c r="BH372" s="66"/>
      <c r="BI372" s="66"/>
      <c r="BP372" s="132"/>
      <c r="BQ372" s="132"/>
      <c r="BR372" s="132"/>
      <c r="BS372" s="132"/>
      <c r="BU372" s="66"/>
      <c r="BV372" s="124"/>
    </row>
    <row r="373" spans="2:74" s="10" customFormat="1" ht="14.25" customHeight="1">
      <c r="B373" s="505"/>
      <c r="C373" s="507"/>
      <c r="D373" s="494"/>
      <c r="E373" s="501"/>
      <c r="F373" s="501"/>
      <c r="G373" s="101" t="s">
        <v>154</v>
      </c>
      <c r="H373" s="183">
        <v>344402</v>
      </c>
      <c r="I373" s="151">
        <f>IFERROR(H373/E362,"-")</f>
        <v>4.0071732638949934E-4</v>
      </c>
      <c r="J373" s="183">
        <v>7</v>
      </c>
      <c r="K373" s="151">
        <f>IFERROR(J373/F362,"-")</f>
        <v>5.3110773899848257E-3</v>
      </c>
      <c r="L373" s="186">
        <f t="shared" si="323"/>
        <v>49200.285714285717</v>
      </c>
      <c r="M373" s="86">
        <f t="shared" si="368"/>
        <v>4.292371842040716E-4</v>
      </c>
      <c r="N373" s="501"/>
      <c r="O373" s="501"/>
      <c r="P373" s="101" t="s">
        <v>154</v>
      </c>
      <c r="Q373" s="183">
        <v>0</v>
      </c>
      <c r="R373" s="151">
        <f>IFERROR(Q373/N362,"-")</f>
        <v>0</v>
      </c>
      <c r="S373" s="183">
        <v>0</v>
      </c>
      <c r="T373" s="151">
        <f>IFERROR(S373/O362,"-")</f>
        <v>0</v>
      </c>
      <c r="U373" s="186" t="str">
        <f t="shared" si="324"/>
        <v>-</v>
      </c>
      <c r="V373" s="86">
        <f t="shared" si="369"/>
        <v>0</v>
      </c>
      <c r="W373" s="501"/>
      <c r="X373" s="501"/>
      <c r="Y373" s="101" t="s">
        <v>154</v>
      </c>
      <c r="Z373" s="183">
        <v>38750</v>
      </c>
      <c r="AA373" s="151">
        <f>IFERROR(Z373/W362,"-")</f>
        <v>4.798889976499681E-4</v>
      </c>
      <c r="AB373" s="183">
        <v>1</v>
      </c>
      <c r="AC373" s="151">
        <f>IFERROR(AB373/X362,"-")</f>
        <v>0.01</v>
      </c>
      <c r="AD373" s="186">
        <f t="shared" si="325"/>
        <v>38750</v>
      </c>
      <c r="AE373" s="86">
        <f t="shared" si="370"/>
        <v>6.1319597743438798E-5</v>
      </c>
      <c r="AF373" s="501"/>
      <c r="AG373" s="501"/>
      <c r="AH373" s="101" t="s">
        <v>154</v>
      </c>
      <c r="AI373" s="183">
        <v>1569096</v>
      </c>
      <c r="AJ373" s="151">
        <f>IFERROR(AI373/AF362,"-")</f>
        <v>8.7671616187425423E-3</v>
      </c>
      <c r="AK373" s="183">
        <v>2</v>
      </c>
      <c r="AL373" s="151">
        <f>IFERROR(AK373/AG362,"-")</f>
        <v>1.1764705882352941E-2</v>
      </c>
      <c r="AM373" s="186">
        <f t="shared" si="326"/>
        <v>784548</v>
      </c>
      <c r="AN373" s="86">
        <f t="shared" si="371"/>
        <v>1.226391954868776E-4</v>
      </c>
      <c r="AO373" s="501"/>
      <c r="AP373" s="520"/>
      <c r="AQ373" s="101" t="s">
        <v>154</v>
      </c>
      <c r="AR373" s="183">
        <f t="shared" si="321"/>
        <v>1952248</v>
      </c>
      <c r="AS373" s="151">
        <f>IFERROR(AR373/AO362,"-")</f>
        <v>1.5562601308473131E-3</v>
      </c>
      <c r="AT373" s="183">
        <f t="shared" si="322"/>
        <v>10</v>
      </c>
      <c r="AU373" s="151">
        <f>IFERROR(AT373/AP362,"-")</f>
        <v>5.6593095642331632E-3</v>
      </c>
      <c r="AV373" s="186">
        <f t="shared" si="327"/>
        <v>195224.8</v>
      </c>
      <c r="AW373" s="86">
        <f t="shared" si="372"/>
        <v>6.1319597743438807E-4</v>
      </c>
      <c r="AX373" s="98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P373" s="132"/>
      <c r="BQ373" s="132"/>
      <c r="BR373" s="132"/>
      <c r="BS373" s="132"/>
      <c r="BU373" s="66"/>
      <c r="BV373" s="124"/>
    </row>
    <row r="374" spans="2:74" s="10" customFormat="1" ht="14.25" customHeight="1">
      <c r="B374" s="505"/>
      <c r="C374" s="507"/>
      <c r="D374" s="494"/>
      <c r="E374" s="501"/>
      <c r="F374" s="501"/>
      <c r="G374" s="101" t="s">
        <v>155</v>
      </c>
      <c r="H374" s="183">
        <v>10042741</v>
      </c>
      <c r="I374" s="151">
        <f>IFERROR(H374/E362,"-")</f>
        <v>1.1684892431351174E-2</v>
      </c>
      <c r="J374" s="183">
        <v>138</v>
      </c>
      <c r="K374" s="151">
        <f>IFERROR(J374/F362,"-")</f>
        <v>0.1047040971168437</v>
      </c>
      <c r="L374" s="186">
        <f t="shared" si="323"/>
        <v>72773.485507246383</v>
      </c>
      <c r="M374" s="86">
        <f t="shared" si="368"/>
        <v>8.4621044885945552E-3</v>
      </c>
      <c r="N374" s="501"/>
      <c r="O374" s="501"/>
      <c r="P374" s="101" t="s">
        <v>155</v>
      </c>
      <c r="Q374" s="183">
        <v>376874</v>
      </c>
      <c r="R374" s="151">
        <f>IFERROR(Q374/N362,"-")</f>
        <v>2.7862395074469957E-3</v>
      </c>
      <c r="S374" s="183">
        <v>19</v>
      </c>
      <c r="T374" s="151">
        <f>IFERROR(S374/O362,"-")</f>
        <v>0.10614525139664804</v>
      </c>
      <c r="U374" s="186">
        <f t="shared" si="324"/>
        <v>19835.473684210527</v>
      </c>
      <c r="V374" s="86">
        <f t="shared" si="369"/>
        <v>1.1650723571253372E-3</v>
      </c>
      <c r="W374" s="501"/>
      <c r="X374" s="501"/>
      <c r="Y374" s="101" t="s">
        <v>155</v>
      </c>
      <c r="Z374" s="183">
        <v>2066566</v>
      </c>
      <c r="AA374" s="151">
        <f>IFERROR(Z374/W362,"-")</f>
        <v>2.5592833195290425E-2</v>
      </c>
      <c r="AB374" s="183">
        <v>23</v>
      </c>
      <c r="AC374" s="151">
        <f>IFERROR(AB374/X362,"-")</f>
        <v>0.23</v>
      </c>
      <c r="AD374" s="186">
        <f t="shared" si="325"/>
        <v>89850.695652173919</v>
      </c>
      <c r="AE374" s="86">
        <f t="shared" si="370"/>
        <v>1.4103507480990925E-3</v>
      </c>
      <c r="AF374" s="501"/>
      <c r="AG374" s="501"/>
      <c r="AH374" s="101" t="s">
        <v>155</v>
      </c>
      <c r="AI374" s="183">
        <v>2788728</v>
      </c>
      <c r="AJ374" s="151">
        <f>IFERROR(AI374/AF362,"-")</f>
        <v>1.5581729280243307E-2</v>
      </c>
      <c r="AK374" s="183">
        <v>47</v>
      </c>
      <c r="AL374" s="151">
        <f>IFERROR(AK374/AG362,"-")</f>
        <v>0.27647058823529413</v>
      </c>
      <c r="AM374" s="186">
        <f t="shared" si="326"/>
        <v>59334.638297872341</v>
      </c>
      <c r="AN374" s="86">
        <f t="shared" si="371"/>
        <v>2.8820210939416238E-3</v>
      </c>
      <c r="AO374" s="501"/>
      <c r="AP374" s="520"/>
      <c r="AQ374" s="101" t="s">
        <v>155</v>
      </c>
      <c r="AR374" s="183">
        <f t="shared" si="321"/>
        <v>15274909</v>
      </c>
      <c r="AS374" s="151">
        <f>IFERROR(AR374/AO362,"-")</f>
        <v>1.2176594305139921E-2</v>
      </c>
      <c r="AT374" s="183">
        <f t="shared" si="322"/>
        <v>227</v>
      </c>
      <c r="AU374" s="151">
        <f>IFERROR(AT374/AP362,"-")</f>
        <v>0.1284663271080928</v>
      </c>
      <c r="AV374" s="186">
        <f t="shared" si="327"/>
        <v>67290.348017621145</v>
      </c>
      <c r="AW374" s="86">
        <f t="shared" si="372"/>
        <v>1.3919548687760607E-2</v>
      </c>
      <c r="AX374" s="98"/>
      <c r="AY374" s="66"/>
      <c r="AZ374" s="66"/>
      <c r="BA374" s="66"/>
      <c r="BB374" s="66"/>
      <c r="BC374" s="66"/>
      <c r="BD374" s="66"/>
      <c r="BE374" s="66"/>
      <c r="BF374" s="66"/>
      <c r="BG374" s="66"/>
      <c r="BH374" s="66"/>
      <c r="BI374" s="66"/>
      <c r="BP374" s="132"/>
      <c r="BQ374" s="132"/>
      <c r="BR374" s="132"/>
      <c r="BS374" s="132"/>
      <c r="BU374" s="66"/>
      <c r="BV374" s="124"/>
    </row>
    <row r="375" spans="2:74" s="10" customFormat="1" ht="14.25" customHeight="1">
      <c r="B375" s="505"/>
      <c r="C375" s="507"/>
      <c r="D375" s="494"/>
      <c r="E375" s="501"/>
      <c r="F375" s="501"/>
      <c r="G375" s="101" t="s">
        <v>156</v>
      </c>
      <c r="H375" s="183">
        <v>8278083</v>
      </c>
      <c r="I375" s="151">
        <f>IFERROR(H375/E362,"-")</f>
        <v>9.6316841580198886E-3</v>
      </c>
      <c r="J375" s="183">
        <v>133</v>
      </c>
      <c r="K375" s="151">
        <f>IFERROR(J375/F362,"-")</f>
        <v>0.10091047040971168</v>
      </c>
      <c r="L375" s="186">
        <f t="shared" si="323"/>
        <v>62241.225563909771</v>
      </c>
      <c r="M375" s="86">
        <f t="shared" si="368"/>
        <v>8.1555064998773616E-3</v>
      </c>
      <c r="N375" s="501"/>
      <c r="O375" s="501"/>
      <c r="P375" s="101" t="s">
        <v>156</v>
      </c>
      <c r="Q375" s="183">
        <v>970059</v>
      </c>
      <c r="R375" s="151">
        <f>IFERROR(Q375/N362,"-")</f>
        <v>7.1716719921101624E-3</v>
      </c>
      <c r="S375" s="183">
        <v>11</v>
      </c>
      <c r="T375" s="151">
        <f>IFERROR(S375/O362,"-")</f>
        <v>6.1452513966480445E-2</v>
      </c>
      <c r="U375" s="186">
        <f t="shared" si="324"/>
        <v>88187.181818181823</v>
      </c>
      <c r="V375" s="86">
        <f t="shared" si="369"/>
        <v>6.745155751778268E-4</v>
      </c>
      <c r="W375" s="501"/>
      <c r="X375" s="501"/>
      <c r="Y375" s="101" t="s">
        <v>156</v>
      </c>
      <c r="Z375" s="183">
        <v>571294</v>
      </c>
      <c r="AA375" s="151">
        <f>IFERROR(Z375/W362,"-")</f>
        <v>7.0750375489920221E-3</v>
      </c>
      <c r="AB375" s="183">
        <v>8</v>
      </c>
      <c r="AC375" s="151">
        <f>IFERROR(AB375/X362,"-")</f>
        <v>0.08</v>
      </c>
      <c r="AD375" s="186">
        <f t="shared" si="325"/>
        <v>71411.75</v>
      </c>
      <c r="AE375" s="86">
        <f t="shared" si="370"/>
        <v>4.9055678194751039E-4</v>
      </c>
      <c r="AF375" s="501"/>
      <c r="AG375" s="501"/>
      <c r="AH375" s="101" t="s">
        <v>156</v>
      </c>
      <c r="AI375" s="183">
        <v>1812054</v>
      </c>
      <c r="AJ375" s="151">
        <f>IFERROR(AI375/AF362,"-")</f>
        <v>1.0124664316197924E-2</v>
      </c>
      <c r="AK375" s="183">
        <v>22</v>
      </c>
      <c r="AL375" s="151">
        <f>IFERROR(AK375/AG362,"-")</f>
        <v>0.12941176470588237</v>
      </c>
      <c r="AM375" s="186">
        <f t="shared" si="326"/>
        <v>82366.090909090912</v>
      </c>
      <c r="AN375" s="86">
        <f t="shared" si="371"/>
        <v>1.3490311503556536E-3</v>
      </c>
      <c r="AO375" s="501"/>
      <c r="AP375" s="520"/>
      <c r="AQ375" s="101" t="s">
        <v>156</v>
      </c>
      <c r="AR375" s="183">
        <f t="shared" si="321"/>
        <v>11631490</v>
      </c>
      <c r="AS375" s="151">
        <f>IFERROR(AR375/AO362,"-")</f>
        <v>9.2721950025556246E-3</v>
      </c>
      <c r="AT375" s="183">
        <f t="shared" si="322"/>
        <v>174</v>
      </c>
      <c r="AU375" s="151">
        <f>IFERROR(AT375/AP362,"-")</f>
        <v>9.8471986417657045E-2</v>
      </c>
      <c r="AV375" s="186">
        <f t="shared" si="327"/>
        <v>66847.643678160923</v>
      </c>
      <c r="AW375" s="86">
        <f t="shared" si="372"/>
        <v>1.0669610007358351E-2</v>
      </c>
      <c r="AX375" s="98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P375" s="132"/>
      <c r="BQ375" s="132"/>
      <c r="BR375" s="132"/>
      <c r="BS375" s="132"/>
      <c r="BU375" s="66"/>
      <c r="BV375" s="124"/>
    </row>
    <row r="376" spans="2:74" s="10" customFormat="1" ht="14.25" customHeight="1">
      <c r="B376" s="505"/>
      <c r="C376" s="507"/>
      <c r="D376" s="494"/>
      <c r="E376" s="501"/>
      <c r="F376" s="501"/>
      <c r="G376" s="101" t="s">
        <v>157</v>
      </c>
      <c r="H376" s="183">
        <v>3695846</v>
      </c>
      <c r="I376" s="151">
        <f>IFERROR(H376/E362,"-")</f>
        <v>4.3001769091565254E-3</v>
      </c>
      <c r="J376" s="183">
        <v>54</v>
      </c>
      <c r="K376" s="151">
        <f>IFERROR(J376/F362,"-")</f>
        <v>4.09711684370258E-2</v>
      </c>
      <c r="L376" s="186">
        <f t="shared" si="323"/>
        <v>68441.592592592599</v>
      </c>
      <c r="M376" s="86">
        <f t="shared" si="368"/>
        <v>3.3112582781456954E-3</v>
      </c>
      <c r="N376" s="501"/>
      <c r="O376" s="501"/>
      <c r="P376" s="101" t="s">
        <v>157</v>
      </c>
      <c r="Q376" s="183">
        <v>645027</v>
      </c>
      <c r="R376" s="151">
        <f>IFERROR(Q376/N362,"-")</f>
        <v>4.7687017697427081E-3</v>
      </c>
      <c r="S376" s="183">
        <v>17</v>
      </c>
      <c r="T376" s="151">
        <f>IFERROR(S376/O362,"-")</f>
        <v>9.4972067039106142E-2</v>
      </c>
      <c r="U376" s="186">
        <f t="shared" si="324"/>
        <v>37942.76470588235</v>
      </c>
      <c r="V376" s="86">
        <f t="shared" si="369"/>
        <v>1.0424331616384597E-3</v>
      </c>
      <c r="W376" s="501"/>
      <c r="X376" s="501"/>
      <c r="Y376" s="101" t="s">
        <v>157</v>
      </c>
      <c r="Z376" s="183">
        <v>347353</v>
      </c>
      <c r="AA376" s="151">
        <f>IFERROR(Z376/W362,"-")</f>
        <v>4.3017002064699196E-3</v>
      </c>
      <c r="AB376" s="183">
        <v>9</v>
      </c>
      <c r="AC376" s="151">
        <f>IFERROR(AB376/X362,"-")</f>
        <v>0.09</v>
      </c>
      <c r="AD376" s="186">
        <f t="shared" si="325"/>
        <v>38594.777777777781</v>
      </c>
      <c r="AE376" s="86">
        <f t="shared" si="370"/>
        <v>5.5187637969094923E-4</v>
      </c>
      <c r="AF376" s="501"/>
      <c r="AG376" s="501"/>
      <c r="AH376" s="101" t="s">
        <v>157</v>
      </c>
      <c r="AI376" s="183">
        <v>636321</v>
      </c>
      <c r="AJ376" s="151">
        <f>IFERROR(AI376/AF362,"-")</f>
        <v>3.5553777770129251E-3</v>
      </c>
      <c r="AK376" s="183">
        <v>16</v>
      </c>
      <c r="AL376" s="151">
        <f>IFERROR(AK376/AG362,"-")</f>
        <v>9.4117647058823528E-2</v>
      </c>
      <c r="AM376" s="186">
        <f t="shared" si="326"/>
        <v>39770.0625</v>
      </c>
      <c r="AN376" s="86">
        <f t="shared" si="371"/>
        <v>9.8111356389502078E-4</v>
      </c>
      <c r="AO376" s="501"/>
      <c r="AP376" s="520"/>
      <c r="AQ376" s="101" t="s">
        <v>157</v>
      </c>
      <c r="AR376" s="183">
        <f t="shared" si="321"/>
        <v>5324547</v>
      </c>
      <c r="AS376" s="151">
        <f>IFERROR(AR376/AO362,"-")</f>
        <v>4.2445325649828648E-3</v>
      </c>
      <c r="AT376" s="183">
        <f t="shared" si="322"/>
        <v>96</v>
      </c>
      <c r="AU376" s="151">
        <f>IFERROR(AT376/AP362,"-")</f>
        <v>5.4329371816638369E-2</v>
      </c>
      <c r="AV376" s="186">
        <f t="shared" si="327"/>
        <v>55464.03125</v>
      </c>
      <c r="AW376" s="86">
        <f t="shared" si="372"/>
        <v>5.8866813833701251E-3</v>
      </c>
      <c r="AX376" s="98"/>
      <c r="AY376" s="66"/>
      <c r="AZ376" s="66"/>
      <c r="BA376" s="66"/>
      <c r="BB376" s="66"/>
      <c r="BC376" s="66"/>
      <c r="BD376" s="66"/>
      <c r="BE376" s="66"/>
      <c r="BF376" s="66"/>
      <c r="BG376" s="66"/>
      <c r="BH376" s="66"/>
      <c r="BI376" s="66"/>
      <c r="BP376" s="132"/>
      <c r="BQ376" s="132"/>
      <c r="BR376" s="132"/>
      <c r="BS376" s="132"/>
      <c r="BU376" s="66"/>
      <c r="BV376" s="124"/>
    </row>
    <row r="377" spans="2:74" s="10" customFormat="1" ht="14.25" customHeight="1">
      <c r="B377" s="505"/>
      <c r="C377" s="507"/>
      <c r="D377" s="494"/>
      <c r="E377" s="501"/>
      <c r="F377" s="501"/>
      <c r="G377" s="102" t="s">
        <v>158</v>
      </c>
      <c r="H377" s="184">
        <v>2165025</v>
      </c>
      <c r="I377" s="152">
        <f>IFERROR(H377/E362,"-")</f>
        <v>2.5190417871162937E-3</v>
      </c>
      <c r="J377" s="184">
        <v>112</v>
      </c>
      <c r="K377" s="152">
        <f>IFERROR(J377/F362,"-")</f>
        <v>8.4977238239757211E-2</v>
      </c>
      <c r="L377" s="187">
        <f t="shared" si="323"/>
        <v>19330.580357142859</v>
      </c>
      <c r="M377" s="87">
        <f t="shared" si="368"/>
        <v>6.8677949472651456E-3</v>
      </c>
      <c r="N377" s="501"/>
      <c r="O377" s="501"/>
      <c r="P377" s="102" t="s">
        <v>158</v>
      </c>
      <c r="Q377" s="184">
        <v>336017</v>
      </c>
      <c r="R377" s="152">
        <f>IFERROR(Q377/N362,"-")</f>
        <v>2.4841826195859018E-3</v>
      </c>
      <c r="S377" s="184">
        <v>19</v>
      </c>
      <c r="T377" s="152">
        <f>IFERROR(S377/O362,"-")</f>
        <v>0.10614525139664804</v>
      </c>
      <c r="U377" s="187">
        <f t="shared" si="324"/>
        <v>17685.105263157893</v>
      </c>
      <c r="V377" s="87">
        <f t="shared" si="369"/>
        <v>1.1650723571253372E-3</v>
      </c>
      <c r="W377" s="501"/>
      <c r="X377" s="501"/>
      <c r="Y377" s="102" t="s">
        <v>158</v>
      </c>
      <c r="Z377" s="184">
        <v>24500</v>
      </c>
      <c r="AA377" s="152">
        <f>IFERROR(Z377/W362,"-")</f>
        <v>3.0341368883675401E-4</v>
      </c>
      <c r="AB377" s="184">
        <v>6</v>
      </c>
      <c r="AC377" s="152">
        <f>IFERROR(AB377/X362,"-")</f>
        <v>0.06</v>
      </c>
      <c r="AD377" s="187">
        <f t="shared" si="325"/>
        <v>4083.3333333333335</v>
      </c>
      <c r="AE377" s="87">
        <f t="shared" si="370"/>
        <v>3.6791758646063282E-4</v>
      </c>
      <c r="AF377" s="501"/>
      <c r="AG377" s="501"/>
      <c r="AH377" s="102" t="s">
        <v>158</v>
      </c>
      <c r="AI377" s="184">
        <v>181604</v>
      </c>
      <c r="AJ377" s="152">
        <f>IFERROR(AI377/AF362,"-")</f>
        <v>1.0146935678952216E-3</v>
      </c>
      <c r="AK377" s="184">
        <v>20</v>
      </c>
      <c r="AL377" s="152">
        <f>IFERROR(AK377/AG362,"-")</f>
        <v>0.11764705882352941</v>
      </c>
      <c r="AM377" s="187">
        <f t="shared" si="326"/>
        <v>9080.2000000000007</v>
      </c>
      <c r="AN377" s="87">
        <f t="shared" si="371"/>
        <v>1.2263919548687761E-3</v>
      </c>
      <c r="AO377" s="501"/>
      <c r="AP377" s="520"/>
      <c r="AQ377" s="102" t="s">
        <v>158</v>
      </c>
      <c r="AR377" s="184">
        <f t="shared" si="321"/>
        <v>2707146</v>
      </c>
      <c r="AS377" s="152">
        <f>IFERROR(AR377/AO362,"-")</f>
        <v>2.1580369851488031E-3</v>
      </c>
      <c r="AT377" s="184">
        <f t="shared" si="322"/>
        <v>157</v>
      </c>
      <c r="AU377" s="152">
        <f>IFERROR(AT377/AP362,"-")</f>
        <v>8.8851160158460674E-2</v>
      </c>
      <c r="AV377" s="187">
        <f t="shared" si="327"/>
        <v>17242.96815286624</v>
      </c>
      <c r="AW377" s="87">
        <f t="shared" si="372"/>
        <v>9.6271768457198929E-3</v>
      </c>
      <c r="AX377" s="98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P377" s="132"/>
      <c r="BQ377" s="132"/>
      <c r="BR377" s="132"/>
      <c r="BS377" s="132"/>
      <c r="BU377" s="66"/>
      <c r="BV377" s="124"/>
    </row>
    <row r="378" spans="2:74" s="10" customFormat="1" ht="14.25" customHeight="1">
      <c r="B378" s="505"/>
      <c r="C378" s="508"/>
      <c r="D378" s="495"/>
      <c r="E378" s="502"/>
      <c r="F378" s="502"/>
      <c r="G378" s="103" t="s">
        <v>81</v>
      </c>
      <c r="H378" s="174">
        <v>158237188</v>
      </c>
      <c r="I378" s="152">
        <f>IFERROR(H378/E362,"-")</f>
        <v>0.18411154090496734</v>
      </c>
      <c r="J378" s="184">
        <v>1046</v>
      </c>
      <c r="K378" s="152">
        <f>IFERROR(J378/F362,"-")</f>
        <v>0.79362670713201822</v>
      </c>
      <c r="L378" s="187">
        <f t="shared" si="323"/>
        <v>151278.38240917781</v>
      </c>
      <c r="M378" s="88">
        <f t="shared" si="368"/>
        <v>6.4140299239636989E-2</v>
      </c>
      <c r="N378" s="502"/>
      <c r="O378" s="502"/>
      <c r="P378" s="103" t="s">
        <v>81</v>
      </c>
      <c r="Q378" s="174">
        <v>30678656</v>
      </c>
      <c r="R378" s="152">
        <f>IFERROR(Q378/N362,"-")</f>
        <v>0.22680811990897706</v>
      </c>
      <c r="S378" s="184">
        <v>161</v>
      </c>
      <c r="T378" s="152">
        <f>IFERROR(S378/O362,"-")</f>
        <v>0.8994413407821229</v>
      </c>
      <c r="U378" s="187">
        <f t="shared" si="324"/>
        <v>190550.65838509318</v>
      </c>
      <c r="V378" s="88">
        <f t="shared" si="369"/>
        <v>9.8724552366936478E-3</v>
      </c>
      <c r="W378" s="502"/>
      <c r="X378" s="502"/>
      <c r="Y378" s="103" t="s">
        <v>81</v>
      </c>
      <c r="Z378" s="174">
        <v>21614833</v>
      </c>
      <c r="AA378" s="152">
        <f>IFERROR(Z378/W362,"-")</f>
        <v>0.26768311078042462</v>
      </c>
      <c r="AB378" s="184">
        <v>89</v>
      </c>
      <c r="AC378" s="152">
        <f>IFERROR(AB378/X362,"-")</f>
        <v>0.89</v>
      </c>
      <c r="AD378" s="187">
        <f t="shared" si="325"/>
        <v>242863.29213483146</v>
      </c>
      <c r="AE378" s="88">
        <f t="shared" si="370"/>
        <v>5.4574441991660531E-3</v>
      </c>
      <c r="AF378" s="502"/>
      <c r="AG378" s="502"/>
      <c r="AH378" s="103" t="s">
        <v>81</v>
      </c>
      <c r="AI378" s="174">
        <v>34415899</v>
      </c>
      <c r="AJ378" s="152">
        <f>IFERROR(AI378/AF362,"-")</f>
        <v>0.19229527625289966</v>
      </c>
      <c r="AK378" s="184">
        <v>150</v>
      </c>
      <c r="AL378" s="152">
        <f>IFERROR(AK378/AG362,"-")</f>
        <v>0.88235294117647056</v>
      </c>
      <c r="AM378" s="187">
        <f t="shared" si="326"/>
        <v>229439.32666666666</v>
      </c>
      <c r="AN378" s="88">
        <f t="shared" si="371"/>
        <v>9.19793966151582E-3</v>
      </c>
      <c r="AO378" s="502"/>
      <c r="AP378" s="521"/>
      <c r="AQ378" s="103" t="s">
        <v>81</v>
      </c>
      <c r="AR378" s="174">
        <f t="shared" si="321"/>
        <v>244946576</v>
      </c>
      <c r="AS378" s="152">
        <f>IFERROR(AR378/AO362,"-")</f>
        <v>0.19526237978799893</v>
      </c>
      <c r="AT378" s="184">
        <f t="shared" si="322"/>
        <v>1446</v>
      </c>
      <c r="AU378" s="152">
        <f>IFERROR(AT378/AP362,"-")</f>
        <v>0.8183361629881154</v>
      </c>
      <c r="AV378" s="187">
        <f t="shared" si="327"/>
        <v>169395.9723374827</v>
      </c>
      <c r="AW378" s="88">
        <f t="shared" si="372"/>
        <v>8.8668138337012509E-2</v>
      </c>
      <c r="AX378" s="98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P378" s="132"/>
      <c r="BQ378" s="132"/>
      <c r="BR378" s="132"/>
      <c r="BS378" s="132"/>
      <c r="BU378" s="66"/>
      <c r="BV378" s="124"/>
    </row>
    <row r="379" spans="2:74" s="10" customFormat="1" ht="14.25" customHeight="1">
      <c r="B379" s="505">
        <v>23</v>
      </c>
      <c r="C379" s="506" t="s">
        <v>139</v>
      </c>
      <c r="D379" s="493">
        <f>BL27</f>
        <v>27323</v>
      </c>
      <c r="E379" s="503">
        <f t="shared" ref="E379" si="373">VLOOKUP(C379,$AY$5:$BI$78,2,0)</f>
        <v>1248793710</v>
      </c>
      <c r="F379" s="503">
        <f t="shared" ref="F379" si="374">VLOOKUP(C379,$AY$5:$BI$78,7,0)</f>
        <v>1921</v>
      </c>
      <c r="G379" s="99" t="s">
        <v>144</v>
      </c>
      <c r="H379" s="182">
        <v>19926356</v>
      </c>
      <c r="I379" s="150">
        <f>IFERROR(H379/E379,"-")</f>
        <v>1.5956483317008378E-2</v>
      </c>
      <c r="J379" s="182">
        <v>432</v>
      </c>
      <c r="K379" s="150">
        <f>IFERROR(J379/F379,"-")</f>
        <v>0.22488287350338365</v>
      </c>
      <c r="L379" s="185">
        <f t="shared" si="323"/>
        <v>46125.824074074073</v>
      </c>
      <c r="M379" s="85">
        <f>IFERROR(J379/$BL$27,0)</f>
        <v>1.581085532335395E-2</v>
      </c>
      <c r="N379" s="503">
        <f t="shared" ref="N379" si="375">VLOOKUP(C379,$AY$5:$BI$78,3,0)</f>
        <v>201523000</v>
      </c>
      <c r="O379" s="503">
        <f t="shared" ref="O379" si="376">VLOOKUP(C379,$AY$5:$BI$78,8,0)</f>
        <v>254</v>
      </c>
      <c r="P379" s="99" t="s">
        <v>144</v>
      </c>
      <c r="Q379" s="182">
        <v>2839271</v>
      </c>
      <c r="R379" s="150">
        <f>IFERROR(Q379/N379,"-")</f>
        <v>1.4089066756648125E-2</v>
      </c>
      <c r="S379" s="182">
        <v>71</v>
      </c>
      <c r="T379" s="150">
        <f>IFERROR(S379/O379,"-")</f>
        <v>0.27952755905511811</v>
      </c>
      <c r="U379" s="185">
        <f t="shared" si="324"/>
        <v>39989.732394366198</v>
      </c>
      <c r="V379" s="85">
        <f>IFERROR(S379/$BL$27,0)</f>
        <v>2.5985433517549316E-3</v>
      </c>
      <c r="W379" s="503">
        <f t="shared" ref="W379" si="377">VLOOKUP(C379,$AY$5:$BI$78,4,0)</f>
        <v>82368500</v>
      </c>
      <c r="X379" s="503">
        <f t="shared" ref="X379" si="378">VLOOKUP(C379,$AY$5:$BI$78,9,0)</f>
        <v>107</v>
      </c>
      <c r="Y379" s="99" t="s">
        <v>144</v>
      </c>
      <c r="Z379" s="182">
        <v>755663</v>
      </c>
      <c r="AA379" s="150">
        <f>IFERROR(Z379/W379,"-")</f>
        <v>9.1741745934428819E-3</v>
      </c>
      <c r="AB379" s="182">
        <v>28</v>
      </c>
      <c r="AC379" s="150">
        <f>IFERROR(AB379/X379,"-")</f>
        <v>0.26168224299065418</v>
      </c>
      <c r="AD379" s="185">
        <f t="shared" si="325"/>
        <v>26987.964285714286</v>
      </c>
      <c r="AE379" s="85">
        <f>IFERROR(AB379/$BL$27,0)</f>
        <v>1.0247776598470153E-3</v>
      </c>
      <c r="AF379" s="503">
        <f t="shared" ref="AF379" si="379">VLOOKUP(C379,$AY$5:$BI$78,5,0)</f>
        <v>236626040</v>
      </c>
      <c r="AG379" s="503">
        <f t="shared" ref="AG379" si="380">VLOOKUP(C379,$AY$5:$BI$78,10,0)</f>
        <v>207</v>
      </c>
      <c r="AH379" s="99" t="s">
        <v>144</v>
      </c>
      <c r="AI379" s="182">
        <v>2956253</v>
      </c>
      <c r="AJ379" s="150">
        <f>IFERROR(AI379/AF379,"-")</f>
        <v>1.2493354493021986E-2</v>
      </c>
      <c r="AK379" s="182">
        <v>55</v>
      </c>
      <c r="AL379" s="150">
        <f>IFERROR(AK379/AG379,"-")</f>
        <v>0.26570048309178745</v>
      </c>
      <c r="AM379" s="185">
        <f t="shared" si="326"/>
        <v>53750.054545454543</v>
      </c>
      <c r="AN379" s="85">
        <f>IFERROR(AK379/$BL$27,0)</f>
        <v>2.0129561175566374E-3</v>
      </c>
      <c r="AO379" s="503">
        <f t="shared" ref="AO379" si="381">VLOOKUP(C379,$AY$5:$BI$78,6,0)</f>
        <v>1769311250</v>
      </c>
      <c r="AP379" s="519">
        <f t="shared" ref="AP379" si="382">VLOOKUP(C379,$AY$5:$BI$78,11,0)</f>
        <v>2489</v>
      </c>
      <c r="AQ379" s="99" t="s">
        <v>144</v>
      </c>
      <c r="AR379" s="182">
        <f t="shared" si="321"/>
        <v>26477543</v>
      </c>
      <c r="AS379" s="150">
        <f>IFERROR(AR379/AO379,"-")</f>
        <v>1.4964887042910059E-2</v>
      </c>
      <c r="AT379" s="182">
        <f t="shared" si="322"/>
        <v>586</v>
      </c>
      <c r="AU379" s="150">
        <f>IFERROR(AT379/AP379,"-")</f>
        <v>0.23543591803937325</v>
      </c>
      <c r="AV379" s="185">
        <f t="shared" si="327"/>
        <v>45183.520477815699</v>
      </c>
      <c r="AW379" s="85">
        <f>IFERROR(AT379/$BL$27,0)</f>
        <v>2.1447132452512535E-2</v>
      </c>
      <c r="AX379" s="98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P379" s="132"/>
      <c r="BQ379" s="132"/>
      <c r="BR379" s="132"/>
      <c r="BS379" s="132"/>
      <c r="BU379" s="66"/>
      <c r="BV379" s="124"/>
    </row>
    <row r="380" spans="2:74" s="10" customFormat="1" ht="14.25" customHeight="1">
      <c r="B380" s="505"/>
      <c r="C380" s="507"/>
      <c r="D380" s="494"/>
      <c r="E380" s="501"/>
      <c r="F380" s="501"/>
      <c r="G380" s="100" t="s">
        <v>145</v>
      </c>
      <c r="H380" s="183">
        <v>21450404</v>
      </c>
      <c r="I380" s="151">
        <f>IFERROR(H380/E379,"-")</f>
        <v>1.7176899457637403E-2</v>
      </c>
      <c r="J380" s="183">
        <v>516</v>
      </c>
      <c r="K380" s="151">
        <f>IFERROR(J380/F379,"-")</f>
        <v>0.26861009890681936</v>
      </c>
      <c r="L380" s="186">
        <f t="shared" si="323"/>
        <v>41570.550387596901</v>
      </c>
      <c r="M380" s="86">
        <f t="shared" ref="M380:M395" si="383">IFERROR(J380/$BL$27,0)</f>
        <v>1.8885188302894998E-2</v>
      </c>
      <c r="N380" s="501"/>
      <c r="O380" s="501"/>
      <c r="P380" s="100" t="s">
        <v>145</v>
      </c>
      <c r="Q380" s="183">
        <v>5001970</v>
      </c>
      <c r="R380" s="151">
        <f>IFERROR(Q380/N379,"-")</f>
        <v>2.4820839308664518E-2</v>
      </c>
      <c r="S380" s="183">
        <v>67</v>
      </c>
      <c r="T380" s="151">
        <f>IFERROR(S380/O379,"-")</f>
        <v>0.26377952755905509</v>
      </c>
      <c r="U380" s="186">
        <f t="shared" si="324"/>
        <v>74656.26865671642</v>
      </c>
      <c r="V380" s="86">
        <f t="shared" ref="V380:V395" si="384">IFERROR(S380/$BL$27,0)</f>
        <v>2.452146543205358E-3</v>
      </c>
      <c r="W380" s="501"/>
      <c r="X380" s="501"/>
      <c r="Y380" s="100" t="s">
        <v>145</v>
      </c>
      <c r="Z380" s="183">
        <v>1011443</v>
      </c>
      <c r="AA380" s="151">
        <f>IFERROR(Z380/W379,"-")</f>
        <v>1.2279487911033952E-2</v>
      </c>
      <c r="AB380" s="183">
        <v>28</v>
      </c>
      <c r="AC380" s="151">
        <f>IFERROR(AB380/X379,"-")</f>
        <v>0.26168224299065418</v>
      </c>
      <c r="AD380" s="186">
        <f t="shared" si="325"/>
        <v>36122.964285714283</v>
      </c>
      <c r="AE380" s="86">
        <f t="shared" ref="AE380:AE395" si="385">IFERROR(AB380/$BL$27,0)</f>
        <v>1.0247776598470153E-3</v>
      </c>
      <c r="AF380" s="501"/>
      <c r="AG380" s="501"/>
      <c r="AH380" s="100" t="s">
        <v>145</v>
      </c>
      <c r="AI380" s="183">
        <v>3460459</v>
      </c>
      <c r="AJ380" s="151">
        <f>IFERROR(AI380/AF379,"-")</f>
        <v>1.462416816002161E-2</v>
      </c>
      <c r="AK380" s="183">
        <v>75</v>
      </c>
      <c r="AL380" s="151">
        <f>IFERROR(AK380/AG379,"-")</f>
        <v>0.36231884057971014</v>
      </c>
      <c r="AM380" s="186">
        <f t="shared" si="326"/>
        <v>46139.453333333331</v>
      </c>
      <c r="AN380" s="86">
        <f t="shared" ref="AN380:AN395" si="386">IFERROR(AK380/$BL$27,0)</f>
        <v>2.7449401603045053E-3</v>
      </c>
      <c r="AO380" s="501"/>
      <c r="AP380" s="520"/>
      <c r="AQ380" s="100" t="s">
        <v>145</v>
      </c>
      <c r="AR380" s="183">
        <f t="shared" si="321"/>
        <v>30924276</v>
      </c>
      <c r="AS380" s="151">
        <f>IFERROR(AR380/AO379,"-")</f>
        <v>1.747814354314426E-2</v>
      </c>
      <c r="AT380" s="183">
        <f t="shared" si="322"/>
        <v>686</v>
      </c>
      <c r="AU380" s="151">
        <f>IFERROR(AT380/AP379,"-")</f>
        <v>0.27561269586179188</v>
      </c>
      <c r="AV380" s="186">
        <f t="shared" si="327"/>
        <v>45079.119533527693</v>
      </c>
      <c r="AW380" s="86">
        <f t="shared" ref="AW380:AW395" si="387">IFERROR(AT380/$BL$27,0)</f>
        <v>2.5107052666251874E-2</v>
      </c>
      <c r="AX380" s="98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P380" s="132"/>
      <c r="BQ380" s="132"/>
      <c r="BR380" s="132"/>
      <c r="BS380" s="132"/>
      <c r="BU380" s="66"/>
      <c r="BV380" s="124"/>
    </row>
    <row r="381" spans="2:74" s="10" customFormat="1" ht="14.25" customHeight="1">
      <c r="B381" s="505"/>
      <c r="C381" s="507"/>
      <c r="D381" s="494"/>
      <c r="E381" s="501"/>
      <c r="F381" s="501"/>
      <c r="G381" s="101" t="s">
        <v>146</v>
      </c>
      <c r="H381" s="183">
        <v>37198830</v>
      </c>
      <c r="I381" s="151">
        <f>IFERROR(H381/E379,"-")</f>
        <v>2.9787810190043319E-2</v>
      </c>
      <c r="J381" s="183">
        <v>613</v>
      </c>
      <c r="K381" s="151">
        <f>IFERROR(J381/F379,"-")</f>
        <v>0.31910463300364394</v>
      </c>
      <c r="L381" s="186">
        <f t="shared" si="323"/>
        <v>60683.246329526919</v>
      </c>
      <c r="M381" s="86">
        <f t="shared" si="383"/>
        <v>2.2435310910222158E-2</v>
      </c>
      <c r="N381" s="501"/>
      <c r="O381" s="501"/>
      <c r="P381" s="101" t="s">
        <v>146</v>
      </c>
      <c r="Q381" s="183">
        <v>6583908</v>
      </c>
      <c r="R381" s="151">
        <f>IFERROR(Q381/N379,"-")</f>
        <v>3.2670752221830759E-2</v>
      </c>
      <c r="S381" s="183">
        <v>103</v>
      </c>
      <c r="T381" s="151">
        <f>IFERROR(S381/O379,"-")</f>
        <v>0.40551181102362205</v>
      </c>
      <c r="U381" s="186">
        <f t="shared" si="324"/>
        <v>63921.436893203885</v>
      </c>
      <c r="V381" s="86">
        <f t="shared" si="384"/>
        <v>3.7697178201515206E-3</v>
      </c>
      <c r="W381" s="501"/>
      <c r="X381" s="501"/>
      <c r="Y381" s="101" t="s">
        <v>146</v>
      </c>
      <c r="Z381" s="183">
        <v>1146470</v>
      </c>
      <c r="AA381" s="151">
        <f>IFERROR(Z381/W379,"-")</f>
        <v>1.3918791771126099E-2</v>
      </c>
      <c r="AB381" s="183">
        <v>40</v>
      </c>
      <c r="AC381" s="151">
        <f>IFERROR(AB381/X379,"-")</f>
        <v>0.37383177570093457</v>
      </c>
      <c r="AD381" s="186">
        <f t="shared" si="325"/>
        <v>28661.75</v>
      </c>
      <c r="AE381" s="86">
        <f t="shared" si="385"/>
        <v>1.4639680854957361E-3</v>
      </c>
      <c r="AF381" s="501"/>
      <c r="AG381" s="501"/>
      <c r="AH381" s="101" t="s">
        <v>146</v>
      </c>
      <c r="AI381" s="183">
        <v>5335340</v>
      </c>
      <c r="AJ381" s="151">
        <f>IFERROR(AI381/AF379,"-")</f>
        <v>2.254756069957474E-2</v>
      </c>
      <c r="AK381" s="183">
        <v>78</v>
      </c>
      <c r="AL381" s="151">
        <f>IFERROR(AK381/AG379,"-")</f>
        <v>0.37681159420289856</v>
      </c>
      <c r="AM381" s="186">
        <f t="shared" si="326"/>
        <v>68401.794871794875</v>
      </c>
      <c r="AN381" s="86">
        <f t="shared" si="386"/>
        <v>2.8547377667166858E-3</v>
      </c>
      <c r="AO381" s="501"/>
      <c r="AP381" s="520"/>
      <c r="AQ381" s="101" t="s">
        <v>146</v>
      </c>
      <c r="AR381" s="183">
        <f t="shared" si="321"/>
        <v>50264548</v>
      </c>
      <c r="AS381" s="151">
        <f>IFERROR(AR381/AO379,"-")</f>
        <v>2.8409104390197032E-2</v>
      </c>
      <c r="AT381" s="183">
        <f t="shared" si="322"/>
        <v>834</v>
      </c>
      <c r="AU381" s="151">
        <f>IFERROR(AT381/AP379,"-")</f>
        <v>0.3350743270389715</v>
      </c>
      <c r="AV381" s="186">
        <f t="shared" si="327"/>
        <v>60269.242206235009</v>
      </c>
      <c r="AW381" s="86">
        <f t="shared" si="387"/>
        <v>3.0523734582586101E-2</v>
      </c>
      <c r="AX381" s="98"/>
      <c r="AY381" s="66"/>
      <c r="AZ381" s="66"/>
      <c r="BA381" s="66"/>
      <c r="BB381" s="66"/>
      <c r="BC381" s="66"/>
      <c r="BD381" s="66"/>
      <c r="BE381" s="66"/>
      <c r="BF381" s="66"/>
      <c r="BG381" s="66"/>
      <c r="BH381" s="66"/>
      <c r="BI381" s="66"/>
      <c r="BP381" s="132"/>
      <c r="BQ381" s="132"/>
      <c r="BR381" s="132"/>
      <c r="BS381" s="132"/>
      <c r="BU381" s="66"/>
      <c r="BV381" s="124"/>
    </row>
    <row r="382" spans="2:74" s="10" customFormat="1" ht="14.25" customHeight="1">
      <c r="B382" s="505"/>
      <c r="C382" s="507"/>
      <c r="D382" s="494"/>
      <c r="E382" s="501"/>
      <c r="F382" s="501"/>
      <c r="G382" s="101" t="s">
        <v>147</v>
      </c>
      <c r="H382" s="183">
        <v>3503422</v>
      </c>
      <c r="I382" s="151">
        <f>IFERROR(H382/E379,"-")</f>
        <v>2.8054449441453386E-3</v>
      </c>
      <c r="J382" s="183">
        <v>98</v>
      </c>
      <c r="K382" s="151">
        <f>IFERROR(J382/F379,"-")</f>
        <v>5.1015096304008328E-2</v>
      </c>
      <c r="L382" s="186">
        <f t="shared" si="323"/>
        <v>35749.204081632655</v>
      </c>
      <c r="M382" s="86">
        <f t="shared" si="383"/>
        <v>3.5867218094645537E-3</v>
      </c>
      <c r="N382" s="501"/>
      <c r="O382" s="501"/>
      <c r="P382" s="101" t="s">
        <v>147</v>
      </c>
      <c r="Q382" s="183">
        <v>145642</v>
      </c>
      <c r="R382" s="151">
        <f>IFERROR(Q382/N379,"-")</f>
        <v>7.2270658932231061E-4</v>
      </c>
      <c r="S382" s="183">
        <v>18</v>
      </c>
      <c r="T382" s="151">
        <f>IFERROR(S382/O379,"-")</f>
        <v>7.0866141732283464E-2</v>
      </c>
      <c r="U382" s="186">
        <f t="shared" si="324"/>
        <v>8091.2222222222226</v>
      </c>
      <c r="V382" s="86">
        <f t="shared" si="384"/>
        <v>6.5878563847308132E-4</v>
      </c>
      <c r="W382" s="501"/>
      <c r="X382" s="501"/>
      <c r="Y382" s="101" t="s">
        <v>147</v>
      </c>
      <c r="Z382" s="183">
        <v>43363</v>
      </c>
      <c r="AA382" s="151">
        <f>IFERROR(Z382/W379,"-")</f>
        <v>5.264512526026333E-4</v>
      </c>
      <c r="AB382" s="183">
        <v>6</v>
      </c>
      <c r="AC382" s="151">
        <f>IFERROR(AB382/X379,"-")</f>
        <v>5.6074766355140186E-2</v>
      </c>
      <c r="AD382" s="186">
        <f t="shared" si="325"/>
        <v>7227.166666666667</v>
      </c>
      <c r="AE382" s="86">
        <f t="shared" si="385"/>
        <v>2.1959521282436043E-4</v>
      </c>
      <c r="AF382" s="501"/>
      <c r="AG382" s="501"/>
      <c r="AH382" s="101" t="s">
        <v>147</v>
      </c>
      <c r="AI382" s="183">
        <v>242853</v>
      </c>
      <c r="AJ382" s="151">
        <f>IFERROR(AI382/AF379,"-")</f>
        <v>1.0263156159820788E-3</v>
      </c>
      <c r="AK382" s="183">
        <v>19</v>
      </c>
      <c r="AL382" s="151">
        <f>IFERROR(AK382/AG379,"-")</f>
        <v>9.1787439613526575E-2</v>
      </c>
      <c r="AM382" s="186">
        <f t="shared" si="326"/>
        <v>12781.736842105263</v>
      </c>
      <c r="AN382" s="86">
        <f t="shared" si="386"/>
        <v>6.9538484061047474E-4</v>
      </c>
      <c r="AO382" s="501"/>
      <c r="AP382" s="520"/>
      <c r="AQ382" s="101" t="s">
        <v>147</v>
      </c>
      <c r="AR382" s="183">
        <f t="shared" si="321"/>
        <v>3935280</v>
      </c>
      <c r="AS382" s="151">
        <f>IFERROR(AR382/AO379,"-")</f>
        <v>2.2241875192959971E-3</v>
      </c>
      <c r="AT382" s="183">
        <f t="shared" si="322"/>
        <v>141</v>
      </c>
      <c r="AU382" s="151">
        <f>IFERROR(AT382/AP379,"-")</f>
        <v>5.6649256729610284E-2</v>
      </c>
      <c r="AV382" s="186">
        <f t="shared" si="327"/>
        <v>27909.787234042553</v>
      </c>
      <c r="AW382" s="86">
        <f t="shared" si="387"/>
        <v>5.1604875013724705E-3</v>
      </c>
      <c r="AX382" s="98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P382" s="132"/>
      <c r="BQ382" s="132"/>
      <c r="BR382" s="132"/>
      <c r="BS382" s="132"/>
      <c r="BU382" s="66"/>
      <c r="BV382" s="124"/>
    </row>
    <row r="383" spans="2:74" s="10" customFormat="1" ht="14.25" customHeight="1">
      <c r="B383" s="505"/>
      <c r="C383" s="507"/>
      <c r="D383" s="494"/>
      <c r="E383" s="501"/>
      <c r="F383" s="501"/>
      <c r="G383" s="101" t="s">
        <v>148</v>
      </c>
      <c r="H383" s="183">
        <v>39380320</v>
      </c>
      <c r="I383" s="151">
        <f>IFERROR(H383/E379,"-")</f>
        <v>3.1534687983013621E-2</v>
      </c>
      <c r="J383" s="183">
        <v>681</v>
      </c>
      <c r="K383" s="151">
        <f>IFERROR(J383/F379,"-")</f>
        <v>0.35450286309213952</v>
      </c>
      <c r="L383" s="186">
        <f t="shared" si="323"/>
        <v>57827.195301027903</v>
      </c>
      <c r="M383" s="86">
        <f t="shared" si="383"/>
        <v>2.4924056655564908E-2</v>
      </c>
      <c r="N383" s="501"/>
      <c r="O383" s="501"/>
      <c r="P383" s="101" t="s">
        <v>148</v>
      </c>
      <c r="Q383" s="183">
        <v>5655542</v>
      </c>
      <c r="R383" s="151">
        <f>IFERROR(Q383/N379,"-")</f>
        <v>2.8064002620048333E-2</v>
      </c>
      <c r="S383" s="183">
        <v>102</v>
      </c>
      <c r="T383" s="151">
        <f>IFERROR(S383/O379,"-")</f>
        <v>0.40157480314960631</v>
      </c>
      <c r="U383" s="186">
        <f t="shared" si="324"/>
        <v>55446.490196078434</v>
      </c>
      <c r="V383" s="86">
        <f t="shared" si="384"/>
        <v>3.7331186180141274E-3</v>
      </c>
      <c r="W383" s="501"/>
      <c r="X383" s="501"/>
      <c r="Y383" s="101" t="s">
        <v>148</v>
      </c>
      <c r="Z383" s="183">
        <v>1027035</v>
      </c>
      <c r="AA383" s="151">
        <f>IFERROR(Z383/W379,"-")</f>
        <v>1.2468783576245774E-2</v>
      </c>
      <c r="AB383" s="183">
        <v>44</v>
      </c>
      <c r="AC383" s="151">
        <f>IFERROR(AB383/X379,"-")</f>
        <v>0.41121495327102803</v>
      </c>
      <c r="AD383" s="186">
        <f t="shared" si="325"/>
        <v>23341.704545454544</v>
      </c>
      <c r="AE383" s="86">
        <f t="shared" si="385"/>
        <v>1.6103648940453098E-3</v>
      </c>
      <c r="AF383" s="501"/>
      <c r="AG383" s="501"/>
      <c r="AH383" s="101" t="s">
        <v>148</v>
      </c>
      <c r="AI383" s="183">
        <v>3655876</v>
      </c>
      <c r="AJ383" s="151">
        <f>IFERROR(AI383/AF379,"-")</f>
        <v>1.5450015560417611E-2</v>
      </c>
      <c r="AK383" s="183">
        <v>90</v>
      </c>
      <c r="AL383" s="151">
        <f>IFERROR(AK383/AG379,"-")</f>
        <v>0.43478260869565216</v>
      </c>
      <c r="AM383" s="186">
        <f t="shared" si="326"/>
        <v>40620.844444444447</v>
      </c>
      <c r="AN383" s="86">
        <f t="shared" si="386"/>
        <v>3.2939281923654064E-3</v>
      </c>
      <c r="AO383" s="501"/>
      <c r="AP383" s="520"/>
      <c r="AQ383" s="101" t="s">
        <v>148</v>
      </c>
      <c r="AR383" s="183">
        <f t="shared" si="321"/>
        <v>49718773</v>
      </c>
      <c r="AS383" s="151">
        <f>IFERROR(AR383/AO379,"-")</f>
        <v>2.8100636900375783E-2</v>
      </c>
      <c r="AT383" s="183">
        <f t="shared" si="322"/>
        <v>917</v>
      </c>
      <c r="AU383" s="151">
        <f>IFERROR(AT383/AP379,"-")</f>
        <v>0.36842105263157893</v>
      </c>
      <c r="AV383" s="186">
        <f t="shared" si="327"/>
        <v>54218.945474372958</v>
      </c>
      <c r="AW383" s="86">
        <f t="shared" si="387"/>
        <v>3.356146835998975E-2</v>
      </c>
      <c r="AX383" s="98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P383" s="132"/>
      <c r="BQ383" s="132"/>
      <c r="BR383" s="132"/>
      <c r="BS383" s="132"/>
      <c r="BU383" s="66"/>
      <c r="BV383" s="124"/>
    </row>
    <row r="384" spans="2:74" s="10" customFormat="1" ht="14.25" customHeight="1">
      <c r="B384" s="505"/>
      <c r="C384" s="507"/>
      <c r="D384" s="494"/>
      <c r="E384" s="501"/>
      <c r="F384" s="501"/>
      <c r="G384" s="101" t="s">
        <v>149</v>
      </c>
      <c r="H384" s="183">
        <v>51679916</v>
      </c>
      <c r="I384" s="151">
        <f>IFERROR(H384/E379,"-")</f>
        <v>4.1383869558407692E-2</v>
      </c>
      <c r="J384" s="183">
        <v>870</v>
      </c>
      <c r="K384" s="151">
        <f>IFERROR(J384/F379,"-")</f>
        <v>0.45288912024986988</v>
      </c>
      <c r="L384" s="186">
        <f t="shared" si="323"/>
        <v>59402.202298850578</v>
      </c>
      <c r="M384" s="86">
        <f t="shared" si="383"/>
        <v>3.1841305859532265E-2</v>
      </c>
      <c r="N384" s="501"/>
      <c r="O384" s="501"/>
      <c r="P384" s="101" t="s">
        <v>149</v>
      </c>
      <c r="Q384" s="183">
        <v>9005475</v>
      </c>
      <c r="R384" s="151">
        <f>IFERROR(Q384/N379,"-")</f>
        <v>4.4687082863990708E-2</v>
      </c>
      <c r="S384" s="183">
        <v>130</v>
      </c>
      <c r="T384" s="151">
        <f>IFERROR(S384/O379,"-")</f>
        <v>0.51181102362204722</v>
      </c>
      <c r="U384" s="186">
        <f t="shared" si="324"/>
        <v>69272.88461538461</v>
      </c>
      <c r="V384" s="86">
        <f t="shared" si="384"/>
        <v>4.7578962778611423E-3</v>
      </c>
      <c r="W384" s="501"/>
      <c r="X384" s="501"/>
      <c r="Y384" s="101" t="s">
        <v>149</v>
      </c>
      <c r="Z384" s="183">
        <v>3352705</v>
      </c>
      <c r="AA384" s="151">
        <f>IFERROR(Z384/W379,"-")</f>
        <v>4.0703727760005338E-2</v>
      </c>
      <c r="AB384" s="183">
        <v>57</v>
      </c>
      <c r="AC384" s="151">
        <f>IFERROR(AB384/X379,"-")</f>
        <v>0.53271028037383172</v>
      </c>
      <c r="AD384" s="186">
        <f t="shared" si="325"/>
        <v>58819.385964912282</v>
      </c>
      <c r="AE384" s="86">
        <f t="shared" si="385"/>
        <v>2.0861545218314242E-3</v>
      </c>
      <c r="AF384" s="501"/>
      <c r="AG384" s="501"/>
      <c r="AH384" s="101" t="s">
        <v>149</v>
      </c>
      <c r="AI384" s="183">
        <v>7562991</v>
      </c>
      <c r="AJ384" s="151">
        <f>IFERROR(AI384/AF379,"-")</f>
        <v>3.1961786623315003E-2</v>
      </c>
      <c r="AK384" s="183">
        <v>109</v>
      </c>
      <c r="AL384" s="151">
        <f>IFERROR(AK384/AG379,"-")</f>
        <v>0.52657004830917875</v>
      </c>
      <c r="AM384" s="186">
        <f t="shared" si="326"/>
        <v>69385.238532110088</v>
      </c>
      <c r="AN384" s="86">
        <f t="shared" si="386"/>
        <v>3.9893130329758811E-3</v>
      </c>
      <c r="AO384" s="501"/>
      <c r="AP384" s="520"/>
      <c r="AQ384" s="101" t="s">
        <v>149</v>
      </c>
      <c r="AR384" s="183">
        <f t="shared" si="321"/>
        <v>71601087</v>
      </c>
      <c r="AS384" s="151">
        <f>IFERROR(AR384/AO379,"-")</f>
        <v>4.046833873915627E-2</v>
      </c>
      <c r="AT384" s="183">
        <f t="shared" si="322"/>
        <v>1166</v>
      </c>
      <c r="AU384" s="151">
        <f>IFERROR(AT384/AP379,"-")</f>
        <v>0.46846122940940138</v>
      </c>
      <c r="AV384" s="186">
        <f t="shared" si="327"/>
        <v>61407.450257289878</v>
      </c>
      <c r="AW384" s="86">
        <f t="shared" si="387"/>
        <v>4.2674669692200712E-2</v>
      </c>
      <c r="AX384" s="98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P384" s="132"/>
      <c r="BQ384" s="132"/>
      <c r="BR384" s="132"/>
      <c r="BS384" s="132"/>
      <c r="BU384" s="66"/>
      <c r="BV384" s="124"/>
    </row>
    <row r="385" spans="2:74" s="10" customFormat="1" ht="14.25" customHeight="1">
      <c r="B385" s="505"/>
      <c r="C385" s="507"/>
      <c r="D385" s="494"/>
      <c r="E385" s="501"/>
      <c r="F385" s="501"/>
      <c r="G385" s="101" t="s">
        <v>150</v>
      </c>
      <c r="H385" s="183">
        <v>22911296</v>
      </c>
      <c r="I385" s="151">
        <f>IFERROR(H385/E379,"-")</f>
        <v>1.8346741993119104E-2</v>
      </c>
      <c r="J385" s="183">
        <v>223</v>
      </c>
      <c r="K385" s="151">
        <f>IFERROR(J385/F379,"-")</f>
        <v>0.11608537220197813</v>
      </c>
      <c r="L385" s="186">
        <f t="shared" si="323"/>
        <v>102741.23766816144</v>
      </c>
      <c r="M385" s="86">
        <f t="shared" si="383"/>
        <v>8.1616220766387287E-3</v>
      </c>
      <c r="N385" s="501"/>
      <c r="O385" s="501"/>
      <c r="P385" s="101" t="s">
        <v>150</v>
      </c>
      <c r="Q385" s="183">
        <v>5546415</v>
      </c>
      <c r="R385" s="151">
        <f>IFERROR(Q385/N379,"-")</f>
        <v>2.7522491229288966E-2</v>
      </c>
      <c r="S385" s="183">
        <v>28</v>
      </c>
      <c r="T385" s="151">
        <f>IFERROR(S385/O379,"-")</f>
        <v>0.11023622047244094</v>
      </c>
      <c r="U385" s="186">
        <f t="shared" si="324"/>
        <v>198086.25</v>
      </c>
      <c r="V385" s="86">
        <f t="shared" si="384"/>
        <v>1.0247776598470153E-3</v>
      </c>
      <c r="W385" s="501"/>
      <c r="X385" s="501"/>
      <c r="Y385" s="101" t="s">
        <v>150</v>
      </c>
      <c r="Z385" s="183">
        <v>6841995</v>
      </c>
      <c r="AA385" s="151">
        <f>IFERROR(Z385/W379,"-")</f>
        <v>8.3065674377947887E-2</v>
      </c>
      <c r="AB385" s="183">
        <v>20</v>
      </c>
      <c r="AC385" s="151">
        <f>IFERROR(AB385/X379,"-")</f>
        <v>0.18691588785046728</v>
      </c>
      <c r="AD385" s="186">
        <f t="shared" si="325"/>
        <v>342099.75</v>
      </c>
      <c r="AE385" s="86">
        <f t="shared" si="385"/>
        <v>7.3198404274786805E-4</v>
      </c>
      <c r="AF385" s="501"/>
      <c r="AG385" s="501"/>
      <c r="AH385" s="101" t="s">
        <v>150</v>
      </c>
      <c r="AI385" s="183">
        <v>2967939</v>
      </c>
      <c r="AJ385" s="151">
        <f>IFERROR(AI385/AF379,"-")</f>
        <v>1.2542740435498984E-2</v>
      </c>
      <c r="AK385" s="183">
        <v>40</v>
      </c>
      <c r="AL385" s="151">
        <f>IFERROR(AK385/AG379,"-")</f>
        <v>0.19323671497584541</v>
      </c>
      <c r="AM385" s="186">
        <f t="shared" si="326"/>
        <v>74198.475000000006</v>
      </c>
      <c r="AN385" s="86">
        <f t="shared" si="386"/>
        <v>1.4639680854957361E-3</v>
      </c>
      <c r="AO385" s="501"/>
      <c r="AP385" s="520"/>
      <c r="AQ385" s="101" t="s">
        <v>150</v>
      </c>
      <c r="AR385" s="183">
        <f t="shared" si="321"/>
        <v>38267645</v>
      </c>
      <c r="AS385" s="151">
        <f>IFERROR(AR385/AO379,"-")</f>
        <v>2.1628554614118913E-2</v>
      </c>
      <c r="AT385" s="183">
        <f t="shared" si="322"/>
        <v>311</v>
      </c>
      <c r="AU385" s="151">
        <f>IFERROR(AT385/AP379,"-")</f>
        <v>0.12494977902772197</v>
      </c>
      <c r="AV385" s="186">
        <f t="shared" si="327"/>
        <v>123047.09003215434</v>
      </c>
      <c r="AW385" s="86">
        <f t="shared" si="387"/>
        <v>1.138235186472935E-2</v>
      </c>
      <c r="AX385" s="98"/>
      <c r="AY385" s="66"/>
      <c r="AZ385" s="66"/>
      <c r="BA385" s="66"/>
      <c r="BB385" s="66"/>
      <c r="BC385" s="66"/>
      <c r="BD385" s="66"/>
      <c r="BE385" s="66"/>
      <c r="BF385" s="66"/>
      <c r="BG385" s="66"/>
      <c r="BH385" s="66"/>
      <c r="BI385" s="66"/>
      <c r="BP385" s="132"/>
      <c r="BQ385" s="132"/>
      <c r="BR385" s="132"/>
      <c r="BS385" s="132"/>
      <c r="BU385" s="66"/>
      <c r="BV385" s="124"/>
    </row>
    <row r="386" spans="2:74" s="10" customFormat="1" ht="14.25" customHeight="1">
      <c r="B386" s="505"/>
      <c r="C386" s="507"/>
      <c r="D386" s="494"/>
      <c r="E386" s="501"/>
      <c r="F386" s="501"/>
      <c r="G386" s="101" t="s">
        <v>160</v>
      </c>
      <c r="H386" s="183">
        <v>0</v>
      </c>
      <c r="I386" s="151">
        <f>IFERROR(H386/E379,"-")</f>
        <v>0</v>
      </c>
      <c r="J386" s="183">
        <v>0</v>
      </c>
      <c r="K386" s="151">
        <f>IFERROR(J386/F379,"-")</f>
        <v>0</v>
      </c>
      <c r="L386" s="186" t="str">
        <f t="shared" si="323"/>
        <v>-</v>
      </c>
      <c r="M386" s="86">
        <f t="shared" si="383"/>
        <v>0</v>
      </c>
      <c r="N386" s="501"/>
      <c r="O386" s="501"/>
      <c r="P386" s="101" t="s">
        <v>160</v>
      </c>
      <c r="Q386" s="183">
        <v>4627</v>
      </c>
      <c r="R386" s="151">
        <f>IFERROR(Q386/N379,"-")</f>
        <v>2.2960158393830977E-5</v>
      </c>
      <c r="S386" s="183">
        <v>1</v>
      </c>
      <c r="T386" s="151">
        <f>IFERROR(S386/O379,"-")</f>
        <v>3.937007874015748E-3</v>
      </c>
      <c r="U386" s="186">
        <f t="shared" si="324"/>
        <v>4627</v>
      </c>
      <c r="V386" s="86">
        <f t="shared" si="384"/>
        <v>3.6599202137393405E-5</v>
      </c>
      <c r="W386" s="501"/>
      <c r="X386" s="501"/>
      <c r="Y386" s="101" t="s">
        <v>160</v>
      </c>
      <c r="Z386" s="183">
        <v>0</v>
      </c>
      <c r="AA386" s="151">
        <f>IFERROR(Z386/W379,"-")</f>
        <v>0</v>
      </c>
      <c r="AB386" s="183">
        <v>0</v>
      </c>
      <c r="AC386" s="151">
        <f>IFERROR(AB386/X379,"-")</f>
        <v>0</v>
      </c>
      <c r="AD386" s="186" t="str">
        <f t="shared" si="325"/>
        <v>-</v>
      </c>
      <c r="AE386" s="86">
        <f t="shared" si="385"/>
        <v>0</v>
      </c>
      <c r="AF386" s="501"/>
      <c r="AG386" s="501"/>
      <c r="AH386" s="101" t="s">
        <v>160</v>
      </c>
      <c r="AI386" s="183">
        <v>0</v>
      </c>
      <c r="AJ386" s="151">
        <f>IFERROR(AI386/AF379,"-")</f>
        <v>0</v>
      </c>
      <c r="AK386" s="183">
        <v>0</v>
      </c>
      <c r="AL386" s="151">
        <f>IFERROR(AK386/AG379,"-")</f>
        <v>0</v>
      </c>
      <c r="AM386" s="186" t="str">
        <f t="shared" si="326"/>
        <v>-</v>
      </c>
      <c r="AN386" s="86">
        <f t="shared" si="386"/>
        <v>0</v>
      </c>
      <c r="AO386" s="501"/>
      <c r="AP386" s="520"/>
      <c r="AQ386" s="101" t="s">
        <v>160</v>
      </c>
      <c r="AR386" s="183">
        <f t="shared" si="321"/>
        <v>4627</v>
      </c>
      <c r="AS386" s="151">
        <f>IFERROR(AR386/AO379,"-")</f>
        <v>2.6151419090338119E-6</v>
      </c>
      <c r="AT386" s="183">
        <f t="shared" si="322"/>
        <v>1</v>
      </c>
      <c r="AU386" s="151">
        <f>IFERROR(AT386/AP379,"-")</f>
        <v>4.017677782241864E-4</v>
      </c>
      <c r="AV386" s="186">
        <f t="shared" si="327"/>
        <v>4627</v>
      </c>
      <c r="AW386" s="86">
        <f t="shared" si="387"/>
        <v>3.6599202137393405E-5</v>
      </c>
      <c r="AX386" s="98"/>
      <c r="AY386" s="66"/>
      <c r="AZ386" s="66"/>
      <c r="BA386" s="66"/>
      <c r="BB386" s="66"/>
      <c r="BC386" s="66"/>
      <c r="BD386" s="66"/>
      <c r="BE386" s="66"/>
      <c r="BF386" s="66"/>
      <c r="BG386" s="66"/>
      <c r="BH386" s="66"/>
      <c r="BI386" s="66"/>
      <c r="BP386" s="132"/>
      <c r="BQ386" s="132"/>
      <c r="BR386" s="132"/>
      <c r="BS386" s="132"/>
      <c r="BU386" s="66"/>
      <c r="BV386" s="124"/>
    </row>
    <row r="387" spans="2:74" s="10" customFormat="1" ht="14.25" customHeight="1">
      <c r="B387" s="505"/>
      <c r="C387" s="507"/>
      <c r="D387" s="494"/>
      <c r="E387" s="501"/>
      <c r="F387" s="501"/>
      <c r="G387" s="101" t="s">
        <v>151</v>
      </c>
      <c r="H387" s="183">
        <v>435686</v>
      </c>
      <c r="I387" s="151">
        <f>IFERROR(H387/E379,"-")</f>
        <v>3.4888548565799549E-4</v>
      </c>
      <c r="J387" s="183">
        <v>19</v>
      </c>
      <c r="K387" s="151">
        <f>IFERROR(J387/F379,"-")</f>
        <v>9.8906819364914106E-3</v>
      </c>
      <c r="L387" s="186">
        <f t="shared" si="323"/>
        <v>22930.842105263157</v>
      </c>
      <c r="M387" s="86">
        <f t="shared" si="383"/>
        <v>6.9538484061047474E-4</v>
      </c>
      <c r="N387" s="501"/>
      <c r="O387" s="501"/>
      <c r="P387" s="101" t="s">
        <v>151</v>
      </c>
      <c r="Q387" s="183">
        <v>144937</v>
      </c>
      <c r="R387" s="151">
        <f>IFERROR(Q387/N379,"-")</f>
        <v>7.192082293336244E-4</v>
      </c>
      <c r="S387" s="183">
        <v>5</v>
      </c>
      <c r="T387" s="151">
        <f>IFERROR(S387/O379,"-")</f>
        <v>1.968503937007874E-2</v>
      </c>
      <c r="U387" s="186">
        <f t="shared" si="324"/>
        <v>28987.4</v>
      </c>
      <c r="V387" s="86">
        <f t="shared" si="384"/>
        <v>1.8299601068696701E-4</v>
      </c>
      <c r="W387" s="501"/>
      <c r="X387" s="501"/>
      <c r="Y387" s="101" t="s">
        <v>151</v>
      </c>
      <c r="Z387" s="183">
        <v>19057</v>
      </c>
      <c r="AA387" s="151">
        <f>IFERROR(Z387/W379,"-")</f>
        <v>2.313627175437212E-4</v>
      </c>
      <c r="AB387" s="183">
        <v>2</v>
      </c>
      <c r="AC387" s="151">
        <f>IFERROR(AB387/X379,"-")</f>
        <v>1.8691588785046728E-2</v>
      </c>
      <c r="AD387" s="186">
        <f t="shared" si="325"/>
        <v>9528.5</v>
      </c>
      <c r="AE387" s="86">
        <f t="shared" si="385"/>
        <v>7.319840427478681E-5</v>
      </c>
      <c r="AF387" s="501"/>
      <c r="AG387" s="501"/>
      <c r="AH387" s="101" t="s">
        <v>151</v>
      </c>
      <c r="AI387" s="183">
        <v>18510</v>
      </c>
      <c r="AJ387" s="151">
        <f>IFERROR(AI387/AF379,"-")</f>
        <v>7.8224695811162623E-5</v>
      </c>
      <c r="AK387" s="183">
        <v>3</v>
      </c>
      <c r="AL387" s="151">
        <f>IFERROR(AK387/AG379,"-")</f>
        <v>1.4492753623188406E-2</v>
      </c>
      <c r="AM387" s="186">
        <f t="shared" si="326"/>
        <v>6170</v>
      </c>
      <c r="AN387" s="86">
        <f t="shared" si="386"/>
        <v>1.0979760641218022E-4</v>
      </c>
      <c r="AO387" s="501"/>
      <c r="AP387" s="520"/>
      <c r="AQ387" s="101" t="s">
        <v>151</v>
      </c>
      <c r="AR387" s="183">
        <f t="shared" si="321"/>
        <v>618190</v>
      </c>
      <c r="AS387" s="151">
        <f>IFERROR(AR387/AO379,"-")</f>
        <v>3.4939584541724924E-4</v>
      </c>
      <c r="AT387" s="183">
        <f t="shared" si="322"/>
        <v>29</v>
      </c>
      <c r="AU387" s="151">
        <f>IFERROR(AT387/AP379,"-")</f>
        <v>1.1651265568501407E-2</v>
      </c>
      <c r="AV387" s="186">
        <f t="shared" si="327"/>
        <v>21316.896551724138</v>
      </c>
      <c r="AW387" s="86">
        <f t="shared" si="387"/>
        <v>1.0613768619844087E-3</v>
      </c>
      <c r="AX387" s="98"/>
      <c r="AY387" s="66"/>
      <c r="AZ387" s="66"/>
      <c r="BA387" s="66"/>
      <c r="BB387" s="66"/>
      <c r="BC387" s="66"/>
      <c r="BD387" s="66"/>
      <c r="BE387" s="66"/>
      <c r="BF387" s="66"/>
      <c r="BG387" s="66"/>
      <c r="BH387" s="66"/>
      <c r="BI387" s="66"/>
      <c r="BP387" s="132"/>
      <c r="BQ387" s="132"/>
      <c r="BR387" s="132"/>
      <c r="BS387" s="132"/>
      <c r="BU387" s="66"/>
      <c r="BV387" s="124"/>
    </row>
    <row r="388" spans="2:74" s="10" customFormat="1" ht="14.25" customHeight="1">
      <c r="B388" s="505"/>
      <c r="C388" s="507"/>
      <c r="D388" s="494"/>
      <c r="E388" s="501"/>
      <c r="F388" s="501"/>
      <c r="G388" s="101" t="s">
        <v>152</v>
      </c>
      <c r="H388" s="183">
        <v>627643</v>
      </c>
      <c r="I388" s="151">
        <f>IFERROR(H388/E379,"-")</f>
        <v>5.0259942452785097E-4</v>
      </c>
      <c r="J388" s="183">
        <v>66</v>
      </c>
      <c r="K388" s="151">
        <f>IFERROR(J388/F379,"-")</f>
        <v>3.4357105674128058E-2</v>
      </c>
      <c r="L388" s="186">
        <f t="shared" si="323"/>
        <v>9509.742424242424</v>
      </c>
      <c r="M388" s="86">
        <f t="shared" si="383"/>
        <v>2.4155473410679648E-3</v>
      </c>
      <c r="N388" s="501"/>
      <c r="O388" s="501"/>
      <c r="P388" s="101" t="s">
        <v>152</v>
      </c>
      <c r="Q388" s="183">
        <v>88469</v>
      </c>
      <c r="R388" s="151">
        <f>IFERROR(Q388/N379,"-")</f>
        <v>4.3900199977173822E-4</v>
      </c>
      <c r="S388" s="183">
        <v>9</v>
      </c>
      <c r="T388" s="151">
        <f>IFERROR(S388/O379,"-")</f>
        <v>3.5433070866141732E-2</v>
      </c>
      <c r="U388" s="186">
        <f t="shared" si="324"/>
        <v>9829.8888888888887</v>
      </c>
      <c r="V388" s="86">
        <f t="shared" si="384"/>
        <v>3.2939281923654066E-4</v>
      </c>
      <c r="W388" s="501"/>
      <c r="X388" s="501"/>
      <c r="Y388" s="101" t="s">
        <v>152</v>
      </c>
      <c r="Z388" s="183">
        <v>52182</v>
      </c>
      <c r="AA388" s="151">
        <f>IFERROR(Z388/W379,"-")</f>
        <v>6.3351888161129559E-4</v>
      </c>
      <c r="AB388" s="183">
        <v>5</v>
      </c>
      <c r="AC388" s="151">
        <f>IFERROR(AB388/X379,"-")</f>
        <v>4.6728971962616821E-2</v>
      </c>
      <c r="AD388" s="186">
        <f t="shared" si="325"/>
        <v>10436.4</v>
      </c>
      <c r="AE388" s="86">
        <f t="shared" si="385"/>
        <v>1.8299601068696701E-4</v>
      </c>
      <c r="AF388" s="501"/>
      <c r="AG388" s="501"/>
      <c r="AH388" s="101" t="s">
        <v>152</v>
      </c>
      <c r="AI388" s="183">
        <v>111300</v>
      </c>
      <c r="AJ388" s="151">
        <f>IFERROR(AI388/AF379,"-")</f>
        <v>4.7036243348365207E-4</v>
      </c>
      <c r="AK388" s="183">
        <v>13</v>
      </c>
      <c r="AL388" s="151">
        <f>IFERROR(AK388/AG379,"-")</f>
        <v>6.280193236714976E-2</v>
      </c>
      <c r="AM388" s="186">
        <f t="shared" si="326"/>
        <v>8561.538461538461</v>
      </c>
      <c r="AN388" s="86">
        <f t="shared" si="386"/>
        <v>4.7578962778611428E-4</v>
      </c>
      <c r="AO388" s="501"/>
      <c r="AP388" s="520"/>
      <c r="AQ388" s="101" t="s">
        <v>152</v>
      </c>
      <c r="AR388" s="183">
        <f t="shared" si="321"/>
        <v>879594</v>
      </c>
      <c r="AS388" s="151">
        <f>IFERROR(AR388/AO379,"-")</f>
        <v>4.9713921165651324E-4</v>
      </c>
      <c r="AT388" s="183">
        <f t="shared" si="322"/>
        <v>93</v>
      </c>
      <c r="AU388" s="151">
        <f>IFERROR(AT388/AP379,"-")</f>
        <v>3.7364403374849336E-2</v>
      </c>
      <c r="AV388" s="186">
        <f t="shared" si="327"/>
        <v>9458</v>
      </c>
      <c r="AW388" s="86">
        <f t="shared" si="387"/>
        <v>3.4037257987775868E-3</v>
      </c>
      <c r="AX388" s="98"/>
      <c r="AY388" s="66"/>
      <c r="AZ388" s="66"/>
      <c r="BA388" s="66"/>
      <c r="BB388" s="66"/>
      <c r="BC388" s="66"/>
      <c r="BD388" s="66"/>
      <c r="BE388" s="66"/>
      <c r="BF388" s="66"/>
      <c r="BG388" s="66"/>
      <c r="BH388" s="66"/>
      <c r="BI388" s="66"/>
      <c r="BP388" s="132"/>
      <c r="BQ388" s="132"/>
      <c r="BR388" s="132"/>
      <c r="BS388" s="132"/>
      <c r="BU388" s="66"/>
      <c r="BV388" s="124"/>
    </row>
    <row r="389" spans="2:74" s="10" customFormat="1" ht="14.25" customHeight="1">
      <c r="B389" s="505"/>
      <c r="C389" s="507"/>
      <c r="D389" s="494"/>
      <c r="E389" s="501"/>
      <c r="F389" s="501"/>
      <c r="G389" s="101" t="s">
        <v>153</v>
      </c>
      <c r="H389" s="183">
        <v>102242</v>
      </c>
      <c r="I389" s="151">
        <f>IFERROR(H389/E379,"-")</f>
        <v>8.1872609688272692E-5</v>
      </c>
      <c r="J389" s="183">
        <v>5</v>
      </c>
      <c r="K389" s="151">
        <f>IFERROR(J389/F379,"-")</f>
        <v>2.6028110359187923E-3</v>
      </c>
      <c r="L389" s="186">
        <f t="shared" si="323"/>
        <v>20448.400000000001</v>
      </c>
      <c r="M389" s="86">
        <f t="shared" si="383"/>
        <v>1.8299601068696701E-4</v>
      </c>
      <c r="N389" s="501"/>
      <c r="O389" s="501"/>
      <c r="P389" s="101" t="s">
        <v>153</v>
      </c>
      <c r="Q389" s="183">
        <v>0</v>
      </c>
      <c r="R389" s="151">
        <f>IFERROR(Q389/N379,"-")</f>
        <v>0</v>
      </c>
      <c r="S389" s="183">
        <v>0</v>
      </c>
      <c r="T389" s="151">
        <f>IFERROR(S389/O379,"-")</f>
        <v>0</v>
      </c>
      <c r="U389" s="186" t="str">
        <f t="shared" si="324"/>
        <v>-</v>
      </c>
      <c r="V389" s="86">
        <f t="shared" si="384"/>
        <v>0</v>
      </c>
      <c r="W389" s="501"/>
      <c r="X389" s="501"/>
      <c r="Y389" s="101" t="s">
        <v>153</v>
      </c>
      <c r="Z389" s="183">
        <v>0</v>
      </c>
      <c r="AA389" s="151">
        <f>IFERROR(Z389/W379,"-")</f>
        <v>0</v>
      </c>
      <c r="AB389" s="183">
        <v>0</v>
      </c>
      <c r="AC389" s="151">
        <f>IFERROR(AB389/X379,"-")</f>
        <v>0</v>
      </c>
      <c r="AD389" s="186" t="str">
        <f t="shared" si="325"/>
        <v>-</v>
      </c>
      <c r="AE389" s="86">
        <f t="shared" si="385"/>
        <v>0</v>
      </c>
      <c r="AF389" s="501"/>
      <c r="AG389" s="501"/>
      <c r="AH389" s="101" t="s">
        <v>153</v>
      </c>
      <c r="AI389" s="183">
        <v>976603</v>
      </c>
      <c r="AJ389" s="151">
        <f>IFERROR(AI389/AF379,"-")</f>
        <v>4.1272000325915104E-3</v>
      </c>
      <c r="AK389" s="183">
        <v>4</v>
      </c>
      <c r="AL389" s="151">
        <f>IFERROR(AK389/AG379,"-")</f>
        <v>1.932367149758454E-2</v>
      </c>
      <c r="AM389" s="186">
        <f t="shared" si="326"/>
        <v>244150.75</v>
      </c>
      <c r="AN389" s="86">
        <f t="shared" si="386"/>
        <v>1.4639680854957362E-4</v>
      </c>
      <c r="AO389" s="501"/>
      <c r="AP389" s="520"/>
      <c r="AQ389" s="101" t="s">
        <v>153</v>
      </c>
      <c r="AR389" s="183">
        <f t="shared" ref="AR389:AR452" si="388">SUM(H389,Q389,Z389,AI389)</f>
        <v>1078845</v>
      </c>
      <c r="AS389" s="151">
        <f>IFERROR(AR389/AO379,"-")</f>
        <v>6.0975421933252274E-4</v>
      </c>
      <c r="AT389" s="183">
        <f t="shared" ref="AT389:AT452" si="389">SUM(J389,S389,AB389,AK389)</f>
        <v>9</v>
      </c>
      <c r="AU389" s="151">
        <f>IFERROR(AT389/AP379,"-")</f>
        <v>3.6159100040176776E-3</v>
      </c>
      <c r="AV389" s="186">
        <f t="shared" si="327"/>
        <v>119871.66666666667</v>
      </c>
      <c r="AW389" s="86">
        <f t="shared" si="387"/>
        <v>3.2939281923654066E-4</v>
      </c>
      <c r="AX389" s="98"/>
      <c r="AY389" s="66"/>
      <c r="AZ389" s="66"/>
      <c r="BA389" s="66"/>
      <c r="BB389" s="66"/>
      <c r="BC389" s="66"/>
      <c r="BD389" s="66"/>
      <c r="BE389" s="66"/>
      <c r="BF389" s="66"/>
      <c r="BG389" s="66"/>
      <c r="BH389" s="66"/>
      <c r="BI389" s="66"/>
      <c r="BP389" s="132"/>
      <c r="BQ389" s="132"/>
      <c r="BR389" s="132"/>
      <c r="BS389" s="132"/>
      <c r="BU389" s="66"/>
      <c r="BV389" s="124"/>
    </row>
    <row r="390" spans="2:74" s="10" customFormat="1" ht="14.25" customHeight="1">
      <c r="B390" s="505"/>
      <c r="C390" s="507"/>
      <c r="D390" s="494"/>
      <c r="E390" s="501"/>
      <c r="F390" s="501"/>
      <c r="G390" s="101" t="s">
        <v>154</v>
      </c>
      <c r="H390" s="183">
        <v>1590333</v>
      </c>
      <c r="I390" s="151">
        <f>IFERROR(H390/E379,"-")</f>
        <v>1.2734953637778973E-3</v>
      </c>
      <c r="J390" s="183">
        <v>10</v>
      </c>
      <c r="K390" s="151">
        <f>IFERROR(J390/F379,"-")</f>
        <v>5.2056220718375845E-3</v>
      </c>
      <c r="L390" s="186">
        <f t="shared" ref="L390:L453" si="390">IFERROR(H390/J390,"-")</f>
        <v>159033.29999999999</v>
      </c>
      <c r="M390" s="86">
        <f t="shared" si="383"/>
        <v>3.6599202137393402E-4</v>
      </c>
      <c r="N390" s="501"/>
      <c r="O390" s="501"/>
      <c r="P390" s="101" t="s">
        <v>154</v>
      </c>
      <c r="Q390" s="183">
        <v>7317</v>
      </c>
      <c r="R390" s="151">
        <f>IFERROR(Q390/N379,"-")</f>
        <v>3.6308510691087372E-5</v>
      </c>
      <c r="S390" s="183">
        <v>2</v>
      </c>
      <c r="T390" s="151">
        <f>IFERROR(S390/O379,"-")</f>
        <v>7.874015748031496E-3</v>
      </c>
      <c r="U390" s="186">
        <f t="shared" ref="U390:U453" si="391">IFERROR(Q390/S390,"-")</f>
        <v>3658.5</v>
      </c>
      <c r="V390" s="86">
        <f t="shared" si="384"/>
        <v>7.319840427478681E-5</v>
      </c>
      <c r="W390" s="501"/>
      <c r="X390" s="501"/>
      <c r="Y390" s="101" t="s">
        <v>154</v>
      </c>
      <c r="Z390" s="183">
        <v>525</v>
      </c>
      <c r="AA390" s="151">
        <f>IFERROR(Z390/W379,"-")</f>
        <v>6.3737958078634429E-6</v>
      </c>
      <c r="AB390" s="183">
        <v>1</v>
      </c>
      <c r="AC390" s="151">
        <f>IFERROR(AB390/X379,"-")</f>
        <v>9.3457943925233638E-3</v>
      </c>
      <c r="AD390" s="186">
        <f t="shared" ref="AD390:AD453" si="392">IFERROR(Z390/AB390,"-")</f>
        <v>525</v>
      </c>
      <c r="AE390" s="86">
        <f t="shared" si="385"/>
        <v>3.6599202137393405E-5</v>
      </c>
      <c r="AF390" s="501"/>
      <c r="AG390" s="501"/>
      <c r="AH390" s="101" t="s">
        <v>154</v>
      </c>
      <c r="AI390" s="183">
        <v>3021494</v>
      </c>
      <c r="AJ390" s="151">
        <f>IFERROR(AI390/AF379,"-")</f>
        <v>1.2769068019732739E-2</v>
      </c>
      <c r="AK390" s="183">
        <v>3</v>
      </c>
      <c r="AL390" s="151">
        <f>IFERROR(AK390/AG379,"-")</f>
        <v>1.4492753623188406E-2</v>
      </c>
      <c r="AM390" s="186">
        <f t="shared" ref="AM390:AM453" si="393">IFERROR(AI390/AK390,"-")</f>
        <v>1007164.6666666666</v>
      </c>
      <c r="AN390" s="86">
        <f t="shared" si="386"/>
        <v>1.0979760641218022E-4</v>
      </c>
      <c r="AO390" s="501"/>
      <c r="AP390" s="520"/>
      <c r="AQ390" s="101" t="s">
        <v>154</v>
      </c>
      <c r="AR390" s="183">
        <f t="shared" si="388"/>
        <v>4619669</v>
      </c>
      <c r="AS390" s="151">
        <f>IFERROR(AR390/AO379,"-")</f>
        <v>2.6109984888187422E-3</v>
      </c>
      <c r="AT390" s="183">
        <f t="shared" si="389"/>
        <v>16</v>
      </c>
      <c r="AU390" s="151">
        <f>IFERROR(AT390/AP379,"-")</f>
        <v>6.4282844515869825E-3</v>
      </c>
      <c r="AV390" s="186">
        <f t="shared" ref="AV390:AV453" si="394">IFERROR(AR390/AT390,"-")</f>
        <v>288729.3125</v>
      </c>
      <c r="AW390" s="86">
        <f t="shared" si="387"/>
        <v>5.8558723419829448E-4</v>
      </c>
      <c r="AX390" s="98"/>
      <c r="AY390" s="66"/>
      <c r="AZ390" s="66"/>
      <c r="BA390" s="66"/>
      <c r="BB390" s="66"/>
      <c r="BC390" s="66"/>
      <c r="BD390" s="66"/>
      <c r="BE390" s="66"/>
      <c r="BF390" s="66"/>
      <c r="BG390" s="66"/>
      <c r="BH390" s="66"/>
      <c r="BI390" s="66"/>
      <c r="BP390" s="132"/>
      <c r="BQ390" s="132"/>
      <c r="BR390" s="132"/>
      <c r="BS390" s="132"/>
      <c r="BU390" s="66"/>
      <c r="BV390" s="124"/>
    </row>
    <row r="391" spans="2:74" s="10" customFormat="1" ht="14.25" customHeight="1">
      <c r="B391" s="505"/>
      <c r="C391" s="507"/>
      <c r="D391" s="494"/>
      <c r="E391" s="501"/>
      <c r="F391" s="501"/>
      <c r="G391" s="101" t="s">
        <v>155</v>
      </c>
      <c r="H391" s="183">
        <v>8258027</v>
      </c>
      <c r="I391" s="151">
        <f>IFERROR(H391/E379,"-")</f>
        <v>6.6128031666655334E-3</v>
      </c>
      <c r="J391" s="183">
        <v>252</v>
      </c>
      <c r="K391" s="151">
        <f>IFERROR(J391/F379,"-")</f>
        <v>0.13118167621030713</v>
      </c>
      <c r="L391" s="186">
        <f t="shared" si="390"/>
        <v>32769.94841269841</v>
      </c>
      <c r="M391" s="86">
        <f t="shared" si="383"/>
        <v>9.2229989386231372E-3</v>
      </c>
      <c r="N391" s="501"/>
      <c r="O391" s="501"/>
      <c r="P391" s="101" t="s">
        <v>155</v>
      </c>
      <c r="Q391" s="183">
        <v>2568425</v>
      </c>
      <c r="R391" s="151">
        <f>IFERROR(Q391/N379,"-")</f>
        <v>1.2745071282186153E-2</v>
      </c>
      <c r="S391" s="183">
        <v>50</v>
      </c>
      <c r="T391" s="151">
        <f>IFERROR(S391/O379,"-")</f>
        <v>0.19685039370078741</v>
      </c>
      <c r="U391" s="186">
        <f t="shared" si="391"/>
        <v>51368.5</v>
      </c>
      <c r="V391" s="86">
        <f t="shared" si="384"/>
        <v>1.8299601068696703E-3</v>
      </c>
      <c r="W391" s="501"/>
      <c r="X391" s="501"/>
      <c r="Y391" s="101" t="s">
        <v>155</v>
      </c>
      <c r="Z391" s="183">
        <v>1025807</v>
      </c>
      <c r="AA391" s="151">
        <f>IFERROR(Z391/W379,"-")</f>
        <v>1.2453874964337095E-2</v>
      </c>
      <c r="AB391" s="183">
        <v>24</v>
      </c>
      <c r="AC391" s="151">
        <f>IFERROR(AB391/X379,"-")</f>
        <v>0.22429906542056074</v>
      </c>
      <c r="AD391" s="186">
        <f t="shared" si="392"/>
        <v>42741.958333333336</v>
      </c>
      <c r="AE391" s="86">
        <f t="shared" si="385"/>
        <v>8.7838085129744172E-4</v>
      </c>
      <c r="AF391" s="501"/>
      <c r="AG391" s="501"/>
      <c r="AH391" s="101" t="s">
        <v>155</v>
      </c>
      <c r="AI391" s="183">
        <v>3310588</v>
      </c>
      <c r="AJ391" s="151">
        <f>IFERROR(AI391/AF379,"-")</f>
        <v>1.3990801688605363E-2</v>
      </c>
      <c r="AK391" s="183">
        <v>46</v>
      </c>
      <c r="AL391" s="151">
        <f>IFERROR(AK391/AG379,"-")</f>
        <v>0.22222222222222221</v>
      </c>
      <c r="AM391" s="186">
        <f t="shared" si="393"/>
        <v>71969.304347826081</v>
      </c>
      <c r="AN391" s="86">
        <f t="shared" si="386"/>
        <v>1.6835632983200966E-3</v>
      </c>
      <c r="AO391" s="501"/>
      <c r="AP391" s="520"/>
      <c r="AQ391" s="101" t="s">
        <v>155</v>
      </c>
      <c r="AR391" s="183">
        <f t="shared" si="388"/>
        <v>15162847</v>
      </c>
      <c r="AS391" s="151">
        <f>IFERROR(AR391/AO379,"-")</f>
        <v>8.5699149881062475E-3</v>
      </c>
      <c r="AT391" s="183">
        <f t="shared" si="389"/>
        <v>372</v>
      </c>
      <c r="AU391" s="151">
        <f>IFERROR(AT391/AP379,"-")</f>
        <v>0.14945761349939735</v>
      </c>
      <c r="AV391" s="186">
        <f t="shared" si="394"/>
        <v>40760.341397849465</v>
      </c>
      <c r="AW391" s="86">
        <f t="shared" si="387"/>
        <v>1.3614903195110347E-2</v>
      </c>
      <c r="AX391" s="98"/>
      <c r="AY391" s="66"/>
      <c r="AZ391" s="66"/>
      <c r="BA391" s="66"/>
      <c r="BB391" s="66"/>
      <c r="BC391" s="66"/>
      <c r="BD391" s="66"/>
      <c r="BE391" s="66"/>
      <c r="BF391" s="66"/>
      <c r="BG391" s="66"/>
      <c r="BH391" s="66"/>
      <c r="BI391" s="66"/>
      <c r="BP391" s="132"/>
      <c r="BQ391" s="132"/>
      <c r="BR391" s="132"/>
      <c r="BS391" s="132"/>
      <c r="BU391" s="66"/>
      <c r="BV391" s="124"/>
    </row>
    <row r="392" spans="2:74" s="10" customFormat="1" ht="14.25" customHeight="1">
      <c r="B392" s="505"/>
      <c r="C392" s="507"/>
      <c r="D392" s="494"/>
      <c r="E392" s="501"/>
      <c r="F392" s="501"/>
      <c r="G392" s="101" t="s">
        <v>156</v>
      </c>
      <c r="H392" s="183">
        <v>9288740</v>
      </c>
      <c r="I392" s="151">
        <f>IFERROR(H392/E379,"-")</f>
        <v>7.4381700721410588E-3</v>
      </c>
      <c r="J392" s="183">
        <v>139</v>
      </c>
      <c r="K392" s="151">
        <f>IFERROR(J392/F379,"-")</f>
        <v>7.2358146798542425E-2</v>
      </c>
      <c r="L392" s="186">
        <f t="shared" si="390"/>
        <v>66825.467625899284</v>
      </c>
      <c r="M392" s="86">
        <f t="shared" si="383"/>
        <v>5.0872890970976832E-3</v>
      </c>
      <c r="N392" s="501"/>
      <c r="O392" s="501"/>
      <c r="P392" s="101" t="s">
        <v>156</v>
      </c>
      <c r="Q392" s="183">
        <v>558694</v>
      </c>
      <c r="R392" s="151">
        <f>IFERROR(Q392/N379,"-")</f>
        <v>2.7723584900979045E-3</v>
      </c>
      <c r="S392" s="183">
        <v>16</v>
      </c>
      <c r="T392" s="151">
        <f>IFERROR(S392/O379,"-")</f>
        <v>6.2992125984251968E-2</v>
      </c>
      <c r="U392" s="186">
        <f t="shared" si="391"/>
        <v>34918.375</v>
      </c>
      <c r="V392" s="86">
        <f t="shared" si="384"/>
        <v>5.8558723419829448E-4</v>
      </c>
      <c r="W392" s="501"/>
      <c r="X392" s="501"/>
      <c r="Y392" s="101" t="s">
        <v>156</v>
      </c>
      <c r="Z392" s="183">
        <v>926988</v>
      </c>
      <c r="AA392" s="151">
        <f>IFERROR(Z392/W379,"-")</f>
        <v>1.1254156625408985E-2</v>
      </c>
      <c r="AB392" s="183">
        <v>11</v>
      </c>
      <c r="AC392" s="151">
        <f>IFERROR(AB392/X379,"-")</f>
        <v>0.10280373831775701</v>
      </c>
      <c r="AD392" s="186">
        <f t="shared" si="392"/>
        <v>84271.636363636368</v>
      </c>
      <c r="AE392" s="86">
        <f t="shared" si="385"/>
        <v>4.0259122351132744E-4</v>
      </c>
      <c r="AF392" s="501"/>
      <c r="AG392" s="501"/>
      <c r="AH392" s="101" t="s">
        <v>156</v>
      </c>
      <c r="AI392" s="183">
        <v>1528329</v>
      </c>
      <c r="AJ392" s="151">
        <f>IFERROR(AI392/AF379,"-")</f>
        <v>6.4588369056930509E-3</v>
      </c>
      <c r="AK392" s="183">
        <v>24</v>
      </c>
      <c r="AL392" s="151">
        <f>IFERROR(AK392/AG379,"-")</f>
        <v>0.11594202898550725</v>
      </c>
      <c r="AM392" s="186">
        <f t="shared" si="393"/>
        <v>63680.375</v>
      </c>
      <c r="AN392" s="86">
        <f t="shared" si="386"/>
        <v>8.7838085129744172E-4</v>
      </c>
      <c r="AO392" s="501"/>
      <c r="AP392" s="520"/>
      <c r="AQ392" s="101" t="s">
        <v>156</v>
      </c>
      <c r="AR392" s="183">
        <f t="shared" si="388"/>
        <v>12302751</v>
      </c>
      <c r="AS392" s="151">
        <f>IFERROR(AR392/AO379,"-")</f>
        <v>6.9534125213978042E-3</v>
      </c>
      <c r="AT392" s="183">
        <f t="shared" si="389"/>
        <v>190</v>
      </c>
      <c r="AU392" s="151">
        <f>IFERROR(AT392/AP379,"-")</f>
        <v>7.6335877862595422E-2</v>
      </c>
      <c r="AV392" s="186">
        <f t="shared" si="394"/>
        <v>64751.321052631582</v>
      </c>
      <c r="AW392" s="86">
        <f t="shared" si="387"/>
        <v>6.9538484061047465E-3</v>
      </c>
      <c r="AX392" s="98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P392" s="132"/>
      <c r="BQ392" s="132"/>
      <c r="BR392" s="132"/>
      <c r="BS392" s="132"/>
      <c r="BU392" s="66"/>
      <c r="BV392" s="124"/>
    </row>
    <row r="393" spans="2:74" s="10" customFormat="1" ht="14.25" customHeight="1">
      <c r="B393" s="505"/>
      <c r="C393" s="507"/>
      <c r="D393" s="494"/>
      <c r="E393" s="501"/>
      <c r="F393" s="501"/>
      <c r="G393" s="101" t="s">
        <v>157</v>
      </c>
      <c r="H393" s="183">
        <v>4980098</v>
      </c>
      <c r="I393" s="151">
        <f>IFERROR(H393/E379,"-")</f>
        <v>3.9879268770500135E-3</v>
      </c>
      <c r="J393" s="183">
        <v>106</v>
      </c>
      <c r="K393" s="151">
        <f>IFERROR(J393/F379,"-")</f>
        <v>5.5179593961478396E-2</v>
      </c>
      <c r="L393" s="186">
        <f t="shared" si="390"/>
        <v>46982.056603773584</v>
      </c>
      <c r="M393" s="86">
        <f t="shared" si="383"/>
        <v>3.8795154265637011E-3</v>
      </c>
      <c r="N393" s="501"/>
      <c r="O393" s="501"/>
      <c r="P393" s="101" t="s">
        <v>157</v>
      </c>
      <c r="Q393" s="183">
        <v>384716</v>
      </c>
      <c r="R393" s="151">
        <f>IFERROR(Q393/N379,"-")</f>
        <v>1.90904264029416E-3</v>
      </c>
      <c r="S393" s="183">
        <v>12</v>
      </c>
      <c r="T393" s="151">
        <f>IFERROR(S393/O379,"-")</f>
        <v>4.7244094488188976E-2</v>
      </c>
      <c r="U393" s="186">
        <f t="shared" si="391"/>
        <v>32059.666666666668</v>
      </c>
      <c r="V393" s="86">
        <f t="shared" si="384"/>
        <v>4.3919042564872086E-4</v>
      </c>
      <c r="W393" s="501"/>
      <c r="X393" s="501"/>
      <c r="Y393" s="101" t="s">
        <v>157</v>
      </c>
      <c r="Z393" s="183">
        <v>403528</v>
      </c>
      <c r="AA393" s="151">
        <f>IFERROR(Z393/W379,"-")</f>
        <v>4.8990572852486087E-3</v>
      </c>
      <c r="AB393" s="183">
        <v>8</v>
      </c>
      <c r="AC393" s="151">
        <f>IFERROR(AB393/X379,"-")</f>
        <v>7.476635514018691E-2</v>
      </c>
      <c r="AD393" s="186">
        <f t="shared" si="392"/>
        <v>50441</v>
      </c>
      <c r="AE393" s="86">
        <f t="shared" si="385"/>
        <v>2.9279361709914724E-4</v>
      </c>
      <c r="AF393" s="501"/>
      <c r="AG393" s="501"/>
      <c r="AH393" s="101" t="s">
        <v>157</v>
      </c>
      <c r="AI393" s="183">
        <v>1032834</v>
      </c>
      <c r="AJ393" s="151">
        <f>IFERROR(AI393/AF379,"-")</f>
        <v>4.3648366004012066E-3</v>
      </c>
      <c r="AK393" s="183">
        <v>26</v>
      </c>
      <c r="AL393" s="151">
        <f>IFERROR(AK393/AG379,"-")</f>
        <v>0.12560386473429952</v>
      </c>
      <c r="AM393" s="186">
        <f t="shared" si="393"/>
        <v>39724.384615384617</v>
      </c>
      <c r="AN393" s="86">
        <f t="shared" si="386"/>
        <v>9.5157925557222856E-4</v>
      </c>
      <c r="AO393" s="501"/>
      <c r="AP393" s="520"/>
      <c r="AQ393" s="101" t="s">
        <v>157</v>
      </c>
      <c r="AR393" s="183">
        <f t="shared" si="388"/>
        <v>6801176</v>
      </c>
      <c r="AS393" s="151">
        <f>IFERROR(AR393/AO379,"-")</f>
        <v>3.8439680977555533E-3</v>
      </c>
      <c r="AT393" s="183">
        <f t="shared" si="389"/>
        <v>152</v>
      </c>
      <c r="AU393" s="151">
        <f>IFERROR(AT393/AP379,"-")</f>
        <v>6.1068702290076333E-2</v>
      </c>
      <c r="AV393" s="186">
        <f t="shared" si="394"/>
        <v>44744.57894736842</v>
      </c>
      <c r="AW393" s="86">
        <f t="shared" si="387"/>
        <v>5.5630787248837979E-3</v>
      </c>
      <c r="AX393" s="98"/>
      <c r="AY393" s="66"/>
      <c r="AZ393" s="66"/>
      <c r="BA393" s="66"/>
      <c r="BB393" s="66"/>
      <c r="BC393" s="66"/>
      <c r="BD393" s="66"/>
      <c r="BE393" s="66"/>
      <c r="BF393" s="66"/>
      <c r="BG393" s="66"/>
      <c r="BH393" s="66"/>
      <c r="BI393" s="66"/>
      <c r="BP393" s="132"/>
      <c r="BQ393" s="132"/>
      <c r="BR393" s="132"/>
      <c r="BS393" s="132"/>
      <c r="BU393" s="66"/>
      <c r="BV393" s="124"/>
    </row>
    <row r="394" spans="2:74" s="10" customFormat="1" ht="14.25" customHeight="1">
      <c r="B394" s="505"/>
      <c r="C394" s="507"/>
      <c r="D394" s="494"/>
      <c r="E394" s="501"/>
      <c r="F394" s="501"/>
      <c r="G394" s="102" t="s">
        <v>158</v>
      </c>
      <c r="H394" s="184">
        <v>1479353</v>
      </c>
      <c r="I394" s="152">
        <f>IFERROR(H394/E379,"-")</f>
        <v>1.1846256016135764E-3</v>
      </c>
      <c r="J394" s="184">
        <v>155</v>
      </c>
      <c r="K394" s="152">
        <f>IFERROR(J394/F379,"-")</f>
        <v>8.068714211348256E-2</v>
      </c>
      <c r="L394" s="187">
        <f t="shared" si="390"/>
        <v>9544.2129032258072</v>
      </c>
      <c r="M394" s="87">
        <f t="shared" si="383"/>
        <v>5.6728763312959779E-3</v>
      </c>
      <c r="N394" s="501"/>
      <c r="O394" s="501"/>
      <c r="P394" s="102" t="s">
        <v>158</v>
      </c>
      <c r="Q394" s="184">
        <v>918115</v>
      </c>
      <c r="R394" s="152">
        <f>IFERROR(Q394/N379,"-")</f>
        <v>4.5558819588831052E-3</v>
      </c>
      <c r="S394" s="184">
        <v>27</v>
      </c>
      <c r="T394" s="152">
        <f>IFERROR(S394/O379,"-")</f>
        <v>0.1062992125984252</v>
      </c>
      <c r="U394" s="187">
        <f t="shared" si="391"/>
        <v>34004.259259259263</v>
      </c>
      <c r="V394" s="87">
        <f t="shared" si="384"/>
        <v>9.8817845770962187E-4</v>
      </c>
      <c r="W394" s="501"/>
      <c r="X394" s="501"/>
      <c r="Y394" s="102" t="s">
        <v>158</v>
      </c>
      <c r="Z394" s="184">
        <v>102236</v>
      </c>
      <c r="AA394" s="152">
        <f>IFERROR(Z394/W379,"-")</f>
        <v>1.2412026442147181E-3</v>
      </c>
      <c r="AB394" s="184">
        <v>12</v>
      </c>
      <c r="AC394" s="152">
        <f>IFERROR(AB394/X379,"-")</f>
        <v>0.11214953271028037</v>
      </c>
      <c r="AD394" s="187">
        <f t="shared" si="392"/>
        <v>8519.6666666666661</v>
      </c>
      <c r="AE394" s="87">
        <f t="shared" si="385"/>
        <v>4.3919042564872086E-4</v>
      </c>
      <c r="AF394" s="501"/>
      <c r="AG394" s="501"/>
      <c r="AH394" s="102" t="s">
        <v>158</v>
      </c>
      <c r="AI394" s="184">
        <v>301724</v>
      </c>
      <c r="AJ394" s="152">
        <f>IFERROR(AI394/AF379,"-")</f>
        <v>1.2751090285752151E-3</v>
      </c>
      <c r="AK394" s="184">
        <v>32</v>
      </c>
      <c r="AL394" s="152">
        <f>IFERROR(AK394/AG379,"-")</f>
        <v>0.15458937198067632</v>
      </c>
      <c r="AM394" s="187">
        <f t="shared" si="393"/>
        <v>9428.875</v>
      </c>
      <c r="AN394" s="87">
        <f t="shared" si="386"/>
        <v>1.171174468396589E-3</v>
      </c>
      <c r="AO394" s="501"/>
      <c r="AP394" s="520"/>
      <c r="AQ394" s="102" t="s">
        <v>158</v>
      </c>
      <c r="AR394" s="184">
        <f t="shared" si="388"/>
        <v>2801428</v>
      </c>
      <c r="AS394" s="152">
        <f>IFERROR(AR394/AO379,"-")</f>
        <v>1.5833438011542628E-3</v>
      </c>
      <c r="AT394" s="184">
        <f t="shared" si="389"/>
        <v>226</v>
      </c>
      <c r="AU394" s="152">
        <f>IFERROR(AT394/AP379,"-")</f>
        <v>9.0799517878666136E-2</v>
      </c>
      <c r="AV394" s="187">
        <f t="shared" si="394"/>
        <v>12395.699115044248</v>
      </c>
      <c r="AW394" s="87">
        <f t="shared" si="387"/>
        <v>8.2714196830509096E-3</v>
      </c>
      <c r="AX394" s="98"/>
      <c r="AY394" s="66"/>
      <c r="AZ394" s="66"/>
      <c r="BA394" s="66"/>
      <c r="BB394" s="66"/>
      <c r="BC394" s="66"/>
      <c r="BD394" s="66"/>
      <c r="BE394" s="66"/>
      <c r="BF394" s="66"/>
      <c r="BG394" s="66"/>
      <c r="BH394" s="66"/>
      <c r="BI394" s="66"/>
      <c r="BP394" s="132"/>
      <c r="BQ394" s="132"/>
      <c r="BR394" s="132"/>
      <c r="BS394" s="132"/>
      <c r="BU394" s="66"/>
      <c r="BV394" s="124"/>
    </row>
    <row r="395" spans="2:74" s="10" customFormat="1" ht="14.25" customHeight="1">
      <c r="B395" s="505"/>
      <c r="C395" s="508"/>
      <c r="D395" s="495"/>
      <c r="E395" s="502"/>
      <c r="F395" s="502"/>
      <c r="G395" s="103" t="s">
        <v>81</v>
      </c>
      <c r="H395" s="174">
        <v>222812666</v>
      </c>
      <c r="I395" s="152">
        <f>IFERROR(H395/E379,"-")</f>
        <v>0.17842231604449704</v>
      </c>
      <c r="J395" s="184">
        <v>1574</v>
      </c>
      <c r="K395" s="152">
        <f>IFERROR(J395/F379,"-")</f>
        <v>0.81936491410723578</v>
      </c>
      <c r="L395" s="187">
        <f t="shared" si="390"/>
        <v>141558.23761118171</v>
      </c>
      <c r="M395" s="88">
        <f t="shared" si="383"/>
        <v>5.7607144164257218E-2</v>
      </c>
      <c r="N395" s="502"/>
      <c r="O395" s="502"/>
      <c r="P395" s="103" t="s">
        <v>81</v>
      </c>
      <c r="Q395" s="174">
        <v>39453523</v>
      </c>
      <c r="R395" s="152">
        <f>IFERROR(Q395/N379,"-")</f>
        <v>0.19577677485944533</v>
      </c>
      <c r="S395" s="184">
        <v>219</v>
      </c>
      <c r="T395" s="152">
        <f>IFERROR(S395/O379,"-")</f>
        <v>0.86220472440944884</v>
      </c>
      <c r="U395" s="187">
        <f t="shared" si="391"/>
        <v>180153.07305936073</v>
      </c>
      <c r="V395" s="88">
        <f t="shared" si="384"/>
        <v>8.0152252680891559E-3</v>
      </c>
      <c r="W395" s="502"/>
      <c r="X395" s="502"/>
      <c r="Y395" s="103" t="s">
        <v>81</v>
      </c>
      <c r="Z395" s="174">
        <v>16708997</v>
      </c>
      <c r="AA395" s="152">
        <f>IFERROR(Z395/W379,"-")</f>
        <v>0.20285663815657684</v>
      </c>
      <c r="AB395" s="184">
        <v>94</v>
      </c>
      <c r="AC395" s="152">
        <f>IFERROR(AB395/X379,"-")</f>
        <v>0.87850467289719625</v>
      </c>
      <c r="AD395" s="187">
        <f t="shared" si="392"/>
        <v>177755.28723404257</v>
      </c>
      <c r="AE395" s="88">
        <f t="shared" si="385"/>
        <v>3.4403250009149801E-3</v>
      </c>
      <c r="AF395" s="502"/>
      <c r="AG395" s="502"/>
      <c r="AH395" s="103" t="s">
        <v>81</v>
      </c>
      <c r="AI395" s="174">
        <v>36483093</v>
      </c>
      <c r="AJ395" s="152">
        <f>IFERROR(AI395/AF379,"-")</f>
        <v>0.15418038099272591</v>
      </c>
      <c r="AK395" s="184">
        <v>186</v>
      </c>
      <c r="AL395" s="152">
        <f>IFERROR(AK395/AG379,"-")</f>
        <v>0.89855072463768115</v>
      </c>
      <c r="AM395" s="187">
        <f t="shared" si="393"/>
        <v>196145.66129032258</v>
      </c>
      <c r="AN395" s="88">
        <f t="shared" si="386"/>
        <v>6.8074515975551737E-3</v>
      </c>
      <c r="AO395" s="502"/>
      <c r="AP395" s="521"/>
      <c r="AQ395" s="103" t="s">
        <v>81</v>
      </c>
      <c r="AR395" s="174">
        <f t="shared" si="388"/>
        <v>315458279</v>
      </c>
      <c r="AS395" s="152">
        <f>IFERROR(AR395/AO379,"-")</f>
        <v>0.17829439506474623</v>
      </c>
      <c r="AT395" s="184">
        <f t="shared" si="389"/>
        <v>2073</v>
      </c>
      <c r="AU395" s="152">
        <f>IFERROR(AT395/AP379,"-")</f>
        <v>0.83286460425873843</v>
      </c>
      <c r="AV395" s="187">
        <f t="shared" si="394"/>
        <v>152174.76073323685</v>
      </c>
      <c r="AW395" s="88">
        <f t="shared" si="387"/>
        <v>7.5870146030816529E-2</v>
      </c>
      <c r="AX395" s="98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/>
      <c r="BP395" s="132"/>
      <c r="BQ395" s="132"/>
      <c r="BR395" s="132"/>
      <c r="BS395" s="132"/>
      <c r="BU395" s="66"/>
      <c r="BV395" s="124"/>
    </row>
    <row r="396" spans="2:74" s="10" customFormat="1" ht="14.25" customHeight="1">
      <c r="B396" s="505">
        <v>24</v>
      </c>
      <c r="C396" s="506" t="s">
        <v>140</v>
      </c>
      <c r="D396" s="493">
        <f>BL28</f>
        <v>11625</v>
      </c>
      <c r="E396" s="503">
        <f t="shared" ref="E396" si="395">VLOOKUP(C396,$AY$5:$BI$78,2,0)</f>
        <v>689726290</v>
      </c>
      <c r="F396" s="503">
        <f t="shared" ref="F396" si="396">VLOOKUP(C396,$AY$5:$BI$78,7,0)</f>
        <v>948</v>
      </c>
      <c r="G396" s="99" t="s">
        <v>144</v>
      </c>
      <c r="H396" s="182">
        <v>11719742</v>
      </c>
      <c r="I396" s="150">
        <f>IFERROR(H396/E396,"-")</f>
        <v>1.6991873689489203E-2</v>
      </c>
      <c r="J396" s="182">
        <v>164</v>
      </c>
      <c r="K396" s="150">
        <f>IFERROR(J396/F396,"-")</f>
        <v>0.1729957805907173</v>
      </c>
      <c r="L396" s="185">
        <f t="shared" si="390"/>
        <v>71461.841463414632</v>
      </c>
      <c r="M396" s="85">
        <f>IFERROR(J396/$BL$28,0)</f>
        <v>1.410752688172043E-2</v>
      </c>
      <c r="N396" s="503">
        <f t="shared" ref="N396" si="397">VLOOKUP(C396,$AY$5:$BI$78,3,0)</f>
        <v>102242450</v>
      </c>
      <c r="O396" s="503">
        <f t="shared" ref="O396" si="398">VLOOKUP(C396,$AY$5:$BI$78,8,0)</f>
        <v>133</v>
      </c>
      <c r="P396" s="99" t="s">
        <v>144</v>
      </c>
      <c r="Q396" s="182">
        <v>1301061</v>
      </c>
      <c r="R396" s="150">
        <f>IFERROR(Q396/N396,"-")</f>
        <v>1.2725252573661918E-2</v>
      </c>
      <c r="S396" s="182">
        <v>17</v>
      </c>
      <c r="T396" s="150">
        <f>IFERROR(S396/O396,"-")</f>
        <v>0.12781954887218044</v>
      </c>
      <c r="U396" s="185">
        <f t="shared" si="391"/>
        <v>76533</v>
      </c>
      <c r="V396" s="85">
        <f>IFERROR(S396/$BL$28,0)</f>
        <v>1.4623655913978495E-3</v>
      </c>
      <c r="W396" s="503">
        <f t="shared" ref="W396" si="399">VLOOKUP(C396,$AY$5:$BI$78,4,0)</f>
        <v>50769650</v>
      </c>
      <c r="X396" s="503">
        <f t="shared" ref="X396" si="400">VLOOKUP(C396,$AY$5:$BI$78,9,0)</f>
        <v>72</v>
      </c>
      <c r="Y396" s="99" t="s">
        <v>144</v>
      </c>
      <c r="Z396" s="182">
        <v>1281531</v>
      </c>
      <c r="AA396" s="150">
        <f>IFERROR(Z396/W396,"-")</f>
        <v>2.5242068834431596E-2</v>
      </c>
      <c r="AB396" s="182">
        <v>16</v>
      </c>
      <c r="AC396" s="150">
        <f>IFERROR(AB396/X396,"-")</f>
        <v>0.22222222222222221</v>
      </c>
      <c r="AD396" s="185">
        <f t="shared" si="392"/>
        <v>80095.6875</v>
      </c>
      <c r="AE396" s="85">
        <f>IFERROR(AB396/$BL$28,0)</f>
        <v>1.3763440860215053E-3</v>
      </c>
      <c r="AF396" s="503">
        <f t="shared" ref="AF396" si="401">VLOOKUP(C396,$AY$5:$BI$78,5,0)</f>
        <v>96727090</v>
      </c>
      <c r="AG396" s="503">
        <f t="shared" ref="AG396" si="402">VLOOKUP(C396,$AY$5:$BI$78,10,0)</f>
        <v>111</v>
      </c>
      <c r="AH396" s="99" t="s">
        <v>144</v>
      </c>
      <c r="AI396" s="182">
        <v>12057677</v>
      </c>
      <c r="AJ396" s="150">
        <f>IFERROR(AI396/AF396,"-")</f>
        <v>0.12465667063901126</v>
      </c>
      <c r="AK396" s="182">
        <v>19</v>
      </c>
      <c r="AL396" s="150">
        <f>IFERROR(AK396/AG396,"-")</f>
        <v>0.17117117117117117</v>
      </c>
      <c r="AM396" s="185">
        <f t="shared" si="393"/>
        <v>634614.57894736843</v>
      </c>
      <c r="AN396" s="85">
        <f>IFERROR(AK396/$BL$28,0)</f>
        <v>1.6344086021505377E-3</v>
      </c>
      <c r="AO396" s="503">
        <f t="shared" ref="AO396" si="403">VLOOKUP(C396,$AY$5:$BI$78,6,0)</f>
        <v>939465480</v>
      </c>
      <c r="AP396" s="519">
        <f t="shared" ref="AP396" si="404">VLOOKUP(C396,$AY$5:$BI$78,11,0)</f>
        <v>1264</v>
      </c>
      <c r="AQ396" s="99" t="s">
        <v>144</v>
      </c>
      <c r="AR396" s="182">
        <f t="shared" si="388"/>
        <v>26360011</v>
      </c>
      <c r="AS396" s="150">
        <f>IFERROR(AR396/AO396,"-")</f>
        <v>2.8058520042694917E-2</v>
      </c>
      <c r="AT396" s="182">
        <f t="shared" si="389"/>
        <v>216</v>
      </c>
      <c r="AU396" s="150">
        <f>IFERROR(AT396/AP396,"-")</f>
        <v>0.17088607594936708</v>
      </c>
      <c r="AV396" s="185">
        <f t="shared" si="394"/>
        <v>122037.08796296296</v>
      </c>
      <c r="AW396" s="85">
        <f>IFERROR(AT396/$BL$28,0)</f>
        <v>1.8580645161290321E-2</v>
      </c>
      <c r="AX396" s="98"/>
      <c r="AY396" s="66"/>
      <c r="AZ396" s="66"/>
      <c r="BA396" s="66"/>
      <c r="BB396" s="66"/>
      <c r="BC396" s="66"/>
      <c r="BD396" s="66"/>
      <c r="BE396" s="66"/>
      <c r="BF396" s="66"/>
      <c r="BG396" s="66"/>
      <c r="BH396" s="66"/>
      <c r="BI396" s="66"/>
      <c r="BP396" s="132"/>
      <c r="BQ396" s="132"/>
      <c r="BR396" s="132"/>
      <c r="BS396" s="132"/>
      <c r="BU396" s="66"/>
      <c r="BV396" s="124"/>
    </row>
    <row r="397" spans="2:74" s="10" customFormat="1" ht="14.25" customHeight="1">
      <c r="B397" s="505"/>
      <c r="C397" s="507"/>
      <c r="D397" s="494"/>
      <c r="E397" s="501"/>
      <c r="F397" s="501"/>
      <c r="G397" s="100" t="s">
        <v>145</v>
      </c>
      <c r="H397" s="183">
        <v>8802877</v>
      </c>
      <c r="I397" s="151">
        <f>IFERROR(H397/E396,"-")</f>
        <v>1.2762855537955498E-2</v>
      </c>
      <c r="J397" s="183">
        <v>278</v>
      </c>
      <c r="K397" s="151">
        <f>IFERROR(J397/F396,"-")</f>
        <v>0.29324894514767935</v>
      </c>
      <c r="L397" s="186">
        <f t="shared" si="390"/>
        <v>31665.025179856115</v>
      </c>
      <c r="M397" s="86">
        <f t="shared" ref="M397:M412" si="405">IFERROR(J397/$BL$28,0)</f>
        <v>2.3913978494623657E-2</v>
      </c>
      <c r="N397" s="501"/>
      <c r="O397" s="501"/>
      <c r="P397" s="100" t="s">
        <v>145</v>
      </c>
      <c r="Q397" s="183">
        <v>1069717</v>
      </c>
      <c r="R397" s="151">
        <f>IFERROR(Q397/N396,"-")</f>
        <v>1.0462552491650973E-2</v>
      </c>
      <c r="S397" s="183">
        <v>37</v>
      </c>
      <c r="T397" s="151">
        <f>IFERROR(S397/O396,"-")</f>
        <v>0.2781954887218045</v>
      </c>
      <c r="U397" s="186">
        <f t="shared" si="391"/>
        <v>28911.27027027027</v>
      </c>
      <c r="V397" s="86">
        <f t="shared" ref="V397:V412" si="406">IFERROR(S397/$BL$28,0)</f>
        <v>3.182795698924731E-3</v>
      </c>
      <c r="W397" s="501"/>
      <c r="X397" s="501"/>
      <c r="Y397" s="100" t="s">
        <v>145</v>
      </c>
      <c r="Z397" s="183">
        <v>2005674</v>
      </c>
      <c r="AA397" s="151">
        <f>IFERROR(Z397/W396,"-")</f>
        <v>3.950537378138317E-2</v>
      </c>
      <c r="AB397" s="183">
        <v>25</v>
      </c>
      <c r="AC397" s="151">
        <f>IFERROR(AB397/X396,"-")</f>
        <v>0.34722222222222221</v>
      </c>
      <c r="AD397" s="186">
        <f t="shared" si="392"/>
        <v>80226.960000000006</v>
      </c>
      <c r="AE397" s="86">
        <f t="shared" ref="AE397:AE412" si="407">IFERROR(AB397/$BL$28,0)</f>
        <v>2.1505376344086021E-3</v>
      </c>
      <c r="AF397" s="501"/>
      <c r="AG397" s="501"/>
      <c r="AH397" s="100" t="s">
        <v>145</v>
      </c>
      <c r="AI397" s="183">
        <v>2445220</v>
      </c>
      <c r="AJ397" s="151">
        <f>IFERROR(AI397/AF396,"-")</f>
        <v>2.5279577830781427E-2</v>
      </c>
      <c r="AK397" s="183">
        <v>41</v>
      </c>
      <c r="AL397" s="151">
        <f>IFERROR(AK397/AG396,"-")</f>
        <v>0.36936936936936937</v>
      </c>
      <c r="AM397" s="186">
        <f t="shared" si="393"/>
        <v>59639.512195121948</v>
      </c>
      <c r="AN397" s="86">
        <f t="shared" ref="AN397:AN412" si="408">IFERROR(AK397/$BL$28,0)</f>
        <v>3.5268817204301074E-3</v>
      </c>
      <c r="AO397" s="501"/>
      <c r="AP397" s="520"/>
      <c r="AQ397" s="100" t="s">
        <v>145</v>
      </c>
      <c r="AR397" s="183">
        <f t="shared" si="388"/>
        <v>14323488</v>
      </c>
      <c r="AS397" s="151">
        <f>IFERROR(AR397/AO396,"-")</f>
        <v>1.5246422891450999E-2</v>
      </c>
      <c r="AT397" s="183">
        <f t="shared" si="389"/>
        <v>381</v>
      </c>
      <c r="AU397" s="151">
        <f>IFERROR(AT397/AP396,"-")</f>
        <v>0.30142405063291139</v>
      </c>
      <c r="AV397" s="186">
        <f t="shared" si="394"/>
        <v>37594.456692913387</v>
      </c>
      <c r="AW397" s="86">
        <f t="shared" ref="AW397:AW412" si="409">IFERROR(AT397/$BL$28,0)</f>
        <v>3.27741935483871E-2</v>
      </c>
      <c r="AX397" s="98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/>
      <c r="BP397" s="132"/>
      <c r="BQ397" s="132"/>
      <c r="BR397" s="132"/>
      <c r="BS397" s="132"/>
      <c r="BU397" s="66"/>
      <c r="BV397" s="124"/>
    </row>
    <row r="398" spans="2:74" s="10" customFormat="1" ht="14.25" customHeight="1">
      <c r="B398" s="505"/>
      <c r="C398" s="507"/>
      <c r="D398" s="494"/>
      <c r="E398" s="501"/>
      <c r="F398" s="501"/>
      <c r="G398" s="101" t="s">
        <v>146</v>
      </c>
      <c r="H398" s="183">
        <v>14997423</v>
      </c>
      <c r="I398" s="151">
        <f>IFERROR(H398/E396,"-")</f>
        <v>2.1744021095672604E-2</v>
      </c>
      <c r="J398" s="183">
        <v>287</v>
      </c>
      <c r="K398" s="151">
        <f>IFERROR(J398/F396,"-")</f>
        <v>0.3027426160337553</v>
      </c>
      <c r="L398" s="186">
        <f t="shared" si="390"/>
        <v>52255.829268292684</v>
      </c>
      <c r="M398" s="86">
        <f t="shared" si="405"/>
        <v>2.4688172043010752E-2</v>
      </c>
      <c r="N398" s="501"/>
      <c r="O398" s="501"/>
      <c r="P398" s="101" t="s">
        <v>146</v>
      </c>
      <c r="Q398" s="183">
        <v>3209399</v>
      </c>
      <c r="R398" s="151">
        <f>IFERROR(Q398/N396,"-")</f>
        <v>3.1390083081929275E-2</v>
      </c>
      <c r="S398" s="183">
        <v>44</v>
      </c>
      <c r="T398" s="151">
        <f>IFERROR(S398/O396,"-")</f>
        <v>0.33082706766917291</v>
      </c>
      <c r="U398" s="186">
        <f t="shared" si="391"/>
        <v>72940.886363636368</v>
      </c>
      <c r="V398" s="86">
        <f t="shared" si="406"/>
        <v>3.7849462365591399E-3</v>
      </c>
      <c r="W398" s="501"/>
      <c r="X398" s="501"/>
      <c r="Y398" s="101" t="s">
        <v>146</v>
      </c>
      <c r="Z398" s="183">
        <v>796733</v>
      </c>
      <c r="AA398" s="151">
        <f>IFERROR(Z398/W396,"-")</f>
        <v>1.5693096170645258E-2</v>
      </c>
      <c r="AB398" s="183">
        <v>27</v>
      </c>
      <c r="AC398" s="151">
        <f>IFERROR(AB398/X396,"-")</f>
        <v>0.375</v>
      </c>
      <c r="AD398" s="186">
        <f t="shared" si="392"/>
        <v>29508.629629629631</v>
      </c>
      <c r="AE398" s="86">
        <f t="shared" si="407"/>
        <v>2.3225806451612901E-3</v>
      </c>
      <c r="AF398" s="501"/>
      <c r="AG398" s="501"/>
      <c r="AH398" s="101" t="s">
        <v>146</v>
      </c>
      <c r="AI398" s="183">
        <v>945100</v>
      </c>
      <c r="AJ398" s="151">
        <f>IFERROR(AI398/AF396,"-")</f>
        <v>9.7707891346674441E-3</v>
      </c>
      <c r="AK398" s="183">
        <v>36</v>
      </c>
      <c r="AL398" s="151">
        <f>IFERROR(AK398/AG396,"-")</f>
        <v>0.32432432432432434</v>
      </c>
      <c r="AM398" s="186">
        <f t="shared" si="393"/>
        <v>26252.777777777777</v>
      </c>
      <c r="AN398" s="86">
        <f t="shared" si="408"/>
        <v>3.096774193548387E-3</v>
      </c>
      <c r="AO398" s="501"/>
      <c r="AP398" s="520"/>
      <c r="AQ398" s="101" t="s">
        <v>146</v>
      </c>
      <c r="AR398" s="183">
        <f t="shared" si="388"/>
        <v>19948655</v>
      </c>
      <c r="AS398" s="151">
        <f>IFERROR(AR398/AO396,"-")</f>
        <v>2.123404789710847E-2</v>
      </c>
      <c r="AT398" s="183">
        <f t="shared" si="389"/>
        <v>394</v>
      </c>
      <c r="AU398" s="151">
        <f>IFERROR(AT398/AP396,"-")</f>
        <v>0.31170886075949367</v>
      </c>
      <c r="AV398" s="186">
        <f t="shared" si="394"/>
        <v>50631.104060913705</v>
      </c>
      <c r="AW398" s="86">
        <f t="shared" si="409"/>
        <v>3.3892473118279573E-2</v>
      </c>
      <c r="AX398" s="98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P398" s="132"/>
      <c r="BQ398" s="132"/>
      <c r="BR398" s="132"/>
      <c r="BS398" s="132"/>
      <c r="BU398" s="66"/>
      <c r="BV398" s="124"/>
    </row>
    <row r="399" spans="2:74" s="10" customFormat="1" ht="14.25" customHeight="1">
      <c r="B399" s="505"/>
      <c r="C399" s="507"/>
      <c r="D399" s="494"/>
      <c r="E399" s="501"/>
      <c r="F399" s="501"/>
      <c r="G399" s="101" t="s">
        <v>147</v>
      </c>
      <c r="H399" s="183">
        <v>439986</v>
      </c>
      <c r="I399" s="151">
        <f>IFERROR(H399/E396,"-")</f>
        <v>6.3791391799781908E-4</v>
      </c>
      <c r="J399" s="183">
        <v>46</v>
      </c>
      <c r="K399" s="151">
        <f>IFERROR(J399/F396,"-")</f>
        <v>4.852320675105485E-2</v>
      </c>
      <c r="L399" s="186">
        <f t="shared" si="390"/>
        <v>9564.9130434782601</v>
      </c>
      <c r="M399" s="86">
        <f t="shared" si="405"/>
        <v>3.9569892473118283E-3</v>
      </c>
      <c r="N399" s="501"/>
      <c r="O399" s="501"/>
      <c r="P399" s="101" t="s">
        <v>147</v>
      </c>
      <c r="Q399" s="183">
        <v>73996</v>
      </c>
      <c r="R399" s="151">
        <f>IFERROR(Q399/N396,"-")</f>
        <v>7.2373070089771911E-4</v>
      </c>
      <c r="S399" s="183">
        <v>5</v>
      </c>
      <c r="T399" s="151">
        <f>IFERROR(S399/O396,"-")</f>
        <v>3.7593984962406013E-2</v>
      </c>
      <c r="U399" s="186">
        <f t="shared" si="391"/>
        <v>14799.2</v>
      </c>
      <c r="V399" s="86">
        <f t="shared" si="406"/>
        <v>4.3010752688172043E-4</v>
      </c>
      <c r="W399" s="501"/>
      <c r="X399" s="501"/>
      <c r="Y399" s="101" t="s">
        <v>147</v>
      </c>
      <c r="Z399" s="183">
        <v>26453</v>
      </c>
      <c r="AA399" s="151">
        <f>IFERROR(Z399/W396,"-")</f>
        <v>5.2103963686966524E-4</v>
      </c>
      <c r="AB399" s="183">
        <v>4</v>
      </c>
      <c r="AC399" s="151">
        <f>IFERROR(AB399/X396,"-")</f>
        <v>5.5555555555555552E-2</v>
      </c>
      <c r="AD399" s="186">
        <f t="shared" si="392"/>
        <v>6613.25</v>
      </c>
      <c r="AE399" s="86">
        <f t="shared" si="407"/>
        <v>3.4408602150537632E-4</v>
      </c>
      <c r="AF399" s="501"/>
      <c r="AG399" s="501"/>
      <c r="AH399" s="101" t="s">
        <v>147</v>
      </c>
      <c r="AI399" s="183">
        <v>48502</v>
      </c>
      <c r="AJ399" s="151">
        <f>IFERROR(AI399/AF396,"-")</f>
        <v>5.0143139838074321E-4</v>
      </c>
      <c r="AK399" s="183">
        <v>9</v>
      </c>
      <c r="AL399" s="151">
        <f>IFERROR(AK399/AG396,"-")</f>
        <v>8.1081081081081086E-2</v>
      </c>
      <c r="AM399" s="186">
        <f t="shared" si="393"/>
        <v>5389.1111111111113</v>
      </c>
      <c r="AN399" s="86">
        <f t="shared" si="408"/>
        <v>7.7419354838709675E-4</v>
      </c>
      <c r="AO399" s="501"/>
      <c r="AP399" s="520"/>
      <c r="AQ399" s="101" t="s">
        <v>147</v>
      </c>
      <c r="AR399" s="183">
        <f t="shared" si="388"/>
        <v>588937</v>
      </c>
      <c r="AS399" s="151">
        <f>IFERROR(AR399/AO396,"-")</f>
        <v>6.2688519433412289E-4</v>
      </c>
      <c r="AT399" s="183">
        <f t="shared" si="389"/>
        <v>64</v>
      </c>
      <c r="AU399" s="151">
        <f>IFERROR(AT399/AP396,"-")</f>
        <v>5.0632911392405063E-2</v>
      </c>
      <c r="AV399" s="186">
        <f t="shared" si="394"/>
        <v>9202.140625</v>
      </c>
      <c r="AW399" s="86">
        <f t="shared" si="409"/>
        <v>5.5053763440860212E-3</v>
      </c>
      <c r="AX399" s="98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P399" s="132"/>
      <c r="BQ399" s="132"/>
      <c r="BR399" s="132"/>
      <c r="BS399" s="132"/>
      <c r="BU399" s="66"/>
      <c r="BV399" s="124"/>
    </row>
    <row r="400" spans="2:74" s="10" customFormat="1" ht="14.25" customHeight="1">
      <c r="B400" s="505"/>
      <c r="C400" s="507"/>
      <c r="D400" s="494"/>
      <c r="E400" s="501"/>
      <c r="F400" s="501"/>
      <c r="G400" s="101" t="s">
        <v>148</v>
      </c>
      <c r="H400" s="183">
        <v>9934519</v>
      </c>
      <c r="I400" s="151">
        <f>IFERROR(H400/E396,"-")</f>
        <v>1.4403567246943711E-2</v>
      </c>
      <c r="J400" s="183">
        <v>283</v>
      </c>
      <c r="K400" s="151">
        <f>IFERROR(J400/F396,"-")</f>
        <v>0.29852320675105487</v>
      </c>
      <c r="L400" s="186">
        <f t="shared" si="390"/>
        <v>35104.307420494697</v>
      </c>
      <c r="M400" s="86">
        <f t="shared" si="405"/>
        <v>2.4344086021505375E-2</v>
      </c>
      <c r="N400" s="501"/>
      <c r="O400" s="501"/>
      <c r="P400" s="101" t="s">
        <v>148</v>
      </c>
      <c r="Q400" s="183">
        <v>1458919</v>
      </c>
      <c r="R400" s="151">
        <f>IFERROR(Q400/N396,"-")</f>
        <v>1.4269210098153946E-2</v>
      </c>
      <c r="S400" s="183">
        <v>44</v>
      </c>
      <c r="T400" s="151">
        <f>IFERROR(S400/O396,"-")</f>
        <v>0.33082706766917291</v>
      </c>
      <c r="U400" s="186">
        <f t="shared" si="391"/>
        <v>33157.25</v>
      </c>
      <c r="V400" s="86">
        <f t="shared" si="406"/>
        <v>3.7849462365591399E-3</v>
      </c>
      <c r="W400" s="501"/>
      <c r="X400" s="501"/>
      <c r="Y400" s="101" t="s">
        <v>148</v>
      </c>
      <c r="Z400" s="183">
        <v>453143</v>
      </c>
      <c r="AA400" s="151">
        <f>IFERROR(Z400/W396,"-")</f>
        <v>8.9254702366472882E-3</v>
      </c>
      <c r="AB400" s="183">
        <v>26</v>
      </c>
      <c r="AC400" s="151">
        <f>IFERROR(AB400/X396,"-")</f>
        <v>0.3611111111111111</v>
      </c>
      <c r="AD400" s="186">
        <f t="shared" si="392"/>
        <v>17428.576923076922</v>
      </c>
      <c r="AE400" s="86">
        <f t="shared" si="407"/>
        <v>2.2365591397849461E-3</v>
      </c>
      <c r="AF400" s="501"/>
      <c r="AG400" s="501"/>
      <c r="AH400" s="101" t="s">
        <v>148</v>
      </c>
      <c r="AI400" s="183">
        <v>901153</v>
      </c>
      <c r="AJ400" s="151">
        <f>IFERROR(AI400/AF396,"-")</f>
        <v>9.3164489906602168E-3</v>
      </c>
      <c r="AK400" s="183">
        <v>45</v>
      </c>
      <c r="AL400" s="151">
        <f>IFERROR(AK400/AG396,"-")</f>
        <v>0.40540540540540543</v>
      </c>
      <c r="AM400" s="186">
        <f t="shared" si="393"/>
        <v>20025.62222222222</v>
      </c>
      <c r="AN400" s="86">
        <f t="shared" si="408"/>
        <v>3.8709677419354839E-3</v>
      </c>
      <c r="AO400" s="501"/>
      <c r="AP400" s="520"/>
      <c r="AQ400" s="101" t="s">
        <v>148</v>
      </c>
      <c r="AR400" s="183">
        <f t="shared" si="388"/>
        <v>12747734</v>
      </c>
      <c r="AS400" s="151">
        <f>IFERROR(AR400/AO396,"-")</f>
        <v>1.3569135078810985E-2</v>
      </c>
      <c r="AT400" s="183">
        <f t="shared" si="389"/>
        <v>398</v>
      </c>
      <c r="AU400" s="151">
        <f>IFERROR(AT400/AP396,"-")</f>
        <v>0.314873417721519</v>
      </c>
      <c r="AV400" s="186">
        <f t="shared" si="394"/>
        <v>32029.482412060301</v>
      </c>
      <c r="AW400" s="86">
        <f t="shared" si="409"/>
        <v>3.4236559139784947E-2</v>
      </c>
      <c r="AX400" s="98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P400" s="132"/>
      <c r="BQ400" s="132"/>
      <c r="BR400" s="132"/>
      <c r="BS400" s="132"/>
      <c r="BU400" s="66"/>
      <c r="BV400" s="124"/>
    </row>
    <row r="401" spans="2:74" s="10" customFormat="1" ht="14.25" customHeight="1">
      <c r="B401" s="505"/>
      <c r="C401" s="507"/>
      <c r="D401" s="494"/>
      <c r="E401" s="501"/>
      <c r="F401" s="501"/>
      <c r="G401" s="101" t="s">
        <v>149</v>
      </c>
      <c r="H401" s="183">
        <v>26199780</v>
      </c>
      <c r="I401" s="151">
        <f>IFERROR(H401/E396,"-")</f>
        <v>3.7985763889034879E-2</v>
      </c>
      <c r="J401" s="183">
        <v>376</v>
      </c>
      <c r="K401" s="151">
        <f>IFERROR(J401/F396,"-")</f>
        <v>0.39662447257383965</v>
      </c>
      <c r="L401" s="186">
        <f t="shared" si="390"/>
        <v>69680.265957446813</v>
      </c>
      <c r="M401" s="86">
        <f t="shared" si="405"/>
        <v>3.2344086021505375E-2</v>
      </c>
      <c r="N401" s="501"/>
      <c r="O401" s="501"/>
      <c r="P401" s="101" t="s">
        <v>149</v>
      </c>
      <c r="Q401" s="183">
        <v>4439145</v>
      </c>
      <c r="R401" s="151">
        <f>IFERROR(Q401/N396,"-")</f>
        <v>4.3417826939788705E-2</v>
      </c>
      <c r="S401" s="183">
        <v>60</v>
      </c>
      <c r="T401" s="151">
        <f>IFERROR(S401/O396,"-")</f>
        <v>0.45112781954887216</v>
      </c>
      <c r="U401" s="186">
        <f t="shared" si="391"/>
        <v>73985.75</v>
      </c>
      <c r="V401" s="86">
        <f t="shared" si="406"/>
        <v>5.1612903225806452E-3</v>
      </c>
      <c r="W401" s="501"/>
      <c r="X401" s="501"/>
      <c r="Y401" s="101" t="s">
        <v>149</v>
      </c>
      <c r="Z401" s="183">
        <v>2137011</v>
      </c>
      <c r="AA401" s="151">
        <f>IFERROR(Z401/W396,"-")</f>
        <v>4.2092293328789936E-2</v>
      </c>
      <c r="AB401" s="183">
        <v>35</v>
      </c>
      <c r="AC401" s="151">
        <f>IFERROR(AB401/X396,"-")</f>
        <v>0.4861111111111111</v>
      </c>
      <c r="AD401" s="186">
        <f t="shared" si="392"/>
        <v>61057.457142857143</v>
      </c>
      <c r="AE401" s="86">
        <f t="shared" si="407"/>
        <v>3.010752688172043E-3</v>
      </c>
      <c r="AF401" s="501"/>
      <c r="AG401" s="501"/>
      <c r="AH401" s="101" t="s">
        <v>149</v>
      </c>
      <c r="AI401" s="183">
        <v>4214037</v>
      </c>
      <c r="AJ401" s="151">
        <f>IFERROR(AI401/AF396,"-")</f>
        <v>4.3566254293393919E-2</v>
      </c>
      <c r="AK401" s="183">
        <v>51</v>
      </c>
      <c r="AL401" s="151">
        <f>IFERROR(AK401/AG396,"-")</f>
        <v>0.45945945945945948</v>
      </c>
      <c r="AM401" s="186">
        <f t="shared" si="393"/>
        <v>82628.176470588238</v>
      </c>
      <c r="AN401" s="86">
        <f t="shared" si="408"/>
        <v>4.3870967741935487E-3</v>
      </c>
      <c r="AO401" s="501"/>
      <c r="AP401" s="520"/>
      <c r="AQ401" s="101" t="s">
        <v>149</v>
      </c>
      <c r="AR401" s="183">
        <f t="shared" si="388"/>
        <v>36989973</v>
      </c>
      <c r="AS401" s="151">
        <f>IFERROR(AR401/AO396,"-")</f>
        <v>3.9373424343383007E-2</v>
      </c>
      <c r="AT401" s="183">
        <f t="shared" si="389"/>
        <v>522</v>
      </c>
      <c r="AU401" s="151">
        <f>IFERROR(AT401/AP396,"-")</f>
        <v>0.41297468354430378</v>
      </c>
      <c r="AV401" s="186">
        <f t="shared" si="394"/>
        <v>70862.017241379304</v>
      </c>
      <c r="AW401" s="86">
        <f t="shared" si="409"/>
        <v>4.4903225806451612E-2</v>
      </c>
      <c r="AX401" s="98"/>
      <c r="AY401" s="66"/>
      <c r="AZ401" s="66"/>
      <c r="BA401" s="66"/>
      <c r="BB401" s="66"/>
      <c r="BC401" s="66"/>
      <c r="BD401" s="66"/>
      <c r="BE401" s="66"/>
      <c r="BF401" s="66"/>
      <c r="BG401" s="66"/>
      <c r="BH401" s="66"/>
      <c r="BI401" s="66"/>
      <c r="BP401" s="132"/>
      <c r="BQ401" s="132"/>
      <c r="BR401" s="132"/>
      <c r="BS401" s="132"/>
      <c r="BU401" s="66"/>
      <c r="BV401" s="124"/>
    </row>
    <row r="402" spans="2:74" s="10" customFormat="1" ht="14.25" customHeight="1">
      <c r="B402" s="505"/>
      <c r="C402" s="507"/>
      <c r="D402" s="494"/>
      <c r="E402" s="501"/>
      <c r="F402" s="501"/>
      <c r="G402" s="101" t="s">
        <v>150</v>
      </c>
      <c r="H402" s="183">
        <v>24216966</v>
      </c>
      <c r="I402" s="151">
        <f>IFERROR(H402/E396,"-")</f>
        <v>3.5110980038182971E-2</v>
      </c>
      <c r="J402" s="183">
        <v>98</v>
      </c>
      <c r="K402" s="151">
        <f>IFERROR(J402/F396,"-")</f>
        <v>0.10337552742616034</v>
      </c>
      <c r="L402" s="186">
        <f t="shared" si="390"/>
        <v>247111.89795918367</v>
      </c>
      <c r="M402" s="86">
        <f t="shared" si="405"/>
        <v>8.4301075268817197E-3</v>
      </c>
      <c r="N402" s="501"/>
      <c r="O402" s="501"/>
      <c r="P402" s="101" t="s">
        <v>150</v>
      </c>
      <c r="Q402" s="183">
        <v>5979890</v>
      </c>
      <c r="R402" s="151">
        <f>IFERROR(Q402/N396,"-")</f>
        <v>5.8487350410714921E-2</v>
      </c>
      <c r="S402" s="183">
        <v>20</v>
      </c>
      <c r="T402" s="151">
        <f>IFERROR(S402/O396,"-")</f>
        <v>0.15037593984962405</v>
      </c>
      <c r="U402" s="186">
        <f t="shared" si="391"/>
        <v>298994.5</v>
      </c>
      <c r="V402" s="86">
        <f t="shared" si="406"/>
        <v>1.7204301075268817E-3</v>
      </c>
      <c r="W402" s="501"/>
      <c r="X402" s="501"/>
      <c r="Y402" s="101" t="s">
        <v>150</v>
      </c>
      <c r="Z402" s="183">
        <v>2521294</v>
      </c>
      <c r="AA402" s="151">
        <f>IFERROR(Z402/W396,"-")</f>
        <v>4.9661441432036657E-2</v>
      </c>
      <c r="AB402" s="183">
        <v>10</v>
      </c>
      <c r="AC402" s="151">
        <f>IFERROR(AB402/X396,"-")</f>
        <v>0.1388888888888889</v>
      </c>
      <c r="AD402" s="186">
        <f t="shared" si="392"/>
        <v>252129.4</v>
      </c>
      <c r="AE402" s="86">
        <f t="shared" si="407"/>
        <v>8.6021505376344086E-4</v>
      </c>
      <c r="AF402" s="501"/>
      <c r="AG402" s="501"/>
      <c r="AH402" s="101" t="s">
        <v>150</v>
      </c>
      <c r="AI402" s="183">
        <v>435062</v>
      </c>
      <c r="AJ402" s="151">
        <f>IFERROR(AI402/AF396,"-")</f>
        <v>4.497829925411795E-3</v>
      </c>
      <c r="AK402" s="183">
        <v>27</v>
      </c>
      <c r="AL402" s="151">
        <f>IFERROR(AK402/AG396,"-")</f>
        <v>0.24324324324324326</v>
      </c>
      <c r="AM402" s="186">
        <f t="shared" si="393"/>
        <v>16113.407407407407</v>
      </c>
      <c r="AN402" s="86">
        <f t="shared" si="408"/>
        <v>2.3225806451612901E-3</v>
      </c>
      <c r="AO402" s="501"/>
      <c r="AP402" s="520"/>
      <c r="AQ402" s="101" t="s">
        <v>150</v>
      </c>
      <c r="AR402" s="183">
        <f t="shared" si="388"/>
        <v>33153212</v>
      </c>
      <c r="AS402" s="151">
        <f>IFERROR(AR402/AO396,"-")</f>
        <v>3.5289441395973377E-2</v>
      </c>
      <c r="AT402" s="183">
        <f t="shared" si="389"/>
        <v>155</v>
      </c>
      <c r="AU402" s="151">
        <f>IFERROR(AT402/AP396,"-")</f>
        <v>0.12262658227848101</v>
      </c>
      <c r="AV402" s="186">
        <f t="shared" si="394"/>
        <v>213891.69032258063</v>
      </c>
      <c r="AW402" s="86">
        <f t="shared" si="409"/>
        <v>1.3333333333333334E-2</v>
      </c>
      <c r="AX402" s="98"/>
      <c r="AY402" s="66"/>
      <c r="AZ402" s="66"/>
      <c r="BA402" s="66"/>
      <c r="BB402" s="66"/>
      <c r="BC402" s="66"/>
      <c r="BD402" s="66"/>
      <c r="BE402" s="66"/>
      <c r="BF402" s="66"/>
      <c r="BG402" s="66"/>
      <c r="BH402" s="66"/>
      <c r="BI402" s="66"/>
      <c r="BP402" s="132"/>
      <c r="BQ402" s="132"/>
      <c r="BR402" s="132"/>
      <c r="BS402" s="132"/>
      <c r="BU402" s="66"/>
      <c r="BV402" s="124"/>
    </row>
    <row r="403" spans="2:74" s="10" customFormat="1" ht="14.25" customHeight="1">
      <c r="B403" s="505"/>
      <c r="C403" s="507"/>
      <c r="D403" s="494"/>
      <c r="E403" s="501"/>
      <c r="F403" s="501"/>
      <c r="G403" s="101" t="s">
        <v>160</v>
      </c>
      <c r="H403" s="183">
        <v>1565</v>
      </c>
      <c r="I403" s="151">
        <f>IFERROR(H403/E396,"-")</f>
        <v>2.2690160179337227E-6</v>
      </c>
      <c r="J403" s="183">
        <v>1</v>
      </c>
      <c r="K403" s="151">
        <f>IFERROR(J403/F396,"-")</f>
        <v>1.0548523206751054E-3</v>
      </c>
      <c r="L403" s="186">
        <f t="shared" si="390"/>
        <v>1565</v>
      </c>
      <c r="M403" s="86">
        <f t="shared" si="405"/>
        <v>8.6021505376344081E-5</v>
      </c>
      <c r="N403" s="501"/>
      <c r="O403" s="501"/>
      <c r="P403" s="101" t="s">
        <v>160</v>
      </c>
      <c r="Q403" s="183">
        <v>0</v>
      </c>
      <c r="R403" s="151">
        <f>IFERROR(Q403/N396,"-")</f>
        <v>0</v>
      </c>
      <c r="S403" s="183">
        <v>0</v>
      </c>
      <c r="T403" s="151">
        <f>IFERROR(S403/O396,"-")</f>
        <v>0</v>
      </c>
      <c r="U403" s="186" t="str">
        <f t="shared" si="391"/>
        <v>-</v>
      </c>
      <c r="V403" s="86">
        <f t="shared" si="406"/>
        <v>0</v>
      </c>
      <c r="W403" s="501"/>
      <c r="X403" s="501"/>
      <c r="Y403" s="101" t="s">
        <v>160</v>
      </c>
      <c r="Z403" s="183">
        <v>0</v>
      </c>
      <c r="AA403" s="151">
        <f>IFERROR(Z403/W396,"-")</f>
        <v>0</v>
      </c>
      <c r="AB403" s="183">
        <v>0</v>
      </c>
      <c r="AC403" s="151">
        <f>IFERROR(AB403/X396,"-")</f>
        <v>0</v>
      </c>
      <c r="AD403" s="186" t="str">
        <f t="shared" si="392"/>
        <v>-</v>
      </c>
      <c r="AE403" s="86">
        <f t="shared" si="407"/>
        <v>0</v>
      </c>
      <c r="AF403" s="501"/>
      <c r="AG403" s="501"/>
      <c r="AH403" s="101" t="s">
        <v>160</v>
      </c>
      <c r="AI403" s="183">
        <v>0</v>
      </c>
      <c r="AJ403" s="151">
        <f>IFERROR(AI403/AF396,"-")</f>
        <v>0</v>
      </c>
      <c r="AK403" s="183">
        <v>0</v>
      </c>
      <c r="AL403" s="151">
        <f>IFERROR(AK403/AG396,"-")</f>
        <v>0</v>
      </c>
      <c r="AM403" s="186" t="str">
        <f t="shared" si="393"/>
        <v>-</v>
      </c>
      <c r="AN403" s="86">
        <f t="shared" si="408"/>
        <v>0</v>
      </c>
      <c r="AO403" s="501"/>
      <c r="AP403" s="520"/>
      <c r="AQ403" s="101" t="s">
        <v>160</v>
      </c>
      <c r="AR403" s="183">
        <f t="shared" si="388"/>
        <v>1565</v>
      </c>
      <c r="AS403" s="151">
        <f>IFERROR(AR403/AO396,"-")</f>
        <v>1.665840877942636E-6</v>
      </c>
      <c r="AT403" s="183">
        <f t="shared" si="389"/>
        <v>1</v>
      </c>
      <c r="AU403" s="151">
        <f>IFERROR(AT403/AP396,"-")</f>
        <v>7.911392405063291E-4</v>
      </c>
      <c r="AV403" s="186">
        <f t="shared" si="394"/>
        <v>1565</v>
      </c>
      <c r="AW403" s="86">
        <f t="shared" si="409"/>
        <v>8.6021505376344081E-5</v>
      </c>
      <c r="AX403" s="98"/>
      <c r="AY403" s="66"/>
      <c r="AZ403" s="66"/>
      <c r="BA403" s="66"/>
      <c r="BB403" s="66"/>
      <c r="BC403" s="66"/>
      <c r="BD403" s="66"/>
      <c r="BE403" s="66"/>
      <c r="BF403" s="66"/>
      <c r="BG403" s="66"/>
      <c r="BH403" s="66"/>
      <c r="BI403" s="66"/>
      <c r="BP403" s="132"/>
      <c r="BQ403" s="132"/>
      <c r="BR403" s="132"/>
      <c r="BS403" s="132"/>
      <c r="BU403" s="66"/>
      <c r="BV403" s="124"/>
    </row>
    <row r="404" spans="2:74" s="10" customFormat="1" ht="14.25" customHeight="1">
      <c r="B404" s="505"/>
      <c r="C404" s="507"/>
      <c r="D404" s="494"/>
      <c r="E404" s="501"/>
      <c r="F404" s="501"/>
      <c r="G404" s="101" t="s">
        <v>151</v>
      </c>
      <c r="H404" s="183">
        <v>115531</v>
      </c>
      <c r="I404" s="151">
        <f>IFERROR(H404/E396,"-")</f>
        <v>1.6750267704019228E-4</v>
      </c>
      <c r="J404" s="183">
        <v>6</v>
      </c>
      <c r="K404" s="151">
        <f>IFERROR(J404/F396,"-")</f>
        <v>6.3291139240506328E-3</v>
      </c>
      <c r="L404" s="186">
        <f t="shared" si="390"/>
        <v>19255.166666666668</v>
      </c>
      <c r="M404" s="86">
        <f t="shared" si="405"/>
        <v>5.1612903225806454E-4</v>
      </c>
      <c r="N404" s="501"/>
      <c r="O404" s="501"/>
      <c r="P404" s="101" t="s">
        <v>151</v>
      </c>
      <c r="Q404" s="183">
        <v>27582</v>
      </c>
      <c r="R404" s="151">
        <f>IFERROR(Q404/N396,"-")</f>
        <v>2.6977053073356518E-4</v>
      </c>
      <c r="S404" s="183">
        <v>1</v>
      </c>
      <c r="T404" s="151">
        <f>IFERROR(S404/O396,"-")</f>
        <v>7.5187969924812026E-3</v>
      </c>
      <c r="U404" s="186">
        <f t="shared" si="391"/>
        <v>27582</v>
      </c>
      <c r="V404" s="86">
        <f t="shared" si="406"/>
        <v>8.6021505376344081E-5</v>
      </c>
      <c r="W404" s="501"/>
      <c r="X404" s="501"/>
      <c r="Y404" s="101" t="s">
        <v>151</v>
      </c>
      <c r="Z404" s="183">
        <v>145236</v>
      </c>
      <c r="AA404" s="151">
        <f>IFERROR(Z404/W396,"-")</f>
        <v>2.8606854685821153E-3</v>
      </c>
      <c r="AB404" s="183">
        <v>2</v>
      </c>
      <c r="AC404" s="151">
        <f>IFERROR(AB404/X396,"-")</f>
        <v>2.7777777777777776E-2</v>
      </c>
      <c r="AD404" s="186">
        <f t="shared" si="392"/>
        <v>72618</v>
      </c>
      <c r="AE404" s="86">
        <f t="shared" si="407"/>
        <v>1.7204301075268816E-4</v>
      </c>
      <c r="AF404" s="501"/>
      <c r="AG404" s="501"/>
      <c r="AH404" s="101" t="s">
        <v>151</v>
      </c>
      <c r="AI404" s="183">
        <v>270</v>
      </c>
      <c r="AJ404" s="151">
        <f>IFERROR(AI404/AF396,"-")</f>
        <v>2.7913586566079884E-6</v>
      </c>
      <c r="AK404" s="183">
        <v>1</v>
      </c>
      <c r="AL404" s="151">
        <f>IFERROR(AK404/AG396,"-")</f>
        <v>9.0090090090090089E-3</v>
      </c>
      <c r="AM404" s="186">
        <f t="shared" si="393"/>
        <v>270</v>
      </c>
      <c r="AN404" s="86">
        <f t="shared" si="408"/>
        <v>8.6021505376344081E-5</v>
      </c>
      <c r="AO404" s="501"/>
      <c r="AP404" s="520"/>
      <c r="AQ404" s="101" t="s">
        <v>151</v>
      </c>
      <c r="AR404" s="183">
        <f t="shared" si="388"/>
        <v>288619</v>
      </c>
      <c r="AS404" s="151">
        <f>IFERROR(AR404/AO396,"-")</f>
        <v>3.0721618424979274E-4</v>
      </c>
      <c r="AT404" s="183">
        <f t="shared" si="389"/>
        <v>10</v>
      </c>
      <c r="AU404" s="151">
        <f>IFERROR(AT404/AP396,"-")</f>
        <v>7.9113924050632917E-3</v>
      </c>
      <c r="AV404" s="186">
        <f t="shared" si="394"/>
        <v>28861.9</v>
      </c>
      <c r="AW404" s="86">
        <f t="shared" si="409"/>
        <v>8.6021505376344086E-4</v>
      </c>
      <c r="AX404" s="98"/>
      <c r="AY404" s="66"/>
      <c r="AZ404" s="66"/>
      <c r="BA404" s="66"/>
      <c r="BB404" s="66"/>
      <c r="BC404" s="66"/>
      <c r="BD404" s="66"/>
      <c r="BE404" s="66"/>
      <c r="BF404" s="66"/>
      <c r="BG404" s="66"/>
      <c r="BH404" s="66"/>
      <c r="BI404" s="66"/>
      <c r="BP404" s="132"/>
      <c r="BQ404" s="132"/>
      <c r="BR404" s="132"/>
      <c r="BS404" s="132"/>
      <c r="BU404" s="66"/>
      <c r="BV404" s="124"/>
    </row>
    <row r="405" spans="2:74" s="10" customFormat="1" ht="14.25" customHeight="1">
      <c r="B405" s="505"/>
      <c r="C405" s="507"/>
      <c r="D405" s="494"/>
      <c r="E405" s="501"/>
      <c r="F405" s="501"/>
      <c r="G405" s="101" t="s">
        <v>152</v>
      </c>
      <c r="H405" s="183">
        <v>488595</v>
      </c>
      <c r="I405" s="151">
        <f>IFERROR(H405/E396,"-")</f>
        <v>7.0838970049988956E-4</v>
      </c>
      <c r="J405" s="183">
        <v>31</v>
      </c>
      <c r="K405" s="151">
        <f>IFERROR(J405/F396,"-")</f>
        <v>3.2700421940928273E-2</v>
      </c>
      <c r="L405" s="186">
        <f t="shared" si="390"/>
        <v>15761.129032258064</v>
      </c>
      <c r="M405" s="86">
        <f t="shared" si="405"/>
        <v>2.6666666666666666E-3</v>
      </c>
      <c r="N405" s="501"/>
      <c r="O405" s="501"/>
      <c r="P405" s="101" t="s">
        <v>152</v>
      </c>
      <c r="Q405" s="183">
        <v>138134</v>
      </c>
      <c r="R405" s="151">
        <f>IFERROR(Q405/N396,"-")</f>
        <v>1.351043524485182E-3</v>
      </c>
      <c r="S405" s="183">
        <v>8</v>
      </c>
      <c r="T405" s="151">
        <f>IFERROR(S405/O396,"-")</f>
        <v>6.0150375939849621E-2</v>
      </c>
      <c r="U405" s="186">
        <f t="shared" si="391"/>
        <v>17266.75</v>
      </c>
      <c r="V405" s="86">
        <f t="shared" si="406"/>
        <v>6.8817204301075264E-4</v>
      </c>
      <c r="W405" s="501"/>
      <c r="X405" s="501"/>
      <c r="Y405" s="101" t="s">
        <v>152</v>
      </c>
      <c r="Z405" s="183">
        <v>137147</v>
      </c>
      <c r="AA405" s="151">
        <f>IFERROR(Z405/W396,"-")</f>
        <v>2.7013579963619996E-3</v>
      </c>
      <c r="AB405" s="183">
        <v>6</v>
      </c>
      <c r="AC405" s="151">
        <f>IFERROR(AB405/X396,"-")</f>
        <v>8.3333333333333329E-2</v>
      </c>
      <c r="AD405" s="186">
        <f t="shared" si="392"/>
        <v>22857.833333333332</v>
      </c>
      <c r="AE405" s="86">
        <f t="shared" si="407"/>
        <v>5.1612903225806454E-4</v>
      </c>
      <c r="AF405" s="501"/>
      <c r="AG405" s="501"/>
      <c r="AH405" s="101" t="s">
        <v>152</v>
      </c>
      <c r="AI405" s="183">
        <v>12707</v>
      </c>
      <c r="AJ405" s="151">
        <f>IFERROR(AI405/AF396,"-")</f>
        <v>1.3136960907228783E-4</v>
      </c>
      <c r="AK405" s="183">
        <v>5</v>
      </c>
      <c r="AL405" s="151">
        <f>IFERROR(AK405/AG396,"-")</f>
        <v>4.5045045045045043E-2</v>
      </c>
      <c r="AM405" s="186">
        <f t="shared" si="393"/>
        <v>2541.4</v>
      </c>
      <c r="AN405" s="86">
        <f t="shared" si="408"/>
        <v>4.3010752688172043E-4</v>
      </c>
      <c r="AO405" s="501"/>
      <c r="AP405" s="520"/>
      <c r="AQ405" s="101" t="s">
        <v>152</v>
      </c>
      <c r="AR405" s="183">
        <f t="shared" si="388"/>
        <v>776583</v>
      </c>
      <c r="AS405" s="151">
        <f>IFERROR(AR405/AO396,"-")</f>
        <v>8.2662217668710933E-4</v>
      </c>
      <c r="AT405" s="183">
        <f t="shared" si="389"/>
        <v>50</v>
      </c>
      <c r="AU405" s="151">
        <f>IFERROR(AT405/AP396,"-")</f>
        <v>3.9556962025316458E-2</v>
      </c>
      <c r="AV405" s="186">
        <f t="shared" si="394"/>
        <v>15531.66</v>
      </c>
      <c r="AW405" s="86">
        <f t="shared" si="409"/>
        <v>4.3010752688172043E-3</v>
      </c>
      <c r="AX405" s="98"/>
      <c r="AY405" s="66"/>
      <c r="AZ405" s="66"/>
      <c r="BA405" s="66"/>
      <c r="BB405" s="66"/>
      <c r="BC405" s="66"/>
      <c r="BD405" s="66"/>
      <c r="BE405" s="66"/>
      <c r="BF405" s="66"/>
      <c r="BG405" s="66"/>
      <c r="BH405" s="66"/>
      <c r="BI405" s="66"/>
      <c r="BP405" s="132"/>
      <c r="BQ405" s="132"/>
      <c r="BR405" s="132"/>
      <c r="BS405" s="132"/>
      <c r="BU405" s="66"/>
      <c r="BV405" s="124"/>
    </row>
    <row r="406" spans="2:74" s="10" customFormat="1" ht="14.25" customHeight="1">
      <c r="B406" s="505"/>
      <c r="C406" s="507"/>
      <c r="D406" s="494"/>
      <c r="E406" s="501"/>
      <c r="F406" s="501"/>
      <c r="G406" s="101" t="s">
        <v>153</v>
      </c>
      <c r="H406" s="183">
        <v>173719</v>
      </c>
      <c r="I406" s="151">
        <f>IFERROR(H406/E396,"-")</f>
        <v>2.5186657739260601E-4</v>
      </c>
      <c r="J406" s="183">
        <v>5</v>
      </c>
      <c r="K406" s="151">
        <f>IFERROR(J406/F396,"-")</f>
        <v>5.2742616033755272E-3</v>
      </c>
      <c r="L406" s="186">
        <f t="shared" si="390"/>
        <v>34743.800000000003</v>
      </c>
      <c r="M406" s="86">
        <f t="shared" si="405"/>
        <v>4.3010752688172043E-4</v>
      </c>
      <c r="N406" s="501"/>
      <c r="O406" s="501"/>
      <c r="P406" s="101" t="s">
        <v>153</v>
      </c>
      <c r="Q406" s="183">
        <v>4271</v>
      </c>
      <c r="R406" s="151">
        <f>IFERROR(Q406/N396,"-")</f>
        <v>4.1773255629144258E-5</v>
      </c>
      <c r="S406" s="183">
        <v>1</v>
      </c>
      <c r="T406" s="151">
        <f>IFERROR(S406/O396,"-")</f>
        <v>7.5187969924812026E-3</v>
      </c>
      <c r="U406" s="186">
        <f t="shared" si="391"/>
        <v>4271</v>
      </c>
      <c r="V406" s="86">
        <f t="shared" si="406"/>
        <v>8.6021505376344081E-5</v>
      </c>
      <c r="W406" s="501"/>
      <c r="X406" s="501"/>
      <c r="Y406" s="101" t="s">
        <v>153</v>
      </c>
      <c r="Z406" s="183">
        <v>0</v>
      </c>
      <c r="AA406" s="151">
        <f>IFERROR(Z406/W396,"-")</f>
        <v>0</v>
      </c>
      <c r="AB406" s="183">
        <v>0</v>
      </c>
      <c r="AC406" s="151">
        <f>IFERROR(AB406/X396,"-")</f>
        <v>0</v>
      </c>
      <c r="AD406" s="186" t="str">
        <f t="shared" si="392"/>
        <v>-</v>
      </c>
      <c r="AE406" s="86">
        <f t="shared" si="407"/>
        <v>0</v>
      </c>
      <c r="AF406" s="501"/>
      <c r="AG406" s="501"/>
      <c r="AH406" s="101" t="s">
        <v>153</v>
      </c>
      <c r="AI406" s="183">
        <v>36505</v>
      </c>
      <c r="AJ406" s="151">
        <f>IFERROR(AI406/AF396,"-")</f>
        <v>3.7740202873879492E-4</v>
      </c>
      <c r="AK406" s="183">
        <v>3</v>
      </c>
      <c r="AL406" s="151">
        <f>IFERROR(AK406/AG396,"-")</f>
        <v>2.7027027027027029E-2</v>
      </c>
      <c r="AM406" s="186">
        <f t="shared" si="393"/>
        <v>12168.333333333334</v>
      </c>
      <c r="AN406" s="86">
        <f t="shared" si="408"/>
        <v>2.5806451612903227E-4</v>
      </c>
      <c r="AO406" s="501"/>
      <c r="AP406" s="520"/>
      <c r="AQ406" s="101" t="s">
        <v>153</v>
      </c>
      <c r="AR406" s="183">
        <f t="shared" si="388"/>
        <v>214495</v>
      </c>
      <c r="AS406" s="151">
        <f>IFERROR(AR406/AO396,"-")</f>
        <v>2.2831599943406116E-4</v>
      </c>
      <c r="AT406" s="183">
        <f t="shared" si="389"/>
        <v>9</v>
      </c>
      <c r="AU406" s="151">
        <f>IFERROR(AT406/AP396,"-")</f>
        <v>7.1202531645569618E-3</v>
      </c>
      <c r="AV406" s="186">
        <f t="shared" si="394"/>
        <v>23832.777777777777</v>
      </c>
      <c r="AW406" s="86">
        <f t="shared" si="409"/>
        <v>7.7419354838709675E-4</v>
      </c>
      <c r="AX406" s="98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P406" s="132"/>
      <c r="BQ406" s="132"/>
      <c r="BR406" s="132"/>
      <c r="BS406" s="132"/>
      <c r="BU406" s="66"/>
      <c r="BV406" s="124"/>
    </row>
    <row r="407" spans="2:74" s="10" customFormat="1" ht="14.25" customHeight="1">
      <c r="B407" s="505"/>
      <c r="C407" s="507"/>
      <c r="D407" s="494"/>
      <c r="E407" s="501"/>
      <c r="F407" s="501"/>
      <c r="G407" s="101" t="s">
        <v>154</v>
      </c>
      <c r="H407" s="183">
        <v>2570006</v>
      </c>
      <c r="I407" s="151">
        <f>IFERROR(H407/E396,"-")</f>
        <v>3.7261244601826038E-3</v>
      </c>
      <c r="J407" s="183">
        <v>8</v>
      </c>
      <c r="K407" s="151">
        <f>IFERROR(J407/F396,"-")</f>
        <v>8.4388185654008432E-3</v>
      </c>
      <c r="L407" s="186">
        <f t="shared" si="390"/>
        <v>321250.75</v>
      </c>
      <c r="M407" s="86">
        <f t="shared" si="405"/>
        <v>6.8817204301075264E-4</v>
      </c>
      <c r="N407" s="501"/>
      <c r="O407" s="501"/>
      <c r="P407" s="101" t="s">
        <v>154</v>
      </c>
      <c r="Q407" s="183">
        <v>5510</v>
      </c>
      <c r="R407" s="151">
        <f>IFERROR(Q407/N396,"-")</f>
        <v>5.3891509837645717E-5</v>
      </c>
      <c r="S407" s="183">
        <v>1</v>
      </c>
      <c r="T407" s="151">
        <f>IFERROR(S407/O396,"-")</f>
        <v>7.5187969924812026E-3</v>
      </c>
      <c r="U407" s="186">
        <f t="shared" si="391"/>
        <v>5510</v>
      </c>
      <c r="V407" s="86">
        <f t="shared" si="406"/>
        <v>8.6021505376344081E-5</v>
      </c>
      <c r="W407" s="501"/>
      <c r="X407" s="501"/>
      <c r="Y407" s="101" t="s">
        <v>154</v>
      </c>
      <c r="Z407" s="183">
        <v>2506</v>
      </c>
      <c r="AA407" s="151">
        <f>IFERROR(Z407/W396,"-")</f>
        <v>4.9360198465027827E-5</v>
      </c>
      <c r="AB407" s="183">
        <v>1</v>
      </c>
      <c r="AC407" s="151">
        <f>IFERROR(AB407/X396,"-")</f>
        <v>1.3888888888888888E-2</v>
      </c>
      <c r="AD407" s="186">
        <f t="shared" si="392"/>
        <v>2506</v>
      </c>
      <c r="AE407" s="86">
        <f t="shared" si="407"/>
        <v>8.6021505376344081E-5</v>
      </c>
      <c r="AF407" s="501"/>
      <c r="AG407" s="501"/>
      <c r="AH407" s="101" t="s">
        <v>154</v>
      </c>
      <c r="AI407" s="183">
        <v>6675</v>
      </c>
      <c r="AJ407" s="151">
        <f>IFERROR(AI407/AF396,"-")</f>
        <v>6.9008589010586386E-5</v>
      </c>
      <c r="AK407" s="183">
        <v>2</v>
      </c>
      <c r="AL407" s="151">
        <f>IFERROR(AK407/AG396,"-")</f>
        <v>1.8018018018018018E-2</v>
      </c>
      <c r="AM407" s="186">
        <f t="shared" si="393"/>
        <v>3337.5</v>
      </c>
      <c r="AN407" s="86">
        <f t="shared" si="408"/>
        <v>1.7204301075268816E-4</v>
      </c>
      <c r="AO407" s="501"/>
      <c r="AP407" s="520"/>
      <c r="AQ407" s="101" t="s">
        <v>154</v>
      </c>
      <c r="AR407" s="183">
        <f t="shared" si="388"/>
        <v>2584697</v>
      </c>
      <c r="AS407" s="151">
        <f>IFERROR(AR407/AO396,"-")</f>
        <v>2.7512421212113084E-3</v>
      </c>
      <c r="AT407" s="183">
        <f t="shared" si="389"/>
        <v>12</v>
      </c>
      <c r="AU407" s="151">
        <f>IFERROR(AT407/AP396,"-")</f>
        <v>9.4936708860759497E-3</v>
      </c>
      <c r="AV407" s="186">
        <f t="shared" si="394"/>
        <v>215391.41666666666</v>
      </c>
      <c r="AW407" s="86">
        <f t="shared" si="409"/>
        <v>1.0322580645161291E-3</v>
      </c>
      <c r="AX407" s="98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P407" s="132"/>
      <c r="BQ407" s="132"/>
      <c r="BR407" s="132"/>
      <c r="BS407" s="132"/>
      <c r="BU407" s="66"/>
      <c r="BV407" s="124"/>
    </row>
    <row r="408" spans="2:74" s="10" customFormat="1" ht="14.25" customHeight="1">
      <c r="B408" s="505"/>
      <c r="C408" s="507"/>
      <c r="D408" s="494"/>
      <c r="E408" s="501"/>
      <c r="F408" s="501"/>
      <c r="G408" s="101" t="s">
        <v>155</v>
      </c>
      <c r="H408" s="183">
        <v>3159616</v>
      </c>
      <c r="I408" s="151">
        <f>IFERROR(H408/E396,"-")</f>
        <v>4.580970807999794E-3</v>
      </c>
      <c r="J408" s="183">
        <v>122</v>
      </c>
      <c r="K408" s="151">
        <f>IFERROR(J408/F396,"-")</f>
        <v>0.12869198312236288</v>
      </c>
      <c r="L408" s="186">
        <f t="shared" si="390"/>
        <v>25898.491803278688</v>
      </c>
      <c r="M408" s="86">
        <f t="shared" si="405"/>
        <v>1.0494623655913979E-2</v>
      </c>
      <c r="N408" s="501"/>
      <c r="O408" s="501"/>
      <c r="P408" s="101" t="s">
        <v>155</v>
      </c>
      <c r="Q408" s="183">
        <v>460708</v>
      </c>
      <c r="R408" s="151">
        <f>IFERROR(Q408/N396,"-")</f>
        <v>4.506034430904189E-3</v>
      </c>
      <c r="S408" s="183">
        <v>18</v>
      </c>
      <c r="T408" s="151">
        <f>IFERROR(S408/O396,"-")</f>
        <v>0.13533834586466165</v>
      </c>
      <c r="U408" s="186">
        <f t="shared" si="391"/>
        <v>25594.888888888891</v>
      </c>
      <c r="V408" s="86">
        <f t="shared" si="406"/>
        <v>1.5483870967741935E-3</v>
      </c>
      <c r="W408" s="501"/>
      <c r="X408" s="501"/>
      <c r="Y408" s="101" t="s">
        <v>155</v>
      </c>
      <c r="Z408" s="183">
        <v>294595</v>
      </c>
      <c r="AA408" s="151">
        <f>IFERROR(Z408/W396,"-")</f>
        <v>5.8025808726276428E-3</v>
      </c>
      <c r="AB408" s="183">
        <v>12</v>
      </c>
      <c r="AC408" s="151">
        <f>IFERROR(AB408/X396,"-")</f>
        <v>0.16666666666666666</v>
      </c>
      <c r="AD408" s="186">
        <f t="shared" si="392"/>
        <v>24549.583333333332</v>
      </c>
      <c r="AE408" s="86">
        <f t="shared" si="407"/>
        <v>1.0322580645161291E-3</v>
      </c>
      <c r="AF408" s="501"/>
      <c r="AG408" s="501"/>
      <c r="AH408" s="101" t="s">
        <v>155</v>
      </c>
      <c r="AI408" s="183">
        <v>516359</v>
      </c>
      <c r="AJ408" s="151">
        <f>IFERROR(AI408/AF396,"-")</f>
        <v>5.3383080169164604E-3</v>
      </c>
      <c r="AK408" s="183">
        <v>16</v>
      </c>
      <c r="AL408" s="151">
        <f>IFERROR(AK408/AG396,"-")</f>
        <v>0.14414414414414414</v>
      </c>
      <c r="AM408" s="186">
        <f t="shared" si="393"/>
        <v>32272.4375</v>
      </c>
      <c r="AN408" s="86">
        <f t="shared" si="408"/>
        <v>1.3763440860215053E-3</v>
      </c>
      <c r="AO408" s="501"/>
      <c r="AP408" s="520"/>
      <c r="AQ408" s="101" t="s">
        <v>155</v>
      </c>
      <c r="AR408" s="183">
        <f t="shared" si="388"/>
        <v>4431278</v>
      </c>
      <c r="AS408" s="151">
        <f>IFERROR(AR408/AO396,"-")</f>
        <v>4.7168076894107914E-3</v>
      </c>
      <c r="AT408" s="183">
        <f t="shared" si="389"/>
        <v>168</v>
      </c>
      <c r="AU408" s="151">
        <f>IFERROR(AT408/AP396,"-")</f>
        <v>0.13291139240506328</v>
      </c>
      <c r="AV408" s="186">
        <f t="shared" si="394"/>
        <v>26376.654761904763</v>
      </c>
      <c r="AW408" s="86">
        <f t="shared" si="409"/>
        <v>1.4451612903225806E-2</v>
      </c>
      <c r="AX408" s="98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P408" s="132"/>
      <c r="BQ408" s="132"/>
      <c r="BR408" s="132"/>
      <c r="BS408" s="132"/>
      <c r="BU408" s="66"/>
      <c r="BV408" s="124"/>
    </row>
    <row r="409" spans="2:74" s="10" customFormat="1" ht="14.25" customHeight="1">
      <c r="B409" s="505"/>
      <c r="C409" s="507"/>
      <c r="D409" s="494"/>
      <c r="E409" s="501"/>
      <c r="F409" s="501"/>
      <c r="G409" s="101" t="s">
        <v>156</v>
      </c>
      <c r="H409" s="183">
        <v>6129162</v>
      </c>
      <c r="I409" s="151">
        <f>IFERROR(H409/E396,"-")</f>
        <v>8.8863685332336694E-3</v>
      </c>
      <c r="J409" s="183">
        <v>79</v>
      </c>
      <c r="K409" s="151">
        <f>IFERROR(J409/F396,"-")</f>
        <v>8.3333333333333329E-2</v>
      </c>
      <c r="L409" s="186">
        <f t="shared" si="390"/>
        <v>77584.329113924046</v>
      </c>
      <c r="M409" s="86">
        <f t="shared" si="405"/>
        <v>6.7956989247311824E-3</v>
      </c>
      <c r="N409" s="501"/>
      <c r="O409" s="501"/>
      <c r="P409" s="101" t="s">
        <v>156</v>
      </c>
      <c r="Q409" s="183">
        <v>1583896</v>
      </c>
      <c r="R409" s="151">
        <f>IFERROR(Q409/N396,"-")</f>
        <v>1.5491569304139328E-2</v>
      </c>
      <c r="S409" s="183">
        <v>10</v>
      </c>
      <c r="T409" s="151">
        <f>IFERROR(S409/O396,"-")</f>
        <v>7.5187969924812026E-2</v>
      </c>
      <c r="U409" s="186">
        <f t="shared" si="391"/>
        <v>158389.6</v>
      </c>
      <c r="V409" s="86">
        <f t="shared" si="406"/>
        <v>8.6021505376344086E-4</v>
      </c>
      <c r="W409" s="501"/>
      <c r="X409" s="501"/>
      <c r="Y409" s="101" t="s">
        <v>156</v>
      </c>
      <c r="Z409" s="183">
        <v>145527</v>
      </c>
      <c r="AA409" s="151">
        <f>IFERROR(Z409/W396,"-")</f>
        <v>2.8664172394334015E-3</v>
      </c>
      <c r="AB409" s="183">
        <v>4</v>
      </c>
      <c r="AC409" s="151">
        <f>IFERROR(AB409/X396,"-")</f>
        <v>5.5555555555555552E-2</v>
      </c>
      <c r="AD409" s="186">
        <f t="shared" si="392"/>
        <v>36381.75</v>
      </c>
      <c r="AE409" s="86">
        <f t="shared" si="407"/>
        <v>3.4408602150537632E-4</v>
      </c>
      <c r="AF409" s="501"/>
      <c r="AG409" s="501"/>
      <c r="AH409" s="101" t="s">
        <v>156</v>
      </c>
      <c r="AI409" s="183">
        <v>127875</v>
      </c>
      <c r="AJ409" s="151">
        <f>IFERROR(AI409/AF396,"-")</f>
        <v>1.3220184748657278E-3</v>
      </c>
      <c r="AK409" s="183">
        <v>12</v>
      </c>
      <c r="AL409" s="151">
        <f>IFERROR(AK409/AG396,"-")</f>
        <v>0.10810810810810811</v>
      </c>
      <c r="AM409" s="186">
        <f t="shared" si="393"/>
        <v>10656.25</v>
      </c>
      <c r="AN409" s="86">
        <f t="shared" si="408"/>
        <v>1.0322580645161291E-3</v>
      </c>
      <c r="AO409" s="501"/>
      <c r="AP409" s="520"/>
      <c r="AQ409" s="101" t="s">
        <v>156</v>
      </c>
      <c r="AR409" s="183">
        <f t="shared" si="388"/>
        <v>7986460</v>
      </c>
      <c r="AS409" s="151">
        <f>IFERROR(AR409/AO396,"-")</f>
        <v>8.5010680754337032E-3</v>
      </c>
      <c r="AT409" s="183">
        <f t="shared" si="389"/>
        <v>105</v>
      </c>
      <c r="AU409" s="151">
        <f>IFERROR(AT409/AP396,"-")</f>
        <v>8.3069620253164556E-2</v>
      </c>
      <c r="AV409" s="186">
        <f t="shared" si="394"/>
        <v>76061.523809523816</v>
      </c>
      <c r="AW409" s="86">
        <f t="shared" si="409"/>
        <v>9.0322580645161299E-3</v>
      </c>
      <c r="AX409" s="98"/>
      <c r="AY409" s="66"/>
      <c r="AZ409" s="66"/>
      <c r="BA409" s="66"/>
      <c r="BB409" s="66"/>
      <c r="BC409" s="66"/>
      <c r="BD409" s="66"/>
      <c r="BE409" s="66"/>
      <c r="BF409" s="66"/>
      <c r="BG409" s="66"/>
      <c r="BH409" s="66"/>
      <c r="BI409" s="66"/>
      <c r="BP409" s="132"/>
      <c r="BQ409" s="132"/>
      <c r="BR409" s="132"/>
      <c r="BS409" s="132"/>
      <c r="BU409" s="66"/>
      <c r="BV409" s="124"/>
    </row>
    <row r="410" spans="2:74" s="10" customFormat="1" ht="14.25" customHeight="1">
      <c r="B410" s="505"/>
      <c r="C410" s="507"/>
      <c r="D410" s="494"/>
      <c r="E410" s="501"/>
      <c r="F410" s="501"/>
      <c r="G410" s="101" t="s">
        <v>157</v>
      </c>
      <c r="H410" s="183">
        <v>2349395</v>
      </c>
      <c r="I410" s="151">
        <f>IFERROR(H410/E396,"-")</f>
        <v>3.4062714935804463E-3</v>
      </c>
      <c r="J410" s="183">
        <v>52</v>
      </c>
      <c r="K410" s="151">
        <f>IFERROR(J410/F396,"-")</f>
        <v>5.4852320675105488E-2</v>
      </c>
      <c r="L410" s="186">
        <f t="shared" si="390"/>
        <v>45180.673076923078</v>
      </c>
      <c r="M410" s="86">
        <f t="shared" si="405"/>
        <v>4.4731182795698923E-3</v>
      </c>
      <c r="N410" s="501"/>
      <c r="O410" s="501"/>
      <c r="P410" s="101" t="s">
        <v>157</v>
      </c>
      <c r="Q410" s="183">
        <v>112786</v>
      </c>
      <c r="R410" s="151">
        <f>IFERROR(Q410/N396,"-")</f>
        <v>1.1031230178854283E-3</v>
      </c>
      <c r="S410" s="183">
        <v>6</v>
      </c>
      <c r="T410" s="151">
        <f>IFERROR(S410/O396,"-")</f>
        <v>4.5112781954887216E-2</v>
      </c>
      <c r="U410" s="186">
        <f t="shared" si="391"/>
        <v>18797.666666666668</v>
      </c>
      <c r="V410" s="86">
        <f t="shared" si="406"/>
        <v>5.1612903225806454E-4</v>
      </c>
      <c r="W410" s="501"/>
      <c r="X410" s="501"/>
      <c r="Y410" s="101" t="s">
        <v>157</v>
      </c>
      <c r="Z410" s="183">
        <v>550734</v>
      </c>
      <c r="AA410" s="151">
        <f>IFERROR(Z410/W396,"-")</f>
        <v>1.0847701333375353E-2</v>
      </c>
      <c r="AB410" s="183">
        <v>9</v>
      </c>
      <c r="AC410" s="151">
        <f>IFERROR(AB410/X396,"-")</f>
        <v>0.125</v>
      </c>
      <c r="AD410" s="186">
        <f t="shared" si="392"/>
        <v>61192.666666666664</v>
      </c>
      <c r="AE410" s="86">
        <f t="shared" si="407"/>
        <v>7.7419354838709675E-4</v>
      </c>
      <c r="AF410" s="501"/>
      <c r="AG410" s="501"/>
      <c r="AH410" s="101" t="s">
        <v>157</v>
      </c>
      <c r="AI410" s="183">
        <v>172721</v>
      </c>
      <c r="AJ410" s="151">
        <f>IFERROR(AI410/AF396,"-")</f>
        <v>1.78565280936292E-3</v>
      </c>
      <c r="AK410" s="183">
        <v>4</v>
      </c>
      <c r="AL410" s="151">
        <f>IFERROR(AK410/AG396,"-")</f>
        <v>3.6036036036036036E-2</v>
      </c>
      <c r="AM410" s="186">
        <f t="shared" si="393"/>
        <v>43180.25</v>
      </c>
      <c r="AN410" s="86">
        <f t="shared" si="408"/>
        <v>3.4408602150537632E-4</v>
      </c>
      <c r="AO410" s="501"/>
      <c r="AP410" s="520"/>
      <c r="AQ410" s="101" t="s">
        <v>157</v>
      </c>
      <c r="AR410" s="183">
        <f t="shared" si="388"/>
        <v>3185636</v>
      </c>
      <c r="AS410" s="151">
        <f>IFERROR(AR410/AO396,"-")</f>
        <v>3.3909026652048993E-3</v>
      </c>
      <c r="AT410" s="183">
        <f t="shared" si="389"/>
        <v>71</v>
      </c>
      <c r="AU410" s="151">
        <f>IFERROR(AT410/AP396,"-")</f>
        <v>5.6170886075949368E-2</v>
      </c>
      <c r="AV410" s="186">
        <f t="shared" si="394"/>
        <v>44868.112676056335</v>
      </c>
      <c r="AW410" s="86">
        <f t="shared" si="409"/>
        <v>6.1075268817204304E-3</v>
      </c>
      <c r="AX410" s="98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P410" s="132"/>
      <c r="BQ410" s="132"/>
      <c r="BR410" s="132"/>
      <c r="BS410" s="132"/>
      <c r="BU410" s="66"/>
      <c r="BV410" s="124"/>
    </row>
    <row r="411" spans="2:74" s="10" customFormat="1" ht="14.25" customHeight="1">
      <c r="B411" s="505"/>
      <c r="C411" s="507"/>
      <c r="D411" s="494"/>
      <c r="E411" s="501"/>
      <c r="F411" s="501"/>
      <c r="G411" s="102" t="s">
        <v>158</v>
      </c>
      <c r="H411" s="184">
        <v>819263</v>
      </c>
      <c r="I411" s="152">
        <f>IFERROR(H411/E396,"-")</f>
        <v>1.1878088625561889E-3</v>
      </c>
      <c r="J411" s="184">
        <v>85</v>
      </c>
      <c r="K411" s="152">
        <f>IFERROR(J411/F396,"-")</f>
        <v>8.9662447257383968E-2</v>
      </c>
      <c r="L411" s="187">
        <f t="shared" si="390"/>
        <v>9638.3882352941182</v>
      </c>
      <c r="M411" s="87">
        <f t="shared" si="405"/>
        <v>7.3118279569892473E-3</v>
      </c>
      <c r="N411" s="501"/>
      <c r="O411" s="501"/>
      <c r="P411" s="102" t="s">
        <v>158</v>
      </c>
      <c r="Q411" s="184">
        <v>86429</v>
      </c>
      <c r="R411" s="152">
        <f>IFERROR(Q411/N396,"-")</f>
        <v>8.4533381193427977E-4</v>
      </c>
      <c r="S411" s="184">
        <v>12</v>
      </c>
      <c r="T411" s="152">
        <f>IFERROR(S411/O396,"-")</f>
        <v>9.0225563909774431E-2</v>
      </c>
      <c r="U411" s="187">
        <f t="shared" si="391"/>
        <v>7202.416666666667</v>
      </c>
      <c r="V411" s="87">
        <f t="shared" si="406"/>
        <v>1.0322580645161291E-3</v>
      </c>
      <c r="W411" s="501"/>
      <c r="X411" s="501"/>
      <c r="Y411" s="102" t="s">
        <v>158</v>
      </c>
      <c r="Z411" s="184">
        <v>70599</v>
      </c>
      <c r="AA411" s="152">
        <f>IFERROR(Z411/W396,"-")</f>
        <v>1.3905748808589384E-3</v>
      </c>
      <c r="AB411" s="184">
        <v>7</v>
      </c>
      <c r="AC411" s="152">
        <f>IFERROR(AB411/X396,"-")</f>
        <v>9.7222222222222224E-2</v>
      </c>
      <c r="AD411" s="187">
        <f t="shared" si="392"/>
        <v>10085.571428571429</v>
      </c>
      <c r="AE411" s="87">
        <f t="shared" si="407"/>
        <v>6.0215053763440864E-4</v>
      </c>
      <c r="AF411" s="501"/>
      <c r="AG411" s="501"/>
      <c r="AH411" s="102" t="s">
        <v>158</v>
      </c>
      <c r="AI411" s="184">
        <v>112233</v>
      </c>
      <c r="AJ411" s="152">
        <f>IFERROR(AI411/AF396,"-")</f>
        <v>1.1603057633595717E-3</v>
      </c>
      <c r="AK411" s="184">
        <v>15</v>
      </c>
      <c r="AL411" s="152">
        <f>IFERROR(AK411/AG396,"-")</f>
        <v>0.13513513513513514</v>
      </c>
      <c r="AM411" s="187">
        <f t="shared" si="393"/>
        <v>7482.2</v>
      </c>
      <c r="AN411" s="87">
        <f t="shared" si="408"/>
        <v>1.2903225806451613E-3</v>
      </c>
      <c r="AO411" s="501"/>
      <c r="AP411" s="520"/>
      <c r="AQ411" s="102" t="s">
        <v>158</v>
      </c>
      <c r="AR411" s="184">
        <f t="shared" si="388"/>
        <v>1088524</v>
      </c>
      <c r="AS411" s="152">
        <f>IFERROR(AR411/AO396,"-")</f>
        <v>1.1586631155409777E-3</v>
      </c>
      <c r="AT411" s="184">
        <f t="shared" si="389"/>
        <v>119</v>
      </c>
      <c r="AU411" s="152">
        <f>IFERROR(AT411/AP396,"-")</f>
        <v>9.4145569620253167E-2</v>
      </c>
      <c r="AV411" s="187">
        <f t="shared" si="394"/>
        <v>9147.2605042016803</v>
      </c>
      <c r="AW411" s="87">
        <f t="shared" si="409"/>
        <v>1.0236559139784947E-2</v>
      </c>
      <c r="AX411" s="98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P411" s="132"/>
      <c r="BQ411" s="132"/>
      <c r="BR411" s="132"/>
      <c r="BS411" s="132"/>
      <c r="BU411" s="66"/>
      <c r="BV411" s="124"/>
    </row>
    <row r="412" spans="2:74" s="10" customFormat="1" ht="14.25" customHeight="1">
      <c r="B412" s="505"/>
      <c r="C412" s="508"/>
      <c r="D412" s="495"/>
      <c r="E412" s="502"/>
      <c r="F412" s="502"/>
      <c r="G412" s="103" t="s">
        <v>81</v>
      </c>
      <c r="H412" s="174">
        <v>112118145</v>
      </c>
      <c r="I412" s="152">
        <f>IFERROR(H412/E396,"-")</f>
        <v>0.16255454754378001</v>
      </c>
      <c r="J412" s="184">
        <v>749</v>
      </c>
      <c r="K412" s="152">
        <f>IFERROR(J412/F396,"-")</f>
        <v>0.79008438818565396</v>
      </c>
      <c r="L412" s="187">
        <f t="shared" si="390"/>
        <v>149690.44726301735</v>
      </c>
      <c r="M412" s="88">
        <f t="shared" si="405"/>
        <v>6.4430107526881719E-2</v>
      </c>
      <c r="N412" s="502"/>
      <c r="O412" s="502"/>
      <c r="P412" s="103" t="s">
        <v>81</v>
      </c>
      <c r="Q412" s="174">
        <v>19951443</v>
      </c>
      <c r="R412" s="152">
        <f>IFERROR(Q412/N396,"-")</f>
        <v>0.19513854568234623</v>
      </c>
      <c r="S412" s="184">
        <v>111</v>
      </c>
      <c r="T412" s="152">
        <f>IFERROR(S412/O396,"-")</f>
        <v>0.83458646616541354</v>
      </c>
      <c r="U412" s="187">
        <f t="shared" si="391"/>
        <v>179742.72972972973</v>
      </c>
      <c r="V412" s="88">
        <f t="shared" si="406"/>
        <v>9.548387096774193E-3</v>
      </c>
      <c r="W412" s="502"/>
      <c r="X412" s="502"/>
      <c r="Y412" s="103" t="s">
        <v>81</v>
      </c>
      <c r="Z412" s="174">
        <v>10568183</v>
      </c>
      <c r="AA412" s="152">
        <f>IFERROR(Z412/W396,"-")</f>
        <v>0.20815946141050806</v>
      </c>
      <c r="AB412" s="184">
        <v>61</v>
      </c>
      <c r="AC412" s="152">
        <f>IFERROR(AB412/X396,"-")</f>
        <v>0.84722222222222221</v>
      </c>
      <c r="AD412" s="187">
        <f t="shared" si="392"/>
        <v>173248.90163934426</v>
      </c>
      <c r="AE412" s="88">
        <f t="shared" si="407"/>
        <v>5.2473118279569896E-3</v>
      </c>
      <c r="AF412" s="502"/>
      <c r="AG412" s="502"/>
      <c r="AH412" s="103" t="s">
        <v>81</v>
      </c>
      <c r="AI412" s="174">
        <v>22032096</v>
      </c>
      <c r="AJ412" s="152">
        <f>IFERROR(AI412/AF396,"-")</f>
        <v>0.22777585886228977</v>
      </c>
      <c r="AK412" s="184">
        <v>95</v>
      </c>
      <c r="AL412" s="152">
        <f>IFERROR(AK412/AG396,"-")</f>
        <v>0.85585585585585588</v>
      </c>
      <c r="AM412" s="187">
        <f t="shared" si="393"/>
        <v>231916.79999999999</v>
      </c>
      <c r="AN412" s="88">
        <f t="shared" si="408"/>
        <v>8.172043010752689E-3</v>
      </c>
      <c r="AO412" s="502"/>
      <c r="AP412" s="521"/>
      <c r="AQ412" s="103" t="s">
        <v>81</v>
      </c>
      <c r="AR412" s="174">
        <f t="shared" si="388"/>
        <v>164669867</v>
      </c>
      <c r="AS412" s="152">
        <f>IFERROR(AR412/AO396,"-")</f>
        <v>0.17528038071180646</v>
      </c>
      <c r="AT412" s="184">
        <f t="shared" si="389"/>
        <v>1016</v>
      </c>
      <c r="AU412" s="152">
        <f>IFERROR(AT412/AP396,"-")</f>
        <v>0.80379746835443033</v>
      </c>
      <c r="AV412" s="187">
        <f t="shared" si="394"/>
        <v>162076.6407480315</v>
      </c>
      <c r="AW412" s="88">
        <f t="shared" si="409"/>
        <v>8.739784946236559E-2</v>
      </c>
      <c r="AX412" s="98"/>
      <c r="AY412" s="66"/>
      <c r="AZ412" s="66"/>
      <c r="BA412" s="66"/>
      <c r="BB412" s="66"/>
      <c r="BC412" s="66"/>
      <c r="BD412" s="66"/>
      <c r="BE412" s="66"/>
      <c r="BF412" s="66"/>
      <c r="BG412" s="66"/>
      <c r="BH412" s="66"/>
      <c r="BI412" s="66"/>
      <c r="BP412" s="132"/>
      <c r="BQ412" s="132"/>
      <c r="BR412" s="132"/>
      <c r="BS412" s="132"/>
      <c r="BU412" s="66"/>
      <c r="BV412" s="124"/>
    </row>
    <row r="413" spans="2:74" s="10" customFormat="1" ht="14.25" customHeight="1">
      <c r="B413" s="505">
        <v>25</v>
      </c>
      <c r="C413" s="506" t="s">
        <v>141</v>
      </c>
      <c r="D413" s="493">
        <f>BL29</f>
        <v>8010</v>
      </c>
      <c r="E413" s="503">
        <f t="shared" ref="E413" si="410">VLOOKUP(C413,$AY$5:$BI$78,2,0)</f>
        <v>273787480</v>
      </c>
      <c r="F413" s="503">
        <f t="shared" ref="F413" si="411">VLOOKUP(C413,$AY$5:$BI$78,7,0)</f>
        <v>459</v>
      </c>
      <c r="G413" s="99" t="s">
        <v>144</v>
      </c>
      <c r="H413" s="182">
        <v>2407723</v>
      </c>
      <c r="I413" s="150">
        <f>IFERROR(H413/E413,"-")</f>
        <v>8.7941311268141253E-3</v>
      </c>
      <c r="J413" s="182">
        <v>86</v>
      </c>
      <c r="K413" s="150">
        <f>IFERROR(J413/F413,"-")</f>
        <v>0.18736383442265794</v>
      </c>
      <c r="L413" s="185">
        <f t="shared" si="390"/>
        <v>27996.779069767443</v>
      </c>
      <c r="M413" s="85">
        <f>IFERROR(J413/$BL$29,0)</f>
        <v>1.0736579275905118E-2</v>
      </c>
      <c r="N413" s="503">
        <f t="shared" ref="N413" si="412">VLOOKUP(C413,$AY$5:$BI$78,3,0)</f>
        <v>38533840</v>
      </c>
      <c r="O413" s="503">
        <f t="shared" ref="O413" si="413">VLOOKUP(C413,$AY$5:$BI$78,8,0)</f>
        <v>56</v>
      </c>
      <c r="P413" s="99" t="s">
        <v>144</v>
      </c>
      <c r="Q413" s="182">
        <v>926098</v>
      </c>
      <c r="R413" s="150">
        <f>IFERROR(Q413/N413,"-")</f>
        <v>2.4033369111409606E-2</v>
      </c>
      <c r="S413" s="182">
        <v>15</v>
      </c>
      <c r="T413" s="150">
        <f>IFERROR(S413/O413,"-")</f>
        <v>0.26785714285714285</v>
      </c>
      <c r="U413" s="185">
        <f t="shared" si="391"/>
        <v>61739.866666666669</v>
      </c>
      <c r="V413" s="85">
        <f>IFERROR(S413/$BL$29,0)</f>
        <v>1.8726591760299626E-3</v>
      </c>
      <c r="W413" s="503">
        <f t="shared" ref="W413" si="414">VLOOKUP(C413,$AY$5:$BI$78,4,0)</f>
        <v>17488860</v>
      </c>
      <c r="X413" s="503">
        <f t="shared" ref="X413" si="415">VLOOKUP(C413,$AY$5:$BI$78,9,0)</f>
        <v>26</v>
      </c>
      <c r="Y413" s="99" t="s">
        <v>144</v>
      </c>
      <c r="Z413" s="182">
        <v>228678</v>
      </c>
      <c r="AA413" s="150">
        <f>IFERROR(Z413/W413,"-")</f>
        <v>1.3075637863188338E-2</v>
      </c>
      <c r="AB413" s="182">
        <v>9</v>
      </c>
      <c r="AC413" s="150">
        <f>IFERROR(AB413/X413,"-")</f>
        <v>0.34615384615384615</v>
      </c>
      <c r="AD413" s="185">
        <f t="shared" si="392"/>
        <v>25408.666666666668</v>
      </c>
      <c r="AE413" s="85">
        <f>IFERROR(AB413/$BL$29,0)</f>
        <v>1.1235955056179776E-3</v>
      </c>
      <c r="AF413" s="503">
        <f t="shared" ref="AF413" si="416">VLOOKUP(C413,$AY$5:$BI$78,5,0)</f>
        <v>62426560</v>
      </c>
      <c r="AG413" s="503">
        <f t="shared" ref="AG413" si="417">VLOOKUP(C413,$AY$5:$BI$78,10,0)</f>
        <v>58</v>
      </c>
      <c r="AH413" s="99" t="s">
        <v>144</v>
      </c>
      <c r="AI413" s="182">
        <v>3916851</v>
      </c>
      <c r="AJ413" s="150">
        <f>IFERROR(AI413/AF413,"-")</f>
        <v>6.2743341936509073E-2</v>
      </c>
      <c r="AK413" s="182">
        <v>12</v>
      </c>
      <c r="AL413" s="150">
        <f>IFERROR(AK413/AG413,"-")</f>
        <v>0.20689655172413793</v>
      </c>
      <c r="AM413" s="185">
        <f t="shared" si="393"/>
        <v>326404.25</v>
      </c>
      <c r="AN413" s="85">
        <f>IFERROR(AK413/$BL$29,0)</f>
        <v>1.4981273408239701E-3</v>
      </c>
      <c r="AO413" s="503">
        <f t="shared" ref="AO413" si="418">VLOOKUP(C413,$AY$5:$BI$78,6,0)</f>
        <v>392236740</v>
      </c>
      <c r="AP413" s="519">
        <f t="shared" ref="AP413" si="419">VLOOKUP(C413,$AY$5:$BI$78,11,0)</f>
        <v>599</v>
      </c>
      <c r="AQ413" s="99" t="s">
        <v>144</v>
      </c>
      <c r="AR413" s="182">
        <f t="shared" si="388"/>
        <v>7479350</v>
      </c>
      <c r="AS413" s="150">
        <f>IFERROR(AR413/AO413,"-")</f>
        <v>1.9068458502892922E-2</v>
      </c>
      <c r="AT413" s="182">
        <f t="shared" si="389"/>
        <v>122</v>
      </c>
      <c r="AU413" s="150">
        <f>IFERROR(AT413/AP413,"-")</f>
        <v>0.2036727879799666</v>
      </c>
      <c r="AV413" s="185">
        <f t="shared" si="394"/>
        <v>61306.147540983606</v>
      </c>
      <c r="AW413" s="85">
        <f>IFERROR(AT413/$BL$29,0)</f>
        <v>1.5230961298377029E-2</v>
      </c>
      <c r="AX413" s="98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/>
      <c r="BP413" s="132"/>
      <c r="BQ413" s="132"/>
      <c r="BR413" s="132"/>
      <c r="BS413" s="132"/>
      <c r="BU413" s="66"/>
      <c r="BV413" s="124"/>
    </row>
    <row r="414" spans="2:74" s="10" customFormat="1" ht="14.25" customHeight="1">
      <c r="B414" s="505"/>
      <c r="C414" s="507"/>
      <c r="D414" s="494"/>
      <c r="E414" s="501"/>
      <c r="F414" s="501"/>
      <c r="G414" s="100" t="s">
        <v>145</v>
      </c>
      <c r="H414" s="183">
        <v>2842432</v>
      </c>
      <c r="I414" s="151">
        <f>IFERROR(H414/E413,"-")</f>
        <v>1.0381891823541383E-2</v>
      </c>
      <c r="J414" s="183">
        <v>121</v>
      </c>
      <c r="K414" s="151">
        <f>IFERROR(J414/F413,"-")</f>
        <v>0.26361655773420478</v>
      </c>
      <c r="L414" s="186">
        <f t="shared" si="390"/>
        <v>23491.173553719007</v>
      </c>
      <c r="M414" s="86">
        <f t="shared" ref="M414:M429" si="420">IFERROR(J414/$BL$29,0)</f>
        <v>1.5106117353308364E-2</v>
      </c>
      <c r="N414" s="501"/>
      <c r="O414" s="501"/>
      <c r="P414" s="100" t="s">
        <v>145</v>
      </c>
      <c r="Q414" s="183">
        <v>511057</v>
      </c>
      <c r="R414" s="151">
        <f>IFERROR(Q414/N413,"-")</f>
        <v>1.3262550527017292E-2</v>
      </c>
      <c r="S414" s="183">
        <v>22</v>
      </c>
      <c r="T414" s="151">
        <f>IFERROR(S414/O413,"-")</f>
        <v>0.39285714285714285</v>
      </c>
      <c r="U414" s="186">
        <f t="shared" si="391"/>
        <v>23229.863636363636</v>
      </c>
      <c r="V414" s="86">
        <f t="shared" ref="V414:V429" si="421">IFERROR(S414/$BL$29,0)</f>
        <v>2.7465667915106116E-3</v>
      </c>
      <c r="W414" s="501"/>
      <c r="X414" s="501"/>
      <c r="Y414" s="100" t="s">
        <v>145</v>
      </c>
      <c r="Z414" s="183">
        <v>316688</v>
      </c>
      <c r="AA414" s="151">
        <f>IFERROR(Z414/W413,"-")</f>
        <v>1.8107984168207646E-2</v>
      </c>
      <c r="AB414" s="183">
        <v>13</v>
      </c>
      <c r="AC414" s="151">
        <f>IFERROR(AB414/X413,"-")</f>
        <v>0.5</v>
      </c>
      <c r="AD414" s="186">
        <f t="shared" si="392"/>
        <v>24360.615384615383</v>
      </c>
      <c r="AE414" s="86">
        <f t="shared" ref="AE414:AE429" si="422">IFERROR(AB414/$BL$29,0)</f>
        <v>1.6229712858926342E-3</v>
      </c>
      <c r="AF414" s="501"/>
      <c r="AG414" s="501"/>
      <c r="AH414" s="100" t="s">
        <v>145</v>
      </c>
      <c r="AI414" s="183">
        <v>592385</v>
      </c>
      <c r="AJ414" s="151">
        <f>IFERROR(AI414/AF413,"-")</f>
        <v>9.4893103191974696E-3</v>
      </c>
      <c r="AK414" s="183">
        <v>21</v>
      </c>
      <c r="AL414" s="151">
        <f>IFERROR(AK414/AG413,"-")</f>
        <v>0.36206896551724138</v>
      </c>
      <c r="AM414" s="186">
        <f t="shared" si="393"/>
        <v>28208.809523809523</v>
      </c>
      <c r="AN414" s="86">
        <f t="shared" ref="AN414:AN429" si="423">IFERROR(AK414/$BL$29,0)</f>
        <v>2.6217228464419477E-3</v>
      </c>
      <c r="AO414" s="501"/>
      <c r="AP414" s="520"/>
      <c r="AQ414" s="100" t="s">
        <v>145</v>
      </c>
      <c r="AR414" s="183">
        <f t="shared" si="388"/>
        <v>4262562</v>
      </c>
      <c r="AS414" s="151">
        <f>IFERROR(AR414/AO413,"-")</f>
        <v>1.0867319568279096E-2</v>
      </c>
      <c r="AT414" s="183">
        <f t="shared" si="389"/>
        <v>177</v>
      </c>
      <c r="AU414" s="151">
        <f>IFERROR(AT414/AP413,"-")</f>
        <v>0.29549248747913187</v>
      </c>
      <c r="AV414" s="186">
        <f t="shared" si="394"/>
        <v>24082.271186440677</v>
      </c>
      <c r="AW414" s="86">
        <f t="shared" ref="AW414:AW429" si="424">IFERROR(AT414/$BL$29,0)</f>
        <v>2.2097378277153558E-2</v>
      </c>
      <c r="AX414" s="98"/>
      <c r="AY414" s="66"/>
      <c r="AZ414" s="66"/>
      <c r="BA414" s="66"/>
      <c r="BB414" s="66"/>
      <c r="BC414" s="66"/>
      <c r="BD414" s="66"/>
      <c r="BE414" s="66"/>
      <c r="BF414" s="66"/>
      <c r="BG414" s="66"/>
      <c r="BH414" s="66"/>
      <c r="BI414" s="66"/>
      <c r="BP414" s="132"/>
      <c r="BQ414" s="132"/>
      <c r="BR414" s="132"/>
      <c r="BS414" s="132"/>
      <c r="BU414" s="66"/>
      <c r="BV414" s="124"/>
    </row>
    <row r="415" spans="2:74" s="10" customFormat="1" ht="14.25" customHeight="1">
      <c r="B415" s="505"/>
      <c r="C415" s="507"/>
      <c r="D415" s="494"/>
      <c r="E415" s="501"/>
      <c r="F415" s="501"/>
      <c r="G415" s="101" t="s">
        <v>146</v>
      </c>
      <c r="H415" s="183">
        <v>7562038</v>
      </c>
      <c r="I415" s="151">
        <f>IFERROR(H415/E413,"-")</f>
        <v>2.7620101547375358E-2</v>
      </c>
      <c r="J415" s="183">
        <v>124</v>
      </c>
      <c r="K415" s="151">
        <f>IFERROR(J415/F413,"-")</f>
        <v>0.27015250544662311</v>
      </c>
      <c r="L415" s="186">
        <f t="shared" si="390"/>
        <v>60984.177419354841</v>
      </c>
      <c r="M415" s="86">
        <f t="shared" si="420"/>
        <v>1.5480649188514358E-2</v>
      </c>
      <c r="N415" s="501"/>
      <c r="O415" s="501"/>
      <c r="P415" s="101" t="s">
        <v>146</v>
      </c>
      <c r="Q415" s="183">
        <v>1882986</v>
      </c>
      <c r="R415" s="151">
        <f>IFERROR(Q415/N413,"-")</f>
        <v>4.886577615934462E-2</v>
      </c>
      <c r="S415" s="183">
        <v>12</v>
      </c>
      <c r="T415" s="151">
        <f>IFERROR(S415/O413,"-")</f>
        <v>0.21428571428571427</v>
      </c>
      <c r="U415" s="186">
        <f t="shared" si="391"/>
        <v>156915.5</v>
      </c>
      <c r="V415" s="86">
        <f t="shared" si="421"/>
        <v>1.4981273408239701E-3</v>
      </c>
      <c r="W415" s="501"/>
      <c r="X415" s="501"/>
      <c r="Y415" s="101" t="s">
        <v>146</v>
      </c>
      <c r="Z415" s="183">
        <v>103315</v>
      </c>
      <c r="AA415" s="151">
        <f>IFERROR(Z415/W413,"-")</f>
        <v>5.9074748153967729E-3</v>
      </c>
      <c r="AB415" s="183">
        <v>6</v>
      </c>
      <c r="AC415" s="151">
        <f>IFERROR(AB415/X413,"-")</f>
        <v>0.23076923076923078</v>
      </c>
      <c r="AD415" s="186">
        <f t="shared" si="392"/>
        <v>17219.166666666668</v>
      </c>
      <c r="AE415" s="86">
        <f t="shared" si="422"/>
        <v>7.4906367041198505E-4</v>
      </c>
      <c r="AF415" s="501"/>
      <c r="AG415" s="501"/>
      <c r="AH415" s="101" t="s">
        <v>146</v>
      </c>
      <c r="AI415" s="183">
        <v>460546</v>
      </c>
      <c r="AJ415" s="151">
        <f>IFERROR(AI415/AF413,"-")</f>
        <v>7.3774047456723552E-3</v>
      </c>
      <c r="AK415" s="183">
        <v>16</v>
      </c>
      <c r="AL415" s="151">
        <f>IFERROR(AK415/AG413,"-")</f>
        <v>0.27586206896551724</v>
      </c>
      <c r="AM415" s="186">
        <f t="shared" si="393"/>
        <v>28784.125</v>
      </c>
      <c r="AN415" s="86">
        <f t="shared" si="423"/>
        <v>1.9975031210986267E-3</v>
      </c>
      <c r="AO415" s="501"/>
      <c r="AP415" s="520"/>
      <c r="AQ415" s="101" t="s">
        <v>146</v>
      </c>
      <c r="AR415" s="183">
        <f t="shared" si="388"/>
        <v>10008885</v>
      </c>
      <c r="AS415" s="151">
        <f>IFERROR(AR415/AO413,"-")</f>
        <v>2.5517459175292963E-2</v>
      </c>
      <c r="AT415" s="183">
        <f t="shared" si="389"/>
        <v>158</v>
      </c>
      <c r="AU415" s="151">
        <f>IFERROR(AT415/AP413,"-")</f>
        <v>0.26377295492487479</v>
      </c>
      <c r="AV415" s="186">
        <f t="shared" si="394"/>
        <v>63347.373417721516</v>
      </c>
      <c r="AW415" s="86">
        <f t="shared" si="424"/>
        <v>1.9725343320848941E-2</v>
      </c>
      <c r="AX415" s="98"/>
      <c r="AY415" s="66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P415" s="132"/>
      <c r="BQ415" s="132"/>
      <c r="BR415" s="132"/>
      <c r="BS415" s="132"/>
      <c r="BU415" s="66"/>
      <c r="BV415" s="124"/>
    </row>
    <row r="416" spans="2:74" s="10" customFormat="1" ht="14.25" customHeight="1">
      <c r="B416" s="505"/>
      <c r="C416" s="507"/>
      <c r="D416" s="494"/>
      <c r="E416" s="501"/>
      <c r="F416" s="501"/>
      <c r="G416" s="101" t="s">
        <v>147</v>
      </c>
      <c r="H416" s="183">
        <v>446574</v>
      </c>
      <c r="I416" s="151">
        <f>IFERROR(H416/E413,"-")</f>
        <v>1.6310972291355324E-3</v>
      </c>
      <c r="J416" s="183">
        <v>29</v>
      </c>
      <c r="K416" s="151">
        <f>IFERROR(J416/F413,"-")</f>
        <v>6.3180827886710242E-2</v>
      </c>
      <c r="L416" s="186">
        <f t="shared" si="390"/>
        <v>15399.103448275862</v>
      </c>
      <c r="M416" s="86">
        <f t="shared" si="420"/>
        <v>3.6204744069912608E-3</v>
      </c>
      <c r="N416" s="501"/>
      <c r="O416" s="501"/>
      <c r="P416" s="101" t="s">
        <v>147</v>
      </c>
      <c r="Q416" s="183">
        <v>23326</v>
      </c>
      <c r="R416" s="151">
        <f>IFERROR(Q416/N413,"-")</f>
        <v>6.0533806129884802E-4</v>
      </c>
      <c r="S416" s="183">
        <v>3</v>
      </c>
      <c r="T416" s="151">
        <f>IFERROR(S416/O413,"-")</f>
        <v>5.3571428571428568E-2</v>
      </c>
      <c r="U416" s="186">
        <f t="shared" si="391"/>
        <v>7775.333333333333</v>
      </c>
      <c r="V416" s="86">
        <f t="shared" si="421"/>
        <v>3.7453183520599252E-4</v>
      </c>
      <c r="W416" s="501"/>
      <c r="X416" s="501"/>
      <c r="Y416" s="101" t="s">
        <v>147</v>
      </c>
      <c r="Z416" s="183">
        <v>0</v>
      </c>
      <c r="AA416" s="151">
        <f>IFERROR(Z416/W413,"-")</f>
        <v>0</v>
      </c>
      <c r="AB416" s="183">
        <v>0</v>
      </c>
      <c r="AC416" s="151">
        <f>IFERROR(AB416/X413,"-")</f>
        <v>0</v>
      </c>
      <c r="AD416" s="186" t="str">
        <f t="shared" si="392"/>
        <v>-</v>
      </c>
      <c r="AE416" s="86">
        <f t="shared" si="422"/>
        <v>0</v>
      </c>
      <c r="AF416" s="501"/>
      <c r="AG416" s="501"/>
      <c r="AH416" s="101" t="s">
        <v>147</v>
      </c>
      <c r="AI416" s="183">
        <v>44492</v>
      </c>
      <c r="AJ416" s="151">
        <f>IFERROR(AI416/AF413,"-")</f>
        <v>7.1270946212637694E-4</v>
      </c>
      <c r="AK416" s="183">
        <v>4</v>
      </c>
      <c r="AL416" s="151">
        <f>IFERROR(AK416/AG413,"-")</f>
        <v>6.8965517241379309E-2</v>
      </c>
      <c r="AM416" s="186">
        <f t="shared" si="393"/>
        <v>11123</v>
      </c>
      <c r="AN416" s="86">
        <f t="shared" si="423"/>
        <v>4.9937578027465666E-4</v>
      </c>
      <c r="AO416" s="501"/>
      <c r="AP416" s="520"/>
      <c r="AQ416" s="101" t="s">
        <v>147</v>
      </c>
      <c r="AR416" s="183">
        <f t="shared" si="388"/>
        <v>514392</v>
      </c>
      <c r="AS416" s="151">
        <f>IFERROR(AR416/AO413,"-")</f>
        <v>1.3114324782528021E-3</v>
      </c>
      <c r="AT416" s="183">
        <f t="shared" si="389"/>
        <v>36</v>
      </c>
      <c r="AU416" s="151">
        <f>IFERROR(AT416/AP413,"-")</f>
        <v>6.0100166944908183E-2</v>
      </c>
      <c r="AV416" s="186">
        <f t="shared" si="394"/>
        <v>14288.666666666666</v>
      </c>
      <c r="AW416" s="86">
        <f t="shared" si="424"/>
        <v>4.4943820224719105E-3</v>
      </c>
      <c r="AX416" s="98"/>
      <c r="AY416" s="66"/>
      <c r="AZ416" s="66"/>
      <c r="BA416" s="66"/>
      <c r="BB416" s="66"/>
      <c r="BC416" s="66"/>
      <c r="BD416" s="66"/>
      <c r="BE416" s="66"/>
      <c r="BF416" s="66"/>
      <c r="BG416" s="66"/>
      <c r="BH416" s="66"/>
      <c r="BI416" s="66"/>
      <c r="BP416" s="132"/>
      <c r="BQ416" s="132"/>
      <c r="BR416" s="132"/>
      <c r="BS416" s="132"/>
      <c r="BU416" s="66"/>
      <c r="BV416" s="124"/>
    </row>
    <row r="417" spans="2:74" s="10" customFormat="1" ht="14.25" customHeight="1">
      <c r="B417" s="505"/>
      <c r="C417" s="507"/>
      <c r="D417" s="494"/>
      <c r="E417" s="501"/>
      <c r="F417" s="501"/>
      <c r="G417" s="101" t="s">
        <v>148</v>
      </c>
      <c r="H417" s="183">
        <v>10187113</v>
      </c>
      <c r="I417" s="151">
        <f>IFERROR(H417/E413,"-")</f>
        <v>3.7208103891383203E-2</v>
      </c>
      <c r="J417" s="183">
        <v>178</v>
      </c>
      <c r="K417" s="151">
        <f>IFERROR(J417/F413,"-")</f>
        <v>0.3877995642701525</v>
      </c>
      <c r="L417" s="186">
        <f t="shared" si="390"/>
        <v>57230.971910112363</v>
      </c>
      <c r="M417" s="86">
        <f t="shared" si="420"/>
        <v>2.2222222222222223E-2</v>
      </c>
      <c r="N417" s="501"/>
      <c r="O417" s="501"/>
      <c r="P417" s="101" t="s">
        <v>148</v>
      </c>
      <c r="Q417" s="183">
        <v>382157</v>
      </c>
      <c r="R417" s="151">
        <f>IFERROR(Q417/N413,"-")</f>
        <v>9.9174388018427439E-3</v>
      </c>
      <c r="S417" s="183">
        <v>20</v>
      </c>
      <c r="T417" s="151">
        <f>IFERROR(S417/O413,"-")</f>
        <v>0.35714285714285715</v>
      </c>
      <c r="U417" s="186">
        <f t="shared" si="391"/>
        <v>19107.849999999999</v>
      </c>
      <c r="V417" s="86">
        <f t="shared" si="421"/>
        <v>2.4968789013732834E-3</v>
      </c>
      <c r="W417" s="501"/>
      <c r="X417" s="501"/>
      <c r="Y417" s="101" t="s">
        <v>148</v>
      </c>
      <c r="Z417" s="183">
        <v>463192</v>
      </c>
      <c r="AA417" s="151">
        <f>IFERROR(Z417/W413,"-")</f>
        <v>2.6484973863362161E-2</v>
      </c>
      <c r="AB417" s="183">
        <v>9</v>
      </c>
      <c r="AC417" s="151">
        <f>IFERROR(AB417/X413,"-")</f>
        <v>0.34615384615384615</v>
      </c>
      <c r="AD417" s="186">
        <f t="shared" si="392"/>
        <v>51465.777777777781</v>
      </c>
      <c r="AE417" s="86">
        <f t="shared" si="422"/>
        <v>1.1235955056179776E-3</v>
      </c>
      <c r="AF417" s="501"/>
      <c r="AG417" s="501"/>
      <c r="AH417" s="101" t="s">
        <v>148</v>
      </c>
      <c r="AI417" s="183">
        <v>727713</v>
      </c>
      <c r="AJ417" s="151">
        <f>IFERROR(AI417/AF413,"-")</f>
        <v>1.1657105565323478E-2</v>
      </c>
      <c r="AK417" s="183">
        <v>23</v>
      </c>
      <c r="AL417" s="151">
        <f>IFERROR(AK417/AG413,"-")</f>
        <v>0.39655172413793105</v>
      </c>
      <c r="AM417" s="186">
        <f t="shared" si="393"/>
        <v>31639.695652173912</v>
      </c>
      <c r="AN417" s="86">
        <f t="shared" si="423"/>
        <v>2.8714107365792759E-3</v>
      </c>
      <c r="AO417" s="501"/>
      <c r="AP417" s="520"/>
      <c r="AQ417" s="101" t="s">
        <v>148</v>
      </c>
      <c r="AR417" s="183">
        <f t="shared" si="388"/>
        <v>11760175</v>
      </c>
      <c r="AS417" s="151">
        <f>IFERROR(AR417/AO413,"-")</f>
        <v>2.9982339237267779E-2</v>
      </c>
      <c r="AT417" s="183">
        <f t="shared" si="389"/>
        <v>230</v>
      </c>
      <c r="AU417" s="151">
        <f>IFERROR(AT417/AP413,"-")</f>
        <v>0.38397328881469117</v>
      </c>
      <c r="AV417" s="186">
        <f t="shared" si="394"/>
        <v>51131.195652173912</v>
      </c>
      <c r="AW417" s="86">
        <f t="shared" si="424"/>
        <v>2.871410736579276E-2</v>
      </c>
      <c r="AX417" s="98"/>
      <c r="AY417" s="66"/>
      <c r="AZ417" s="66"/>
      <c r="BA417" s="66"/>
      <c r="BB417" s="66"/>
      <c r="BC417" s="66"/>
      <c r="BD417" s="66"/>
      <c r="BE417" s="66"/>
      <c r="BF417" s="66"/>
      <c r="BG417" s="66"/>
      <c r="BH417" s="66"/>
      <c r="BI417" s="66"/>
      <c r="BP417" s="132"/>
      <c r="BQ417" s="132"/>
      <c r="BR417" s="132"/>
      <c r="BS417" s="132"/>
      <c r="BU417" s="66"/>
      <c r="BV417" s="124"/>
    </row>
    <row r="418" spans="2:74" s="10" customFormat="1" ht="14.25" customHeight="1">
      <c r="B418" s="505"/>
      <c r="C418" s="507"/>
      <c r="D418" s="494"/>
      <c r="E418" s="501"/>
      <c r="F418" s="501"/>
      <c r="G418" s="101" t="s">
        <v>149</v>
      </c>
      <c r="H418" s="183">
        <v>9144189</v>
      </c>
      <c r="I418" s="151">
        <f>IFERROR(H418/E413,"-")</f>
        <v>3.3398857391141477E-2</v>
      </c>
      <c r="J418" s="183">
        <v>168</v>
      </c>
      <c r="K418" s="151">
        <f>IFERROR(J418/F413,"-")</f>
        <v>0.36601307189542481</v>
      </c>
      <c r="L418" s="186">
        <f t="shared" si="390"/>
        <v>54429.696428571428</v>
      </c>
      <c r="M418" s="86">
        <f t="shared" si="420"/>
        <v>2.0973782771535582E-2</v>
      </c>
      <c r="N418" s="501"/>
      <c r="O418" s="501"/>
      <c r="P418" s="101" t="s">
        <v>149</v>
      </c>
      <c r="Q418" s="183">
        <v>1289896</v>
      </c>
      <c r="R418" s="151">
        <f>IFERROR(Q418/N413,"-")</f>
        <v>3.3474369541161744E-2</v>
      </c>
      <c r="S418" s="183">
        <v>22</v>
      </c>
      <c r="T418" s="151">
        <f>IFERROR(S418/O413,"-")</f>
        <v>0.39285714285714285</v>
      </c>
      <c r="U418" s="186">
        <f t="shared" si="391"/>
        <v>58631.63636363636</v>
      </c>
      <c r="V418" s="86">
        <f t="shared" si="421"/>
        <v>2.7465667915106116E-3</v>
      </c>
      <c r="W418" s="501"/>
      <c r="X418" s="501"/>
      <c r="Y418" s="101" t="s">
        <v>149</v>
      </c>
      <c r="Z418" s="183">
        <v>690750</v>
      </c>
      <c r="AA418" s="151">
        <f>IFERROR(Z418/W413,"-")</f>
        <v>3.9496570960028267E-2</v>
      </c>
      <c r="AB418" s="183">
        <v>10</v>
      </c>
      <c r="AC418" s="151">
        <f>IFERROR(AB418/X413,"-")</f>
        <v>0.38461538461538464</v>
      </c>
      <c r="AD418" s="186">
        <f t="shared" si="392"/>
        <v>69075</v>
      </c>
      <c r="AE418" s="86">
        <f t="shared" si="422"/>
        <v>1.2484394506866417E-3</v>
      </c>
      <c r="AF418" s="501"/>
      <c r="AG418" s="501"/>
      <c r="AH418" s="101" t="s">
        <v>149</v>
      </c>
      <c r="AI418" s="183">
        <v>1176830</v>
      </c>
      <c r="AJ418" s="151">
        <f>IFERROR(AI418/AF413,"-")</f>
        <v>1.8851431185700446E-2</v>
      </c>
      <c r="AK418" s="183">
        <v>25</v>
      </c>
      <c r="AL418" s="151">
        <f>IFERROR(AK418/AG413,"-")</f>
        <v>0.43103448275862066</v>
      </c>
      <c r="AM418" s="186">
        <f t="shared" si="393"/>
        <v>47073.2</v>
      </c>
      <c r="AN418" s="86">
        <f t="shared" si="423"/>
        <v>3.1210986267166041E-3</v>
      </c>
      <c r="AO418" s="501"/>
      <c r="AP418" s="520"/>
      <c r="AQ418" s="101" t="s">
        <v>149</v>
      </c>
      <c r="AR418" s="183">
        <f t="shared" si="388"/>
        <v>12301665</v>
      </c>
      <c r="AS418" s="151">
        <f>IFERROR(AR418/AO413,"-")</f>
        <v>3.1362857543635513E-2</v>
      </c>
      <c r="AT418" s="183">
        <f t="shared" si="389"/>
        <v>225</v>
      </c>
      <c r="AU418" s="151">
        <f>IFERROR(AT418/AP413,"-")</f>
        <v>0.37562604340567612</v>
      </c>
      <c r="AV418" s="186">
        <f t="shared" si="394"/>
        <v>54674.066666666666</v>
      </c>
      <c r="AW418" s="86">
        <f t="shared" si="424"/>
        <v>2.8089887640449437E-2</v>
      </c>
      <c r="AX418" s="98"/>
      <c r="AY418" s="66"/>
      <c r="AZ418" s="66"/>
      <c r="BA418" s="66"/>
      <c r="BB418" s="66"/>
      <c r="BC418" s="66"/>
      <c r="BD418" s="66"/>
      <c r="BE418" s="66"/>
      <c r="BF418" s="66"/>
      <c r="BG418" s="66"/>
      <c r="BH418" s="66"/>
      <c r="BI418" s="66"/>
      <c r="BP418" s="132"/>
      <c r="BQ418" s="132"/>
      <c r="BR418" s="132"/>
      <c r="BS418" s="132"/>
      <c r="BU418" s="66"/>
      <c r="BV418" s="124"/>
    </row>
    <row r="419" spans="2:74" s="10" customFormat="1" ht="14.25" customHeight="1">
      <c r="B419" s="505"/>
      <c r="C419" s="507"/>
      <c r="D419" s="494"/>
      <c r="E419" s="501"/>
      <c r="F419" s="501"/>
      <c r="G419" s="101" t="s">
        <v>150</v>
      </c>
      <c r="H419" s="183">
        <v>2895333</v>
      </c>
      <c r="I419" s="151">
        <f>IFERROR(H419/E413,"-")</f>
        <v>1.0575111031373678E-2</v>
      </c>
      <c r="J419" s="183">
        <v>49</v>
      </c>
      <c r="K419" s="151">
        <f>IFERROR(J419/F413,"-")</f>
        <v>0.10675381263616558</v>
      </c>
      <c r="L419" s="186">
        <f t="shared" si="390"/>
        <v>59088.428571428572</v>
      </c>
      <c r="M419" s="86">
        <f t="shared" si="420"/>
        <v>6.1173533083645447E-3</v>
      </c>
      <c r="N419" s="501"/>
      <c r="O419" s="501"/>
      <c r="P419" s="101" t="s">
        <v>150</v>
      </c>
      <c r="Q419" s="183">
        <v>974949</v>
      </c>
      <c r="R419" s="151">
        <f>IFERROR(Q419/N413,"-")</f>
        <v>2.5301111957697443E-2</v>
      </c>
      <c r="S419" s="183">
        <v>6</v>
      </c>
      <c r="T419" s="151">
        <f>IFERROR(S419/O413,"-")</f>
        <v>0.10714285714285714</v>
      </c>
      <c r="U419" s="186">
        <f t="shared" si="391"/>
        <v>162491.5</v>
      </c>
      <c r="V419" s="86">
        <f t="shared" si="421"/>
        <v>7.4906367041198505E-4</v>
      </c>
      <c r="W419" s="501"/>
      <c r="X419" s="501"/>
      <c r="Y419" s="101" t="s">
        <v>150</v>
      </c>
      <c r="Z419" s="183">
        <v>2608487</v>
      </c>
      <c r="AA419" s="151">
        <f>IFERROR(Z419/W413,"-")</f>
        <v>0.14915134548506878</v>
      </c>
      <c r="AB419" s="183">
        <v>6</v>
      </c>
      <c r="AC419" s="151">
        <f>IFERROR(AB419/X413,"-")</f>
        <v>0.23076923076923078</v>
      </c>
      <c r="AD419" s="186">
        <f t="shared" si="392"/>
        <v>434747.83333333331</v>
      </c>
      <c r="AE419" s="86">
        <f t="shared" si="422"/>
        <v>7.4906367041198505E-4</v>
      </c>
      <c r="AF419" s="501"/>
      <c r="AG419" s="501"/>
      <c r="AH419" s="101" t="s">
        <v>150</v>
      </c>
      <c r="AI419" s="183">
        <v>670936</v>
      </c>
      <c r="AJ419" s="151">
        <f>IFERROR(AI419/AF413,"-")</f>
        <v>1.0747604865621299E-2</v>
      </c>
      <c r="AK419" s="183">
        <v>13</v>
      </c>
      <c r="AL419" s="151">
        <f>IFERROR(AK419/AG413,"-")</f>
        <v>0.22413793103448276</v>
      </c>
      <c r="AM419" s="186">
        <f t="shared" si="393"/>
        <v>51610.461538461539</v>
      </c>
      <c r="AN419" s="86">
        <f t="shared" si="423"/>
        <v>1.6229712858926342E-3</v>
      </c>
      <c r="AO419" s="501"/>
      <c r="AP419" s="520"/>
      <c r="AQ419" s="101" t="s">
        <v>150</v>
      </c>
      <c r="AR419" s="183">
        <f t="shared" si="388"/>
        <v>7149705</v>
      </c>
      <c r="AS419" s="151">
        <f>IFERROR(AR419/AO413,"-")</f>
        <v>1.8228034936247941E-2</v>
      </c>
      <c r="AT419" s="183">
        <f t="shared" si="389"/>
        <v>74</v>
      </c>
      <c r="AU419" s="151">
        <f>IFERROR(AT419/AP413,"-")</f>
        <v>0.12353923205342238</v>
      </c>
      <c r="AV419" s="186">
        <f t="shared" si="394"/>
        <v>96617.635135135133</v>
      </c>
      <c r="AW419" s="86">
        <f t="shared" si="424"/>
        <v>9.2384519350811479E-3</v>
      </c>
      <c r="AX419" s="98"/>
      <c r="AY419" s="66"/>
      <c r="AZ419" s="66"/>
      <c r="BA419" s="66"/>
      <c r="BB419" s="66"/>
      <c r="BC419" s="66"/>
      <c r="BD419" s="66"/>
      <c r="BE419" s="66"/>
      <c r="BF419" s="66"/>
      <c r="BG419" s="66"/>
      <c r="BH419" s="66"/>
      <c r="BI419" s="66"/>
      <c r="BP419" s="132"/>
      <c r="BQ419" s="132"/>
      <c r="BR419" s="132"/>
      <c r="BS419" s="132"/>
      <c r="BU419" s="66"/>
      <c r="BV419" s="124"/>
    </row>
    <row r="420" spans="2:74" s="10" customFormat="1" ht="14.25" customHeight="1">
      <c r="B420" s="505"/>
      <c r="C420" s="507"/>
      <c r="D420" s="494"/>
      <c r="E420" s="501"/>
      <c r="F420" s="501"/>
      <c r="G420" s="101" t="s">
        <v>160</v>
      </c>
      <c r="H420" s="183">
        <v>0</v>
      </c>
      <c r="I420" s="151">
        <f>IFERROR(H420/E413,"-")</f>
        <v>0</v>
      </c>
      <c r="J420" s="183">
        <v>0</v>
      </c>
      <c r="K420" s="151">
        <f>IFERROR(J420/F413,"-")</f>
        <v>0</v>
      </c>
      <c r="L420" s="186" t="str">
        <f t="shared" si="390"/>
        <v>-</v>
      </c>
      <c r="M420" s="86">
        <f t="shared" si="420"/>
        <v>0</v>
      </c>
      <c r="N420" s="501"/>
      <c r="O420" s="501"/>
      <c r="P420" s="101" t="s">
        <v>160</v>
      </c>
      <c r="Q420" s="183">
        <v>0</v>
      </c>
      <c r="R420" s="151">
        <f>IFERROR(Q420/N413,"-")</f>
        <v>0</v>
      </c>
      <c r="S420" s="183">
        <v>0</v>
      </c>
      <c r="T420" s="151">
        <f>IFERROR(S420/O413,"-")</f>
        <v>0</v>
      </c>
      <c r="U420" s="186" t="str">
        <f t="shared" si="391"/>
        <v>-</v>
      </c>
      <c r="V420" s="86">
        <f t="shared" si="421"/>
        <v>0</v>
      </c>
      <c r="W420" s="501"/>
      <c r="X420" s="501"/>
      <c r="Y420" s="101" t="s">
        <v>160</v>
      </c>
      <c r="Z420" s="183">
        <v>0</v>
      </c>
      <c r="AA420" s="151">
        <f>IFERROR(Z420/W413,"-")</f>
        <v>0</v>
      </c>
      <c r="AB420" s="183">
        <v>0</v>
      </c>
      <c r="AC420" s="151">
        <f>IFERROR(AB420/X413,"-")</f>
        <v>0</v>
      </c>
      <c r="AD420" s="186" t="str">
        <f t="shared" si="392"/>
        <v>-</v>
      </c>
      <c r="AE420" s="86">
        <f t="shared" si="422"/>
        <v>0</v>
      </c>
      <c r="AF420" s="501"/>
      <c r="AG420" s="501"/>
      <c r="AH420" s="101" t="s">
        <v>160</v>
      </c>
      <c r="AI420" s="183">
        <v>0</v>
      </c>
      <c r="AJ420" s="151">
        <f>IFERROR(AI420/AF413,"-")</f>
        <v>0</v>
      </c>
      <c r="AK420" s="183">
        <v>0</v>
      </c>
      <c r="AL420" s="151">
        <f>IFERROR(AK420/AG413,"-")</f>
        <v>0</v>
      </c>
      <c r="AM420" s="186" t="str">
        <f t="shared" si="393"/>
        <v>-</v>
      </c>
      <c r="AN420" s="86">
        <f t="shared" si="423"/>
        <v>0</v>
      </c>
      <c r="AO420" s="501"/>
      <c r="AP420" s="520"/>
      <c r="AQ420" s="101" t="s">
        <v>160</v>
      </c>
      <c r="AR420" s="183">
        <f t="shared" si="388"/>
        <v>0</v>
      </c>
      <c r="AS420" s="151">
        <f>IFERROR(AR420/AO413,"-")</f>
        <v>0</v>
      </c>
      <c r="AT420" s="183">
        <f t="shared" si="389"/>
        <v>0</v>
      </c>
      <c r="AU420" s="151">
        <f>IFERROR(AT420/AP413,"-")</f>
        <v>0</v>
      </c>
      <c r="AV420" s="186" t="str">
        <f t="shared" si="394"/>
        <v>-</v>
      </c>
      <c r="AW420" s="86">
        <f t="shared" si="424"/>
        <v>0</v>
      </c>
      <c r="AX420" s="98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P420" s="132"/>
      <c r="BQ420" s="132"/>
      <c r="BR420" s="132"/>
      <c r="BS420" s="132"/>
      <c r="BU420" s="66"/>
      <c r="BV420" s="124"/>
    </row>
    <row r="421" spans="2:74" s="10" customFormat="1" ht="14.25" customHeight="1">
      <c r="B421" s="505"/>
      <c r="C421" s="507"/>
      <c r="D421" s="494"/>
      <c r="E421" s="501"/>
      <c r="F421" s="501"/>
      <c r="G421" s="101" t="s">
        <v>151</v>
      </c>
      <c r="H421" s="183">
        <v>61832</v>
      </c>
      <c r="I421" s="151">
        <f>IFERROR(H421/E413,"-")</f>
        <v>2.2583939923038118E-4</v>
      </c>
      <c r="J421" s="183">
        <v>2</v>
      </c>
      <c r="K421" s="151">
        <f>IFERROR(J421/F413,"-")</f>
        <v>4.3572984749455342E-3</v>
      </c>
      <c r="L421" s="186">
        <f t="shared" si="390"/>
        <v>30916</v>
      </c>
      <c r="M421" s="86">
        <f t="shared" si="420"/>
        <v>2.4968789013732833E-4</v>
      </c>
      <c r="N421" s="501"/>
      <c r="O421" s="501"/>
      <c r="P421" s="101" t="s">
        <v>151</v>
      </c>
      <c r="Q421" s="183">
        <v>0</v>
      </c>
      <c r="R421" s="151">
        <f>IFERROR(Q421/N413,"-")</f>
        <v>0</v>
      </c>
      <c r="S421" s="183">
        <v>0</v>
      </c>
      <c r="T421" s="151">
        <f>IFERROR(S421/O413,"-")</f>
        <v>0</v>
      </c>
      <c r="U421" s="186" t="str">
        <f t="shared" si="391"/>
        <v>-</v>
      </c>
      <c r="V421" s="86">
        <f t="shared" si="421"/>
        <v>0</v>
      </c>
      <c r="W421" s="501"/>
      <c r="X421" s="501"/>
      <c r="Y421" s="101" t="s">
        <v>151</v>
      </c>
      <c r="Z421" s="183">
        <v>0</v>
      </c>
      <c r="AA421" s="151">
        <f>IFERROR(Z421/W413,"-")</f>
        <v>0</v>
      </c>
      <c r="AB421" s="183">
        <v>0</v>
      </c>
      <c r="AC421" s="151">
        <f>IFERROR(AB421/X413,"-")</f>
        <v>0</v>
      </c>
      <c r="AD421" s="186" t="str">
        <f t="shared" si="392"/>
        <v>-</v>
      </c>
      <c r="AE421" s="86">
        <f t="shared" si="422"/>
        <v>0</v>
      </c>
      <c r="AF421" s="501"/>
      <c r="AG421" s="501"/>
      <c r="AH421" s="101" t="s">
        <v>151</v>
      </c>
      <c r="AI421" s="183">
        <v>21799</v>
      </c>
      <c r="AJ421" s="151">
        <f>IFERROR(AI421/AF413,"-")</f>
        <v>3.4919431729058914E-4</v>
      </c>
      <c r="AK421" s="183">
        <v>1</v>
      </c>
      <c r="AL421" s="151">
        <f>IFERROR(AK421/AG413,"-")</f>
        <v>1.7241379310344827E-2</v>
      </c>
      <c r="AM421" s="186">
        <f t="shared" si="393"/>
        <v>21799</v>
      </c>
      <c r="AN421" s="86">
        <f t="shared" si="423"/>
        <v>1.2484394506866417E-4</v>
      </c>
      <c r="AO421" s="501"/>
      <c r="AP421" s="520"/>
      <c r="AQ421" s="101" t="s">
        <v>151</v>
      </c>
      <c r="AR421" s="183">
        <f t="shared" si="388"/>
        <v>83631</v>
      </c>
      <c r="AS421" s="151">
        <f>IFERROR(AR421/AO413,"-")</f>
        <v>2.1321562074985633E-4</v>
      </c>
      <c r="AT421" s="183">
        <f t="shared" si="389"/>
        <v>3</v>
      </c>
      <c r="AU421" s="151">
        <f>IFERROR(AT421/AP413,"-")</f>
        <v>5.008347245409015E-3</v>
      </c>
      <c r="AV421" s="186">
        <f t="shared" si="394"/>
        <v>27877</v>
      </c>
      <c r="AW421" s="86">
        <f t="shared" si="424"/>
        <v>3.7453183520599252E-4</v>
      </c>
      <c r="AX421" s="98"/>
      <c r="AY421" s="66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P421" s="132"/>
      <c r="BQ421" s="132"/>
      <c r="BR421" s="132"/>
      <c r="BS421" s="132"/>
      <c r="BU421" s="66"/>
      <c r="BV421" s="124"/>
    </row>
    <row r="422" spans="2:74" s="10" customFormat="1" ht="14.25" customHeight="1">
      <c r="B422" s="505"/>
      <c r="C422" s="507"/>
      <c r="D422" s="494"/>
      <c r="E422" s="501"/>
      <c r="F422" s="501"/>
      <c r="G422" s="101" t="s">
        <v>152</v>
      </c>
      <c r="H422" s="183">
        <v>348682</v>
      </c>
      <c r="I422" s="151">
        <f>IFERROR(H422/E413,"-")</f>
        <v>1.2735498350764614E-3</v>
      </c>
      <c r="J422" s="183">
        <v>13</v>
      </c>
      <c r="K422" s="151">
        <f>IFERROR(J422/F413,"-")</f>
        <v>2.8322440087145968E-2</v>
      </c>
      <c r="L422" s="186">
        <f t="shared" si="390"/>
        <v>26821.692307692309</v>
      </c>
      <c r="M422" s="86">
        <f t="shared" si="420"/>
        <v>1.6229712858926342E-3</v>
      </c>
      <c r="N422" s="501"/>
      <c r="O422" s="501"/>
      <c r="P422" s="101" t="s">
        <v>152</v>
      </c>
      <c r="Q422" s="183">
        <v>3615</v>
      </c>
      <c r="R422" s="151">
        <f>IFERROR(Q422/N413,"-")</f>
        <v>9.3813645356912256E-5</v>
      </c>
      <c r="S422" s="183">
        <v>1</v>
      </c>
      <c r="T422" s="151">
        <f>IFERROR(S422/O413,"-")</f>
        <v>1.7857142857142856E-2</v>
      </c>
      <c r="U422" s="186">
        <f t="shared" si="391"/>
        <v>3615</v>
      </c>
      <c r="V422" s="86">
        <f t="shared" si="421"/>
        <v>1.2484394506866417E-4</v>
      </c>
      <c r="W422" s="501"/>
      <c r="X422" s="501"/>
      <c r="Y422" s="101" t="s">
        <v>152</v>
      </c>
      <c r="Z422" s="183">
        <v>137989</v>
      </c>
      <c r="AA422" s="151">
        <f>IFERROR(Z422/W413,"-")</f>
        <v>7.8901083318180833E-3</v>
      </c>
      <c r="AB422" s="183">
        <v>3</v>
      </c>
      <c r="AC422" s="151">
        <f>IFERROR(AB422/X413,"-")</f>
        <v>0.11538461538461539</v>
      </c>
      <c r="AD422" s="186">
        <f t="shared" si="392"/>
        <v>45996.333333333336</v>
      </c>
      <c r="AE422" s="86">
        <f t="shared" si="422"/>
        <v>3.7453183520599252E-4</v>
      </c>
      <c r="AF422" s="501"/>
      <c r="AG422" s="501"/>
      <c r="AH422" s="101" t="s">
        <v>152</v>
      </c>
      <c r="AI422" s="183">
        <v>55144</v>
      </c>
      <c r="AJ422" s="151">
        <f>IFERROR(AI422/AF413,"-")</f>
        <v>8.8334196213919205E-4</v>
      </c>
      <c r="AK422" s="183">
        <v>5</v>
      </c>
      <c r="AL422" s="151">
        <f>IFERROR(AK422/AG413,"-")</f>
        <v>8.6206896551724144E-2</v>
      </c>
      <c r="AM422" s="186">
        <f t="shared" si="393"/>
        <v>11028.8</v>
      </c>
      <c r="AN422" s="86">
        <f t="shared" si="423"/>
        <v>6.2421972534332086E-4</v>
      </c>
      <c r="AO422" s="501"/>
      <c r="AP422" s="520"/>
      <c r="AQ422" s="101" t="s">
        <v>152</v>
      </c>
      <c r="AR422" s="183">
        <f t="shared" si="388"/>
        <v>545430</v>
      </c>
      <c r="AS422" s="151">
        <f>IFERROR(AR422/AO413,"-")</f>
        <v>1.3905632603411909E-3</v>
      </c>
      <c r="AT422" s="183">
        <f t="shared" si="389"/>
        <v>22</v>
      </c>
      <c r="AU422" s="151">
        <f>IFERROR(AT422/AP413,"-")</f>
        <v>3.6727879799666109E-2</v>
      </c>
      <c r="AV422" s="186">
        <f t="shared" si="394"/>
        <v>24792.272727272728</v>
      </c>
      <c r="AW422" s="86">
        <f t="shared" si="424"/>
        <v>2.7465667915106116E-3</v>
      </c>
      <c r="AX422" s="98"/>
      <c r="AY422" s="66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P422" s="132"/>
      <c r="BQ422" s="132"/>
      <c r="BR422" s="132"/>
      <c r="BS422" s="132"/>
      <c r="BU422" s="66"/>
      <c r="BV422" s="124"/>
    </row>
    <row r="423" spans="2:74" s="10" customFormat="1" ht="14.25" customHeight="1">
      <c r="B423" s="505"/>
      <c r="C423" s="507"/>
      <c r="D423" s="494"/>
      <c r="E423" s="501"/>
      <c r="F423" s="501"/>
      <c r="G423" s="101" t="s">
        <v>153</v>
      </c>
      <c r="H423" s="183">
        <v>5900</v>
      </c>
      <c r="I423" s="151">
        <f>IFERROR(H423/E413,"-")</f>
        <v>2.1549560995265378E-5</v>
      </c>
      <c r="J423" s="183">
        <v>2</v>
      </c>
      <c r="K423" s="151">
        <f>IFERROR(J423/F413,"-")</f>
        <v>4.3572984749455342E-3</v>
      </c>
      <c r="L423" s="186">
        <f t="shared" si="390"/>
        <v>2950</v>
      </c>
      <c r="M423" s="86">
        <f t="shared" si="420"/>
        <v>2.4968789013732833E-4</v>
      </c>
      <c r="N423" s="501"/>
      <c r="O423" s="501"/>
      <c r="P423" s="101" t="s">
        <v>153</v>
      </c>
      <c r="Q423" s="183">
        <v>0</v>
      </c>
      <c r="R423" s="151">
        <f>IFERROR(Q423/N413,"-")</f>
        <v>0</v>
      </c>
      <c r="S423" s="183">
        <v>0</v>
      </c>
      <c r="T423" s="151">
        <f>IFERROR(S423/O413,"-")</f>
        <v>0</v>
      </c>
      <c r="U423" s="186" t="str">
        <f t="shared" si="391"/>
        <v>-</v>
      </c>
      <c r="V423" s="86">
        <f t="shared" si="421"/>
        <v>0</v>
      </c>
      <c r="W423" s="501"/>
      <c r="X423" s="501"/>
      <c r="Y423" s="101" t="s">
        <v>153</v>
      </c>
      <c r="Z423" s="183">
        <v>960</v>
      </c>
      <c r="AA423" s="151">
        <f>IFERROR(Z423/W413,"-")</f>
        <v>5.4892085590484457E-5</v>
      </c>
      <c r="AB423" s="183">
        <v>1</v>
      </c>
      <c r="AC423" s="151">
        <f>IFERROR(AB423/X413,"-")</f>
        <v>3.8461538461538464E-2</v>
      </c>
      <c r="AD423" s="186">
        <f t="shared" si="392"/>
        <v>960</v>
      </c>
      <c r="AE423" s="86">
        <f t="shared" si="422"/>
        <v>1.2484394506866417E-4</v>
      </c>
      <c r="AF423" s="501"/>
      <c r="AG423" s="501"/>
      <c r="AH423" s="101" t="s">
        <v>153</v>
      </c>
      <c r="AI423" s="183">
        <v>7895</v>
      </c>
      <c r="AJ423" s="151">
        <f>IFERROR(AI423/AF413,"-")</f>
        <v>1.2646860567040694E-4</v>
      </c>
      <c r="AK423" s="183">
        <v>2</v>
      </c>
      <c r="AL423" s="151">
        <f>IFERROR(AK423/AG413,"-")</f>
        <v>3.4482758620689655E-2</v>
      </c>
      <c r="AM423" s="186">
        <f t="shared" si="393"/>
        <v>3947.5</v>
      </c>
      <c r="AN423" s="86">
        <f t="shared" si="423"/>
        <v>2.4968789013732833E-4</v>
      </c>
      <c r="AO423" s="501"/>
      <c r="AP423" s="520"/>
      <c r="AQ423" s="101" t="s">
        <v>153</v>
      </c>
      <c r="AR423" s="183">
        <f t="shared" si="388"/>
        <v>14755</v>
      </c>
      <c r="AS423" s="151">
        <f>IFERROR(AR423/AO413,"-")</f>
        <v>3.761758778639655E-5</v>
      </c>
      <c r="AT423" s="183">
        <f t="shared" si="389"/>
        <v>5</v>
      </c>
      <c r="AU423" s="151">
        <f>IFERROR(AT423/AP413,"-")</f>
        <v>8.3472454090150246E-3</v>
      </c>
      <c r="AV423" s="186">
        <f t="shared" si="394"/>
        <v>2951</v>
      </c>
      <c r="AW423" s="86">
        <f t="shared" si="424"/>
        <v>6.2421972534332086E-4</v>
      </c>
      <c r="AX423" s="98"/>
      <c r="AY423" s="66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P423" s="132"/>
      <c r="BQ423" s="132"/>
      <c r="BR423" s="132"/>
      <c r="BS423" s="132"/>
      <c r="BU423" s="66"/>
      <c r="BV423" s="124"/>
    </row>
    <row r="424" spans="2:74" s="10" customFormat="1" ht="14.25" customHeight="1">
      <c r="B424" s="505"/>
      <c r="C424" s="507"/>
      <c r="D424" s="494"/>
      <c r="E424" s="501"/>
      <c r="F424" s="501"/>
      <c r="G424" s="101" t="s">
        <v>154</v>
      </c>
      <c r="H424" s="183">
        <v>25430</v>
      </c>
      <c r="I424" s="151">
        <f>IFERROR(H424/E413,"-")</f>
        <v>9.2882260357559076E-5</v>
      </c>
      <c r="J424" s="183">
        <v>4</v>
      </c>
      <c r="K424" s="151">
        <f>IFERROR(J424/F413,"-")</f>
        <v>8.7145969498910684E-3</v>
      </c>
      <c r="L424" s="186">
        <f t="shared" si="390"/>
        <v>6357.5</v>
      </c>
      <c r="M424" s="86">
        <f t="shared" si="420"/>
        <v>4.9937578027465666E-4</v>
      </c>
      <c r="N424" s="501"/>
      <c r="O424" s="501"/>
      <c r="P424" s="101" t="s">
        <v>154</v>
      </c>
      <c r="Q424" s="183">
        <v>0</v>
      </c>
      <c r="R424" s="151">
        <f>IFERROR(Q424/N413,"-")</f>
        <v>0</v>
      </c>
      <c r="S424" s="183">
        <v>0</v>
      </c>
      <c r="T424" s="151">
        <f>IFERROR(S424/O413,"-")</f>
        <v>0</v>
      </c>
      <c r="U424" s="186" t="str">
        <f t="shared" si="391"/>
        <v>-</v>
      </c>
      <c r="V424" s="86">
        <f t="shared" si="421"/>
        <v>0</v>
      </c>
      <c r="W424" s="501"/>
      <c r="X424" s="501"/>
      <c r="Y424" s="101" t="s">
        <v>154</v>
      </c>
      <c r="Z424" s="183">
        <v>0</v>
      </c>
      <c r="AA424" s="151">
        <f>IFERROR(Z424/W413,"-")</f>
        <v>0</v>
      </c>
      <c r="AB424" s="183">
        <v>0</v>
      </c>
      <c r="AC424" s="151">
        <f>IFERROR(AB424/X413,"-")</f>
        <v>0</v>
      </c>
      <c r="AD424" s="186" t="str">
        <f t="shared" si="392"/>
        <v>-</v>
      </c>
      <c r="AE424" s="86">
        <f t="shared" si="422"/>
        <v>0</v>
      </c>
      <c r="AF424" s="501"/>
      <c r="AG424" s="501"/>
      <c r="AH424" s="101" t="s">
        <v>154</v>
      </c>
      <c r="AI424" s="183">
        <v>843591</v>
      </c>
      <c r="AJ424" s="151">
        <f>IFERROR(AI424/AF413,"-")</f>
        <v>1.3513334708816247E-2</v>
      </c>
      <c r="AK424" s="183">
        <v>2</v>
      </c>
      <c r="AL424" s="151">
        <f>IFERROR(AK424/AG413,"-")</f>
        <v>3.4482758620689655E-2</v>
      </c>
      <c r="AM424" s="186">
        <f t="shared" si="393"/>
        <v>421795.5</v>
      </c>
      <c r="AN424" s="86">
        <f t="shared" si="423"/>
        <v>2.4968789013732833E-4</v>
      </c>
      <c r="AO424" s="501"/>
      <c r="AP424" s="520"/>
      <c r="AQ424" s="101" t="s">
        <v>154</v>
      </c>
      <c r="AR424" s="183">
        <f t="shared" si="388"/>
        <v>869021</v>
      </c>
      <c r="AS424" s="151">
        <f>IFERROR(AR424/AO413,"-")</f>
        <v>2.2155522708046166E-3</v>
      </c>
      <c r="AT424" s="183">
        <f t="shared" si="389"/>
        <v>6</v>
      </c>
      <c r="AU424" s="151">
        <f>IFERROR(AT424/AP413,"-")</f>
        <v>1.001669449081803E-2</v>
      </c>
      <c r="AV424" s="186">
        <f t="shared" si="394"/>
        <v>144836.83333333334</v>
      </c>
      <c r="AW424" s="86">
        <f t="shared" si="424"/>
        <v>7.4906367041198505E-4</v>
      </c>
      <c r="AX424" s="98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P424" s="132"/>
      <c r="BQ424" s="132"/>
      <c r="BR424" s="132"/>
      <c r="BS424" s="132"/>
      <c r="BU424" s="66"/>
      <c r="BV424" s="124"/>
    </row>
    <row r="425" spans="2:74" s="10" customFormat="1" ht="14.25" customHeight="1">
      <c r="B425" s="505"/>
      <c r="C425" s="507"/>
      <c r="D425" s="494"/>
      <c r="E425" s="501"/>
      <c r="F425" s="501"/>
      <c r="G425" s="101" t="s">
        <v>155</v>
      </c>
      <c r="H425" s="183">
        <v>1601862</v>
      </c>
      <c r="I425" s="151">
        <f>IFERROR(H425/E413,"-")</f>
        <v>5.8507496398301339E-3</v>
      </c>
      <c r="J425" s="183">
        <v>41</v>
      </c>
      <c r="K425" s="151">
        <f>IFERROR(J425/F413,"-")</f>
        <v>8.9324618736383449E-2</v>
      </c>
      <c r="L425" s="186">
        <f t="shared" si="390"/>
        <v>39069.804878048781</v>
      </c>
      <c r="M425" s="86">
        <f t="shared" si="420"/>
        <v>5.1186017478152311E-3</v>
      </c>
      <c r="N425" s="501"/>
      <c r="O425" s="501"/>
      <c r="P425" s="101" t="s">
        <v>155</v>
      </c>
      <c r="Q425" s="183">
        <v>209353</v>
      </c>
      <c r="R425" s="151">
        <f>IFERROR(Q425/N413,"-")</f>
        <v>5.4329648952712731E-3</v>
      </c>
      <c r="S425" s="183">
        <v>7</v>
      </c>
      <c r="T425" s="151">
        <f>IFERROR(S425/O413,"-")</f>
        <v>0.125</v>
      </c>
      <c r="U425" s="186">
        <f t="shared" si="391"/>
        <v>29907.571428571428</v>
      </c>
      <c r="V425" s="86">
        <f t="shared" si="421"/>
        <v>8.7390761548064924E-4</v>
      </c>
      <c r="W425" s="501"/>
      <c r="X425" s="501"/>
      <c r="Y425" s="101" t="s">
        <v>155</v>
      </c>
      <c r="Z425" s="183">
        <v>4939</v>
      </c>
      <c r="AA425" s="151">
        <f>IFERROR(Z425/W413,"-")</f>
        <v>2.8240834451187784E-4</v>
      </c>
      <c r="AB425" s="183">
        <v>3</v>
      </c>
      <c r="AC425" s="151">
        <f>IFERROR(AB425/X413,"-")</f>
        <v>0.11538461538461539</v>
      </c>
      <c r="AD425" s="186">
        <f t="shared" si="392"/>
        <v>1646.3333333333333</v>
      </c>
      <c r="AE425" s="86">
        <f t="shared" si="422"/>
        <v>3.7453183520599252E-4</v>
      </c>
      <c r="AF425" s="501"/>
      <c r="AG425" s="501"/>
      <c r="AH425" s="101" t="s">
        <v>155</v>
      </c>
      <c r="AI425" s="183">
        <v>514437</v>
      </c>
      <c r="AJ425" s="151">
        <f>IFERROR(AI425/AF413,"-")</f>
        <v>8.2406751228964077E-3</v>
      </c>
      <c r="AK425" s="183">
        <v>14</v>
      </c>
      <c r="AL425" s="151">
        <f>IFERROR(AK425/AG413,"-")</f>
        <v>0.2413793103448276</v>
      </c>
      <c r="AM425" s="186">
        <f t="shared" si="393"/>
        <v>36745.5</v>
      </c>
      <c r="AN425" s="86">
        <f t="shared" si="423"/>
        <v>1.7478152309612985E-3</v>
      </c>
      <c r="AO425" s="501"/>
      <c r="AP425" s="520"/>
      <c r="AQ425" s="101" t="s">
        <v>155</v>
      </c>
      <c r="AR425" s="183">
        <f t="shared" si="388"/>
        <v>2330591</v>
      </c>
      <c r="AS425" s="151">
        <f>IFERROR(AR425/AO413,"-")</f>
        <v>5.941796783238612E-3</v>
      </c>
      <c r="AT425" s="183">
        <f t="shared" si="389"/>
        <v>65</v>
      </c>
      <c r="AU425" s="151">
        <f>IFERROR(AT425/AP413,"-")</f>
        <v>0.10851419031719532</v>
      </c>
      <c r="AV425" s="186">
        <f t="shared" si="394"/>
        <v>35855.24615384615</v>
      </c>
      <c r="AW425" s="86">
        <f t="shared" si="424"/>
        <v>8.1148564294631718E-3</v>
      </c>
      <c r="AX425" s="98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P425" s="132"/>
      <c r="BQ425" s="132"/>
      <c r="BR425" s="132"/>
      <c r="BS425" s="132"/>
      <c r="BU425" s="66"/>
      <c r="BV425" s="124"/>
    </row>
    <row r="426" spans="2:74" s="10" customFormat="1" ht="14.25" customHeight="1">
      <c r="B426" s="505"/>
      <c r="C426" s="507"/>
      <c r="D426" s="494"/>
      <c r="E426" s="501"/>
      <c r="F426" s="501"/>
      <c r="G426" s="101" t="s">
        <v>156</v>
      </c>
      <c r="H426" s="183">
        <v>2497928</v>
      </c>
      <c r="I426" s="151">
        <f>IFERROR(H426/E413,"-")</f>
        <v>9.1236019996239412E-3</v>
      </c>
      <c r="J426" s="183">
        <v>34</v>
      </c>
      <c r="K426" s="151">
        <f>IFERROR(J426/F413,"-")</f>
        <v>7.407407407407407E-2</v>
      </c>
      <c r="L426" s="186">
        <f t="shared" si="390"/>
        <v>73468.470588235301</v>
      </c>
      <c r="M426" s="86">
        <f t="shared" si="420"/>
        <v>4.2446941323345819E-3</v>
      </c>
      <c r="N426" s="501"/>
      <c r="O426" s="501"/>
      <c r="P426" s="101" t="s">
        <v>156</v>
      </c>
      <c r="Q426" s="183">
        <v>221509</v>
      </c>
      <c r="R426" s="151">
        <f>IFERROR(Q426/N413,"-")</f>
        <v>5.748427875342816E-3</v>
      </c>
      <c r="S426" s="183">
        <v>5</v>
      </c>
      <c r="T426" s="151">
        <f>IFERROR(S426/O413,"-")</f>
        <v>8.9285714285714288E-2</v>
      </c>
      <c r="U426" s="186">
        <f t="shared" si="391"/>
        <v>44301.8</v>
      </c>
      <c r="V426" s="86">
        <f t="shared" si="421"/>
        <v>6.2421972534332086E-4</v>
      </c>
      <c r="W426" s="501"/>
      <c r="X426" s="501"/>
      <c r="Y426" s="101" t="s">
        <v>156</v>
      </c>
      <c r="Z426" s="183">
        <v>43486</v>
      </c>
      <c r="AA426" s="151">
        <f>IFERROR(Z426/W413,"-")</f>
        <v>2.4864971187372989E-3</v>
      </c>
      <c r="AB426" s="183">
        <v>2</v>
      </c>
      <c r="AC426" s="151">
        <f>IFERROR(AB426/X413,"-")</f>
        <v>7.6923076923076927E-2</v>
      </c>
      <c r="AD426" s="186">
        <f t="shared" si="392"/>
        <v>21743</v>
      </c>
      <c r="AE426" s="86">
        <f t="shared" si="422"/>
        <v>2.4968789013732833E-4</v>
      </c>
      <c r="AF426" s="501"/>
      <c r="AG426" s="501"/>
      <c r="AH426" s="101" t="s">
        <v>156</v>
      </c>
      <c r="AI426" s="183">
        <v>676144</v>
      </c>
      <c r="AJ426" s="151">
        <f>IFERROR(AI426/AF413,"-")</f>
        <v>1.0831030894542322E-2</v>
      </c>
      <c r="AK426" s="183">
        <v>8</v>
      </c>
      <c r="AL426" s="151">
        <f>IFERROR(AK426/AG413,"-")</f>
        <v>0.13793103448275862</v>
      </c>
      <c r="AM426" s="186">
        <f t="shared" si="393"/>
        <v>84518</v>
      </c>
      <c r="AN426" s="86">
        <f t="shared" si="423"/>
        <v>9.9875156054931333E-4</v>
      </c>
      <c r="AO426" s="501"/>
      <c r="AP426" s="520"/>
      <c r="AQ426" s="101" t="s">
        <v>156</v>
      </c>
      <c r="AR426" s="183">
        <f t="shared" si="388"/>
        <v>3439067</v>
      </c>
      <c r="AS426" s="151">
        <f>IFERROR(AR426/AO413,"-")</f>
        <v>8.7678349560013167E-3</v>
      </c>
      <c r="AT426" s="183">
        <f t="shared" si="389"/>
        <v>49</v>
      </c>
      <c r="AU426" s="151">
        <f>IFERROR(AT426/AP413,"-")</f>
        <v>8.1803005008347252E-2</v>
      </c>
      <c r="AV426" s="186">
        <f t="shared" si="394"/>
        <v>70185.040816326524</v>
      </c>
      <c r="AW426" s="86">
        <f t="shared" si="424"/>
        <v>6.1173533083645447E-3</v>
      </c>
      <c r="AX426" s="98"/>
      <c r="AY426" s="66"/>
      <c r="AZ426" s="66"/>
      <c r="BA426" s="66"/>
      <c r="BB426" s="66"/>
      <c r="BC426" s="66"/>
      <c r="BD426" s="66"/>
      <c r="BE426" s="66"/>
      <c r="BF426" s="66"/>
      <c r="BG426" s="66"/>
      <c r="BH426" s="66"/>
      <c r="BI426" s="66"/>
      <c r="BP426" s="132"/>
      <c r="BQ426" s="132"/>
      <c r="BR426" s="132"/>
      <c r="BS426" s="132"/>
      <c r="BU426" s="66"/>
      <c r="BV426" s="124"/>
    </row>
    <row r="427" spans="2:74" s="10" customFormat="1" ht="14.25" customHeight="1">
      <c r="B427" s="505"/>
      <c r="C427" s="507"/>
      <c r="D427" s="494"/>
      <c r="E427" s="501"/>
      <c r="F427" s="501"/>
      <c r="G427" s="101" t="s">
        <v>157</v>
      </c>
      <c r="H427" s="183">
        <v>2942471</v>
      </c>
      <c r="I427" s="151">
        <f>IFERROR(H427/E413,"-")</f>
        <v>1.0747281066321952E-2</v>
      </c>
      <c r="J427" s="183">
        <v>24</v>
      </c>
      <c r="K427" s="151">
        <f>IFERROR(J427/F413,"-")</f>
        <v>5.2287581699346407E-2</v>
      </c>
      <c r="L427" s="186">
        <f t="shared" si="390"/>
        <v>122602.95833333333</v>
      </c>
      <c r="M427" s="86">
        <f t="shared" si="420"/>
        <v>2.9962546816479402E-3</v>
      </c>
      <c r="N427" s="501"/>
      <c r="O427" s="501"/>
      <c r="P427" s="101" t="s">
        <v>157</v>
      </c>
      <c r="Q427" s="183">
        <v>57166</v>
      </c>
      <c r="R427" s="151">
        <f>IFERROR(Q427/N413,"-")</f>
        <v>1.4835272062166656E-3</v>
      </c>
      <c r="S427" s="183">
        <v>5</v>
      </c>
      <c r="T427" s="151">
        <f>IFERROR(S427/O413,"-")</f>
        <v>8.9285714285714288E-2</v>
      </c>
      <c r="U427" s="186">
        <f t="shared" si="391"/>
        <v>11433.2</v>
      </c>
      <c r="V427" s="86">
        <f t="shared" si="421"/>
        <v>6.2421972534332086E-4</v>
      </c>
      <c r="W427" s="501"/>
      <c r="X427" s="501"/>
      <c r="Y427" s="101" t="s">
        <v>157</v>
      </c>
      <c r="Z427" s="183">
        <v>0</v>
      </c>
      <c r="AA427" s="151">
        <f>IFERROR(Z427/W413,"-")</f>
        <v>0</v>
      </c>
      <c r="AB427" s="183">
        <v>0</v>
      </c>
      <c r="AC427" s="151">
        <f>IFERROR(AB427/X413,"-")</f>
        <v>0</v>
      </c>
      <c r="AD427" s="186" t="str">
        <f t="shared" si="392"/>
        <v>-</v>
      </c>
      <c r="AE427" s="86">
        <f t="shared" si="422"/>
        <v>0</v>
      </c>
      <c r="AF427" s="501"/>
      <c r="AG427" s="501"/>
      <c r="AH427" s="101" t="s">
        <v>157</v>
      </c>
      <c r="AI427" s="183">
        <v>457258</v>
      </c>
      <c r="AJ427" s="151">
        <f>IFERROR(AI427/AF413,"-")</f>
        <v>7.3247348564457176E-3</v>
      </c>
      <c r="AK427" s="183">
        <v>9</v>
      </c>
      <c r="AL427" s="151">
        <f>IFERROR(AK427/AG413,"-")</f>
        <v>0.15517241379310345</v>
      </c>
      <c r="AM427" s="186">
        <f t="shared" si="393"/>
        <v>50806.444444444445</v>
      </c>
      <c r="AN427" s="86">
        <f t="shared" si="423"/>
        <v>1.1235955056179776E-3</v>
      </c>
      <c r="AO427" s="501"/>
      <c r="AP427" s="520"/>
      <c r="AQ427" s="101" t="s">
        <v>157</v>
      </c>
      <c r="AR427" s="183">
        <f t="shared" si="388"/>
        <v>3456895</v>
      </c>
      <c r="AS427" s="151">
        <f>IFERROR(AR427/AO413,"-")</f>
        <v>8.8132870979908719E-3</v>
      </c>
      <c r="AT427" s="183">
        <f t="shared" si="389"/>
        <v>38</v>
      </c>
      <c r="AU427" s="151">
        <f>IFERROR(AT427/AP413,"-")</f>
        <v>6.3439065108514187E-2</v>
      </c>
      <c r="AV427" s="186">
        <f t="shared" si="394"/>
        <v>90970.921052631573</v>
      </c>
      <c r="AW427" s="86">
        <f t="shared" si="424"/>
        <v>4.7440699126092382E-3</v>
      </c>
      <c r="AX427" s="98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P427" s="132"/>
      <c r="BQ427" s="132"/>
      <c r="BR427" s="132"/>
      <c r="BS427" s="132"/>
      <c r="BU427" s="66"/>
      <c r="BV427" s="124"/>
    </row>
    <row r="428" spans="2:74" s="10" customFormat="1" ht="14.25" customHeight="1">
      <c r="B428" s="505"/>
      <c r="C428" s="507"/>
      <c r="D428" s="494"/>
      <c r="E428" s="501"/>
      <c r="F428" s="501"/>
      <c r="G428" s="102" t="s">
        <v>158</v>
      </c>
      <c r="H428" s="184">
        <v>198985</v>
      </c>
      <c r="I428" s="152">
        <f>IFERROR(H428/E413,"-")</f>
        <v>7.2678633807506468E-4</v>
      </c>
      <c r="J428" s="184">
        <v>32</v>
      </c>
      <c r="K428" s="152">
        <f>IFERROR(J428/F413,"-")</f>
        <v>6.9716775599128547E-2</v>
      </c>
      <c r="L428" s="187">
        <f t="shared" si="390"/>
        <v>6218.28125</v>
      </c>
      <c r="M428" s="87">
        <f t="shared" si="420"/>
        <v>3.9950062421972533E-3</v>
      </c>
      <c r="N428" s="501"/>
      <c r="O428" s="501"/>
      <c r="P428" s="102" t="s">
        <v>158</v>
      </c>
      <c r="Q428" s="184">
        <v>156340</v>
      </c>
      <c r="R428" s="152">
        <f>IFERROR(Q428/N413,"-")</f>
        <v>4.0572130885476246E-3</v>
      </c>
      <c r="S428" s="184">
        <v>3</v>
      </c>
      <c r="T428" s="152">
        <f>IFERROR(S428/O413,"-")</f>
        <v>5.3571428571428568E-2</v>
      </c>
      <c r="U428" s="187">
        <f t="shared" si="391"/>
        <v>52113.333333333336</v>
      </c>
      <c r="V428" s="87">
        <f t="shared" si="421"/>
        <v>3.7453183520599252E-4</v>
      </c>
      <c r="W428" s="501"/>
      <c r="X428" s="501"/>
      <c r="Y428" s="102" t="s">
        <v>158</v>
      </c>
      <c r="Z428" s="184">
        <v>1673</v>
      </c>
      <c r="AA428" s="152">
        <f>IFERROR(Z428/W413,"-")</f>
        <v>9.5660894992583844E-5</v>
      </c>
      <c r="AB428" s="184">
        <v>1</v>
      </c>
      <c r="AC428" s="152">
        <f>IFERROR(AB428/X413,"-")</f>
        <v>3.8461538461538464E-2</v>
      </c>
      <c r="AD428" s="187">
        <f t="shared" si="392"/>
        <v>1673</v>
      </c>
      <c r="AE428" s="87">
        <f t="shared" si="422"/>
        <v>1.2484394506866417E-4</v>
      </c>
      <c r="AF428" s="501"/>
      <c r="AG428" s="501"/>
      <c r="AH428" s="102" t="s">
        <v>158</v>
      </c>
      <c r="AI428" s="184">
        <v>232640</v>
      </c>
      <c r="AJ428" s="152">
        <f>IFERROR(AI428/AF413,"-")</f>
        <v>3.7266189263031632E-3</v>
      </c>
      <c r="AK428" s="184">
        <v>13</v>
      </c>
      <c r="AL428" s="152">
        <f>IFERROR(AK428/AG413,"-")</f>
        <v>0.22413793103448276</v>
      </c>
      <c r="AM428" s="187">
        <f t="shared" si="393"/>
        <v>17895.384615384617</v>
      </c>
      <c r="AN428" s="87">
        <f t="shared" si="423"/>
        <v>1.6229712858926342E-3</v>
      </c>
      <c r="AO428" s="501"/>
      <c r="AP428" s="520"/>
      <c r="AQ428" s="102" t="s">
        <v>158</v>
      </c>
      <c r="AR428" s="184">
        <f t="shared" si="388"/>
        <v>589638</v>
      </c>
      <c r="AS428" s="152">
        <f>IFERROR(AR428/AO413,"-")</f>
        <v>1.5032707033002569E-3</v>
      </c>
      <c r="AT428" s="184">
        <f t="shared" si="389"/>
        <v>49</v>
      </c>
      <c r="AU428" s="152">
        <f>IFERROR(AT428/AP413,"-")</f>
        <v>8.1803005008347252E-2</v>
      </c>
      <c r="AV428" s="187">
        <f t="shared" si="394"/>
        <v>12033.428571428571</v>
      </c>
      <c r="AW428" s="87">
        <f t="shared" si="424"/>
        <v>6.1173533083645447E-3</v>
      </c>
      <c r="AX428" s="98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P428" s="132"/>
      <c r="BQ428" s="132"/>
      <c r="BR428" s="132"/>
      <c r="BS428" s="132"/>
      <c r="BU428" s="66"/>
      <c r="BV428" s="124"/>
    </row>
    <row r="429" spans="2:74" s="10" customFormat="1" ht="14.25" customHeight="1">
      <c r="B429" s="505"/>
      <c r="C429" s="508"/>
      <c r="D429" s="495"/>
      <c r="E429" s="502"/>
      <c r="F429" s="502"/>
      <c r="G429" s="103" t="s">
        <v>81</v>
      </c>
      <c r="H429" s="174">
        <v>43168492</v>
      </c>
      <c r="I429" s="152">
        <f>IFERROR(H429/E413,"-")</f>
        <v>0.15767153414027552</v>
      </c>
      <c r="J429" s="184">
        <v>363</v>
      </c>
      <c r="K429" s="152">
        <f>IFERROR(J429/F413,"-")</f>
        <v>0.79084967320261434</v>
      </c>
      <c r="L429" s="187">
        <f t="shared" si="390"/>
        <v>118921.46556473829</v>
      </c>
      <c r="M429" s="88">
        <f t="shared" si="420"/>
        <v>4.5318352059925092E-2</v>
      </c>
      <c r="N429" s="502"/>
      <c r="O429" s="502"/>
      <c r="P429" s="103" t="s">
        <v>81</v>
      </c>
      <c r="Q429" s="174">
        <v>6638452</v>
      </c>
      <c r="R429" s="152">
        <f>IFERROR(Q429/N413,"-")</f>
        <v>0.17227590087050759</v>
      </c>
      <c r="S429" s="184">
        <v>45</v>
      </c>
      <c r="T429" s="152">
        <f>IFERROR(S429/O413,"-")</f>
        <v>0.8035714285714286</v>
      </c>
      <c r="U429" s="187">
        <f t="shared" si="391"/>
        <v>147521.15555555557</v>
      </c>
      <c r="V429" s="88">
        <f t="shared" si="421"/>
        <v>5.6179775280898875E-3</v>
      </c>
      <c r="W429" s="502"/>
      <c r="X429" s="502"/>
      <c r="Y429" s="103" t="s">
        <v>81</v>
      </c>
      <c r="Z429" s="174">
        <v>4600157</v>
      </c>
      <c r="AA429" s="152">
        <f>IFERROR(Z429/W413,"-")</f>
        <v>0.26303355393090228</v>
      </c>
      <c r="AB429" s="184">
        <v>22</v>
      </c>
      <c r="AC429" s="152">
        <f>IFERROR(AB429/X413,"-")</f>
        <v>0.84615384615384615</v>
      </c>
      <c r="AD429" s="187">
        <f t="shared" si="392"/>
        <v>209098.04545454544</v>
      </c>
      <c r="AE429" s="88">
        <f t="shared" si="422"/>
        <v>2.7465667915106116E-3</v>
      </c>
      <c r="AF429" s="502"/>
      <c r="AG429" s="502"/>
      <c r="AH429" s="103" t="s">
        <v>81</v>
      </c>
      <c r="AI429" s="174">
        <v>10398661</v>
      </c>
      <c r="AJ429" s="152">
        <f>IFERROR(AI429/AF413,"-")</f>
        <v>0.16657430747425456</v>
      </c>
      <c r="AK429" s="184">
        <v>48</v>
      </c>
      <c r="AL429" s="152">
        <f>IFERROR(AK429/AG413,"-")</f>
        <v>0.82758620689655171</v>
      </c>
      <c r="AM429" s="187">
        <f t="shared" si="393"/>
        <v>216638.77083333334</v>
      </c>
      <c r="AN429" s="88">
        <f t="shared" si="423"/>
        <v>5.9925093632958804E-3</v>
      </c>
      <c r="AO429" s="502"/>
      <c r="AP429" s="521"/>
      <c r="AQ429" s="103" t="s">
        <v>81</v>
      </c>
      <c r="AR429" s="174">
        <f t="shared" si="388"/>
        <v>64805762</v>
      </c>
      <c r="AS429" s="152">
        <f>IFERROR(AR429/AO413,"-")</f>
        <v>0.16522103972208213</v>
      </c>
      <c r="AT429" s="184">
        <f t="shared" si="389"/>
        <v>478</v>
      </c>
      <c r="AU429" s="152">
        <f>IFERROR(AT429/AP413,"-")</f>
        <v>0.79799666110183642</v>
      </c>
      <c r="AV429" s="187">
        <f t="shared" si="394"/>
        <v>135576.9079497908</v>
      </c>
      <c r="AW429" s="88">
        <f t="shared" si="424"/>
        <v>5.9675405742821472E-2</v>
      </c>
      <c r="AX429" s="98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P429" s="132"/>
      <c r="BQ429" s="132"/>
      <c r="BR429" s="132"/>
      <c r="BS429" s="132"/>
      <c r="BU429" s="66"/>
      <c r="BV429" s="124"/>
    </row>
    <row r="430" spans="2:74" s="10" customFormat="1" ht="14.25" customHeight="1">
      <c r="B430" s="505">
        <v>26</v>
      </c>
      <c r="C430" s="506" t="s">
        <v>35</v>
      </c>
      <c r="D430" s="493">
        <f>BL30</f>
        <v>115746</v>
      </c>
      <c r="E430" s="503">
        <f t="shared" ref="E430" si="425">VLOOKUP(C430,$AY$5:$BI$78,2,0)</f>
        <v>3571586870</v>
      </c>
      <c r="F430" s="503">
        <f t="shared" ref="F430" si="426">VLOOKUP(C430,$AY$5:$BI$78,7,0)</f>
        <v>6052</v>
      </c>
      <c r="G430" s="99" t="s">
        <v>144</v>
      </c>
      <c r="H430" s="182">
        <v>58637103</v>
      </c>
      <c r="I430" s="150">
        <f>IFERROR(H430/E430,"-")</f>
        <v>1.6417661150154247E-2</v>
      </c>
      <c r="J430" s="182">
        <v>1030</v>
      </c>
      <c r="K430" s="150">
        <f>IFERROR(J430/F430,"-")</f>
        <v>0.17019167217448777</v>
      </c>
      <c r="L430" s="185">
        <f t="shared" si="390"/>
        <v>56929.226213592236</v>
      </c>
      <c r="M430" s="85">
        <f>IFERROR(J430/$BL$30,0)</f>
        <v>8.8987956387261771E-3</v>
      </c>
      <c r="N430" s="503">
        <f t="shared" ref="N430" si="427">VLOOKUP(C430,$AY$5:$BI$78,3,0)</f>
        <v>566844250</v>
      </c>
      <c r="O430" s="503">
        <f t="shared" ref="O430" si="428">VLOOKUP(C430,$AY$5:$BI$78,8,0)</f>
        <v>844</v>
      </c>
      <c r="P430" s="99" t="s">
        <v>144</v>
      </c>
      <c r="Q430" s="182">
        <v>8461252</v>
      </c>
      <c r="R430" s="150">
        <f>IFERROR(Q430/N430,"-")</f>
        <v>1.4926943335845782E-2</v>
      </c>
      <c r="S430" s="182">
        <v>178</v>
      </c>
      <c r="T430" s="150">
        <f>IFERROR(S430/O430,"-")</f>
        <v>0.2109004739336493</v>
      </c>
      <c r="U430" s="185">
        <f t="shared" si="391"/>
        <v>47535.123595505618</v>
      </c>
      <c r="V430" s="85">
        <f>IFERROR(S430/$BL$30,0)</f>
        <v>1.5378501200905431E-3</v>
      </c>
      <c r="W430" s="503">
        <f t="shared" ref="W430" si="429">VLOOKUP(C430,$AY$5:$BI$78,4,0)</f>
        <v>328405600</v>
      </c>
      <c r="X430" s="503">
        <f t="shared" ref="X430" si="430">VLOOKUP(C430,$AY$5:$BI$78,9,0)</f>
        <v>515</v>
      </c>
      <c r="Y430" s="99" t="s">
        <v>144</v>
      </c>
      <c r="Z430" s="182">
        <v>6735102</v>
      </c>
      <c r="AA430" s="150">
        <f>IFERROR(Z430/W430,"-")</f>
        <v>2.0508487065994004E-2</v>
      </c>
      <c r="AB430" s="182">
        <v>106</v>
      </c>
      <c r="AC430" s="150">
        <f>IFERROR(AB430/X430,"-")</f>
        <v>0.2058252427184466</v>
      </c>
      <c r="AD430" s="185">
        <f t="shared" si="392"/>
        <v>63538.698113207545</v>
      </c>
      <c r="AE430" s="85">
        <f>IFERROR(AB430/$BL$30,0)</f>
        <v>9.1579838612133467E-4</v>
      </c>
      <c r="AF430" s="503">
        <f t="shared" ref="AF430" si="431">VLOOKUP(C430,$AY$5:$BI$78,5,0)</f>
        <v>638778080</v>
      </c>
      <c r="AG430" s="503">
        <f t="shared" ref="AG430" si="432">VLOOKUP(C430,$AY$5:$BI$78,10,0)</f>
        <v>789</v>
      </c>
      <c r="AH430" s="99" t="s">
        <v>144</v>
      </c>
      <c r="AI430" s="182">
        <v>14768761</v>
      </c>
      <c r="AJ430" s="150">
        <f>IFERROR(AI430/AF430,"-")</f>
        <v>2.3120331555522382E-2</v>
      </c>
      <c r="AK430" s="182">
        <v>173</v>
      </c>
      <c r="AL430" s="150">
        <f>IFERROR(AK430/AG430,"-")</f>
        <v>0.21926489226869456</v>
      </c>
      <c r="AM430" s="185">
        <f t="shared" si="393"/>
        <v>85368.560693641615</v>
      </c>
      <c r="AN430" s="85">
        <f>IFERROR(AK430/$BL$30,0)</f>
        <v>1.4946520830093481E-3</v>
      </c>
      <c r="AO430" s="503">
        <f t="shared" ref="AO430" si="433">VLOOKUP(C430,$AY$5:$BI$78,6,0)</f>
        <v>5105614800</v>
      </c>
      <c r="AP430" s="519">
        <f t="shared" ref="AP430" si="434">VLOOKUP(C430,$AY$5:$BI$78,11,0)</f>
        <v>8200</v>
      </c>
      <c r="AQ430" s="99" t="s">
        <v>144</v>
      </c>
      <c r="AR430" s="182">
        <f t="shared" si="388"/>
        <v>88602218</v>
      </c>
      <c r="AS430" s="150">
        <f>IFERROR(AR430/AO430,"-")</f>
        <v>1.7353878322352089E-2</v>
      </c>
      <c r="AT430" s="182">
        <f t="shared" si="389"/>
        <v>1487</v>
      </c>
      <c r="AU430" s="150">
        <f>IFERROR(AT430/AP430,"-")</f>
        <v>0.18134146341463414</v>
      </c>
      <c r="AV430" s="185">
        <f t="shared" si="394"/>
        <v>59584.544720914593</v>
      </c>
      <c r="AW430" s="85">
        <f>IFERROR(AT430/$BL$30,0)</f>
        <v>1.2847096227947403E-2</v>
      </c>
      <c r="AX430" s="98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P430" s="132"/>
      <c r="BQ430" s="132"/>
      <c r="BR430" s="132"/>
      <c r="BS430" s="132"/>
      <c r="BU430" s="66"/>
      <c r="BV430" s="124"/>
    </row>
    <row r="431" spans="2:74" s="10" customFormat="1" ht="14.25" customHeight="1">
      <c r="B431" s="505"/>
      <c r="C431" s="507"/>
      <c r="D431" s="494"/>
      <c r="E431" s="501"/>
      <c r="F431" s="501"/>
      <c r="G431" s="100" t="s">
        <v>145</v>
      </c>
      <c r="H431" s="183">
        <v>94492642</v>
      </c>
      <c r="I431" s="151">
        <f>IFERROR(H431/E430,"-")</f>
        <v>2.645676710083773E-2</v>
      </c>
      <c r="J431" s="183">
        <v>1551</v>
      </c>
      <c r="K431" s="151">
        <f>IFERROR(J431/F430,"-")</f>
        <v>0.25627891606080633</v>
      </c>
      <c r="L431" s="186">
        <f t="shared" si="390"/>
        <v>60923.689232753066</v>
      </c>
      <c r="M431" s="86">
        <f t="shared" ref="M431:M446" si="435">IFERROR(J431/$BL$30,0)</f>
        <v>1.3400031102586699E-2</v>
      </c>
      <c r="N431" s="501"/>
      <c r="O431" s="501"/>
      <c r="P431" s="100" t="s">
        <v>145</v>
      </c>
      <c r="Q431" s="183">
        <v>13868828</v>
      </c>
      <c r="R431" s="151">
        <f>IFERROR(Q431/N430,"-")</f>
        <v>2.4466734909986299E-2</v>
      </c>
      <c r="S431" s="183">
        <v>217</v>
      </c>
      <c r="T431" s="151">
        <f>IFERROR(S431/O430,"-")</f>
        <v>0.25710900473933651</v>
      </c>
      <c r="U431" s="186">
        <f t="shared" si="391"/>
        <v>63911.649769585252</v>
      </c>
      <c r="V431" s="86">
        <f t="shared" ref="V431:V446" si="436">IFERROR(S431/$BL$30,0)</f>
        <v>1.8747948093238644E-3</v>
      </c>
      <c r="W431" s="501"/>
      <c r="X431" s="501"/>
      <c r="Y431" s="100" t="s">
        <v>145</v>
      </c>
      <c r="Z431" s="183">
        <v>13213345</v>
      </c>
      <c r="AA431" s="151">
        <f>IFERROR(Z431/W430,"-")</f>
        <v>4.0234834606961638E-2</v>
      </c>
      <c r="AB431" s="183">
        <v>155</v>
      </c>
      <c r="AC431" s="151">
        <f>IFERROR(AB431/X430,"-")</f>
        <v>0.30097087378640774</v>
      </c>
      <c r="AD431" s="186">
        <f t="shared" si="392"/>
        <v>85247.387096774197</v>
      </c>
      <c r="AE431" s="86">
        <f t="shared" ref="AE431:AE446" si="437">IFERROR(AB431/$BL$30,0)</f>
        <v>1.3391391495170459E-3</v>
      </c>
      <c r="AF431" s="501"/>
      <c r="AG431" s="501"/>
      <c r="AH431" s="100" t="s">
        <v>145</v>
      </c>
      <c r="AI431" s="183">
        <v>12836121</v>
      </c>
      <c r="AJ431" s="151">
        <f>IFERROR(AI431/AF430,"-")</f>
        <v>2.0094805069078136E-2</v>
      </c>
      <c r="AK431" s="183">
        <v>236</v>
      </c>
      <c r="AL431" s="151">
        <f>IFERROR(AK431/AG430,"-")</f>
        <v>0.29911280101394172</v>
      </c>
      <c r="AM431" s="186">
        <f t="shared" si="393"/>
        <v>54390.343220338982</v>
      </c>
      <c r="AN431" s="86">
        <f t="shared" ref="AN431:AN446" si="438">IFERROR(AK431/$BL$30,0)</f>
        <v>2.0389473502324053E-3</v>
      </c>
      <c r="AO431" s="501"/>
      <c r="AP431" s="520"/>
      <c r="AQ431" s="100" t="s">
        <v>145</v>
      </c>
      <c r="AR431" s="183">
        <f t="shared" si="388"/>
        <v>134410936</v>
      </c>
      <c r="AS431" s="151">
        <f>IFERROR(AR431/AO430,"-")</f>
        <v>2.6326102000487777E-2</v>
      </c>
      <c r="AT431" s="183">
        <f t="shared" si="389"/>
        <v>2159</v>
      </c>
      <c r="AU431" s="151">
        <f>IFERROR(AT431/AP430,"-")</f>
        <v>0.26329268292682928</v>
      </c>
      <c r="AV431" s="186">
        <f t="shared" si="394"/>
        <v>62256.107457156089</v>
      </c>
      <c r="AW431" s="86">
        <f t="shared" ref="AW431:AW446" si="439">IFERROR(AT431/$BL$30,0)</f>
        <v>1.8652912411660016E-2</v>
      </c>
      <c r="AX431" s="98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P431" s="132"/>
      <c r="BQ431" s="132"/>
      <c r="BR431" s="132"/>
      <c r="BS431" s="132"/>
      <c r="BU431" s="66"/>
      <c r="BV431" s="124"/>
    </row>
    <row r="432" spans="2:74" s="10" customFormat="1" ht="14.25" customHeight="1">
      <c r="B432" s="505"/>
      <c r="C432" s="507"/>
      <c r="D432" s="494"/>
      <c r="E432" s="501"/>
      <c r="F432" s="501"/>
      <c r="G432" s="101" t="s">
        <v>146</v>
      </c>
      <c r="H432" s="183">
        <v>81260144</v>
      </c>
      <c r="I432" s="151">
        <f>IFERROR(H432/E430,"-")</f>
        <v>2.2751831876904622E-2</v>
      </c>
      <c r="J432" s="183">
        <v>1688</v>
      </c>
      <c r="K432" s="151">
        <f>IFERROR(J432/F430,"-")</f>
        <v>0.27891606080634501</v>
      </c>
      <c r="L432" s="186">
        <f t="shared" si="390"/>
        <v>48139.895734597158</v>
      </c>
      <c r="M432" s="86">
        <f t="shared" si="435"/>
        <v>1.4583657318611443E-2</v>
      </c>
      <c r="N432" s="501"/>
      <c r="O432" s="501"/>
      <c r="P432" s="101" t="s">
        <v>146</v>
      </c>
      <c r="Q432" s="183">
        <v>10862967</v>
      </c>
      <c r="R432" s="151">
        <f>IFERROR(Q432/N430,"-")</f>
        <v>1.9163936125311316E-2</v>
      </c>
      <c r="S432" s="183">
        <v>267</v>
      </c>
      <c r="T432" s="151">
        <f>IFERROR(S432/O430,"-")</f>
        <v>0.31635071090047395</v>
      </c>
      <c r="U432" s="186">
        <f t="shared" si="391"/>
        <v>40685.269662921346</v>
      </c>
      <c r="V432" s="86">
        <f t="shared" si="436"/>
        <v>2.3067751801358147E-3</v>
      </c>
      <c r="W432" s="501"/>
      <c r="X432" s="501"/>
      <c r="Y432" s="101" t="s">
        <v>146</v>
      </c>
      <c r="Z432" s="183">
        <v>6337931</v>
      </c>
      <c r="AA432" s="151">
        <f>IFERROR(Z432/W430,"-")</f>
        <v>1.9299095386923974E-2</v>
      </c>
      <c r="AB432" s="183">
        <v>156</v>
      </c>
      <c r="AC432" s="151">
        <f>IFERROR(AB432/X430,"-")</f>
        <v>0.30291262135922331</v>
      </c>
      <c r="AD432" s="186">
        <f t="shared" si="392"/>
        <v>40627.76282051282</v>
      </c>
      <c r="AE432" s="86">
        <f t="shared" si="437"/>
        <v>1.3477787569332849E-3</v>
      </c>
      <c r="AF432" s="501"/>
      <c r="AG432" s="501"/>
      <c r="AH432" s="101" t="s">
        <v>146</v>
      </c>
      <c r="AI432" s="183">
        <v>11745918</v>
      </c>
      <c r="AJ432" s="151">
        <f>IFERROR(AI432/AF430,"-")</f>
        <v>1.8388104363255546E-2</v>
      </c>
      <c r="AK432" s="183">
        <v>233</v>
      </c>
      <c r="AL432" s="151">
        <f>IFERROR(AK432/AG430,"-")</f>
        <v>0.2953105196451204</v>
      </c>
      <c r="AM432" s="186">
        <f t="shared" si="393"/>
        <v>50411.6652360515</v>
      </c>
      <c r="AN432" s="86">
        <f t="shared" si="438"/>
        <v>2.0130285279836885E-3</v>
      </c>
      <c r="AO432" s="501"/>
      <c r="AP432" s="520"/>
      <c r="AQ432" s="101" t="s">
        <v>146</v>
      </c>
      <c r="AR432" s="183">
        <f t="shared" si="388"/>
        <v>110206960</v>
      </c>
      <c r="AS432" s="151">
        <f>IFERROR(AR432/AO430,"-")</f>
        <v>2.1585443539532203E-2</v>
      </c>
      <c r="AT432" s="183">
        <f t="shared" si="389"/>
        <v>2344</v>
      </c>
      <c r="AU432" s="151">
        <f>IFERROR(AT432/AP430,"-")</f>
        <v>0.28585365853658534</v>
      </c>
      <c r="AV432" s="186">
        <f t="shared" si="394"/>
        <v>47016.621160409559</v>
      </c>
      <c r="AW432" s="86">
        <f t="shared" si="439"/>
        <v>2.0251239783664231E-2</v>
      </c>
      <c r="AX432" s="98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P432" s="132"/>
      <c r="BQ432" s="132"/>
      <c r="BR432" s="132"/>
      <c r="BS432" s="132"/>
      <c r="BU432" s="66"/>
      <c r="BV432" s="124"/>
    </row>
    <row r="433" spans="2:74" s="10" customFormat="1" ht="14.25" customHeight="1">
      <c r="B433" s="505"/>
      <c r="C433" s="507"/>
      <c r="D433" s="494"/>
      <c r="E433" s="501"/>
      <c r="F433" s="501"/>
      <c r="G433" s="101" t="s">
        <v>147</v>
      </c>
      <c r="H433" s="183">
        <v>24559759</v>
      </c>
      <c r="I433" s="151">
        <f>IFERROR(H433/E430,"-")</f>
        <v>6.876427731967779E-3</v>
      </c>
      <c r="J433" s="183">
        <v>254</v>
      </c>
      <c r="K433" s="151">
        <f>IFERROR(J433/F430,"-")</f>
        <v>4.1969596827495043E-2</v>
      </c>
      <c r="L433" s="186">
        <f t="shared" si="390"/>
        <v>96691.964566929135</v>
      </c>
      <c r="M433" s="86">
        <f t="shared" si="435"/>
        <v>2.1944602837247074E-3</v>
      </c>
      <c r="N433" s="501"/>
      <c r="O433" s="501"/>
      <c r="P433" s="101" t="s">
        <v>147</v>
      </c>
      <c r="Q433" s="183">
        <v>3729851</v>
      </c>
      <c r="R433" s="151">
        <f>IFERROR(Q433/N430,"-")</f>
        <v>6.5800279353631971E-3</v>
      </c>
      <c r="S433" s="183">
        <v>54</v>
      </c>
      <c r="T433" s="151">
        <f>IFERROR(S433/O430,"-")</f>
        <v>6.398104265402843E-2</v>
      </c>
      <c r="U433" s="186">
        <f t="shared" si="391"/>
        <v>69071.314814814818</v>
      </c>
      <c r="V433" s="86">
        <f t="shared" si="436"/>
        <v>4.6653880047690634E-4</v>
      </c>
      <c r="W433" s="501"/>
      <c r="X433" s="501"/>
      <c r="Y433" s="101" t="s">
        <v>147</v>
      </c>
      <c r="Z433" s="183">
        <v>408735</v>
      </c>
      <c r="AA433" s="151">
        <f>IFERROR(Z433/W430,"-")</f>
        <v>1.2446042333017465E-3</v>
      </c>
      <c r="AB433" s="183">
        <v>29</v>
      </c>
      <c r="AC433" s="151">
        <f>IFERROR(AB433/X430,"-")</f>
        <v>5.6310679611650483E-2</v>
      </c>
      <c r="AD433" s="186">
        <f t="shared" si="392"/>
        <v>14094.310344827587</v>
      </c>
      <c r="AE433" s="86">
        <f t="shared" si="437"/>
        <v>2.5054861507093116E-4</v>
      </c>
      <c r="AF433" s="501"/>
      <c r="AG433" s="501"/>
      <c r="AH433" s="101" t="s">
        <v>147</v>
      </c>
      <c r="AI433" s="183">
        <v>3201657</v>
      </c>
      <c r="AJ433" s="151">
        <f>IFERROR(AI433/AF430,"-")</f>
        <v>5.012158526166083E-3</v>
      </c>
      <c r="AK433" s="183">
        <v>43</v>
      </c>
      <c r="AL433" s="151">
        <f>IFERROR(AK433/AG430,"-")</f>
        <v>5.4499366286438533E-2</v>
      </c>
      <c r="AM433" s="186">
        <f t="shared" si="393"/>
        <v>74457.139534883725</v>
      </c>
      <c r="AN433" s="86">
        <f t="shared" si="438"/>
        <v>3.7150311889827726E-4</v>
      </c>
      <c r="AO433" s="501"/>
      <c r="AP433" s="520"/>
      <c r="AQ433" s="101" t="s">
        <v>147</v>
      </c>
      <c r="AR433" s="183">
        <f t="shared" si="388"/>
        <v>31900002</v>
      </c>
      <c r="AS433" s="151">
        <f>IFERROR(AR433/AO430,"-")</f>
        <v>6.2480236464372519E-3</v>
      </c>
      <c r="AT433" s="183">
        <f t="shared" si="389"/>
        <v>380</v>
      </c>
      <c r="AU433" s="151">
        <f>IFERROR(AT433/AP430,"-")</f>
        <v>4.6341463414634146E-2</v>
      </c>
      <c r="AV433" s="186">
        <f t="shared" si="394"/>
        <v>83947.373684210528</v>
      </c>
      <c r="AW433" s="86">
        <f t="shared" si="439"/>
        <v>3.2830508181708224E-3</v>
      </c>
      <c r="AX433" s="98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P433" s="132"/>
      <c r="BQ433" s="132"/>
      <c r="BR433" s="132"/>
      <c r="BS433" s="132"/>
      <c r="BU433" s="66"/>
      <c r="BV433" s="124"/>
    </row>
    <row r="434" spans="2:74" s="10" customFormat="1" ht="14.25" customHeight="1">
      <c r="B434" s="505"/>
      <c r="C434" s="507"/>
      <c r="D434" s="494"/>
      <c r="E434" s="501"/>
      <c r="F434" s="501"/>
      <c r="G434" s="101" t="s">
        <v>148</v>
      </c>
      <c r="H434" s="183">
        <v>86213064</v>
      </c>
      <c r="I434" s="151">
        <f>IFERROR(H434/E430,"-")</f>
        <v>2.4138588010880441E-2</v>
      </c>
      <c r="J434" s="183">
        <v>1872</v>
      </c>
      <c r="K434" s="151">
        <f>IFERROR(J434/F430,"-")</f>
        <v>0.30931923331130207</v>
      </c>
      <c r="L434" s="186">
        <f t="shared" si="390"/>
        <v>46053.98717948718</v>
      </c>
      <c r="M434" s="86">
        <f t="shared" si="435"/>
        <v>1.6173345083199418E-2</v>
      </c>
      <c r="N434" s="501"/>
      <c r="O434" s="501"/>
      <c r="P434" s="101" t="s">
        <v>148</v>
      </c>
      <c r="Q434" s="183">
        <v>9660976</v>
      </c>
      <c r="R434" s="151">
        <f>IFERROR(Q434/N430,"-")</f>
        <v>1.7043440063121397E-2</v>
      </c>
      <c r="S434" s="183">
        <v>304</v>
      </c>
      <c r="T434" s="151">
        <f>IFERROR(S434/O430,"-")</f>
        <v>0.36018957345971564</v>
      </c>
      <c r="U434" s="186">
        <f t="shared" si="391"/>
        <v>31779.526315789473</v>
      </c>
      <c r="V434" s="86">
        <f t="shared" si="436"/>
        <v>2.6264406545366578E-3</v>
      </c>
      <c r="W434" s="501"/>
      <c r="X434" s="501"/>
      <c r="Y434" s="101" t="s">
        <v>148</v>
      </c>
      <c r="Z434" s="183">
        <v>6815720</v>
      </c>
      <c r="AA434" s="151">
        <f>IFERROR(Z434/W430,"-")</f>
        <v>2.075397009064401E-2</v>
      </c>
      <c r="AB434" s="183">
        <v>188</v>
      </c>
      <c r="AC434" s="151">
        <f>IFERROR(AB434/X430,"-")</f>
        <v>0.36504854368932038</v>
      </c>
      <c r="AD434" s="186">
        <f t="shared" si="392"/>
        <v>36253.829787234041</v>
      </c>
      <c r="AE434" s="86">
        <f t="shared" si="437"/>
        <v>1.6242461942529332E-3</v>
      </c>
      <c r="AF434" s="501"/>
      <c r="AG434" s="501"/>
      <c r="AH434" s="101" t="s">
        <v>148</v>
      </c>
      <c r="AI434" s="183">
        <v>13606867</v>
      </c>
      <c r="AJ434" s="151">
        <f>IFERROR(AI434/AF430,"-")</f>
        <v>2.1301399384274427E-2</v>
      </c>
      <c r="AK434" s="183">
        <v>308</v>
      </c>
      <c r="AL434" s="151">
        <f>IFERROR(AK434/AG430,"-")</f>
        <v>0.39036755386565275</v>
      </c>
      <c r="AM434" s="186">
        <f t="shared" si="393"/>
        <v>44178.139610389611</v>
      </c>
      <c r="AN434" s="86">
        <f t="shared" si="438"/>
        <v>2.6609990842016138E-3</v>
      </c>
      <c r="AO434" s="501"/>
      <c r="AP434" s="520"/>
      <c r="AQ434" s="101" t="s">
        <v>148</v>
      </c>
      <c r="AR434" s="183">
        <f t="shared" si="388"/>
        <v>116296627</v>
      </c>
      <c r="AS434" s="151">
        <f>IFERROR(AR434/AO430,"-")</f>
        <v>2.2778182756756346E-2</v>
      </c>
      <c r="AT434" s="183">
        <f t="shared" si="389"/>
        <v>2672</v>
      </c>
      <c r="AU434" s="151">
        <f>IFERROR(AT434/AP430,"-")</f>
        <v>0.32585365853658538</v>
      </c>
      <c r="AV434" s="186">
        <f t="shared" si="394"/>
        <v>43524.186751497007</v>
      </c>
      <c r="AW434" s="86">
        <f t="shared" si="439"/>
        <v>2.3085031016190624E-2</v>
      </c>
      <c r="AX434" s="98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P434" s="132"/>
      <c r="BQ434" s="132"/>
      <c r="BR434" s="132"/>
      <c r="BS434" s="132"/>
      <c r="BU434" s="66"/>
      <c r="BV434" s="124"/>
    </row>
    <row r="435" spans="2:74" s="10" customFormat="1" ht="14.25" customHeight="1">
      <c r="B435" s="505"/>
      <c r="C435" s="507"/>
      <c r="D435" s="494"/>
      <c r="E435" s="501"/>
      <c r="F435" s="501"/>
      <c r="G435" s="101" t="s">
        <v>149</v>
      </c>
      <c r="H435" s="183">
        <v>138065612</v>
      </c>
      <c r="I435" s="151">
        <f>IFERROR(H435/E430,"-")</f>
        <v>3.8656657957755344E-2</v>
      </c>
      <c r="J435" s="183">
        <v>2141</v>
      </c>
      <c r="K435" s="151">
        <f>IFERROR(J435/F430,"-")</f>
        <v>0.35376734963648382</v>
      </c>
      <c r="L435" s="186">
        <f t="shared" si="390"/>
        <v>64486.507239607658</v>
      </c>
      <c r="M435" s="86">
        <f t="shared" si="435"/>
        <v>1.8497399478167711E-2</v>
      </c>
      <c r="N435" s="501"/>
      <c r="O435" s="501"/>
      <c r="P435" s="101" t="s">
        <v>149</v>
      </c>
      <c r="Q435" s="183">
        <v>23281914</v>
      </c>
      <c r="R435" s="151">
        <f>IFERROR(Q435/N430,"-")</f>
        <v>4.1072859079015089E-2</v>
      </c>
      <c r="S435" s="183">
        <v>342</v>
      </c>
      <c r="T435" s="151">
        <f>IFERROR(S435/O430,"-")</f>
        <v>0.40521327014218012</v>
      </c>
      <c r="U435" s="186">
        <f t="shared" si="391"/>
        <v>68075.771929824565</v>
      </c>
      <c r="V435" s="86">
        <f t="shared" si="436"/>
        <v>2.9547457363537401E-3</v>
      </c>
      <c r="W435" s="501"/>
      <c r="X435" s="501"/>
      <c r="Y435" s="101" t="s">
        <v>149</v>
      </c>
      <c r="Z435" s="183">
        <v>14285813</v>
      </c>
      <c r="AA435" s="151">
        <f>IFERROR(Z435/W430,"-")</f>
        <v>4.3500515825552304E-2</v>
      </c>
      <c r="AB435" s="183">
        <v>192</v>
      </c>
      <c r="AC435" s="151">
        <f>IFERROR(AB435/X430,"-")</f>
        <v>0.37281553398058254</v>
      </c>
      <c r="AD435" s="186">
        <f t="shared" si="392"/>
        <v>74405.276041666672</v>
      </c>
      <c r="AE435" s="86">
        <f t="shared" si="437"/>
        <v>1.6588046239178892E-3</v>
      </c>
      <c r="AF435" s="501"/>
      <c r="AG435" s="501"/>
      <c r="AH435" s="101" t="s">
        <v>149</v>
      </c>
      <c r="AI435" s="183">
        <v>23271113</v>
      </c>
      <c r="AJ435" s="151">
        <f>IFERROR(AI435/AF430,"-")</f>
        <v>3.6430669317895188E-2</v>
      </c>
      <c r="AK435" s="183">
        <v>331</v>
      </c>
      <c r="AL435" s="151">
        <f>IFERROR(AK435/AG430,"-")</f>
        <v>0.41951837769328265</v>
      </c>
      <c r="AM435" s="186">
        <f t="shared" si="393"/>
        <v>70305.477341389735</v>
      </c>
      <c r="AN435" s="86">
        <f t="shared" si="438"/>
        <v>2.8597100547751112E-3</v>
      </c>
      <c r="AO435" s="501"/>
      <c r="AP435" s="520"/>
      <c r="AQ435" s="101" t="s">
        <v>149</v>
      </c>
      <c r="AR435" s="183">
        <f t="shared" si="388"/>
        <v>198904452</v>
      </c>
      <c r="AS435" s="151">
        <f>IFERROR(AR435/AO430,"-")</f>
        <v>3.8957982494096502E-2</v>
      </c>
      <c r="AT435" s="183">
        <f t="shared" si="389"/>
        <v>3006</v>
      </c>
      <c r="AU435" s="151">
        <f>IFERROR(AT435/AP430,"-")</f>
        <v>0.36658536585365853</v>
      </c>
      <c r="AV435" s="186">
        <f t="shared" si="394"/>
        <v>66169.14570858283</v>
      </c>
      <c r="AW435" s="86">
        <f t="shared" si="439"/>
        <v>2.5970659893214454E-2</v>
      </c>
      <c r="AX435" s="98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P435" s="132"/>
      <c r="BQ435" s="132"/>
      <c r="BR435" s="132"/>
      <c r="BS435" s="132"/>
      <c r="BU435" s="66"/>
      <c r="BV435" s="124"/>
    </row>
    <row r="436" spans="2:74" s="10" customFormat="1" ht="14.25" customHeight="1">
      <c r="B436" s="505"/>
      <c r="C436" s="507"/>
      <c r="D436" s="494"/>
      <c r="E436" s="501"/>
      <c r="F436" s="501"/>
      <c r="G436" s="101" t="s">
        <v>150</v>
      </c>
      <c r="H436" s="183">
        <v>71882704</v>
      </c>
      <c r="I436" s="151">
        <f>IFERROR(H436/E430,"-")</f>
        <v>2.0126265051478364E-2</v>
      </c>
      <c r="J436" s="183">
        <v>533</v>
      </c>
      <c r="K436" s="151">
        <f>IFERROR(J436/F430,"-")</f>
        <v>8.8070059484467944E-2</v>
      </c>
      <c r="L436" s="186">
        <f t="shared" si="390"/>
        <v>134864.3602251407</v>
      </c>
      <c r="M436" s="86">
        <f t="shared" si="435"/>
        <v>4.6049107528553903E-3</v>
      </c>
      <c r="N436" s="501"/>
      <c r="O436" s="501"/>
      <c r="P436" s="101" t="s">
        <v>150</v>
      </c>
      <c r="Q436" s="183">
        <v>17100992</v>
      </c>
      <c r="R436" s="151">
        <f>IFERROR(Q436/N430,"-")</f>
        <v>3.0168766817340036E-2</v>
      </c>
      <c r="S436" s="183">
        <v>84</v>
      </c>
      <c r="T436" s="151">
        <f>IFERROR(S436/O430,"-")</f>
        <v>9.9526066350710901E-2</v>
      </c>
      <c r="U436" s="186">
        <f t="shared" si="391"/>
        <v>203583.23809523811</v>
      </c>
      <c r="V436" s="86">
        <f t="shared" si="436"/>
        <v>7.2572702296407651E-4</v>
      </c>
      <c r="W436" s="501"/>
      <c r="X436" s="501"/>
      <c r="Y436" s="101" t="s">
        <v>150</v>
      </c>
      <c r="Z436" s="183">
        <v>4609286</v>
      </c>
      <c r="AA436" s="151">
        <f>IFERROR(Z436/W430,"-")</f>
        <v>1.4035345316888628E-2</v>
      </c>
      <c r="AB436" s="183">
        <v>51</v>
      </c>
      <c r="AC436" s="151">
        <f>IFERROR(AB436/X430,"-")</f>
        <v>9.9029126213592236E-2</v>
      </c>
      <c r="AD436" s="186">
        <f t="shared" si="392"/>
        <v>90378.156862745105</v>
      </c>
      <c r="AE436" s="86">
        <f t="shared" si="437"/>
        <v>4.4061997822818932E-4</v>
      </c>
      <c r="AF436" s="501"/>
      <c r="AG436" s="501"/>
      <c r="AH436" s="101" t="s">
        <v>150</v>
      </c>
      <c r="AI436" s="183">
        <v>17330069</v>
      </c>
      <c r="AJ436" s="151">
        <f>IFERROR(AI436/AF430,"-")</f>
        <v>2.7130030823850435E-2</v>
      </c>
      <c r="AK436" s="183">
        <v>96</v>
      </c>
      <c r="AL436" s="151">
        <f>IFERROR(AK436/AG430,"-")</f>
        <v>0.12167300380228137</v>
      </c>
      <c r="AM436" s="186">
        <f t="shared" si="393"/>
        <v>180521.55208333334</v>
      </c>
      <c r="AN436" s="86">
        <f t="shared" si="438"/>
        <v>8.294023119589446E-4</v>
      </c>
      <c r="AO436" s="501"/>
      <c r="AP436" s="520"/>
      <c r="AQ436" s="101" t="s">
        <v>150</v>
      </c>
      <c r="AR436" s="183">
        <f t="shared" si="388"/>
        <v>110923051</v>
      </c>
      <c r="AS436" s="151">
        <f>IFERROR(AR436/AO430,"-")</f>
        <v>2.172569912638141E-2</v>
      </c>
      <c r="AT436" s="183">
        <f t="shared" si="389"/>
        <v>764</v>
      </c>
      <c r="AU436" s="151">
        <f>IFERROR(AT436/AP430,"-")</f>
        <v>9.3170731707317073E-2</v>
      </c>
      <c r="AV436" s="186">
        <f t="shared" si="394"/>
        <v>145187.23952879582</v>
      </c>
      <c r="AW436" s="86">
        <f t="shared" si="439"/>
        <v>6.6006600660066007E-3</v>
      </c>
      <c r="AX436" s="98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P436" s="132"/>
      <c r="BQ436" s="132"/>
      <c r="BR436" s="132"/>
      <c r="BS436" s="132"/>
      <c r="BU436" s="66"/>
      <c r="BV436" s="124"/>
    </row>
    <row r="437" spans="2:74" s="10" customFormat="1" ht="14.25" customHeight="1">
      <c r="B437" s="505"/>
      <c r="C437" s="507"/>
      <c r="D437" s="494"/>
      <c r="E437" s="501"/>
      <c r="F437" s="501"/>
      <c r="G437" s="101" t="s">
        <v>160</v>
      </c>
      <c r="H437" s="183">
        <v>2607</v>
      </c>
      <c r="I437" s="151">
        <f>IFERROR(H437/E430,"-")</f>
        <v>7.2992764697894637E-7</v>
      </c>
      <c r="J437" s="183">
        <v>2</v>
      </c>
      <c r="K437" s="151">
        <f>IFERROR(J437/F430,"-")</f>
        <v>3.3046926635822867E-4</v>
      </c>
      <c r="L437" s="186">
        <f t="shared" si="390"/>
        <v>1303.5</v>
      </c>
      <c r="M437" s="86">
        <f t="shared" si="435"/>
        <v>1.7279214832478011E-5</v>
      </c>
      <c r="N437" s="501"/>
      <c r="O437" s="501"/>
      <c r="P437" s="101" t="s">
        <v>160</v>
      </c>
      <c r="Q437" s="183">
        <v>0</v>
      </c>
      <c r="R437" s="151">
        <f>IFERROR(Q437/N430,"-")</f>
        <v>0</v>
      </c>
      <c r="S437" s="183">
        <v>0</v>
      </c>
      <c r="T437" s="151">
        <f>IFERROR(S437/O430,"-")</f>
        <v>0</v>
      </c>
      <c r="U437" s="186" t="str">
        <f t="shared" si="391"/>
        <v>-</v>
      </c>
      <c r="V437" s="86">
        <f t="shared" si="436"/>
        <v>0</v>
      </c>
      <c r="W437" s="501"/>
      <c r="X437" s="501"/>
      <c r="Y437" s="101" t="s">
        <v>160</v>
      </c>
      <c r="Z437" s="183">
        <v>2776</v>
      </c>
      <c r="AA437" s="151">
        <f>IFERROR(Z437/W430,"-")</f>
        <v>8.452961825255112E-6</v>
      </c>
      <c r="AB437" s="183">
        <v>1</v>
      </c>
      <c r="AC437" s="151">
        <f>IFERROR(AB437/X430,"-")</f>
        <v>1.9417475728155339E-3</v>
      </c>
      <c r="AD437" s="186">
        <f t="shared" si="392"/>
        <v>2776</v>
      </c>
      <c r="AE437" s="86">
        <f t="shared" si="437"/>
        <v>8.6396074162390056E-6</v>
      </c>
      <c r="AF437" s="501"/>
      <c r="AG437" s="501"/>
      <c r="AH437" s="101" t="s">
        <v>160</v>
      </c>
      <c r="AI437" s="183">
        <v>0</v>
      </c>
      <c r="AJ437" s="151">
        <f>IFERROR(AI437/AF430,"-")</f>
        <v>0</v>
      </c>
      <c r="AK437" s="183">
        <v>0</v>
      </c>
      <c r="AL437" s="151">
        <f>IFERROR(AK437/AG430,"-")</f>
        <v>0</v>
      </c>
      <c r="AM437" s="186" t="str">
        <f t="shared" si="393"/>
        <v>-</v>
      </c>
      <c r="AN437" s="86">
        <f t="shared" si="438"/>
        <v>0</v>
      </c>
      <c r="AO437" s="501"/>
      <c r="AP437" s="520"/>
      <c r="AQ437" s="101" t="s">
        <v>160</v>
      </c>
      <c r="AR437" s="183">
        <f t="shared" si="388"/>
        <v>5383</v>
      </c>
      <c r="AS437" s="151">
        <f>IFERROR(AR437/AO430,"-")</f>
        <v>1.0543294413828479E-6</v>
      </c>
      <c r="AT437" s="183">
        <f t="shared" si="389"/>
        <v>3</v>
      </c>
      <c r="AU437" s="151">
        <f>IFERROR(AT437/AP430,"-")</f>
        <v>3.6585365853658537E-4</v>
      </c>
      <c r="AV437" s="186">
        <f t="shared" si="394"/>
        <v>1794.3333333333333</v>
      </c>
      <c r="AW437" s="86">
        <f t="shared" si="439"/>
        <v>2.5918822248717019E-5</v>
      </c>
      <c r="AX437" s="98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P437" s="132"/>
      <c r="BQ437" s="132"/>
      <c r="BR437" s="132"/>
      <c r="BS437" s="132"/>
      <c r="BU437" s="66"/>
      <c r="BV437" s="124"/>
    </row>
    <row r="438" spans="2:74" s="10" customFormat="1" ht="14.25" customHeight="1">
      <c r="B438" s="505"/>
      <c r="C438" s="507"/>
      <c r="D438" s="494"/>
      <c r="E438" s="501"/>
      <c r="F438" s="501"/>
      <c r="G438" s="101" t="s">
        <v>151</v>
      </c>
      <c r="H438" s="183">
        <v>962751</v>
      </c>
      <c r="I438" s="151">
        <f>IFERROR(H438/E430,"-")</f>
        <v>2.6955833220430669E-4</v>
      </c>
      <c r="J438" s="183">
        <v>47</v>
      </c>
      <c r="K438" s="151">
        <f>IFERROR(J438/F430,"-")</f>
        <v>7.7660277594183737E-3</v>
      </c>
      <c r="L438" s="186">
        <f t="shared" si="390"/>
        <v>20484.063829787236</v>
      </c>
      <c r="M438" s="86">
        <f t="shared" si="435"/>
        <v>4.0606154856323329E-4</v>
      </c>
      <c r="N438" s="501"/>
      <c r="O438" s="501"/>
      <c r="P438" s="101" t="s">
        <v>151</v>
      </c>
      <c r="Q438" s="183">
        <v>126185</v>
      </c>
      <c r="R438" s="151">
        <f>IFERROR(Q438/N430,"-")</f>
        <v>2.2260964982885511E-4</v>
      </c>
      <c r="S438" s="183">
        <v>7</v>
      </c>
      <c r="T438" s="151">
        <f>IFERROR(S438/O430,"-")</f>
        <v>8.2938388625592423E-3</v>
      </c>
      <c r="U438" s="186">
        <f t="shared" si="391"/>
        <v>18026.428571428572</v>
      </c>
      <c r="V438" s="86">
        <f t="shared" si="436"/>
        <v>6.0477251913673045E-5</v>
      </c>
      <c r="W438" s="501"/>
      <c r="X438" s="501"/>
      <c r="Y438" s="101" t="s">
        <v>151</v>
      </c>
      <c r="Z438" s="183">
        <v>51775</v>
      </c>
      <c r="AA438" s="151">
        <f>IFERROR(Z438/W430,"-")</f>
        <v>1.5765565508018132E-4</v>
      </c>
      <c r="AB438" s="183">
        <v>5</v>
      </c>
      <c r="AC438" s="151">
        <f>IFERROR(AB438/X430,"-")</f>
        <v>9.7087378640776691E-3</v>
      </c>
      <c r="AD438" s="186">
        <f t="shared" si="392"/>
        <v>10355</v>
      </c>
      <c r="AE438" s="86">
        <f t="shared" si="437"/>
        <v>4.319803708119503E-5</v>
      </c>
      <c r="AF438" s="501"/>
      <c r="AG438" s="501"/>
      <c r="AH438" s="101" t="s">
        <v>151</v>
      </c>
      <c r="AI438" s="183">
        <v>96642</v>
      </c>
      <c r="AJ438" s="151">
        <f>IFERROR(AI438/AF430,"-")</f>
        <v>1.5129197921130919E-4</v>
      </c>
      <c r="AK438" s="183">
        <v>4</v>
      </c>
      <c r="AL438" s="151">
        <f>IFERROR(AK438/AG430,"-")</f>
        <v>5.0697084917617234E-3</v>
      </c>
      <c r="AM438" s="186">
        <f t="shared" si="393"/>
        <v>24160.5</v>
      </c>
      <c r="AN438" s="86">
        <f t="shared" si="438"/>
        <v>3.4558429664956023E-5</v>
      </c>
      <c r="AO438" s="501"/>
      <c r="AP438" s="520"/>
      <c r="AQ438" s="101" t="s">
        <v>151</v>
      </c>
      <c r="AR438" s="183">
        <f t="shared" si="388"/>
        <v>1237353</v>
      </c>
      <c r="AS438" s="151">
        <f>IFERROR(AR438/AO430,"-")</f>
        <v>2.4235142063596337E-4</v>
      </c>
      <c r="AT438" s="183">
        <f t="shared" si="389"/>
        <v>63</v>
      </c>
      <c r="AU438" s="151">
        <f>IFERROR(AT438/AP430,"-")</f>
        <v>7.6829268292682926E-3</v>
      </c>
      <c r="AV438" s="186">
        <f t="shared" si="394"/>
        <v>19640.523809523809</v>
      </c>
      <c r="AW438" s="86">
        <f t="shared" si="439"/>
        <v>5.4429526722305735E-4</v>
      </c>
      <c r="AX438" s="98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P438" s="132"/>
      <c r="BQ438" s="132"/>
      <c r="BR438" s="132"/>
      <c r="BS438" s="132"/>
      <c r="BU438" s="66"/>
      <c r="BV438" s="124"/>
    </row>
    <row r="439" spans="2:74" s="10" customFormat="1" ht="14.25" customHeight="1">
      <c r="B439" s="505"/>
      <c r="C439" s="507"/>
      <c r="D439" s="494"/>
      <c r="E439" s="501"/>
      <c r="F439" s="501"/>
      <c r="G439" s="101" t="s">
        <v>152</v>
      </c>
      <c r="H439" s="183">
        <v>2507624</v>
      </c>
      <c r="I439" s="151">
        <f>IFERROR(H439/E430,"-")</f>
        <v>7.0210360024086432E-4</v>
      </c>
      <c r="J439" s="183">
        <v>205</v>
      </c>
      <c r="K439" s="151">
        <f>IFERROR(J439/F430,"-")</f>
        <v>3.3873099801718438E-2</v>
      </c>
      <c r="L439" s="186">
        <f t="shared" si="390"/>
        <v>12232.312195121951</v>
      </c>
      <c r="M439" s="86">
        <f t="shared" si="435"/>
        <v>1.7711195203289963E-3</v>
      </c>
      <c r="N439" s="501"/>
      <c r="O439" s="501"/>
      <c r="P439" s="101" t="s">
        <v>152</v>
      </c>
      <c r="Q439" s="183">
        <v>480351</v>
      </c>
      <c r="R439" s="151">
        <f>IFERROR(Q439/N430,"-")</f>
        <v>8.4741267111733073E-4</v>
      </c>
      <c r="S439" s="183">
        <v>36</v>
      </c>
      <c r="T439" s="151">
        <f>IFERROR(S439/O430,"-")</f>
        <v>4.2654028436018961E-2</v>
      </c>
      <c r="U439" s="186">
        <f t="shared" si="391"/>
        <v>13343.083333333334</v>
      </c>
      <c r="V439" s="86">
        <f t="shared" si="436"/>
        <v>3.1102586698460421E-4</v>
      </c>
      <c r="W439" s="501"/>
      <c r="X439" s="501"/>
      <c r="Y439" s="101" t="s">
        <v>152</v>
      </c>
      <c r="Z439" s="183">
        <v>192500</v>
      </c>
      <c r="AA439" s="151">
        <f>IFERROR(Z439/W430,"-")</f>
        <v>5.8616540034640092E-4</v>
      </c>
      <c r="AB439" s="183">
        <v>20</v>
      </c>
      <c r="AC439" s="151">
        <f>IFERROR(AB439/X430,"-")</f>
        <v>3.8834951456310676E-2</v>
      </c>
      <c r="AD439" s="186">
        <f t="shared" si="392"/>
        <v>9625</v>
      </c>
      <c r="AE439" s="86">
        <f t="shared" si="437"/>
        <v>1.7279214832478012E-4</v>
      </c>
      <c r="AF439" s="501"/>
      <c r="AG439" s="501"/>
      <c r="AH439" s="101" t="s">
        <v>152</v>
      </c>
      <c r="AI439" s="183">
        <v>583491</v>
      </c>
      <c r="AJ439" s="151">
        <f>IFERROR(AI439/AF430,"-")</f>
        <v>9.134486894102565E-4</v>
      </c>
      <c r="AK439" s="183">
        <v>47</v>
      </c>
      <c r="AL439" s="151">
        <f>IFERROR(AK439/AG430,"-")</f>
        <v>5.9569074778200254E-2</v>
      </c>
      <c r="AM439" s="186">
        <f t="shared" si="393"/>
        <v>12414.702127659575</v>
      </c>
      <c r="AN439" s="86">
        <f t="shared" si="438"/>
        <v>4.0606154856323329E-4</v>
      </c>
      <c r="AO439" s="501"/>
      <c r="AP439" s="520"/>
      <c r="AQ439" s="101" t="s">
        <v>152</v>
      </c>
      <c r="AR439" s="183">
        <f t="shared" si="388"/>
        <v>3763966</v>
      </c>
      <c r="AS439" s="151">
        <f>IFERROR(AR439/AO430,"-")</f>
        <v>7.3722091216125432E-4</v>
      </c>
      <c r="AT439" s="183">
        <f t="shared" si="389"/>
        <v>308</v>
      </c>
      <c r="AU439" s="151">
        <f>IFERROR(AT439/AP430,"-")</f>
        <v>3.7560975609756096E-2</v>
      </c>
      <c r="AV439" s="186">
        <f t="shared" si="394"/>
        <v>12220.66883116883</v>
      </c>
      <c r="AW439" s="86">
        <f t="shared" si="439"/>
        <v>2.6609990842016138E-3</v>
      </c>
      <c r="AX439" s="98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P439" s="132"/>
      <c r="BQ439" s="132"/>
      <c r="BR439" s="132"/>
      <c r="BS439" s="132"/>
      <c r="BU439" s="66"/>
      <c r="BV439" s="124"/>
    </row>
    <row r="440" spans="2:74" s="10" customFormat="1" ht="14.25" customHeight="1">
      <c r="B440" s="505"/>
      <c r="C440" s="507"/>
      <c r="D440" s="494"/>
      <c r="E440" s="501"/>
      <c r="F440" s="501"/>
      <c r="G440" s="101" t="s">
        <v>153</v>
      </c>
      <c r="H440" s="183">
        <v>530613</v>
      </c>
      <c r="I440" s="151">
        <f>IFERROR(H440/E430,"-")</f>
        <v>1.4856505506192545E-4</v>
      </c>
      <c r="J440" s="183">
        <v>19</v>
      </c>
      <c r="K440" s="151">
        <f>IFERROR(J440/F430,"-")</f>
        <v>3.1394580304031725E-3</v>
      </c>
      <c r="L440" s="186">
        <f t="shared" si="390"/>
        <v>27927</v>
      </c>
      <c r="M440" s="86">
        <f t="shared" si="435"/>
        <v>1.6415254090854111E-4</v>
      </c>
      <c r="N440" s="501"/>
      <c r="O440" s="501"/>
      <c r="P440" s="101" t="s">
        <v>153</v>
      </c>
      <c r="Q440" s="183">
        <v>32741</v>
      </c>
      <c r="R440" s="151">
        <f>IFERROR(Q440/N430,"-")</f>
        <v>5.7760134287328486E-5</v>
      </c>
      <c r="S440" s="183">
        <v>3</v>
      </c>
      <c r="T440" s="151">
        <f>IFERROR(S440/O430,"-")</f>
        <v>3.5545023696682463E-3</v>
      </c>
      <c r="U440" s="186">
        <f t="shared" si="391"/>
        <v>10913.666666666666</v>
      </c>
      <c r="V440" s="86">
        <f t="shared" si="436"/>
        <v>2.5918822248717019E-5</v>
      </c>
      <c r="W440" s="501"/>
      <c r="X440" s="501"/>
      <c r="Y440" s="101" t="s">
        <v>153</v>
      </c>
      <c r="Z440" s="183">
        <v>651</v>
      </c>
      <c r="AA440" s="151">
        <f>IFERROR(Z440/W430,"-")</f>
        <v>1.9823048084441923E-6</v>
      </c>
      <c r="AB440" s="183">
        <v>1</v>
      </c>
      <c r="AC440" s="151">
        <f>IFERROR(AB440/X430,"-")</f>
        <v>1.9417475728155339E-3</v>
      </c>
      <c r="AD440" s="186">
        <f t="shared" si="392"/>
        <v>651</v>
      </c>
      <c r="AE440" s="86">
        <f t="shared" si="437"/>
        <v>8.6396074162390056E-6</v>
      </c>
      <c r="AF440" s="501"/>
      <c r="AG440" s="501"/>
      <c r="AH440" s="101" t="s">
        <v>153</v>
      </c>
      <c r="AI440" s="183">
        <v>70172</v>
      </c>
      <c r="AJ440" s="151">
        <f>IFERROR(AI440/AF430,"-")</f>
        <v>1.0985348777152779E-4</v>
      </c>
      <c r="AK440" s="183">
        <v>9</v>
      </c>
      <c r="AL440" s="151">
        <f>IFERROR(AK440/AG430,"-")</f>
        <v>1.1406844106463879E-2</v>
      </c>
      <c r="AM440" s="186">
        <f t="shared" si="393"/>
        <v>7796.8888888888887</v>
      </c>
      <c r="AN440" s="86">
        <f t="shared" si="438"/>
        <v>7.7756466746151053E-5</v>
      </c>
      <c r="AO440" s="501"/>
      <c r="AP440" s="520"/>
      <c r="AQ440" s="101" t="s">
        <v>153</v>
      </c>
      <c r="AR440" s="183">
        <f t="shared" si="388"/>
        <v>634177</v>
      </c>
      <c r="AS440" s="151">
        <f>IFERROR(AR440/AO430,"-")</f>
        <v>1.2421168161765749E-4</v>
      </c>
      <c r="AT440" s="183">
        <f t="shared" si="389"/>
        <v>32</v>
      </c>
      <c r="AU440" s="151">
        <f>IFERROR(AT440/AP430,"-")</f>
        <v>3.9024390243902439E-3</v>
      </c>
      <c r="AV440" s="186">
        <f t="shared" si="394"/>
        <v>19818.03125</v>
      </c>
      <c r="AW440" s="86">
        <f t="shared" si="439"/>
        <v>2.7646743731964818E-4</v>
      </c>
      <c r="AX440" s="98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P440" s="132"/>
      <c r="BQ440" s="132"/>
      <c r="BR440" s="132"/>
      <c r="BS440" s="132"/>
      <c r="BU440" s="66"/>
      <c r="BV440" s="124"/>
    </row>
    <row r="441" spans="2:74" s="10" customFormat="1" ht="14.25" customHeight="1">
      <c r="B441" s="505"/>
      <c r="C441" s="507"/>
      <c r="D441" s="494"/>
      <c r="E441" s="501"/>
      <c r="F441" s="501"/>
      <c r="G441" s="101" t="s">
        <v>154</v>
      </c>
      <c r="H441" s="183">
        <v>10061706</v>
      </c>
      <c r="I441" s="151">
        <f>IFERROR(H441/E430,"-")</f>
        <v>2.8171528136455492E-3</v>
      </c>
      <c r="J441" s="183">
        <v>29</v>
      </c>
      <c r="K441" s="151">
        <f>IFERROR(J441/F430,"-")</f>
        <v>4.7918043621943155E-3</v>
      </c>
      <c r="L441" s="186">
        <f t="shared" si="390"/>
        <v>346955.37931034481</v>
      </c>
      <c r="M441" s="86">
        <f t="shared" si="435"/>
        <v>2.5054861507093116E-4</v>
      </c>
      <c r="N441" s="501"/>
      <c r="O441" s="501"/>
      <c r="P441" s="101" t="s">
        <v>154</v>
      </c>
      <c r="Q441" s="183">
        <v>1759901</v>
      </c>
      <c r="R441" s="151">
        <f>IFERROR(Q441/N430,"-")</f>
        <v>3.1047346780001739E-3</v>
      </c>
      <c r="S441" s="183">
        <v>6</v>
      </c>
      <c r="T441" s="151">
        <f>IFERROR(S441/O430,"-")</f>
        <v>7.1090047393364926E-3</v>
      </c>
      <c r="U441" s="186">
        <f t="shared" si="391"/>
        <v>293316.83333333331</v>
      </c>
      <c r="V441" s="86">
        <f t="shared" si="436"/>
        <v>5.1837644497434037E-5</v>
      </c>
      <c r="W441" s="501"/>
      <c r="X441" s="501"/>
      <c r="Y441" s="101" t="s">
        <v>154</v>
      </c>
      <c r="Z441" s="183">
        <v>709582</v>
      </c>
      <c r="AA441" s="151">
        <f>IFERROR(Z441/W430,"-")</f>
        <v>2.1606878810836354E-3</v>
      </c>
      <c r="AB441" s="183">
        <v>4</v>
      </c>
      <c r="AC441" s="151">
        <f>IFERROR(AB441/X430,"-")</f>
        <v>7.7669902912621356E-3</v>
      </c>
      <c r="AD441" s="186">
        <f t="shared" si="392"/>
        <v>177395.5</v>
      </c>
      <c r="AE441" s="86">
        <f t="shared" si="437"/>
        <v>3.4558429664956023E-5</v>
      </c>
      <c r="AF441" s="501"/>
      <c r="AG441" s="501"/>
      <c r="AH441" s="101" t="s">
        <v>154</v>
      </c>
      <c r="AI441" s="183">
        <v>7003705</v>
      </c>
      <c r="AJ441" s="151">
        <f>IFERROR(AI441/AF430,"-")</f>
        <v>1.0964222504316366E-2</v>
      </c>
      <c r="AK441" s="183">
        <v>14</v>
      </c>
      <c r="AL441" s="151">
        <f>IFERROR(AK441/AG430,"-")</f>
        <v>1.7743979721166033E-2</v>
      </c>
      <c r="AM441" s="186">
        <f t="shared" si="393"/>
        <v>500264.64285714284</v>
      </c>
      <c r="AN441" s="86">
        <f t="shared" si="438"/>
        <v>1.2095450382734609E-4</v>
      </c>
      <c r="AO441" s="501"/>
      <c r="AP441" s="520"/>
      <c r="AQ441" s="101" t="s">
        <v>154</v>
      </c>
      <c r="AR441" s="183">
        <f t="shared" si="388"/>
        <v>19534894</v>
      </c>
      <c r="AS441" s="151">
        <f>IFERROR(AR441/AO430,"-")</f>
        <v>3.826158996561981E-3</v>
      </c>
      <c r="AT441" s="183">
        <f t="shared" si="389"/>
        <v>53</v>
      </c>
      <c r="AU441" s="151">
        <f>IFERROR(AT441/AP430,"-")</f>
        <v>6.4634146341463411E-3</v>
      </c>
      <c r="AV441" s="186">
        <f t="shared" si="394"/>
        <v>368582.90566037735</v>
      </c>
      <c r="AW441" s="86">
        <f t="shared" si="439"/>
        <v>4.5789919306066733E-4</v>
      </c>
      <c r="AX441" s="98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P441" s="132"/>
      <c r="BQ441" s="132"/>
      <c r="BR441" s="132"/>
      <c r="BS441" s="132"/>
      <c r="BU441" s="66"/>
      <c r="BV441" s="124"/>
    </row>
    <row r="442" spans="2:74" s="10" customFormat="1" ht="14.25" customHeight="1">
      <c r="B442" s="505"/>
      <c r="C442" s="507"/>
      <c r="D442" s="494"/>
      <c r="E442" s="501"/>
      <c r="F442" s="501"/>
      <c r="G442" s="101" t="s">
        <v>155</v>
      </c>
      <c r="H442" s="183">
        <v>18267457</v>
      </c>
      <c r="I442" s="151">
        <f>IFERROR(H442/E430,"-")</f>
        <v>5.1146612598001852E-3</v>
      </c>
      <c r="J442" s="183">
        <v>618</v>
      </c>
      <c r="K442" s="151">
        <f>IFERROR(J442/F430,"-")</f>
        <v>0.10211500330469267</v>
      </c>
      <c r="L442" s="186">
        <f t="shared" si="390"/>
        <v>29558.991909385113</v>
      </c>
      <c r="M442" s="86">
        <f t="shared" si="435"/>
        <v>5.3392773832357061E-3</v>
      </c>
      <c r="N442" s="501"/>
      <c r="O442" s="501"/>
      <c r="P442" s="101" t="s">
        <v>155</v>
      </c>
      <c r="Q442" s="183">
        <v>3437820</v>
      </c>
      <c r="R442" s="151">
        <f>IFERROR(Q442/N430,"-")</f>
        <v>6.0648405624649099E-3</v>
      </c>
      <c r="S442" s="183">
        <v>103</v>
      </c>
      <c r="T442" s="151">
        <f>IFERROR(S442/O430,"-")</f>
        <v>0.12203791469194313</v>
      </c>
      <c r="U442" s="186">
        <f t="shared" si="391"/>
        <v>33376.893203883497</v>
      </c>
      <c r="V442" s="86">
        <f t="shared" si="436"/>
        <v>8.8987956387261765E-4</v>
      </c>
      <c r="W442" s="501"/>
      <c r="X442" s="501"/>
      <c r="Y442" s="101" t="s">
        <v>155</v>
      </c>
      <c r="Z442" s="183">
        <v>2805695</v>
      </c>
      <c r="AA442" s="151">
        <f>IFERROR(Z442/W430,"-")</f>
        <v>8.5433835476617943E-3</v>
      </c>
      <c r="AB442" s="183">
        <v>59</v>
      </c>
      <c r="AC442" s="151">
        <f>IFERROR(AB442/X430,"-")</f>
        <v>0.1145631067961165</v>
      </c>
      <c r="AD442" s="186">
        <f t="shared" si="392"/>
        <v>47554.152542372882</v>
      </c>
      <c r="AE442" s="86">
        <f t="shared" si="437"/>
        <v>5.0973683755810132E-4</v>
      </c>
      <c r="AF442" s="501"/>
      <c r="AG442" s="501"/>
      <c r="AH442" s="101" t="s">
        <v>155</v>
      </c>
      <c r="AI442" s="183">
        <v>6466337</v>
      </c>
      <c r="AJ442" s="151">
        <f>IFERROR(AI442/AF430,"-")</f>
        <v>1.0122978859888242E-2</v>
      </c>
      <c r="AK442" s="183">
        <v>141</v>
      </c>
      <c r="AL442" s="151">
        <f>IFERROR(AK442/AG430,"-")</f>
        <v>0.17870722433460076</v>
      </c>
      <c r="AM442" s="186">
        <f t="shared" si="393"/>
        <v>45860.546099290783</v>
      </c>
      <c r="AN442" s="86">
        <f t="shared" si="438"/>
        <v>1.2181846456896998E-3</v>
      </c>
      <c r="AO442" s="501"/>
      <c r="AP442" s="520"/>
      <c r="AQ442" s="101" t="s">
        <v>155</v>
      </c>
      <c r="AR442" s="183">
        <f t="shared" si="388"/>
        <v>30977309</v>
      </c>
      <c r="AS442" s="151">
        <f>IFERROR(AR442/AO430,"-")</f>
        <v>6.0673024138052879E-3</v>
      </c>
      <c r="AT442" s="183">
        <f t="shared" si="389"/>
        <v>921</v>
      </c>
      <c r="AU442" s="151">
        <f>IFERROR(AT442/AP430,"-")</f>
        <v>0.11231707317073171</v>
      </c>
      <c r="AV442" s="186">
        <f t="shared" si="394"/>
        <v>33634.428881650383</v>
      </c>
      <c r="AW442" s="86">
        <f t="shared" si="439"/>
        <v>7.9570784303561251E-3</v>
      </c>
      <c r="AX442" s="98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P442" s="132"/>
      <c r="BQ442" s="132"/>
      <c r="BR442" s="132"/>
      <c r="BS442" s="132"/>
      <c r="BU442" s="66"/>
      <c r="BV442" s="124"/>
    </row>
    <row r="443" spans="2:74" s="10" customFormat="1" ht="14.25" customHeight="1">
      <c r="B443" s="505"/>
      <c r="C443" s="507"/>
      <c r="D443" s="494"/>
      <c r="E443" s="501"/>
      <c r="F443" s="501"/>
      <c r="G443" s="101" t="s">
        <v>156</v>
      </c>
      <c r="H443" s="183">
        <v>26195693</v>
      </c>
      <c r="I443" s="151">
        <f>IFERROR(H443/E430,"-")</f>
        <v>7.3344689499320508E-3</v>
      </c>
      <c r="J443" s="183">
        <v>415</v>
      </c>
      <c r="K443" s="151">
        <f>IFERROR(J443/F430,"-")</f>
        <v>6.8572372769332451E-2</v>
      </c>
      <c r="L443" s="186">
        <f t="shared" si="390"/>
        <v>63122.151807228918</v>
      </c>
      <c r="M443" s="86">
        <f t="shared" si="435"/>
        <v>3.5854370777391874E-3</v>
      </c>
      <c r="N443" s="501"/>
      <c r="O443" s="501"/>
      <c r="P443" s="101" t="s">
        <v>156</v>
      </c>
      <c r="Q443" s="183">
        <v>1880498</v>
      </c>
      <c r="R443" s="151">
        <f>IFERROR(Q443/N430,"-")</f>
        <v>3.3174862407089776E-3</v>
      </c>
      <c r="S443" s="183">
        <v>37</v>
      </c>
      <c r="T443" s="151">
        <f>IFERROR(S443/O430,"-")</f>
        <v>4.3838862559241708E-2</v>
      </c>
      <c r="U443" s="186">
        <f t="shared" si="391"/>
        <v>50824.270270270274</v>
      </c>
      <c r="V443" s="86">
        <f t="shared" si="436"/>
        <v>3.1966547440084322E-4</v>
      </c>
      <c r="W443" s="501"/>
      <c r="X443" s="501"/>
      <c r="Y443" s="101" t="s">
        <v>156</v>
      </c>
      <c r="Z443" s="183">
        <v>2175664</v>
      </c>
      <c r="AA443" s="151">
        <f>IFERROR(Z443/W430,"-")</f>
        <v>6.6249296601519582E-3</v>
      </c>
      <c r="AB443" s="183">
        <v>29</v>
      </c>
      <c r="AC443" s="151">
        <f>IFERROR(AB443/X430,"-")</f>
        <v>5.6310679611650483E-2</v>
      </c>
      <c r="AD443" s="186">
        <f t="shared" si="392"/>
        <v>75022.896551724145</v>
      </c>
      <c r="AE443" s="86">
        <f t="shared" si="437"/>
        <v>2.5054861507093116E-4</v>
      </c>
      <c r="AF443" s="501"/>
      <c r="AG443" s="501"/>
      <c r="AH443" s="101" t="s">
        <v>156</v>
      </c>
      <c r="AI443" s="183">
        <v>5228410</v>
      </c>
      <c r="AJ443" s="151">
        <f>IFERROR(AI443/AF430,"-")</f>
        <v>8.1850178703690019E-3</v>
      </c>
      <c r="AK443" s="183">
        <v>91</v>
      </c>
      <c r="AL443" s="151">
        <f>IFERROR(AK443/AG430,"-")</f>
        <v>0.11533586818757921</v>
      </c>
      <c r="AM443" s="186">
        <f t="shared" si="393"/>
        <v>57455.054945054944</v>
      </c>
      <c r="AN443" s="86">
        <f t="shared" si="438"/>
        <v>7.8620427487774956E-4</v>
      </c>
      <c r="AO443" s="501"/>
      <c r="AP443" s="520"/>
      <c r="AQ443" s="101" t="s">
        <v>156</v>
      </c>
      <c r="AR443" s="183">
        <f t="shared" si="388"/>
        <v>35480265</v>
      </c>
      <c r="AS443" s="151">
        <f>IFERROR(AR443/AO430,"-")</f>
        <v>6.9492639750260831E-3</v>
      </c>
      <c r="AT443" s="183">
        <f t="shared" si="389"/>
        <v>572</v>
      </c>
      <c r="AU443" s="151">
        <f>IFERROR(AT443/AP430,"-")</f>
        <v>6.9756097560975616E-2</v>
      </c>
      <c r="AV443" s="186">
        <f t="shared" si="394"/>
        <v>62028.435314685317</v>
      </c>
      <c r="AW443" s="86">
        <f t="shared" si="439"/>
        <v>4.9418554420887113E-3</v>
      </c>
      <c r="AX443" s="98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P443" s="132"/>
      <c r="BQ443" s="132"/>
      <c r="BR443" s="132"/>
      <c r="BS443" s="132"/>
      <c r="BU443" s="66"/>
      <c r="BV443" s="124"/>
    </row>
    <row r="444" spans="2:74" s="10" customFormat="1" ht="14.25" customHeight="1">
      <c r="B444" s="505"/>
      <c r="C444" s="507"/>
      <c r="D444" s="494"/>
      <c r="E444" s="501"/>
      <c r="F444" s="501"/>
      <c r="G444" s="101" t="s">
        <v>157</v>
      </c>
      <c r="H444" s="183">
        <v>17029992</v>
      </c>
      <c r="I444" s="151">
        <f>IFERROR(H444/E430,"-")</f>
        <v>4.7681864168125357E-3</v>
      </c>
      <c r="J444" s="183">
        <v>320</v>
      </c>
      <c r="K444" s="151">
        <f>IFERROR(J444/F430,"-")</f>
        <v>5.2875082617316591E-2</v>
      </c>
      <c r="L444" s="186">
        <f t="shared" si="390"/>
        <v>53218.724999999999</v>
      </c>
      <c r="M444" s="86">
        <f t="shared" si="435"/>
        <v>2.7646743731964819E-3</v>
      </c>
      <c r="N444" s="501"/>
      <c r="O444" s="501"/>
      <c r="P444" s="101" t="s">
        <v>157</v>
      </c>
      <c r="Q444" s="183">
        <v>6584564</v>
      </c>
      <c r="R444" s="151">
        <f>IFERROR(Q444/N430,"-")</f>
        <v>1.1616178518173202E-2</v>
      </c>
      <c r="S444" s="183">
        <v>58</v>
      </c>
      <c r="T444" s="151">
        <f>IFERROR(S444/O430,"-")</f>
        <v>6.8720379146919433E-2</v>
      </c>
      <c r="U444" s="186">
        <f t="shared" si="391"/>
        <v>113526.96551724138</v>
      </c>
      <c r="V444" s="86">
        <f t="shared" si="436"/>
        <v>5.0109723014186232E-4</v>
      </c>
      <c r="W444" s="501"/>
      <c r="X444" s="501"/>
      <c r="Y444" s="101" t="s">
        <v>157</v>
      </c>
      <c r="Z444" s="183">
        <v>1440033</v>
      </c>
      <c r="AA444" s="151">
        <f>IFERROR(Z444/W430,"-")</f>
        <v>4.3849221815949547E-3</v>
      </c>
      <c r="AB444" s="183">
        <v>38</v>
      </c>
      <c r="AC444" s="151">
        <f>IFERROR(AB444/X430,"-")</f>
        <v>7.3786407766990289E-2</v>
      </c>
      <c r="AD444" s="186">
        <f t="shared" si="392"/>
        <v>37895.605263157893</v>
      </c>
      <c r="AE444" s="86">
        <f t="shared" si="437"/>
        <v>3.2830508181708222E-4</v>
      </c>
      <c r="AF444" s="501"/>
      <c r="AG444" s="501"/>
      <c r="AH444" s="101" t="s">
        <v>157</v>
      </c>
      <c r="AI444" s="183">
        <v>5651265</v>
      </c>
      <c r="AJ444" s="151">
        <f>IFERROR(AI444/AF430,"-")</f>
        <v>8.8469926832805534E-3</v>
      </c>
      <c r="AK444" s="183">
        <v>78</v>
      </c>
      <c r="AL444" s="151">
        <f>IFERROR(AK444/AG430,"-")</f>
        <v>9.8859315589353611E-2</v>
      </c>
      <c r="AM444" s="186">
        <f t="shared" si="393"/>
        <v>72452.11538461539</v>
      </c>
      <c r="AN444" s="86">
        <f t="shared" si="438"/>
        <v>6.7388937846664246E-4</v>
      </c>
      <c r="AO444" s="501"/>
      <c r="AP444" s="520"/>
      <c r="AQ444" s="101" t="s">
        <v>157</v>
      </c>
      <c r="AR444" s="183">
        <f t="shared" si="388"/>
        <v>30705854</v>
      </c>
      <c r="AS444" s="151">
        <f>IFERROR(AR444/AO430,"-")</f>
        <v>6.0141344779868627E-3</v>
      </c>
      <c r="AT444" s="183">
        <f t="shared" si="389"/>
        <v>494</v>
      </c>
      <c r="AU444" s="151">
        <f>IFERROR(AT444/AP430,"-")</f>
        <v>6.0243902439024388E-2</v>
      </c>
      <c r="AV444" s="186">
        <f t="shared" si="394"/>
        <v>62157.599190283399</v>
      </c>
      <c r="AW444" s="86">
        <f t="shared" si="439"/>
        <v>4.2679660636220692E-3</v>
      </c>
      <c r="AX444" s="98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P444" s="132"/>
      <c r="BQ444" s="132"/>
      <c r="BR444" s="132"/>
      <c r="BS444" s="132"/>
      <c r="BU444" s="66"/>
      <c r="BV444" s="124"/>
    </row>
    <row r="445" spans="2:74" s="10" customFormat="1" ht="14.25" customHeight="1">
      <c r="B445" s="505"/>
      <c r="C445" s="507"/>
      <c r="D445" s="494"/>
      <c r="E445" s="501"/>
      <c r="F445" s="501"/>
      <c r="G445" s="102" t="s">
        <v>158</v>
      </c>
      <c r="H445" s="184">
        <v>7455300</v>
      </c>
      <c r="I445" s="152">
        <f>IFERROR(H445/E430,"-")</f>
        <v>2.0873914792950282E-3</v>
      </c>
      <c r="J445" s="184">
        <v>469</v>
      </c>
      <c r="K445" s="152">
        <f>IFERROR(J445/F430,"-")</f>
        <v>7.7495042961004623E-2</v>
      </c>
      <c r="L445" s="187">
        <f t="shared" si="390"/>
        <v>15896.162046908315</v>
      </c>
      <c r="M445" s="87">
        <f t="shared" si="435"/>
        <v>4.0519758782160938E-3</v>
      </c>
      <c r="N445" s="501"/>
      <c r="O445" s="501"/>
      <c r="P445" s="102" t="s">
        <v>158</v>
      </c>
      <c r="Q445" s="184">
        <v>684042</v>
      </c>
      <c r="R445" s="152">
        <f>IFERROR(Q445/N430,"-")</f>
        <v>1.2067547655286262E-3</v>
      </c>
      <c r="S445" s="184">
        <v>68</v>
      </c>
      <c r="T445" s="152">
        <f>IFERROR(S445/O430,"-")</f>
        <v>8.0568720379146919E-2</v>
      </c>
      <c r="U445" s="187">
        <f t="shared" si="391"/>
        <v>10059.441176470587</v>
      </c>
      <c r="V445" s="87">
        <f t="shared" si="436"/>
        <v>5.8749330430425239E-4</v>
      </c>
      <c r="W445" s="501"/>
      <c r="X445" s="501"/>
      <c r="Y445" s="102" t="s">
        <v>158</v>
      </c>
      <c r="Z445" s="184">
        <v>261881</v>
      </c>
      <c r="AA445" s="152">
        <f>IFERROR(Z445/W430,"-")</f>
        <v>7.9743159069151071E-4</v>
      </c>
      <c r="AB445" s="184">
        <v>42</v>
      </c>
      <c r="AC445" s="152">
        <f>IFERROR(AB445/X430,"-")</f>
        <v>8.155339805825243E-2</v>
      </c>
      <c r="AD445" s="187">
        <f t="shared" si="392"/>
        <v>6235.2619047619046</v>
      </c>
      <c r="AE445" s="87">
        <f t="shared" si="437"/>
        <v>3.6286351148203825E-4</v>
      </c>
      <c r="AF445" s="501"/>
      <c r="AG445" s="501"/>
      <c r="AH445" s="102" t="s">
        <v>158</v>
      </c>
      <c r="AI445" s="184">
        <v>1891787</v>
      </c>
      <c r="AJ445" s="152">
        <f>IFERROR(AI445/AF430,"-")</f>
        <v>2.9615715680162348E-3</v>
      </c>
      <c r="AK445" s="184">
        <v>106</v>
      </c>
      <c r="AL445" s="152">
        <f>IFERROR(AK445/AG430,"-")</f>
        <v>0.13434727503168567</v>
      </c>
      <c r="AM445" s="187">
        <f t="shared" si="393"/>
        <v>17847.047169811322</v>
      </c>
      <c r="AN445" s="87">
        <f t="shared" si="438"/>
        <v>9.1579838612133467E-4</v>
      </c>
      <c r="AO445" s="501"/>
      <c r="AP445" s="520"/>
      <c r="AQ445" s="102" t="s">
        <v>158</v>
      </c>
      <c r="AR445" s="184">
        <f t="shared" si="388"/>
        <v>10293010</v>
      </c>
      <c r="AS445" s="152">
        <f>IFERROR(AR445/AO430,"-")</f>
        <v>2.0160177379617435E-3</v>
      </c>
      <c r="AT445" s="184">
        <f t="shared" si="389"/>
        <v>685</v>
      </c>
      <c r="AU445" s="152">
        <f>IFERROR(AT445/AP430,"-")</f>
        <v>8.3536585365853663E-2</v>
      </c>
      <c r="AV445" s="187">
        <f t="shared" si="394"/>
        <v>15026.29197080292</v>
      </c>
      <c r="AW445" s="87">
        <f t="shared" si="439"/>
        <v>5.9181310801237194E-3</v>
      </c>
      <c r="AX445" s="98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P445" s="132"/>
      <c r="BQ445" s="132"/>
      <c r="BR445" s="132"/>
      <c r="BS445" s="132"/>
      <c r="BU445" s="66"/>
      <c r="BV445" s="124"/>
    </row>
    <row r="446" spans="2:74" s="10" customFormat="1" ht="14.25" customHeight="1">
      <c r="B446" s="505"/>
      <c r="C446" s="508"/>
      <c r="D446" s="495"/>
      <c r="E446" s="502"/>
      <c r="F446" s="502"/>
      <c r="G446" s="103" t="s">
        <v>81</v>
      </c>
      <c r="H446" s="174">
        <v>638124771</v>
      </c>
      <c r="I446" s="152">
        <f>IFERROR(H446/E430,"-")</f>
        <v>0.17866701671461796</v>
      </c>
      <c r="J446" s="184">
        <v>4611</v>
      </c>
      <c r="K446" s="152">
        <f>IFERROR(J446/F430,"-")</f>
        <v>0.76189689358889623</v>
      </c>
      <c r="L446" s="187">
        <f t="shared" si="390"/>
        <v>138391.83929733245</v>
      </c>
      <c r="M446" s="88">
        <f t="shared" si="435"/>
        <v>3.9837229796278059E-2</v>
      </c>
      <c r="N446" s="502"/>
      <c r="O446" s="502"/>
      <c r="P446" s="103" t="s">
        <v>81</v>
      </c>
      <c r="Q446" s="174">
        <v>101952882</v>
      </c>
      <c r="R446" s="152">
        <f>IFERROR(Q446/N430,"-")</f>
        <v>0.17986048548609251</v>
      </c>
      <c r="S446" s="184">
        <v>685</v>
      </c>
      <c r="T446" s="152">
        <f>IFERROR(S446/O430,"-")</f>
        <v>0.81161137440758291</v>
      </c>
      <c r="U446" s="187">
        <f t="shared" si="391"/>
        <v>148836.32408759123</v>
      </c>
      <c r="V446" s="88">
        <f t="shared" si="436"/>
        <v>5.9181310801237194E-3</v>
      </c>
      <c r="W446" s="502"/>
      <c r="X446" s="502"/>
      <c r="Y446" s="103" t="s">
        <v>81</v>
      </c>
      <c r="Z446" s="174">
        <v>60046489</v>
      </c>
      <c r="AA446" s="152">
        <f>IFERROR(Z446/W430,"-")</f>
        <v>0.18284246370951043</v>
      </c>
      <c r="AB446" s="184">
        <v>406</v>
      </c>
      <c r="AC446" s="152">
        <f>IFERROR(AB446/X430,"-")</f>
        <v>0.78834951456310676</v>
      </c>
      <c r="AD446" s="187">
        <f t="shared" si="392"/>
        <v>147897.75615763548</v>
      </c>
      <c r="AE446" s="88">
        <f t="shared" si="437"/>
        <v>3.5076806109930365E-3</v>
      </c>
      <c r="AF446" s="502"/>
      <c r="AG446" s="502"/>
      <c r="AH446" s="103" t="s">
        <v>81</v>
      </c>
      <c r="AI446" s="174">
        <v>123752315</v>
      </c>
      <c r="AJ446" s="152">
        <f>IFERROR(AI446/AF430,"-")</f>
        <v>0.19373287668230568</v>
      </c>
      <c r="AK446" s="184">
        <v>676</v>
      </c>
      <c r="AL446" s="152">
        <f>IFERROR(AK446/AG430,"-")</f>
        <v>0.85678073510773134</v>
      </c>
      <c r="AM446" s="187">
        <f t="shared" si="393"/>
        <v>183065.5547337278</v>
      </c>
      <c r="AN446" s="88">
        <f t="shared" si="438"/>
        <v>5.8403746133775681E-3</v>
      </c>
      <c r="AO446" s="502"/>
      <c r="AP446" s="521"/>
      <c r="AQ446" s="103" t="s">
        <v>81</v>
      </c>
      <c r="AR446" s="174">
        <f t="shared" si="388"/>
        <v>923876457</v>
      </c>
      <c r="AS446" s="152">
        <f>IFERROR(AR446/AO430,"-")</f>
        <v>0.18095302783124179</v>
      </c>
      <c r="AT446" s="184">
        <f t="shared" si="389"/>
        <v>6378</v>
      </c>
      <c r="AU446" s="152">
        <f>IFERROR(AT446/AP430,"-")</f>
        <v>0.77780487804878051</v>
      </c>
      <c r="AV446" s="187">
        <f t="shared" si="394"/>
        <v>144853.63076199437</v>
      </c>
      <c r="AW446" s="88">
        <f t="shared" si="439"/>
        <v>5.5103416100772379E-2</v>
      </c>
      <c r="AX446" s="98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P446" s="132"/>
      <c r="BQ446" s="132"/>
      <c r="BR446" s="132"/>
      <c r="BS446" s="132"/>
      <c r="BU446" s="66"/>
      <c r="BV446" s="124"/>
    </row>
    <row r="447" spans="2:74" s="10" customFormat="1" ht="14.25" customHeight="1">
      <c r="B447" s="505">
        <v>27</v>
      </c>
      <c r="C447" s="506" t="s">
        <v>36</v>
      </c>
      <c r="D447" s="493">
        <f>BL31</f>
        <v>18944</v>
      </c>
      <c r="E447" s="503">
        <f t="shared" ref="E447" si="440">VLOOKUP(C447,$AY$5:$BI$78,2,0)</f>
        <v>547439350</v>
      </c>
      <c r="F447" s="503">
        <f t="shared" ref="F447" si="441">VLOOKUP(C447,$AY$5:$BI$78,7,0)</f>
        <v>929</v>
      </c>
      <c r="G447" s="99" t="s">
        <v>144</v>
      </c>
      <c r="H447" s="182">
        <v>3808842</v>
      </c>
      <c r="I447" s="150">
        <f>IFERROR(H447/E447,"-")</f>
        <v>6.9575597735164639E-3</v>
      </c>
      <c r="J447" s="182">
        <v>147</v>
      </c>
      <c r="K447" s="150">
        <f>IFERROR(J447/F447,"-")</f>
        <v>0.15823466092572658</v>
      </c>
      <c r="L447" s="185">
        <f t="shared" si="390"/>
        <v>25910.489795918369</v>
      </c>
      <c r="M447" s="85">
        <f>IFERROR(J447/$BL$31,0)</f>
        <v>7.7597128378378375E-3</v>
      </c>
      <c r="N447" s="503">
        <f t="shared" ref="N447" si="442">VLOOKUP(C447,$AY$5:$BI$78,3,0)</f>
        <v>92111060</v>
      </c>
      <c r="O447" s="503">
        <f t="shared" ref="O447" si="443">VLOOKUP(C447,$AY$5:$BI$78,8,0)</f>
        <v>142</v>
      </c>
      <c r="P447" s="99" t="s">
        <v>144</v>
      </c>
      <c r="Q447" s="182">
        <v>1670619</v>
      </c>
      <c r="R447" s="150">
        <f>IFERROR(Q447/N447,"-")</f>
        <v>1.8137007651415585E-2</v>
      </c>
      <c r="S447" s="182">
        <v>32</v>
      </c>
      <c r="T447" s="150">
        <f>IFERROR(S447/O447,"-")</f>
        <v>0.22535211267605634</v>
      </c>
      <c r="U447" s="185">
        <f t="shared" si="391"/>
        <v>52206.84375</v>
      </c>
      <c r="V447" s="85">
        <f>IFERROR(S447/$BL$31,0)</f>
        <v>1.6891891891891893E-3</v>
      </c>
      <c r="W447" s="503">
        <f t="shared" ref="W447" si="444">VLOOKUP(C447,$AY$5:$BI$78,4,0)</f>
        <v>45133380</v>
      </c>
      <c r="X447" s="503">
        <f t="shared" ref="X447" si="445">VLOOKUP(C447,$AY$5:$BI$78,9,0)</f>
        <v>66</v>
      </c>
      <c r="Y447" s="99" t="s">
        <v>144</v>
      </c>
      <c r="Z447" s="182">
        <v>312628</v>
      </c>
      <c r="AA447" s="150">
        <f>IFERROR(Z447/W447,"-")</f>
        <v>6.9267579782413815E-3</v>
      </c>
      <c r="AB447" s="182">
        <v>11</v>
      </c>
      <c r="AC447" s="150">
        <f>IFERROR(AB447/X447,"-")</f>
        <v>0.16666666666666666</v>
      </c>
      <c r="AD447" s="185">
        <f t="shared" si="392"/>
        <v>28420.727272727272</v>
      </c>
      <c r="AE447" s="85">
        <f>IFERROR(AB447/$BL$31,0)</f>
        <v>5.8065878378378382E-4</v>
      </c>
      <c r="AF447" s="503">
        <f t="shared" ref="AF447" si="446">VLOOKUP(C447,$AY$5:$BI$78,5,0)</f>
        <v>105962960</v>
      </c>
      <c r="AG447" s="503">
        <f t="shared" ref="AG447" si="447">VLOOKUP(C447,$AY$5:$BI$78,10,0)</f>
        <v>109</v>
      </c>
      <c r="AH447" s="99" t="s">
        <v>144</v>
      </c>
      <c r="AI447" s="182">
        <v>1087909</v>
      </c>
      <c r="AJ447" s="150">
        <f>IFERROR(AI447/AF447,"-")</f>
        <v>1.0266880049405944E-2</v>
      </c>
      <c r="AK447" s="182">
        <v>18</v>
      </c>
      <c r="AL447" s="150">
        <f>IFERROR(AK447/AG447,"-")</f>
        <v>0.16513761467889909</v>
      </c>
      <c r="AM447" s="185">
        <f t="shared" si="393"/>
        <v>60439.388888888891</v>
      </c>
      <c r="AN447" s="85">
        <f>IFERROR(AK447/$BL$31,0)</f>
        <v>9.5016891891891897E-4</v>
      </c>
      <c r="AO447" s="503">
        <f t="shared" ref="AO447" si="448">VLOOKUP(C447,$AY$5:$BI$78,6,0)</f>
        <v>790646750</v>
      </c>
      <c r="AP447" s="519">
        <f t="shared" ref="AP447" si="449">VLOOKUP(C447,$AY$5:$BI$78,11,0)</f>
        <v>1246</v>
      </c>
      <c r="AQ447" s="99" t="s">
        <v>144</v>
      </c>
      <c r="AR447" s="182">
        <f t="shared" si="388"/>
        <v>6879998</v>
      </c>
      <c r="AS447" s="150">
        <f>IFERROR(AR447/AO447,"-")</f>
        <v>8.7017343712599837E-3</v>
      </c>
      <c r="AT447" s="182">
        <f t="shared" si="389"/>
        <v>208</v>
      </c>
      <c r="AU447" s="150">
        <f>IFERROR(AT447/AP447,"-")</f>
        <v>0.16693418940609953</v>
      </c>
      <c r="AV447" s="185">
        <f t="shared" si="394"/>
        <v>33076.913461538461</v>
      </c>
      <c r="AW447" s="85">
        <f>IFERROR(AT447/$BL$31,0)</f>
        <v>1.097972972972973E-2</v>
      </c>
      <c r="AX447" s="98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P447" s="132"/>
      <c r="BQ447" s="132"/>
      <c r="BR447" s="132"/>
      <c r="BS447" s="132"/>
      <c r="BU447" s="66"/>
      <c r="BV447" s="124"/>
    </row>
    <row r="448" spans="2:74" s="10" customFormat="1" ht="14.25" customHeight="1">
      <c r="B448" s="505"/>
      <c r="C448" s="507"/>
      <c r="D448" s="494"/>
      <c r="E448" s="501"/>
      <c r="F448" s="501"/>
      <c r="G448" s="100" t="s">
        <v>145</v>
      </c>
      <c r="H448" s="183">
        <v>15508104</v>
      </c>
      <c r="I448" s="151">
        <f>IFERROR(H448/E447,"-")</f>
        <v>2.832844222834913E-2</v>
      </c>
      <c r="J448" s="183">
        <v>266</v>
      </c>
      <c r="K448" s="151">
        <f>IFERROR(J448/F447,"-")</f>
        <v>0.28632938643702904</v>
      </c>
      <c r="L448" s="186">
        <f t="shared" si="390"/>
        <v>58301.142857142855</v>
      </c>
      <c r="M448" s="86">
        <f t="shared" ref="M448:M463" si="450">IFERROR(J448/$BL$31,0)</f>
        <v>1.4041385135135136E-2</v>
      </c>
      <c r="N448" s="501"/>
      <c r="O448" s="501"/>
      <c r="P448" s="100" t="s">
        <v>145</v>
      </c>
      <c r="Q448" s="183">
        <v>3036665</v>
      </c>
      <c r="R448" s="151">
        <f>IFERROR(Q448/N447,"-")</f>
        <v>3.2967430838381405E-2</v>
      </c>
      <c r="S448" s="183">
        <v>42</v>
      </c>
      <c r="T448" s="151">
        <f>IFERROR(S448/O447,"-")</f>
        <v>0.29577464788732394</v>
      </c>
      <c r="U448" s="186">
        <f t="shared" si="391"/>
        <v>72301.547619047618</v>
      </c>
      <c r="V448" s="86">
        <f t="shared" ref="V448:V463" si="451">IFERROR(S448/$BL$31,0)</f>
        <v>2.2170608108108107E-3</v>
      </c>
      <c r="W448" s="501"/>
      <c r="X448" s="501"/>
      <c r="Y448" s="100" t="s">
        <v>145</v>
      </c>
      <c r="Z448" s="183">
        <v>1147422</v>
      </c>
      <c r="AA448" s="151">
        <f>IFERROR(Z448/W447,"-")</f>
        <v>2.5422913152083889E-2</v>
      </c>
      <c r="AB448" s="183">
        <v>19</v>
      </c>
      <c r="AC448" s="151">
        <f>IFERROR(AB448/X447,"-")</f>
        <v>0.2878787878787879</v>
      </c>
      <c r="AD448" s="186">
        <f t="shared" si="392"/>
        <v>60390.631578947367</v>
      </c>
      <c r="AE448" s="86">
        <f t="shared" ref="AE448:AE463" si="452">IFERROR(AB448/$BL$31,0)</f>
        <v>1.002956081081081E-3</v>
      </c>
      <c r="AF448" s="501"/>
      <c r="AG448" s="501"/>
      <c r="AH448" s="100" t="s">
        <v>145</v>
      </c>
      <c r="AI448" s="183">
        <v>1233571</v>
      </c>
      <c r="AJ448" s="151">
        <f>IFERROR(AI448/AF447,"-")</f>
        <v>1.1641530210179104E-2</v>
      </c>
      <c r="AK448" s="183">
        <v>33</v>
      </c>
      <c r="AL448" s="151">
        <f>IFERROR(AK448/AG447,"-")</f>
        <v>0.30275229357798167</v>
      </c>
      <c r="AM448" s="186">
        <f t="shared" si="393"/>
        <v>37380.939393939392</v>
      </c>
      <c r="AN448" s="86">
        <f t="shared" ref="AN448:AN463" si="453">IFERROR(AK448/$BL$31,0)</f>
        <v>1.7419763513513513E-3</v>
      </c>
      <c r="AO448" s="501"/>
      <c r="AP448" s="520"/>
      <c r="AQ448" s="100" t="s">
        <v>145</v>
      </c>
      <c r="AR448" s="183">
        <f t="shared" si="388"/>
        <v>20925762</v>
      </c>
      <c r="AS448" s="151">
        <f>IFERROR(AR448/AO447,"-")</f>
        <v>2.6466638862424969E-2</v>
      </c>
      <c r="AT448" s="183">
        <f t="shared" si="389"/>
        <v>360</v>
      </c>
      <c r="AU448" s="151">
        <f>IFERROR(AT448/AP447,"-")</f>
        <v>0.28892455858747995</v>
      </c>
      <c r="AV448" s="186">
        <f t="shared" si="394"/>
        <v>58127.116666666669</v>
      </c>
      <c r="AW448" s="86">
        <f t="shared" ref="AW448:AW463" si="454">IFERROR(AT448/$BL$31,0)</f>
        <v>1.9003378378378379E-2</v>
      </c>
      <c r="AX448" s="98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P448" s="132"/>
      <c r="BQ448" s="132"/>
      <c r="BR448" s="132"/>
      <c r="BS448" s="132"/>
      <c r="BU448" s="66"/>
      <c r="BV448" s="124"/>
    </row>
    <row r="449" spans="2:74" s="10" customFormat="1" ht="14.25" customHeight="1">
      <c r="B449" s="505"/>
      <c r="C449" s="507"/>
      <c r="D449" s="494"/>
      <c r="E449" s="501"/>
      <c r="F449" s="501"/>
      <c r="G449" s="101" t="s">
        <v>146</v>
      </c>
      <c r="H449" s="183">
        <v>8413430</v>
      </c>
      <c r="I449" s="151">
        <f>IFERROR(H449/E447,"-")</f>
        <v>1.5368697920600702E-2</v>
      </c>
      <c r="J449" s="183">
        <v>252</v>
      </c>
      <c r="K449" s="151">
        <f>IFERROR(J449/F447,"-")</f>
        <v>0.27125941872981701</v>
      </c>
      <c r="L449" s="186">
        <f t="shared" si="390"/>
        <v>33386.626984126982</v>
      </c>
      <c r="M449" s="86">
        <f t="shared" si="450"/>
        <v>1.3302364864864864E-2</v>
      </c>
      <c r="N449" s="501"/>
      <c r="O449" s="501"/>
      <c r="P449" s="101" t="s">
        <v>146</v>
      </c>
      <c r="Q449" s="183">
        <v>956105</v>
      </c>
      <c r="R449" s="151">
        <f>IFERROR(Q449/N447,"-")</f>
        <v>1.0379915289217169E-2</v>
      </c>
      <c r="S449" s="183">
        <v>47</v>
      </c>
      <c r="T449" s="151">
        <f>IFERROR(S449/O447,"-")</f>
        <v>0.33098591549295775</v>
      </c>
      <c r="U449" s="186">
        <f t="shared" si="391"/>
        <v>20342.659574468085</v>
      </c>
      <c r="V449" s="86">
        <f t="shared" si="451"/>
        <v>2.4809966216216214E-3</v>
      </c>
      <c r="W449" s="501"/>
      <c r="X449" s="501"/>
      <c r="Y449" s="101" t="s">
        <v>146</v>
      </c>
      <c r="Z449" s="183">
        <v>491236</v>
      </c>
      <c r="AA449" s="151">
        <f>IFERROR(Z449/W447,"-")</f>
        <v>1.0884095097686014E-2</v>
      </c>
      <c r="AB449" s="183">
        <v>21</v>
      </c>
      <c r="AC449" s="151">
        <f>IFERROR(AB449/X447,"-")</f>
        <v>0.31818181818181818</v>
      </c>
      <c r="AD449" s="186">
        <f t="shared" si="392"/>
        <v>23392.190476190477</v>
      </c>
      <c r="AE449" s="86">
        <f t="shared" si="452"/>
        <v>1.1085304054054054E-3</v>
      </c>
      <c r="AF449" s="501"/>
      <c r="AG449" s="501"/>
      <c r="AH449" s="101" t="s">
        <v>146</v>
      </c>
      <c r="AI449" s="183">
        <v>1370890</v>
      </c>
      <c r="AJ449" s="151">
        <f>IFERROR(AI449/AF447,"-")</f>
        <v>1.2937445311078512E-2</v>
      </c>
      <c r="AK449" s="183">
        <v>28</v>
      </c>
      <c r="AL449" s="151">
        <f>IFERROR(AK449/AG447,"-")</f>
        <v>0.25688073394495414</v>
      </c>
      <c r="AM449" s="186">
        <f t="shared" si="393"/>
        <v>48960.357142857145</v>
      </c>
      <c r="AN449" s="86">
        <f t="shared" si="453"/>
        <v>1.4780405405405406E-3</v>
      </c>
      <c r="AO449" s="501"/>
      <c r="AP449" s="520"/>
      <c r="AQ449" s="101" t="s">
        <v>146</v>
      </c>
      <c r="AR449" s="183">
        <f t="shared" si="388"/>
        <v>11231661</v>
      </c>
      <c r="AS449" s="151">
        <f>IFERROR(AR449/AO447,"-")</f>
        <v>1.4205662642640345E-2</v>
      </c>
      <c r="AT449" s="183">
        <f t="shared" si="389"/>
        <v>348</v>
      </c>
      <c r="AU449" s="151">
        <f>IFERROR(AT449/AP447,"-")</f>
        <v>0.27929373996789725</v>
      </c>
      <c r="AV449" s="186">
        <f t="shared" si="394"/>
        <v>32274.887931034482</v>
      </c>
      <c r="AW449" s="86">
        <f t="shared" si="454"/>
        <v>1.8369932432432432E-2</v>
      </c>
      <c r="AX449" s="98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P449" s="132"/>
      <c r="BQ449" s="132"/>
      <c r="BR449" s="132"/>
      <c r="BS449" s="132"/>
      <c r="BU449" s="66"/>
      <c r="BV449" s="124"/>
    </row>
    <row r="450" spans="2:74" s="10" customFormat="1" ht="14.25" customHeight="1">
      <c r="B450" s="505"/>
      <c r="C450" s="507"/>
      <c r="D450" s="494"/>
      <c r="E450" s="501"/>
      <c r="F450" s="501"/>
      <c r="G450" s="101" t="s">
        <v>147</v>
      </c>
      <c r="H450" s="183">
        <v>7981719</v>
      </c>
      <c r="I450" s="151">
        <f>IFERROR(H450/E447,"-")</f>
        <v>1.4580097320369828E-2</v>
      </c>
      <c r="J450" s="183">
        <v>38</v>
      </c>
      <c r="K450" s="151">
        <f>IFERROR(J450/F447,"-")</f>
        <v>4.0904198062432721E-2</v>
      </c>
      <c r="L450" s="186">
        <f t="shared" si="390"/>
        <v>210045.23684210525</v>
      </c>
      <c r="M450" s="86">
        <f t="shared" si="450"/>
        <v>2.0059121621621621E-3</v>
      </c>
      <c r="N450" s="501"/>
      <c r="O450" s="501"/>
      <c r="P450" s="101" t="s">
        <v>147</v>
      </c>
      <c r="Q450" s="183">
        <v>106879</v>
      </c>
      <c r="R450" s="151">
        <f>IFERROR(Q450/N447,"-")</f>
        <v>1.1603275437281908E-3</v>
      </c>
      <c r="S450" s="183">
        <v>8</v>
      </c>
      <c r="T450" s="151">
        <f>IFERROR(S450/O447,"-")</f>
        <v>5.6338028169014086E-2</v>
      </c>
      <c r="U450" s="186">
        <f t="shared" si="391"/>
        <v>13359.875</v>
      </c>
      <c r="V450" s="86">
        <f t="shared" si="451"/>
        <v>4.2229729729729732E-4</v>
      </c>
      <c r="W450" s="501"/>
      <c r="X450" s="501"/>
      <c r="Y450" s="101" t="s">
        <v>147</v>
      </c>
      <c r="Z450" s="183">
        <v>37154</v>
      </c>
      <c r="AA450" s="151">
        <f>IFERROR(Z450/W447,"-")</f>
        <v>8.2320446640601701E-4</v>
      </c>
      <c r="AB450" s="183">
        <v>5</v>
      </c>
      <c r="AC450" s="151">
        <f>IFERROR(AB450/X447,"-")</f>
        <v>7.575757575757576E-2</v>
      </c>
      <c r="AD450" s="186">
        <f t="shared" si="392"/>
        <v>7430.8</v>
      </c>
      <c r="AE450" s="86">
        <f t="shared" si="452"/>
        <v>2.6393581081081083E-4</v>
      </c>
      <c r="AF450" s="501"/>
      <c r="AG450" s="501"/>
      <c r="AH450" s="101" t="s">
        <v>147</v>
      </c>
      <c r="AI450" s="183">
        <v>222133</v>
      </c>
      <c r="AJ450" s="151">
        <f>IFERROR(AI450/AF447,"-")</f>
        <v>2.0963268674261269E-3</v>
      </c>
      <c r="AK450" s="183">
        <v>4</v>
      </c>
      <c r="AL450" s="151">
        <f>IFERROR(AK450/AG447,"-")</f>
        <v>3.669724770642202E-2</v>
      </c>
      <c r="AM450" s="186">
        <f t="shared" si="393"/>
        <v>55533.25</v>
      </c>
      <c r="AN450" s="86">
        <f t="shared" si="453"/>
        <v>2.1114864864864866E-4</v>
      </c>
      <c r="AO450" s="501"/>
      <c r="AP450" s="520"/>
      <c r="AQ450" s="101" t="s">
        <v>147</v>
      </c>
      <c r="AR450" s="183">
        <f t="shared" si="388"/>
        <v>8347885</v>
      </c>
      <c r="AS450" s="151">
        <f>IFERROR(AR450/AO447,"-")</f>
        <v>1.055829926575933E-2</v>
      </c>
      <c r="AT450" s="183">
        <f t="shared" si="389"/>
        <v>55</v>
      </c>
      <c r="AU450" s="151">
        <f>IFERROR(AT450/AP447,"-")</f>
        <v>4.4141252006420544E-2</v>
      </c>
      <c r="AV450" s="186">
        <f t="shared" si="394"/>
        <v>151779.72727272726</v>
      </c>
      <c r="AW450" s="86">
        <f t="shared" si="454"/>
        <v>2.9032939189189188E-3</v>
      </c>
      <c r="AX450" s="98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P450" s="132"/>
      <c r="BQ450" s="132"/>
      <c r="BR450" s="132"/>
      <c r="BS450" s="132"/>
      <c r="BU450" s="66"/>
      <c r="BV450" s="124"/>
    </row>
    <row r="451" spans="2:74" s="10" customFormat="1" ht="14.25" customHeight="1">
      <c r="B451" s="505"/>
      <c r="C451" s="507"/>
      <c r="D451" s="494"/>
      <c r="E451" s="501"/>
      <c r="F451" s="501"/>
      <c r="G451" s="101" t="s">
        <v>148</v>
      </c>
      <c r="H451" s="183">
        <v>12824573</v>
      </c>
      <c r="I451" s="151">
        <f>IFERROR(H451/E447,"-")</f>
        <v>2.3426472722503415E-2</v>
      </c>
      <c r="J451" s="183">
        <v>267</v>
      </c>
      <c r="K451" s="151">
        <f>IFERROR(J451/F447,"-")</f>
        <v>0.28740581270182991</v>
      </c>
      <c r="L451" s="186">
        <f t="shared" si="390"/>
        <v>48032.108614232209</v>
      </c>
      <c r="M451" s="86">
        <f t="shared" si="450"/>
        <v>1.4094172297297296E-2</v>
      </c>
      <c r="N451" s="501"/>
      <c r="O451" s="501"/>
      <c r="P451" s="101" t="s">
        <v>148</v>
      </c>
      <c r="Q451" s="183">
        <v>1469779</v>
      </c>
      <c r="R451" s="151">
        <f>IFERROR(Q451/N447,"-")</f>
        <v>1.5956596308847167E-2</v>
      </c>
      <c r="S451" s="183">
        <v>48</v>
      </c>
      <c r="T451" s="151">
        <f>IFERROR(S451/O447,"-")</f>
        <v>0.3380281690140845</v>
      </c>
      <c r="U451" s="186">
        <f t="shared" si="391"/>
        <v>30620.395833333332</v>
      </c>
      <c r="V451" s="86">
        <f t="shared" si="451"/>
        <v>2.5337837837837839E-3</v>
      </c>
      <c r="W451" s="501"/>
      <c r="X451" s="501"/>
      <c r="Y451" s="101" t="s">
        <v>148</v>
      </c>
      <c r="Z451" s="183">
        <v>1288834</v>
      </c>
      <c r="AA451" s="151">
        <f>IFERROR(Z451/W447,"-")</f>
        <v>2.8556115230013796E-2</v>
      </c>
      <c r="AB451" s="183">
        <v>26</v>
      </c>
      <c r="AC451" s="151">
        <f>IFERROR(AB451/X447,"-")</f>
        <v>0.39393939393939392</v>
      </c>
      <c r="AD451" s="186">
        <f t="shared" si="392"/>
        <v>49570.538461538461</v>
      </c>
      <c r="AE451" s="86">
        <f t="shared" si="452"/>
        <v>1.3724662162162163E-3</v>
      </c>
      <c r="AF451" s="501"/>
      <c r="AG451" s="501"/>
      <c r="AH451" s="101" t="s">
        <v>148</v>
      </c>
      <c r="AI451" s="183">
        <v>2123732</v>
      </c>
      <c r="AJ451" s="151">
        <f>IFERROR(AI451/AF447,"-")</f>
        <v>2.0042210976363817E-2</v>
      </c>
      <c r="AK451" s="183">
        <v>40</v>
      </c>
      <c r="AL451" s="151">
        <f>IFERROR(AK451/AG447,"-")</f>
        <v>0.3669724770642202</v>
      </c>
      <c r="AM451" s="186">
        <f t="shared" si="393"/>
        <v>53093.3</v>
      </c>
      <c r="AN451" s="86">
        <f t="shared" si="453"/>
        <v>2.1114864864864866E-3</v>
      </c>
      <c r="AO451" s="501"/>
      <c r="AP451" s="520"/>
      <c r="AQ451" s="101" t="s">
        <v>148</v>
      </c>
      <c r="AR451" s="183">
        <f t="shared" si="388"/>
        <v>17706918</v>
      </c>
      <c r="AS451" s="151">
        <f>IFERROR(AR451/AO447,"-")</f>
        <v>2.2395485721025225E-2</v>
      </c>
      <c r="AT451" s="183">
        <f t="shared" si="389"/>
        <v>381</v>
      </c>
      <c r="AU451" s="151">
        <f>IFERROR(AT451/AP447,"-")</f>
        <v>0.3057784911717496</v>
      </c>
      <c r="AV451" s="186">
        <f t="shared" si="394"/>
        <v>46474.850393700784</v>
      </c>
      <c r="AW451" s="86">
        <f t="shared" si="454"/>
        <v>2.0111908783783782E-2</v>
      </c>
      <c r="AX451" s="98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P451" s="132"/>
      <c r="BQ451" s="132"/>
      <c r="BR451" s="132"/>
      <c r="BS451" s="132"/>
      <c r="BU451" s="66"/>
      <c r="BV451" s="124"/>
    </row>
    <row r="452" spans="2:74" s="10" customFormat="1" ht="14.25" customHeight="1">
      <c r="B452" s="505"/>
      <c r="C452" s="507"/>
      <c r="D452" s="494"/>
      <c r="E452" s="501"/>
      <c r="F452" s="501"/>
      <c r="G452" s="101" t="s">
        <v>149</v>
      </c>
      <c r="H452" s="183">
        <v>18407108</v>
      </c>
      <c r="I452" s="151">
        <f>IFERROR(H452/E447,"-")</f>
        <v>3.3624013326773096E-2</v>
      </c>
      <c r="J452" s="183">
        <v>351</v>
      </c>
      <c r="K452" s="151">
        <f>IFERROR(J452/F447,"-")</f>
        <v>0.37782561894510225</v>
      </c>
      <c r="L452" s="186">
        <f t="shared" si="390"/>
        <v>52441.903133903135</v>
      </c>
      <c r="M452" s="86">
        <f t="shared" si="450"/>
        <v>1.8528293918918918E-2</v>
      </c>
      <c r="N452" s="501"/>
      <c r="O452" s="501"/>
      <c r="P452" s="101" t="s">
        <v>149</v>
      </c>
      <c r="Q452" s="183">
        <v>3576555</v>
      </c>
      <c r="R452" s="151">
        <f>IFERROR(Q452/N447,"-")</f>
        <v>3.8828724802428723E-2</v>
      </c>
      <c r="S452" s="183">
        <v>66</v>
      </c>
      <c r="T452" s="151">
        <f>IFERROR(S452/O447,"-")</f>
        <v>0.46478873239436619</v>
      </c>
      <c r="U452" s="186">
        <f t="shared" si="391"/>
        <v>54190.227272727272</v>
      </c>
      <c r="V452" s="86">
        <f t="shared" si="451"/>
        <v>3.4839527027027027E-3</v>
      </c>
      <c r="W452" s="501"/>
      <c r="X452" s="501"/>
      <c r="Y452" s="101" t="s">
        <v>149</v>
      </c>
      <c r="Z452" s="183">
        <v>1215123</v>
      </c>
      <c r="AA452" s="151">
        <f>IFERROR(Z452/W447,"-")</f>
        <v>2.6922933757675582E-2</v>
      </c>
      <c r="AB452" s="183">
        <v>27</v>
      </c>
      <c r="AC452" s="151">
        <f>IFERROR(AB452/X447,"-")</f>
        <v>0.40909090909090912</v>
      </c>
      <c r="AD452" s="186">
        <f t="shared" si="392"/>
        <v>45004.555555555555</v>
      </c>
      <c r="AE452" s="86">
        <f t="shared" si="452"/>
        <v>1.4252533783783783E-3</v>
      </c>
      <c r="AF452" s="501"/>
      <c r="AG452" s="501"/>
      <c r="AH452" s="101" t="s">
        <v>149</v>
      </c>
      <c r="AI452" s="183">
        <v>2833771</v>
      </c>
      <c r="AJ452" s="151">
        <f>IFERROR(AI452/AF447,"-")</f>
        <v>2.6743033603440297E-2</v>
      </c>
      <c r="AK452" s="183">
        <v>51</v>
      </c>
      <c r="AL452" s="151">
        <f>IFERROR(AK452/AG447,"-")</f>
        <v>0.46788990825688076</v>
      </c>
      <c r="AM452" s="186">
        <f t="shared" si="393"/>
        <v>55564.137254901958</v>
      </c>
      <c r="AN452" s="86">
        <f t="shared" si="453"/>
        <v>2.6921452702702701E-3</v>
      </c>
      <c r="AO452" s="501"/>
      <c r="AP452" s="520"/>
      <c r="AQ452" s="101" t="s">
        <v>149</v>
      </c>
      <c r="AR452" s="183">
        <f t="shared" si="388"/>
        <v>26032557</v>
      </c>
      <c r="AS452" s="151">
        <f>IFERROR(AR452/AO447,"-")</f>
        <v>3.2925648527613628E-2</v>
      </c>
      <c r="AT452" s="183">
        <f t="shared" si="389"/>
        <v>495</v>
      </c>
      <c r="AU452" s="151">
        <f>IFERROR(AT452/AP447,"-")</f>
        <v>0.3972712680577849</v>
      </c>
      <c r="AV452" s="186">
        <f t="shared" si="394"/>
        <v>52591.024242424246</v>
      </c>
      <c r="AW452" s="86">
        <f t="shared" si="454"/>
        <v>2.6129645270270271E-2</v>
      </c>
      <c r="AX452" s="98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P452" s="132"/>
      <c r="BQ452" s="132"/>
      <c r="BR452" s="132"/>
      <c r="BS452" s="132"/>
      <c r="BU452" s="66"/>
      <c r="BV452" s="124"/>
    </row>
    <row r="453" spans="2:74" s="10" customFormat="1" ht="14.25" customHeight="1">
      <c r="B453" s="505"/>
      <c r="C453" s="507"/>
      <c r="D453" s="494"/>
      <c r="E453" s="501"/>
      <c r="F453" s="501"/>
      <c r="G453" s="101" t="s">
        <v>150</v>
      </c>
      <c r="H453" s="183">
        <v>7691470</v>
      </c>
      <c r="I453" s="151">
        <f>IFERROR(H453/E447,"-")</f>
        <v>1.4049903427658241E-2</v>
      </c>
      <c r="J453" s="183">
        <v>84</v>
      </c>
      <c r="K453" s="151">
        <f>IFERROR(J453/F447,"-")</f>
        <v>9.0419806243272338E-2</v>
      </c>
      <c r="L453" s="186">
        <f t="shared" si="390"/>
        <v>91565.119047619053</v>
      </c>
      <c r="M453" s="86">
        <f t="shared" si="450"/>
        <v>4.4341216216216214E-3</v>
      </c>
      <c r="N453" s="501"/>
      <c r="O453" s="501"/>
      <c r="P453" s="101" t="s">
        <v>150</v>
      </c>
      <c r="Q453" s="183">
        <v>866567</v>
      </c>
      <c r="R453" s="151">
        <f>IFERROR(Q453/N447,"-")</f>
        <v>9.4078496111107621E-3</v>
      </c>
      <c r="S453" s="183">
        <v>15</v>
      </c>
      <c r="T453" s="151">
        <f>IFERROR(S453/O447,"-")</f>
        <v>0.10563380281690141</v>
      </c>
      <c r="U453" s="186">
        <f t="shared" si="391"/>
        <v>57771.133333333331</v>
      </c>
      <c r="V453" s="86">
        <f t="shared" si="451"/>
        <v>7.9180743243243248E-4</v>
      </c>
      <c r="W453" s="501"/>
      <c r="X453" s="501"/>
      <c r="Y453" s="101" t="s">
        <v>150</v>
      </c>
      <c r="Z453" s="183">
        <v>165210</v>
      </c>
      <c r="AA453" s="151">
        <f>IFERROR(Z453/W447,"-")</f>
        <v>3.6604836597657875E-3</v>
      </c>
      <c r="AB453" s="183">
        <v>10</v>
      </c>
      <c r="AC453" s="151">
        <f>IFERROR(AB453/X447,"-")</f>
        <v>0.15151515151515152</v>
      </c>
      <c r="AD453" s="186">
        <f t="shared" si="392"/>
        <v>16521</v>
      </c>
      <c r="AE453" s="86">
        <f t="shared" si="452"/>
        <v>5.2787162162162165E-4</v>
      </c>
      <c r="AF453" s="501"/>
      <c r="AG453" s="501"/>
      <c r="AH453" s="101" t="s">
        <v>150</v>
      </c>
      <c r="AI453" s="183">
        <v>4545281</v>
      </c>
      <c r="AJ453" s="151">
        <f>IFERROR(AI453/AF447,"-")</f>
        <v>4.2894998403215617E-2</v>
      </c>
      <c r="AK453" s="183">
        <v>13</v>
      </c>
      <c r="AL453" s="151">
        <f>IFERROR(AK453/AG447,"-")</f>
        <v>0.11926605504587157</v>
      </c>
      <c r="AM453" s="186">
        <f t="shared" si="393"/>
        <v>349637</v>
      </c>
      <c r="AN453" s="86">
        <f t="shared" si="453"/>
        <v>6.8623310810810815E-4</v>
      </c>
      <c r="AO453" s="501"/>
      <c r="AP453" s="520"/>
      <c r="AQ453" s="101" t="s">
        <v>150</v>
      </c>
      <c r="AR453" s="183">
        <f t="shared" ref="AR453:AR516" si="455">SUM(H453,Q453,Z453,AI453)</f>
        <v>13268528</v>
      </c>
      <c r="AS453" s="151">
        <f>IFERROR(AR453/AO447,"-")</f>
        <v>1.6781866237988077E-2</v>
      </c>
      <c r="AT453" s="183">
        <f t="shared" ref="AT453:AT516" si="456">SUM(J453,S453,AB453,AK453)</f>
        <v>122</v>
      </c>
      <c r="AU453" s="151">
        <f>IFERROR(AT453/AP447,"-")</f>
        <v>9.7913322632423749E-2</v>
      </c>
      <c r="AV453" s="186">
        <f t="shared" si="394"/>
        <v>108758.4262295082</v>
      </c>
      <c r="AW453" s="86">
        <f t="shared" si="454"/>
        <v>6.4400337837837839E-3</v>
      </c>
      <c r="AX453" s="98"/>
      <c r="AY453" s="66"/>
      <c r="AZ453" s="66"/>
      <c r="BA453" s="66"/>
      <c r="BB453" s="66"/>
      <c r="BC453" s="66"/>
      <c r="BD453" s="66"/>
      <c r="BE453" s="66"/>
      <c r="BF453" s="66"/>
      <c r="BG453" s="66"/>
      <c r="BH453" s="66"/>
      <c r="BI453" s="66"/>
      <c r="BP453" s="132"/>
      <c r="BQ453" s="132"/>
      <c r="BR453" s="132"/>
      <c r="BS453" s="132"/>
      <c r="BU453" s="66"/>
      <c r="BV453" s="124"/>
    </row>
    <row r="454" spans="2:74" s="10" customFormat="1" ht="14.25" customHeight="1">
      <c r="B454" s="505"/>
      <c r="C454" s="507"/>
      <c r="D454" s="494"/>
      <c r="E454" s="501"/>
      <c r="F454" s="501"/>
      <c r="G454" s="101" t="s">
        <v>160</v>
      </c>
      <c r="H454" s="183">
        <v>1226</v>
      </c>
      <c r="I454" s="151">
        <f>IFERROR(H454/E447,"-")</f>
        <v>2.2395174917550227E-6</v>
      </c>
      <c r="J454" s="183">
        <v>1</v>
      </c>
      <c r="K454" s="151">
        <f>IFERROR(J454/F447,"-")</f>
        <v>1.076426264800861E-3</v>
      </c>
      <c r="L454" s="186">
        <f t="shared" ref="L454:L517" si="457">IFERROR(H454/J454,"-")</f>
        <v>1226</v>
      </c>
      <c r="M454" s="86">
        <f t="shared" si="450"/>
        <v>5.2787162162162165E-5</v>
      </c>
      <c r="N454" s="501"/>
      <c r="O454" s="501"/>
      <c r="P454" s="101" t="s">
        <v>160</v>
      </c>
      <c r="Q454" s="183">
        <v>0</v>
      </c>
      <c r="R454" s="151">
        <f>IFERROR(Q454/N447,"-")</f>
        <v>0</v>
      </c>
      <c r="S454" s="183">
        <v>0</v>
      </c>
      <c r="T454" s="151">
        <f>IFERROR(S454/O447,"-")</f>
        <v>0</v>
      </c>
      <c r="U454" s="186" t="str">
        <f t="shared" ref="U454:U517" si="458">IFERROR(Q454/S454,"-")</f>
        <v>-</v>
      </c>
      <c r="V454" s="86">
        <f t="shared" si="451"/>
        <v>0</v>
      </c>
      <c r="W454" s="501"/>
      <c r="X454" s="501"/>
      <c r="Y454" s="101" t="s">
        <v>160</v>
      </c>
      <c r="Z454" s="183">
        <v>0</v>
      </c>
      <c r="AA454" s="151">
        <f>IFERROR(Z454/W447,"-")</f>
        <v>0</v>
      </c>
      <c r="AB454" s="183">
        <v>0</v>
      </c>
      <c r="AC454" s="151">
        <f>IFERROR(AB454/X447,"-")</f>
        <v>0</v>
      </c>
      <c r="AD454" s="186" t="str">
        <f t="shared" ref="AD454:AD517" si="459">IFERROR(Z454/AB454,"-")</f>
        <v>-</v>
      </c>
      <c r="AE454" s="86">
        <f t="shared" si="452"/>
        <v>0</v>
      </c>
      <c r="AF454" s="501"/>
      <c r="AG454" s="501"/>
      <c r="AH454" s="101" t="s">
        <v>160</v>
      </c>
      <c r="AI454" s="183">
        <v>0</v>
      </c>
      <c r="AJ454" s="151">
        <f>IFERROR(AI454/AF447,"-")</f>
        <v>0</v>
      </c>
      <c r="AK454" s="183">
        <v>0</v>
      </c>
      <c r="AL454" s="151">
        <f>IFERROR(AK454/AG447,"-")</f>
        <v>0</v>
      </c>
      <c r="AM454" s="186" t="str">
        <f t="shared" ref="AM454:AM517" si="460">IFERROR(AI454/AK454,"-")</f>
        <v>-</v>
      </c>
      <c r="AN454" s="86">
        <f t="shared" si="453"/>
        <v>0</v>
      </c>
      <c r="AO454" s="501"/>
      <c r="AP454" s="520"/>
      <c r="AQ454" s="101" t="s">
        <v>160</v>
      </c>
      <c r="AR454" s="183">
        <f t="shared" si="455"/>
        <v>1226</v>
      </c>
      <c r="AS454" s="151">
        <f>IFERROR(AR454/AO447,"-")</f>
        <v>1.5506292791312935E-6</v>
      </c>
      <c r="AT454" s="183">
        <f t="shared" si="456"/>
        <v>1</v>
      </c>
      <c r="AU454" s="151">
        <f>IFERROR(AT454/AP447,"-")</f>
        <v>8.0256821829855537E-4</v>
      </c>
      <c r="AV454" s="186">
        <f t="shared" ref="AV454:AV517" si="461">IFERROR(AR454/AT454,"-")</f>
        <v>1226</v>
      </c>
      <c r="AW454" s="86">
        <f t="shared" si="454"/>
        <v>5.2787162162162165E-5</v>
      </c>
      <c r="AX454" s="98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P454" s="132"/>
      <c r="BQ454" s="132"/>
      <c r="BR454" s="132"/>
      <c r="BS454" s="132"/>
      <c r="BU454" s="66"/>
      <c r="BV454" s="124"/>
    </row>
    <row r="455" spans="2:74" s="10" customFormat="1" ht="14.25" customHeight="1">
      <c r="B455" s="505"/>
      <c r="C455" s="507"/>
      <c r="D455" s="494"/>
      <c r="E455" s="501"/>
      <c r="F455" s="501"/>
      <c r="G455" s="101" t="s">
        <v>151</v>
      </c>
      <c r="H455" s="183">
        <v>123420</v>
      </c>
      <c r="I455" s="151">
        <f>IFERROR(H455/E447,"-")</f>
        <v>2.2544963200033026E-4</v>
      </c>
      <c r="J455" s="183">
        <v>6</v>
      </c>
      <c r="K455" s="151">
        <f>IFERROR(J455/F447,"-")</f>
        <v>6.4585575888051671E-3</v>
      </c>
      <c r="L455" s="186">
        <f t="shared" si="457"/>
        <v>20570</v>
      </c>
      <c r="M455" s="86">
        <f t="shared" si="450"/>
        <v>3.1672297297297299E-4</v>
      </c>
      <c r="N455" s="501"/>
      <c r="O455" s="501"/>
      <c r="P455" s="101" t="s">
        <v>151</v>
      </c>
      <c r="Q455" s="183">
        <v>22933</v>
      </c>
      <c r="R455" s="151">
        <f>IFERROR(Q455/N447,"-")</f>
        <v>2.4897118760765539E-4</v>
      </c>
      <c r="S455" s="183">
        <v>1</v>
      </c>
      <c r="T455" s="151">
        <f>IFERROR(S455/O447,"-")</f>
        <v>7.0422535211267607E-3</v>
      </c>
      <c r="U455" s="186">
        <f t="shared" si="458"/>
        <v>22933</v>
      </c>
      <c r="V455" s="86">
        <f t="shared" si="451"/>
        <v>5.2787162162162165E-5</v>
      </c>
      <c r="W455" s="501"/>
      <c r="X455" s="501"/>
      <c r="Y455" s="101" t="s">
        <v>151</v>
      </c>
      <c r="Z455" s="183">
        <v>0</v>
      </c>
      <c r="AA455" s="151">
        <f>IFERROR(Z455/W447,"-")</f>
        <v>0</v>
      </c>
      <c r="AB455" s="183">
        <v>0</v>
      </c>
      <c r="AC455" s="151">
        <f>IFERROR(AB455/X447,"-")</f>
        <v>0</v>
      </c>
      <c r="AD455" s="186" t="str">
        <f t="shared" si="459"/>
        <v>-</v>
      </c>
      <c r="AE455" s="86">
        <f t="shared" si="452"/>
        <v>0</v>
      </c>
      <c r="AF455" s="501"/>
      <c r="AG455" s="501"/>
      <c r="AH455" s="101" t="s">
        <v>151</v>
      </c>
      <c r="AI455" s="183">
        <v>0</v>
      </c>
      <c r="AJ455" s="151">
        <f>IFERROR(AI455/AF447,"-")</f>
        <v>0</v>
      </c>
      <c r="AK455" s="183">
        <v>0</v>
      </c>
      <c r="AL455" s="151">
        <f>IFERROR(AK455/AG447,"-")</f>
        <v>0</v>
      </c>
      <c r="AM455" s="186" t="str">
        <f t="shared" si="460"/>
        <v>-</v>
      </c>
      <c r="AN455" s="86">
        <f t="shared" si="453"/>
        <v>0</v>
      </c>
      <c r="AO455" s="501"/>
      <c r="AP455" s="520"/>
      <c r="AQ455" s="101" t="s">
        <v>151</v>
      </c>
      <c r="AR455" s="183">
        <f t="shared" si="455"/>
        <v>146353</v>
      </c>
      <c r="AS455" s="151">
        <f>IFERROR(AR455/AO447,"-")</f>
        <v>1.8510542160579297E-4</v>
      </c>
      <c r="AT455" s="183">
        <f t="shared" si="456"/>
        <v>7</v>
      </c>
      <c r="AU455" s="151">
        <f>IFERROR(AT455/AP447,"-")</f>
        <v>5.6179775280898875E-3</v>
      </c>
      <c r="AV455" s="186">
        <f t="shared" si="461"/>
        <v>20907.571428571428</v>
      </c>
      <c r="AW455" s="86">
        <f t="shared" si="454"/>
        <v>3.6951013513513516E-4</v>
      </c>
      <c r="AX455" s="98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P455" s="132"/>
      <c r="BQ455" s="132"/>
      <c r="BR455" s="132"/>
      <c r="BS455" s="132"/>
      <c r="BU455" s="66"/>
      <c r="BV455" s="124"/>
    </row>
    <row r="456" spans="2:74" s="10" customFormat="1" ht="14.25" customHeight="1">
      <c r="B456" s="505"/>
      <c r="C456" s="507"/>
      <c r="D456" s="494"/>
      <c r="E456" s="501"/>
      <c r="F456" s="501"/>
      <c r="G456" s="101" t="s">
        <v>152</v>
      </c>
      <c r="H456" s="183">
        <v>561086</v>
      </c>
      <c r="I456" s="151">
        <f>IFERROR(H456/E447,"-")</f>
        <v>1.0249281495749256E-3</v>
      </c>
      <c r="J456" s="183">
        <v>28</v>
      </c>
      <c r="K456" s="151">
        <f>IFERROR(J456/F447,"-")</f>
        <v>3.0139935414424113E-2</v>
      </c>
      <c r="L456" s="186">
        <f t="shared" si="457"/>
        <v>20038.785714285714</v>
      </c>
      <c r="M456" s="86">
        <f t="shared" si="450"/>
        <v>1.4780405405405406E-3</v>
      </c>
      <c r="N456" s="501"/>
      <c r="O456" s="501"/>
      <c r="P456" s="101" t="s">
        <v>152</v>
      </c>
      <c r="Q456" s="183">
        <v>77964</v>
      </c>
      <c r="R456" s="151">
        <f>IFERROR(Q456/N447,"-")</f>
        <v>8.4641301489745096E-4</v>
      </c>
      <c r="S456" s="183">
        <v>4</v>
      </c>
      <c r="T456" s="151">
        <f>IFERROR(S456/O447,"-")</f>
        <v>2.8169014084507043E-2</v>
      </c>
      <c r="U456" s="186">
        <f t="shared" si="458"/>
        <v>19491</v>
      </c>
      <c r="V456" s="86">
        <f t="shared" si="451"/>
        <v>2.1114864864864866E-4</v>
      </c>
      <c r="W456" s="501"/>
      <c r="X456" s="501"/>
      <c r="Y456" s="101" t="s">
        <v>152</v>
      </c>
      <c r="Z456" s="183">
        <v>23626</v>
      </c>
      <c r="AA456" s="151">
        <f>IFERROR(Z456/W447,"-")</f>
        <v>5.2347065520020881E-4</v>
      </c>
      <c r="AB456" s="183">
        <v>4</v>
      </c>
      <c r="AC456" s="151">
        <f>IFERROR(AB456/X447,"-")</f>
        <v>6.0606060606060608E-2</v>
      </c>
      <c r="AD456" s="186">
        <f t="shared" si="459"/>
        <v>5906.5</v>
      </c>
      <c r="AE456" s="86">
        <f t="shared" si="452"/>
        <v>2.1114864864864866E-4</v>
      </c>
      <c r="AF456" s="501"/>
      <c r="AG456" s="501"/>
      <c r="AH456" s="101" t="s">
        <v>152</v>
      </c>
      <c r="AI456" s="183">
        <v>73185</v>
      </c>
      <c r="AJ456" s="151">
        <f>IFERROR(AI456/AF447,"-")</f>
        <v>6.9066587041358607E-4</v>
      </c>
      <c r="AK456" s="183">
        <v>9</v>
      </c>
      <c r="AL456" s="151">
        <f>IFERROR(AK456/AG447,"-")</f>
        <v>8.2568807339449546E-2</v>
      </c>
      <c r="AM456" s="186">
        <f t="shared" si="460"/>
        <v>8131.666666666667</v>
      </c>
      <c r="AN456" s="86">
        <f t="shared" si="453"/>
        <v>4.7508445945945949E-4</v>
      </c>
      <c r="AO456" s="501"/>
      <c r="AP456" s="520"/>
      <c r="AQ456" s="101" t="s">
        <v>152</v>
      </c>
      <c r="AR456" s="183">
        <f t="shared" si="455"/>
        <v>735861</v>
      </c>
      <c r="AS456" s="151">
        <f>IFERROR(AR456/AO447,"-")</f>
        <v>9.3070767697457809E-4</v>
      </c>
      <c r="AT456" s="183">
        <f t="shared" si="456"/>
        <v>45</v>
      </c>
      <c r="AU456" s="151">
        <f>IFERROR(AT456/AP447,"-")</f>
        <v>3.6115569823434994E-2</v>
      </c>
      <c r="AV456" s="186">
        <f t="shared" si="461"/>
        <v>16352.466666666667</v>
      </c>
      <c r="AW456" s="86">
        <f t="shared" si="454"/>
        <v>2.3754222972972973E-3</v>
      </c>
      <c r="AX456" s="98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P456" s="132"/>
      <c r="BQ456" s="132"/>
      <c r="BR456" s="132"/>
      <c r="BS456" s="132"/>
      <c r="BU456" s="66"/>
      <c r="BV456" s="124"/>
    </row>
    <row r="457" spans="2:74" s="10" customFormat="1" ht="14.25" customHeight="1">
      <c r="B457" s="505"/>
      <c r="C457" s="507"/>
      <c r="D457" s="494"/>
      <c r="E457" s="501"/>
      <c r="F457" s="501"/>
      <c r="G457" s="101" t="s">
        <v>153</v>
      </c>
      <c r="H457" s="183">
        <v>259024</v>
      </c>
      <c r="I457" s="151">
        <f>IFERROR(H457/E447,"-")</f>
        <v>4.7315561075395843E-4</v>
      </c>
      <c r="J457" s="183">
        <v>3</v>
      </c>
      <c r="K457" s="151">
        <f>IFERROR(J457/F447,"-")</f>
        <v>3.2292787944025836E-3</v>
      </c>
      <c r="L457" s="186">
        <f t="shared" si="457"/>
        <v>86341.333333333328</v>
      </c>
      <c r="M457" s="86">
        <f t="shared" si="450"/>
        <v>1.583614864864865E-4</v>
      </c>
      <c r="N457" s="501"/>
      <c r="O457" s="501"/>
      <c r="P457" s="101" t="s">
        <v>153</v>
      </c>
      <c r="Q457" s="183">
        <v>0</v>
      </c>
      <c r="R457" s="151">
        <f>IFERROR(Q457/N447,"-")</f>
        <v>0</v>
      </c>
      <c r="S457" s="183">
        <v>0</v>
      </c>
      <c r="T457" s="151">
        <f>IFERROR(S457/O447,"-")</f>
        <v>0</v>
      </c>
      <c r="U457" s="186" t="str">
        <f t="shared" si="458"/>
        <v>-</v>
      </c>
      <c r="V457" s="86">
        <f t="shared" si="451"/>
        <v>0</v>
      </c>
      <c r="W457" s="501"/>
      <c r="X457" s="501"/>
      <c r="Y457" s="101" t="s">
        <v>153</v>
      </c>
      <c r="Z457" s="183">
        <v>0</v>
      </c>
      <c r="AA457" s="151">
        <f>IFERROR(Z457/W447,"-")</f>
        <v>0</v>
      </c>
      <c r="AB457" s="183">
        <v>0</v>
      </c>
      <c r="AC457" s="151">
        <f>IFERROR(AB457/X447,"-")</f>
        <v>0</v>
      </c>
      <c r="AD457" s="186" t="str">
        <f t="shared" si="459"/>
        <v>-</v>
      </c>
      <c r="AE457" s="86">
        <f t="shared" si="452"/>
        <v>0</v>
      </c>
      <c r="AF457" s="501"/>
      <c r="AG457" s="501"/>
      <c r="AH457" s="101" t="s">
        <v>153</v>
      </c>
      <c r="AI457" s="183">
        <v>6466</v>
      </c>
      <c r="AJ457" s="151">
        <f>IFERROR(AI457/AF447,"-")</f>
        <v>6.1021322922651459E-5</v>
      </c>
      <c r="AK457" s="183">
        <v>1</v>
      </c>
      <c r="AL457" s="151">
        <f>IFERROR(AK457/AG447,"-")</f>
        <v>9.1743119266055051E-3</v>
      </c>
      <c r="AM457" s="186">
        <f t="shared" si="460"/>
        <v>6466</v>
      </c>
      <c r="AN457" s="86">
        <f t="shared" si="453"/>
        <v>5.2787162162162165E-5</v>
      </c>
      <c r="AO457" s="501"/>
      <c r="AP457" s="520"/>
      <c r="AQ457" s="101" t="s">
        <v>153</v>
      </c>
      <c r="AR457" s="183">
        <f t="shared" si="455"/>
        <v>265490</v>
      </c>
      <c r="AS457" s="151">
        <f>IFERROR(AR457/AO447,"-")</f>
        <v>3.3578839095967951E-4</v>
      </c>
      <c r="AT457" s="183">
        <f t="shared" si="456"/>
        <v>4</v>
      </c>
      <c r="AU457" s="151">
        <f>IFERROR(AT457/AP447,"-")</f>
        <v>3.2102728731942215E-3</v>
      </c>
      <c r="AV457" s="186">
        <f t="shared" si="461"/>
        <v>66372.5</v>
      </c>
      <c r="AW457" s="86">
        <f t="shared" si="454"/>
        <v>2.1114864864864866E-4</v>
      </c>
      <c r="AX457" s="98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P457" s="132"/>
      <c r="BQ457" s="132"/>
      <c r="BR457" s="132"/>
      <c r="BS457" s="132"/>
      <c r="BU457" s="66"/>
      <c r="BV457" s="124"/>
    </row>
    <row r="458" spans="2:74" s="10" customFormat="1" ht="14.25" customHeight="1">
      <c r="B458" s="505"/>
      <c r="C458" s="507"/>
      <c r="D458" s="494"/>
      <c r="E458" s="501"/>
      <c r="F458" s="501"/>
      <c r="G458" s="101" t="s">
        <v>154</v>
      </c>
      <c r="H458" s="183">
        <v>1267281</v>
      </c>
      <c r="I458" s="151">
        <f>IFERROR(H458/E447,"-")</f>
        <v>2.3149249318668817E-3</v>
      </c>
      <c r="J458" s="183">
        <v>2</v>
      </c>
      <c r="K458" s="151">
        <f>IFERROR(J458/F447,"-")</f>
        <v>2.1528525296017221E-3</v>
      </c>
      <c r="L458" s="186">
        <f t="shared" si="457"/>
        <v>633640.5</v>
      </c>
      <c r="M458" s="86">
        <f t="shared" si="450"/>
        <v>1.0557432432432433E-4</v>
      </c>
      <c r="N458" s="501"/>
      <c r="O458" s="501"/>
      <c r="P458" s="101" t="s">
        <v>154</v>
      </c>
      <c r="Q458" s="183">
        <v>7495</v>
      </c>
      <c r="R458" s="151">
        <f>IFERROR(Q458/N447,"-")</f>
        <v>8.1369164571550912E-5</v>
      </c>
      <c r="S458" s="183">
        <v>1</v>
      </c>
      <c r="T458" s="151">
        <f>IFERROR(S458/O447,"-")</f>
        <v>7.0422535211267607E-3</v>
      </c>
      <c r="U458" s="186">
        <f t="shared" si="458"/>
        <v>7495</v>
      </c>
      <c r="V458" s="86">
        <f t="shared" si="451"/>
        <v>5.2787162162162165E-5</v>
      </c>
      <c r="W458" s="501"/>
      <c r="X458" s="501"/>
      <c r="Y458" s="101" t="s">
        <v>154</v>
      </c>
      <c r="Z458" s="183">
        <v>6616</v>
      </c>
      <c r="AA458" s="151">
        <f>IFERROR(Z458/W447,"-")</f>
        <v>1.465877361722078E-4</v>
      </c>
      <c r="AB458" s="183">
        <v>1</v>
      </c>
      <c r="AC458" s="151">
        <f>IFERROR(AB458/X447,"-")</f>
        <v>1.5151515151515152E-2</v>
      </c>
      <c r="AD458" s="186">
        <f t="shared" si="459"/>
        <v>6616</v>
      </c>
      <c r="AE458" s="86">
        <f t="shared" si="452"/>
        <v>5.2787162162162165E-5</v>
      </c>
      <c r="AF458" s="501"/>
      <c r="AG458" s="501"/>
      <c r="AH458" s="101" t="s">
        <v>154</v>
      </c>
      <c r="AI458" s="183">
        <v>2780287</v>
      </c>
      <c r="AJ458" s="151">
        <f>IFERROR(AI458/AF447,"-")</f>
        <v>2.6238291191563543E-2</v>
      </c>
      <c r="AK458" s="183">
        <v>1</v>
      </c>
      <c r="AL458" s="151">
        <f>IFERROR(AK458/AG447,"-")</f>
        <v>9.1743119266055051E-3</v>
      </c>
      <c r="AM458" s="186">
        <f t="shared" si="460"/>
        <v>2780287</v>
      </c>
      <c r="AN458" s="86">
        <f t="shared" si="453"/>
        <v>5.2787162162162165E-5</v>
      </c>
      <c r="AO458" s="501"/>
      <c r="AP458" s="520"/>
      <c r="AQ458" s="101" t="s">
        <v>154</v>
      </c>
      <c r="AR458" s="183">
        <f t="shared" si="455"/>
        <v>4061679</v>
      </c>
      <c r="AS458" s="151">
        <f>IFERROR(AR458/AO447,"-")</f>
        <v>5.1371601793089011E-3</v>
      </c>
      <c r="AT458" s="183">
        <f t="shared" si="456"/>
        <v>5</v>
      </c>
      <c r="AU458" s="151">
        <f>IFERROR(AT458/AP447,"-")</f>
        <v>4.0128410914927765E-3</v>
      </c>
      <c r="AV458" s="186">
        <f t="shared" si="461"/>
        <v>812335.8</v>
      </c>
      <c r="AW458" s="86">
        <f t="shared" si="454"/>
        <v>2.6393581081081083E-4</v>
      </c>
      <c r="AX458" s="98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P458" s="132"/>
      <c r="BQ458" s="132"/>
      <c r="BR458" s="132"/>
      <c r="BS458" s="132"/>
      <c r="BU458" s="66"/>
      <c r="BV458" s="124"/>
    </row>
    <row r="459" spans="2:74" s="10" customFormat="1" ht="14.25" customHeight="1">
      <c r="B459" s="505"/>
      <c r="C459" s="507"/>
      <c r="D459" s="494"/>
      <c r="E459" s="501"/>
      <c r="F459" s="501"/>
      <c r="G459" s="101" t="s">
        <v>155</v>
      </c>
      <c r="H459" s="183">
        <v>2325439</v>
      </c>
      <c r="I459" s="151">
        <f>IFERROR(H459/E447,"-")</f>
        <v>4.2478477296160749E-3</v>
      </c>
      <c r="J459" s="183">
        <v>84</v>
      </c>
      <c r="K459" s="151">
        <f>IFERROR(J459/F447,"-")</f>
        <v>9.0419806243272338E-2</v>
      </c>
      <c r="L459" s="186">
        <f t="shared" si="457"/>
        <v>27683.797619047618</v>
      </c>
      <c r="M459" s="86">
        <f t="shared" si="450"/>
        <v>4.4341216216216214E-3</v>
      </c>
      <c r="N459" s="501"/>
      <c r="O459" s="501"/>
      <c r="P459" s="101" t="s">
        <v>155</v>
      </c>
      <c r="Q459" s="183">
        <v>566551</v>
      </c>
      <c r="R459" s="151">
        <f>IFERROR(Q459/N447,"-")</f>
        <v>6.1507380329788846E-3</v>
      </c>
      <c r="S459" s="183">
        <v>15</v>
      </c>
      <c r="T459" s="151">
        <f>IFERROR(S459/O447,"-")</f>
        <v>0.10563380281690141</v>
      </c>
      <c r="U459" s="186">
        <f t="shared" si="458"/>
        <v>37770.066666666666</v>
      </c>
      <c r="V459" s="86">
        <f t="shared" si="451"/>
        <v>7.9180743243243248E-4</v>
      </c>
      <c r="W459" s="501"/>
      <c r="X459" s="501"/>
      <c r="Y459" s="101" t="s">
        <v>155</v>
      </c>
      <c r="Z459" s="183">
        <v>103928</v>
      </c>
      <c r="AA459" s="151">
        <f>IFERROR(Z459/W447,"-")</f>
        <v>2.3026859499554434E-3</v>
      </c>
      <c r="AB459" s="183">
        <v>7</v>
      </c>
      <c r="AC459" s="151">
        <f>IFERROR(AB459/X447,"-")</f>
        <v>0.10606060606060606</v>
      </c>
      <c r="AD459" s="186">
        <f t="shared" si="459"/>
        <v>14846.857142857143</v>
      </c>
      <c r="AE459" s="86">
        <f t="shared" si="452"/>
        <v>3.6951013513513516E-4</v>
      </c>
      <c r="AF459" s="501"/>
      <c r="AG459" s="501"/>
      <c r="AH459" s="101" t="s">
        <v>155</v>
      </c>
      <c r="AI459" s="183">
        <v>796836</v>
      </c>
      <c r="AJ459" s="151">
        <f>IFERROR(AI459/AF447,"-")</f>
        <v>7.5199484801104083E-3</v>
      </c>
      <c r="AK459" s="183">
        <v>20</v>
      </c>
      <c r="AL459" s="151">
        <f>IFERROR(AK459/AG447,"-")</f>
        <v>0.1834862385321101</v>
      </c>
      <c r="AM459" s="186">
        <f t="shared" si="460"/>
        <v>39841.800000000003</v>
      </c>
      <c r="AN459" s="86">
        <f t="shared" si="453"/>
        <v>1.0557432432432433E-3</v>
      </c>
      <c r="AO459" s="501"/>
      <c r="AP459" s="520"/>
      <c r="AQ459" s="101" t="s">
        <v>155</v>
      </c>
      <c r="AR459" s="183">
        <f t="shared" si="455"/>
        <v>3792754</v>
      </c>
      <c r="AS459" s="151">
        <f>IFERROR(AR459/AO447,"-")</f>
        <v>4.7970272438355053E-3</v>
      </c>
      <c r="AT459" s="183">
        <f t="shared" si="456"/>
        <v>126</v>
      </c>
      <c r="AU459" s="151">
        <f>IFERROR(AT459/AP447,"-")</f>
        <v>0.10112359550561797</v>
      </c>
      <c r="AV459" s="186">
        <f t="shared" si="461"/>
        <v>30101.222222222223</v>
      </c>
      <c r="AW459" s="86">
        <f t="shared" si="454"/>
        <v>6.6511824324324322E-3</v>
      </c>
      <c r="AX459" s="98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P459" s="132"/>
      <c r="BQ459" s="132"/>
      <c r="BR459" s="132"/>
      <c r="BS459" s="132"/>
      <c r="BU459" s="66"/>
      <c r="BV459" s="124"/>
    </row>
    <row r="460" spans="2:74" s="10" customFormat="1" ht="14.25" customHeight="1">
      <c r="B460" s="505"/>
      <c r="C460" s="507"/>
      <c r="D460" s="494"/>
      <c r="E460" s="501"/>
      <c r="F460" s="501"/>
      <c r="G460" s="101" t="s">
        <v>156</v>
      </c>
      <c r="H460" s="183">
        <v>5368837</v>
      </c>
      <c r="I460" s="151">
        <f>IFERROR(H460/E447,"-")</f>
        <v>9.8071813800012734E-3</v>
      </c>
      <c r="J460" s="183">
        <v>72</v>
      </c>
      <c r="K460" s="151">
        <f>IFERROR(J460/F447,"-")</f>
        <v>7.7502691065662002E-2</v>
      </c>
      <c r="L460" s="186">
        <f t="shared" si="457"/>
        <v>74567.180555555562</v>
      </c>
      <c r="M460" s="86">
        <f t="shared" si="450"/>
        <v>3.8006756756756759E-3</v>
      </c>
      <c r="N460" s="501"/>
      <c r="O460" s="501"/>
      <c r="P460" s="101" t="s">
        <v>156</v>
      </c>
      <c r="Q460" s="183">
        <v>499677</v>
      </c>
      <c r="R460" s="151">
        <f>IFERROR(Q460/N447,"-")</f>
        <v>5.4247231548524141E-3</v>
      </c>
      <c r="S460" s="183">
        <v>11</v>
      </c>
      <c r="T460" s="151">
        <f>IFERROR(S460/O447,"-")</f>
        <v>7.746478873239436E-2</v>
      </c>
      <c r="U460" s="186">
        <f t="shared" si="458"/>
        <v>45425.181818181816</v>
      </c>
      <c r="V460" s="86">
        <f t="shared" si="451"/>
        <v>5.8065878378378382E-4</v>
      </c>
      <c r="W460" s="501"/>
      <c r="X460" s="501"/>
      <c r="Y460" s="101" t="s">
        <v>156</v>
      </c>
      <c r="Z460" s="183">
        <v>358387</v>
      </c>
      <c r="AA460" s="151">
        <f>IFERROR(Z460/W447,"-")</f>
        <v>7.9406195591821393E-3</v>
      </c>
      <c r="AB460" s="183">
        <v>6</v>
      </c>
      <c r="AC460" s="151">
        <f>IFERROR(AB460/X447,"-")</f>
        <v>9.0909090909090912E-2</v>
      </c>
      <c r="AD460" s="186">
        <f t="shared" si="459"/>
        <v>59731.166666666664</v>
      </c>
      <c r="AE460" s="86">
        <f t="shared" si="452"/>
        <v>3.1672297297297299E-4</v>
      </c>
      <c r="AF460" s="501"/>
      <c r="AG460" s="501"/>
      <c r="AH460" s="101" t="s">
        <v>156</v>
      </c>
      <c r="AI460" s="183">
        <v>1342983</v>
      </c>
      <c r="AJ460" s="151">
        <f>IFERROR(AI460/AF447,"-")</f>
        <v>1.2674079697282899E-2</v>
      </c>
      <c r="AK460" s="183">
        <v>16</v>
      </c>
      <c r="AL460" s="151">
        <f>IFERROR(AK460/AG447,"-")</f>
        <v>0.14678899082568808</v>
      </c>
      <c r="AM460" s="186">
        <f t="shared" si="460"/>
        <v>83936.4375</v>
      </c>
      <c r="AN460" s="86">
        <f t="shared" si="453"/>
        <v>8.4459459459459464E-4</v>
      </c>
      <c r="AO460" s="501"/>
      <c r="AP460" s="520"/>
      <c r="AQ460" s="101" t="s">
        <v>156</v>
      </c>
      <c r="AR460" s="183">
        <f t="shared" si="455"/>
        <v>7569884</v>
      </c>
      <c r="AS460" s="151">
        <f>IFERROR(AR460/AO447,"-")</f>
        <v>9.5742934502671389E-3</v>
      </c>
      <c r="AT460" s="183">
        <f t="shared" si="456"/>
        <v>105</v>
      </c>
      <c r="AU460" s="151">
        <f>IFERROR(AT460/AP447,"-")</f>
        <v>8.4269662921348312E-2</v>
      </c>
      <c r="AV460" s="186">
        <f t="shared" si="461"/>
        <v>72094.133333333331</v>
      </c>
      <c r="AW460" s="86">
        <f t="shared" si="454"/>
        <v>5.5426520270270268E-3</v>
      </c>
      <c r="AX460" s="98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P460" s="132"/>
      <c r="BQ460" s="132"/>
      <c r="BR460" s="132"/>
      <c r="BS460" s="132"/>
      <c r="BU460" s="66"/>
      <c r="BV460" s="124"/>
    </row>
    <row r="461" spans="2:74" s="10" customFormat="1" ht="14.25" customHeight="1">
      <c r="B461" s="505"/>
      <c r="C461" s="507"/>
      <c r="D461" s="494"/>
      <c r="E461" s="501"/>
      <c r="F461" s="501"/>
      <c r="G461" s="101" t="s">
        <v>157</v>
      </c>
      <c r="H461" s="183">
        <v>2581245</v>
      </c>
      <c r="I461" s="151">
        <f>IFERROR(H461/E447,"-")</f>
        <v>4.7151250636257693E-3</v>
      </c>
      <c r="J461" s="183">
        <v>49</v>
      </c>
      <c r="K461" s="151">
        <f>IFERROR(J461/F447,"-")</f>
        <v>5.2744886975242197E-2</v>
      </c>
      <c r="L461" s="186">
        <f t="shared" si="457"/>
        <v>52678.469387755104</v>
      </c>
      <c r="M461" s="86">
        <f t="shared" si="450"/>
        <v>2.586570945945946E-3</v>
      </c>
      <c r="N461" s="501"/>
      <c r="O461" s="501"/>
      <c r="P461" s="101" t="s">
        <v>157</v>
      </c>
      <c r="Q461" s="183">
        <v>1459192</v>
      </c>
      <c r="R461" s="151">
        <f>IFERROR(Q461/N447,"-")</f>
        <v>1.5841658971246234E-2</v>
      </c>
      <c r="S461" s="183">
        <v>9</v>
      </c>
      <c r="T461" s="151">
        <f>IFERROR(S461/O447,"-")</f>
        <v>6.3380281690140844E-2</v>
      </c>
      <c r="U461" s="186">
        <f t="shared" si="458"/>
        <v>162132.44444444444</v>
      </c>
      <c r="V461" s="86">
        <f t="shared" si="451"/>
        <v>4.7508445945945949E-4</v>
      </c>
      <c r="W461" s="501"/>
      <c r="X461" s="501"/>
      <c r="Y461" s="101" t="s">
        <v>157</v>
      </c>
      <c r="Z461" s="183">
        <v>30195</v>
      </c>
      <c r="AA461" s="151">
        <f>IFERROR(Z461/W447,"-")</f>
        <v>6.6901703351266849E-4</v>
      </c>
      <c r="AB461" s="183">
        <v>4</v>
      </c>
      <c r="AC461" s="151">
        <f>IFERROR(AB461/X447,"-")</f>
        <v>6.0606060606060608E-2</v>
      </c>
      <c r="AD461" s="186">
        <f t="shared" si="459"/>
        <v>7548.75</v>
      </c>
      <c r="AE461" s="86">
        <f t="shared" si="452"/>
        <v>2.1114864864864866E-4</v>
      </c>
      <c r="AF461" s="501"/>
      <c r="AG461" s="501"/>
      <c r="AH461" s="101" t="s">
        <v>157</v>
      </c>
      <c r="AI461" s="183">
        <v>3083404</v>
      </c>
      <c r="AJ461" s="151">
        <f>IFERROR(AI461/AF447,"-")</f>
        <v>2.9098885119856976E-2</v>
      </c>
      <c r="AK461" s="183">
        <v>11</v>
      </c>
      <c r="AL461" s="151">
        <f>IFERROR(AK461/AG447,"-")</f>
        <v>0.10091743119266056</v>
      </c>
      <c r="AM461" s="186">
        <f t="shared" si="460"/>
        <v>280309.45454545453</v>
      </c>
      <c r="AN461" s="86">
        <f t="shared" si="453"/>
        <v>5.8065878378378382E-4</v>
      </c>
      <c r="AO461" s="501"/>
      <c r="AP461" s="520"/>
      <c r="AQ461" s="101" t="s">
        <v>157</v>
      </c>
      <c r="AR461" s="183">
        <f t="shared" si="455"/>
        <v>7154036</v>
      </c>
      <c r="AS461" s="151">
        <f>IFERROR(AR461/AO447,"-")</f>
        <v>9.0483341644040146E-3</v>
      </c>
      <c r="AT461" s="183">
        <f t="shared" si="456"/>
        <v>73</v>
      </c>
      <c r="AU461" s="151">
        <f>IFERROR(AT461/AP447,"-")</f>
        <v>5.8587479935794544E-2</v>
      </c>
      <c r="AV461" s="186">
        <f t="shared" si="461"/>
        <v>98000.493150684924</v>
      </c>
      <c r="AW461" s="86">
        <f t="shared" si="454"/>
        <v>3.8534628378378379E-3</v>
      </c>
      <c r="AX461" s="98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P461" s="132"/>
      <c r="BQ461" s="132"/>
      <c r="BR461" s="132"/>
      <c r="BS461" s="132"/>
      <c r="BU461" s="66"/>
      <c r="BV461" s="124"/>
    </row>
    <row r="462" spans="2:74" s="10" customFormat="1" ht="14.25" customHeight="1">
      <c r="B462" s="505"/>
      <c r="C462" s="507"/>
      <c r="D462" s="494"/>
      <c r="E462" s="501"/>
      <c r="F462" s="501"/>
      <c r="G462" s="102" t="s">
        <v>158</v>
      </c>
      <c r="H462" s="184">
        <v>2746060</v>
      </c>
      <c r="I462" s="152">
        <f>IFERROR(H462/E447,"-")</f>
        <v>5.0161903779843376E-3</v>
      </c>
      <c r="J462" s="184">
        <v>93</v>
      </c>
      <c r="K462" s="152">
        <f>IFERROR(J462/F447,"-")</f>
        <v>0.10010764262648009</v>
      </c>
      <c r="L462" s="187">
        <f t="shared" si="457"/>
        <v>29527.526881720431</v>
      </c>
      <c r="M462" s="87">
        <f t="shared" si="450"/>
        <v>4.9092060810810812E-3</v>
      </c>
      <c r="N462" s="501"/>
      <c r="O462" s="501"/>
      <c r="P462" s="102" t="s">
        <v>158</v>
      </c>
      <c r="Q462" s="184">
        <v>93389</v>
      </c>
      <c r="R462" s="152">
        <f>IFERROR(Q462/N447,"-")</f>
        <v>1.0138739039589817E-3</v>
      </c>
      <c r="S462" s="184">
        <v>11</v>
      </c>
      <c r="T462" s="152">
        <f>IFERROR(S462/O447,"-")</f>
        <v>7.746478873239436E-2</v>
      </c>
      <c r="U462" s="187">
        <f t="shared" si="458"/>
        <v>8489.9090909090901</v>
      </c>
      <c r="V462" s="87">
        <f t="shared" si="451"/>
        <v>5.8065878378378382E-4</v>
      </c>
      <c r="W462" s="501"/>
      <c r="X462" s="501"/>
      <c r="Y462" s="102" t="s">
        <v>158</v>
      </c>
      <c r="Z462" s="184">
        <v>32618</v>
      </c>
      <c r="AA462" s="152">
        <f>IFERROR(Z462/W447,"-")</f>
        <v>7.2270235466521677E-4</v>
      </c>
      <c r="AB462" s="184">
        <v>6</v>
      </c>
      <c r="AC462" s="152">
        <f>IFERROR(AB462/X447,"-")</f>
        <v>9.0909090909090912E-2</v>
      </c>
      <c r="AD462" s="187">
        <f t="shared" si="459"/>
        <v>5436.333333333333</v>
      </c>
      <c r="AE462" s="87">
        <f t="shared" si="452"/>
        <v>3.1672297297297299E-4</v>
      </c>
      <c r="AF462" s="501"/>
      <c r="AG462" s="501"/>
      <c r="AH462" s="102" t="s">
        <v>158</v>
      </c>
      <c r="AI462" s="184">
        <v>312154</v>
      </c>
      <c r="AJ462" s="152">
        <f>IFERROR(AI462/AF447,"-")</f>
        <v>2.9458784465817111E-3</v>
      </c>
      <c r="AK462" s="184">
        <v>14</v>
      </c>
      <c r="AL462" s="152">
        <f>IFERROR(AK462/AG447,"-")</f>
        <v>0.12844036697247707</v>
      </c>
      <c r="AM462" s="187">
        <f t="shared" si="460"/>
        <v>22296.714285714286</v>
      </c>
      <c r="AN462" s="87">
        <f t="shared" si="453"/>
        <v>7.3902027027027031E-4</v>
      </c>
      <c r="AO462" s="501"/>
      <c r="AP462" s="520"/>
      <c r="AQ462" s="102" t="s">
        <v>158</v>
      </c>
      <c r="AR462" s="184">
        <f t="shared" si="455"/>
        <v>3184221</v>
      </c>
      <c r="AS462" s="152">
        <f>IFERROR(AR462/AO447,"-")</f>
        <v>4.0273624093187001E-3</v>
      </c>
      <c r="AT462" s="184">
        <f t="shared" si="456"/>
        <v>124</v>
      </c>
      <c r="AU462" s="152">
        <f>IFERROR(AT462/AP447,"-")</f>
        <v>9.9518459069020862E-2</v>
      </c>
      <c r="AV462" s="187">
        <f t="shared" si="461"/>
        <v>25679.201612903227</v>
      </c>
      <c r="AW462" s="87">
        <f t="shared" si="454"/>
        <v>6.545608108108108E-3</v>
      </c>
      <c r="AX462" s="98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P462" s="132"/>
      <c r="BQ462" s="132"/>
      <c r="BR462" s="132"/>
      <c r="BS462" s="132"/>
      <c r="BU462" s="66"/>
      <c r="BV462" s="124"/>
    </row>
    <row r="463" spans="2:74" s="10" customFormat="1" ht="14.25" customHeight="1">
      <c r="B463" s="505"/>
      <c r="C463" s="508"/>
      <c r="D463" s="495"/>
      <c r="E463" s="502"/>
      <c r="F463" s="502"/>
      <c r="G463" s="103" t="s">
        <v>81</v>
      </c>
      <c r="H463" s="174">
        <v>89868864</v>
      </c>
      <c r="I463" s="152">
        <f>IFERROR(H463/E447,"-")</f>
        <v>0.16416222911268619</v>
      </c>
      <c r="J463" s="184">
        <v>727</v>
      </c>
      <c r="K463" s="152">
        <f>IFERROR(J463/F447,"-")</f>
        <v>0.78256189451022606</v>
      </c>
      <c r="L463" s="187">
        <f t="shared" si="457"/>
        <v>123616.04401650619</v>
      </c>
      <c r="M463" s="88">
        <f t="shared" si="450"/>
        <v>3.8376266891891893E-2</v>
      </c>
      <c r="N463" s="502"/>
      <c r="O463" s="502"/>
      <c r="P463" s="103" t="s">
        <v>81</v>
      </c>
      <c r="Q463" s="174">
        <v>14410370</v>
      </c>
      <c r="R463" s="152">
        <f>IFERROR(Q463/N447,"-")</f>
        <v>0.15644559947524217</v>
      </c>
      <c r="S463" s="184">
        <v>116</v>
      </c>
      <c r="T463" s="152">
        <f>IFERROR(S463/O447,"-")</f>
        <v>0.81690140845070425</v>
      </c>
      <c r="U463" s="187">
        <f t="shared" si="458"/>
        <v>124227.3275862069</v>
      </c>
      <c r="V463" s="88">
        <f t="shared" si="451"/>
        <v>6.1233108108108107E-3</v>
      </c>
      <c r="W463" s="502"/>
      <c r="X463" s="502"/>
      <c r="Y463" s="103" t="s">
        <v>81</v>
      </c>
      <c r="Z463" s="174">
        <v>5212977</v>
      </c>
      <c r="AA463" s="152">
        <f>IFERROR(Z463/W447,"-")</f>
        <v>0.11550158663056036</v>
      </c>
      <c r="AB463" s="184">
        <v>56</v>
      </c>
      <c r="AC463" s="152">
        <f>IFERROR(AB463/X447,"-")</f>
        <v>0.84848484848484851</v>
      </c>
      <c r="AD463" s="187">
        <f t="shared" si="459"/>
        <v>93088.875</v>
      </c>
      <c r="AE463" s="88">
        <f t="shared" si="452"/>
        <v>2.9560810810810812E-3</v>
      </c>
      <c r="AF463" s="502"/>
      <c r="AG463" s="502"/>
      <c r="AH463" s="103" t="s">
        <v>81</v>
      </c>
      <c r="AI463" s="174">
        <v>21812602</v>
      </c>
      <c r="AJ463" s="152">
        <f>IFERROR(AI463/AF447,"-")</f>
        <v>0.20585119554984119</v>
      </c>
      <c r="AK463" s="184">
        <v>96</v>
      </c>
      <c r="AL463" s="152">
        <f>IFERROR(AK463/AG447,"-")</f>
        <v>0.88073394495412849</v>
      </c>
      <c r="AM463" s="187">
        <f t="shared" si="460"/>
        <v>227214.60416666666</v>
      </c>
      <c r="AN463" s="88">
        <f t="shared" si="453"/>
        <v>5.0675675675675678E-3</v>
      </c>
      <c r="AO463" s="502"/>
      <c r="AP463" s="521"/>
      <c r="AQ463" s="103" t="s">
        <v>81</v>
      </c>
      <c r="AR463" s="174">
        <f t="shared" si="455"/>
        <v>131304813</v>
      </c>
      <c r="AS463" s="152">
        <f>IFERROR(AR463/AO447,"-")</f>
        <v>0.16607266519466499</v>
      </c>
      <c r="AT463" s="184">
        <f t="shared" si="456"/>
        <v>995</v>
      </c>
      <c r="AU463" s="152">
        <f>IFERROR(AT463/AP447,"-")</f>
        <v>0.7985553772070626</v>
      </c>
      <c r="AV463" s="187">
        <f t="shared" si="461"/>
        <v>131964.63618090452</v>
      </c>
      <c r="AW463" s="88">
        <f t="shared" si="454"/>
        <v>5.252322635135135E-2</v>
      </c>
      <c r="AX463" s="98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P463" s="132"/>
      <c r="BQ463" s="132"/>
      <c r="BR463" s="132"/>
      <c r="BS463" s="132"/>
      <c r="BU463" s="66"/>
      <c r="BV463" s="124"/>
    </row>
    <row r="464" spans="2:74" s="10" customFormat="1" ht="14.25" customHeight="1">
      <c r="B464" s="505">
        <v>28</v>
      </c>
      <c r="C464" s="506" t="s">
        <v>37</v>
      </c>
      <c r="D464" s="493">
        <f>BL32</f>
        <v>15463</v>
      </c>
      <c r="E464" s="503">
        <f t="shared" ref="E464" si="462">VLOOKUP(C464,$AY$5:$BI$78,2,0)</f>
        <v>305516600</v>
      </c>
      <c r="F464" s="503">
        <f t="shared" ref="F464" si="463">VLOOKUP(C464,$AY$5:$BI$78,7,0)</f>
        <v>534</v>
      </c>
      <c r="G464" s="99" t="s">
        <v>144</v>
      </c>
      <c r="H464" s="182">
        <v>7786109</v>
      </c>
      <c r="I464" s="150">
        <f>IFERROR(H464/E464,"-")</f>
        <v>2.5485060386244152E-2</v>
      </c>
      <c r="J464" s="182">
        <v>94</v>
      </c>
      <c r="K464" s="150">
        <f>IFERROR(J464/F464,"-")</f>
        <v>0.17602996254681649</v>
      </c>
      <c r="L464" s="185">
        <f t="shared" si="457"/>
        <v>82830.946808510635</v>
      </c>
      <c r="M464" s="85">
        <f>IFERROR(J464/$BL$32,0)</f>
        <v>6.0790273556231003E-3</v>
      </c>
      <c r="N464" s="503">
        <f t="shared" ref="N464" si="464">VLOOKUP(C464,$AY$5:$BI$78,3,0)</f>
        <v>66312370</v>
      </c>
      <c r="O464" s="503">
        <f t="shared" ref="O464" si="465">VLOOKUP(C464,$AY$5:$BI$78,8,0)</f>
        <v>84</v>
      </c>
      <c r="P464" s="99" t="s">
        <v>144</v>
      </c>
      <c r="Q464" s="182">
        <v>443853</v>
      </c>
      <c r="R464" s="150">
        <f>IFERROR(Q464/N464,"-")</f>
        <v>6.6933665619250222E-3</v>
      </c>
      <c r="S464" s="182">
        <v>19</v>
      </c>
      <c r="T464" s="150">
        <f>IFERROR(S464/O464,"-")</f>
        <v>0.22619047619047619</v>
      </c>
      <c r="U464" s="185">
        <f t="shared" si="458"/>
        <v>23360.684210526317</v>
      </c>
      <c r="V464" s="85">
        <f>IFERROR(S464/$BL$32,0)</f>
        <v>1.228739571881265E-3</v>
      </c>
      <c r="W464" s="503">
        <f t="shared" ref="W464" si="466">VLOOKUP(C464,$AY$5:$BI$78,4,0)</f>
        <v>28653970</v>
      </c>
      <c r="X464" s="503">
        <f t="shared" ref="X464" si="467">VLOOKUP(C464,$AY$5:$BI$78,9,0)</f>
        <v>46</v>
      </c>
      <c r="Y464" s="99" t="s">
        <v>144</v>
      </c>
      <c r="Z464" s="182">
        <v>1014839</v>
      </c>
      <c r="AA464" s="150">
        <f>IFERROR(Z464/W464,"-")</f>
        <v>3.5417046922293839E-2</v>
      </c>
      <c r="AB464" s="182">
        <v>11</v>
      </c>
      <c r="AC464" s="150">
        <f>IFERROR(AB464/X464,"-")</f>
        <v>0.2391304347826087</v>
      </c>
      <c r="AD464" s="185">
        <f t="shared" si="459"/>
        <v>92258.090909090912</v>
      </c>
      <c r="AE464" s="85">
        <f>IFERROR(AB464/$BL$32,0)</f>
        <v>7.1137554161546915E-4</v>
      </c>
      <c r="AF464" s="503">
        <f t="shared" ref="AF464" si="468">VLOOKUP(C464,$AY$5:$BI$78,5,0)</f>
        <v>52302520</v>
      </c>
      <c r="AG464" s="503">
        <f t="shared" ref="AG464" si="469">VLOOKUP(C464,$AY$5:$BI$78,10,0)</f>
        <v>71</v>
      </c>
      <c r="AH464" s="99" t="s">
        <v>144</v>
      </c>
      <c r="AI464" s="182">
        <v>5123422</v>
      </c>
      <c r="AJ464" s="150">
        <f>IFERROR(AI464/AF464,"-")</f>
        <v>9.7957459793524285E-2</v>
      </c>
      <c r="AK464" s="182">
        <v>18</v>
      </c>
      <c r="AL464" s="150">
        <f>IFERROR(AK464/AG464,"-")</f>
        <v>0.25352112676056338</v>
      </c>
      <c r="AM464" s="185">
        <f t="shared" si="460"/>
        <v>284634.55555555556</v>
      </c>
      <c r="AN464" s="85">
        <f>IFERROR(AK464/$BL$32,0)</f>
        <v>1.1640690680980404E-3</v>
      </c>
      <c r="AO464" s="503">
        <f t="shared" ref="AO464" si="470">VLOOKUP(C464,$AY$5:$BI$78,6,0)</f>
        <v>452785460</v>
      </c>
      <c r="AP464" s="519">
        <f t="shared" ref="AP464" si="471">VLOOKUP(C464,$AY$5:$BI$78,11,0)</f>
        <v>735</v>
      </c>
      <c r="AQ464" s="99" t="s">
        <v>144</v>
      </c>
      <c r="AR464" s="182">
        <f t="shared" si="455"/>
        <v>14368223</v>
      </c>
      <c r="AS464" s="150">
        <f>IFERROR(AR464/AO464,"-")</f>
        <v>3.1732960241258629E-2</v>
      </c>
      <c r="AT464" s="182">
        <f t="shared" si="456"/>
        <v>142</v>
      </c>
      <c r="AU464" s="150">
        <f>IFERROR(AT464/AP464,"-")</f>
        <v>0.19319727891156463</v>
      </c>
      <c r="AV464" s="185">
        <f t="shared" si="461"/>
        <v>101184.6690140845</v>
      </c>
      <c r="AW464" s="85">
        <f>IFERROR(AT464/$BL$32,0)</f>
        <v>9.1832115372178745E-3</v>
      </c>
      <c r="AX464" s="98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P464" s="132"/>
      <c r="BQ464" s="132"/>
      <c r="BR464" s="132"/>
      <c r="BS464" s="132"/>
      <c r="BU464" s="66"/>
      <c r="BV464" s="124"/>
    </row>
    <row r="465" spans="2:74" s="10" customFormat="1" ht="14.25" customHeight="1">
      <c r="B465" s="505"/>
      <c r="C465" s="507"/>
      <c r="D465" s="494"/>
      <c r="E465" s="501"/>
      <c r="F465" s="501"/>
      <c r="G465" s="100" t="s">
        <v>145</v>
      </c>
      <c r="H465" s="183">
        <v>7368893</v>
      </c>
      <c r="I465" s="151">
        <f>IFERROR(H465/E464,"-")</f>
        <v>2.4119452101784324E-2</v>
      </c>
      <c r="J465" s="183">
        <v>126</v>
      </c>
      <c r="K465" s="151">
        <f>IFERROR(J465/F464,"-")</f>
        <v>0.23595505617977527</v>
      </c>
      <c r="L465" s="186">
        <f t="shared" si="457"/>
        <v>58483.277777777781</v>
      </c>
      <c r="M465" s="86">
        <f t="shared" ref="M465:M480" si="472">IFERROR(J465/$BL$32,0)</f>
        <v>8.148483476686284E-3</v>
      </c>
      <c r="N465" s="501"/>
      <c r="O465" s="501"/>
      <c r="P465" s="100" t="s">
        <v>145</v>
      </c>
      <c r="Q465" s="183">
        <v>521777</v>
      </c>
      <c r="R465" s="151">
        <f>IFERROR(Q465/N464,"-")</f>
        <v>7.8684715988887148E-3</v>
      </c>
      <c r="S465" s="183">
        <v>28</v>
      </c>
      <c r="T465" s="151">
        <f>IFERROR(S465/O464,"-")</f>
        <v>0.33333333333333331</v>
      </c>
      <c r="U465" s="186">
        <f t="shared" si="458"/>
        <v>18634.892857142859</v>
      </c>
      <c r="V465" s="86">
        <f t="shared" ref="V465:V480" si="473">IFERROR(S465/$BL$32,0)</f>
        <v>1.8107741059302852E-3</v>
      </c>
      <c r="W465" s="501"/>
      <c r="X465" s="501"/>
      <c r="Y465" s="100" t="s">
        <v>145</v>
      </c>
      <c r="Z465" s="183">
        <v>394884</v>
      </c>
      <c r="AA465" s="151">
        <f>IFERROR(Z465/W464,"-")</f>
        <v>1.3781127013115461E-2</v>
      </c>
      <c r="AB465" s="183">
        <v>18</v>
      </c>
      <c r="AC465" s="151">
        <f>IFERROR(AB465/X464,"-")</f>
        <v>0.39130434782608697</v>
      </c>
      <c r="AD465" s="186">
        <f t="shared" si="459"/>
        <v>21938</v>
      </c>
      <c r="AE465" s="86">
        <f t="shared" ref="AE465:AE480" si="474">IFERROR(AB465/$BL$32,0)</f>
        <v>1.1640690680980404E-3</v>
      </c>
      <c r="AF465" s="501"/>
      <c r="AG465" s="501"/>
      <c r="AH465" s="100" t="s">
        <v>145</v>
      </c>
      <c r="AI465" s="183">
        <v>1029317</v>
      </c>
      <c r="AJ465" s="151">
        <f>IFERROR(AI465/AF464,"-")</f>
        <v>1.9680065128793028E-2</v>
      </c>
      <c r="AK465" s="183">
        <v>24</v>
      </c>
      <c r="AL465" s="151">
        <f>IFERROR(AK465/AG464,"-")</f>
        <v>0.3380281690140845</v>
      </c>
      <c r="AM465" s="186">
        <f t="shared" si="460"/>
        <v>42888.208333333336</v>
      </c>
      <c r="AN465" s="86">
        <f t="shared" ref="AN465:AN480" si="475">IFERROR(AK465/$BL$32,0)</f>
        <v>1.5520920907973873E-3</v>
      </c>
      <c r="AO465" s="501"/>
      <c r="AP465" s="520"/>
      <c r="AQ465" s="100" t="s">
        <v>145</v>
      </c>
      <c r="AR465" s="183">
        <f t="shared" si="455"/>
        <v>9314871</v>
      </c>
      <c r="AS465" s="151">
        <f>IFERROR(AR465/AO464,"-")</f>
        <v>2.0572372178205546E-2</v>
      </c>
      <c r="AT465" s="183">
        <f t="shared" si="456"/>
        <v>196</v>
      </c>
      <c r="AU465" s="151">
        <f>IFERROR(AT465/AP464,"-")</f>
        <v>0.26666666666666666</v>
      </c>
      <c r="AV465" s="186">
        <f t="shared" si="461"/>
        <v>47524.852040816324</v>
      </c>
      <c r="AW465" s="86">
        <f t="shared" ref="AW465:AW480" si="476">IFERROR(AT465/$BL$32,0)</f>
        <v>1.2675418741511997E-2</v>
      </c>
      <c r="AX465" s="98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P465" s="132"/>
      <c r="BQ465" s="132"/>
      <c r="BR465" s="132"/>
      <c r="BS465" s="132"/>
      <c r="BU465" s="66"/>
      <c r="BV465" s="124"/>
    </row>
    <row r="466" spans="2:74" s="10" customFormat="1" ht="14.25" customHeight="1">
      <c r="B466" s="505"/>
      <c r="C466" s="507"/>
      <c r="D466" s="494"/>
      <c r="E466" s="501"/>
      <c r="F466" s="501"/>
      <c r="G466" s="101" t="s">
        <v>146</v>
      </c>
      <c r="H466" s="183">
        <v>9472103</v>
      </c>
      <c r="I466" s="151">
        <f>IFERROR(H466/E464,"-")</f>
        <v>3.1003562490548794E-2</v>
      </c>
      <c r="J466" s="183">
        <v>148</v>
      </c>
      <c r="K466" s="151">
        <f>IFERROR(J466/F464,"-")</f>
        <v>0.27715355805243447</v>
      </c>
      <c r="L466" s="186">
        <f t="shared" si="457"/>
        <v>64000.695945945947</v>
      </c>
      <c r="M466" s="86">
        <f t="shared" si="472"/>
        <v>9.5712345599172216E-3</v>
      </c>
      <c r="N466" s="501"/>
      <c r="O466" s="501"/>
      <c r="P466" s="101" t="s">
        <v>146</v>
      </c>
      <c r="Q466" s="183">
        <v>1048497</v>
      </c>
      <c r="R466" s="151">
        <f>IFERROR(Q466/N464,"-")</f>
        <v>1.5811484342966479E-2</v>
      </c>
      <c r="S466" s="183">
        <v>28</v>
      </c>
      <c r="T466" s="151">
        <f>IFERROR(S466/O464,"-")</f>
        <v>0.33333333333333331</v>
      </c>
      <c r="U466" s="186">
        <f t="shared" si="458"/>
        <v>37446.321428571428</v>
      </c>
      <c r="V466" s="86">
        <f t="shared" si="473"/>
        <v>1.8107741059302852E-3</v>
      </c>
      <c r="W466" s="501"/>
      <c r="X466" s="501"/>
      <c r="Y466" s="101" t="s">
        <v>146</v>
      </c>
      <c r="Z466" s="183">
        <v>344824</v>
      </c>
      <c r="AA466" s="151">
        <f>IFERROR(Z466/W464,"-")</f>
        <v>1.2034074161451275E-2</v>
      </c>
      <c r="AB466" s="183">
        <v>14</v>
      </c>
      <c r="AC466" s="151">
        <f>IFERROR(AB466/X464,"-")</f>
        <v>0.30434782608695654</v>
      </c>
      <c r="AD466" s="186">
        <f t="shared" si="459"/>
        <v>24630.285714285714</v>
      </c>
      <c r="AE466" s="86">
        <f t="shared" si="474"/>
        <v>9.0538705296514259E-4</v>
      </c>
      <c r="AF466" s="501"/>
      <c r="AG466" s="501"/>
      <c r="AH466" s="101" t="s">
        <v>146</v>
      </c>
      <c r="AI466" s="183">
        <v>2261479</v>
      </c>
      <c r="AJ466" s="151">
        <f>IFERROR(AI466/AF464,"-")</f>
        <v>4.323843287092094E-2</v>
      </c>
      <c r="AK466" s="183">
        <v>17</v>
      </c>
      <c r="AL466" s="151">
        <f>IFERROR(AK466/AG464,"-")</f>
        <v>0.23943661971830985</v>
      </c>
      <c r="AM466" s="186">
        <f t="shared" si="460"/>
        <v>133028.17647058822</v>
      </c>
      <c r="AN466" s="86">
        <f t="shared" si="475"/>
        <v>1.0993985643148159E-3</v>
      </c>
      <c r="AO466" s="501"/>
      <c r="AP466" s="520"/>
      <c r="AQ466" s="101" t="s">
        <v>146</v>
      </c>
      <c r="AR466" s="183">
        <f t="shared" si="455"/>
        <v>13126903</v>
      </c>
      <c r="AS466" s="151">
        <f>IFERROR(AR466/AO464,"-")</f>
        <v>2.8991441112088713E-2</v>
      </c>
      <c r="AT466" s="183">
        <f t="shared" si="456"/>
        <v>207</v>
      </c>
      <c r="AU466" s="151">
        <f>IFERROR(AT466/AP464,"-")</f>
        <v>0.28163265306122448</v>
      </c>
      <c r="AV466" s="186">
        <f t="shared" si="461"/>
        <v>63414.990338164251</v>
      </c>
      <c r="AW466" s="86">
        <f t="shared" si="476"/>
        <v>1.3386794283127466E-2</v>
      </c>
      <c r="AX466" s="98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P466" s="132"/>
      <c r="BQ466" s="132"/>
      <c r="BR466" s="132"/>
      <c r="BS466" s="132"/>
      <c r="BU466" s="66"/>
      <c r="BV466" s="124"/>
    </row>
    <row r="467" spans="2:74" s="10" customFormat="1" ht="14.25" customHeight="1">
      <c r="B467" s="505"/>
      <c r="C467" s="507"/>
      <c r="D467" s="494"/>
      <c r="E467" s="501"/>
      <c r="F467" s="501"/>
      <c r="G467" s="101" t="s">
        <v>147</v>
      </c>
      <c r="H467" s="183">
        <v>2111718</v>
      </c>
      <c r="I467" s="151">
        <f>IFERROR(H467/E464,"-")</f>
        <v>6.9119583027567079E-3</v>
      </c>
      <c r="J467" s="183">
        <v>22</v>
      </c>
      <c r="K467" s="151">
        <f>IFERROR(J467/F464,"-")</f>
        <v>4.1198501872659173E-2</v>
      </c>
      <c r="L467" s="186">
        <f t="shared" si="457"/>
        <v>95987.181818181823</v>
      </c>
      <c r="M467" s="86">
        <f t="shared" si="472"/>
        <v>1.4227510832309383E-3</v>
      </c>
      <c r="N467" s="501"/>
      <c r="O467" s="501"/>
      <c r="P467" s="101" t="s">
        <v>147</v>
      </c>
      <c r="Q467" s="183">
        <v>1662996</v>
      </c>
      <c r="R467" s="151">
        <f>IFERROR(Q467/N464,"-")</f>
        <v>2.5078216929963443E-2</v>
      </c>
      <c r="S467" s="183">
        <v>11</v>
      </c>
      <c r="T467" s="151">
        <f>IFERROR(S467/O464,"-")</f>
        <v>0.13095238095238096</v>
      </c>
      <c r="U467" s="186">
        <f t="shared" si="458"/>
        <v>151181.45454545456</v>
      </c>
      <c r="V467" s="86">
        <f t="shared" si="473"/>
        <v>7.1137554161546915E-4</v>
      </c>
      <c r="W467" s="501"/>
      <c r="X467" s="501"/>
      <c r="Y467" s="101" t="s">
        <v>147</v>
      </c>
      <c r="Z467" s="183">
        <v>16864</v>
      </c>
      <c r="AA467" s="151">
        <f>IFERROR(Z467/W464,"-")</f>
        <v>5.8853973812354797E-4</v>
      </c>
      <c r="AB467" s="183">
        <v>3</v>
      </c>
      <c r="AC467" s="151">
        <f>IFERROR(AB467/X464,"-")</f>
        <v>6.5217391304347824E-2</v>
      </c>
      <c r="AD467" s="186">
        <f t="shared" si="459"/>
        <v>5621.333333333333</v>
      </c>
      <c r="AE467" s="86">
        <f t="shared" si="474"/>
        <v>1.9401151134967342E-4</v>
      </c>
      <c r="AF467" s="501"/>
      <c r="AG467" s="501"/>
      <c r="AH467" s="101" t="s">
        <v>147</v>
      </c>
      <c r="AI467" s="183">
        <v>171673</v>
      </c>
      <c r="AJ467" s="151">
        <f>IFERROR(AI467/AF464,"-")</f>
        <v>3.2823083859056888E-3</v>
      </c>
      <c r="AK467" s="183">
        <v>4</v>
      </c>
      <c r="AL467" s="151">
        <f>IFERROR(AK467/AG464,"-")</f>
        <v>5.6338028169014086E-2</v>
      </c>
      <c r="AM467" s="186">
        <f t="shared" si="460"/>
        <v>42918.25</v>
      </c>
      <c r="AN467" s="86">
        <f t="shared" si="475"/>
        <v>2.5868201513289791E-4</v>
      </c>
      <c r="AO467" s="501"/>
      <c r="AP467" s="520"/>
      <c r="AQ467" s="101" t="s">
        <v>147</v>
      </c>
      <c r="AR467" s="183">
        <f t="shared" si="455"/>
        <v>3963251</v>
      </c>
      <c r="AS467" s="151">
        <f>IFERROR(AR467/AO464,"-")</f>
        <v>8.7530438808702034E-3</v>
      </c>
      <c r="AT467" s="183">
        <f t="shared" si="456"/>
        <v>40</v>
      </c>
      <c r="AU467" s="151">
        <f>IFERROR(AT467/AP464,"-")</f>
        <v>5.4421768707482991E-2</v>
      </c>
      <c r="AV467" s="186">
        <f t="shared" si="461"/>
        <v>99081.274999999994</v>
      </c>
      <c r="AW467" s="86">
        <f t="shared" si="476"/>
        <v>2.586820151328979E-3</v>
      </c>
      <c r="AX467" s="98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P467" s="132"/>
      <c r="BQ467" s="132"/>
      <c r="BR467" s="132"/>
      <c r="BS467" s="132"/>
      <c r="BU467" s="66"/>
      <c r="BV467" s="124"/>
    </row>
    <row r="468" spans="2:74" s="10" customFormat="1" ht="14.25" customHeight="1">
      <c r="B468" s="505"/>
      <c r="C468" s="507"/>
      <c r="D468" s="494"/>
      <c r="E468" s="501"/>
      <c r="F468" s="501"/>
      <c r="G468" s="101" t="s">
        <v>148</v>
      </c>
      <c r="H468" s="183">
        <v>6048110</v>
      </c>
      <c r="I468" s="151">
        <f>IFERROR(H468/E464,"-")</f>
        <v>1.9796338398633657E-2</v>
      </c>
      <c r="J468" s="183">
        <v>193</v>
      </c>
      <c r="K468" s="151">
        <f>IFERROR(J468/F464,"-")</f>
        <v>0.36142322097378277</v>
      </c>
      <c r="L468" s="186">
        <f t="shared" si="457"/>
        <v>31337.357512953367</v>
      </c>
      <c r="M468" s="86">
        <f t="shared" si="472"/>
        <v>1.2481407230162323E-2</v>
      </c>
      <c r="N468" s="501"/>
      <c r="O468" s="501"/>
      <c r="P468" s="101" t="s">
        <v>148</v>
      </c>
      <c r="Q468" s="183">
        <v>1327837</v>
      </c>
      <c r="R468" s="151">
        <f>IFERROR(Q468/N464,"-")</f>
        <v>2.0023971394778982E-2</v>
      </c>
      <c r="S468" s="183">
        <v>40</v>
      </c>
      <c r="T468" s="151">
        <f>IFERROR(S468/O464,"-")</f>
        <v>0.47619047619047616</v>
      </c>
      <c r="U468" s="186">
        <f t="shared" si="458"/>
        <v>33195.925000000003</v>
      </c>
      <c r="V468" s="86">
        <f t="shared" si="473"/>
        <v>2.586820151328979E-3</v>
      </c>
      <c r="W468" s="501"/>
      <c r="X468" s="501"/>
      <c r="Y468" s="101" t="s">
        <v>148</v>
      </c>
      <c r="Z468" s="183">
        <v>1532001</v>
      </c>
      <c r="AA468" s="151">
        <f>IFERROR(Z468/W464,"-")</f>
        <v>5.3465575625297294E-2</v>
      </c>
      <c r="AB468" s="183">
        <v>22</v>
      </c>
      <c r="AC468" s="151">
        <f>IFERROR(AB468/X464,"-")</f>
        <v>0.47826086956521741</v>
      </c>
      <c r="AD468" s="186">
        <f t="shared" si="459"/>
        <v>69636.409090909088</v>
      </c>
      <c r="AE468" s="86">
        <f t="shared" si="474"/>
        <v>1.4227510832309383E-3</v>
      </c>
      <c r="AF468" s="501"/>
      <c r="AG468" s="501"/>
      <c r="AH468" s="101" t="s">
        <v>148</v>
      </c>
      <c r="AI468" s="183">
        <v>679354</v>
      </c>
      <c r="AJ468" s="151">
        <f>IFERROR(AI468/AF464,"-")</f>
        <v>1.2988934376393335E-2</v>
      </c>
      <c r="AK468" s="183">
        <v>29</v>
      </c>
      <c r="AL468" s="151">
        <f>IFERROR(AK468/AG464,"-")</f>
        <v>0.40845070422535212</v>
      </c>
      <c r="AM468" s="186">
        <f t="shared" si="460"/>
        <v>23426</v>
      </c>
      <c r="AN468" s="86">
        <f t="shared" si="475"/>
        <v>1.8754446097135097E-3</v>
      </c>
      <c r="AO468" s="501"/>
      <c r="AP468" s="520"/>
      <c r="AQ468" s="101" t="s">
        <v>148</v>
      </c>
      <c r="AR468" s="183">
        <f t="shared" si="455"/>
        <v>9587302</v>
      </c>
      <c r="AS468" s="151">
        <f>IFERROR(AR468/AO464,"-")</f>
        <v>2.1174050067773821E-2</v>
      </c>
      <c r="AT468" s="183">
        <f t="shared" si="456"/>
        <v>284</v>
      </c>
      <c r="AU468" s="151">
        <f>IFERROR(AT468/AP464,"-")</f>
        <v>0.38639455782312926</v>
      </c>
      <c r="AV468" s="186">
        <f t="shared" si="461"/>
        <v>33758.105633802814</v>
      </c>
      <c r="AW468" s="86">
        <f t="shared" si="476"/>
        <v>1.8366423074435749E-2</v>
      </c>
      <c r="AX468" s="98"/>
      <c r="AY468" s="66"/>
      <c r="AZ468" s="66"/>
      <c r="BA468" s="66"/>
      <c r="BB468" s="66"/>
      <c r="BC468" s="66"/>
      <c r="BD468" s="66"/>
      <c r="BE468" s="66"/>
      <c r="BF468" s="66"/>
      <c r="BG468" s="66"/>
      <c r="BH468" s="66"/>
      <c r="BI468" s="66"/>
      <c r="BP468" s="132"/>
      <c r="BQ468" s="132"/>
      <c r="BR468" s="132"/>
      <c r="BS468" s="132"/>
      <c r="BU468" s="66"/>
      <c r="BV468" s="124"/>
    </row>
    <row r="469" spans="2:74" s="10" customFormat="1" ht="14.25" customHeight="1">
      <c r="B469" s="505"/>
      <c r="C469" s="507"/>
      <c r="D469" s="494"/>
      <c r="E469" s="501"/>
      <c r="F469" s="501"/>
      <c r="G469" s="101" t="s">
        <v>149</v>
      </c>
      <c r="H469" s="183">
        <v>11815533</v>
      </c>
      <c r="I469" s="151">
        <f>IFERROR(H469/E464,"-")</f>
        <v>3.8673947667655376E-2</v>
      </c>
      <c r="J469" s="183">
        <v>180</v>
      </c>
      <c r="K469" s="151">
        <f>IFERROR(J469/F464,"-")</f>
        <v>0.33707865168539325</v>
      </c>
      <c r="L469" s="186">
        <f t="shared" si="457"/>
        <v>65641.850000000006</v>
      </c>
      <c r="M469" s="86">
        <f t="shared" si="472"/>
        <v>1.1640690680980404E-2</v>
      </c>
      <c r="N469" s="501"/>
      <c r="O469" s="501"/>
      <c r="P469" s="101" t="s">
        <v>149</v>
      </c>
      <c r="Q469" s="183">
        <v>1303672</v>
      </c>
      <c r="R469" s="151">
        <f>IFERROR(Q469/N464,"-")</f>
        <v>1.9659559747299032E-2</v>
      </c>
      <c r="S469" s="183">
        <v>33</v>
      </c>
      <c r="T469" s="151">
        <f>IFERROR(S469/O464,"-")</f>
        <v>0.39285714285714285</v>
      </c>
      <c r="U469" s="186">
        <f t="shared" si="458"/>
        <v>39505.21212121212</v>
      </c>
      <c r="V469" s="86">
        <f t="shared" si="473"/>
        <v>2.1341266248464078E-3</v>
      </c>
      <c r="W469" s="501"/>
      <c r="X469" s="501"/>
      <c r="Y469" s="101" t="s">
        <v>149</v>
      </c>
      <c r="Z469" s="183">
        <v>1125334</v>
      </c>
      <c r="AA469" s="151">
        <f>IFERROR(Z469/W464,"-")</f>
        <v>3.9273231597576182E-2</v>
      </c>
      <c r="AB469" s="183">
        <v>16</v>
      </c>
      <c r="AC469" s="151">
        <f>IFERROR(AB469/X464,"-")</f>
        <v>0.34782608695652173</v>
      </c>
      <c r="AD469" s="186">
        <f t="shared" si="459"/>
        <v>70333.375</v>
      </c>
      <c r="AE469" s="86">
        <f t="shared" si="474"/>
        <v>1.0347280605315916E-3</v>
      </c>
      <c r="AF469" s="501"/>
      <c r="AG469" s="501"/>
      <c r="AH469" s="101" t="s">
        <v>149</v>
      </c>
      <c r="AI469" s="183">
        <v>933268</v>
      </c>
      <c r="AJ469" s="151">
        <f>IFERROR(AI469/AF464,"-")</f>
        <v>1.7843652657653971E-2</v>
      </c>
      <c r="AK469" s="183">
        <v>24</v>
      </c>
      <c r="AL469" s="151">
        <f>IFERROR(AK469/AG464,"-")</f>
        <v>0.3380281690140845</v>
      </c>
      <c r="AM469" s="186">
        <f t="shared" si="460"/>
        <v>38886.166666666664</v>
      </c>
      <c r="AN469" s="86">
        <f t="shared" si="475"/>
        <v>1.5520920907973873E-3</v>
      </c>
      <c r="AO469" s="501"/>
      <c r="AP469" s="520"/>
      <c r="AQ469" s="101" t="s">
        <v>149</v>
      </c>
      <c r="AR469" s="183">
        <f t="shared" si="455"/>
        <v>15177807</v>
      </c>
      <c r="AS469" s="151">
        <f>IFERROR(AR469/AO464,"-")</f>
        <v>3.3520968186566767E-2</v>
      </c>
      <c r="AT469" s="183">
        <f t="shared" si="456"/>
        <v>253</v>
      </c>
      <c r="AU469" s="151">
        <f>IFERROR(AT469/AP464,"-")</f>
        <v>0.34421768707482991</v>
      </c>
      <c r="AV469" s="186">
        <f t="shared" si="461"/>
        <v>59991.33201581028</v>
      </c>
      <c r="AW469" s="86">
        <f t="shared" si="476"/>
        <v>1.6361637457155791E-2</v>
      </c>
      <c r="AX469" s="98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P469" s="132"/>
      <c r="BQ469" s="132"/>
      <c r="BR469" s="132"/>
      <c r="BS469" s="132"/>
      <c r="BU469" s="66"/>
      <c r="BV469" s="124"/>
    </row>
    <row r="470" spans="2:74" s="10" customFormat="1" ht="14.25" customHeight="1">
      <c r="B470" s="505"/>
      <c r="C470" s="507"/>
      <c r="D470" s="494"/>
      <c r="E470" s="501"/>
      <c r="F470" s="501"/>
      <c r="G470" s="101" t="s">
        <v>150</v>
      </c>
      <c r="H470" s="183">
        <v>5448537</v>
      </c>
      <c r="I470" s="151">
        <f>IFERROR(H470/E464,"-")</f>
        <v>1.783384929002221E-2</v>
      </c>
      <c r="J470" s="183">
        <v>47</v>
      </c>
      <c r="K470" s="151">
        <f>IFERROR(J470/F464,"-")</f>
        <v>8.8014981273408247E-2</v>
      </c>
      <c r="L470" s="186">
        <f t="shared" si="457"/>
        <v>115926.31914893616</v>
      </c>
      <c r="M470" s="86">
        <f t="shared" si="472"/>
        <v>3.0395136778115501E-3</v>
      </c>
      <c r="N470" s="501"/>
      <c r="O470" s="501"/>
      <c r="P470" s="101" t="s">
        <v>150</v>
      </c>
      <c r="Q470" s="183">
        <v>1278445</v>
      </c>
      <c r="R470" s="151">
        <f>IFERROR(Q470/N464,"-")</f>
        <v>1.9279132988309723E-2</v>
      </c>
      <c r="S470" s="183">
        <v>9</v>
      </c>
      <c r="T470" s="151">
        <f>IFERROR(S470/O464,"-")</f>
        <v>0.10714285714285714</v>
      </c>
      <c r="U470" s="186">
        <f t="shared" si="458"/>
        <v>142049.44444444444</v>
      </c>
      <c r="V470" s="86">
        <f t="shared" si="473"/>
        <v>5.8203453404902022E-4</v>
      </c>
      <c r="W470" s="501"/>
      <c r="X470" s="501"/>
      <c r="Y470" s="101" t="s">
        <v>150</v>
      </c>
      <c r="Z470" s="183">
        <v>15230</v>
      </c>
      <c r="AA470" s="151">
        <f>IFERROR(Z470/W464,"-")</f>
        <v>5.3151448123942339E-4</v>
      </c>
      <c r="AB470" s="183">
        <v>3</v>
      </c>
      <c r="AC470" s="151">
        <f>IFERROR(AB470/X464,"-")</f>
        <v>6.5217391304347824E-2</v>
      </c>
      <c r="AD470" s="186">
        <f t="shared" si="459"/>
        <v>5076.666666666667</v>
      </c>
      <c r="AE470" s="86">
        <f t="shared" si="474"/>
        <v>1.9401151134967342E-4</v>
      </c>
      <c r="AF470" s="501"/>
      <c r="AG470" s="501"/>
      <c r="AH470" s="101" t="s">
        <v>150</v>
      </c>
      <c r="AI470" s="183">
        <v>132240</v>
      </c>
      <c r="AJ470" s="151">
        <f>IFERROR(AI470/AF464,"-")</f>
        <v>2.5283676580019473E-3</v>
      </c>
      <c r="AK470" s="183">
        <v>9</v>
      </c>
      <c r="AL470" s="151">
        <f>IFERROR(AK470/AG464,"-")</f>
        <v>0.12676056338028169</v>
      </c>
      <c r="AM470" s="186">
        <f t="shared" si="460"/>
        <v>14693.333333333334</v>
      </c>
      <c r="AN470" s="86">
        <f t="shared" si="475"/>
        <v>5.8203453404902022E-4</v>
      </c>
      <c r="AO470" s="501"/>
      <c r="AP470" s="520"/>
      <c r="AQ470" s="101" t="s">
        <v>150</v>
      </c>
      <c r="AR470" s="183">
        <f t="shared" si="455"/>
        <v>6874452</v>
      </c>
      <c r="AS470" s="151">
        <f>IFERROR(AR470/AO464,"-")</f>
        <v>1.5182581172107426E-2</v>
      </c>
      <c r="AT470" s="183">
        <f t="shared" si="456"/>
        <v>68</v>
      </c>
      <c r="AU470" s="151">
        <f>IFERROR(AT470/AP464,"-")</f>
        <v>9.2517006802721083E-2</v>
      </c>
      <c r="AV470" s="186">
        <f t="shared" si="461"/>
        <v>101094.88235294117</v>
      </c>
      <c r="AW470" s="86">
        <f t="shared" si="476"/>
        <v>4.3975942572592637E-3</v>
      </c>
      <c r="AX470" s="98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P470" s="132"/>
      <c r="BQ470" s="132"/>
      <c r="BR470" s="132"/>
      <c r="BS470" s="132"/>
      <c r="BU470" s="66"/>
      <c r="BV470" s="124"/>
    </row>
    <row r="471" spans="2:74" s="10" customFormat="1" ht="14.25" customHeight="1">
      <c r="B471" s="505"/>
      <c r="C471" s="507"/>
      <c r="D471" s="494"/>
      <c r="E471" s="501"/>
      <c r="F471" s="501"/>
      <c r="G471" s="101" t="s">
        <v>160</v>
      </c>
      <c r="H471" s="183">
        <v>0</v>
      </c>
      <c r="I471" s="151">
        <f>IFERROR(H471/E464,"-")</f>
        <v>0</v>
      </c>
      <c r="J471" s="183">
        <v>0</v>
      </c>
      <c r="K471" s="151">
        <f>IFERROR(J471/F464,"-")</f>
        <v>0</v>
      </c>
      <c r="L471" s="186" t="str">
        <f t="shared" si="457"/>
        <v>-</v>
      </c>
      <c r="M471" s="86">
        <f t="shared" si="472"/>
        <v>0</v>
      </c>
      <c r="N471" s="501"/>
      <c r="O471" s="501"/>
      <c r="P471" s="101" t="s">
        <v>160</v>
      </c>
      <c r="Q471" s="183">
        <v>0</v>
      </c>
      <c r="R471" s="151">
        <f>IFERROR(Q471/N464,"-")</f>
        <v>0</v>
      </c>
      <c r="S471" s="183">
        <v>0</v>
      </c>
      <c r="T471" s="151">
        <f>IFERROR(S471/O464,"-")</f>
        <v>0</v>
      </c>
      <c r="U471" s="186" t="str">
        <f t="shared" si="458"/>
        <v>-</v>
      </c>
      <c r="V471" s="86">
        <f t="shared" si="473"/>
        <v>0</v>
      </c>
      <c r="W471" s="501"/>
      <c r="X471" s="501"/>
      <c r="Y471" s="101" t="s">
        <v>160</v>
      </c>
      <c r="Z471" s="183">
        <v>0</v>
      </c>
      <c r="AA471" s="151">
        <f>IFERROR(Z471/W464,"-")</f>
        <v>0</v>
      </c>
      <c r="AB471" s="183">
        <v>0</v>
      </c>
      <c r="AC471" s="151">
        <f>IFERROR(AB471/X464,"-")</f>
        <v>0</v>
      </c>
      <c r="AD471" s="186" t="str">
        <f t="shared" si="459"/>
        <v>-</v>
      </c>
      <c r="AE471" s="86">
        <f t="shared" si="474"/>
        <v>0</v>
      </c>
      <c r="AF471" s="501"/>
      <c r="AG471" s="501"/>
      <c r="AH471" s="101" t="s">
        <v>160</v>
      </c>
      <c r="AI471" s="183">
        <v>0</v>
      </c>
      <c r="AJ471" s="151">
        <f>IFERROR(AI471/AF464,"-")</f>
        <v>0</v>
      </c>
      <c r="AK471" s="183">
        <v>0</v>
      </c>
      <c r="AL471" s="151">
        <f>IFERROR(AK471/AG464,"-")</f>
        <v>0</v>
      </c>
      <c r="AM471" s="186" t="str">
        <f t="shared" si="460"/>
        <v>-</v>
      </c>
      <c r="AN471" s="86">
        <f t="shared" si="475"/>
        <v>0</v>
      </c>
      <c r="AO471" s="501"/>
      <c r="AP471" s="520"/>
      <c r="AQ471" s="101" t="s">
        <v>160</v>
      </c>
      <c r="AR471" s="183">
        <f t="shared" si="455"/>
        <v>0</v>
      </c>
      <c r="AS471" s="151">
        <f>IFERROR(AR471/AO464,"-")</f>
        <v>0</v>
      </c>
      <c r="AT471" s="183">
        <f t="shared" si="456"/>
        <v>0</v>
      </c>
      <c r="AU471" s="151">
        <f>IFERROR(AT471/AP464,"-")</f>
        <v>0</v>
      </c>
      <c r="AV471" s="186" t="str">
        <f t="shared" si="461"/>
        <v>-</v>
      </c>
      <c r="AW471" s="86">
        <f t="shared" si="476"/>
        <v>0</v>
      </c>
      <c r="AX471" s="98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P471" s="132"/>
      <c r="BQ471" s="132"/>
      <c r="BR471" s="132"/>
      <c r="BS471" s="132"/>
      <c r="BU471" s="66"/>
      <c r="BV471" s="124"/>
    </row>
    <row r="472" spans="2:74" s="10" customFormat="1" ht="14.25" customHeight="1">
      <c r="B472" s="505"/>
      <c r="C472" s="507"/>
      <c r="D472" s="494"/>
      <c r="E472" s="501"/>
      <c r="F472" s="501"/>
      <c r="G472" s="101" t="s">
        <v>151</v>
      </c>
      <c r="H472" s="183">
        <v>42522</v>
      </c>
      <c r="I472" s="151">
        <f>IFERROR(H472/E464,"-")</f>
        <v>1.3918065335893369E-4</v>
      </c>
      <c r="J472" s="183">
        <v>4</v>
      </c>
      <c r="K472" s="151">
        <f>IFERROR(J472/F464,"-")</f>
        <v>7.4906367041198503E-3</v>
      </c>
      <c r="L472" s="186">
        <f t="shared" si="457"/>
        <v>10630.5</v>
      </c>
      <c r="M472" s="86">
        <f t="shared" si="472"/>
        <v>2.5868201513289791E-4</v>
      </c>
      <c r="N472" s="501"/>
      <c r="O472" s="501"/>
      <c r="P472" s="101" t="s">
        <v>151</v>
      </c>
      <c r="Q472" s="183">
        <v>25463</v>
      </c>
      <c r="R472" s="151">
        <f>IFERROR(Q472/N464,"-")</f>
        <v>3.8398567265805761E-4</v>
      </c>
      <c r="S472" s="183">
        <v>2</v>
      </c>
      <c r="T472" s="151">
        <f>IFERROR(S472/O464,"-")</f>
        <v>2.3809523809523808E-2</v>
      </c>
      <c r="U472" s="186">
        <f t="shared" si="458"/>
        <v>12731.5</v>
      </c>
      <c r="V472" s="86">
        <f t="shared" si="473"/>
        <v>1.2934100756644895E-4</v>
      </c>
      <c r="W472" s="501"/>
      <c r="X472" s="501"/>
      <c r="Y472" s="101" t="s">
        <v>151</v>
      </c>
      <c r="Z472" s="183">
        <v>0</v>
      </c>
      <c r="AA472" s="151">
        <f>IFERROR(Z472/W464,"-")</f>
        <v>0</v>
      </c>
      <c r="AB472" s="183">
        <v>0</v>
      </c>
      <c r="AC472" s="151">
        <f>IFERROR(AB472/X464,"-")</f>
        <v>0</v>
      </c>
      <c r="AD472" s="186" t="str">
        <f t="shared" si="459"/>
        <v>-</v>
      </c>
      <c r="AE472" s="86">
        <f t="shared" si="474"/>
        <v>0</v>
      </c>
      <c r="AF472" s="501"/>
      <c r="AG472" s="501"/>
      <c r="AH472" s="101" t="s">
        <v>151</v>
      </c>
      <c r="AI472" s="183">
        <v>5549</v>
      </c>
      <c r="AJ472" s="151">
        <f>IFERROR(AI472/AF464,"-")</f>
        <v>1.0609431438485181E-4</v>
      </c>
      <c r="AK472" s="183">
        <v>1</v>
      </c>
      <c r="AL472" s="151">
        <f>IFERROR(AK472/AG464,"-")</f>
        <v>1.4084507042253521E-2</v>
      </c>
      <c r="AM472" s="186">
        <f t="shared" si="460"/>
        <v>5549</v>
      </c>
      <c r="AN472" s="86">
        <f t="shared" si="475"/>
        <v>6.4670503783224477E-5</v>
      </c>
      <c r="AO472" s="501"/>
      <c r="AP472" s="520"/>
      <c r="AQ472" s="101" t="s">
        <v>151</v>
      </c>
      <c r="AR472" s="183">
        <f t="shared" si="455"/>
        <v>73534</v>
      </c>
      <c r="AS472" s="151">
        <f>IFERROR(AR472/AO464,"-")</f>
        <v>1.6240362488671787E-4</v>
      </c>
      <c r="AT472" s="183">
        <f t="shared" si="456"/>
        <v>7</v>
      </c>
      <c r="AU472" s="151">
        <f>IFERROR(AT472/AP464,"-")</f>
        <v>9.5238095238095247E-3</v>
      </c>
      <c r="AV472" s="186">
        <f t="shared" si="461"/>
        <v>10504.857142857143</v>
      </c>
      <c r="AW472" s="86">
        <f t="shared" si="476"/>
        <v>4.526935264825713E-4</v>
      </c>
      <c r="AX472" s="98"/>
      <c r="AY472" s="66"/>
      <c r="AZ472" s="66"/>
      <c r="BA472" s="66"/>
      <c r="BB472" s="66"/>
      <c r="BC472" s="66"/>
      <c r="BD472" s="66"/>
      <c r="BE472" s="66"/>
      <c r="BF472" s="66"/>
      <c r="BG472" s="66"/>
      <c r="BH472" s="66"/>
      <c r="BI472" s="66"/>
      <c r="BP472" s="132"/>
      <c r="BQ472" s="132"/>
      <c r="BR472" s="132"/>
      <c r="BS472" s="132"/>
      <c r="BU472" s="66"/>
      <c r="BV472" s="124"/>
    </row>
    <row r="473" spans="2:74" s="10" customFormat="1" ht="14.25" customHeight="1">
      <c r="B473" s="505"/>
      <c r="C473" s="507"/>
      <c r="D473" s="494"/>
      <c r="E473" s="501"/>
      <c r="F473" s="501"/>
      <c r="G473" s="101" t="s">
        <v>152</v>
      </c>
      <c r="H473" s="183">
        <v>119569</v>
      </c>
      <c r="I473" s="151">
        <f>IFERROR(H473/E464,"-")</f>
        <v>3.9136662295927621E-4</v>
      </c>
      <c r="J473" s="183">
        <v>15</v>
      </c>
      <c r="K473" s="151">
        <f>IFERROR(J473/F464,"-")</f>
        <v>2.8089887640449437E-2</v>
      </c>
      <c r="L473" s="186">
        <f t="shared" si="457"/>
        <v>7971.2666666666664</v>
      </c>
      <c r="M473" s="86">
        <f t="shared" si="472"/>
        <v>9.7005755674836711E-4</v>
      </c>
      <c r="N473" s="501"/>
      <c r="O473" s="501"/>
      <c r="P473" s="101" t="s">
        <v>152</v>
      </c>
      <c r="Q473" s="183">
        <v>36579</v>
      </c>
      <c r="R473" s="151">
        <f>IFERROR(Q473/N464,"-")</f>
        <v>5.5161653851310097E-4</v>
      </c>
      <c r="S473" s="183">
        <v>6</v>
      </c>
      <c r="T473" s="151">
        <f>IFERROR(S473/O464,"-")</f>
        <v>7.1428571428571425E-2</v>
      </c>
      <c r="U473" s="186">
        <f t="shared" si="458"/>
        <v>6096.5</v>
      </c>
      <c r="V473" s="86">
        <f t="shared" si="473"/>
        <v>3.8802302269934683E-4</v>
      </c>
      <c r="W473" s="501"/>
      <c r="X473" s="501"/>
      <c r="Y473" s="101" t="s">
        <v>152</v>
      </c>
      <c r="Z473" s="183">
        <v>1488</v>
      </c>
      <c r="AA473" s="151">
        <f>IFERROR(Z473/W464,"-")</f>
        <v>5.1929976893254234E-5</v>
      </c>
      <c r="AB473" s="183">
        <v>1</v>
      </c>
      <c r="AC473" s="151">
        <f>IFERROR(AB473/X464,"-")</f>
        <v>2.1739130434782608E-2</v>
      </c>
      <c r="AD473" s="186">
        <f t="shared" si="459"/>
        <v>1488</v>
      </c>
      <c r="AE473" s="86">
        <f t="shared" si="474"/>
        <v>6.4670503783224477E-5</v>
      </c>
      <c r="AF473" s="501"/>
      <c r="AG473" s="501"/>
      <c r="AH473" s="101" t="s">
        <v>152</v>
      </c>
      <c r="AI473" s="183">
        <v>44697</v>
      </c>
      <c r="AJ473" s="151">
        <f>IFERROR(AI473/AF464,"-")</f>
        <v>8.5458597406014086E-4</v>
      </c>
      <c r="AK473" s="183">
        <v>2</v>
      </c>
      <c r="AL473" s="151">
        <f>IFERROR(AK473/AG464,"-")</f>
        <v>2.8169014084507043E-2</v>
      </c>
      <c r="AM473" s="186">
        <f t="shared" si="460"/>
        <v>22348.5</v>
      </c>
      <c r="AN473" s="86">
        <f t="shared" si="475"/>
        <v>1.2934100756644895E-4</v>
      </c>
      <c r="AO473" s="501"/>
      <c r="AP473" s="520"/>
      <c r="AQ473" s="101" t="s">
        <v>152</v>
      </c>
      <c r="AR473" s="183">
        <f t="shared" si="455"/>
        <v>202333</v>
      </c>
      <c r="AS473" s="151">
        <f>IFERROR(AR473/AO464,"-")</f>
        <v>4.4686284758348909E-4</v>
      </c>
      <c r="AT473" s="183">
        <f t="shared" si="456"/>
        <v>24</v>
      </c>
      <c r="AU473" s="151">
        <f>IFERROR(AT473/AP464,"-")</f>
        <v>3.2653061224489799E-2</v>
      </c>
      <c r="AV473" s="186">
        <f t="shared" si="461"/>
        <v>8430.5416666666661</v>
      </c>
      <c r="AW473" s="86">
        <f t="shared" si="476"/>
        <v>1.5520920907973873E-3</v>
      </c>
      <c r="AX473" s="98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P473" s="132"/>
      <c r="BQ473" s="132"/>
      <c r="BR473" s="132"/>
      <c r="BS473" s="132"/>
      <c r="BU473" s="66"/>
      <c r="BV473" s="124"/>
    </row>
    <row r="474" spans="2:74" s="10" customFormat="1" ht="14.25" customHeight="1">
      <c r="B474" s="505"/>
      <c r="C474" s="507"/>
      <c r="D474" s="494"/>
      <c r="E474" s="501"/>
      <c r="F474" s="501"/>
      <c r="G474" s="101" t="s">
        <v>153</v>
      </c>
      <c r="H474" s="183">
        <v>21216</v>
      </c>
      <c r="I474" s="151">
        <f>IFERROR(H474/E464,"-")</f>
        <v>6.9443035173866172E-5</v>
      </c>
      <c r="J474" s="183">
        <v>3</v>
      </c>
      <c r="K474" s="151">
        <f>IFERROR(J474/F464,"-")</f>
        <v>5.6179775280898875E-3</v>
      </c>
      <c r="L474" s="186">
        <f t="shared" si="457"/>
        <v>7072</v>
      </c>
      <c r="M474" s="86">
        <f t="shared" si="472"/>
        <v>1.9401151134967342E-4</v>
      </c>
      <c r="N474" s="501"/>
      <c r="O474" s="501"/>
      <c r="P474" s="101" t="s">
        <v>153</v>
      </c>
      <c r="Q474" s="183">
        <v>27841</v>
      </c>
      <c r="R474" s="151">
        <f>IFERROR(Q474/N464,"-")</f>
        <v>4.1984625191348159E-4</v>
      </c>
      <c r="S474" s="183">
        <v>2</v>
      </c>
      <c r="T474" s="151">
        <f>IFERROR(S474/O464,"-")</f>
        <v>2.3809523809523808E-2</v>
      </c>
      <c r="U474" s="186">
        <f t="shared" si="458"/>
        <v>13920.5</v>
      </c>
      <c r="V474" s="86">
        <f t="shared" si="473"/>
        <v>1.2934100756644895E-4</v>
      </c>
      <c r="W474" s="501"/>
      <c r="X474" s="501"/>
      <c r="Y474" s="101" t="s">
        <v>153</v>
      </c>
      <c r="Z474" s="183">
        <v>651</v>
      </c>
      <c r="AA474" s="151">
        <f>IFERROR(Z474/W464,"-")</f>
        <v>2.2719364890798726E-5</v>
      </c>
      <c r="AB474" s="183">
        <v>1</v>
      </c>
      <c r="AC474" s="151">
        <f>IFERROR(AB474/X464,"-")</f>
        <v>2.1739130434782608E-2</v>
      </c>
      <c r="AD474" s="186">
        <f t="shared" si="459"/>
        <v>651</v>
      </c>
      <c r="AE474" s="86">
        <f t="shared" si="474"/>
        <v>6.4670503783224477E-5</v>
      </c>
      <c r="AF474" s="501"/>
      <c r="AG474" s="501"/>
      <c r="AH474" s="101" t="s">
        <v>153</v>
      </c>
      <c r="AI474" s="183">
        <v>0</v>
      </c>
      <c r="AJ474" s="151">
        <f>IFERROR(AI474/AF464,"-")</f>
        <v>0</v>
      </c>
      <c r="AK474" s="183">
        <v>0</v>
      </c>
      <c r="AL474" s="151">
        <f>IFERROR(AK474/AG464,"-")</f>
        <v>0</v>
      </c>
      <c r="AM474" s="186" t="str">
        <f t="shared" si="460"/>
        <v>-</v>
      </c>
      <c r="AN474" s="86">
        <f t="shared" si="475"/>
        <v>0</v>
      </c>
      <c r="AO474" s="501"/>
      <c r="AP474" s="520"/>
      <c r="AQ474" s="101" t="s">
        <v>153</v>
      </c>
      <c r="AR474" s="183">
        <f t="shared" si="455"/>
        <v>49708</v>
      </c>
      <c r="AS474" s="151">
        <f>IFERROR(AR474/AO464,"-")</f>
        <v>1.0978267720876019E-4</v>
      </c>
      <c r="AT474" s="183">
        <f t="shared" si="456"/>
        <v>6</v>
      </c>
      <c r="AU474" s="151">
        <f>IFERROR(AT474/AP464,"-")</f>
        <v>8.1632653061224497E-3</v>
      </c>
      <c r="AV474" s="186">
        <f t="shared" si="461"/>
        <v>8284.6666666666661</v>
      </c>
      <c r="AW474" s="86">
        <f t="shared" si="476"/>
        <v>3.8802302269934683E-4</v>
      </c>
      <c r="AX474" s="98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P474" s="132"/>
      <c r="BQ474" s="132"/>
      <c r="BR474" s="132"/>
      <c r="BS474" s="132"/>
      <c r="BU474" s="66"/>
      <c r="BV474" s="124"/>
    </row>
    <row r="475" spans="2:74" s="10" customFormat="1" ht="14.25" customHeight="1">
      <c r="B475" s="505"/>
      <c r="C475" s="507"/>
      <c r="D475" s="494"/>
      <c r="E475" s="501"/>
      <c r="F475" s="501"/>
      <c r="G475" s="101" t="s">
        <v>154</v>
      </c>
      <c r="H475" s="183">
        <v>511504</v>
      </c>
      <c r="I475" s="151">
        <f>IFERROR(H475/E464,"-")</f>
        <v>1.6742265395726453E-3</v>
      </c>
      <c r="J475" s="183">
        <v>7</v>
      </c>
      <c r="K475" s="151">
        <f>IFERROR(J475/F464,"-")</f>
        <v>1.3108614232209739E-2</v>
      </c>
      <c r="L475" s="186">
        <f t="shared" si="457"/>
        <v>73072</v>
      </c>
      <c r="M475" s="86">
        <f t="shared" si="472"/>
        <v>4.526935264825713E-4</v>
      </c>
      <c r="N475" s="501"/>
      <c r="O475" s="501"/>
      <c r="P475" s="101" t="s">
        <v>154</v>
      </c>
      <c r="Q475" s="183">
        <v>401966</v>
      </c>
      <c r="R475" s="151">
        <f>IFERROR(Q475/N464,"-")</f>
        <v>6.0617046261504451E-3</v>
      </c>
      <c r="S475" s="183">
        <v>2</v>
      </c>
      <c r="T475" s="151">
        <f>IFERROR(S475/O464,"-")</f>
        <v>2.3809523809523808E-2</v>
      </c>
      <c r="U475" s="186">
        <f t="shared" si="458"/>
        <v>200983</v>
      </c>
      <c r="V475" s="86">
        <f t="shared" si="473"/>
        <v>1.2934100756644895E-4</v>
      </c>
      <c r="W475" s="501"/>
      <c r="X475" s="501"/>
      <c r="Y475" s="101" t="s">
        <v>154</v>
      </c>
      <c r="Z475" s="183">
        <v>0</v>
      </c>
      <c r="AA475" s="151">
        <f>IFERROR(Z475/W464,"-")</f>
        <v>0</v>
      </c>
      <c r="AB475" s="183">
        <v>0</v>
      </c>
      <c r="AC475" s="151">
        <f>IFERROR(AB475/X464,"-")</f>
        <v>0</v>
      </c>
      <c r="AD475" s="186" t="str">
        <f t="shared" si="459"/>
        <v>-</v>
      </c>
      <c r="AE475" s="86">
        <f t="shared" si="474"/>
        <v>0</v>
      </c>
      <c r="AF475" s="501"/>
      <c r="AG475" s="501"/>
      <c r="AH475" s="101" t="s">
        <v>154</v>
      </c>
      <c r="AI475" s="183">
        <v>320940</v>
      </c>
      <c r="AJ475" s="151">
        <f>IFERROR(AI475/AF464,"-")</f>
        <v>6.1362244113667948E-3</v>
      </c>
      <c r="AK475" s="183">
        <v>1</v>
      </c>
      <c r="AL475" s="151">
        <f>IFERROR(AK475/AG464,"-")</f>
        <v>1.4084507042253521E-2</v>
      </c>
      <c r="AM475" s="186">
        <f t="shared" si="460"/>
        <v>320940</v>
      </c>
      <c r="AN475" s="86">
        <f t="shared" si="475"/>
        <v>6.4670503783224477E-5</v>
      </c>
      <c r="AO475" s="501"/>
      <c r="AP475" s="520"/>
      <c r="AQ475" s="101" t="s">
        <v>154</v>
      </c>
      <c r="AR475" s="183">
        <f t="shared" si="455"/>
        <v>1234410</v>
      </c>
      <c r="AS475" s="151">
        <f>IFERROR(AR475/AO464,"-")</f>
        <v>2.7262580384096258E-3</v>
      </c>
      <c r="AT475" s="183">
        <f t="shared" si="456"/>
        <v>10</v>
      </c>
      <c r="AU475" s="151">
        <f>IFERROR(AT475/AP464,"-")</f>
        <v>1.3605442176870748E-2</v>
      </c>
      <c r="AV475" s="186">
        <f t="shared" si="461"/>
        <v>123441</v>
      </c>
      <c r="AW475" s="86">
        <f t="shared" si="476"/>
        <v>6.4670503783224474E-4</v>
      </c>
      <c r="AX475" s="98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P475" s="132"/>
      <c r="BQ475" s="132"/>
      <c r="BR475" s="132"/>
      <c r="BS475" s="132"/>
      <c r="BU475" s="66"/>
      <c r="BV475" s="124"/>
    </row>
    <row r="476" spans="2:74" s="10" customFormat="1" ht="14.25" customHeight="1">
      <c r="B476" s="505"/>
      <c r="C476" s="507"/>
      <c r="D476" s="494"/>
      <c r="E476" s="501"/>
      <c r="F476" s="501"/>
      <c r="G476" s="101" t="s">
        <v>155</v>
      </c>
      <c r="H476" s="183">
        <v>2207426</v>
      </c>
      <c r="I476" s="151">
        <f>IFERROR(H476/E464,"-")</f>
        <v>7.2252244231573665E-3</v>
      </c>
      <c r="J476" s="183">
        <v>51</v>
      </c>
      <c r="K476" s="151">
        <f>IFERROR(J476/F464,"-")</f>
        <v>9.5505617977528087E-2</v>
      </c>
      <c r="L476" s="186">
        <f t="shared" si="457"/>
        <v>43282.862745098042</v>
      </c>
      <c r="M476" s="86">
        <f t="shared" si="472"/>
        <v>3.2981956929444482E-3</v>
      </c>
      <c r="N476" s="501"/>
      <c r="O476" s="501"/>
      <c r="P476" s="101" t="s">
        <v>155</v>
      </c>
      <c r="Q476" s="183">
        <v>504570</v>
      </c>
      <c r="R476" s="151">
        <f>IFERROR(Q476/N464,"-")</f>
        <v>7.6089875840661403E-3</v>
      </c>
      <c r="S476" s="183">
        <v>12</v>
      </c>
      <c r="T476" s="151">
        <f>IFERROR(S476/O464,"-")</f>
        <v>0.14285714285714285</v>
      </c>
      <c r="U476" s="186">
        <f t="shared" si="458"/>
        <v>42047.5</v>
      </c>
      <c r="V476" s="86">
        <f t="shared" si="473"/>
        <v>7.7604604539869366E-4</v>
      </c>
      <c r="W476" s="501"/>
      <c r="X476" s="501"/>
      <c r="Y476" s="101" t="s">
        <v>155</v>
      </c>
      <c r="Z476" s="183">
        <v>929406</v>
      </c>
      <c r="AA476" s="151">
        <f>IFERROR(Z476/W464,"-")</f>
        <v>3.2435505446540218E-2</v>
      </c>
      <c r="AB476" s="183">
        <v>6</v>
      </c>
      <c r="AC476" s="151">
        <f>IFERROR(AB476/X464,"-")</f>
        <v>0.13043478260869565</v>
      </c>
      <c r="AD476" s="186">
        <f t="shared" si="459"/>
        <v>154901</v>
      </c>
      <c r="AE476" s="86">
        <f t="shared" si="474"/>
        <v>3.8802302269934683E-4</v>
      </c>
      <c r="AF476" s="501"/>
      <c r="AG476" s="501"/>
      <c r="AH476" s="101" t="s">
        <v>155</v>
      </c>
      <c r="AI476" s="183">
        <v>468614</v>
      </c>
      <c r="AJ476" s="151">
        <f>IFERROR(AI476/AF464,"-")</f>
        <v>8.9596830133614972E-3</v>
      </c>
      <c r="AK476" s="183">
        <v>13</v>
      </c>
      <c r="AL476" s="151">
        <f>IFERROR(AK476/AG464,"-")</f>
        <v>0.18309859154929578</v>
      </c>
      <c r="AM476" s="186">
        <f t="shared" si="460"/>
        <v>36047.230769230766</v>
      </c>
      <c r="AN476" s="86">
        <f t="shared" si="475"/>
        <v>8.4071654918191807E-4</v>
      </c>
      <c r="AO476" s="501"/>
      <c r="AP476" s="520"/>
      <c r="AQ476" s="101" t="s">
        <v>155</v>
      </c>
      <c r="AR476" s="183">
        <f t="shared" si="455"/>
        <v>4110016</v>
      </c>
      <c r="AS476" s="151">
        <f>IFERROR(AR476/AO464,"-")</f>
        <v>9.0771819395437294E-3</v>
      </c>
      <c r="AT476" s="183">
        <f t="shared" si="456"/>
        <v>82</v>
      </c>
      <c r="AU476" s="151">
        <f>IFERROR(AT476/AP464,"-")</f>
        <v>0.11156462585034013</v>
      </c>
      <c r="AV476" s="186">
        <f t="shared" si="461"/>
        <v>50122.146341463413</v>
      </c>
      <c r="AW476" s="86">
        <f t="shared" si="476"/>
        <v>5.3029813102244069E-3</v>
      </c>
      <c r="AX476" s="98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P476" s="132"/>
      <c r="BQ476" s="132"/>
      <c r="BR476" s="132"/>
      <c r="BS476" s="132"/>
      <c r="BU476" s="66"/>
      <c r="BV476" s="124"/>
    </row>
    <row r="477" spans="2:74" s="10" customFormat="1" ht="14.25" customHeight="1">
      <c r="B477" s="505"/>
      <c r="C477" s="507"/>
      <c r="D477" s="494"/>
      <c r="E477" s="501"/>
      <c r="F477" s="501"/>
      <c r="G477" s="101" t="s">
        <v>156</v>
      </c>
      <c r="H477" s="183">
        <v>3175945</v>
      </c>
      <c r="I477" s="151">
        <f>IFERROR(H477/E464,"-")</f>
        <v>1.0395327127887649E-2</v>
      </c>
      <c r="J477" s="183">
        <v>35</v>
      </c>
      <c r="K477" s="151">
        <f>IFERROR(J477/F464,"-")</f>
        <v>6.5543071161048683E-2</v>
      </c>
      <c r="L477" s="186">
        <f t="shared" si="457"/>
        <v>90741.28571428571</v>
      </c>
      <c r="M477" s="86">
        <f t="shared" si="472"/>
        <v>2.2634676324128564E-3</v>
      </c>
      <c r="N477" s="501"/>
      <c r="O477" s="501"/>
      <c r="P477" s="101" t="s">
        <v>156</v>
      </c>
      <c r="Q477" s="183">
        <v>299768</v>
      </c>
      <c r="R477" s="151">
        <f>IFERROR(Q477/N464,"-")</f>
        <v>4.5205442061564075E-3</v>
      </c>
      <c r="S477" s="183">
        <v>4</v>
      </c>
      <c r="T477" s="151">
        <f>IFERROR(S477/O464,"-")</f>
        <v>4.7619047619047616E-2</v>
      </c>
      <c r="U477" s="186">
        <f t="shared" si="458"/>
        <v>74942</v>
      </c>
      <c r="V477" s="86">
        <f t="shared" si="473"/>
        <v>2.5868201513289791E-4</v>
      </c>
      <c r="W477" s="501"/>
      <c r="X477" s="501"/>
      <c r="Y477" s="101" t="s">
        <v>156</v>
      </c>
      <c r="Z477" s="183">
        <v>2326</v>
      </c>
      <c r="AA477" s="151">
        <f>IFERROR(Z477/W464,"-")</f>
        <v>8.1175488073729403E-5</v>
      </c>
      <c r="AB477" s="183">
        <v>1</v>
      </c>
      <c r="AC477" s="151">
        <f>IFERROR(AB477/X464,"-")</f>
        <v>2.1739130434782608E-2</v>
      </c>
      <c r="AD477" s="186">
        <f t="shared" si="459"/>
        <v>2326</v>
      </c>
      <c r="AE477" s="86">
        <f t="shared" si="474"/>
        <v>6.4670503783224477E-5</v>
      </c>
      <c r="AF477" s="501"/>
      <c r="AG477" s="501"/>
      <c r="AH477" s="101" t="s">
        <v>156</v>
      </c>
      <c r="AI477" s="183">
        <v>404279</v>
      </c>
      <c r="AJ477" s="151">
        <f>IFERROR(AI477/AF464,"-")</f>
        <v>7.7296275590545156E-3</v>
      </c>
      <c r="AK477" s="183">
        <v>9</v>
      </c>
      <c r="AL477" s="151">
        <f>IFERROR(AK477/AG464,"-")</f>
        <v>0.12676056338028169</v>
      </c>
      <c r="AM477" s="186">
        <f t="shared" si="460"/>
        <v>44919.888888888891</v>
      </c>
      <c r="AN477" s="86">
        <f t="shared" si="475"/>
        <v>5.8203453404902022E-4</v>
      </c>
      <c r="AO477" s="501"/>
      <c r="AP477" s="520"/>
      <c r="AQ477" s="101" t="s">
        <v>156</v>
      </c>
      <c r="AR477" s="183">
        <f t="shared" si="455"/>
        <v>3882318</v>
      </c>
      <c r="AS477" s="151">
        <f>IFERROR(AR477/AO464,"-")</f>
        <v>8.5742991835471034E-3</v>
      </c>
      <c r="AT477" s="183">
        <f t="shared" si="456"/>
        <v>49</v>
      </c>
      <c r="AU477" s="151">
        <f>IFERROR(AT477/AP464,"-")</f>
        <v>6.6666666666666666E-2</v>
      </c>
      <c r="AV477" s="186">
        <f t="shared" si="461"/>
        <v>79230.979591836731</v>
      </c>
      <c r="AW477" s="86">
        <f t="shared" si="476"/>
        <v>3.1688546853779992E-3</v>
      </c>
      <c r="AX477" s="98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P477" s="132"/>
      <c r="BQ477" s="132"/>
      <c r="BR477" s="132"/>
      <c r="BS477" s="132"/>
      <c r="BU477" s="66"/>
      <c r="BV477" s="124"/>
    </row>
    <row r="478" spans="2:74" s="10" customFormat="1" ht="14.25" customHeight="1">
      <c r="B478" s="505"/>
      <c r="C478" s="507"/>
      <c r="D478" s="494"/>
      <c r="E478" s="501"/>
      <c r="F478" s="501"/>
      <c r="G478" s="101" t="s">
        <v>157</v>
      </c>
      <c r="H478" s="183">
        <v>695406</v>
      </c>
      <c r="I478" s="151">
        <f>IFERROR(H478/E464,"-")</f>
        <v>2.2761643720832191E-3</v>
      </c>
      <c r="J478" s="183">
        <v>31</v>
      </c>
      <c r="K478" s="151">
        <f>IFERROR(J478/F464,"-")</f>
        <v>5.8052434456928842E-2</v>
      </c>
      <c r="L478" s="186">
        <f t="shared" si="457"/>
        <v>22432.451612903227</v>
      </c>
      <c r="M478" s="86">
        <f t="shared" si="472"/>
        <v>2.0047856172799587E-3</v>
      </c>
      <c r="N478" s="501"/>
      <c r="O478" s="501"/>
      <c r="P478" s="101" t="s">
        <v>157</v>
      </c>
      <c r="Q478" s="183">
        <v>1053785</v>
      </c>
      <c r="R478" s="151">
        <f>IFERROR(Q478/N464,"-")</f>
        <v>1.5891228137374671E-2</v>
      </c>
      <c r="S478" s="183">
        <v>6</v>
      </c>
      <c r="T478" s="151">
        <f>IFERROR(S478/O464,"-")</f>
        <v>7.1428571428571425E-2</v>
      </c>
      <c r="U478" s="186">
        <f t="shared" si="458"/>
        <v>175630.83333333334</v>
      </c>
      <c r="V478" s="86">
        <f t="shared" si="473"/>
        <v>3.8802302269934683E-4</v>
      </c>
      <c r="W478" s="501"/>
      <c r="X478" s="501"/>
      <c r="Y478" s="101" t="s">
        <v>157</v>
      </c>
      <c r="Z478" s="183">
        <v>6946</v>
      </c>
      <c r="AA478" s="151">
        <f>IFERROR(Z478/W464,"-")</f>
        <v>2.4240969052455907E-4</v>
      </c>
      <c r="AB478" s="183">
        <v>2</v>
      </c>
      <c r="AC478" s="151">
        <f>IFERROR(AB478/X464,"-")</f>
        <v>4.3478260869565216E-2</v>
      </c>
      <c r="AD478" s="186">
        <f t="shared" si="459"/>
        <v>3473</v>
      </c>
      <c r="AE478" s="86">
        <f t="shared" si="474"/>
        <v>1.2934100756644895E-4</v>
      </c>
      <c r="AF478" s="501"/>
      <c r="AG478" s="501"/>
      <c r="AH478" s="101" t="s">
        <v>157</v>
      </c>
      <c r="AI478" s="183">
        <v>258062</v>
      </c>
      <c r="AJ478" s="151">
        <f>IFERROR(AI478/AF464,"-")</f>
        <v>4.9340261234066731E-3</v>
      </c>
      <c r="AK478" s="183">
        <v>7</v>
      </c>
      <c r="AL478" s="151">
        <f>IFERROR(AK478/AG464,"-")</f>
        <v>9.8591549295774641E-2</v>
      </c>
      <c r="AM478" s="186">
        <f t="shared" si="460"/>
        <v>36866</v>
      </c>
      <c r="AN478" s="86">
        <f t="shared" si="475"/>
        <v>4.526935264825713E-4</v>
      </c>
      <c r="AO478" s="501"/>
      <c r="AP478" s="520"/>
      <c r="AQ478" s="101" t="s">
        <v>157</v>
      </c>
      <c r="AR478" s="183">
        <f t="shared" si="455"/>
        <v>2014199</v>
      </c>
      <c r="AS478" s="151">
        <f>IFERROR(AR478/AO464,"-")</f>
        <v>4.4484621922267556E-3</v>
      </c>
      <c r="AT478" s="183">
        <f t="shared" si="456"/>
        <v>46</v>
      </c>
      <c r="AU478" s="151">
        <f>IFERROR(AT478/AP464,"-")</f>
        <v>6.2585034013605448E-2</v>
      </c>
      <c r="AV478" s="186">
        <f t="shared" si="461"/>
        <v>43786.934782608696</v>
      </c>
      <c r="AW478" s="86">
        <f t="shared" si="476"/>
        <v>2.9748431740283256E-3</v>
      </c>
      <c r="AX478" s="98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P478" s="132"/>
      <c r="BQ478" s="132"/>
      <c r="BR478" s="132"/>
      <c r="BS478" s="132"/>
      <c r="BU478" s="66"/>
      <c r="BV478" s="124"/>
    </row>
    <row r="479" spans="2:74" s="10" customFormat="1" ht="14.25" customHeight="1">
      <c r="B479" s="505"/>
      <c r="C479" s="507"/>
      <c r="D479" s="494"/>
      <c r="E479" s="501"/>
      <c r="F479" s="501"/>
      <c r="G479" s="102" t="s">
        <v>158</v>
      </c>
      <c r="H479" s="184">
        <v>368109</v>
      </c>
      <c r="I479" s="152">
        <f>IFERROR(H479/E464,"-")</f>
        <v>1.2048739741146635E-3</v>
      </c>
      <c r="J479" s="184">
        <v>31</v>
      </c>
      <c r="K479" s="152">
        <f>IFERROR(J479/F464,"-")</f>
        <v>5.8052434456928842E-2</v>
      </c>
      <c r="L479" s="187">
        <f t="shared" si="457"/>
        <v>11874.483870967742</v>
      </c>
      <c r="M479" s="87">
        <f t="shared" si="472"/>
        <v>2.0047856172799587E-3</v>
      </c>
      <c r="N479" s="501"/>
      <c r="O479" s="501"/>
      <c r="P479" s="102" t="s">
        <v>158</v>
      </c>
      <c r="Q479" s="184">
        <v>21003</v>
      </c>
      <c r="R479" s="152">
        <f>IFERROR(Q479/N464,"-")</f>
        <v>3.1672823637580739E-4</v>
      </c>
      <c r="S479" s="184">
        <v>7</v>
      </c>
      <c r="T479" s="152">
        <f>IFERROR(S479/O464,"-")</f>
        <v>8.3333333333333329E-2</v>
      </c>
      <c r="U479" s="187">
        <f t="shared" si="458"/>
        <v>3000.4285714285716</v>
      </c>
      <c r="V479" s="87">
        <f t="shared" si="473"/>
        <v>4.526935264825713E-4</v>
      </c>
      <c r="W479" s="501"/>
      <c r="X479" s="501"/>
      <c r="Y479" s="102" t="s">
        <v>158</v>
      </c>
      <c r="Z479" s="184">
        <v>27757</v>
      </c>
      <c r="AA479" s="152">
        <f>IFERROR(Z479/W464,"-")</f>
        <v>9.6869648429170549E-4</v>
      </c>
      <c r="AB479" s="184">
        <v>7</v>
      </c>
      <c r="AC479" s="152">
        <f>IFERROR(AB479/X464,"-")</f>
        <v>0.15217391304347827</v>
      </c>
      <c r="AD479" s="187">
        <f t="shared" si="459"/>
        <v>3965.2857142857142</v>
      </c>
      <c r="AE479" s="87">
        <f t="shared" si="474"/>
        <v>4.526935264825713E-4</v>
      </c>
      <c r="AF479" s="501"/>
      <c r="AG479" s="501"/>
      <c r="AH479" s="102" t="s">
        <v>158</v>
      </c>
      <c r="AI479" s="184">
        <v>230427</v>
      </c>
      <c r="AJ479" s="152">
        <f>IFERROR(AI479/AF464,"-")</f>
        <v>4.4056577006232204E-3</v>
      </c>
      <c r="AK479" s="184">
        <v>9</v>
      </c>
      <c r="AL479" s="152">
        <f>IFERROR(AK479/AG464,"-")</f>
        <v>0.12676056338028169</v>
      </c>
      <c r="AM479" s="187">
        <f t="shared" si="460"/>
        <v>25603</v>
      </c>
      <c r="AN479" s="87">
        <f t="shared" si="475"/>
        <v>5.8203453404902022E-4</v>
      </c>
      <c r="AO479" s="501"/>
      <c r="AP479" s="520"/>
      <c r="AQ479" s="102" t="s">
        <v>158</v>
      </c>
      <c r="AR479" s="184">
        <f t="shared" si="455"/>
        <v>647296</v>
      </c>
      <c r="AS479" s="152">
        <f>IFERROR(AR479/AO464,"-")</f>
        <v>1.4295865419353352E-3</v>
      </c>
      <c r="AT479" s="184">
        <f t="shared" si="456"/>
        <v>54</v>
      </c>
      <c r="AU479" s="152">
        <f>IFERROR(AT479/AP464,"-")</f>
        <v>7.3469387755102047E-2</v>
      </c>
      <c r="AV479" s="187">
        <f t="shared" si="461"/>
        <v>11986.962962962964</v>
      </c>
      <c r="AW479" s="87">
        <f t="shared" si="476"/>
        <v>3.4922072042941213E-3</v>
      </c>
      <c r="AX479" s="98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P479" s="132"/>
      <c r="BQ479" s="132"/>
      <c r="BR479" s="132"/>
      <c r="BS479" s="132"/>
      <c r="BU479" s="66"/>
      <c r="BV479" s="124"/>
    </row>
    <row r="480" spans="2:74" s="10" customFormat="1" ht="14.25" customHeight="1">
      <c r="B480" s="505"/>
      <c r="C480" s="508"/>
      <c r="D480" s="495"/>
      <c r="E480" s="502"/>
      <c r="F480" s="502"/>
      <c r="G480" s="103" t="s">
        <v>81</v>
      </c>
      <c r="H480" s="174">
        <v>57192700</v>
      </c>
      <c r="I480" s="152">
        <f>IFERROR(H480/E464,"-")</f>
        <v>0.18719997538595284</v>
      </c>
      <c r="J480" s="184">
        <v>395</v>
      </c>
      <c r="K480" s="152">
        <f>IFERROR(J480/F464,"-")</f>
        <v>0.73970037453183524</v>
      </c>
      <c r="L480" s="187">
        <f t="shared" si="457"/>
        <v>144791.64556962025</v>
      </c>
      <c r="M480" s="88">
        <f t="shared" si="472"/>
        <v>2.5544848994373665E-2</v>
      </c>
      <c r="N480" s="502"/>
      <c r="O480" s="502"/>
      <c r="P480" s="103" t="s">
        <v>81</v>
      </c>
      <c r="Q480" s="174">
        <v>9958052</v>
      </c>
      <c r="R480" s="152">
        <f>IFERROR(Q480/N464,"-")</f>
        <v>0.1501688448173395</v>
      </c>
      <c r="S480" s="184">
        <v>73</v>
      </c>
      <c r="T480" s="152">
        <f>IFERROR(S480/O464,"-")</f>
        <v>0.86904761904761907</v>
      </c>
      <c r="U480" s="187">
        <f t="shared" si="458"/>
        <v>136411.67123287672</v>
      </c>
      <c r="V480" s="88">
        <f t="shared" si="473"/>
        <v>4.7209467761753863E-3</v>
      </c>
      <c r="W480" s="502"/>
      <c r="X480" s="502"/>
      <c r="Y480" s="103" t="s">
        <v>81</v>
      </c>
      <c r="Z480" s="174">
        <v>5412550</v>
      </c>
      <c r="AA480" s="152">
        <f>IFERROR(Z480/W464,"-")</f>
        <v>0.1888935459903113</v>
      </c>
      <c r="AB480" s="184">
        <v>40</v>
      </c>
      <c r="AC480" s="152">
        <f>IFERROR(AB480/X464,"-")</f>
        <v>0.86956521739130432</v>
      </c>
      <c r="AD480" s="187">
        <f t="shared" si="459"/>
        <v>135313.75</v>
      </c>
      <c r="AE480" s="88">
        <f t="shared" si="474"/>
        <v>2.586820151328979E-3</v>
      </c>
      <c r="AF480" s="502"/>
      <c r="AG480" s="502"/>
      <c r="AH480" s="103" t="s">
        <v>81</v>
      </c>
      <c r="AI480" s="174">
        <v>12063321</v>
      </c>
      <c r="AJ480" s="152">
        <f>IFERROR(AI480/AF464,"-")</f>
        <v>0.23064511996745091</v>
      </c>
      <c r="AK480" s="184">
        <v>59</v>
      </c>
      <c r="AL480" s="152">
        <f>IFERROR(AK480/AG464,"-")</f>
        <v>0.83098591549295775</v>
      </c>
      <c r="AM480" s="187">
        <f t="shared" si="460"/>
        <v>204463.06779661018</v>
      </c>
      <c r="AN480" s="88">
        <f t="shared" si="475"/>
        <v>3.8155597232102439E-3</v>
      </c>
      <c r="AO480" s="502"/>
      <c r="AP480" s="521"/>
      <c r="AQ480" s="103" t="s">
        <v>81</v>
      </c>
      <c r="AR480" s="174">
        <f t="shared" si="455"/>
        <v>84626623</v>
      </c>
      <c r="AS480" s="152">
        <f>IFERROR(AR480/AO464,"-")</f>
        <v>0.18690225388421264</v>
      </c>
      <c r="AT480" s="184">
        <f t="shared" si="456"/>
        <v>567</v>
      </c>
      <c r="AU480" s="152">
        <f>IFERROR(AT480/AP464,"-")</f>
        <v>0.77142857142857146</v>
      </c>
      <c r="AV480" s="187">
        <f t="shared" si="461"/>
        <v>149253.30335097</v>
      </c>
      <c r="AW480" s="88">
        <f t="shared" si="476"/>
        <v>3.6668175645088279E-2</v>
      </c>
      <c r="AX480" s="98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P480" s="132"/>
      <c r="BQ480" s="132"/>
      <c r="BR480" s="132"/>
      <c r="BS480" s="132"/>
      <c r="BU480" s="66"/>
      <c r="BV480" s="124"/>
    </row>
    <row r="481" spans="2:74" s="10" customFormat="1" ht="14.25" customHeight="1">
      <c r="B481" s="505">
        <v>29</v>
      </c>
      <c r="C481" s="506" t="s">
        <v>38</v>
      </c>
      <c r="D481" s="493">
        <f>BL33</f>
        <v>13522</v>
      </c>
      <c r="E481" s="503">
        <f t="shared" ref="E481" si="477">VLOOKUP(C481,$AY$5:$BI$78,2,0)</f>
        <v>389560860</v>
      </c>
      <c r="F481" s="503">
        <f t="shared" ref="F481" si="478">VLOOKUP(C481,$AY$5:$BI$78,7,0)</f>
        <v>610</v>
      </c>
      <c r="G481" s="99" t="s">
        <v>144</v>
      </c>
      <c r="H481" s="182">
        <v>2637761</v>
      </c>
      <c r="I481" s="150">
        <f>IFERROR(H481/E481,"-")</f>
        <v>6.7711140179739825E-3</v>
      </c>
      <c r="J481" s="182">
        <v>99</v>
      </c>
      <c r="K481" s="150">
        <f>IFERROR(J481/F481,"-")</f>
        <v>0.16229508196721312</v>
      </c>
      <c r="L481" s="185">
        <f t="shared" si="457"/>
        <v>26644.050505050505</v>
      </c>
      <c r="M481" s="85">
        <f>IFERROR(J481/$BL$33,0)</f>
        <v>7.321402159443869E-3</v>
      </c>
      <c r="N481" s="503">
        <f t="shared" ref="N481" si="479">VLOOKUP(C481,$AY$5:$BI$78,3,0)</f>
        <v>64055840</v>
      </c>
      <c r="O481" s="503">
        <f t="shared" ref="O481" si="480">VLOOKUP(C481,$AY$5:$BI$78,8,0)</f>
        <v>90</v>
      </c>
      <c r="P481" s="99" t="s">
        <v>144</v>
      </c>
      <c r="Q481" s="182">
        <v>2157111</v>
      </c>
      <c r="R481" s="150">
        <f>IFERROR(Q481/N481,"-")</f>
        <v>3.3675477520863049E-2</v>
      </c>
      <c r="S481" s="182">
        <v>27</v>
      </c>
      <c r="T481" s="150">
        <f>IFERROR(S481/O481,"-")</f>
        <v>0.3</v>
      </c>
      <c r="U481" s="185">
        <f t="shared" si="458"/>
        <v>79893</v>
      </c>
      <c r="V481" s="85">
        <f>IFERROR(S481/$BL$33,0)</f>
        <v>1.9967460434846917E-3</v>
      </c>
      <c r="W481" s="503">
        <f t="shared" ref="W481" si="481">VLOOKUP(C481,$AY$5:$BI$78,4,0)</f>
        <v>49719970</v>
      </c>
      <c r="X481" s="503">
        <f t="shared" ref="X481" si="482">VLOOKUP(C481,$AY$5:$BI$78,9,0)</f>
        <v>59</v>
      </c>
      <c r="Y481" s="99" t="s">
        <v>144</v>
      </c>
      <c r="Z481" s="182">
        <v>349015</v>
      </c>
      <c r="AA481" s="150">
        <f>IFERROR(Z481/W481,"-")</f>
        <v>7.0196140504509555E-3</v>
      </c>
      <c r="AB481" s="182">
        <v>11</v>
      </c>
      <c r="AC481" s="150">
        <f>IFERROR(AB481/X481,"-")</f>
        <v>0.1864406779661017</v>
      </c>
      <c r="AD481" s="185">
        <f t="shared" si="459"/>
        <v>31728.636363636364</v>
      </c>
      <c r="AE481" s="85">
        <f>IFERROR(AB481/$BL$33,0)</f>
        <v>8.1348912882709659E-4</v>
      </c>
      <c r="AF481" s="503">
        <f t="shared" ref="AF481" si="483">VLOOKUP(C481,$AY$5:$BI$78,5,0)</f>
        <v>66095470</v>
      </c>
      <c r="AG481" s="503">
        <f t="shared" ref="AG481" si="484">VLOOKUP(C481,$AY$5:$BI$78,10,0)</f>
        <v>74</v>
      </c>
      <c r="AH481" s="99" t="s">
        <v>144</v>
      </c>
      <c r="AI481" s="182">
        <v>184786</v>
      </c>
      <c r="AJ481" s="150">
        <f>IFERROR(AI481/AF481,"-")</f>
        <v>2.7957437930315045E-3</v>
      </c>
      <c r="AK481" s="182">
        <v>18</v>
      </c>
      <c r="AL481" s="150">
        <f>IFERROR(AK481/AG481,"-")</f>
        <v>0.24324324324324326</v>
      </c>
      <c r="AM481" s="185">
        <f t="shared" si="460"/>
        <v>10265.888888888889</v>
      </c>
      <c r="AN481" s="85">
        <f>IFERROR(AK481/$BL$33,0)</f>
        <v>1.3311640289897944E-3</v>
      </c>
      <c r="AO481" s="503">
        <f t="shared" ref="AO481" si="485">VLOOKUP(C481,$AY$5:$BI$78,6,0)</f>
        <v>569432140</v>
      </c>
      <c r="AP481" s="519">
        <f t="shared" ref="AP481" si="486">VLOOKUP(C481,$AY$5:$BI$78,11,0)</f>
        <v>833</v>
      </c>
      <c r="AQ481" s="99" t="s">
        <v>144</v>
      </c>
      <c r="AR481" s="182">
        <f t="shared" si="455"/>
        <v>5328673</v>
      </c>
      <c r="AS481" s="150">
        <f>IFERROR(AR481/AO481,"-")</f>
        <v>9.3578718616058442E-3</v>
      </c>
      <c r="AT481" s="182">
        <f t="shared" si="456"/>
        <v>155</v>
      </c>
      <c r="AU481" s="150">
        <f>IFERROR(AT481/AP481,"-")</f>
        <v>0.18607442977190877</v>
      </c>
      <c r="AV481" s="185">
        <f t="shared" si="461"/>
        <v>34378.535483870968</v>
      </c>
      <c r="AW481" s="85">
        <f>IFERROR(AT481/$BL$33,0)</f>
        <v>1.1462801360745453E-2</v>
      </c>
      <c r="AX481" s="98"/>
      <c r="AY481" s="66"/>
      <c r="AZ481" s="66"/>
      <c r="BA481" s="66"/>
      <c r="BB481" s="66"/>
      <c r="BC481" s="66"/>
      <c r="BD481" s="66"/>
      <c r="BE481" s="66"/>
      <c r="BF481" s="66"/>
      <c r="BG481" s="66"/>
      <c r="BH481" s="66"/>
      <c r="BI481" s="66"/>
      <c r="BP481" s="132"/>
      <c r="BQ481" s="132"/>
      <c r="BR481" s="132"/>
      <c r="BS481" s="132"/>
      <c r="BU481" s="66"/>
      <c r="BV481" s="124"/>
    </row>
    <row r="482" spans="2:74" s="10" customFormat="1" ht="14.25" customHeight="1">
      <c r="B482" s="505"/>
      <c r="C482" s="507"/>
      <c r="D482" s="494"/>
      <c r="E482" s="501"/>
      <c r="F482" s="501"/>
      <c r="G482" s="100" t="s">
        <v>145</v>
      </c>
      <c r="H482" s="183">
        <v>7117036</v>
      </c>
      <c r="I482" s="151">
        <f>IFERROR(H482/E481,"-")</f>
        <v>1.8269381580069414E-2</v>
      </c>
      <c r="J482" s="183">
        <v>136</v>
      </c>
      <c r="K482" s="151">
        <f>IFERROR(J482/F481,"-")</f>
        <v>0.22295081967213115</v>
      </c>
      <c r="L482" s="186">
        <f t="shared" si="457"/>
        <v>52331.147058823532</v>
      </c>
      <c r="M482" s="86">
        <f t="shared" ref="M482:M497" si="487">IFERROR(J482/$BL$33,0)</f>
        <v>1.0057683774589557E-2</v>
      </c>
      <c r="N482" s="501"/>
      <c r="O482" s="501"/>
      <c r="P482" s="100" t="s">
        <v>145</v>
      </c>
      <c r="Q482" s="183">
        <v>462630</v>
      </c>
      <c r="R482" s="151">
        <f>IFERROR(Q482/N481,"-")</f>
        <v>7.2222922999682776E-3</v>
      </c>
      <c r="S482" s="183">
        <v>18</v>
      </c>
      <c r="T482" s="151">
        <f>IFERROR(S482/O481,"-")</f>
        <v>0.2</v>
      </c>
      <c r="U482" s="186">
        <f t="shared" si="458"/>
        <v>25701.666666666668</v>
      </c>
      <c r="V482" s="86">
        <f t="shared" ref="V482:V497" si="488">IFERROR(S482/$BL$33,0)</f>
        <v>1.3311640289897944E-3</v>
      </c>
      <c r="W482" s="501"/>
      <c r="X482" s="501"/>
      <c r="Y482" s="100" t="s">
        <v>145</v>
      </c>
      <c r="Z482" s="183">
        <v>1341416</v>
      </c>
      <c r="AA482" s="151">
        <f>IFERROR(Z482/W481,"-")</f>
        <v>2.6979420944944255E-2</v>
      </c>
      <c r="AB482" s="183">
        <v>17</v>
      </c>
      <c r="AC482" s="151">
        <f>IFERROR(AB482/X481,"-")</f>
        <v>0.28813559322033899</v>
      </c>
      <c r="AD482" s="186">
        <f t="shared" si="459"/>
        <v>78906.823529411762</v>
      </c>
      <c r="AE482" s="86">
        <f t="shared" ref="AE482:AE497" si="489">IFERROR(AB482/$BL$33,0)</f>
        <v>1.2572104718236946E-3</v>
      </c>
      <c r="AF482" s="501"/>
      <c r="AG482" s="501"/>
      <c r="AH482" s="100" t="s">
        <v>145</v>
      </c>
      <c r="AI482" s="183">
        <v>1308257</v>
      </c>
      <c r="AJ482" s="151">
        <f>IFERROR(AI482/AF481,"-")</f>
        <v>1.9793444240581087E-2</v>
      </c>
      <c r="AK482" s="183">
        <v>30</v>
      </c>
      <c r="AL482" s="151">
        <f>IFERROR(AK482/AG481,"-")</f>
        <v>0.40540540540540543</v>
      </c>
      <c r="AM482" s="186">
        <f t="shared" si="460"/>
        <v>43608.566666666666</v>
      </c>
      <c r="AN482" s="86">
        <f t="shared" ref="AN482:AN497" si="490">IFERROR(AK482/$BL$33,0)</f>
        <v>2.2186067149829905E-3</v>
      </c>
      <c r="AO482" s="501"/>
      <c r="AP482" s="520"/>
      <c r="AQ482" s="100" t="s">
        <v>145</v>
      </c>
      <c r="AR482" s="183">
        <f t="shared" si="455"/>
        <v>10229339</v>
      </c>
      <c r="AS482" s="151">
        <f>IFERROR(AR482/AO481,"-")</f>
        <v>1.7964105433177693E-2</v>
      </c>
      <c r="AT482" s="183">
        <f t="shared" si="456"/>
        <v>201</v>
      </c>
      <c r="AU482" s="151">
        <f>IFERROR(AT482/AP481,"-")</f>
        <v>0.24129651860744297</v>
      </c>
      <c r="AV482" s="186">
        <f t="shared" si="461"/>
        <v>50892.233830845769</v>
      </c>
      <c r="AW482" s="86">
        <f t="shared" ref="AW482:AW497" si="491">IFERROR(AT482/$BL$33,0)</f>
        <v>1.4864664990386037E-2</v>
      </c>
      <c r="AX482" s="98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P482" s="132"/>
      <c r="BQ482" s="132"/>
      <c r="BR482" s="132"/>
      <c r="BS482" s="132"/>
      <c r="BU482" s="66"/>
      <c r="BV482" s="124"/>
    </row>
    <row r="483" spans="2:74" s="10" customFormat="1" ht="14.25" customHeight="1">
      <c r="B483" s="505"/>
      <c r="C483" s="507"/>
      <c r="D483" s="494"/>
      <c r="E483" s="501"/>
      <c r="F483" s="501"/>
      <c r="G483" s="101" t="s">
        <v>146</v>
      </c>
      <c r="H483" s="183">
        <v>11850367</v>
      </c>
      <c r="I483" s="151">
        <f>IFERROR(H483/E481,"-")</f>
        <v>3.0419809115320259E-2</v>
      </c>
      <c r="J483" s="183">
        <v>187</v>
      </c>
      <c r="K483" s="151">
        <f>IFERROR(J483/F481,"-")</f>
        <v>0.30655737704918035</v>
      </c>
      <c r="L483" s="186">
        <f t="shared" si="457"/>
        <v>63370.946524064173</v>
      </c>
      <c r="M483" s="86">
        <f t="shared" si="487"/>
        <v>1.3829315190060643E-2</v>
      </c>
      <c r="N483" s="501"/>
      <c r="O483" s="501"/>
      <c r="P483" s="101" t="s">
        <v>146</v>
      </c>
      <c r="Q483" s="183">
        <v>829304</v>
      </c>
      <c r="R483" s="151">
        <f>IFERROR(Q483/N481,"-")</f>
        <v>1.2946579109726764E-2</v>
      </c>
      <c r="S483" s="183">
        <v>29</v>
      </c>
      <c r="T483" s="151">
        <f>IFERROR(S483/O481,"-")</f>
        <v>0.32222222222222224</v>
      </c>
      <c r="U483" s="186">
        <f t="shared" si="458"/>
        <v>28596.689655172413</v>
      </c>
      <c r="V483" s="86">
        <f t="shared" si="488"/>
        <v>2.1446531578168909E-3</v>
      </c>
      <c r="W483" s="501"/>
      <c r="X483" s="501"/>
      <c r="Y483" s="101" t="s">
        <v>146</v>
      </c>
      <c r="Z483" s="183">
        <v>608963</v>
      </c>
      <c r="AA483" s="151">
        <f>IFERROR(Z483/W481,"-")</f>
        <v>1.2247855338609417E-2</v>
      </c>
      <c r="AB483" s="183">
        <v>21</v>
      </c>
      <c r="AC483" s="151">
        <f>IFERROR(AB483/X481,"-")</f>
        <v>0.3559322033898305</v>
      </c>
      <c r="AD483" s="186">
        <f t="shared" si="459"/>
        <v>28998.238095238095</v>
      </c>
      <c r="AE483" s="86">
        <f t="shared" si="489"/>
        <v>1.5530247004880934E-3</v>
      </c>
      <c r="AF483" s="501"/>
      <c r="AG483" s="501"/>
      <c r="AH483" s="101" t="s">
        <v>146</v>
      </c>
      <c r="AI483" s="183">
        <v>897827</v>
      </c>
      <c r="AJ483" s="151">
        <f>IFERROR(AI483/AF481,"-")</f>
        <v>1.3583790235548669E-2</v>
      </c>
      <c r="AK483" s="183">
        <v>22</v>
      </c>
      <c r="AL483" s="151">
        <f>IFERROR(AK483/AG481,"-")</f>
        <v>0.29729729729729731</v>
      </c>
      <c r="AM483" s="186">
        <f t="shared" si="460"/>
        <v>40810.318181818184</v>
      </c>
      <c r="AN483" s="86">
        <f t="shared" si="490"/>
        <v>1.6269782576541932E-3</v>
      </c>
      <c r="AO483" s="501"/>
      <c r="AP483" s="520"/>
      <c r="AQ483" s="101" t="s">
        <v>146</v>
      </c>
      <c r="AR483" s="183">
        <f t="shared" si="455"/>
        <v>14186461</v>
      </c>
      <c r="AS483" s="151">
        <f>IFERROR(AR483/AO481,"-")</f>
        <v>2.4913347883735542E-2</v>
      </c>
      <c r="AT483" s="183">
        <f t="shared" si="456"/>
        <v>259</v>
      </c>
      <c r="AU483" s="151">
        <f>IFERROR(AT483/AP481,"-")</f>
        <v>0.31092436974789917</v>
      </c>
      <c r="AV483" s="186">
        <f t="shared" si="461"/>
        <v>54773.980694980695</v>
      </c>
      <c r="AW483" s="86">
        <f t="shared" si="491"/>
        <v>1.9153971306019819E-2</v>
      </c>
      <c r="AX483" s="98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P483" s="132"/>
      <c r="BQ483" s="132"/>
      <c r="BR483" s="132"/>
      <c r="BS483" s="132"/>
      <c r="BU483" s="66"/>
      <c r="BV483" s="124"/>
    </row>
    <row r="484" spans="2:74" s="10" customFormat="1" ht="14.25" customHeight="1">
      <c r="B484" s="505"/>
      <c r="C484" s="507"/>
      <c r="D484" s="494"/>
      <c r="E484" s="501"/>
      <c r="F484" s="501"/>
      <c r="G484" s="101" t="s">
        <v>147</v>
      </c>
      <c r="H484" s="183">
        <v>2517530</v>
      </c>
      <c r="I484" s="151">
        <f>IFERROR(H484/E481,"-")</f>
        <v>6.4624818828051666E-3</v>
      </c>
      <c r="J484" s="183">
        <v>25</v>
      </c>
      <c r="K484" s="151">
        <f>IFERROR(J484/F481,"-")</f>
        <v>4.0983606557377046E-2</v>
      </c>
      <c r="L484" s="186">
        <f t="shared" si="457"/>
        <v>100701.2</v>
      </c>
      <c r="M484" s="86">
        <f t="shared" si="487"/>
        <v>1.8488389291524921E-3</v>
      </c>
      <c r="N484" s="501"/>
      <c r="O484" s="501"/>
      <c r="P484" s="101" t="s">
        <v>147</v>
      </c>
      <c r="Q484" s="183">
        <v>126820</v>
      </c>
      <c r="R484" s="151">
        <f>IFERROR(Q484/N481,"-")</f>
        <v>1.9798350938805892E-3</v>
      </c>
      <c r="S484" s="183">
        <v>8</v>
      </c>
      <c r="T484" s="151">
        <f>IFERROR(S484/O481,"-")</f>
        <v>8.8888888888888892E-2</v>
      </c>
      <c r="U484" s="186">
        <f t="shared" si="458"/>
        <v>15852.5</v>
      </c>
      <c r="V484" s="86">
        <f t="shared" si="488"/>
        <v>5.9162845732879752E-4</v>
      </c>
      <c r="W484" s="501"/>
      <c r="X484" s="501"/>
      <c r="Y484" s="101" t="s">
        <v>147</v>
      </c>
      <c r="Z484" s="183">
        <v>105630</v>
      </c>
      <c r="AA484" s="151">
        <f>IFERROR(Z484/W481,"-")</f>
        <v>2.1244984661092916E-3</v>
      </c>
      <c r="AB484" s="183">
        <v>4</v>
      </c>
      <c r="AC484" s="151">
        <f>IFERROR(AB484/X481,"-")</f>
        <v>6.7796610169491525E-2</v>
      </c>
      <c r="AD484" s="186">
        <f t="shared" si="459"/>
        <v>26407.5</v>
      </c>
      <c r="AE484" s="86">
        <f t="shared" si="489"/>
        <v>2.9581422866439876E-4</v>
      </c>
      <c r="AF484" s="501"/>
      <c r="AG484" s="501"/>
      <c r="AH484" s="101" t="s">
        <v>147</v>
      </c>
      <c r="AI484" s="183">
        <v>39476</v>
      </c>
      <c r="AJ484" s="151">
        <f>IFERROR(AI484/AF481,"-")</f>
        <v>5.9725727043018228E-4</v>
      </c>
      <c r="AK484" s="183">
        <v>5</v>
      </c>
      <c r="AL484" s="151">
        <f>IFERROR(AK484/AG481,"-")</f>
        <v>6.7567567567567571E-2</v>
      </c>
      <c r="AM484" s="186">
        <f t="shared" si="460"/>
        <v>7895.2</v>
      </c>
      <c r="AN484" s="86">
        <f t="shared" si="490"/>
        <v>3.6976778583049845E-4</v>
      </c>
      <c r="AO484" s="501"/>
      <c r="AP484" s="520"/>
      <c r="AQ484" s="101" t="s">
        <v>147</v>
      </c>
      <c r="AR484" s="183">
        <f t="shared" si="455"/>
        <v>2789456</v>
      </c>
      <c r="AS484" s="151">
        <f>IFERROR(AR484/AO481,"-")</f>
        <v>4.8986627273971571E-3</v>
      </c>
      <c r="AT484" s="183">
        <f t="shared" si="456"/>
        <v>42</v>
      </c>
      <c r="AU484" s="151">
        <f>IFERROR(AT484/AP481,"-")</f>
        <v>5.0420168067226892E-2</v>
      </c>
      <c r="AV484" s="186">
        <f t="shared" si="461"/>
        <v>66415.619047619053</v>
      </c>
      <c r="AW484" s="86">
        <f t="shared" si="491"/>
        <v>3.1060494009761868E-3</v>
      </c>
      <c r="AX484" s="98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P484" s="132"/>
      <c r="BQ484" s="132"/>
      <c r="BR484" s="132"/>
      <c r="BS484" s="132"/>
      <c r="BU484" s="66"/>
      <c r="BV484" s="124"/>
    </row>
    <row r="485" spans="2:74" s="10" customFormat="1" ht="14.25" customHeight="1">
      <c r="B485" s="505"/>
      <c r="C485" s="507"/>
      <c r="D485" s="494"/>
      <c r="E485" s="501"/>
      <c r="F485" s="501"/>
      <c r="G485" s="101" t="s">
        <v>148</v>
      </c>
      <c r="H485" s="183">
        <v>5857526</v>
      </c>
      <c r="I485" s="151">
        <f>IFERROR(H485/E481,"-")</f>
        <v>1.5036228228883158E-2</v>
      </c>
      <c r="J485" s="183">
        <v>210</v>
      </c>
      <c r="K485" s="151">
        <f>IFERROR(J485/F481,"-")</f>
        <v>0.34426229508196721</v>
      </c>
      <c r="L485" s="186">
        <f t="shared" si="457"/>
        <v>27892.980952380953</v>
      </c>
      <c r="M485" s="86">
        <f t="shared" si="487"/>
        <v>1.5530247004880935E-2</v>
      </c>
      <c r="N485" s="501"/>
      <c r="O485" s="501"/>
      <c r="P485" s="101" t="s">
        <v>148</v>
      </c>
      <c r="Q485" s="183">
        <v>833528</v>
      </c>
      <c r="R485" s="151">
        <f>IFERROR(Q485/N481,"-")</f>
        <v>1.3012521574925877E-2</v>
      </c>
      <c r="S485" s="183">
        <v>36</v>
      </c>
      <c r="T485" s="151">
        <f>IFERROR(S485/O481,"-")</f>
        <v>0.4</v>
      </c>
      <c r="U485" s="186">
        <f t="shared" si="458"/>
        <v>23153.555555555555</v>
      </c>
      <c r="V485" s="86">
        <f t="shared" si="488"/>
        <v>2.6623280579795888E-3</v>
      </c>
      <c r="W485" s="501"/>
      <c r="X485" s="501"/>
      <c r="Y485" s="101" t="s">
        <v>148</v>
      </c>
      <c r="Z485" s="183">
        <v>967413</v>
      </c>
      <c r="AA485" s="151">
        <f>IFERROR(Z485/W481,"-")</f>
        <v>1.9457232174516597E-2</v>
      </c>
      <c r="AB485" s="183">
        <v>28</v>
      </c>
      <c r="AC485" s="151">
        <f>IFERROR(AB485/X481,"-")</f>
        <v>0.47457627118644069</v>
      </c>
      <c r="AD485" s="186">
        <f t="shared" si="459"/>
        <v>34550.464285714283</v>
      </c>
      <c r="AE485" s="86">
        <f t="shared" si="489"/>
        <v>2.0706996006507913E-3</v>
      </c>
      <c r="AF485" s="501"/>
      <c r="AG485" s="501"/>
      <c r="AH485" s="101" t="s">
        <v>148</v>
      </c>
      <c r="AI485" s="183">
        <v>1123602</v>
      </c>
      <c r="AJ485" s="151">
        <f>IFERROR(AI485/AF481,"-")</f>
        <v>1.6999682429068134E-2</v>
      </c>
      <c r="AK485" s="183">
        <v>37</v>
      </c>
      <c r="AL485" s="151">
        <f>IFERROR(AK485/AG481,"-")</f>
        <v>0.5</v>
      </c>
      <c r="AM485" s="186">
        <f t="shared" si="460"/>
        <v>30367.62162162162</v>
      </c>
      <c r="AN485" s="86">
        <f t="shared" si="490"/>
        <v>2.7362816151456884E-3</v>
      </c>
      <c r="AO485" s="501"/>
      <c r="AP485" s="520"/>
      <c r="AQ485" s="101" t="s">
        <v>148</v>
      </c>
      <c r="AR485" s="183">
        <f t="shared" si="455"/>
        <v>8782069</v>
      </c>
      <c r="AS485" s="151">
        <f>IFERROR(AR485/AO481,"-")</f>
        <v>1.5422503197659339E-2</v>
      </c>
      <c r="AT485" s="183">
        <f t="shared" si="456"/>
        <v>311</v>
      </c>
      <c r="AU485" s="151">
        <f>IFERROR(AT485/AP481,"-")</f>
        <v>0.37334933973589435</v>
      </c>
      <c r="AV485" s="186">
        <f t="shared" si="461"/>
        <v>28238.163987138265</v>
      </c>
      <c r="AW485" s="86">
        <f t="shared" si="491"/>
        <v>2.2999556278657005E-2</v>
      </c>
      <c r="AX485" s="98"/>
      <c r="AY485" s="66"/>
      <c r="AZ485" s="66"/>
      <c r="BA485" s="66"/>
      <c r="BB485" s="66"/>
      <c r="BC485" s="66"/>
      <c r="BD485" s="66"/>
      <c r="BE485" s="66"/>
      <c r="BF485" s="66"/>
      <c r="BG485" s="66"/>
      <c r="BH485" s="66"/>
      <c r="BI485" s="66"/>
      <c r="BP485" s="132"/>
      <c r="BQ485" s="132"/>
      <c r="BR485" s="132"/>
      <c r="BS485" s="132"/>
      <c r="BU485" s="66"/>
      <c r="BV485" s="124"/>
    </row>
    <row r="486" spans="2:74" s="10" customFormat="1" ht="14.25" customHeight="1">
      <c r="B486" s="505"/>
      <c r="C486" s="507"/>
      <c r="D486" s="494"/>
      <c r="E486" s="501"/>
      <c r="F486" s="501"/>
      <c r="G486" s="101" t="s">
        <v>149</v>
      </c>
      <c r="H486" s="183">
        <v>16818791</v>
      </c>
      <c r="I486" s="151">
        <f>IFERROR(H486/E481,"-")</f>
        <v>4.3173718735501306E-2</v>
      </c>
      <c r="J486" s="183">
        <v>227</v>
      </c>
      <c r="K486" s="151">
        <f>IFERROR(J486/F481,"-")</f>
        <v>0.37213114754098359</v>
      </c>
      <c r="L486" s="186">
        <f t="shared" si="457"/>
        <v>74091.59030837004</v>
      </c>
      <c r="M486" s="86">
        <f t="shared" si="487"/>
        <v>1.6787457476704629E-2</v>
      </c>
      <c r="N486" s="501"/>
      <c r="O486" s="501"/>
      <c r="P486" s="101" t="s">
        <v>149</v>
      </c>
      <c r="Q486" s="183">
        <v>4521022</v>
      </c>
      <c r="R486" s="151">
        <f>IFERROR(Q486/N481,"-")</f>
        <v>7.0579388233766041E-2</v>
      </c>
      <c r="S486" s="183">
        <v>38</v>
      </c>
      <c r="T486" s="151">
        <f>IFERROR(S486/O481,"-")</f>
        <v>0.42222222222222222</v>
      </c>
      <c r="U486" s="186">
        <f t="shared" si="458"/>
        <v>118974.26315789473</v>
      </c>
      <c r="V486" s="86">
        <f t="shared" si="488"/>
        <v>2.810235172311788E-3</v>
      </c>
      <c r="W486" s="501"/>
      <c r="X486" s="501"/>
      <c r="Y486" s="101" t="s">
        <v>149</v>
      </c>
      <c r="Z486" s="183">
        <v>2400386</v>
      </c>
      <c r="AA486" s="151">
        <f>IFERROR(Z486/W481,"-")</f>
        <v>4.8278106362493779E-2</v>
      </c>
      <c r="AB486" s="183">
        <v>25</v>
      </c>
      <c r="AC486" s="151">
        <f>IFERROR(AB486/X481,"-")</f>
        <v>0.42372881355932202</v>
      </c>
      <c r="AD486" s="186">
        <f t="shared" si="459"/>
        <v>96015.44</v>
      </c>
      <c r="AE486" s="86">
        <f t="shared" si="489"/>
        <v>1.8488389291524921E-3</v>
      </c>
      <c r="AF486" s="501"/>
      <c r="AG486" s="501"/>
      <c r="AH486" s="101" t="s">
        <v>149</v>
      </c>
      <c r="AI486" s="183">
        <v>2200832</v>
      </c>
      <c r="AJ486" s="151">
        <f>IFERROR(AI486/AF481,"-")</f>
        <v>3.3297773659828729E-2</v>
      </c>
      <c r="AK486" s="183">
        <v>32</v>
      </c>
      <c r="AL486" s="151">
        <f>IFERROR(AK486/AG481,"-")</f>
        <v>0.43243243243243246</v>
      </c>
      <c r="AM486" s="186">
        <f t="shared" si="460"/>
        <v>68776</v>
      </c>
      <c r="AN486" s="86">
        <f t="shared" si="490"/>
        <v>2.3665138293151901E-3</v>
      </c>
      <c r="AO486" s="501"/>
      <c r="AP486" s="520"/>
      <c r="AQ486" s="101" t="s">
        <v>149</v>
      </c>
      <c r="AR486" s="183">
        <f t="shared" si="455"/>
        <v>25941031</v>
      </c>
      <c r="AS486" s="151">
        <f>IFERROR(AR486/AO481,"-")</f>
        <v>4.5555965632709104E-2</v>
      </c>
      <c r="AT486" s="183">
        <f t="shared" si="456"/>
        <v>322</v>
      </c>
      <c r="AU486" s="151">
        <f>IFERROR(AT486/AP481,"-")</f>
        <v>0.38655462184873951</v>
      </c>
      <c r="AV486" s="186">
        <f t="shared" si="461"/>
        <v>80562.208074534166</v>
      </c>
      <c r="AW486" s="86">
        <f t="shared" si="491"/>
        <v>2.38130454074841E-2</v>
      </c>
      <c r="AX486" s="98"/>
      <c r="AY486" s="66"/>
      <c r="AZ486" s="66"/>
      <c r="BA486" s="66"/>
      <c r="BB486" s="66"/>
      <c r="BC486" s="66"/>
      <c r="BD486" s="66"/>
      <c r="BE486" s="66"/>
      <c r="BF486" s="66"/>
      <c r="BG486" s="66"/>
      <c r="BH486" s="66"/>
      <c r="BI486" s="66"/>
      <c r="BP486" s="132"/>
      <c r="BQ486" s="132"/>
      <c r="BR486" s="132"/>
      <c r="BS486" s="132"/>
      <c r="BU486" s="66"/>
      <c r="BV486" s="124"/>
    </row>
    <row r="487" spans="2:74" s="10" customFormat="1" ht="14.25" customHeight="1">
      <c r="B487" s="505"/>
      <c r="C487" s="507"/>
      <c r="D487" s="494"/>
      <c r="E487" s="501"/>
      <c r="F487" s="501"/>
      <c r="G487" s="101" t="s">
        <v>150</v>
      </c>
      <c r="H487" s="183">
        <v>11337786</v>
      </c>
      <c r="I487" s="151">
        <f>IFERROR(H487/E481,"-")</f>
        <v>2.9104017277300394E-2</v>
      </c>
      <c r="J487" s="183">
        <v>44</v>
      </c>
      <c r="K487" s="151">
        <f>IFERROR(J487/F481,"-")</f>
        <v>7.2131147540983612E-2</v>
      </c>
      <c r="L487" s="186">
        <f t="shared" si="457"/>
        <v>257676.95454545456</v>
      </c>
      <c r="M487" s="86">
        <f t="shared" si="487"/>
        <v>3.2539565153083864E-3</v>
      </c>
      <c r="N487" s="501"/>
      <c r="O487" s="501"/>
      <c r="P487" s="101" t="s">
        <v>150</v>
      </c>
      <c r="Q487" s="183">
        <v>3263666</v>
      </c>
      <c r="R487" s="151">
        <f>IFERROR(Q487/N481,"-")</f>
        <v>5.0950327089614313E-2</v>
      </c>
      <c r="S487" s="183">
        <v>11</v>
      </c>
      <c r="T487" s="151">
        <f>IFERROR(S487/O481,"-")</f>
        <v>0.12222222222222222</v>
      </c>
      <c r="U487" s="186">
        <f t="shared" si="458"/>
        <v>296696.90909090912</v>
      </c>
      <c r="V487" s="86">
        <f t="shared" si="488"/>
        <v>8.1348912882709659E-4</v>
      </c>
      <c r="W487" s="501"/>
      <c r="X487" s="501"/>
      <c r="Y487" s="101" t="s">
        <v>150</v>
      </c>
      <c r="Z487" s="183">
        <v>1948664</v>
      </c>
      <c r="AA487" s="151">
        <f>IFERROR(Z487/W481,"-")</f>
        <v>3.9192783101035661E-2</v>
      </c>
      <c r="AB487" s="183">
        <v>5</v>
      </c>
      <c r="AC487" s="151">
        <f>IFERROR(AB487/X481,"-")</f>
        <v>8.4745762711864403E-2</v>
      </c>
      <c r="AD487" s="186">
        <f t="shared" si="459"/>
        <v>389732.8</v>
      </c>
      <c r="AE487" s="86">
        <f t="shared" si="489"/>
        <v>3.6976778583049845E-4</v>
      </c>
      <c r="AF487" s="501"/>
      <c r="AG487" s="501"/>
      <c r="AH487" s="101" t="s">
        <v>150</v>
      </c>
      <c r="AI487" s="183">
        <v>2813661</v>
      </c>
      <c r="AJ487" s="151">
        <f>IFERROR(AI487/AF481,"-")</f>
        <v>4.2569649629543446E-2</v>
      </c>
      <c r="AK487" s="183">
        <v>13</v>
      </c>
      <c r="AL487" s="151">
        <f>IFERROR(AK487/AG481,"-")</f>
        <v>0.17567567567567569</v>
      </c>
      <c r="AM487" s="186">
        <f t="shared" si="460"/>
        <v>216435.46153846153</v>
      </c>
      <c r="AN487" s="86">
        <f t="shared" si="490"/>
        <v>9.6139624315929597E-4</v>
      </c>
      <c r="AO487" s="501"/>
      <c r="AP487" s="520"/>
      <c r="AQ487" s="101" t="s">
        <v>150</v>
      </c>
      <c r="AR487" s="183">
        <f t="shared" si="455"/>
        <v>19363777</v>
      </c>
      <c r="AS487" s="151">
        <f>IFERROR(AR487/AO481,"-")</f>
        <v>3.4005416343376754E-2</v>
      </c>
      <c r="AT487" s="183">
        <f t="shared" si="456"/>
        <v>73</v>
      </c>
      <c r="AU487" s="151">
        <f>IFERROR(AT487/AP481,"-")</f>
        <v>8.7635054021608649E-2</v>
      </c>
      <c r="AV487" s="186">
        <f t="shared" si="461"/>
        <v>265257.21917808219</v>
      </c>
      <c r="AW487" s="86">
        <f t="shared" si="491"/>
        <v>5.3986096731252773E-3</v>
      </c>
      <c r="AX487" s="98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P487" s="132"/>
      <c r="BQ487" s="132"/>
      <c r="BR487" s="132"/>
      <c r="BS487" s="132"/>
      <c r="BU487" s="66"/>
      <c r="BV487" s="124"/>
    </row>
    <row r="488" spans="2:74" s="10" customFormat="1" ht="14.25" customHeight="1">
      <c r="B488" s="505"/>
      <c r="C488" s="507"/>
      <c r="D488" s="494"/>
      <c r="E488" s="501"/>
      <c r="F488" s="501"/>
      <c r="G488" s="101" t="s">
        <v>160</v>
      </c>
      <c r="H488" s="183">
        <v>0</v>
      </c>
      <c r="I488" s="151">
        <f>IFERROR(H488/E481,"-")</f>
        <v>0</v>
      </c>
      <c r="J488" s="183">
        <v>0</v>
      </c>
      <c r="K488" s="151">
        <f>IFERROR(J488/F481,"-")</f>
        <v>0</v>
      </c>
      <c r="L488" s="186" t="str">
        <f t="shared" si="457"/>
        <v>-</v>
      </c>
      <c r="M488" s="86">
        <f t="shared" si="487"/>
        <v>0</v>
      </c>
      <c r="N488" s="501"/>
      <c r="O488" s="501"/>
      <c r="P488" s="101" t="s">
        <v>160</v>
      </c>
      <c r="Q488" s="183">
        <v>0</v>
      </c>
      <c r="R488" s="151">
        <f>IFERROR(Q488/N481,"-")</f>
        <v>0</v>
      </c>
      <c r="S488" s="183">
        <v>0</v>
      </c>
      <c r="T488" s="151">
        <f>IFERROR(S488/O481,"-")</f>
        <v>0</v>
      </c>
      <c r="U488" s="186" t="str">
        <f t="shared" si="458"/>
        <v>-</v>
      </c>
      <c r="V488" s="86">
        <f t="shared" si="488"/>
        <v>0</v>
      </c>
      <c r="W488" s="501"/>
      <c r="X488" s="501"/>
      <c r="Y488" s="101" t="s">
        <v>160</v>
      </c>
      <c r="Z488" s="183">
        <v>0</v>
      </c>
      <c r="AA488" s="151">
        <f>IFERROR(Z488/W481,"-")</f>
        <v>0</v>
      </c>
      <c r="AB488" s="183">
        <v>0</v>
      </c>
      <c r="AC488" s="151">
        <f>IFERROR(AB488/X481,"-")</f>
        <v>0</v>
      </c>
      <c r="AD488" s="186" t="str">
        <f t="shared" si="459"/>
        <v>-</v>
      </c>
      <c r="AE488" s="86">
        <f t="shared" si="489"/>
        <v>0</v>
      </c>
      <c r="AF488" s="501"/>
      <c r="AG488" s="501"/>
      <c r="AH488" s="101" t="s">
        <v>160</v>
      </c>
      <c r="AI488" s="183">
        <v>0</v>
      </c>
      <c r="AJ488" s="151">
        <f>IFERROR(AI488/AF481,"-")</f>
        <v>0</v>
      </c>
      <c r="AK488" s="183">
        <v>0</v>
      </c>
      <c r="AL488" s="151">
        <f>IFERROR(AK488/AG481,"-")</f>
        <v>0</v>
      </c>
      <c r="AM488" s="186" t="str">
        <f t="shared" si="460"/>
        <v>-</v>
      </c>
      <c r="AN488" s="86">
        <f t="shared" si="490"/>
        <v>0</v>
      </c>
      <c r="AO488" s="501"/>
      <c r="AP488" s="520"/>
      <c r="AQ488" s="101" t="s">
        <v>160</v>
      </c>
      <c r="AR488" s="183">
        <f t="shared" si="455"/>
        <v>0</v>
      </c>
      <c r="AS488" s="151">
        <f>IFERROR(AR488/AO481,"-")</f>
        <v>0</v>
      </c>
      <c r="AT488" s="183">
        <f t="shared" si="456"/>
        <v>0</v>
      </c>
      <c r="AU488" s="151">
        <f>IFERROR(AT488/AP481,"-")</f>
        <v>0</v>
      </c>
      <c r="AV488" s="186" t="str">
        <f t="shared" si="461"/>
        <v>-</v>
      </c>
      <c r="AW488" s="86">
        <f t="shared" si="491"/>
        <v>0</v>
      </c>
      <c r="AX488" s="98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P488" s="132"/>
      <c r="BQ488" s="132"/>
      <c r="BR488" s="132"/>
      <c r="BS488" s="132"/>
      <c r="BU488" s="66"/>
      <c r="BV488" s="124"/>
    </row>
    <row r="489" spans="2:74" s="10" customFormat="1" ht="14.25" customHeight="1">
      <c r="B489" s="505"/>
      <c r="C489" s="507"/>
      <c r="D489" s="494"/>
      <c r="E489" s="501"/>
      <c r="F489" s="501"/>
      <c r="G489" s="101" t="s">
        <v>151</v>
      </c>
      <c r="H489" s="183">
        <v>0</v>
      </c>
      <c r="I489" s="151">
        <f>IFERROR(H489/E481,"-")</f>
        <v>0</v>
      </c>
      <c r="J489" s="183">
        <v>0</v>
      </c>
      <c r="K489" s="151">
        <f>IFERROR(J489/F481,"-")</f>
        <v>0</v>
      </c>
      <c r="L489" s="186" t="str">
        <f t="shared" si="457"/>
        <v>-</v>
      </c>
      <c r="M489" s="86">
        <f t="shared" si="487"/>
        <v>0</v>
      </c>
      <c r="N489" s="501"/>
      <c r="O489" s="501"/>
      <c r="P489" s="101" t="s">
        <v>151</v>
      </c>
      <c r="Q489" s="183">
        <v>39351</v>
      </c>
      <c r="R489" s="151">
        <f>IFERROR(Q489/N481,"-")</f>
        <v>6.1432337785282342E-4</v>
      </c>
      <c r="S489" s="183">
        <v>1</v>
      </c>
      <c r="T489" s="151">
        <f>IFERROR(S489/O481,"-")</f>
        <v>1.1111111111111112E-2</v>
      </c>
      <c r="U489" s="186">
        <f t="shared" si="458"/>
        <v>39351</v>
      </c>
      <c r="V489" s="86">
        <f t="shared" si="488"/>
        <v>7.395355716609969E-5</v>
      </c>
      <c r="W489" s="501"/>
      <c r="X489" s="501"/>
      <c r="Y489" s="101" t="s">
        <v>151</v>
      </c>
      <c r="Z489" s="183">
        <v>0</v>
      </c>
      <c r="AA489" s="151">
        <f>IFERROR(Z489/W481,"-")</f>
        <v>0</v>
      </c>
      <c r="AB489" s="183">
        <v>0</v>
      </c>
      <c r="AC489" s="151">
        <f>IFERROR(AB489/X481,"-")</f>
        <v>0</v>
      </c>
      <c r="AD489" s="186" t="str">
        <f t="shared" si="459"/>
        <v>-</v>
      </c>
      <c r="AE489" s="86">
        <f t="shared" si="489"/>
        <v>0</v>
      </c>
      <c r="AF489" s="501"/>
      <c r="AG489" s="501"/>
      <c r="AH489" s="101" t="s">
        <v>151</v>
      </c>
      <c r="AI489" s="183">
        <v>41288</v>
      </c>
      <c r="AJ489" s="151">
        <f>IFERROR(AI489/AF481,"-")</f>
        <v>6.2467215983183109E-4</v>
      </c>
      <c r="AK489" s="183">
        <v>1</v>
      </c>
      <c r="AL489" s="151">
        <f>IFERROR(AK489/AG481,"-")</f>
        <v>1.3513513513513514E-2</v>
      </c>
      <c r="AM489" s="186">
        <f t="shared" si="460"/>
        <v>41288</v>
      </c>
      <c r="AN489" s="86">
        <f t="shared" si="490"/>
        <v>7.395355716609969E-5</v>
      </c>
      <c r="AO489" s="501"/>
      <c r="AP489" s="520"/>
      <c r="AQ489" s="101" t="s">
        <v>151</v>
      </c>
      <c r="AR489" s="183">
        <f t="shared" si="455"/>
        <v>80639</v>
      </c>
      <c r="AS489" s="151">
        <f>IFERROR(AR489/AO481,"-")</f>
        <v>1.4161301116582566E-4</v>
      </c>
      <c r="AT489" s="183">
        <f t="shared" si="456"/>
        <v>2</v>
      </c>
      <c r="AU489" s="151">
        <f>IFERROR(AT489/AP481,"-")</f>
        <v>2.4009603841536613E-3</v>
      </c>
      <c r="AV489" s="186">
        <f t="shared" si="461"/>
        <v>40319.5</v>
      </c>
      <c r="AW489" s="86">
        <f t="shared" si="491"/>
        <v>1.4790711433219938E-4</v>
      </c>
      <c r="AX489" s="98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P489" s="132"/>
      <c r="BQ489" s="132"/>
      <c r="BR489" s="132"/>
      <c r="BS489" s="132"/>
      <c r="BU489" s="66"/>
      <c r="BV489" s="124"/>
    </row>
    <row r="490" spans="2:74" s="10" customFormat="1" ht="14.25" customHeight="1">
      <c r="B490" s="505"/>
      <c r="C490" s="507"/>
      <c r="D490" s="494"/>
      <c r="E490" s="501"/>
      <c r="F490" s="501"/>
      <c r="G490" s="101" t="s">
        <v>152</v>
      </c>
      <c r="H490" s="183">
        <v>193189</v>
      </c>
      <c r="I490" s="151">
        <f>IFERROR(H490/E481,"-")</f>
        <v>4.9591481033284506E-4</v>
      </c>
      <c r="J490" s="183">
        <v>16</v>
      </c>
      <c r="K490" s="151">
        <f>IFERROR(J490/F481,"-")</f>
        <v>2.6229508196721311E-2</v>
      </c>
      <c r="L490" s="186">
        <f t="shared" si="457"/>
        <v>12074.3125</v>
      </c>
      <c r="M490" s="86">
        <f t="shared" si="487"/>
        <v>1.183256914657595E-3</v>
      </c>
      <c r="N490" s="501"/>
      <c r="O490" s="501"/>
      <c r="P490" s="101" t="s">
        <v>152</v>
      </c>
      <c r="Q490" s="183">
        <v>168300</v>
      </c>
      <c r="R490" s="151">
        <f>IFERROR(Q490/N481,"-")</f>
        <v>2.6273950977771894E-3</v>
      </c>
      <c r="S490" s="183">
        <v>6</v>
      </c>
      <c r="T490" s="151">
        <f>IFERROR(S490/O481,"-")</f>
        <v>6.6666666666666666E-2</v>
      </c>
      <c r="U490" s="186">
        <f t="shared" si="458"/>
        <v>28050</v>
      </c>
      <c r="V490" s="86">
        <f t="shared" si="488"/>
        <v>4.4372134299659814E-4</v>
      </c>
      <c r="W490" s="501"/>
      <c r="X490" s="501"/>
      <c r="Y490" s="101" t="s">
        <v>152</v>
      </c>
      <c r="Z490" s="183">
        <v>89351</v>
      </c>
      <c r="AA490" s="151">
        <f>IFERROR(Z490/W481,"-")</f>
        <v>1.7970847528669064E-3</v>
      </c>
      <c r="AB490" s="183">
        <v>4</v>
      </c>
      <c r="AC490" s="151">
        <f>IFERROR(AB490/X481,"-")</f>
        <v>6.7796610169491525E-2</v>
      </c>
      <c r="AD490" s="186">
        <f t="shared" si="459"/>
        <v>22337.75</v>
      </c>
      <c r="AE490" s="86">
        <f t="shared" si="489"/>
        <v>2.9581422866439876E-4</v>
      </c>
      <c r="AF490" s="501"/>
      <c r="AG490" s="501"/>
      <c r="AH490" s="101" t="s">
        <v>152</v>
      </c>
      <c r="AI490" s="183">
        <v>84690</v>
      </c>
      <c r="AJ490" s="151">
        <f>IFERROR(AI490/AF481,"-")</f>
        <v>1.2813283572989194E-3</v>
      </c>
      <c r="AK490" s="183">
        <v>5</v>
      </c>
      <c r="AL490" s="151">
        <f>IFERROR(AK490/AG481,"-")</f>
        <v>6.7567567567567571E-2</v>
      </c>
      <c r="AM490" s="186">
        <f t="shared" si="460"/>
        <v>16938</v>
      </c>
      <c r="AN490" s="86">
        <f t="shared" si="490"/>
        <v>3.6976778583049845E-4</v>
      </c>
      <c r="AO490" s="501"/>
      <c r="AP490" s="520"/>
      <c r="AQ490" s="101" t="s">
        <v>152</v>
      </c>
      <c r="AR490" s="183">
        <f t="shared" si="455"/>
        <v>535530</v>
      </c>
      <c r="AS490" s="151">
        <f>IFERROR(AR490/AO481,"-")</f>
        <v>9.4046324817562989E-4</v>
      </c>
      <c r="AT490" s="183">
        <f t="shared" si="456"/>
        <v>31</v>
      </c>
      <c r="AU490" s="151">
        <f>IFERROR(AT490/AP481,"-")</f>
        <v>3.721488595438175E-2</v>
      </c>
      <c r="AV490" s="186">
        <f t="shared" si="461"/>
        <v>17275.16129032258</v>
      </c>
      <c r="AW490" s="86">
        <f t="shared" si="491"/>
        <v>2.2925602721490905E-3</v>
      </c>
      <c r="AX490" s="98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P490" s="132"/>
      <c r="BQ490" s="132"/>
      <c r="BR490" s="132"/>
      <c r="BS490" s="132"/>
      <c r="BU490" s="66"/>
      <c r="BV490" s="124"/>
    </row>
    <row r="491" spans="2:74" s="10" customFormat="1" ht="14.25" customHeight="1">
      <c r="B491" s="505"/>
      <c r="C491" s="507"/>
      <c r="D491" s="494"/>
      <c r="E491" s="501"/>
      <c r="F491" s="501"/>
      <c r="G491" s="101" t="s">
        <v>153</v>
      </c>
      <c r="H491" s="183">
        <v>7236</v>
      </c>
      <c r="I491" s="151">
        <f>IFERROR(H491/E481,"-")</f>
        <v>1.8574761335109487E-5</v>
      </c>
      <c r="J491" s="183">
        <v>1</v>
      </c>
      <c r="K491" s="151">
        <f>IFERROR(J491/F481,"-")</f>
        <v>1.639344262295082E-3</v>
      </c>
      <c r="L491" s="186">
        <f t="shared" si="457"/>
        <v>7236</v>
      </c>
      <c r="M491" s="86">
        <f t="shared" si="487"/>
        <v>7.395355716609969E-5</v>
      </c>
      <c r="N491" s="501"/>
      <c r="O491" s="501"/>
      <c r="P491" s="101" t="s">
        <v>153</v>
      </c>
      <c r="Q491" s="183">
        <v>0</v>
      </c>
      <c r="R491" s="151">
        <f>IFERROR(Q491/N481,"-")</f>
        <v>0</v>
      </c>
      <c r="S491" s="183">
        <v>0</v>
      </c>
      <c r="T491" s="151">
        <f>IFERROR(S491/O481,"-")</f>
        <v>0</v>
      </c>
      <c r="U491" s="186" t="str">
        <f t="shared" si="458"/>
        <v>-</v>
      </c>
      <c r="V491" s="86">
        <f t="shared" si="488"/>
        <v>0</v>
      </c>
      <c r="W491" s="501"/>
      <c r="X491" s="501"/>
      <c r="Y491" s="101" t="s">
        <v>153</v>
      </c>
      <c r="Z491" s="183">
        <v>0</v>
      </c>
      <c r="AA491" s="151">
        <f>IFERROR(Z491/W481,"-")</f>
        <v>0</v>
      </c>
      <c r="AB491" s="183">
        <v>0</v>
      </c>
      <c r="AC491" s="151">
        <f>IFERROR(AB491/X481,"-")</f>
        <v>0</v>
      </c>
      <c r="AD491" s="186" t="str">
        <f t="shared" si="459"/>
        <v>-</v>
      </c>
      <c r="AE491" s="86">
        <f t="shared" si="489"/>
        <v>0</v>
      </c>
      <c r="AF491" s="501"/>
      <c r="AG491" s="501"/>
      <c r="AH491" s="101" t="s">
        <v>153</v>
      </c>
      <c r="AI491" s="183">
        <v>4789</v>
      </c>
      <c r="AJ491" s="151">
        <f>IFERROR(AI491/AF481,"-")</f>
        <v>7.245579765148807E-5</v>
      </c>
      <c r="AK491" s="183">
        <v>1</v>
      </c>
      <c r="AL491" s="151">
        <f>IFERROR(AK491/AG481,"-")</f>
        <v>1.3513513513513514E-2</v>
      </c>
      <c r="AM491" s="186">
        <f t="shared" si="460"/>
        <v>4789</v>
      </c>
      <c r="AN491" s="86">
        <f t="shared" si="490"/>
        <v>7.395355716609969E-5</v>
      </c>
      <c r="AO491" s="501"/>
      <c r="AP491" s="520"/>
      <c r="AQ491" s="101" t="s">
        <v>153</v>
      </c>
      <c r="AR491" s="183">
        <f t="shared" si="455"/>
        <v>12025</v>
      </c>
      <c r="AS491" s="151">
        <f>IFERROR(AR491/AO481,"-")</f>
        <v>2.1117529474188094E-5</v>
      </c>
      <c r="AT491" s="183">
        <f t="shared" si="456"/>
        <v>2</v>
      </c>
      <c r="AU491" s="151">
        <f>IFERROR(AT491/AP481,"-")</f>
        <v>2.4009603841536613E-3</v>
      </c>
      <c r="AV491" s="186">
        <f t="shared" si="461"/>
        <v>6012.5</v>
      </c>
      <c r="AW491" s="86">
        <f t="shared" si="491"/>
        <v>1.4790711433219938E-4</v>
      </c>
      <c r="AX491" s="98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P491" s="132"/>
      <c r="BQ491" s="132"/>
      <c r="BR491" s="132"/>
      <c r="BS491" s="132"/>
      <c r="BU491" s="66"/>
      <c r="BV491" s="124"/>
    </row>
    <row r="492" spans="2:74" s="10" customFormat="1" ht="14.25" customHeight="1">
      <c r="B492" s="505"/>
      <c r="C492" s="507"/>
      <c r="D492" s="494"/>
      <c r="E492" s="501"/>
      <c r="F492" s="501"/>
      <c r="G492" s="101" t="s">
        <v>154</v>
      </c>
      <c r="H492" s="183">
        <v>4400724</v>
      </c>
      <c r="I492" s="151">
        <f>IFERROR(H492/E481,"-")</f>
        <v>1.1296627695092366E-2</v>
      </c>
      <c r="J492" s="183">
        <v>2</v>
      </c>
      <c r="K492" s="151">
        <f>IFERROR(J492/F481,"-")</f>
        <v>3.2786885245901639E-3</v>
      </c>
      <c r="L492" s="186">
        <f t="shared" si="457"/>
        <v>2200362</v>
      </c>
      <c r="M492" s="86">
        <f t="shared" si="487"/>
        <v>1.4790711433219938E-4</v>
      </c>
      <c r="N492" s="501"/>
      <c r="O492" s="501"/>
      <c r="P492" s="101" t="s">
        <v>154</v>
      </c>
      <c r="Q492" s="183">
        <v>0</v>
      </c>
      <c r="R492" s="151">
        <f>IFERROR(Q492/N481,"-")</f>
        <v>0</v>
      </c>
      <c r="S492" s="183">
        <v>0</v>
      </c>
      <c r="T492" s="151">
        <f>IFERROR(S492/O481,"-")</f>
        <v>0</v>
      </c>
      <c r="U492" s="186" t="str">
        <f t="shared" si="458"/>
        <v>-</v>
      </c>
      <c r="V492" s="86">
        <f t="shared" si="488"/>
        <v>0</v>
      </c>
      <c r="W492" s="501"/>
      <c r="X492" s="501"/>
      <c r="Y492" s="101" t="s">
        <v>154</v>
      </c>
      <c r="Z492" s="183">
        <v>164328</v>
      </c>
      <c r="AA492" s="151">
        <f>IFERROR(Z492/W481,"-")</f>
        <v>3.3050703771542902E-3</v>
      </c>
      <c r="AB492" s="183">
        <v>1</v>
      </c>
      <c r="AC492" s="151">
        <f>IFERROR(AB492/X481,"-")</f>
        <v>1.6949152542372881E-2</v>
      </c>
      <c r="AD492" s="186">
        <f t="shared" si="459"/>
        <v>164328</v>
      </c>
      <c r="AE492" s="86">
        <f t="shared" si="489"/>
        <v>7.395355716609969E-5</v>
      </c>
      <c r="AF492" s="501"/>
      <c r="AG492" s="501"/>
      <c r="AH492" s="101" t="s">
        <v>154</v>
      </c>
      <c r="AI492" s="183">
        <v>0</v>
      </c>
      <c r="AJ492" s="151">
        <f>IFERROR(AI492/AF481,"-")</f>
        <v>0</v>
      </c>
      <c r="AK492" s="183">
        <v>0</v>
      </c>
      <c r="AL492" s="151">
        <f>IFERROR(AK492/AG481,"-")</f>
        <v>0</v>
      </c>
      <c r="AM492" s="186" t="str">
        <f t="shared" si="460"/>
        <v>-</v>
      </c>
      <c r="AN492" s="86">
        <f t="shared" si="490"/>
        <v>0</v>
      </c>
      <c r="AO492" s="501"/>
      <c r="AP492" s="520"/>
      <c r="AQ492" s="101" t="s">
        <v>154</v>
      </c>
      <c r="AR492" s="183">
        <f t="shared" si="455"/>
        <v>4565052</v>
      </c>
      <c r="AS492" s="151">
        <f>IFERROR(AR492/AO481,"-")</f>
        <v>8.0168499094554098E-3</v>
      </c>
      <c r="AT492" s="183">
        <f t="shared" si="456"/>
        <v>3</v>
      </c>
      <c r="AU492" s="151">
        <f>IFERROR(AT492/AP481,"-")</f>
        <v>3.6014405762304922E-3</v>
      </c>
      <c r="AV492" s="186">
        <f t="shared" si="461"/>
        <v>1521684</v>
      </c>
      <c r="AW492" s="86">
        <f t="shared" si="491"/>
        <v>2.2186067149829907E-4</v>
      </c>
      <c r="AX492" s="98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P492" s="132"/>
      <c r="BQ492" s="132"/>
      <c r="BR492" s="132"/>
      <c r="BS492" s="132"/>
      <c r="BU492" s="66"/>
      <c r="BV492" s="124"/>
    </row>
    <row r="493" spans="2:74" s="10" customFormat="1" ht="14.25" customHeight="1">
      <c r="B493" s="505"/>
      <c r="C493" s="507"/>
      <c r="D493" s="494"/>
      <c r="E493" s="501"/>
      <c r="F493" s="501"/>
      <c r="G493" s="101" t="s">
        <v>155</v>
      </c>
      <c r="H493" s="183">
        <v>1673967</v>
      </c>
      <c r="I493" s="151">
        <f>IFERROR(H493/E481,"-")</f>
        <v>4.2970615682489249E-3</v>
      </c>
      <c r="J493" s="183">
        <v>76</v>
      </c>
      <c r="K493" s="151">
        <f>IFERROR(J493/F481,"-")</f>
        <v>0.12459016393442623</v>
      </c>
      <c r="L493" s="186">
        <f t="shared" si="457"/>
        <v>22025.88157894737</v>
      </c>
      <c r="M493" s="86">
        <f t="shared" si="487"/>
        <v>5.620470344623576E-3</v>
      </c>
      <c r="N493" s="501"/>
      <c r="O493" s="501"/>
      <c r="P493" s="101" t="s">
        <v>155</v>
      </c>
      <c r="Q493" s="183">
        <v>451330</v>
      </c>
      <c r="R493" s="151">
        <f>IFERROR(Q493/N481,"-")</f>
        <v>7.045883716457391E-3</v>
      </c>
      <c r="S493" s="183">
        <v>17</v>
      </c>
      <c r="T493" s="151">
        <f>IFERROR(S493/O481,"-")</f>
        <v>0.18888888888888888</v>
      </c>
      <c r="U493" s="186">
        <f t="shared" si="458"/>
        <v>26548.823529411766</v>
      </c>
      <c r="V493" s="86">
        <f t="shared" si="488"/>
        <v>1.2572104718236946E-3</v>
      </c>
      <c r="W493" s="501"/>
      <c r="X493" s="501"/>
      <c r="Y493" s="101" t="s">
        <v>155</v>
      </c>
      <c r="Z493" s="183">
        <v>441647</v>
      </c>
      <c r="AA493" s="151">
        <f>IFERROR(Z493/W481,"-")</f>
        <v>8.882688384566604E-3</v>
      </c>
      <c r="AB493" s="183">
        <v>4</v>
      </c>
      <c r="AC493" s="151">
        <f>IFERROR(AB493/X481,"-")</f>
        <v>6.7796610169491525E-2</v>
      </c>
      <c r="AD493" s="186">
        <f t="shared" si="459"/>
        <v>110411.75</v>
      </c>
      <c r="AE493" s="86">
        <f t="shared" si="489"/>
        <v>2.9581422866439876E-4</v>
      </c>
      <c r="AF493" s="501"/>
      <c r="AG493" s="501"/>
      <c r="AH493" s="101" t="s">
        <v>155</v>
      </c>
      <c r="AI493" s="183">
        <v>374095</v>
      </c>
      <c r="AJ493" s="151">
        <f>IFERROR(AI493/AF481,"-")</f>
        <v>5.6599189021577425E-3</v>
      </c>
      <c r="AK493" s="183">
        <v>8</v>
      </c>
      <c r="AL493" s="151">
        <f>IFERROR(AK493/AG481,"-")</f>
        <v>0.10810810810810811</v>
      </c>
      <c r="AM493" s="186">
        <f t="shared" si="460"/>
        <v>46761.875</v>
      </c>
      <c r="AN493" s="86">
        <f t="shared" si="490"/>
        <v>5.9162845732879752E-4</v>
      </c>
      <c r="AO493" s="501"/>
      <c r="AP493" s="520"/>
      <c r="AQ493" s="101" t="s">
        <v>155</v>
      </c>
      <c r="AR493" s="183">
        <f t="shared" si="455"/>
        <v>2941039</v>
      </c>
      <c r="AS493" s="151">
        <f>IFERROR(AR493/AO481,"-")</f>
        <v>5.1648630159864175E-3</v>
      </c>
      <c r="AT493" s="183">
        <f t="shared" si="456"/>
        <v>105</v>
      </c>
      <c r="AU493" s="151">
        <f>IFERROR(AT493/AP481,"-")</f>
        <v>0.12605042016806722</v>
      </c>
      <c r="AV493" s="186">
        <f t="shared" si="461"/>
        <v>28009.89523809524</v>
      </c>
      <c r="AW493" s="86">
        <f t="shared" si="491"/>
        <v>7.7651235024404673E-3</v>
      </c>
      <c r="AX493" s="98"/>
      <c r="AY493" s="66"/>
      <c r="AZ493" s="66"/>
      <c r="BA493" s="66"/>
      <c r="BB493" s="66"/>
      <c r="BC493" s="66"/>
      <c r="BD493" s="66"/>
      <c r="BE493" s="66"/>
      <c r="BF493" s="66"/>
      <c r="BG493" s="66"/>
      <c r="BH493" s="66"/>
      <c r="BI493" s="66"/>
      <c r="BP493" s="132"/>
      <c r="BQ493" s="132"/>
      <c r="BR493" s="132"/>
      <c r="BS493" s="132"/>
      <c r="BU493" s="66"/>
      <c r="BV493" s="124"/>
    </row>
    <row r="494" spans="2:74" s="10" customFormat="1" ht="14.25" customHeight="1">
      <c r="B494" s="505"/>
      <c r="C494" s="507"/>
      <c r="D494" s="494"/>
      <c r="E494" s="501"/>
      <c r="F494" s="501"/>
      <c r="G494" s="101" t="s">
        <v>156</v>
      </c>
      <c r="H494" s="183">
        <v>1933588</v>
      </c>
      <c r="I494" s="151">
        <f>IFERROR(H494/E481,"-")</f>
        <v>4.9635068574394254E-3</v>
      </c>
      <c r="J494" s="183">
        <v>51</v>
      </c>
      <c r="K494" s="151">
        <f>IFERROR(J494/F481,"-")</f>
        <v>8.3606557377049182E-2</v>
      </c>
      <c r="L494" s="186">
        <f t="shared" si="457"/>
        <v>37913.490196078434</v>
      </c>
      <c r="M494" s="86">
        <f t="shared" si="487"/>
        <v>3.7716314154710843E-3</v>
      </c>
      <c r="N494" s="501"/>
      <c r="O494" s="501"/>
      <c r="P494" s="101" t="s">
        <v>156</v>
      </c>
      <c r="Q494" s="183">
        <v>253873</v>
      </c>
      <c r="R494" s="151">
        <f>IFERROR(Q494/N481,"-")</f>
        <v>3.9633076390848988E-3</v>
      </c>
      <c r="S494" s="183">
        <v>5</v>
      </c>
      <c r="T494" s="151">
        <f>IFERROR(S494/O481,"-")</f>
        <v>5.5555555555555552E-2</v>
      </c>
      <c r="U494" s="186">
        <f t="shared" si="458"/>
        <v>50774.6</v>
      </c>
      <c r="V494" s="86">
        <f t="shared" si="488"/>
        <v>3.6976778583049845E-4</v>
      </c>
      <c r="W494" s="501"/>
      <c r="X494" s="501"/>
      <c r="Y494" s="101" t="s">
        <v>156</v>
      </c>
      <c r="Z494" s="183">
        <v>193335</v>
      </c>
      <c r="AA494" s="151">
        <f>IFERROR(Z494/W481,"-")</f>
        <v>3.8884778088160554E-3</v>
      </c>
      <c r="AB494" s="183">
        <v>3</v>
      </c>
      <c r="AC494" s="151">
        <f>IFERROR(AB494/X481,"-")</f>
        <v>5.0847457627118647E-2</v>
      </c>
      <c r="AD494" s="186">
        <f t="shared" si="459"/>
        <v>64445</v>
      </c>
      <c r="AE494" s="86">
        <f t="shared" si="489"/>
        <v>2.2186067149829907E-4</v>
      </c>
      <c r="AF494" s="501"/>
      <c r="AG494" s="501"/>
      <c r="AH494" s="101" t="s">
        <v>156</v>
      </c>
      <c r="AI494" s="183">
        <v>253833</v>
      </c>
      <c r="AJ494" s="151">
        <f>IFERROR(AI494/AF481,"-")</f>
        <v>3.8403993496074693E-3</v>
      </c>
      <c r="AK494" s="183">
        <v>11</v>
      </c>
      <c r="AL494" s="151">
        <f>IFERROR(AK494/AG481,"-")</f>
        <v>0.14864864864864866</v>
      </c>
      <c r="AM494" s="186">
        <f t="shared" si="460"/>
        <v>23075.727272727272</v>
      </c>
      <c r="AN494" s="86">
        <f t="shared" si="490"/>
        <v>8.1348912882709659E-4</v>
      </c>
      <c r="AO494" s="501"/>
      <c r="AP494" s="520"/>
      <c r="AQ494" s="101" t="s">
        <v>156</v>
      </c>
      <c r="AR494" s="183">
        <f t="shared" si="455"/>
        <v>2634629</v>
      </c>
      <c r="AS494" s="151">
        <f>IFERROR(AR494/AO481,"-")</f>
        <v>4.626765535222511E-3</v>
      </c>
      <c r="AT494" s="183">
        <f t="shared" si="456"/>
        <v>70</v>
      </c>
      <c r="AU494" s="151">
        <f>IFERROR(AT494/AP481,"-")</f>
        <v>8.4033613445378158E-2</v>
      </c>
      <c r="AV494" s="186">
        <f t="shared" si="461"/>
        <v>37637.557142857142</v>
      </c>
      <c r="AW494" s="86">
        <f t="shared" si="491"/>
        <v>5.1767490016269785E-3</v>
      </c>
      <c r="AX494" s="98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P494" s="132"/>
      <c r="BQ494" s="132"/>
      <c r="BR494" s="132"/>
      <c r="BS494" s="132"/>
      <c r="BU494" s="66"/>
      <c r="BV494" s="124"/>
    </row>
    <row r="495" spans="2:74" s="10" customFormat="1" ht="14.25" customHeight="1">
      <c r="B495" s="505"/>
      <c r="C495" s="507"/>
      <c r="D495" s="494"/>
      <c r="E495" s="501"/>
      <c r="F495" s="501"/>
      <c r="G495" s="101" t="s">
        <v>157</v>
      </c>
      <c r="H495" s="183">
        <v>1126874</v>
      </c>
      <c r="I495" s="151">
        <f>IFERROR(H495/E481,"-")</f>
        <v>2.8926776678745397E-3</v>
      </c>
      <c r="J495" s="183">
        <v>30</v>
      </c>
      <c r="K495" s="151">
        <f>IFERROR(J495/F481,"-")</f>
        <v>4.9180327868852458E-2</v>
      </c>
      <c r="L495" s="186">
        <f t="shared" si="457"/>
        <v>37562.466666666667</v>
      </c>
      <c r="M495" s="86">
        <f t="shared" si="487"/>
        <v>2.2186067149829905E-3</v>
      </c>
      <c r="N495" s="501"/>
      <c r="O495" s="501"/>
      <c r="P495" s="101" t="s">
        <v>157</v>
      </c>
      <c r="Q495" s="183">
        <v>277132</v>
      </c>
      <c r="R495" s="151">
        <f>IFERROR(Q495/N481,"-")</f>
        <v>4.3264127049149614E-3</v>
      </c>
      <c r="S495" s="183">
        <v>8</v>
      </c>
      <c r="T495" s="151">
        <f>IFERROR(S495/O481,"-")</f>
        <v>8.8888888888888892E-2</v>
      </c>
      <c r="U495" s="186">
        <f t="shared" si="458"/>
        <v>34641.5</v>
      </c>
      <c r="V495" s="86">
        <f t="shared" si="488"/>
        <v>5.9162845732879752E-4</v>
      </c>
      <c r="W495" s="501"/>
      <c r="X495" s="501"/>
      <c r="Y495" s="101" t="s">
        <v>157</v>
      </c>
      <c r="Z495" s="183">
        <v>177281</v>
      </c>
      <c r="AA495" s="151">
        <f>IFERROR(Z495/W481,"-")</f>
        <v>3.5655894402188901E-3</v>
      </c>
      <c r="AB495" s="183">
        <v>6</v>
      </c>
      <c r="AC495" s="151">
        <f>IFERROR(AB495/X481,"-")</f>
        <v>0.10169491525423729</v>
      </c>
      <c r="AD495" s="186">
        <f t="shared" si="459"/>
        <v>29546.833333333332</v>
      </c>
      <c r="AE495" s="86">
        <f t="shared" si="489"/>
        <v>4.4372134299659814E-4</v>
      </c>
      <c r="AF495" s="501"/>
      <c r="AG495" s="501"/>
      <c r="AH495" s="101" t="s">
        <v>157</v>
      </c>
      <c r="AI495" s="183">
        <v>71711</v>
      </c>
      <c r="AJ495" s="151">
        <f>IFERROR(AI495/AF481,"-")</f>
        <v>1.0849608906631574E-3</v>
      </c>
      <c r="AK495" s="183">
        <v>4</v>
      </c>
      <c r="AL495" s="151">
        <f>IFERROR(AK495/AG481,"-")</f>
        <v>5.4054054054054057E-2</v>
      </c>
      <c r="AM495" s="186">
        <f t="shared" si="460"/>
        <v>17927.75</v>
      </c>
      <c r="AN495" s="86">
        <f t="shared" si="490"/>
        <v>2.9581422866439876E-4</v>
      </c>
      <c r="AO495" s="501"/>
      <c r="AP495" s="520"/>
      <c r="AQ495" s="101" t="s">
        <v>157</v>
      </c>
      <c r="AR495" s="183">
        <f t="shared" si="455"/>
        <v>1652998</v>
      </c>
      <c r="AS495" s="151">
        <f>IFERROR(AR495/AO481,"-")</f>
        <v>2.9028884811454444E-3</v>
      </c>
      <c r="AT495" s="183">
        <f t="shared" si="456"/>
        <v>48</v>
      </c>
      <c r="AU495" s="151">
        <f>IFERROR(AT495/AP481,"-")</f>
        <v>5.7623049219687875E-2</v>
      </c>
      <c r="AV495" s="186">
        <f t="shared" si="461"/>
        <v>34437.458333333336</v>
      </c>
      <c r="AW495" s="86">
        <f t="shared" si="491"/>
        <v>3.5497707439727851E-3</v>
      </c>
      <c r="AX495" s="98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P495" s="132"/>
      <c r="BQ495" s="132"/>
      <c r="BR495" s="132"/>
      <c r="BS495" s="132"/>
      <c r="BU495" s="66"/>
      <c r="BV495" s="124"/>
    </row>
    <row r="496" spans="2:74" s="10" customFormat="1" ht="14.25" customHeight="1">
      <c r="B496" s="505"/>
      <c r="C496" s="507"/>
      <c r="D496" s="494"/>
      <c r="E496" s="501"/>
      <c r="F496" s="501"/>
      <c r="G496" s="102" t="s">
        <v>158</v>
      </c>
      <c r="H496" s="184">
        <v>910332</v>
      </c>
      <c r="I496" s="152">
        <f>IFERROR(H496/E481,"-")</f>
        <v>2.3368158700542967E-3</v>
      </c>
      <c r="J496" s="184">
        <v>41</v>
      </c>
      <c r="K496" s="152">
        <f>IFERROR(J496/F481,"-")</f>
        <v>6.7213114754098358E-2</v>
      </c>
      <c r="L496" s="187">
        <f t="shared" si="457"/>
        <v>22203.219512195123</v>
      </c>
      <c r="M496" s="87">
        <f t="shared" si="487"/>
        <v>3.0320958438100872E-3</v>
      </c>
      <c r="N496" s="501"/>
      <c r="O496" s="501"/>
      <c r="P496" s="102" t="s">
        <v>158</v>
      </c>
      <c r="Q496" s="184">
        <v>96096</v>
      </c>
      <c r="R496" s="152">
        <f>IFERROR(Q496/N481,"-")</f>
        <v>1.5001910832798384E-3</v>
      </c>
      <c r="S496" s="184">
        <v>6</v>
      </c>
      <c r="T496" s="152">
        <f>IFERROR(S496/O481,"-")</f>
        <v>6.6666666666666666E-2</v>
      </c>
      <c r="U496" s="187">
        <f t="shared" si="458"/>
        <v>16016</v>
      </c>
      <c r="V496" s="87">
        <f t="shared" si="488"/>
        <v>4.4372134299659814E-4</v>
      </c>
      <c r="W496" s="501"/>
      <c r="X496" s="501"/>
      <c r="Y496" s="102" t="s">
        <v>158</v>
      </c>
      <c r="Z496" s="184">
        <v>19907</v>
      </c>
      <c r="AA496" s="152">
        <f>IFERROR(Z496/W481,"-")</f>
        <v>4.0038238156619966E-4</v>
      </c>
      <c r="AB496" s="184">
        <v>5</v>
      </c>
      <c r="AC496" s="152">
        <f>IFERROR(AB496/X481,"-")</f>
        <v>8.4745762711864403E-2</v>
      </c>
      <c r="AD496" s="187">
        <f t="shared" si="459"/>
        <v>3981.4</v>
      </c>
      <c r="AE496" s="87">
        <f t="shared" si="489"/>
        <v>3.6976778583049845E-4</v>
      </c>
      <c r="AF496" s="501"/>
      <c r="AG496" s="501"/>
      <c r="AH496" s="102" t="s">
        <v>158</v>
      </c>
      <c r="AI496" s="184">
        <v>178590</v>
      </c>
      <c r="AJ496" s="152">
        <f>IFERROR(AI496/AF481,"-")</f>
        <v>2.7020006060929744E-3</v>
      </c>
      <c r="AK496" s="184">
        <v>10</v>
      </c>
      <c r="AL496" s="152">
        <f>IFERROR(AK496/AG481,"-")</f>
        <v>0.13513513513513514</v>
      </c>
      <c r="AM496" s="187">
        <f t="shared" si="460"/>
        <v>17859</v>
      </c>
      <c r="AN496" s="87">
        <f t="shared" si="490"/>
        <v>7.395355716609969E-4</v>
      </c>
      <c r="AO496" s="501"/>
      <c r="AP496" s="520"/>
      <c r="AQ496" s="102" t="s">
        <v>158</v>
      </c>
      <c r="AR496" s="184">
        <f t="shared" si="455"/>
        <v>1204925</v>
      </c>
      <c r="AS496" s="152">
        <f>IFERROR(AR496/AO481,"-")</f>
        <v>2.1160115760237908E-3</v>
      </c>
      <c r="AT496" s="184">
        <f t="shared" si="456"/>
        <v>62</v>
      </c>
      <c r="AU496" s="152">
        <f>IFERROR(AT496/AP481,"-")</f>
        <v>7.4429771908763501E-2</v>
      </c>
      <c r="AV496" s="187">
        <f t="shared" si="461"/>
        <v>19434.274193548386</v>
      </c>
      <c r="AW496" s="87">
        <f t="shared" si="491"/>
        <v>4.585120544298181E-3</v>
      </c>
      <c r="AX496" s="98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P496" s="132"/>
      <c r="BQ496" s="132"/>
      <c r="BR496" s="132"/>
      <c r="BS496" s="132"/>
      <c r="BU496" s="66"/>
      <c r="BV496" s="124"/>
    </row>
    <row r="497" spans="2:74" s="10" customFormat="1" ht="14.25" customHeight="1">
      <c r="B497" s="505"/>
      <c r="C497" s="508"/>
      <c r="D497" s="495"/>
      <c r="E497" s="502"/>
      <c r="F497" s="502"/>
      <c r="G497" s="103" t="s">
        <v>81</v>
      </c>
      <c r="H497" s="174">
        <v>68382707</v>
      </c>
      <c r="I497" s="152">
        <f>IFERROR(H497/E481,"-")</f>
        <v>0.17553793006823118</v>
      </c>
      <c r="J497" s="184">
        <v>474</v>
      </c>
      <c r="K497" s="152">
        <f>IFERROR(J497/F481,"-")</f>
        <v>0.77704918032786885</v>
      </c>
      <c r="L497" s="187">
        <f t="shared" si="457"/>
        <v>144267.31434599156</v>
      </c>
      <c r="M497" s="88">
        <f t="shared" si="487"/>
        <v>3.505398609673125E-2</v>
      </c>
      <c r="N497" s="502"/>
      <c r="O497" s="502"/>
      <c r="P497" s="103" t="s">
        <v>81</v>
      </c>
      <c r="Q497" s="174">
        <v>13480163</v>
      </c>
      <c r="R497" s="152">
        <f>IFERROR(Q497/N481,"-")</f>
        <v>0.21044393454211202</v>
      </c>
      <c r="S497" s="184">
        <v>71</v>
      </c>
      <c r="T497" s="152">
        <f>IFERROR(S497/O481,"-")</f>
        <v>0.78888888888888886</v>
      </c>
      <c r="U497" s="187">
        <f t="shared" si="458"/>
        <v>189861.45070422534</v>
      </c>
      <c r="V497" s="88">
        <f t="shared" si="488"/>
        <v>5.2507025587930781E-3</v>
      </c>
      <c r="W497" s="502"/>
      <c r="X497" s="502"/>
      <c r="Y497" s="103" t="s">
        <v>81</v>
      </c>
      <c r="Z497" s="174">
        <v>8807336</v>
      </c>
      <c r="AA497" s="152">
        <f>IFERROR(Z497/W481,"-")</f>
        <v>0.17713880358334891</v>
      </c>
      <c r="AB497" s="184">
        <v>49</v>
      </c>
      <c r="AC497" s="152">
        <f>IFERROR(AB497/X481,"-")</f>
        <v>0.83050847457627119</v>
      </c>
      <c r="AD497" s="187">
        <f t="shared" si="459"/>
        <v>179741.55102040817</v>
      </c>
      <c r="AE497" s="88">
        <f t="shared" si="489"/>
        <v>3.6237243011388847E-3</v>
      </c>
      <c r="AF497" s="502"/>
      <c r="AG497" s="502"/>
      <c r="AH497" s="103" t="s">
        <v>81</v>
      </c>
      <c r="AI497" s="174">
        <v>9577437</v>
      </c>
      <c r="AJ497" s="152">
        <f>IFERROR(AI497/AF481,"-")</f>
        <v>0.14490307732133534</v>
      </c>
      <c r="AK497" s="184">
        <v>65</v>
      </c>
      <c r="AL497" s="152">
        <f>IFERROR(AK497/AG481,"-")</f>
        <v>0.8783783783783784</v>
      </c>
      <c r="AM497" s="187">
        <f t="shared" si="460"/>
        <v>147345.18461538461</v>
      </c>
      <c r="AN497" s="88">
        <f t="shared" si="490"/>
        <v>4.8069812157964797E-3</v>
      </c>
      <c r="AO497" s="502"/>
      <c r="AP497" s="521"/>
      <c r="AQ497" s="103" t="s">
        <v>81</v>
      </c>
      <c r="AR497" s="174">
        <f t="shared" si="455"/>
        <v>100247643</v>
      </c>
      <c r="AS497" s="152">
        <f>IFERROR(AR497/AO481,"-")</f>
        <v>0.17604844538631065</v>
      </c>
      <c r="AT497" s="184">
        <f t="shared" si="456"/>
        <v>659</v>
      </c>
      <c r="AU497" s="152">
        <f>IFERROR(AT497/AP481,"-")</f>
        <v>0.79111644657863145</v>
      </c>
      <c r="AV497" s="187">
        <f t="shared" si="461"/>
        <v>152120.85432473445</v>
      </c>
      <c r="AW497" s="88">
        <f t="shared" si="491"/>
        <v>4.8735394172459694E-2</v>
      </c>
      <c r="AX497" s="98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P497" s="132"/>
      <c r="BQ497" s="132"/>
      <c r="BR497" s="132"/>
      <c r="BS497" s="132"/>
      <c r="BU497" s="66"/>
      <c r="BV497" s="124"/>
    </row>
    <row r="498" spans="2:74" s="10" customFormat="1" ht="14.25" customHeight="1">
      <c r="B498" s="505">
        <v>30</v>
      </c>
      <c r="C498" s="506" t="s">
        <v>39</v>
      </c>
      <c r="D498" s="493">
        <f>BL34</f>
        <v>17938</v>
      </c>
      <c r="E498" s="503">
        <f t="shared" ref="E498" si="492">VLOOKUP(C498,$AY$5:$BI$78,2,0)</f>
        <v>581881850</v>
      </c>
      <c r="F498" s="503">
        <f t="shared" ref="F498" si="493">VLOOKUP(C498,$AY$5:$BI$78,7,0)</f>
        <v>955</v>
      </c>
      <c r="G498" s="99" t="s">
        <v>144</v>
      </c>
      <c r="H498" s="182">
        <v>13447742</v>
      </c>
      <c r="I498" s="150">
        <f>IFERROR(H498/E498,"-")</f>
        <v>2.3110777557334018E-2</v>
      </c>
      <c r="J498" s="182">
        <v>195</v>
      </c>
      <c r="K498" s="150">
        <f>IFERROR(J498/F498,"-")</f>
        <v>0.20418848167539266</v>
      </c>
      <c r="L498" s="185">
        <f t="shared" si="457"/>
        <v>68962.77948717949</v>
      </c>
      <c r="M498" s="85">
        <f>IFERROR(J498/$BL$34,0)</f>
        <v>1.0870777121195227E-2</v>
      </c>
      <c r="N498" s="503">
        <f t="shared" ref="N498" si="494">VLOOKUP(C498,$AY$5:$BI$78,3,0)</f>
        <v>106187680</v>
      </c>
      <c r="O498" s="503">
        <f t="shared" ref="O498" si="495">VLOOKUP(C498,$AY$5:$BI$78,8,0)</f>
        <v>144</v>
      </c>
      <c r="P498" s="99" t="s">
        <v>144</v>
      </c>
      <c r="Q498" s="182">
        <v>679156</v>
      </c>
      <c r="R498" s="150">
        <f>IFERROR(Q498/N498,"-")</f>
        <v>6.3958078752638725E-3</v>
      </c>
      <c r="S498" s="182">
        <v>32</v>
      </c>
      <c r="T498" s="150">
        <f>IFERROR(S498/O498,"-")</f>
        <v>0.22222222222222221</v>
      </c>
      <c r="U498" s="185">
        <f t="shared" si="458"/>
        <v>21223.625</v>
      </c>
      <c r="V498" s="85">
        <f>IFERROR(S498/$BL$34,0)</f>
        <v>1.7839223993756273E-3</v>
      </c>
      <c r="W498" s="503">
        <f t="shared" ref="W498" si="496">VLOOKUP(C498,$AY$5:$BI$78,4,0)</f>
        <v>49281110</v>
      </c>
      <c r="X498" s="503">
        <f t="shared" ref="X498" si="497">VLOOKUP(C498,$AY$5:$BI$78,9,0)</f>
        <v>80</v>
      </c>
      <c r="Y498" s="99" t="s">
        <v>144</v>
      </c>
      <c r="Z498" s="182">
        <v>1793622</v>
      </c>
      <c r="AA498" s="150">
        <f>IFERROR(Z498/W498,"-")</f>
        <v>3.6395730534478629E-2</v>
      </c>
      <c r="AB498" s="182">
        <v>16</v>
      </c>
      <c r="AC498" s="150">
        <f>IFERROR(AB498/X498,"-")</f>
        <v>0.2</v>
      </c>
      <c r="AD498" s="185">
        <f t="shared" si="459"/>
        <v>112101.375</v>
      </c>
      <c r="AE498" s="85">
        <f>IFERROR(AB498/$BL$34,0)</f>
        <v>8.9196119968781363E-4</v>
      </c>
      <c r="AF498" s="503">
        <f t="shared" ref="AF498" si="498">VLOOKUP(C498,$AY$5:$BI$78,5,0)</f>
        <v>96745850</v>
      </c>
      <c r="AG498" s="503">
        <f t="shared" ref="AG498" si="499">VLOOKUP(C498,$AY$5:$BI$78,10,0)</f>
        <v>119</v>
      </c>
      <c r="AH498" s="99" t="s">
        <v>144</v>
      </c>
      <c r="AI498" s="182">
        <v>4147949</v>
      </c>
      <c r="AJ498" s="150">
        <f>IFERROR(AI498/AF498,"-")</f>
        <v>4.2874696950825283E-2</v>
      </c>
      <c r="AK498" s="182">
        <v>25</v>
      </c>
      <c r="AL498" s="150">
        <f>IFERROR(AK498/AG498,"-")</f>
        <v>0.21008403361344538</v>
      </c>
      <c r="AM498" s="185">
        <f t="shared" si="460"/>
        <v>165917.96</v>
      </c>
      <c r="AN498" s="85">
        <f>IFERROR(AK498/$BL$34,0)</f>
        <v>1.3936893745122086E-3</v>
      </c>
      <c r="AO498" s="503">
        <f t="shared" ref="AO498" si="500">VLOOKUP(C498,$AY$5:$BI$78,6,0)</f>
        <v>834096490</v>
      </c>
      <c r="AP498" s="519">
        <f t="shared" ref="AP498" si="501">VLOOKUP(C498,$AY$5:$BI$78,11,0)</f>
        <v>1298</v>
      </c>
      <c r="AQ498" s="99" t="s">
        <v>144</v>
      </c>
      <c r="AR498" s="182">
        <f t="shared" si="455"/>
        <v>20068469</v>
      </c>
      <c r="AS498" s="150">
        <f>IFERROR(AR498/AO498,"-")</f>
        <v>2.4060128822745674E-2</v>
      </c>
      <c r="AT498" s="182">
        <f t="shared" si="456"/>
        <v>268</v>
      </c>
      <c r="AU498" s="150">
        <f>IFERROR(AT498/AP498,"-")</f>
        <v>0.20647149460708783</v>
      </c>
      <c r="AV498" s="185">
        <f t="shared" si="461"/>
        <v>74882.34701492537</v>
      </c>
      <c r="AW498" s="85">
        <f>IFERROR(AT498/$BL$34,0)</f>
        <v>1.4940350094770877E-2</v>
      </c>
      <c r="AX498" s="98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P498" s="132"/>
      <c r="BQ498" s="132"/>
      <c r="BR498" s="132"/>
      <c r="BS498" s="132"/>
      <c r="BU498" s="66"/>
      <c r="BV498" s="124"/>
    </row>
    <row r="499" spans="2:74" s="10" customFormat="1" ht="14.25" customHeight="1">
      <c r="B499" s="505"/>
      <c r="C499" s="507"/>
      <c r="D499" s="494"/>
      <c r="E499" s="501"/>
      <c r="F499" s="501"/>
      <c r="G499" s="100" t="s">
        <v>145</v>
      </c>
      <c r="H499" s="183">
        <v>17351477</v>
      </c>
      <c r="I499" s="151">
        <f>IFERROR(H499/E498,"-")</f>
        <v>2.981958794555974E-2</v>
      </c>
      <c r="J499" s="183">
        <v>249</v>
      </c>
      <c r="K499" s="151">
        <f>IFERROR(J499/F498,"-")</f>
        <v>0.26073298429319369</v>
      </c>
      <c r="L499" s="186">
        <f t="shared" si="457"/>
        <v>69684.646586345378</v>
      </c>
      <c r="M499" s="86">
        <f t="shared" ref="M499:M514" si="502">IFERROR(J499/$BL$34,0)</f>
        <v>1.3881146170141599E-2</v>
      </c>
      <c r="N499" s="501"/>
      <c r="O499" s="501"/>
      <c r="P499" s="100" t="s">
        <v>145</v>
      </c>
      <c r="Q499" s="183">
        <v>2389484</v>
      </c>
      <c r="R499" s="151">
        <f>IFERROR(Q499/N498,"-")</f>
        <v>2.2502459795712648E-2</v>
      </c>
      <c r="S499" s="183">
        <v>36</v>
      </c>
      <c r="T499" s="151">
        <f>IFERROR(S499/O498,"-")</f>
        <v>0.25</v>
      </c>
      <c r="U499" s="186">
        <f t="shared" si="458"/>
        <v>66374.555555555562</v>
      </c>
      <c r="V499" s="86">
        <f t="shared" ref="V499:V514" si="503">IFERROR(S499/$BL$34,0)</f>
        <v>2.0069126992975804E-3</v>
      </c>
      <c r="W499" s="501"/>
      <c r="X499" s="501"/>
      <c r="Y499" s="100" t="s">
        <v>145</v>
      </c>
      <c r="Z499" s="183">
        <v>5555077</v>
      </c>
      <c r="AA499" s="151">
        <f>IFERROR(Z499/W498,"-")</f>
        <v>0.11272223779050432</v>
      </c>
      <c r="AB499" s="183">
        <v>24</v>
      </c>
      <c r="AC499" s="151">
        <f>IFERROR(AB499/X498,"-")</f>
        <v>0.3</v>
      </c>
      <c r="AD499" s="186">
        <f t="shared" si="459"/>
        <v>231461.54166666666</v>
      </c>
      <c r="AE499" s="86">
        <f t="shared" ref="AE499:AE514" si="504">IFERROR(AB499/$BL$34,0)</f>
        <v>1.3379417995317204E-3</v>
      </c>
      <c r="AF499" s="501"/>
      <c r="AG499" s="501"/>
      <c r="AH499" s="100" t="s">
        <v>145</v>
      </c>
      <c r="AI499" s="183">
        <v>2272205</v>
      </c>
      <c r="AJ499" s="151">
        <f>IFERROR(AI499/AF498,"-")</f>
        <v>2.3486330421408255E-2</v>
      </c>
      <c r="AK499" s="183">
        <v>36</v>
      </c>
      <c r="AL499" s="151">
        <f>IFERROR(AK499/AG498,"-")</f>
        <v>0.30252100840336132</v>
      </c>
      <c r="AM499" s="186">
        <f t="shared" si="460"/>
        <v>63116.805555555555</v>
      </c>
      <c r="AN499" s="86">
        <f t="shared" ref="AN499:AN514" si="505">IFERROR(AK499/$BL$34,0)</f>
        <v>2.0069126992975804E-3</v>
      </c>
      <c r="AO499" s="501"/>
      <c r="AP499" s="520"/>
      <c r="AQ499" s="100" t="s">
        <v>145</v>
      </c>
      <c r="AR499" s="183">
        <f t="shared" si="455"/>
        <v>27568243</v>
      </c>
      <c r="AS499" s="151">
        <f>IFERROR(AR499/AO498,"-")</f>
        <v>3.3051623319983042E-2</v>
      </c>
      <c r="AT499" s="183">
        <f t="shared" si="456"/>
        <v>345</v>
      </c>
      <c r="AU499" s="151">
        <f>IFERROR(AT499/AP498,"-")</f>
        <v>0.2657935285053929</v>
      </c>
      <c r="AV499" s="186">
        <f t="shared" si="461"/>
        <v>79907.950724637674</v>
      </c>
      <c r="AW499" s="86">
        <f t="shared" ref="AW499:AW514" si="506">IFERROR(AT499/$BL$34,0)</f>
        <v>1.9232913368268479E-2</v>
      </c>
      <c r="AX499" s="98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P499" s="132"/>
      <c r="BQ499" s="132"/>
      <c r="BR499" s="132"/>
      <c r="BS499" s="132"/>
      <c r="BU499" s="66"/>
      <c r="BV499" s="124"/>
    </row>
    <row r="500" spans="2:74" s="10" customFormat="1" ht="14.25" customHeight="1">
      <c r="B500" s="505"/>
      <c r="C500" s="507"/>
      <c r="D500" s="494"/>
      <c r="E500" s="501"/>
      <c r="F500" s="501"/>
      <c r="G500" s="101" t="s">
        <v>146</v>
      </c>
      <c r="H500" s="183">
        <v>14108953</v>
      </c>
      <c r="I500" s="151">
        <f>IFERROR(H500/E498,"-")</f>
        <v>2.4247109615122039E-2</v>
      </c>
      <c r="J500" s="183">
        <v>272</v>
      </c>
      <c r="K500" s="151">
        <f>IFERROR(J500/F498,"-")</f>
        <v>0.28481675392670158</v>
      </c>
      <c r="L500" s="186">
        <f t="shared" si="457"/>
        <v>51871.150735294119</v>
      </c>
      <c r="M500" s="86">
        <f t="shared" si="502"/>
        <v>1.5163340394692831E-2</v>
      </c>
      <c r="N500" s="501"/>
      <c r="O500" s="501"/>
      <c r="P500" s="101" t="s">
        <v>146</v>
      </c>
      <c r="Q500" s="183">
        <v>1028620</v>
      </c>
      <c r="R500" s="151">
        <f>IFERROR(Q500/N498,"-")</f>
        <v>9.6868111253584216E-3</v>
      </c>
      <c r="S500" s="183">
        <v>41</v>
      </c>
      <c r="T500" s="151">
        <f>IFERROR(S500/O498,"-")</f>
        <v>0.28472222222222221</v>
      </c>
      <c r="U500" s="186">
        <f t="shared" si="458"/>
        <v>25088.292682926829</v>
      </c>
      <c r="V500" s="86">
        <f t="shared" si="503"/>
        <v>2.2856505742000223E-3</v>
      </c>
      <c r="W500" s="501"/>
      <c r="X500" s="501"/>
      <c r="Y500" s="101" t="s">
        <v>146</v>
      </c>
      <c r="Z500" s="183">
        <v>962255</v>
      </c>
      <c r="AA500" s="151">
        <f>IFERROR(Z500/W498,"-")</f>
        <v>1.952583860225551E-2</v>
      </c>
      <c r="AB500" s="183">
        <v>20</v>
      </c>
      <c r="AC500" s="151">
        <f>IFERROR(AB500/X498,"-")</f>
        <v>0.25</v>
      </c>
      <c r="AD500" s="186">
        <f t="shared" si="459"/>
        <v>48112.75</v>
      </c>
      <c r="AE500" s="86">
        <f t="shared" si="504"/>
        <v>1.1149514996097671E-3</v>
      </c>
      <c r="AF500" s="501"/>
      <c r="AG500" s="501"/>
      <c r="AH500" s="101" t="s">
        <v>146</v>
      </c>
      <c r="AI500" s="183">
        <v>909526</v>
      </c>
      <c r="AJ500" s="151">
        <f>IFERROR(AI500/AF498,"-")</f>
        <v>9.4011887848419341E-3</v>
      </c>
      <c r="AK500" s="183">
        <v>41</v>
      </c>
      <c r="AL500" s="151">
        <f>IFERROR(AK500/AG498,"-")</f>
        <v>0.34453781512605042</v>
      </c>
      <c r="AM500" s="186">
        <f t="shared" si="460"/>
        <v>22183.560975609755</v>
      </c>
      <c r="AN500" s="86">
        <f t="shared" si="505"/>
        <v>2.2856505742000223E-3</v>
      </c>
      <c r="AO500" s="501"/>
      <c r="AP500" s="520"/>
      <c r="AQ500" s="101" t="s">
        <v>146</v>
      </c>
      <c r="AR500" s="183">
        <f t="shared" si="455"/>
        <v>17009354</v>
      </c>
      <c r="AS500" s="151">
        <f>IFERROR(AR500/AO498,"-")</f>
        <v>2.0392549547834687E-2</v>
      </c>
      <c r="AT500" s="183">
        <f t="shared" si="456"/>
        <v>374</v>
      </c>
      <c r="AU500" s="151">
        <f>IFERROR(AT500/AP498,"-")</f>
        <v>0.28813559322033899</v>
      </c>
      <c r="AV500" s="186">
        <f t="shared" si="461"/>
        <v>45479.55614973262</v>
      </c>
      <c r="AW500" s="86">
        <f t="shared" si="506"/>
        <v>2.0849593042702643E-2</v>
      </c>
      <c r="AX500" s="98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/>
      <c r="BI500" s="66"/>
      <c r="BP500" s="132"/>
      <c r="BQ500" s="132"/>
      <c r="BR500" s="132"/>
      <c r="BS500" s="132"/>
      <c r="BU500" s="66"/>
      <c r="BV500" s="124"/>
    </row>
    <row r="501" spans="2:74" s="10" customFormat="1" ht="14.25" customHeight="1">
      <c r="B501" s="505"/>
      <c r="C501" s="507"/>
      <c r="D501" s="494"/>
      <c r="E501" s="501"/>
      <c r="F501" s="501"/>
      <c r="G501" s="101" t="s">
        <v>147</v>
      </c>
      <c r="H501" s="183">
        <v>510729</v>
      </c>
      <c r="I501" s="151">
        <f>IFERROR(H501/E498,"-")</f>
        <v>8.7771942018813613E-4</v>
      </c>
      <c r="J501" s="183">
        <v>41</v>
      </c>
      <c r="K501" s="151">
        <f>IFERROR(J501/F498,"-")</f>
        <v>4.2931937172774867E-2</v>
      </c>
      <c r="L501" s="186">
        <f t="shared" si="457"/>
        <v>12456.804878048781</v>
      </c>
      <c r="M501" s="86">
        <f t="shared" si="502"/>
        <v>2.2856505742000223E-3</v>
      </c>
      <c r="N501" s="501"/>
      <c r="O501" s="501"/>
      <c r="P501" s="101" t="s">
        <v>147</v>
      </c>
      <c r="Q501" s="183">
        <v>92465</v>
      </c>
      <c r="R501" s="151">
        <f>IFERROR(Q501/N498,"-")</f>
        <v>8.7076956573493272E-4</v>
      </c>
      <c r="S501" s="183">
        <v>7</v>
      </c>
      <c r="T501" s="151">
        <f>IFERROR(S501/O498,"-")</f>
        <v>4.8611111111111112E-2</v>
      </c>
      <c r="U501" s="186">
        <f t="shared" si="458"/>
        <v>13209.285714285714</v>
      </c>
      <c r="V501" s="86">
        <f t="shared" si="503"/>
        <v>3.9023302486341843E-4</v>
      </c>
      <c r="W501" s="501"/>
      <c r="X501" s="501"/>
      <c r="Y501" s="101" t="s">
        <v>147</v>
      </c>
      <c r="Z501" s="183">
        <v>28452</v>
      </c>
      <c r="AA501" s="151">
        <f>IFERROR(Z501/W498,"-")</f>
        <v>5.7734089187520333E-4</v>
      </c>
      <c r="AB501" s="183">
        <v>5</v>
      </c>
      <c r="AC501" s="151">
        <f>IFERROR(AB501/X498,"-")</f>
        <v>6.25E-2</v>
      </c>
      <c r="AD501" s="186">
        <f t="shared" si="459"/>
        <v>5690.4</v>
      </c>
      <c r="AE501" s="86">
        <f t="shared" si="504"/>
        <v>2.7873787490244177E-4</v>
      </c>
      <c r="AF501" s="501"/>
      <c r="AG501" s="501"/>
      <c r="AH501" s="101" t="s">
        <v>147</v>
      </c>
      <c r="AI501" s="183">
        <v>57090</v>
      </c>
      <c r="AJ501" s="151">
        <f>IFERROR(AI501/AF498,"-")</f>
        <v>5.9010283128423601E-4</v>
      </c>
      <c r="AK501" s="183">
        <v>5</v>
      </c>
      <c r="AL501" s="151">
        <f>IFERROR(AK501/AG498,"-")</f>
        <v>4.2016806722689079E-2</v>
      </c>
      <c r="AM501" s="186">
        <f t="shared" si="460"/>
        <v>11418</v>
      </c>
      <c r="AN501" s="86">
        <f t="shared" si="505"/>
        <v>2.7873787490244177E-4</v>
      </c>
      <c r="AO501" s="501"/>
      <c r="AP501" s="520"/>
      <c r="AQ501" s="101" t="s">
        <v>147</v>
      </c>
      <c r="AR501" s="183">
        <f t="shared" si="455"/>
        <v>688736</v>
      </c>
      <c r="AS501" s="151">
        <f>IFERROR(AR501/AO498,"-")</f>
        <v>8.2572700911377772E-4</v>
      </c>
      <c r="AT501" s="183">
        <f t="shared" si="456"/>
        <v>58</v>
      </c>
      <c r="AU501" s="151">
        <f>IFERROR(AT501/AP498,"-")</f>
        <v>4.4684129429892139E-2</v>
      </c>
      <c r="AV501" s="186">
        <f t="shared" si="461"/>
        <v>11874.758620689656</v>
      </c>
      <c r="AW501" s="86">
        <f t="shared" si="506"/>
        <v>3.2333593488683243E-3</v>
      </c>
      <c r="AX501" s="98"/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P501" s="132"/>
      <c r="BQ501" s="132"/>
      <c r="BR501" s="132"/>
      <c r="BS501" s="132"/>
      <c r="BU501" s="66"/>
      <c r="BV501" s="124"/>
    </row>
    <row r="502" spans="2:74" s="10" customFormat="1" ht="14.25" customHeight="1">
      <c r="B502" s="505"/>
      <c r="C502" s="507"/>
      <c r="D502" s="494"/>
      <c r="E502" s="501"/>
      <c r="F502" s="501"/>
      <c r="G502" s="101" t="s">
        <v>148</v>
      </c>
      <c r="H502" s="183">
        <v>13604475</v>
      </c>
      <c r="I502" s="151">
        <f>IFERROR(H502/E498,"-")</f>
        <v>2.3380132925610243E-2</v>
      </c>
      <c r="J502" s="183">
        <v>308</v>
      </c>
      <c r="K502" s="151">
        <f>IFERROR(J502/F498,"-")</f>
        <v>0.32251308900523562</v>
      </c>
      <c r="L502" s="186">
        <f t="shared" si="457"/>
        <v>44170.373376623378</v>
      </c>
      <c r="M502" s="86">
        <f t="shared" si="502"/>
        <v>1.7170253093990413E-2</v>
      </c>
      <c r="N502" s="501"/>
      <c r="O502" s="501"/>
      <c r="P502" s="101" t="s">
        <v>148</v>
      </c>
      <c r="Q502" s="183">
        <v>1666594</v>
      </c>
      <c r="R502" s="151">
        <f>IFERROR(Q502/N498,"-")</f>
        <v>1.5694796232481961E-2</v>
      </c>
      <c r="S502" s="183">
        <v>55</v>
      </c>
      <c r="T502" s="151">
        <f>IFERROR(S502/O498,"-")</f>
        <v>0.38194444444444442</v>
      </c>
      <c r="U502" s="186">
        <f t="shared" si="458"/>
        <v>30301.709090909091</v>
      </c>
      <c r="V502" s="86">
        <f t="shared" si="503"/>
        <v>3.0661166239268592E-3</v>
      </c>
      <c r="W502" s="501"/>
      <c r="X502" s="501"/>
      <c r="Y502" s="101" t="s">
        <v>148</v>
      </c>
      <c r="Z502" s="183">
        <v>750255</v>
      </c>
      <c r="AA502" s="151">
        <f>IFERROR(Z502/W498,"-")</f>
        <v>1.5223987446711326E-2</v>
      </c>
      <c r="AB502" s="183">
        <v>24</v>
      </c>
      <c r="AC502" s="151">
        <f>IFERROR(AB502/X498,"-")</f>
        <v>0.3</v>
      </c>
      <c r="AD502" s="186">
        <f t="shared" si="459"/>
        <v>31260.625</v>
      </c>
      <c r="AE502" s="86">
        <f t="shared" si="504"/>
        <v>1.3379417995317204E-3</v>
      </c>
      <c r="AF502" s="501"/>
      <c r="AG502" s="501"/>
      <c r="AH502" s="101" t="s">
        <v>148</v>
      </c>
      <c r="AI502" s="183">
        <v>1208875</v>
      </c>
      <c r="AJ502" s="151">
        <f>IFERROR(AI502/AF498,"-")</f>
        <v>1.2495368018369779E-2</v>
      </c>
      <c r="AK502" s="183">
        <v>40</v>
      </c>
      <c r="AL502" s="151">
        <f>IFERROR(AK502/AG498,"-")</f>
        <v>0.33613445378151263</v>
      </c>
      <c r="AM502" s="186">
        <f t="shared" si="460"/>
        <v>30221.875</v>
      </c>
      <c r="AN502" s="86">
        <f t="shared" si="505"/>
        <v>2.2299029992195341E-3</v>
      </c>
      <c r="AO502" s="501"/>
      <c r="AP502" s="520"/>
      <c r="AQ502" s="101" t="s">
        <v>148</v>
      </c>
      <c r="AR502" s="183">
        <f t="shared" si="455"/>
        <v>17230199</v>
      </c>
      <c r="AS502" s="151">
        <f>IFERROR(AR502/AO498,"-")</f>
        <v>2.0657321073248972E-2</v>
      </c>
      <c r="AT502" s="183">
        <f t="shared" si="456"/>
        <v>427</v>
      </c>
      <c r="AU502" s="151">
        <f>IFERROR(AT502/AP498,"-")</f>
        <v>0.32896764252696459</v>
      </c>
      <c r="AV502" s="186">
        <f t="shared" si="461"/>
        <v>40351.754098360652</v>
      </c>
      <c r="AW502" s="86">
        <f t="shared" si="506"/>
        <v>2.3804214516668525E-2</v>
      </c>
      <c r="AX502" s="98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P502" s="132"/>
      <c r="BQ502" s="132"/>
      <c r="BR502" s="132"/>
      <c r="BS502" s="132"/>
      <c r="BU502" s="66"/>
      <c r="BV502" s="124"/>
    </row>
    <row r="503" spans="2:74" s="10" customFormat="1" ht="14.25" customHeight="1">
      <c r="B503" s="505"/>
      <c r="C503" s="507"/>
      <c r="D503" s="494"/>
      <c r="E503" s="501"/>
      <c r="F503" s="501"/>
      <c r="G503" s="101" t="s">
        <v>149</v>
      </c>
      <c r="H503" s="183">
        <v>22553904</v>
      </c>
      <c r="I503" s="151">
        <f>IFERROR(H503/E498,"-")</f>
        <v>3.8760280974565541E-2</v>
      </c>
      <c r="J503" s="183">
        <v>352</v>
      </c>
      <c r="K503" s="151">
        <f>IFERROR(J503/F498,"-")</f>
        <v>0.36858638743455496</v>
      </c>
      <c r="L503" s="186">
        <f t="shared" si="457"/>
        <v>64073.590909090912</v>
      </c>
      <c r="M503" s="86">
        <f t="shared" si="502"/>
        <v>1.96231463931319E-2</v>
      </c>
      <c r="N503" s="501"/>
      <c r="O503" s="501"/>
      <c r="P503" s="101" t="s">
        <v>149</v>
      </c>
      <c r="Q503" s="183">
        <v>3480777</v>
      </c>
      <c r="R503" s="151">
        <f>IFERROR(Q503/N498,"-")</f>
        <v>3.2779480632781507E-2</v>
      </c>
      <c r="S503" s="183">
        <v>60</v>
      </c>
      <c r="T503" s="151">
        <f>IFERROR(S503/O498,"-")</f>
        <v>0.41666666666666669</v>
      </c>
      <c r="U503" s="186">
        <f t="shared" si="458"/>
        <v>58012.95</v>
      </c>
      <c r="V503" s="86">
        <f t="shared" si="503"/>
        <v>3.3448544988293008E-3</v>
      </c>
      <c r="W503" s="501"/>
      <c r="X503" s="501"/>
      <c r="Y503" s="101" t="s">
        <v>149</v>
      </c>
      <c r="Z503" s="183">
        <v>1546921</v>
      </c>
      <c r="AA503" s="151">
        <f>IFERROR(Z503/W498,"-")</f>
        <v>3.1389735336724359E-2</v>
      </c>
      <c r="AB503" s="183">
        <v>33</v>
      </c>
      <c r="AC503" s="151">
        <f>IFERROR(AB503/X498,"-")</f>
        <v>0.41249999999999998</v>
      </c>
      <c r="AD503" s="186">
        <f t="shared" si="459"/>
        <v>46876.393939393936</v>
      </c>
      <c r="AE503" s="86">
        <f t="shared" si="504"/>
        <v>1.8396699743561155E-3</v>
      </c>
      <c r="AF503" s="501"/>
      <c r="AG503" s="501"/>
      <c r="AH503" s="101" t="s">
        <v>149</v>
      </c>
      <c r="AI503" s="183">
        <v>2094768</v>
      </c>
      <c r="AJ503" s="151">
        <f>IFERROR(AI503/AF498,"-")</f>
        <v>2.165227759123518E-2</v>
      </c>
      <c r="AK503" s="183">
        <v>47</v>
      </c>
      <c r="AL503" s="151">
        <f>IFERROR(AK503/AG498,"-")</f>
        <v>0.3949579831932773</v>
      </c>
      <c r="AM503" s="186">
        <f t="shared" si="460"/>
        <v>44569.531914893618</v>
      </c>
      <c r="AN503" s="86">
        <f t="shared" si="505"/>
        <v>2.6201360240829526E-3</v>
      </c>
      <c r="AO503" s="501"/>
      <c r="AP503" s="520"/>
      <c r="AQ503" s="101" t="s">
        <v>149</v>
      </c>
      <c r="AR503" s="183">
        <f t="shared" si="455"/>
        <v>29676370</v>
      </c>
      <c r="AS503" s="151">
        <f>IFERROR(AR503/AO498,"-")</f>
        <v>3.5579061122772496E-2</v>
      </c>
      <c r="AT503" s="183">
        <f t="shared" si="456"/>
        <v>492</v>
      </c>
      <c r="AU503" s="151">
        <f>IFERROR(AT503/AP498,"-")</f>
        <v>0.37904468412942988</v>
      </c>
      <c r="AV503" s="186">
        <f t="shared" si="461"/>
        <v>60317.825203252032</v>
      </c>
      <c r="AW503" s="86">
        <f t="shared" si="506"/>
        <v>2.7427806890400266E-2</v>
      </c>
      <c r="AX503" s="98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P503" s="132"/>
      <c r="BQ503" s="132"/>
      <c r="BR503" s="132"/>
      <c r="BS503" s="132"/>
      <c r="BU503" s="66"/>
      <c r="BV503" s="124"/>
    </row>
    <row r="504" spans="2:74" s="10" customFormat="1" ht="14.25" customHeight="1">
      <c r="B504" s="505"/>
      <c r="C504" s="507"/>
      <c r="D504" s="494"/>
      <c r="E504" s="501"/>
      <c r="F504" s="501"/>
      <c r="G504" s="101" t="s">
        <v>150</v>
      </c>
      <c r="H504" s="183">
        <v>10431760</v>
      </c>
      <c r="I504" s="151">
        <f>IFERROR(H504/E498,"-")</f>
        <v>1.7927625685523616E-2</v>
      </c>
      <c r="J504" s="183">
        <v>97</v>
      </c>
      <c r="K504" s="151">
        <f>IFERROR(J504/F498,"-")</f>
        <v>0.10157068062827225</v>
      </c>
      <c r="L504" s="186">
        <f t="shared" si="457"/>
        <v>107543.9175257732</v>
      </c>
      <c r="M504" s="86">
        <f t="shared" si="502"/>
        <v>5.4075147731073702E-3</v>
      </c>
      <c r="N504" s="501"/>
      <c r="O504" s="501"/>
      <c r="P504" s="101" t="s">
        <v>150</v>
      </c>
      <c r="Q504" s="183">
        <v>2039125</v>
      </c>
      <c r="R504" s="151">
        <f>IFERROR(Q504/N498,"-")</f>
        <v>1.920302807255983E-2</v>
      </c>
      <c r="S504" s="183">
        <v>13</v>
      </c>
      <c r="T504" s="151">
        <f>IFERROR(S504/O498,"-")</f>
        <v>9.0277777777777776E-2</v>
      </c>
      <c r="U504" s="186">
        <f t="shared" si="458"/>
        <v>156855.76923076922</v>
      </c>
      <c r="V504" s="86">
        <f t="shared" si="503"/>
        <v>7.2471847474634853E-4</v>
      </c>
      <c r="W504" s="501"/>
      <c r="X504" s="501"/>
      <c r="Y504" s="101" t="s">
        <v>150</v>
      </c>
      <c r="Z504" s="183">
        <v>23220</v>
      </c>
      <c r="AA504" s="151">
        <f>IFERROR(Z504/W498,"-")</f>
        <v>4.7117445203649026E-4</v>
      </c>
      <c r="AB504" s="183">
        <v>5</v>
      </c>
      <c r="AC504" s="151">
        <f>IFERROR(AB504/X498,"-")</f>
        <v>6.25E-2</v>
      </c>
      <c r="AD504" s="186">
        <f t="shared" si="459"/>
        <v>4644</v>
      </c>
      <c r="AE504" s="86">
        <f t="shared" si="504"/>
        <v>2.7873787490244177E-4</v>
      </c>
      <c r="AF504" s="501"/>
      <c r="AG504" s="501"/>
      <c r="AH504" s="101" t="s">
        <v>150</v>
      </c>
      <c r="AI504" s="183">
        <v>439498</v>
      </c>
      <c r="AJ504" s="151">
        <f>IFERROR(AI504/AF498,"-")</f>
        <v>4.5428098466239117E-3</v>
      </c>
      <c r="AK504" s="183">
        <v>14</v>
      </c>
      <c r="AL504" s="151">
        <f>IFERROR(AK504/AG498,"-")</f>
        <v>0.11764705882352941</v>
      </c>
      <c r="AM504" s="186">
        <f t="shared" si="460"/>
        <v>31392.714285714286</v>
      </c>
      <c r="AN504" s="86">
        <f t="shared" si="505"/>
        <v>7.8046604972683686E-4</v>
      </c>
      <c r="AO504" s="501"/>
      <c r="AP504" s="520"/>
      <c r="AQ504" s="101" t="s">
        <v>150</v>
      </c>
      <c r="AR504" s="183">
        <f t="shared" si="455"/>
        <v>12933603</v>
      </c>
      <c r="AS504" s="151">
        <f>IFERROR(AR504/AO498,"-")</f>
        <v>1.5506123278375144E-2</v>
      </c>
      <c r="AT504" s="183">
        <f t="shared" si="456"/>
        <v>129</v>
      </c>
      <c r="AU504" s="151">
        <f>IFERROR(AT504/AP498,"-")</f>
        <v>9.9383667180277344E-2</v>
      </c>
      <c r="AV504" s="186">
        <f t="shared" si="461"/>
        <v>100260.48837209302</v>
      </c>
      <c r="AW504" s="86">
        <f t="shared" si="506"/>
        <v>7.1914371724829968E-3</v>
      </c>
      <c r="AX504" s="98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P504" s="132"/>
      <c r="BQ504" s="132"/>
      <c r="BR504" s="132"/>
      <c r="BS504" s="132"/>
      <c r="BU504" s="66"/>
      <c r="BV504" s="124"/>
    </row>
    <row r="505" spans="2:74" s="10" customFormat="1" ht="14.25" customHeight="1">
      <c r="B505" s="505"/>
      <c r="C505" s="507"/>
      <c r="D505" s="494"/>
      <c r="E505" s="501"/>
      <c r="F505" s="501"/>
      <c r="G505" s="101" t="s">
        <v>160</v>
      </c>
      <c r="H505" s="183">
        <v>0</v>
      </c>
      <c r="I505" s="151">
        <f>IFERROR(H505/E498,"-")</f>
        <v>0</v>
      </c>
      <c r="J505" s="183">
        <v>0</v>
      </c>
      <c r="K505" s="151">
        <f>IFERROR(J505/F498,"-")</f>
        <v>0</v>
      </c>
      <c r="L505" s="186" t="str">
        <f t="shared" si="457"/>
        <v>-</v>
      </c>
      <c r="M505" s="86">
        <f t="shared" si="502"/>
        <v>0</v>
      </c>
      <c r="N505" s="501"/>
      <c r="O505" s="501"/>
      <c r="P505" s="101" t="s">
        <v>160</v>
      </c>
      <c r="Q505" s="183">
        <v>0</v>
      </c>
      <c r="R505" s="151">
        <f>IFERROR(Q505/N498,"-")</f>
        <v>0</v>
      </c>
      <c r="S505" s="183">
        <v>0</v>
      </c>
      <c r="T505" s="151">
        <f>IFERROR(S505/O498,"-")</f>
        <v>0</v>
      </c>
      <c r="U505" s="186" t="str">
        <f t="shared" si="458"/>
        <v>-</v>
      </c>
      <c r="V505" s="86">
        <f t="shared" si="503"/>
        <v>0</v>
      </c>
      <c r="W505" s="501"/>
      <c r="X505" s="501"/>
      <c r="Y505" s="101" t="s">
        <v>160</v>
      </c>
      <c r="Z505" s="183">
        <v>0</v>
      </c>
      <c r="AA505" s="151">
        <f>IFERROR(Z505/W498,"-")</f>
        <v>0</v>
      </c>
      <c r="AB505" s="183">
        <v>0</v>
      </c>
      <c r="AC505" s="151">
        <f>IFERROR(AB505/X498,"-")</f>
        <v>0</v>
      </c>
      <c r="AD505" s="186" t="str">
        <f t="shared" si="459"/>
        <v>-</v>
      </c>
      <c r="AE505" s="86">
        <f t="shared" si="504"/>
        <v>0</v>
      </c>
      <c r="AF505" s="501"/>
      <c r="AG505" s="501"/>
      <c r="AH505" s="101" t="s">
        <v>160</v>
      </c>
      <c r="AI505" s="183">
        <v>0</v>
      </c>
      <c r="AJ505" s="151">
        <f>IFERROR(AI505/AF498,"-")</f>
        <v>0</v>
      </c>
      <c r="AK505" s="183">
        <v>0</v>
      </c>
      <c r="AL505" s="151">
        <f>IFERROR(AK505/AG498,"-")</f>
        <v>0</v>
      </c>
      <c r="AM505" s="186" t="str">
        <f t="shared" si="460"/>
        <v>-</v>
      </c>
      <c r="AN505" s="86">
        <f t="shared" si="505"/>
        <v>0</v>
      </c>
      <c r="AO505" s="501"/>
      <c r="AP505" s="520"/>
      <c r="AQ505" s="101" t="s">
        <v>160</v>
      </c>
      <c r="AR505" s="183">
        <f t="shared" si="455"/>
        <v>0</v>
      </c>
      <c r="AS505" s="151">
        <f>IFERROR(AR505/AO498,"-")</f>
        <v>0</v>
      </c>
      <c r="AT505" s="183">
        <f t="shared" si="456"/>
        <v>0</v>
      </c>
      <c r="AU505" s="151">
        <f>IFERROR(AT505/AP498,"-")</f>
        <v>0</v>
      </c>
      <c r="AV505" s="186" t="str">
        <f t="shared" si="461"/>
        <v>-</v>
      </c>
      <c r="AW505" s="86">
        <f t="shared" si="506"/>
        <v>0</v>
      </c>
      <c r="AX505" s="98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P505" s="132"/>
      <c r="BQ505" s="132"/>
      <c r="BR505" s="132"/>
      <c r="BS505" s="132"/>
      <c r="BU505" s="66"/>
      <c r="BV505" s="124"/>
    </row>
    <row r="506" spans="2:74" s="10" customFormat="1" ht="14.25" customHeight="1">
      <c r="B506" s="505"/>
      <c r="C506" s="507"/>
      <c r="D506" s="494"/>
      <c r="E506" s="501"/>
      <c r="F506" s="501"/>
      <c r="G506" s="101" t="s">
        <v>151</v>
      </c>
      <c r="H506" s="183">
        <v>100335</v>
      </c>
      <c r="I506" s="151">
        <f>IFERROR(H506/E498,"-")</f>
        <v>1.7243191207974608E-4</v>
      </c>
      <c r="J506" s="183">
        <v>6</v>
      </c>
      <c r="K506" s="151">
        <f>IFERROR(J506/F498,"-")</f>
        <v>6.2827225130890054E-3</v>
      </c>
      <c r="L506" s="186">
        <f t="shared" si="457"/>
        <v>16722.5</v>
      </c>
      <c r="M506" s="86">
        <f t="shared" si="502"/>
        <v>3.344854498829301E-4</v>
      </c>
      <c r="N506" s="501"/>
      <c r="O506" s="501"/>
      <c r="P506" s="101" t="s">
        <v>151</v>
      </c>
      <c r="Q506" s="183">
        <v>0</v>
      </c>
      <c r="R506" s="151">
        <f>IFERROR(Q506/N498,"-")</f>
        <v>0</v>
      </c>
      <c r="S506" s="183">
        <v>0</v>
      </c>
      <c r="T506" s="151">
        <f>IFERROR(S506/O498,"-")</f>
        <v>0</v>
      </c>
      <c r="U506" s="186" t="str">
        <f t="shared" si="458"/>
        <v>-</v>
      </c>
      <c r="V506" s="86">
        <f t="shared" si="503"/>
        <v>0</v>
      </c>
      <c r="W506" s="501"/>
      <c r="X506" s="501"/>
      <c r="Y506" s="101" t="s">
        <v>151</v>
      </c>
      <c r="Z506" s="183">
        <v>15684</v>
      </c>
      <c r="AA506" s="151">
        <f>IFERROR(Z506/W498,"-")</f>
        <v>3.1825581850733475E-4</v>
      </c>
      <c r="AB506" s="183">
        <v>1</v>
      </c>
      <c r="AC506" s="151">
        <f>IFERROR(AB506/X498,"-")</f>
        <v>1.2500000000000001E-2</v>
      </c>
      <c r="AD506" s="186">
        <f t="shared" si="459"/>
        <v>15684</v>
      </c>
      <c r="AE506" s="86">
        <f t="shared" si="504"/>
        <v>5.5747574980488352E-5</v>
      </c>
      <c r="AF506" s="501"/>
      <c r="AG506" s="501"/>
      <c r="AH506" s="101" t="s">
        <v>151</v>
      </c>
      <c r="AI506" s="183">
        <v>12464</v>
      </c>
      <c r="AJ506" s="151">
        <f>IFERROR(AI506/AF498,"-")</f>
        <v>1.2883239952928214E-4</v>
      </c>
      <c r="AK506" s="183">
        <v>1</v>
      </c>
      <c r="AL506" s="151">
        <f>IFERROR(AK506/AG498,"-")</f>
        <v>8.4033613445378148E-3</v>
      </c>
      <c r="AM506" s="186">
        <f t="shared" si="460"/>
        <v>12464</v>
      </c>
      <c r="AN506" s="86">
        <f t="shared" si="505"/>
        <v>5.5747574980488352E-5</v>
      </c>
      <c r="AO506" s="501"/>
      <c r="AP506" s="520"/>
      <c r="AQ506" s="101" t="s">
        <v>151</v>
      </c>
      <c r="AR506" s="183">
        <f t="shared" si="455"/>
        <v>128483</v>
      </c>
      <c r="AS506" s="151">
        <f>IFERROR(AR506/AO498,"-")</f>
        <v>1.5403853335961166E-4</v>
      </c>
      <c r="AT506" s="183">
        <f t="shared" si="456"/>
        <v>8</v>
      </c>
      <c r="AU506" s="151">
        <f>IFERROR(AT506/AP498,"-")</f>
        <v>6.1633281972265025E-3</v>
      </c>
      <c r="AV506" s="186">
        <f t="shared" si="461"/>
        <v>16060.375</v>
      </c>
      <c r="AW506" s="86">
        <f t="shared" si="506"/>
        <v>4.4598059984390681E-4</v>
      </c>
      <c r="AX506" s="98"/>
      <c r="AY506" s="66"/>
      <c r="AZ506" s="66"/>
      <c r="BA506" s="66"/>
      <c r="BB506" s="66"/>
      <c r="BC506" s="66"/>
      <c r="BD506" s="66"/>
      <c r="BE506" s="66"/>
      <c r="BF506" s="66"/>
      <c r="BG506" s="66"/>
      <c r="BH506" s="66"/>
      <c r="BI506" s="66"/>
      <c r="BP506" s="132"/>
      <c r="BQ506" s="132"/>
      <c r="BR506" s="132"/>
      <c r="BS506" s="132"/>
      <c r="BU506" s="66"/>
      <c r="BV506" s="124"/>
    </row>
    <row r="507" spans="2:74" s="10" customFormat="1" ht="14.25" customHeight="1">
      <c r="B507" s="505"/>
      <c r="C507" s="507"/>
      <c r="D507" s="494"/>
      <c r="E507" s="501"/>
      <c r="F507" s="501"/>
      <c r="G507" s="101" t="s">
        <v>152</v>
      </c>
      <c r="H507" s="183">
        <v>597027</v>
      </c>
      <c r="I507" s="151">
        <f>IFERROR(H507/E498,"-")</f>
        <v>1.026027878339907E-3</v>
      </c>
      <c r="J507" s="183">
        <v>46</v>
      </c>
      <c r="K507" s="151">
        <f>IFERROR(J507/F498,"-")</f>
        <v>4.8167539267015703E-2</v>
      </c>
      <c r="L507" s="186">
        <f t="shared" si="457"/>
        <v>12978.847826086956</v>
      </c>
      <c r="M507" s="86">
        <f t="shared" si="502"/>
        <v>2.5643884491024639E-3</v>
      </c>
      <c r="N507" s="501"/>
      <c r="O507" s="501"/>
      <c r="P507" s="101" t="s">
        <v>152</v>
      </c>
      <c r="Q507" s="183">
        <v>58508</v>
      </c>
      <c r="R507" s="151">
        <f>IFERROR(Q507/N498,"-")</f>
        <v>5.5098670580240572E-4</v>
      </c>
      <c r="S507" s="183">
        <v>6</v>
      </c>
      <c r="T507" s="151">
        <f>IFERROR(S507/O498,"-")</f>
        <v>4.1666666666666664E-2</v>
      </c>
      <c r="U507" s="186">
        <f t="shared" si="458"/>
        <v>9751.3333333333339</v>
      </c>
      <c r="V507" s="86">
        <f t="shared" si="503"/>
        <v>3.344854498829301E-4</v>
      </c>
      <c r="W507" s="501"/>
      <c r="X507" s="501"/>
      <c r="Y507" s="101" t="s">
        <v>152</v>
      </c>
      <c r="Z507" s="183">
        <v>31106</v>
      </c>
      <c r="AA507" s="151">
        <f>IFERROR(Z507/W498,"-")</f>
        <v>6.3119519832244037E-4</v>
      </c>
      <c r="AB507" s="183">
        <v>3</v>
      </c>
      <c r="AC507" s="151">
        <f>IFERROR(AB507/X498,"-")</f>
        <v>3.7499999999999999E-2</v>
      </c>
      <c r="AD507" s="186">
        <f t="shared" si="459"/>
        <v>10368.666666666666</v>
      </c>
      <c r="AE507" s="86">
        <f t="shared" si="504"/>
        <v>1.6724272494146505E-4</v>
      </c>
      <c r="AF507" s="501"/>
      <c r="AG507" s="501"/>
      <c r="AH507" s="101" t="s">
        <v>152</v>
      </c>
      <c r="AI507" s="183">
        <v>132462</v>
      </c>
      <c r="AJ507" s="151">
        <f>IFERROR(AI507/AF498,"-")</f>
        <v>1.369175008540418E-3</v>
      </c>
      <c r="AK507" s="183">
        <v>14</v>
      </c>
      <c r="AL507" s="151">
        <f>IFERROR(AK507/AG498,"-")</f>
        <v>0.11764705882352941</v>
      </c>
      <c r="AM507" s="186">
        <f t="shared" si="460"/>
        <v>9461.5714285714294</v>
      </c>
      <c r="AN507" s="86">
        <f t="shared" si="505"/>
        <v>7.8046604972683686E-4</v>
      </c>
      <c r="AO507" s="501"/>
      <c r="AP507" s="520"/>
      <c r="AQ507" s="101" t="s">
        <v>152</v>
      </c>
      <c r="AR507" s="183">
        <f t="shared" si="455"/>
        <v>819103</v>
      </c>
      <c r="AS507" s="151">
        <f>IFERROR(AR507/AO498,"-")</f>
        <v>9.8202427395420412E-4</v>
      </c>
      <c r="AT507" s="183">
        <f t="shared" si="456"/>
        <v>69</v>
      </c>
      <c r="AU507" s="151">
        <f>IFERROR(AT507/AP498,"-")</f>
        <v>5.3158705701078585E-2</v>
      </c>
      <c r="AV507" s="186">
        <f t="shared" si="461"/>
        <v>11871.057971014492</v>
      </c>
      <c r="AW507" s="86">
        <f t="shared" si="506"/>
        <v>3.8465826736536961E-3</v>
      </c>
      <c r="AX507" s="98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P507" s="132"/>
      <c r="BQ507" s="132"/>
      <c r="BR507" s="132"/>
      <c r="BS507" s="132"/>
      <c r="BU507" s="66"/>
      <c r="BV507" s="124"/>
    </row>
    <row r="508" spans="2:74" s="10" customFormat="1" ht="14.25" customHeight="1">
      <c r="B508" s="505"/>
      <c r="C508" s="507"/>
      <c r="D508" s="494"/>
      <c r="E508" s="501"/>
      <c r="F508" s="501"/>
      <c r="G508" s="101" t="s">
        <v>153</v>
      </c>
      <c r="H508" s="183">
        <v>29154</v>
      </c>
      <c r="I508" s="151">
        <f>IFERROR(H508/E498,"-")</f>
        <v>5.0102954749318954E-5</v>
      </c>
      <c r="J508" s="183">
        <v>6</v>
      </c>
      <c r="K508" s="151">
        <f>IFERROR(J508/F498,"-")</f>
        <v>6.2827225130890054E-3</v>
      </c>
      <c r="L508" s="186">
        <f t="shared" si="457"/>
        <v>4859</v>
      </c>
      <c r="M508" s="86">
        <f t="shared" si="502"/>
        <v>3.344854498829301E-4</v>
      </c>
      <c r="N508" s="501"/>
      <c r="O508" s="501"/>
      <c r="P508" s="101" t="s">
        <v>153</v>
      </c>
      <c r="Q508" s="183">
        <v>0</v>
      </c>
      <c r="R508" s="151">
        <f>IFERROR(Q508/N498,"-")</f>
        <v>0</v>
      </c>
      <c r="S508" s="183">
        <v>0</v>
      </c>
      <c r="T508" s="151">
        <f>IFERROR(S508/O498,"-")</f>
        <v>0</v>
      </c>
      <c r="U508" s="186" t="str">
        <f t="shared" si="458"/>
        <v>-</v>
      </c>
      <c r="V508" s="86">
        <f t="shared" si="503"/>
        <v>0</v>
      </c>
      <c r="W508" s="501"/>
      <c r="X508" s="501"/>
      <c r="Y508" s="101" t="s">
        <v>153</v>
      </c>
      <c r="Z508" s="183">
        <v>0</v>
      </c>
      <c r="AA508" s="151">
        <f>IFERROR(Z508/W498,"-")</f>
        <v>0</v>
      </c>
      <c r="AB508" s="183">
        <v>0</v>
      </c>
      <c r="AC508" s="151">
        <f>IFERROR(AB508/X498,"-")</f>
        <v>0</v>
      </c>
      <c r="AD508" s="186" t="str">
        <f t="shared" si="459"/>
        <v>-</v>
      </c>
      <c r="AE508" s="86">
        <f t="shared" si="504"/>
        <v>0</v>
      </c>
      <c r="AF508" s="501"/>
      <c r="AG508" s="501"/>
      <c r="AH508" s="101" t="s">
        <v>153</v>
      </c>
      <c r="AI508" s="183">
        <v>40945</v>
      </c>
      <c r="AJ508" s="151">
        <f>IFERROR(AI508/AF498,"-")</f>
        <v>4.2322228808780948E-4</v>
      </c>
      <c r="AK508" s="183">
        <v>3</v>
      </c>
      <c r="AL508" s="151">
        <f>IFERROR(AK508/AG498,"-")</f>
        <v>2.5210084033613446E-2</v>
      </c>
      <c r="AM508" s="186">
        <f t="shared" si="460"/>
        <v>13648.333333333334</v>
      </c>
      <c r="AN508" s="86">
        <f t="shared" si="505"/>
        <v>1.6724272494146505E-4</v>
      </c>
      <c r="AO508" s="501"/>
      <c r="AP508" s="520"/>
      <c r="AQ508" s="101" t="s">
        <v>153</v>
      </c>
      <c r="AR508" s="183">
        <f t="shared" si="455"/>
        <v>70099</v>
      </c>
      <c r="AS508" s="151">
        <f>IFERROR(AR508/AO498,"-")</f>
        <v>8.4041835495555191E-5</v>
      </c>
      <c r="AT508" s="183">
        <f t="shared" si="456"/>
        <v>9</v>
      </c>
      <c r="AU508" s="151">
        <f>IFERROR(AT508/AP498,"-")</f>
        <v>6.9337442218798152E-3</v>
      </c>
      <c r="AV508" s="186">
        <f t="shared" si="461"/>
        <v>7788.7777777777774</v>
      </c>
      <c r="AW508" s="86">
        <f t="shared" si="506"/>
        <v>5.0172817482439509E-4</v>
      </c>
      <c r="AX508" s="98"/>
      <c r="AY508" s="66"/>
      <c r="AZ508" s="66"/>
      <c r="BA508" s="66"/>
      <c r="BB508" s="66"/>
      <c r="BC508" s="66"/>
      <c r="BD508" s="66"/>
      <c r="BE508" s="66"/>
      <c r="BF508" s="66"/>
      <c r="BG508" s="66"/>
      <c r="BH508" s="66"/>
      <c r="BI508" s="66"/>
      <c r="BP508" s="132"/>
      <c r="BQ508" s="132"/>
      <c r="BR508" s="132"/>
      <c r="BS508" s="132"/>
      <c r="BU508" s="66"/>
      <c r="BV508" s="124"/>
    </row>
    <row r="509" spans="2:74" s="10" customFormat="1" ht="14.25" customHeight="1">
      <c r="B509" s="505"/>
      <c r="C509" s="507"/>
      <c r="D509" s="494"/>
      <c r="E509" s="501"/>
      <c r="F509" s="501"/>
      <c r="G509" s="101" t="s">
        <v>154</v>
      </c>
      <c r="H509" s="183">
        <v>806991</v>
      </c>
      <c r="I509" s="151">
        <f>IFERROR(H509/E498,"-")</f>
        <v>1.3868640171539979E-3</v>
      </c>
      <c r="J509" s="183">
        <v>7</v>
      </c>
      <c r="K509" s="151">
        <f>IFERROR(J509/F498,"-")</f>
        <v>7.3298429319371729E-3</v>
      </c>
      <c r="L509" s="186">
        <f t="shared" si="457"/>
        <v>115284.42857142857</v>
      </c>
      <c r="M509" s="86">
        <f t="shared" si="502"/>
        <v>3.9023302486341843E-4</v>
      </c>
      <c r="N509" s="501"/>
      <c r="O509" s="501"/>
      <c r="P509" s="101" t="s">
        <v>154</v>
      </c>
      <c r="Q509" s="183">
        <v>0</v>
      </c>
      <c r="R509" s="151">
        <f>IFERROR(Q509/N498,"-")</f>
        <v>0</v>
      </c>
      <c r="S509" s="183">
        <v>0</v>
      </c>
      <c r="T509" s="151">
        <f>IFERROR(S509/O498,"-")</f>
        <v>0</v>
      </c>
      <c r="U509" s="186" t="str">
        <f t="shared" si="458"/>
        <v>-</v>
      </c>
      <c r="V509" s="86">
        <f t="shared" si="503"/>
        <v>0</v>
      </c>
      <c r="W509" s="501"/>
      <c r="X509" s="501"/>
      <c r="Y509" s="101" t="s">
        <v>154</v>
      </c>
      <c r="Z509" s="183">
        <v>279908</v>
      </c>
      <c r="AA509" s="151">
        <f>IFERROR(Z509/W498,"-")</f>
        <v>5.6798233643682132E-3</v>
      </c>
      <c r="AB509" s="183">
        <v>1</v>
      </c>
      <c r="AC509" s="151">
        <f>IFERROR(AB509/X498,"-")</f>
        <v>1.2500000000000001E-2</v>
      </c>
      <c r="AD509" s="186">
        <f t="shared" si="459"/>
        <v>279908</v>
      </c>
      <c r="AE509" s="86">
        <f t="shared" si="504"/>
        <v>5.5747574980488352E-5</v>
      </c>
      <c r="AF509" s="501"/>
      <c r="AG509" s="501"/>
      <c r="AH509" s="101" t="s">
        <v>154</v>
      </c>
      <c r="AI509" s="183">
        <v>1015556</v>
      </c>
      <c r="AJ509" s="151">
        <f>IFERROR(AI509/AF498,"-")</f>
        <v>1.0497153107859408E-2</v>
      </c>
      <c r="AK509" s="183">
        <v>4</v>
      </c>
      <c r="AL509" s="151">
        <f>IFERROR(AK509/AG498,"-")</f>
        <v>3.3613445378151259E-2</v>
      </c>
      <c r="AM509" s="186">
        <f t="shared" si="460"/>
        <v>253889</v>
      </c>
      <c r="AN509" s="86">
        <f t="shared" si="505"/>
        <v>2.2299029992195341E-4</v>
      </c>
      <c r="AO509" s="501"/>
      <c r="AP509" s="520"/>
      <c r="AQ509" s="101" t="s">
        <v>154</v>
      </c>
      <c r="AR509" s="183">
        <f t="shared" si="455"/>
        <v>2102455</v>
      </c>
      <c r="AS509" s="151">
        <f>IFERROR(AR509/AO498,"-")</f>
        <v>2.5206376303058176E-3</v>
      </c>
      <c r="AT509" s="183">
        <f t="shared" si="456"/>
        <v>12</v>
      </c>
      <c r="AU509" s="151">
        <f>IFERROR(AT509/AP498,"-")</f>
        <v>9.2449922958397542E-3</v>
      </c>
      <c r="AV509" s="186">
        <f t="shared" si="461"/>
        <v>175204.58333333334</v>
      </c>
      <c r="AW509" s="86">
        <f t="shared" si="506"/>
        <v>6.6897089976586019E-4</v>
      </c>
      <c r="AX509" s="98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P509" s="132"/>
      <c r="BQ509" s="132"/>
      <c r="BR509" s="132"/>
      <c r="BS509" s="132"/>
      <c r="BU509" s="66"/>
      <c r="BV509" s="124"/>
    </row>
    <row r="510" spans="2:74" s="10" customFormat="1" ht="14.25" customHeight="1">
      <c r="B510" s="505"/>
      <c r="C510" s="507"/>
      <c r="D510" s="494"/>
      <c r="E510" s="501"/>
      <c r="F510" s="501"/>
      <c r="G510" s="101" t="s">
        <v>155</v>
      </c>
      <c r="H510" s="183">
        <v>2554083</v>
      </c>
      <c r="I510" s="151">
        <f>IFERROR(H510/E498,"-")</f>
        <v>4.3893498310696583E-3</v>
      </c>
      <c r="J510" s="183">
        <v>114</v>
      </c>
      <c r="K510" s="151">
        <f>IFERROR(J510/F498,"-")</f>
        <v>0.11937172774869111</v>
      </c>
      <c r="L510" s="186">
        <f t="shared" si="457"/>
        <v>22404.236842105263</v>
      </c>
      <c r="M510" s="86">
        <f t="shared" si="502"/>
        <v>6.3552235477756722E-3</v>
      </c>
      <c r="N510" s="501"/>
      <c r="O510" s="501"/>
      <c r="P510" s="101" t="s">
        <v>155</v>
      </c>
      <c r="Q510" s="183">
        <v>715626</v>
      </c>
      <c r="R510" s="151">
        <f>IFERROR(Q510/N498,"-")</f>
        <v>6.7392563807778831E-3</v>
      </c>
      <c r="S510" s="183">
        <v>18</v>
      </c>
      <c r="T510" s="151">
        <f>IFERROR(S510/O498,"-")</f>
        <v>0.125</v>
      </c>
      <c r="U510" s="186">
        <f t="shared" si="458"/>
        <v>39757</v>
      </c>
      <c r="V510" s="86">
        <f t="shared" si="503"/>
        <v>1.0034563496487902E-3</v>
      </c>
      <c r="W510" s="501"/>
      <c r="X510" s="501"/>
      <c r="Y510" s="101" t="s">
        <v>155</v>
      </c>
      <c r="Z510" s="183">
        <v>326378</v>
      </c>
      <c r="AA510" s="151">
        <f>IFERROR(Z510/W498,"-")</f>
        <v>6.6227810209632046E-3</v>
      </c>
      <c r="AB510" s="183">
        <v>11</v>
      </c>
      <c r="AC510" s="151">
        <f>IFERROR(AB510/X498,"-")</f>
        <v>0.13750000000000001</v>
      </c>
      <c r="AD510" s="186">
        <f t="shared" si="459"/>
        <v>29670.727272727272</v>
      </c>
      <c r="AE510" s="86">
        <f t="shared" si="504"/>
        <v>6.1322332478537186E-4</v>
      </c>
      <c r="AF510" s="501"/>
      <c r="AG510" s="501"/>
      <c r="AH510" s="101" t="s">
        <v>155</v>
      </c>
      <c r="AI510" s="183">
        <v>2349484</v>
      </c>
      <c r="AJ510" s="151">
        <f>IFERROR(AI510/AF498,"-")</f>
        <v>2.4285114038483303E-2</v>
      </c>
      <c r="AK510" s="183">
        <v>31</v>
      </c>
      <c r="AL510" s="151">
        <f>IFERROR(AK510/AG498,"-")</f>
        <v>0.26050420168067229</v>
      </c>
      <c r="AM510" s="186">
        <f t="shared" si="460"/>
        <v>75789.806451612909</v>
      </c>
      <c r="AN510" s="86">
        <f t="shared" si="505"/>
        <v>1.7281748243951388E-3</v>
      </c>
      <c r="AO510" s="501"/>
      <c r="AP510" s="520"/>
      <c r="AQ510" s="101" t="s">
        <v>155</v>
      </c>
      <c r="AR510" s="183">
        <f t="shared" si="455"/>
        <v>5945571</v>
      </c>
      <c r="AS510" s="151">
        <f>IFERROR(AR510/AO498,"-")</f>
        <v>7.1281573190650881E-3</v>
      </c>
      <c r="AT510" s="183">
        <f t="shared" si="456"/>
        <v>174</v>
      </c>
      <c r="AU510" s="151">
        <f>IFERROR(AT510/AP498,"-")</f>
        <v>0.13405238828967642</v>
      </c>
      <c r="AV510" s="186">
        <f t="shared" si="461"/>
        <v>34169.948275862072</v>
      </c>
      <c r="AW510" s="86">
        <f t="shared" si="506"/>
        <v>9.7000780466049725E-3</v>
      </c>
      <c r="AX510" s="98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/>
      <c r="BP510" s="132"/>
      <c r="BQ510" s="132"/>
      <c r="BR510" s="132"/>
      <c r="BS510" s="132"/>
      <c r="BU510" s="66"/>
      <c r="BV510" s="124"/>
    </row>
    <row r="511" spans="2:74" s="10" customFormat="1" ht="14.25" customHeight="1">
      <c r="B511" s="505"/>
      <c r="C511" s="507"/>
      <c r="D511" s="494"/>
      <c r="E511" s="501"/>
      <c r="F511" s="501"/>
      <c r="G511" s="101" t="s">
        <v>156</v>
      </c>
      <c r="H511" s="183">
        <v>3519922</v>
      </c>
      <c r="I511" s="151">
        <f>IFERROR(H511/E498,"-")</f>
        <v>6.0492039749993924E-3</v>
      </c>
      <c r="J511" s="183">
        <v>72</v>
      </c>
      <c r="K511" s="151">
        <f>IFERROR(J511/F498,"-")</f>
        <v>7.5392670157068062E-2</v>
      </c>
      <c r="L511" s="186">
        <f t="shared" si="457"/>
        <v>48887.805555555555</v>
      </c>
      <c r="M511" s="86">
        <f t="shared" si="502"/>
        <v>4.0138253985951607E-3</v>
      </c>
      <c r="N511" s="501"/>
      <c r="O511" s="501"/>
      <c r="P511" s="101" t="s">
        <v>156</v>
      </c>
      <c r="Q511" s="183">
        <v>217729</v>
      </c>
      <c r="R511" s="151">
        <f>IFERROR(Q511/N498,"-")</f>
        <v>2.050416771512477E-3</v>
      </c>
      <c r="S511" s="183">
        <v>7</v>
      </c>
      <c r="T511" s="151">
        <f>IFERROR(S511/O498,"-")</f>
        <v>4.8611111111111112E-2</v>
      </c>
      <c r="U511" s="186">
        <f t="shared" si="458"/>
        <v>31104.142857142859</v>
      </c>
      <c r="V511" s="86">
        <f t="shared" si="503"/>
        <v>3.9023302486341843E-4</v>
      </c>
      <c r="W511" s="501"/>
      <c r="X511" s="501"/>
      <c r="Y511" s="101" t="s">
        <v>156</v>
      </c>
      <c r="Z511" s="183">
        <v>607496</v>
      </c>
      <c r="AA511" s="151">
        <f>IFERROR(Z511/W498,"-")</f>
        <v>1.2327157403719194E-2</v>
      </c>
      <c r="AB511" s="183">
        <v>6</v>
      </c>
      <c r="AC511" s="151">
        <f>IFERROR(AB511/X498,"-")</f>
        <v>7.4999999999999997E-2</v>
      </c>
      <c r="AD511" s="186">
        <f t="shared" si="459"/>
        <v>101249.33333333333</v>
      </c>
      <c r="AE511" s="86">
        <f t="shared" si="504"/>
        <v>3.344854498829301E-4</v>
      </c>
      <c r="AF511" s="501"/>
      <c r="AG511" s="501"/>
      <c r="AH511" s="101" t="s">
        <v>156</v>
      </c>
      <c r="AI511" s="183">
        <v>963995</v>
      </c>
      <c r="AJ511" s="151">
        <f>IFERROR(AI511/AF498,"-")</f>
        <v>9.9642000147809953E-3</v>
      </c>
      <c r="AK511" s="183">
        <v>12</v>
      </c>
      <c r="AL511" s="151">
        <f>IFERROR(AK511/AG498,"-")</f>
        <v>0.10084033613445378</v>
      </c>
      <c r="AM511" s="186">
        <f t="shared" si="460"/>
        <v>80332.916666666672</v>
      </c>
      <c r="AN511" s="86">
        <f t="shared" si="505"/>
        <v>6.6897089976586019E-4</v>
      </c>
      <c r="AO511" s="501"/>
      <c r="AP511" s="520"/>
      <c r="AQ511" s="101" t="s">
        <v>156</v>
      </c>
      <c r="AR511" s="183">
        <f t="shared" si="455"/>
        <v>5309142</v>
      </c>
      <c r="AS511" s="151">
        <f>IFERROR(AR511/AO498,"-")</f>
        <v>6.3651412799974735E-3</v>
      </c>
      <c r="AT511" s="183">
        <f t="shared" si="456"/>
        <v>97</v>
      </c>
      <c r="AU511" s="151">
        <f>IFERROR(AT511/AP498,"-")</f>
        <v>7.4730354391371337E-2</v>
      </c>
      <c r="AV511" s="186">
        <f t="shared" si="461"/>
        <v>54733.422680412368</v>
      </c>
      <c r="AW511" s="86">
        <f t="shared" si="506"/>
        <v>5.4075147731073702E-3</v>
      </c>
      <c r="AX511" s="98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P511" s="132"/>
      <c r="BQ511" s="132"/>
      <c r="BR511" s="132"/>
      <c r="BS511" s="132"/>
      <c r="BU511" s="66"/>
      <c r="BV511" s="124"/>
    </row>
    <row r="512" spans="2:74" s="10" customFormat="1" ht="14.25" customHeight="1">
      <c r="B512" s="505"/>
      <c r="C512" s="507"/>
      <c r="D512" s="494"/>
      <c r="E512" s="501"/>
      <c r="F512" s="501"/>
      <c r="G512" s="101" t="s">
        <v>157</v>
      </c>
      <c r="H512" s="183">
        <v>4616795</v>
      </c>
      <c r="I512" s="151">
        <f>IFERROR(H512/E498,"-")</f>
        <v>7.9342481639528718E-3</v>
      </c>
      <c r="J512" s="183">
        <v>60</v>
      </c>
      <c r="K512" s="151">
        <f>IFERROR(J512/F498,"-")</f>
        <v>6.2827225130890049E-2</v>
      </c>
      <c r="L512" s="186">
        <f t="shared" si="457"/>
        <v>76946.583333333328</v>
      </c>
      <c r="M512" s="86">
        <f t="shared" si="502"/>
        <v>3.3448544988293008E-3</v>
      </c>
      <c r="N512" s="501"/>
      <c r="O512" s="501"/>
      <c r="P512" s="101" t="s">
        <v>157</v>
      </c>
      <c r="Q512" s="183">
        <v>2580515</v>
      </c>
      <c r="R512" s="151">
        <f>IFERROR(Q512/N498,"-")</f>
        <v>2.4301453803303737E-2</v>
      </c>
      <c r="S512" s="183">
        <v>15</v>
      </c>
      <c r="T512" s="151">
        <f>IFERROR(S512/O498,"-")</f>
        <v>0.10416666666666667</v>
      </c>
      <c r="U512" s="186">
        <f t="shared" si="458"/>
        <v>172034.33333333334</v>
      </c>
      <c r="V512" s="86">
        <f t="shared" si="503"/>
        <v>8.3621362470732519E-4</v>
      </c>
      <c r="W512" s="501"/>
      <c r="X512" s="501"/>
      <c r="Y512" s="101" t="s">
        <v>157</v>
      </c>
      <c r="Z512" s="183">
        <v>486712</v>
      </c>
      <c r="AA512" s="151">
        <f>IFERROR(Z512/W498,"-")</f>
        <v>9.8762385831000967E-3</v>
      </c>
      <c r="AB512" s="183">
        <v>8</v>
      </c>
      <c r="AC512" s="151">
        <f>IFERROR(AB512/X498,"-")</f>
        <v>0.1</v>
      </c>
      <c r="AD512" s="186">
        <f t="shared" si="459"/>
        <v>60839</v>
      </c>
      <c r="AE512" s="86">
        <f t="shared" si="504"/>
        <v>4.4598059984390681E-4</v>
      </c>
      <c r="AF512" s="501"/>
      <c r="AG512" s="501"/>
      <c r="AH512" s="101" t="s">
        <v>157</v>
      </c>
      <c r="AI512" s="183">
        <v>356701</v>
      </c>
      <c r="AJ512" s="151">
        <f>IFERROR(AI512/AF498,"-")</f>
        <v>3.6869901913105315E-3</v>
      </c>
      <c r="AK512" s="183">
        <v>11</v>
      </c>
      <c r="AL512" s="151">
        <f>IFERROR(AK512/AG498,"-")</f>
        <v>9.2436974789915971E-2</v>
      </c>
      <c r="AM512" s="186">
        <f t="shared" si="460"/>
        <v>32427.363636363636</v>
      </c>
      <c r="AN512" s="86">
        <f t="shared" si="505"/>
        <v>6.1322332478537186E-4</v>
      </c>
      <c r="AO512" s="501"/>
      <c r="AP512" s="520"/>
      <c r="AQ512" s="101" t="s">
        <v>157</v>
      </c>
      <c r="AR512" s="183">
        <f t="shared" si="455"/>
        <v>8040723</v>
      </c>
      <c r="AS512" s="151">
        <f>IFERROR(AR512/AO498,"-")</f>
        <v>9.6400393676275998E-3</v>
      </c>
      <c r="AT512" s="183">
        <f t="shared" si="456"/>
        <v>94</v>
      </c>
      <c r="AU512" s="151">
        <f>IFERROR(AT512/AP498,"-")</f>
        <v>7.24191063174114E-2</v>
      </c>
      <c r="AV512" s="186">
        <f t="shared" si="461"/>
        <v>85539.606382978716</v>
      </c>
      <c r="AW512" s="86">
        <f t="shared" si="506"/>
        <v>5.2402720481659051E-3</v>
      </c>
      <c r="AX512" s="98"/>
      <c r="AY512" s="66"/>
      <c r="AZ512" s="66"/>
      <c r="BA512" s="66"/>
      <c r="BB512" s="66"/>
      <c r="BC512" s="66"/>
      <c r="BD512" s="66"/>
      <c r="BE512" s="66"/>
      <c r="BF512" s="66"/>
      <c r="BG512" s="66"/>
      <c r="BH512" s="66"/>
      <c r="BI512" s="66"/>
      <c r="BP512" s="132"/>
      <c r="BQ512" s="132"/>
      <c r="BR512" s="132"/>
      <c r="BS512" s="132"/>
      <c r="BU512" s="66"/>
      <c r="BV512" s="124"/>
    </row>
    <row r="513" spans="2:74" s="10" customFormat="1" ht="14.25" customHeight="1">
      <c r="B513" s="505"/>
      <c r="C513" s="507"/>
      <c r="D513" s="494"/>
      <c r="E513" s="501"/>
      <c r="F513" s="501"/>
      <c r="G513" s="102" t="s">
        <v>158</v>
      </c>
      <c r="H513" s="184">
        <v>1908657</v>
      </c>
      <c r="I513" s="152">
        <f>IFERROR(H513/E498,"-")</f>
        <v>3.2801452734777686E-3</v>
      </c>
      <c r="J513" s="184">
        <v>80</v>
      </c>
      <c r="K513" s="152">
        <f>IFERROR(J513/F498,"-")</f>
        <v>8.3769633507853408E-2</v>
      </c>
      <c r="L513" s="187">
        <f t="shared" si="457"/>
        <v>23858.212500000001</v>
      </c>
      <c r="M513" s="87">
        <f t="shared" si="502"/>
        <v>4.4598059984390682E-3</v>
      </c>
      <c r="N513" s="501"/>
      <c r="O513" s="501"/>
      <c r="P513" s="102" t="s">
        <v>158</v>
      </c>
      <c r="Q513" s="184">
        <v>119293</v>
      </c>
      <c r="R513" s="152">
        <f>IFERROR(Q513/N498,"-")</f>
        <v>1.1234165771396457E-3</v>
      </c>
      <c r="S513" s="184">
        <v>10</v>
      </c>
      <c r="T513" s="152">
        <f>IFERROR(S513/O498,"-")</f>
        <v>6.9444444444444448E-2</v>
      </c>
      <c r="U513" s="187">
        <f t="shared" si="458"/>
        <v>11929.3</v>
      </c>
      <c r="V513" s="87">
        <f t="shared" si="503"/>
        <v>5.5747574980488353E-4</v>
      </c>
      <c r="W513" s="501"/>
      <c r="X513" s="501"/>
      <c r="Y513" s="102" t="s">
        <v>158</v>
      </c>
      <c r="Z513" s="184">
        <v>26623</v>
      </c>
      <c r="AA513" s="152">
        <f>IFERROR(Z513/W498,"-")</f>
        <v>5.4022727978326785E-4</v>
      </c>
      <c r="AB513" s="184">
        <v>7</v>
      </c>
      <c r="AC513" s="152">
        <f>IFERROR(AB513/X498,"-")</f>
        <v>8.7499999999999994E-2</v>
      </c>
      <c r="AD513" s="187">
        <f t="shared" si="459"/>
        <v>3803.2857142857142</v>
      </c>
      <c r="AE513" s="87">
        <f t="shared" si="504"/>
        <v>3.9023302486341843E-4</v>
      </c>
      <c r="AF513" s="501"/>
      <c r="AG513" s="501"/>
      <c r="AH513" s="102" t="s">
        <v>158</v>
      </c>
      <c r="AI513" s="184">
        <v>426479</v>
      </c>
      <c r="AJ513" s="152">
        <f>IFERROR(AI513/AF498,"-")</f>
        <v>4.4082407669166169E-3</v>
      </c>
      <c r="AK513" s="184">
        <v>23</v>
      </c>
      <c r="AL513" s="152">
        <f>IFERROR(AK513/AG498,"-")</f>
        <v>0.19327731092436976</v>
      </c>
      <c r="AM513" s="187">
        <f t="shared" si="460"/>
        <v>18542.565217391304</v>
      </c>
      <c r="AN513" s="87">
        <f t="shared" si="505"/>
        <v>1.2821942245512319E-3</v>
      </c>
      <c r="AO513" s="501"/>
      <c r="AP513" s="520"/>
      <c r="AQ513" s="102" t="s">
        <v>158</v>
      </c>
      <c r="AR513" s="184">
        <f t="shared" si="455"/>
        <v>2481052</v>
      </c>
      <c r="AS513" s="152">
        <f>IFERROR(AR513/AO498,"-")</f>
        <v>2.974538353470352E-3</v>
      </c>
      <c r="AT513" s="184">
        <f t="shared" si="456"/>
        <v>120</v>
      </c>
      <c r="AU513" s="152">
        <f>IFERROR(AT513/AP498,"-")</f>
        <v>9.2449922958397532E-2</v>
      </c>
      <c r="AV513" s="187">
        <f t="shared" si="461"/>
        <v>20675.433333333334</v>
      </c>
      <c r="AW513" s="87">
        <f t="shared" si="506"/>
        <v>6.6897089976586015E-3</v>
      </c>
      <c r="AX513" s="98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/>
      <c r="BP513" s="132"/>
      <c r="BQ513" s="132"/>
      <c r="BR513" s="132"/>
      <c r="BS513" s="132"/>
      <c r="BU513" s="66"/>
      <c r="BV513" s="124"/>
    </row>
    <row r="514" spans="2:74" s="10" customFormat="1" ht="14.25" customHeight="1">
      <c r="B514" s="505"/>
      <c r="C514" s="508"/>
      <c r="D514" s="495"/>
      <c r="E514" s="502"/>
      <c r="F514" s="502"/>
      <c r="G514" s="103" t="s">
        <v>81</v>
      </c>
      <c r="H514" s="174">
        <v>106142004</v>
      </c>
      <c r="I514" s="152">
        <f>IFERROR(H514/E498,"-")</f>
        <v>0.18241160812972598</v>
      </c>
      <c r="J514" s="184">
        <v>755</v>
      </c>
      <c r="K514" s="152">
        <f>IFERROR(J514/F498,"-")</f>
        <v>0.79057591623036649</v>
      </c>
      <c r="L514" s="187">
        <f t="shared" si="457"/>
        <v>140585.43576158941</v>
      </c>
      <c r="M514" s="88">
        <f t="shared" si="502"/>
        <v>4.20894191102687E-2</v>
      </c>
      <c r="N514" s="502"/>
      <c r="O514" s="502"/>
      <c r="P514" s="103" t="s">
        <v>81</v>
      </c>
      <c r="Q514" s="174">
        <v>15067892</v>
      </c>
      <c r="R514" s="152">
        <f>IFERROR(Q514/N498,"-")</f>
        <v>0.14189868353842933</v>
      </c>
      <c r="S514" s="184">
        <v>119</v>
      </c>
      <c r="T514" s="152">
        <f>IFERROR(S514/O498,"-")</f>
        <v>0.82638888888888884</v>
      </c>
      <c r="U514" s="187">
        <f t="shared" si="458"/>
        <v>126620.94117647059</v>
      </c>
      <c r="V514" s="88">
        <f t="shared" si="503"/>
        <v>6.6339614226781137E-3</v>
      </c>
      <c r="W514" s="502"/>
      <c r="X514" s="502"/>
      <c r="Y514" s="103" t="s">
        <v>81</v>
      </c>
      <c r="Z514" s="174">
        <v>12433709</v>
      </c>
      <c r="AA514" s="152">
        <f>IFERROR(Z514/W498,"-")</f>
        <v>0.25230172372334958</v>
      </c>
      <c r="AB514" s="184">
        <v>61</v>
      </c>
      <c r="AC514" s="152">
        <f>IFERROR(AB514/X498,"-")</f>
        <v>0.76249999999999996</v>
      </c>
      <c r="AD514" s="187">
        <f t="shared" si="459"/>
        <v>203831.29508196723</v>
      </c>
      <c r="AE514" s="88">
        <f t="shared" si="504"/>
        <v>3.4006020738097894E-3</v>
      </c>
      <c r="AF514" s="502"/>
      <c r="AG514" s="502"/>
      <c r="AH514" s="103" t="s">
        <v>81</v>
      </c>
      <c r="AI514" s="174">
        <v>16427997</v>
      </c>
      <c r="AJ514" s="152">
        <f>IFERROR(AI514/AF498,"-")</f>
        <v>0.16980570226009695</v>
      </c>
      <c r="AK514" s="184">
        <v>102</v>
      </c>
      <c r="AL514" s="152">
        <f>IFERROR(AK514/AG498,"-")</f>
        <v>0.8571428571428571</v>
      </c>
      <c r="AM514" s="187">
        <f t="shared" si="460"/>
        <v>161058.79411764705</v>
      </c>
      <c r="AN514" s="88">
        <f t="shared" si="505"/>
        <v>5.6862526480098118E-3</v>
      </c>
      <c r="AO514" s="502"/>
      <c r="AP514" s="521"/>
      <c r="AQ514" s="103" t="s">
        <v>81</v>
      </c>
      <c r="AR514" s="174">
        <f t="shared" si="455"/>
        <v>150071602</v>
      </c>
      <c r="AS514" s="152">
        <f>IFERROR(AR514/AO498,"-")</f>
        <v>0.17992115276734949</v>
      </c>
      <c r="AT514" s="184">
        <f t="shared" si="456"/>
        <v>1037</v>
      </c>
      <c r="AU514" s="152">
        <f>IFERROR(AT514/AP498,"-")</f>
        <v>0.7989214175654854</v>
      </c>
      <c r="AV514" s="187">
        <f t="shared" si="461"/>
        <v>144717.07039537127</v>
      </c>
      <c r="AW514" s="88">
        <f t="shared" si="506"/>
        <v>5.7810235254766418E-2</v>
      </c>
      <c r="AX514" s="98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P514" s="132"/>
      <c r="BQ514" s="132"/>
      <c r="BR514" s="132"/>
      <c r="BS514" s="132"/>
      <c r="BU514" s="66"/>
      <c r="BV514" s="124"/>
    </row>
    <row r="515" spans="2:74" s="10" customFormat="1" ht="14.25" customHeight="1">
      <c r="B515" s="505">
        <v>31</v>
      </c>
      <c r="C515" s="506" t="s">
        <v>40</v>
      </c>
      <c r="D515" s="493">
        <f>BL35</f>
        <v>23842</v>
      </c>
      <c r="E515" s="503">
        <f t="shared" ref="E515" si="507">VLOOKUP(C515,$AY$5:$BI$78,2,0)</f>
        <v>684907790</v>
      </c>
      <c r="F515" s="503">
        <f t="shared" ref="F515" si="508">VLOOKUP(C515,$AY$5:$BI$78,7,0)</f>
        <v>1297</v>
      </c>
      <c r="G515" s="99" t="s">
        <v>144</v>
      </c>
      <c r="H515" s="182">
        <v>10974745</v>
      </c>
      <c r="I515" s="150">
        <f>IFERROR(H515/E515,"-")</f>
        <v>1.6023682545646036E-2</v>
      </c>
      <c r="J515" s="182">
        <v>208</v>
      </c>
      <c r="K515" s="150">
        <f>IFERROR(J515/F515,"-")</f>
        <v>0.16037008481110254</v>
      </c>
      <c r="L515" s="185">
        <f t="shared" si="457"/>
        <v>52763.197115384617</v>
      </c>
      <c r="M515" s="85">
        <f>IFERROR(J515/$BL$35,0)</f>
        <v>8.7241003271537627E-3</v>
      </c>
      <c r="N515" s="503">
        <f t="shared" ref="N515" si="509">VLOOKUP(C515,$AY$5:$BI$78,3,0)</f>
        <v>101035660</v>
      </c>
      <c r="O515" s="503">
        <f t="shared" ref="O515" si="510">VLOOKUP(C515,$AY$5:$BI$78,8,0)</f>
        <v>170</v>
      </c>
      <c r="P515" s="99" t="s">
        <v>144</v>
      </c>
      <c r="Q515" s="182">
        <v>1235765</v>
      </c>
      <c r="R515" s="150">
        <f>IFERROR(Q515/N515,"-")</f>
        <v>1.2230978646549149E-2</v>
      </c>
      <c r="S515" s="182">
        <v>31</v>
      </c>
      <c r="T515" s="150">
        <f>IFERROR(S515/O515,"-")</f>
        <v>0.18235294117647058</v>
      </c>
      <c r="U515" s="185">
        <f t="shared" si="458"/>
        <v>39863.387096774197</v>
      </c>
      <c r="V515" s="85">
        <f>IFERROR(S515/$BL$35,0)</f>
        <v>1.3002264910661858E-3</v>
      </c>
      <c r="W515" s="503">
        <f t="shared" ref="W515" si="511">VLOOKUP(C515,$AY$5:$BI$78,4,0)</f>
        <v>68969680</v>
      </c>
      <c r="X515" s="503">
        <f t="shared" ref="X515" si="512">VLOOKUP(C515,$AY$5:$BI$78,9,0)</f>
        <v>118</v>
      </c>
      <c r="Y515" s="99" t="s">
        <v>144</v>
      </c>
      <c r="Z515" s="182">
        <v>974090</v>
      </c>
      <c r="AA515" s="150">
        <f>IFERROR(Z515/W515,"-")</f>
        <v>1.4123452508406593E-2</v>
      </c>
      <c r="AB515" s="182">
        <v>34</v>
      </c>
      <c r="AC515" s="150">
        <f>IFERROR(AB515/X515,"-")</f>
        <v>0.28813559322033899</v>
      </c>
      <c r="AD515" s="185">
        <f t="shared" si="459"/>
        <v>28649.705882352941</v>
      </c>
      <c r="AE515" s="85">
        <f>IFERROR(AB515/$BL$35,0)</f>
        <v>1.4260548611693649E-3</v>
      </c>
      <c r="AF515" s="503">
        <f t="shared" ref="AF515" si="513">VLOOKUP(C515,$AY$5:$BI$78,5,0)</f>
        <v>145326150</v>
      </c>
      <c r="AG515" s="503">
        <f t="shared" ref="AG515" si="514">VLOOKUP(C515,$AY$5:$BI$78,10,0)</f>
        <v>180</v>
      </c>
      <c r="AH515" s="99" t="s">
        <v>144</v>
      </c>
      <c r="AI515" s="182">
        <v>2822892</v>
      </c>
      <c r="AJ515" s="150">
        <f>IFERROR(AI515/AF515,"-")</f>
        <v>1.9424528895866298E-2</v>
      </c>
      <c r="AK515" s="182">
        <v>40</v>
      </c>
      <c r="AL515" s="150">
        <f>IFERROR(AK515/AG515,"-")</f>
        <v>0.22222222222222221</v>
      </c>
      <c r="AM515" s="185">
        <f t="shared" si="460"/>
        <v>70572.3</v>
      </c>
      <c r="AN515" s="85">
        <f>IFERROR(AK515/$BL$35,0)</f>
        <v>1.6777116013757234E-3</v>
      </c>
      <c r="AO515" s="503">
        <f t="shared" ref="AO515" si="515">VLOOKUP(C515,$AY$5:$BI$78,6,0)</f>
        <v>1000239280</v>
      </c>
      <c r="AP515" s="519">
        <f t="shared" ref="AP515" si="516">VLOOKUP(C515,$AY$5:$BI$78,11,0)</f>
        <v>1765</v>
      </c>
      <c r="AQ515" s="99" t="s">
        <v>144</v>
      </c>
      <c r="AR515" s="182">
        <f t="shared" si="455"/>
        <v>16007492</v>
      </c>
      <c r="AS515" s="150">
        <f>IFERROR(AR515/AO515,"-")</f>
        <v>1.6003662643602638E-2</v>
      </c>
      <c r="AT515" s="182">
        <f t="shared" si="456"/>
        <v>313</v>
      </c>
      <c r="AU515" s="150">
        <f>IFERROR(AT515/AP515,"-")</f>
        <v>0.1773371104815864</v>
      </c>
      <c r="AV515" s="185">
        <f t="shared" si="461"/>
        <v>51142.146964856227</v>
      </c>
      <c r="AW515" s="85">
        <f>IFERROR(AT515/$BL$35,0)</f>
        <v>1.3128093280765037E-2</v>
      </c>
      <c r="AX515" s="98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P515" s="132"/>
      <c r="BQ515" s="132"/>
      <c r="BR515" s="132"/>
      <c r="BS515" s="132"/>
      <c r="BU515" s="66"/>
      <c r="BV515" s="124"/>
    </row>
    <row r="516" spans="2:74" s="10" customFormat="1" ht="14.25" customHeight="1">
      <c r="B516" s="505"/>
      <c r="C516" s="507"/>
      <c r="D516" s="494"/>
      <c r="E516" s="501"/>
      <c r="F516" s="501"/>
      <c r="G516" s="100" t="s">
        <v>145</v>
      </c>
      <c r="H516" s="183">
        <v>23141101</v>
      </c>
      <c r="I516" s="151">
        <f>IFERROR(H516/E515,"-")</f>
        <v>3.3787177395076785E-2</v>
      </c>
      <c r="J516" s="183">
        <v>351</v>
      </c>
      <c r="K516" s="151">
        <f>IFERROR(J516/F515,"-")</f>
        <v>0.27062451811873556</v>
      </c>
      <c r="L516" s="186">
        <f t="shared" si="457"/>
        <v>65929.062678062677</v>
      </c>
      <c r="M516" s="86">
        <f t="shared" ref="M516:M531" si="517">IFERROR(J516/$BL$35,0)</f>
        <v>1.4721919302071973E-2</v>
      </c>
      <c r="N516" s="501"/>
      <c r="O516" s="501"/>
      <c r="P516" s="100" t="s">
        <v>145</v>
      </c>
      <c r="Q516" s="183">
        <v>2790492</v>
      </c>
      <c r="R516" s="151">
        <f>IFERROR(Q516/N515,"-")</f>
        <v>2.7618882283740216E-2</v>
      </c>
      <c r="S516" s="183">
        <v>51</v>
      </c>
      <c r="T516" s="151">
        <f>IFERROR(S516/O515,"-")</f>
        <v>0.3</v>
      </c>
      <c r="U516" s="186">
        <f t="shared" si="458"/>
        <v>54715.529411764706</v>
      </c>
      <c r="V516" s="86">
        <f t="shared" ref="V516:V531" si="518">IFERROR(S516/$BL$35,0)</f>
        <v>2.1390822917540476E-3</v>
      </c>
      <c r="W516" s="501"/>
      <c r="X516" s="501"/>
      <c r="Y516" s="100" t="s">
        <v>145</v>
      </c>
      <c r="Z516" s="183">
        <v>2269505</v>
      </c>
      <c r="AA516" s="151">
        <f>IFERROR(Z516/W515,"-")</f>
        <v>3.2905836303720709E-2</v>
      </c>
      <c r="AB516" s="183">
        <v>40</v>
      </c>
      <c r="AC516" s="151">
        <f>IFERROR(AB516/X515,"-")</f>
        <v>0.33898305084745761</v>
      </c>
      <c r="AD516" s="186">
        <f t="shared" si="459"/>
        <v>56737.625</v>
      </c>
      <c r="AE516" s="86">
        <f t="shared" ref="AE516:AE531" si="519">IFERROR(AB516/$BL$35,0)</f>
        <v>1.6777116013757234E-3</v>
      </c>
      <c r="AF516" s="501"/>
      <c r="AG516" s="501"/>
      <c r="AH516" s="100" t="s">
        <v>145</v>
      </c>
      <c r="AI516" s="183">
        <v>4027662</v>
      </c>
      <c r="AJ516" s="151">
        <f>IFERROR(AI516/AF515,"-")</f>
        <v>2.7714640482803681E-2</v>
      </c>
      <c r="AK516" s="183">
        <v>55</v>
      </c>
      <c r="AL516" s="151">
        <f>IFERROR(AK516/AG515,"-")</f>
        <v>0.30555555555555558</v>
      </c>
      <c r="AM516" s="186">
        <f t="shared" si="460"/>
        <v>73230.218181818185</v>
      </c>
      <c r="AN516" s="86">
        <f t="shared" ref="AN516:AN531" si="520">IFERROR(AK516/$BL$35,0)</f>
        <v>2.3068534518916198E-3</v>
      </c>
      <c r="AO516" s="501"/>
      <c r="AP516" s="520"/>
      <c r="AQ516" s="100" t="s">
        <v>145</v>
      </c>
      <c r="AR516" s="183">
        <f t="shared" si="455"/>
        <v>32228760</v>
      </c>
      <c r="AS516" s="151">
        <f>IFERROR(AR516/AO515,"-")</f>
        <v>3.2221050147120796E-2</v>
      </c>
      <c r="AT516" s="183">
        <f t="shared" si="456"/>
        <v>497</v>
      </c>
      <c r="AU516" s="151">
        <f>IFERROR(AT516/AP515,"-")</f>
        <v>0.28158640226628895</v>
      </c>
      <c r="AV516" s="186">
        <f t="shared" si="461"/>
        <v>64846.599597585511</v>
      </c>
      <c r="AW516" s="86">
        <f t="shared" ref="AW516:AW531" si="521">IFERROR(AT516/$BL$35,0)</f>
        <v>2.0845566647093364E-2</v>
      </c>
      <c r="AX516" s="98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P516" s="132"/>
      <c r="BQ516" s="132"/>
      <c r="BR516" s="132"/>
      <c r="BS516" s="132"/>
      <c r="BU516" s="66"/>
      <c r="BV516" s="124"/>
    </row>
    <row r="517" spans="2:74" s="10" customFormat="1" ht="14.25" customHeight="1">
      <c r="B517" s="505"/>
      <c r="C517" s="507"/>
      <c r="D517" s="494"/>
      <c r="E517" s="501"/>
      <c r="F517" s="501"/>
      <c r="G517" s="101" t="s">
        <v>146</v>
      </c>
      <c r="H517" s="183">
        <v>12882390</v>
      </c>
      <c r="I517" s="151">
        <f>IFERROR(H517/E515,"-")</f>
        <v>1.8808940689665685E-2</v>
      </c>
      <c r="J517" s="183">
        <v>336</v>
      </c>
      <c r="K517" s="151">
        <f>IFERROR(J517/F515,"-")</f>
        <v>0.25905936777178101</v>
      </c>
      <c r="L517" s="186">
        <f t="shared" si="457"/>
        <v>38340.446428571428</v>
      </c>
      <c r="M517" s="86">
        <f t="shared" si="517"/>
        <v>1.4092777451556078E-2</v>
      </c>
      <c r="N517" s="501"/>
      <c r="O517" s="501"/>
      <c r="P517" s="101" t="s">
        <v>146</v>
      </c>
      <c r="Q517" s="183">
        <v>1323271</v>
      </c>
      <c r="R517" s="151">
        <f>IFERROR(Q517/N515,"-")</f>
        <v>1.3097068896268901E-2</v>
      </c>
      <c r="S517" s="183">
        <v>44</v>
      </c>
      <c r="T517" s="151">
        <f>IFERROR(S517/O515,"-")</f>
        <v>0.25882352941176473</v>
      </c>
      <c r="U517" s="186">
        <f t="shared" si="458"/>
        <v>30074.340909090908</v>
      </c>
      <c r="V517" s="86">
        <f t="shared" si="518"/>
        <v>1.8454827615132958E-3</v>
      </c>
      <c r="W517" s="501"/>
      <c r="X517" s="501"/>
      <c r="Y517" s="101" t="s">
        <v>146</v>
      </c>
      <c r="Z517" s="183">
        <v>2738433</v>
      </c>
      <c r="AA517" s="151">
        <f>IFERROR(Z517/W515,"-")</f>
        <v>3.9704881913327709E-2</v>
      </c>
      <c r="AB517" s="183">
        <v>35</v>
      </c>
      <c r="AC517" s="151">
        <f>IFERROR(AB517/X515,"-")</f>
        <v>0.29661016949152541</v>
      </c>
      <c r="AD517" s="186">
        <f t="shared" si="459"/>
        <v>78240.942857142858</v>
      </c>
      <c r="AE517" s="86">
        <f t="shared" si="519"/>
        <v>1.467997651203758E-3</v>
      </c>
      <c r="AF517" s="501"/>
      <c r="AG517" s="501"/>
      <c r="AH517" s="101" t="s">
        <v>146</v>
      </c>
      <c r="AI517" s="183">
        <v>2096579</v>
      </c>
      <c r="AJ517" s="151">
        <f>IFERROR(AI517/AF515,"-")</f>
        <v>1.4426715357146666E-2</v>
      </c>
      <c r="AK517" s="183">
        <v>62</v>
      </c>
      <c r="AL517" s="151">
        <f>IFERROR(AK517/AG515,"-")</f>
        <v>0.34444444444444444</v>
      </c>
      <c r="AM517" s="186">
        <f t="shared" si="460"/>
        <v>33815.790322580644</v>
      </c>
      <c r="AN517" s="86">
        <f t="shared" si="520"/>
        <v>2.6004529821323716E-3</v>
      </c>
      <c r="AO517" s="501"/>
      <c r="AP517" s="520"/>
      <c r="AQ517" s="101" t="s">
        <v>146</v>
      </c>
      <c r="AR517" s="183">
        <f t="shared" ref="AR517:AR580" si="522">SUM(H517,Q517,Z517,AI517)</f>
        <v>19040673</v>
      </c>
      <c r="AS517" s="151">
        <f>IFERROR(AR517/AO515,"-")</f>
        <v>1.9036118037675943E-2</v>
      </c>
      <c r="AT517" s="183">
        <f t="shared" ref="AT517:AT580" si="523">SUM(J517,S517,AB517,AK517)</f>
        <v>477</v>
      </c>
      <c r="AU517" s="151">
        <f>IFERROR(AT517/AP515,"-")</f>
        <v>0.27025495750708217</v>
      </c>
      <c r="AV517" s="186">
        <f t="shared" si="461"/>
        <v>39917.553459119496</v>
      </c>
      <c r="AW517" s="86">
        <f t="shared" si="521"/>
        <v>2.0006710846405502E-2</v>
      </c>
      <c r="AX517" s="98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P517" s="132"/>
      <c r="BQ517" s="132"/>
      <c r="BR517" s="132"/>
      <c r="BS517" s="132"/>
      <c r="BU517" s="66"/>
      <c r="BV517" s="124"/>
    </row>
    <row r="518" spans="2:74" s="10" customFormat="1" ht="14.25" customHeight="1">
      <c r="B518" s="505"/>
      <c r="C518" s="507"/>
      <c r="D518" s="494"/>
      <c r="E518" s="501"/>
      <c r="F518" s="501"/>
      <c r="G518" s="101" t="s">
        <v>147</v>
      </c>
      <c r="H518" s="183">
        <v>5750160</v>
      </c>
      <c r="I518" s="151">
        <f>IFERROR(H518/E515,"-")</f>
        <v>8.3955243084620195E-3</v>
      </c>
      <c r="J518" s="183">
        <v>67</v>
      </c>
      <c r="K518" s="151">
        <f>IFERROR(J518/F515,"-")</f>
        <v>5.1657671549730146E-2</v>
      </c>
      <c r="L518" s="186">
        <f t="shared" ref="L518:L581" si="524">IFERROR(H518/J518,"-")</f>
        <v>85823.283582089556</v>
      </c>
      <c r="M518" s="86">
        <f t="shared" si="517"/>
        <v>2.8101669323043368E-3</v>
      </c>
      <c r="N518" s="501"/>
      <c r="O518" s="501"/>
      <c r="P518" s="101" t="s">
        <v>147</v>
      </c>
      <c r="Q518" s="183">
        <v>64255</v>
      </c>
      <c r="R518" s="151">
        <f>IFERROR(Q518/N515,"-")</f>
        <v>6.3596357959160162E-4</v>
      </c>
      <c r="S518" s="183">
        <v>8</v>
      </c>
      <c r="T518" s="151">
        <f>IFERROR(S518/O515,"-")</f>
        <v>4.7058823529411764E-2</v>
      </c>
      <c r="U518" s="186">
        <f t="shared" ref="U518:U581" si="525">IFERROR(Q518/S518,"-")</f>
        <v>8031.875</v>
      </c>
      <c r="V518" s="86">
        <f t="shared" si="518"/>
        <v>3.3554232027514471E-4</v>
      </c>
      <c r="W518" s="501"/>
      <c r="X518" s="501"/>
      <c r="Y518" s="101" t="s">
        <v>147</v>
      </c>
      <c r="Z518" s="183">
        <v>126943</v>
      </c>
      <c r="AA518" s="151">
        <f>IFERROR(Z518/W515,"-")</f>
        <v>1.8405624036533154E-3</v>
      </c>
      <c r="AB518" s="183">
        <v>4</v>
      </c>
      <c r="AC518" s="151">
        <f>IFERROR(AB518/X515,"-")</f>
        <v>3.3898305084745763E-2</v>
      </c>
      <c r="AD518" s="186">
        <f t="shared" ref="AD518:AD581" si="526">IFERROR(Z518/AB518,"-")</f>
        <v>31735.75</v>
      </c>
      <c r="AE518" s="86">
        <f t="shared" si="519"/>
        <v>1.6777116013757235E-4</v>
      </c>
      <c r="AF518" s="501"/>
      <c r="AG518" s="501"/>
      <c r="AH518" s="101" t="s">
        <v>147</v>
      </c>
      <c r="AI518" s="183">
        <v>177296</v>
      </c>
      <c r="AJ518" s="151">
        <f>IFERROR(AI518/AF515,"-")</f>
        <v>1.219986905316077E-3</v>
      </c>
      <c r="AK518" s="183">
        <v>13</v>
      </c>
      <c r="AL518" s="151">
        <f>IFERROR(AK518/AG515,"-")</f>
        <v>7.2222222222222215E-2</v>
      </c>
      <c r="AM518" s="186">
        <f t="shared" ref="AM518:AM581" si="527">IFERROR(AI518/AK518,"-")</f>
        <v>13638.153846153846</v>
      </c>
      <c r="AN518" s="86">
        <f t="shared" si="520"/>
        <v>5.4525627044711017E-4</v>
      </c>
      <c r="AO518" s="501"/>
      <c r="AP518" s="520"/>
      <c r="AQ518" s="101" t="s">
        <v>147</v>
      </c>
      <c r="AR518" s="183">
        <f t="shared" si="522"/>
        <v>6118654</v>
      </c>
      <c r="AS518" s="151">
        <f>IFERROR(AR518/AO515,"-")</f>
        <v>6.1171902787101103E-3</v>
      </c>
      <c r="AT518" s="183">
        <f t="shared" si="523"/>
        <v>92</v>
      </c>
      <c r="AU518" s="151">
        <f>IFERROR(AT518/AP515,"-")</f>
        <v>5.2124645892351273E-2</v>
      </c>
      <c r="AV518" s="186">
        <f t="shared" ref="AV518:AV581" si="528">IFERROR(AR518/AT518,"-")</f>
        <v>66507.108695652176</v>
      </c>
      <c r="AW518" s="86">
        <f t="shared" si="521"/>
        <v>3.8587366831641639E-3</v>
      </c>
      <c r="AX518" s="98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P518" s="132"/>
      <c r="BQ518" s="132"/>
      <c r="BR518" s="132"/>
      <c r="BS518" s="132"/>
      <c r="BU518" s="66"/>
      <c r="BV518" s="124"/>
    </row>
    <row r="519" spans="2:74" s="10" customFormat="1" ht="14.25" customHeight="1">
      <c r="B519" s="505"/>
      <c r="C519" s="507"/>
      <c r="D519" s="494"/>
      <c r="E519" s="501"/>
      <c r="F519" s="501"/>
      <c r="G519" s="101" t="s">
        <v>148</v>
      </c>
      <c r="H519" s="183">
        <v>16671779</v>
      </c>
      <c r="I519" s="151">
        <f>IFERROR(H519/E515,"-")</f>
        <v>2.4341640208238834E-2</v>
      </c>
      <c r="J519" s="183">
        <v>370</v>
      </c>
      <c r="K519" s="151">
        <f>IFERROR(J519/F515,"-")</f>
        <v>0.28527370855821127</v>
      </c>
      <c r="L519" s="186">
        <f t="shared" si="524"/>
        <v>45058.862162162164</v>
      </c>
      <c r="M519" s="86">
        <f t="shared" si="517"/>
        <v>1.5518832312725443E-2</v>
      </c>
      <c r="N519" s="501"/>
      <c r="O519" s="501"/>
      <c r="P519" s="101" t="s">
        <v>148</v>
      </c>
      <c r="Q519" s="183">
        <v>1391828</v>
      </c>
      <c r="R519" s="151">
        <f>IFERROR(Q519/N515,"-")</f>
        <v>1.3775611501919223E-2</v>
      </c>
      <c r="S519" s="183">
        <v>61</v>
      </c>
      <c r="T519" s="151">
        <f>IFERROR(S519/O515,"-")</f>
        <v>0.35882352941176471</v>
      </c>
      <c r="U519" s="186">
        <f t="shared" si="525"/>
        <v>22816.852459016394</v>
      </c>
      <c r="V519" s="86">
        <f t="shared" si="518"/>
        <v>2.5585101920979785E-3</v>
      </c>
      <c r="W519" s="501"/>
      <c r="X519" s="501"/>
      <c r="Y519" s="101" t="s">
        <v>148</v>
      </c>
      <c r="Z519" s="183">
        <v>1048856</v>
      </c>
      <c r="AA519" s="151">
        <f>IFERROR(Z519/W515,"-")</f>
        <v>1.5207494075657593E-2</v>
      </c>
      <c r="AB519" s="183">
        <v>41</v>
      </c>
      <c r="AC519" s="151">
        <f>IFERROR(AB519/X515,"-")</f>
        <v>0.34745762711864409</v>
      </c>
      <c r="AD519" s="186">
        <f t="shared" si="526"/>
        <v>25581.853658536584</v>
      </c>
      <c r="AE519" s="86">
        <f t="shared" si="519"/>
        <v>1.7196543914101167E-3</v>
      </c>
      <c r="AF519" s="501"/>
      <c r="AG519" s="501"/>
      <c r="AH519" s="101" t="s">
        <v>148</v>
      </c>
      <c r="AI519" s="183">
        <v>5311592</v>
      </c>
      <c r="AJ519" s="151">
        <f>IFERROR(AI519/AF515,"-")</f>
        <v>3.6549457891783411E-2</v>
      </c>
      <c r="AK519" s="183">
        <v>86</v>
      </c>
      <c r="AL519" s="151">
        <f>IFERROR(AK519/AG515,"-")</f>
        <v>0.4777777777777778</v>
      </c>
      <c r="AM519" s="186">
        <f t="shared" si="527"/>
        <v>61762.697674418603</v>
      </c>
      <c r="AN519" s="86">
        <f t="shared" si="520"/>
        <v>3.6070799429578056E-3</v>
      </c>
      <c r="AO519" s="501"/>
      <c r="AP519" s="520"/>
      <c r="AQ519" s="101" t="s">
        <v>148</v>
      </c>
      <c r="AR519" s="183">
        <f t="shared" si="522"/>
        <v>24424055</v>
      </c>
      <c r="AS519" s="151">
        <f>IFERROR(AR519/AO515,"-")</f>
        <v>2.4418212210182349E-2</v>
      </c>
      <c r="AT519" s="183">
        <f t="shared" si="523"/>
        <v>558</v>
      </c>
      <c r="AU519" s="151">
        <f>IFERROR(AT519/AP515,"-")</f>
        <v>0.3161473087818697</v>
      </c>
      <c r="AV519" s="186">
        <f t="shared" si="528"/>
        <v>43770.707885304662</v>
      </c>
      <c r="AW519" s="86">
        <f t="shared" si="521"/>
        <v>2.3404076839191344E-2</v>
      </c>
      <c r="AX519" s="98"/>
      <c r="AY519" s="66"/>
      <c r="AZ519" s="66"/>
      <c r="BA519" s="66"/>
      <c r="BB519" s="66"/>
      <c r="BC519" s="66"/>
      <c r="BD519" s="66"/>
      <c r="BE519" s="66"/>
      <c r="BF519" s="66"/>
      <c r="BG519" s="66"/>
      <c r="BH519" s="66"/>
      <c r="BI519" s="66"/>
      <c r="BP519" s="132"/>
      <c r="BQ519" s="132"/>
      <c r="BR519" s="132"/>
      <c r="BS519" s="132"/>
      <c r="BU519" s="66"/>
      <c r="BV519" s="124"/>
    </row>
    <row r="520" spans="2:74" s="10" customFormat="1" ht="14.25" customHeight="1">
      <c r="B520" s="505"/>
      <c r="C520" s="507"/>
      <c r="D520" s="494"/>
      <c r="E520" s="501"/>
      <c r="F520" s="501"/>
      <c r="G520" s="101" t="s">
        <v>149</v>
      </c>
      <c r="H520" s="183">
        <v>30294766</v>
      </c>
      <c r="I520" s="151">
        <f>IFERROR(H520/E515,"-")</f>
        <v>4.4231889959960885E-2</v>
      </c>
      <c r="J520" s="183">
        <v>448</v>
      </c>
      <c r="K520" s="151">
        <f>IFERROR(J520/F515,"-")</f>
        <v>0.3454124903623747</v>
      </c>
      <c r="L520" s="186">
        <f t="shared" si="524"/>
        <v>67622.24553571429</v>
      </c>
      <c r="M520" s="86">
        <f t="shared" si="517"/>
        <v>1.8790369935408103E-2</v>
      </c>
      <c r="N520" s="501"/>
      <c r="O520" s="501"/>
      <c r="P520" s="101" t="s">
        <v>149</v>
      </c>
      <c r="Q520" s="183">
        <v>3144478</v>
      </c>
      <c r="R520" s="151">
        <f>IFERROR(Q520/N515,"-")</f>
        <v>3.1122457160174932E-2</v>
      </c>
      <c r="S520" s="183">
        <v>62</v>
      </c>
      <c r="T520" s="151">
        <f>IFERROR(S520/O515,"-")</f>
        <v>0.36470588235294116</v>
      </c>
      <c r="U520" s="186">
        <f t="shared" si="525"/>
        <v>50717.387096774197</v>
      </c>
      <c r="V520" s="86">
        <f t="shared" si="518"/>
        <v>2.6004529821323716E-3</v>
      </c>
      <c r="W520" s="501"/>
      <c r="X520" s="501"/>
      <c r="Y520" s="101" t="s">
        <v>149</v>
      </c>
      <c r="Z520" s="183">
        <v>3252978</v>
      </c>
      <c r="AA520" s="151">
        <f>IFERROR(Z520/W515,"-")</f>
        <v>4.7165334100433699E-2</v>
      </c>
      <c r="AB520" s="183">
        <v>42</v>
      </c>
      <c r="AC520" s="151">
        <f>IFERROR(AB520/X515,"-")</f>
        <v>0.3559322033898305</v>
      </c>
      <c r="AD520" s="186">
        <f t="shared" si="526"/>
        <v>77451.857142857145</v>
      </c>
      <c r="AE520" s="86">
        <f t="shared" si="519"/>
        <v>1.7615971814445098E-3</v>
      </c>
      <c r="AF520" s="501"/>
      <c r="AG520" s="501"/>
      <c r="AH520" s="101" t="s">
        <v>149</v>
      </c>
      <c r="AI520" s="183">
        <v>6805947</v>
      </c>
      <c r="AJ520" s="151">
        <f>IFERROR(AI520/AF515,"-")</f>
        <v>4.6832225308383935E-2</v>
      </c>
      <c r="AK520" s="183">
        <v>88</v>
      </c>
      <c r="AL520" s="151">
        <f>IFERROR(AK520/AG515,"-")</f>
        <v>0.48888888888888887</v>
      </c>
      <c r="AM520" s="186">
        <f t="shared" si="527"/>
        <v>77340.306818181823</v>
      </c>
      <c r="AN520" s="86">
        <f t="shared" si="520"/>
        <v>3.6909655230265917E-3</v>
      </c>
      <c r="AO520" s="501"/>
      <c r="AP520" s="520"/>
      <c r="AQ520" s="101" t="s">
        <v>149</v>
      </c>
      <c r="AR520" s="183">
        <f t="shared" si="522"/>
        <v>43498169</v>
      </c>
      <c r="AS520" s="151">
        <f>IFERROR(AR520/AO515,"-")</f>
        <v>4.3487763248010014E-2</v>
      </c>
      <c r="AT520" s="183">
        <f t="shared" si="523"/>
        <v>640</v>
      </c>
      <c r="AU520" s="151">
        <f>IFERROR(AT520/AP515,"-")</f>
        <v>0.36260623229461758</v>
      </c>
      <c r="AV520" s="186">
        <f t="shared" si="528"/>
        <v>67965.889062500006</v>
      </c>
      <c r="AW520" s="86">
        <f t="shared" si="521"/>
        <v>2.6843385622011575E-2</v>
      </c>
      <c r="AX520" s="98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P520" s="132"/>
      <c r="BQ520" s="132"/>
      <c r="BR520" s="132"/>
      <c r="BS520" s="132"/>
      <c r="BU520" s="66"/>
      <c r="BV520" s="124"/>
    </row>
    <row r="521" spans="2:74" s="10" customFormat="1" ht="14.25" customHeight="1">
      <c r="B521" s="505"/>
      <c r="C521" s="507"/>
      <c r="D521" s="494"/>
      <c r="E521" s="501"/>
      <c r="F521" s="501"/>
      <c r="G521" s="101" t="s">
        <v>150</v>
      </c>
      <c r="H521" s="183">
        <v>10308089</v>
      </c>
      <c r="I521" s="151">
        <f>IFERROR(H521/E515,"-")</f>
        <v>1.5050331081794236E-2</v>
      </c>
      <c r="J521" s="183">
        <v>95</v>
      </c>
      <c r="K521" s="151">
        <f>IFERROR(J521/F515,"-")</f>
        <v>7.3245952197378561E-2</v>
      </c>
      <c r="L521" s="186">
        <f t="shared" si="524"/>
        <v>108506.2</v>
      </c>
      <c r="M521" s="86">
        <f t="shared" si="517"/>
        <v>3.9845650532673435E-3</v>
      </c>
      <c r="N521" s="501"/>
      <c r="O521" s="501"/>
      <c r="P521" s="101" t="s">
        <v>150</v>
      </c>
      <c r="Q521" s="183">
        <v>970888</v>
      </c>
      <c r="R521" s="151">
        <f>IFERROR(Q521/N515,"-")</f>
        <v>9.6093597052763352E-3</v>
      </c>
      <c r="S521" s="183">
        <v>15</v>
      </c>
      <c r="T521" s="151">
        <f>IFERROR(S521/O515,"-")</f>
        <v>8.8235294117647065E-2</v>
      </c>
      <c r="U521" s="186">
        <f t="shared" si="525"/>
        <v>64725.866666666669</v>
      </c>
      <c r="V521" s="86">
        <f t="shared" si="518"/>
        <v>6.2914185051589637E-4</v>
      </c>
      <c r="W521" s="501"/>
      <c r="X521" s="501"/>
      <c r="Y521" s="101" t="s">
        <v>150</v>
      </c>
      <c r="Z521" s="183">
        <v>1676565</v>
      </c>
      <c r="AA521" s="151">
        <f>IFERROR(Z521/W515,"-")</f>
        <v>2.4308725225345398E-2</v>
      </c>
      <c r="AB521" s="183">
        <v>17</v>
      </c>
      <c r="AC521" s="151">
        <f>IFERROR(AB521/X515,"-")</f>
        <v>0.1440677966101695</v>
      </c>
      <c r="AD521" s="186">
        <f t="shared" si="526"/>
        <v>98621.470588235301</v>
      </c>
      <c r="AE521" s="86">
        <f t="shared" si="519"/>
        <v>7.1302743058468247E-4</v>
      </c>
      <c r="AF521" s="501"/>
      <c r="AG521" s="501"/>
      <c r="AH521" s="101" t="s">
        <v>150</v>
      </c>
      <c r="AI521" s="183">
        <v>2367734</v>
      </c>
      <c r="AJ521" s="151">
        <f>IFERROR(AI521/AF515,"-")</f>
        <v>1.6292552992011416E-2</v>
      </c>
      <c r="AK521" s="183">
        <v>13</v>
      </c>
      <c r="AL521" s="151">
        <f>IFERROR(AK521/AG515,"-")</f>
        <v>7.2222222222222215E-2</v>
      </c>
      <c r="AM521" s="186">
        <f t="shared" si="527"/>
        <v>182133.38461538462</v>
      </c>
      <c r="AN521" s="86">
        <f t="shared" si="520"/>
        <v>5.4525627044711017E-4</v>
      </c>
      <c r="AO521" s="501"/>
      <c r="AP521" s="520"/>
      <c r="AQ521" s="101" t="s">
        <v>150</v>
      </c>
      <c r="AR521" s="183">
        <f t="shared" si="522"/>
        <v>15323276</v>
      </c>
      <c r="AS521" s="151">
        <f>IFERROR(AR521/AO515,"-")</f>
        <v>1.5319610323641758E-2</v>
      </c>
      <c r="AT521" s="183">
        <f t="shared" si="523"/>
        <v>140</v>
      </c>
      <c r="AU521" s="151">
        <f>IFERROR(AT521/AP515,"-")</f>
        <v>7.9320113314447591E-2</v>
      </c>
      <c r="AV521" s="186">
        <f t="shared" si="528"/>
        <v>109451.97142857143</v>
      </c>
      <c r="AW521" s="86">
        <f t="shared" si="521"/>
        <v>5.8719906048150319E-3</v>
      </c>
      <c r="AX521" s="98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P521" s="132"/>
      <c r="BQ521" s="132"/>
      <c r="BR521" s="132"/>
      <c r="BS521" s="132"/>
      <c r="BU521" s="66"/>
      <c r="BV521" s="124"/>
    </row>
    <row r="522" spans="2:74" s="10" customFormat="1" ht="14.25" customHeight="1">
      <c r="B522" s="505"/>
      <c r="C522" s="507"/>
      <c r="D522" s="494"/>
      <c r="E522" s="501"/>
      <c r="F522" s="501"/>
      <c r="G522" s="101" t="s">
        <v>160</v>
      </c>
      <c r="H522" s="183">
        <v>0</v>
      </c>
      <c r="I522" s="151">
        <f>IFERROR(H522/E515,"-")</f>
        <v>0</v>
      </c>
      <c r="J522" s="183">
        <v>0</v>
      </c>
      <c r="K522" s="151">
        <f>IFERROR(J522/F515,"-")</f>
        <v>0</v>
      </c>
      <c r="L522" s="186" t="str">
        <f t="shared" si="524"/>
        <v>-</v>
      </c>
      <c r="M522" s="86">
        <f t="shared" si="517"/>
        <v>0</v>
      </c>
      <c r="N522" s="501"/>
      <c r="O522" s="501"/>
      <c r="P522" s="101" t="s">
        <v>160</v>
      </c>
      <c r="Q522" s="183">
        <v>0</v>
      </c>
      <c r="R522" s="151">
        <f>IFERROR(Q522/N515,"-")</f>
        <v>0</v>
      </c>
      <c r="S522" s="183">
        <v>0</v>
      </c>
      <c r="T522" s="151">
        <f>IFERROR(S522/O515,"-")</f>
        <v>0</v>
      </c>
      <c r="U522" s="186" t="str">
        <f t="shared" si="525"/>
        <v>-</v>
      </c>
      <c r="V522" s="86">
        <f t="shared" si="518"/>
        <v>0</v>
      </c>
      <c r="W522" s="501"/>
      <c r="X522" s="501"/>
      <c r="Y522" s="101" t="s">
        <v>160</v>
      </c>
      <c r="Z522" s="183">
        <v>0</v>
      </c>
      <c r="AA522" s="151">
        <f>IFERROR(Z522/W515,"-")</f>
        <v>0</v>
      </c>
      <c r="AB522" s="183">
        <v>0</v>
      </c>
      <c r="AC522" s="151">
        <f>IFERROR(AB522/X515,"-")</f>
        <v>0</v>
      </c>
      <c r="AD522" s="186" t="str">
        <f t="shared" si="526"/>
        <v>-</v>
      </c>
      <c r="AE522" s="86">
        <f t="shared" si="519"/>
        <v>0</v>
      </c>
      <c r="AF522" s="501"/>
      <c r="AG522" s="501"/>
      <c r="AH522" s="101" t="s">
        <v>160</v>
      </c>
      <c r="AI522" s="183">
        <v>0</v>
      </c>
      <c r="AJ522" s="151">
        <f>IFERROR(AI522/AF515,"-")</f>
        <v>0</v>
      </c>
      <c r="AK522" s="183">
        <v>0</v>
      </c>
      <c r="AL522" s="151">
        <f>IFERROR(AK522/AG515,"-")</f>
        <v>0</v>
      </c>
      <c r="AM522" s="186" t="str">
        <f t="shared" si="527"/>
        <v>-</v>
      </c>
      <c r="AN522" s="86">
        <f t="shared" si="520"/>
        <v>0</v>
      </c>
      <c r="AO522" s="501"/>
      <c r="AP522" s="520"/>
      <c r="AQ522" s="101" t="s">
        <v>160</v>
      </c>
      <c r="AR522" s="183">
        <f t="shared" si="522"/>
        <v>0</v>
      </c>
      <c r="AS522" s="151">
        <f>IFERROR(AR522/AO515,"-")</f>
        <v>0</v>
      </c>
      <c r="AT522" s="183">
        <f t="shared" si="523"/>
        <v>0</v>
      </c>
      <c r="AU522" s="151">
        <f>IFERROR(AT522/AP515,"-")</f>
        <v>0</v>
      </c>
      <c r="AV522" s="186" t="str">
        <f t="shared" si="528"/>
        <v>-</v>
      </c>
      <c r="AW522" s="86">
        <f t="shared" si="521"/>
        <v>0</v>
      </c>
      <c r="AX522" s="98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P522" s="132"/>
      <c r="BQ522" s="132"/>
      <c r="BR522" s="132"/>
      <c r="BS522" s="132"/>
      <c r="BU522" s="66"/>
      <c r="BV522" s="124"/>
    </row>
    <row r="523" spans="2:74" s="10" customFormat="1" ht="14.25" customHeight="1">
      <c r="B523" s="505"/>
      <c r="C523" s="507"/>
      <c r="D523" s="494"/>
      <c r="E523" s="501"/>
      <c r="F523" s="501"/>
      <c r="G523" s="101" t="s">
        <v>151</v>
      </c>
      <c r="H523" s="183">
        <v>275159</v>
      </c>
      <c r="I523" s="151">
        <f>IFERROR(H523/E515,"-")</f>
        <v>4.0174605109981299E-4</v>
      </c>
      <c r="J523" s="183">
        <v>13</v>
      </c>
      <c r="K523" s="151">
        <f>IFERROR(J523/F515,"-")</f>
        <v>1.0023130300693909E-2</v>
      </c>
      <c r="L523" s="186">
        <f t="shared" si="524"/>
        <v>21166.076923076922</v>
      </c>
      <c r="M523" s="86">
        <f t="shared" si="517"/>
        <v>5.4525627044711017E-4</v>
      </c>
      <c r="N523" s="501"/>
      <c r="O523" s="501"/>
      <c r="P523" s="101" t="s">
        <v>151</v>
      </c>
      <c r="Q523" s="183">
        <v>15642</v>
      </c>
      <c r="R523" s="151">
        <f>IFERROR(Q523/N515,"-")</f>
        <v>1.5481662612982385E-4</v>
      </c>
      <c r="S523" s="183">
        <v>2</v>
      </c>
      <c r="T523" s="151">
        <f>IFERROR(S523/O515,"-")</f>
        <v>1.1764705882352941E-2</v>
      </c>
      <c r="U523" s="186">
        <f t="shared" si="525"/>
        <v>7821</v>
      </c>
      <c r="V523" s="86">
        <f t="shared" si="518"/>
        <v>8.3885580068786177E-5</v>
      </c>
      <c r="W523" s="501"/>
      <c r="X523" s="501"/>
      <c r="Y523" s="101" t="s">
        <v>151</v>
      </c>
      <c r="Z523" s="183">
        <v>25600</v>
      </c>
      <c r="AA523" s="151">
        <f>IFERROR(Z523/W515,"-")</f>
        <v>3.7117759572032234E-4</v>
      </c>
      <c r="AB523" s="183">
        <v>3</v>
      </c>
      <c r="AC523" s="151">
        <f>IFERROR(AB523/X515,"-")</f>
        <v>2.5423728813559324E-2</v>
      </c>
      <c r="AD523" s="186">
        <f t="shared" si="526"/>
        <v>8533.3333333333339</v>
      </c>
      <c r="AE523" s="86">
        <f t="shared" si="519"/>
        <v>1.2582837010317925E-4</v>
      </c>
      <c r="AF523" s="501"/>
      <c r="AG523" s="501"/>
      <c r="AH523" s="101" t="s">
        <v>151</v>
      </c>
      <c r="AI523" s="183">
        <v>0</v>
      </c>
      <c r="AJ523" s="151">
        <f>IFERROR(AI523/AF515,"-")</f>
        <v>0</v>
      </c>
      <c r="AK523" s="183">
        <v>0</v>
      </c>
      <c r="AL523" s="151">
        <f>IFERROR(AK523/AG515,"-")</f>
        <v>0</v>
      </c>
      <c r="AM523" s="186" t="str">
        <f t="shared" si="527"/>
        <v>-</v>
      </c>
      <c r="AN523" s="86">
        <f t="shared" si="520"/>
        <v>0</v>
      </c>
      <c r="AO523" s="501"/>
      <c r="AP523" s="520"/>
      <c r="AQ523" s="101" t="s">
        <v>151</v>
      </c>
      <c r="AR523" s="183">
        <f t="shared" si="522"/>
        <v>316401</v>
      </c>
      <c r="AS523" s="151">
        <f>IFERROR(AR523/AO515,"-")</f>
        <v>3.1632530967989978E-4</v>
      </c>
      <c r="AT523" s="183">
        <f t="shared" si="523"/>
        <v>18</v>
      </c>
      <c r="AU523" s="151">
        <f>IFERROR(AT523/AP515,"-")</f>
        <v>1.0198300283286119E-2</v>
      </c>
      <c r="AV523" s="186">
        <f t="shared" si="528"/>
        <v>17577.833333333332</v>
      </c>
      <c r="AW523" s="86">
        <f t="shared" si="521"/>
        <v>7.5497022061907562E-4</v>
      </c>
      <c r="AX523" s="98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P523" s="132"/>
      <c r="BQ523" s="132"/>
      <c r="BR523" s="132"/>
      <c r="BS523" s="132"/>
      <c r="BU523" s="66"/>
      <c r="BV523" s="124"/>
    </row>
    <row r="524" spans="2:74" s="10" customFormat="1" ht="14.25" customHeight="1">
      <c r="B524" s="505"/>
      <c r="C524" s="507"/>
      <c r="D524" s="494"/>
      <c r="E524" s="501"/>
      <c r="F524" s="501"/>
      <c r="G524" s="101" t="s">
        <v>152</v>
      </c>
      <c r="H524" s="183">
        <v>544602</v>
      </c>
      <c r="I524" s="151">
        <f>IFERROR(H524/E515,"-")</f>
        <v>7.9514645321817701E-4</v>
      </c>
      <c r="J524" s="183">
        <v>49</v>
      </c>
      <c r="K524" s="151">
        <f>IFERROR(J524/F515,"-")</f>
        <v>3.7779491133384732E-2</v>
      </c>
      <c r="L524" s="186">
        <f t="shared" si="524"/>
        <v>11114.326530612245</v>
      </c>
      <c r="M524" s="86">
        <f t="shared" si="517"/>
        <v>2.0551967116852611E-3</v>
      </c>
      <c r="N524" s="501"/>
      <c r="O524" s="501"/>
      <c r="P524" s="101" t="s">
        <v>152</v>
      </c>
      <c r="Q524" s="183">
        <v>97123</v>
      </c>
      <c r="R524" s="151">
        <f>IFERROR(Q524/N515,"-")</f>
        <v>9.612744648770543E-4</v>
      </c>
      <c r="S524" s="183">
        <v>10</v>
      </c>
      <c r="T524" s="151">
        <f>IFERROR(S524/O515,"-")</f>
        <v>5.8823529411764705E-2</v>
      </c>
      <c r="U524" s="186">
        <f t="shared" si="525"/>
        <v>9712.2999999999993</v>
      </c>
      <c r="V524" s="86">
        <f t="shared" si="518"/>
        <v>4.1942790034393086E-4</v>
      </c>
      <c r="W524" s="501"/>
      <c r="X524" s="501"/>
      <c r="Y524" s="101" t="s">
        <v>152</v>
      </c>
      <c r="Z524" s="183">
        <v>5987</v>
      </c>
      <c r="AA524" s="151">
        <f>IFERROR(Z524/W515,"-")</f>
        <v>8.6806260374123814E-5</v>
      </c>
      <c r="AB524" s="183">
        <v>2</v>
      </c>
      <c r="AC524" s="151">
        <f>IFERROR(AB524/X515,"-")</f>
        <v>1.6949152542372881E-2</v>
      </c>
      <c r="AD524" s="186">
        <f t="shared" si="526"/>
        <v>2993.5</v>
      </c>
      <c r="AE524" s="86">
        <f t="shared" si="519"/>
        <v>8.3885580068786177E-5</v>
      </c>
      <c r="AF524" s="501"/>
      <c r="AG524" s="501"/>
      <c r="AH524" s="101" t="s">
        <v>152</v>
      </c>
      <c r="AI524" s="183">
        <v>57769</v>
      </c>
      <c r="AJ524" s="151">
        <f>IFERROR(AI524/AF515,"-")</f>
        <v>3.9751276697277125E-4</v>
      </c>
      <c r="AK524" s="183">
        <v>8</v>
      </c>
      <c r="AL524" s="151">
        <f>IFERROR(AK524/AG515,"-")</f>
        <v>4.4444444444444446E-2</v>
      </c>
      <c r="AM524" s="186">
        <f t="shared" si="527"/>
        <v>7221.125</v>
      </c>
      <c r="AN524" s="86">
        <f t="shared" si="520"/>
        <v>3.3554232027514471E-4</v>
      </c>
      <c r="AO524" s="501"/>
      <c r="AP524" s="520"/>
      <c r="AQ524" s="101" t="s">
        <v>152</v>
      </c>
      <c r="AR524" s="183">
        <f t="shared" si="522"/>
        <v>705481</v>
      </c>
      <c r="AS524" s="151">
        <f>IFERROR(AR524/AO515,"-")</f>
        <v>7.0531223288891436E-4</v>
      </c>
      <c r="AT524" s="183">
        <f t="shared" si="523"/>
        <v>69</v>
      </c>
      <c r="AU524" s="151">
        <f>IFERROR(AT524/AP515,"-")</f>
        <v>3.9093484419263455E-2</v>
      </c>
      <c r="AV524" s="186">
        <f t="shared" si="528"/>
        <v>10224.36231884058</v>
      </c>
      <c r="AW524" s="86">
        <f t="shared" si="521"/>
        <v>2.8940525123731229E-3</v>
      </c>
      <c r="AX524" s="98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P524" s="132"/>
      <c r="BQ524" s="132"/>
      <c r="BR524" s="132"/>
      <c r="BS524" s="132"/>
      <c r="BU524" s="66"/>
      <c r="BV524" s="124"/>
    </row>
    <row r="525" spans="2:74" s="10" customFormat="1" ht="14.25" customHeight="1">
      <c r="B525" s="505"/>
      <c r="C525" s="507"/>
      <c r="D525" s="494"/>
      <c r="E525" s="501"/>
      <c r="F525" s="501"/>
      <c r="G525" s="101" t="s">
        <v>153</v>
      </c>
      <c r="H525" s="183">
        <v>8230</v>
      </c>
      <c r="I525" s="151">
        <f>IFERROR(H525/E515,"-")</f>
        <v>1.2016216080707741E-5</v>
      </c>
      <c r="J525" s="183">
        <v>1</v>
      </c>
      <c r="K525" s="151">
        <f>IFERROR(J525/F515,"-")</f>
        <v>7.7101002313030066E-4</v>
      </c>
      <c r="L525" s="186">
        <f t="shared" si="524"/>
        <v>8230</v>
      </c>
      <c r="M525" s="86">
        <f t="shared" si="517"/>
        <v>4.1942790034393089E-5</v>
      </c>
      <c r="N525" s="501"/>
      <c r="O525" s="501"/>
      <c r="P525" s="101" t="s">
        <v>153</v>
      </c>
      <c r="Q525" s="183">
        <v>0</v>
      </c>
      <c r="R525" s="151">
        <f>IFERROR(Q525/N515,"-")</f>
        <v>0</v>
      </c>
      <c r="S525" s="183">
        <v>0</v>
      </c>
      <c r="T525" s="151">
        <f>IFERROR(S525/O515,"-")</f>
        <v>0</v>
      </c>
      <c r="U525" s="186" t="str">
        <f t="shared" si="525"/>
        <v>-</v>
      </c>
      <c r="V525" s="86">
        <f t="shared" si="518"/>
        <v>0</v>
      </c>
      <c r="W525" s="501"/>
      <c r="X525" s="501"/>
      <c r="Y525" s="101" t="s">
        <v>153</v>
      </c>
      <c r="Z525" s="183">
        <v>0</v>
      </c>
      <c r="AA525" s="151">
        <f>IFERROR(Z525/W515,"-")</f>
        <v>0</v>
      </c>
      <c r="AB525" s="183">
        <v>0</v>
      </c>
      <c r="AC525" s="151">
        <f>IFERROR(AB525/X515,"-")</f>
        <v>0</v>
      </c>
      <c r="AD525" s="186" t="str">
        <f t="shared" si="526"/>
        <v>-</v>
      </c>
      <c r="AE525" s="86">
        <f t="shared" si="519"/>
        <v>0</v>
      </c>
      <c r="AF525" s="501"/>
      <c r="AG525" s="501"/>
      <c r="AH525" s="101" t="s">
        <v>153</v>
      </c>
      <c r="AI525" s="183">
        <v>2275</v>
      </c>
      <c r="AJ525" s="151">
        <f>IFERROR(AI525/AF515,"-")</f>
        <v>1.5654443470772467E-5</v>
      </c>
      <c r="AK525" s="183">
        <v>1</v>
      </c>
      <c r="AL525" s="151">
        <f>IFERROR(AK525/AG515,"-")</f>
        <v>5.5555555555555558E-3</v>
      </c>
      <c r="AM525" s="186">
        <f t="shared" si="527"/>
        <v>2275</v>
      </c>
      <c r="AN525" s="86">
        <f t="shared" si="520"/>
        <v>4.1942790034393089E-5</v>
      </c>
      <c r="AO525" s="501"/>
      <c r="AP525" s="520"/>
      <c r="AQ525" s="101" t="s">
        <v>153</v>
      </c>
      <c r="AR525" s="183">
        <f t="shared" si="522"/>
        <v>10505</v>
      </c>
      <c r="AS525" s="151">
        <f>IFERROR(AR525/AO515,"-")</f>
        <v>1.0502486964919034E-5</v>
      </c>
      <c r="AT525" s="183">
        <f t="shared" si="523"/>
        <v>2</v>
      </c>
      <c r="AU525" s="151">
        <f>IFERROR(AT525/AP515,"-")</f>
        <v>1.1331444759206798E-3</v>
      </c>
      <c r="AV525" s="186">
        <f t="shared" si="528"/>
        <v>5252.5</v>
      </c>
      <c r="AW525" s="86">
        <f t="shared" si="521"/>
        <v>8.3885580068786177E-5</v>
      </c>
      <c r="AX525" s="98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P525" s="132"/>
      <c r="BQ525" s="132"/>
      <c r="BR525" s="132"/>
      <c r="BS525" s="132"/>
      <c r="BU525" s="66"/>
      <c r="BV525" s="124"/>
    </row>
    <row r="526" spans="2:74" s="10" customFormat="1" ht="14.25" customHeight="1">
      <c r="B526" s="505"/>
      <c r="C526" s="507"/>
      <c r="D526" s="494"/>
      <c r="E526" s="501"/>
      <c r="F526" s="501"/>
      <c r="G526" s="101" t="s">
        <v>154</v>
      </c>
      <c r="H526" s="183">
        <v>50792</v>
      </c>
      <c r="I526" s="151">
        <f>IFERROR(H526/E515,"-")</f>
        <v>7.4158887870146725E-5</v>
      </c>
      <c r="J526" s="183">
        <v>4</v>
      </c>
      <c r="K526" s="151">
        <f>IFERROR(J526/F515,"-")</f>
        <v>3.0840400925212026E-3</v>
      </c>
      <c r="L526" s="186">
        <f t="shared" si="524"/>
        <v>12698</v>
      </c>
      <c r="M526" s="86">
        <f t="shared" si="517"/>
        <v>1.6777116013757235E-4</v>
      </c>
      <c r="N526" s="501"/>
      <c r="O526" s="501"/>
      <c r="P526" s="101" t="s">
        <v>154</v>
      </c>
      <c r="Q526" s="183">
        <v>1333003</v>
      </c>
      <c r="R526" s="151">
        <f>IFERROR(Q526/N515,"-")</f>
        <v>1.319339132341987E-2</v>
      </c>
      <c r="S526" s="183">
        <v>1</v>
      </c>
      <c r="T526" s="151">
        <f>IFERROR(S526/O515,"-")</f>
        <v>5.8823529411764705E-3</v>
      </c>
      <c r="U526" s="186">
        <f t="shared" si="525"/>
        <v>1333003</v>
      </c>
      <c r="V526" s="86">
        <f t="shared" si="518"/>
        <v>4.1942790034393089E-5</v>
      </c>
      <c r="W526" s="501"/>
      <c r="X526" s="501"/>
      <c r="Y526" s="101" t="s">
        <v>154</v>
      </c>
      <c r="Z526" s="183">
        <v>0</v>
      </c>
      <c r="AA526" s="151">
        <f>IFERROR(Z526/W515,"-")</f>
        <v>0</v>
      </c>
      <c r="AB526" s="183">
        <v>0</v>
      </c>
      <c r="AC526" s="151">
        <f>IFERROR(AB526/X515,"-")</f>
        <v>0</v>
      </c>
      <c r="AD526" s="186" t="str">
        <f t="shared" si="526"/>
        <v>-</v>
      </c>
      <c r="AE526" s="86">
        <f t="shared" si="519"/>
        <v>0</v>
      </c>
      <c r="AF526" s="501"/>
      <c r="AG526" s="501"/>
      <c r="AH526" s="101" t="s">
        <v>154</v>
      </c>
      <c r="AI526" s="183">
        <v>20069</v>
      </c>
      <c r="AJ526" s="151">
        <f>IFERROR(AI526/AF515,"-")</f>
        <v>1.3809627517139895E-4</v>
      </c>
      <c r="AK526" s="183">
        <v>2</v>
      </c>
      <c r="AL526" s="151">
        <f>IFERROR(AK526/AG515,"-")</f>
        <v>1.1111111111111112E-2</v>
      </c>
      <c r="AM526" s="186">
        <f t="shared" si="527"/>
        <v>10034.5</v>
      </c>
      <c r="AN526" s="86">
        <f t="shared" si="520"/>
        <v>8.3885580068786177E-5</v>
      </c>
      <c r="AO526" s="501"/>
      <c r="AP526" s="520"/>
      <c r="AQ526" s="101" t="s">
        <v>154</v>
      </c>
      <c r="AR526" s="183">
        <f t="shared" si="522"/>
        <v>1403864</v>
      </c>
      <c r="AS526" s="151">
        <f>IFERROR(AR526/AO515,"-")</f>
        <v>1.4035281637809706E-3</v>
      </c>
      <c r="AT526" s="183">
        <f t="shared" si="523"/>
        <v>7</v>
      </c>
      <c r="AU526" s="151">
        <f>IFERROR(AT526/AP515,"-")</f>
        <v>3.9660056657223799E-3</v>
      </c>
      <c r="AV526" s="186">
        <f t="shared" si="528"/>
        <v>200552</v>
      </c>
      <c r="AW526" s="86">
        <f t="shared" si="521"/>
        <v>2.9359953024075161E-4</v>
      </c>
      <c r="AX526" s="98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P526" s="132"/>
      <c r="BQ526" s="132"/>
      <c r="BR526" s="132"/>
      <c r="BS526" s="132"/>
      <c r="BU526" s="66"/>
      <c r="BV526" s="124"/>
    </row>
    <row r="527" spans="2:74" s="10" customFormat="1" ht="14.25" customHeight="1">
      <c r="B527" s="505"/>
      <c r="C527" s="507"/>
      <c r="D527" s="494"/>
      <c r="E527" s="501"/>
      <c r="F527" s="501"/>
      <c r="G527" s="101" t="s">
        <v>155</v>
      </c>
      <c r="H527" s="183">
        <v>4590416</v>
      </c>
      <c r="I527" s="151">
        <f>IFERROR(H527/E515,"-")</f>
        <v>6.7022394357640468E-3</v>
      </c>
      <c r="J527" s="183">
        <v>126</v>
      </c>
      <c r="K527" s="151">
        <f>IFERROR(J527/F515,"-")</f>
        <v>9.7147262914417887E-2</v>
      </c>
      <c r="L527" s="186">
        <f t="shared" si="524"/>
        <v>36431.873015873018</v>
      </c>
      <c r="M527" s="86">
        <f t="shared" si="517"/>
        <v>5.2847915443335293E-3</v>
      </c>
      <c r="N527" s="501"/>
      <c r="O527" s="501"/>
      <c r="P527" s="101" t="s">
        <v>155</v>
      </c>
      <c r="Q527" s="183">
        <v>281078</v>
      </c>
      <c r="R527" s="151">
        <f>IFERROR(Q527/N515,"-")</f>
        <v>2.7819682674414163E-3</v>
      </c>
      <c r="S527" s="183">
        <v>20</v>
      </c>
      <c r="T527" s="151">
        <f>IFERROR(S527/O515,"-")</f>
        <v>0.11764705882352941</v>
      </c>
      <c r="U527" s="186">
        <f t="shared" si="525"/>
        <v>14053.9</v>
      </c>
      <c r="V527" s="86">
        <f t="shared" si="518"/>
        <v>8.3885580068786172E-4</v>
      </c>
      <c r="W527" s="501"/>
      <c r="X527" s="501"/>
      <c r="Y527" s="101" t="s">
        <v>155</v>
      </c>
      <c r="Z527" s="183">
        <v>537454</v>
      </c>
      <c r="AA527" s="151">
        <f>IFERROR(Z527/W515,"-")</f>
        <v>7.7926126379011763E-3</v>
      </c>
      <c r="AB527" s="183">
        <v>17</v>
      </c>
      <c r="AC527" s="151">
        <f>IFERROR(AB527/X515,"-")</f>
        <v>0.1440677966101695</v>
      </c>
      <c r="AD527" s="186">
        <f t="shared" si="526"/>
        <v>31614.941176470587</v>
      </c>
      <c r="AE527" s="86">
        <f t="shared" si="519"/>
        <v>7.1302743058468247E-4</v>
      </c>
      <c r="AF527" s="501"/>
      <c r="AG527" s="501"/>
      <c r="AH527" s="101" t="s">
        <v>155</v>
      </c>
      <c r="AI527" s="183">
        <v>1078369</v>
      </c>
      <c r="AJ527" s="151">
        <f>IFERROR(AI527/AF515,"-")</f>
        <v>7.4203369455531571E-3</v>
      </c>
      <c r="AK527" s="183">
        <v>37</v>
      </c>
      <c r="AL527" s="151">
        <f>IFERROR(AK527/AG515,"-")</f>
        <v>0.20555555555555555</v>
      </c>
      <c r="AM527" s="186">
        <f t="shared" si="527"/>
        <v>29145.108108108107</v>
      </c>
      <c r="AN527" s="86">
        <f t="shared" si="520"/>
        <v>1.5518832312725443E-3</v>
      </c>
      <c r="AO527" s="501"/>
      <c r="AP527" s="520"/>
      <c r="AQ527" s="101" t="s">
        <v>155</v>
      </c>
      <c r="AR527" s="183">
        <f t="shared" si="522"/>
        <v>6487317</v>
      </c>
      <c r="AS527" s="151">
        <f>IFERROR(AR527/AO515,"-")</f>
        <v>6.4857650861301908E-3</v>
      </c>
      <c r="AT527" s="183">
        <f t="shared" si="523"/>
        <v>200</v>
      </c>
      <c r="AU527" s="151">
        <f>IFERROR(AT527/AP515,"-")</f>
        <v>0.11331444759206799</v>
      </c>
      <c r="AV527" s="186">
        <f t="shared" si="528"/>
        <v>32436.584999999999</v>
      </c>
      <c r="AW527" s="86">
        <f t="shared" si="521"/>
        <v>8.3885580068786183E-3</v>
      </c>
      <c r="AX527" s="98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P527" s="132"/>
      <c r="BQ527" s="132"/>
      <c r="BR527" s="132"/>
      <c r="BS527" s="132"/>
      <c r="BU527" s="66"/>
      <c r="BV527" s="124"/>
    </row>
    <row r="528" spans="2:74" s="10" customFormat="1" ht="14.25" customHeight="1">
      <c r="B528" s="505"/>
      <c r="C528" s="507"/>
      <c r="D528" s="494"/>
      <c r="E528" s="501"/>
      <c r="F528" s="501"/>
      <c r="G528" s="101" t="s">
        <v>156</v>
      </c>
      <c r="H528" s="183">
        <v>4692806</v>
      </c>
      <c r="I528" s="151">
        <f>IFERROR(H528/E515,"-")</f>
        <v>6.8517340122529486E-3</v>
      </c>
      <c r="J528" s="183">
        <v>69</v>
      </c>
      <c r="K528" s="151">
        <f>IFERROR(J528/F515,"-")</f>
        <v>5.319969159599075E-2</v>
      </c>
      <c r="L528" s="186">
        <f t="shared" si="524"/>
        <v>68011.681159420288</v>
      </c>
      <c r="M528" s="86">
        <f t="shared" si="517"/>
        <v>2.8940525123731229E-3</v>
      </c>
      <c r="N528" s="501"/>
      <c r="O528" s="501"/>
      <c r="P528" s="101" t="s">
        <v>156</v>
      </c>
      <c r="Q528" s="183">
        <v>89148</v>
      </c>
      <c r="R528" s="151">
        <f>IFERROR(Q528/N515,"-")</f>
        <v>8.8234193749018913E-4</v>
      </c>
      <c r="S528" s="183">
        <v>3</v>
      </c>
      <c r="T528" s="151">
        <f>IFERROR(S528/O515,"-")</f>
        <v>1.7647058823529412E-2</v>
      </c>
      <c r="U528" s="186">
        <f t="shared" si="525"/>
        <v>29716</v>
      </c>
      <c r="V528" s="86">
        <f t="shared" si="518"/>
        <v>1.2582837010317925E-4</v>
      </c>
      <c r="W528" s="501"/>
      <c r="X528" s="501"/>
      <c r="Y528" s="101" t="s">
        <v>156</v>
      </c>
      <c r="Z528" s="183">
        <v>153365</v>
      </c>
      <c r="AA528" s="151">
        <f>IFERROR(Z528/W515,"-")</f>
        <v>2.2236582799862199E-3</v>
      </c>
      <c r="AB528" s="183">
        <v>7</v>
      </c>
      <c r="AC528" s="151">
        <f>IFERROR(AB528/X515,"-")</f>
        <v>5.9322033898305086E-2</v>
      </c>
      <c r="AD528" s="186">
        <f t="shared" si="526"/>
        <v>21909.285714285714</v>
      </c>
      <c r="AE528" s="86">
        <f t="shared" si="519"/>
        <v>2.9359953024075161E-4</v>
      </c>
      <c r="AF528" s="501"/>
      <c r="AG528" s="501"/>
      <c r="AH528" s="101" t="s">
        <v>156</v>
      </c>
      <c r="AI528" s="183">
        <v>1137829</v>
      </c>
      <c r="AJ528" s="151">
        <f>IFERROR(AI528/AF515,"-")</f>
        <v>7.8294856087496988E-3</v>
      </c>
      <c r="AK528" s="183">
        <v>20</v>
      </c>
      <c r="AL528" s="151">
        <f>IFERROR(AK528/AG515,"-")</f>
        <v>0.1111111111111111</v>
      </c>
      <c r="AM528" s="186">
        <f t="shared" si="527"/>
        <v>56891.45</v>
      </c>
      <c r="AN528" s="86">
        <f t="shared" si="520"/>
        <v>8.3885580068786172E-4</v>
      </c>
      <c r="AO528" s="501"/>
      <c r="AP528" s="520"/>
      <c r="AQ528" s="101" t="s">
        <v>156</v>
      </c>
      <c r="AR528" s="183">
        <f t="shared" si="522"/>
        <v>6073148</v>
      </c>
      <c r="AS528" s="151">
        <f>IFERROR(AR528/AO515,"-")</f>
        <v>6.0716951647809712E-3</v>
      </c>
      <c r="AT528" s="183">
        <f t="shared" si="523"/>
        <v>99</v>
      </c>
      <c r="AU528" s="151">
        <f>IFERROR(AT528/AP515,"-")</f>
        <v>5.6090651558073655E-2</v>
      </c>
      <c r="AV528" s="186">
        <f t="shared" si="528"/>
        <v>61344.929292929293</v>
      </c>
      <c r="AW528" s="86">
        <f t="shared" si="521"/>
        <v>4.1523362134049157E-3</v>
      </c>
      <c r="AX528" s="98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P528" s="132"/>
      <c r="BQ528" s="132"/>
      <c r="BR528" s="132"/>
      <c r="BS528" s="132"/>
      <c r="BU528" s="66"/>
      <c r="BV528" s="124"/>
    </row>
    <row r="529" spans="2:74" s="10" customFormat="1" ht="14.25" customHeight="1">
      <c r="B529" s="505"/>
      <c r="C529" s="507"/>
      <c r="D529" s="494"/>
      <c r="E529" s="501"/>
      <c r="F529" s="501"/>
      <c r="G529" s="101" t="s">
        <v>157</v>
      </c>
      <c r="H529" s="183">
        <v>3421996</v>
      </c>
      <c r="I529" s="151">
        <f>IFERROR(H529/E515,"-")</f>
        <v>4.9962871644371283E-3</v>
      </c>
      <c r="J529" s="183">
        <v>52</v>
      </c>
      <c r="K529" s="151">
        <f>IFERROR(J529/F515,"-")</f>
        <v>4.0092521202775636E-2</v>
      </c>
      <c r="L529" s="186">
        <f t="shared" si="524"/>
        <v>65807.61538461539</v>
      </c>
      <c r="M529" s="86">
        <f t="shared" si="517"/>
        <v>2.1810250817884407E-3</v>
      </c>
      <c r="N529" s="501"/>
      <c r="O529" s="501"/>
      <c r="P529" s="101" t="s">
        <v>157</v>
      </c>
      <c r="Q529" s="183">
        <v>958146</v>
      </c>
      <c r="R529" s="151">
        <f>IFERROR(Q529/N515,"-")</f>
        <v>9.4832458163780983E-3</v>
      </c>
      <c r="S529" s="183">
        <v>6</v>
      </c>
      <c r="T529" s="151">
        <f>IFERROR(S529/O515,"-")</f>
        <v>3.5294117647058823E-2</v>
      </c>
      <c r="U529" s="186">
        <f t="shared" si="525"/>
        <v>159691</v>
      </c>
      <c r="V529" s="86">
        <f t="shared" si="518"/>
        <v>2.5165674020635851E-4</v>
      </c>
      <c r="W529" s="501"/>
      <c r="X529" s="501"/>
      <c r="Y529" s="101" t="s">
        <v>157</v>
      </c>
      <c r="Z529" s="183">
        <v>470178</v>
      </c>
      <c r="AA529" s="151">
        <f>IFERROR(Z529/W515,"-")</f>
        <v>6.8171695156480352E-3</v>
      </c>
      <c r="AB529" s="183">
        <v>8</v>
      </c>
      <c r="AC529" s="151">
        <f>IFERROR(AB529/X515,"-")</f>
        <v>6.7796610169491525E-2</v>
      </c>
      <c r="AD529" s="186">
        <f t="shared" si="526"/>
        <v>58772.25</v>
      </c>
      <c r="AE529" s="86">
        <f t="shared" si="519"/>
        <v>3.3554232027514471E-4</v>
      </c>
      <c r="AF529" s="501"/>
      <c r="AG529" s="501"/>
      <c r="AH529" s="101" t="s">
        <v>157</v>
      </c>
      <c r="AI529" s="183">
        <v>867539</v>
      </c>
      <c r="AJ529" s="151">
        <f>IFERROR(AI529/AF515,"-")</f>
        <v>5.9696001029408679E-3</v>
      </c>
      <c r="AK529" s="183">
        <v>23</v>
      </c>
      <c r="AL529" s="151">
        <f>IFERROR(AK529/AG515,"-")</f>
        <v>0.12777777777777777</v>
      </c>
      <c r="AM529" s="186">
        <f t="shared" si="527"/>
        <v>37719.086956521736</v>
      </c>
      <c r="AN529" s="86">
        <f t="shared" si="520"/>
        <v>9.6468417079104097E-4</v>
      </c>
      <c r="AO529" s="501"/>
      <c r="AP529" s="520"/>
      <c r="AQ529" s="101" t="s">
        <v>157</v>
      </c>
      <c r="AR529" s="183">
        <f t="shared" si="522"/>
        <v>5717859</v>
      </c>
      <c r="AS529" s="151">
        <f>IFERROR(AR529/AO515,"-")</f>
        <v>5.7164911579957144E-3</v>
      </c>
      <c r="AT529" s="183">
        <f t="shared" si="523"/>
        <v>89</v>
      </c>
      <c r="AU529" s="151">
        <f>IFERROR(AT529/AP515,"-")</f>
        <v>5.0424929178470253E-2</v>
      </c>
      <c r="AV529" s="186">
        <f t="shared" si="528"/>
        <v>64245.606741573036</v>
      </c>
      <c r="AW529" s="86">
        <f t="shared" si="521"/>
        <v>3.7329083130609847E-3</v>
      </c>
      <c r="AX529" s="98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P529" s="132"/>
      <c r="BQ529" s="132"/>
      <c r="BR529" s="132"/>
      <c r="BS529" s="132"/>
      <c r="BU529" s="66"/>
      <c r="BV529" s="124"/>
    </row>
    <row r="530" spans="2:74" s="10" customFormat="1" ht="14.25" customHeight="1">
      <c r="B530" s="505"/>
      <c r="C530" s="507"/>
      <c r="D530" s="494"/>
      <c r="E530" s="501"/>
      <c r="F530" s="501"/>
      <c r="G530" s="102" t="s">
        <v>158</v>
      </c>
      <c r="H530" s="184">
        <v>510846</v>
      </c>
      <c r="I530" s="152">
        <f>IFERROR(H530/E515,"-")</f>
        <v>7.4586098663003959E-4</v>
      </c>
      <c r="J530" s="184">
        <v>102</v>
      </c>
      <c r="K530" s="152">
        <f>IFERROR(J530/F515,"-")</f>
        <v>7.8643022359290674E-2</v>
      </c>
      <c r="L530" s="187">
        <f t="shared" si="524"/>
        <v>5008.2941176470586</v>
      </c>
      <c r="M530" s="87">
        <f t="shared" si="517"/>
        <v>4.2781645835080952E-3</v>
      </c>
      <c r="N530" s="501"/>
      <c r="O530" s="501"/>
      <c r="P530" s="102" t="s">
        <v>158</v>
      </c>
      <c r="Q530" s="184">
        <v>281728</v>
      </c>
      <c r="R530" s="152">
        <f>IFERROR(Q530/N515,"-")</f>
        <v>2.7884016395795306E-3</v>
      </c>
      <c r="S530" s="184">
        <v>19</v>
      </c>
      <c r="T530" s="152">
        <f>IFERROR(S530/O515,"-")</f>
        <v>0.11176470588235295</v>
      </c>
      <c r="U530" s="187">
        <f t="shared" si="525"/>
        <v>14827.78947368421</v>
      </c>
      <c r="V530" s="87">
        <f t="shared" si="518"/>
        <v>7.9691301065346867E-4</v>
      </c>
      <c r="W530" s="501"/>
      <c r="X530" s="501"/>
      <c r="Y530" s="102" t="s">
        <v>158</v>
      </c>
      <c r="Z530" s="184">
        <v>36124</v>
      </c>
      <c r="AA530" s="152">
        <f>IFERROR(Z530/W515,"-")</f>
        <v>5.2376638546097352E-4</v>
      </c>
      <c r="AB530" s="184">
        <v>10</v>
      </c>
      <c r="AC530" s="152">
        <f>IFERROR(AB530/X515,"-")</f>
        <v>8.4745762711864403E-2</v>
      </c>
      <c r="AD530" s="187">
        <f t="shared" si="526"/>
        <v>3612.4</v>
      </c>
      <c r="AE530" s="87">
        <f t="shared" si="519"/>
        <v>4.1942790034393086E-4</v>
      </c>
      <c r="AF530" s="501"/>
      <c r="AG530" s="501"/>
      <c r="AH530" s="102" t="s">
        <v>158</v>
      </c>
      <c r="AI530" s="184">
        <v>576041</v>
      </c>
      <c r="AJ530" s="152">
        <f>IFERROR(AI530/AF515,"-")</f>
        <v>3.9637807786141723E-3</v>
      </c>
      <c r="AK530" s="184">
        <v>28</v>
      </c>
      <c r="AL530" s="152">
        <f>IFERROR(AK530/AG515,"-")</f>
        <v>0.15555555555555556</v>
      </c>
      <c r="AM530" s="187">
        <f t="shared" si="527"/>
        <v>20572.892857142859</v>
      </c>
      <c r="AN530" s="87">
        <f t="shared" si="520"/>
        <v>1.1743981209630064E-3</v>
      </c>
      <c r="AO530" s="501"/>
      <c r="AP530" s="520"/>
      <c r="AQ530" s="102" t="s">
        <v>158</v>
      </c>
      <c r="AR530" s="184">
        <f t="shared" si="522"/>
        <v>1404739</v>
      </c>
      <c r="AS530" s="152">
        <f>IFERROR(AR530/AO515,"-")</f>
        <v>1.4044029544610565E-3</v>
      </c>
      <c r="AT530" s="184">
        <f t="shared" si="523"/>
        <v>159</v>
      </c>
      <c r="AU530" s="152">
        <f>IFERROR(AT530/AP515,"-")</f>
        <v>9.0084985835694048E-2</v>
      </c>
      <c r="AV530" s="187">
        <f t="shared" si="528"/>
        <v>8834.8364779874209</v>
      </c>
      <c r="AW530" s="87">
        <f t="shared" si="521"/>
        <v>6.6689036154685011E-3</v>
      </c>
      <c r="AX530" s="98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P530" s="132"/>
      <c r="BQ530" s="132"/>
      <c r="BR530" s="132"/>
      <c r="BS530" s="132"/>
      <c r="BU530" s="66"/>
      <c r="BV530" s="124"/>
    </row>
    <row r="531" spans="2:74" s="10" customFormat="1" ht="14.25" customHeight="1">
      <c r="B531" s="505"/>
      <c r="C531" s="508"/>
      <c r="D531" s="495"/>
      <c r="E531" s="502"/>
      <c r="F531" s="502"/>
      <c r="G531" s="103" t="s">
        <v>81</v>
      </c>
      <c r="H531" s="174">
        <v>124117877</v>
      </c>
      <c r="I531" s="152">
        <f>IFERROR(H531/E515,"-")</f>
        <v>0.18121837539619751</v>
      </c>
      <c r="J531" s="184">
        <v>958</v>
      </c>
      <c r="K531" s="152">
        <f>IFERROR(J531/F515,"-")</f>
        <v>0.73862760215882806</v>
      </c>
      <c r="L531" s="187">
        <f t="shared" si="524"/>
        <v>129559.37056367433</v>
      </c>
      <c r="M531" s="88">
        <f t="shared" si="517"/>
        <v>4.0181192852948577E-2</v>
      </c>
      <c r="N531" s="502"/>
      <c r="O531" s="502"/>
      <c r="P531" s="103" t="s">
        <v>81</v>
      </c>
      <c r="Q531" s="174">
        <v>13976845</v>
      </c>
      <c r="R531" s="152">
        <f>IFERROR(Q531/N515,"-")</f>
        <v>0.13833576184883634</v>
      </c>
      <c r="S531" s="184">
        <v>137</v>
      </c>
      <c r="T531" s="152">
        <f>IFERROR(S531/O515,"-")</f>
        <v>0.80588235294117649</v>
      </c>
      <c r="U531" s="187">
        <f t="shared" si="525"/>
        <v>102020.76642335767</v>
      </c>
      <c r="V531" s="88">
        <f t="shared" si="518"/>
        <v>5.7461622347118532E-3</v>
      </c>
      <c r="W531" s="502"/>
      <c r="X531" s="502"/>
      <c r="Y531" s="103" t="s">
        <v>81</v>
      </c>
      <c r="Z531" s="174">
        <v>13316078</v>
      </c>
      <c r="AA531" s="152">
        <f>IFERROR(Z531/W515,"-")</f>
        <v>0.19307147720563586</v>
      </c>
      <c r="AB531" s="184">
        <v>96</v>
      </c>
      <c r="AC531" s="152">
        <f>IFERROR(AB531/X515,"-")</f>
        <v>0.81355932203389836</v>
      </c>
      <c r="AD531" s="187">
        <f t="shared" si="526"/>
        <v>138709.14583333334</v>
      </c>
      <c r="AE531" s="88">
        <f t="shared" si="519"/>
        <v>4.0265078433017361E-3</v>
      </c>
      <c r="AF531" s="502"/>
      <c r="AG531" s="502"/>
      <c r="AH531" s="103" t="s">
        <v>81</v>
      </c>
      <c r="AI531" s="174">
        <v>27349593</v>
      </c>
      <c r="AJ531" s="152">
        <f>IFERROR(AI531/AF515,"-")</f>
        <v>0.18819457475478432</v>
      </c>
      <c r="AK531" s="184">
        <v>159</v>
      </c>
      <c r="AL531" s="152">
        <f>IFERROR(AK531/AG515,"-")</f>
        <v>0.8833333333333333</v>
      </c>
      <c r="AM531" s="187">
        <f t="shared" si="527"/>
        <v>172010.01886792452</v>
      </c>
      <c r="AN531" s="88">
        <f t="shared" si="520"/>
        <v>6.6689036154685011E-3</v>
      </c>
      <c r="AO531" s="502"/>
      <c r="AP531" s="521"/>
      <c r="AQ531" s="103" t="s">
        <v>81</v>
      </c>
      <c r="AR531" s="174">
        <f t="shared" si="522"/>
        <v>178760393</v>
      </c>
      <c r="AS531" s="152">
        <f>IFERROR(AR531/AO515,"-")</f>
        <v>0.17871762944562625</v>
      </c>
      <c r="AT531" s="184">
        <f t="shared" si="523"/>
        <v>1350</v>
      </c>
      <c r="AU531" s="152">
        <f>IFERROR(AT531/AP515,"-")</f>
        <v>0.76487252124645888</v>
      </c>
      <c r="AV531" s="187">
        <f t="shared" si="528"/>
        <v>132415.10592592592</v>
      </c>
      <c r="AW531" s="88">
        <f t="shared" si="521"/>
        <v>5.662276654643067E-2</v>
      </c>
      <c r="AX531" s="98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P531" s="132"/>
      <c r="BQ531" s="132"/>
      <c r="BR531" s="132"/>
      <c r="BS531" s="132"/>
      <c r="BU531" s="66"/>
      <c r="BV531" s="124"/>
    </row>
    <row r="532" spans="2:74" s="10" customFormat="1" ht="14.25" customHeight="1">
      <c r="B532" s="505">
        <v>32</v>
      </c>
      <c r="C532" s="506" t="s">
        <v>41</v>
      </c>
      <c r="D532" s="493">
        <f>BL36</f>
        <v>20290</v>
      </c>
      <c r="E532" s="503">
        <f t="shared" ref="E532" si="529">VLOOKUP(C532,$AY$5:$BI$78,2,0)</f>
        <v>893298410</v>
      </c>
      <c r="F532" s="503">
        <f t="shared" ref="F532" si="530">VLOOKUP(C532,$AY$5:$BI$78,7,0)</f>
        <v>1415</v>
      </c>
      <c r="G532" s="99" t="s">
        <v>144</v>
      </c>
      <c r="H532" s="182">
        <v>17811516</v>
      </c>
      <c r="I532" s="150">
        <f>IFERROR(H532/E532,"-")</f>
        <v>1.9939043661792704E-2</v>
      </c>
      <c r="J532" s="182">
        <v>240</v>
      </c>
      <c r="K532" s="150">
        <f>IFERROR(J532/F532,"-")</f>
        <v>0.16961130742049471</v>
      </c>
      <c r="L532" s="185">
        <f t="shared" si="524"/>
        <v>74214.649999999994</v>
      </c>
      <c r="M532" s="85">
        <f>IFERROR(J532/$BL$36,0)</f>
        <v>1.1828486939379004E-2</v>
      </c>
      <c r="N532" s="503">
        <f t="shared" ref="N532" si="531">VLOOKUP(C532,$AY$5:$BI$78,3,0)</f>
        <v>103133370</v>
      </c>
      <c r="O532" s="503">
        <f t="shared" ref="O532" si="532">VLOOKUP(C532,$AY$5:$BI$78,8,0)</f>
        <v>171</v>
      </c>
      <c r="P532" s="99" t="s">
        <v>144</v>
      </c>
      <c r="Q532" s="182">
        <v>1031826</v>
      </c>
      <c r="R532" s="150">
        <f>IFERROR(Q532/N532,"-")</f>
        <v>1.000477343075282E-2</v>
      </c>
      <c r="S532" s="182">
        <v>32</v>
      </c>
      <c r="T532" s="150">
        <f>IFERROR(S532/O532,"-")</f>
        <v>0.1871345029239766</v>
      </c>
      <c r="U532" s="185">
        <f t="shared" si="525"/>
        <v>32244.5625</v>
      </c>
      <c r="V532" s="85">
        <f>IFERROR(S532/$BL$36,0)</f>
        <v>1.5771315919172006E-3</v>
      </c>
      <c r="W532" s="503">
        <f t="shared" ref="W532" si="533">VLOOKUP(C532,$AY$5:$BI$78,4,0)</f>
        <v>73653070</v>
      </c>
      <c r="X532" s="503">
        <f t="shared" ref="X532" si="534">VLOOKUP(C532,$AY$5:$BI$78,9,0)</f>
        <v>120</v>
      </c>
      <c r="Y532" s="99" t="s">
        <v>144</v>
      </c>
      <c r="Z532" s="182">
        <v>424782</v>
      </c>
      <c r="AA532" s="150">
        <f>IFERROR(Z532/W532,"-")</f>
        <v>5.7673359711957698E-3</v>
      </c>
      <c r="AB532" s="182">
        <v>17</v>
      </c>
      <c r="AC532" s="150">
        <f>IFERROR(AB532/X532,"-")</f>
        <v>0.14166666666666666</v>
      </c>
      <c r="AD532" s="185">
        <f t="shared" si="526"/>
        <v>24987.176470588234</v>
      </c>
      <c r="AE532" s="85">
        <f>IFERROR(AB532/$BL$36,0)</f>
        <v>8.3785115820601277E-4</v>
      </c>
      <c r="AF532" s="503">
        <f t="shared" ref="AF532" si="535">VLOOKUP(C532,$AY$5:$BI$78,5,0)</f>
        <v>136344950</v>
      </c>
      <c r="AG532" s="503">
        <f t="shared" ref="AG532" si="536">VLOOKUP(C532,$AY$5:$BI$78,10,0)</f>
        <v>189</v>
      </c>
      <c r="AH532" s="99" t="s">
        <v>144</v>
      </c>
      <c r="AI532" s="182">
        <v>792203</v>
      </c>
      <c r="AJ532" s="150">
        <f>IFERROR(AI532/AF532,"-")</f>
        <v>5.8102848693699326E-3</v>
      </c>
      <c r="AK532" s="182">
        <v>43</v>
      </c>
      <c r="AL532" s="150">
        <f>IFERROR(AK532/AG532,"-")</f>
        <v>0.2275132275132275</v>
      </c>
      <c r="AM532" s="185">
        <f t="shared" si="527"/>
        <v>18423.325581395347</v>
      </c>
      <c r="AN532" s="85">
        <f>IFERROR(AK532/$BL$36,0)</f>
        <v>2.1192705766387384E-3</v>
      </c>
      <c r="AO532" s="503">
        <f t="shared" ref="AO532" si="537">VLOOKUP(C532,$AY$5:$BI$78,6,0)</f>
        <v>1206429800</v>
      </c>
      <c r="AP532" s="519">
        <f t="shared" ref="AP532" si="538">VLOOKUP(C532,$AY$5:$BI$78,11,0)</f>
        <v>1895</v>
      </c>
      <c r="AQ532" s="99" t="s">
        <v>144</v>
      </c>
      <c r="AR532" s="182">
        <f t="shared" si="522"/>
        <v>20060327</v>
      </c>
      <c r="AS532" s="150">
        <f>IFERROR(AR532/AO532,"-")</f>
        <v>1.6627844405037076E-2</v>
      </c>
      <c r="AT532" s="182">
        <f t="shared" si="523"/>
        <v>332</v>
      </c>
      <c r="AU532" s="150">
        <f>IFERROR(AT532/AP532,"-")</f>
        <v>0.17519788918205806</v>
      </c>
      <c r="AV532" s="185">
        <f t="shared" si="528"/>
        <v>60422.671686746988</v>
      </c>
      <c r="AW532" s="85">
        <f>IFERROR(AT532/$BL$36,0)</f>
        <v>1.6362740266140957E-2</v>
      </c>
      <c r="AX532" s="98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P532" s="132"/>
      <c r="BQ532" s="132"/>
      <c r="BR532" s="132"/>
      <c r="BS532" s="132"/>
      <c r="BU532" s="66"/>
      <c r="BV532" s="124"/>
    </row>
    <row r="533" spans="2:74" s="10" customFormat="1" ht="14.25" customHeight="1">
      <c r="B533" s="505"/>
      <c r="C533" s="507"/>
      <c r="D533" s="494"/>
      <c r="E533" s="501"/>
      <c r="F533" s="501"/>
      <c r="G533" s="100" t="s">
        <v>145</v>
      </c>
      <c r="H533" s="183">
        <v>21898544</v>
      </c>
      <c r="I533" s="151">
        <f>IFERROR(H533/E532,"-")</f>
        <v>2.4514253865066209E-2</v>
      </c>
      <c r="J533" s="183">
        <v>348</v>
      </c>
      <c r="K533" s="151">
        <f>IFERROR(J533/F532,"-")</f>
        <v>0.24593639575971732</v>
      </c>
      <c r="L533" s="186">
        <f t="shared" si="524"/>
        <v>62926.85057471264</v>
      </c>
      <c r="M533" s="86">
        <f t="shared" ref="M533:M548" si="539">IFERROR(J533/$BL$36,0)</f>
        <v>1.7151306062099556E-2</v>
      </c>
      <c r="N533" s="501"/>
      <c r="O533" s="501"/>
      <c r="P533" s="100" t="s">
        <v>145</v>
      </c>
      <c r="Q533" s="183">
        <v>3805535</v>
      </c>
      <c r="R533" s="151">
        <f>IFERROR(Q533/N532,"-")</f>
        <v>3.6899162705533624E-2</v>
      </c>
      <c r="S533" s="183">
        <v>36</v>
      </c>
      <c r="T533" s="151">
        <f>IFERROR(S533/O532,"-")</f>
        <v>0.21052631578947367</v>
      </c>
      <c r="U533" s="186">
        <f t="shared" si="525"/>
        <v>105709.30555555556</v>
      </c>
      <c r="V533" s="86">
        <f t="shared" ref="V533:V548" si="540">IFERROR(S533/$BL$36,0)</f>
        <v>1.7742730409068506E-3</v>
      </c>
      <c r="W533" s="501"/>
      <c r="X533" s="501"/>
      <c r="Y533" s="100" t="s">
        <v>145</v>
      </c>
      <c r="Z533" s="183">
        <v>1629186</v>
      </c>
      <c r="AA533" s="151">
        <f>IFERROR(Z533/W532,"-")</f>
        <v>2.2119729700336998E-2</v>
      </c>
      <c r="AB533" s="183">
        <v>30</v>
      </c>
      <c r="AC533" s="151">
        <f>IFERROR(AB533/X532,"-")</f>
        <v>0.25</v>
      </c>
      <c r="AD533" s="186">
        <f t="shared" si="526"/>
        <v>54306.2</v>
      </c>
      <c r="AE533" s="86">
        <f t="shared" ref="AE533:AE548" si="541">IFERROR(AB533/$BL$36,0)</f>
        <v>1.4785608674223755E-3</v>
      </c>
      <c r="AF533" s="501"/>
      <c r="AG533" s="501"/>
      <c r="AH533" s="100" t="s">
        <v>145</v>
      </c>
      <c r="AI533" s="183">
        <v>2579598</v>
      </c>
      <c r="AJ533" s="151">
        <f>IFERROR(AI533/AF532,"-")</f>
        <v>1.8919644621968032E-2</v>
      </c>
      <c r="AK533" s="183">
        <v>50</v>
      </c>
      <c r="AL533" s="151">
        <f>IFERROR(AK533/AG532,"-")</f>
        <v>0.26455026455026454</v>
      </c>
      <c r="AM533" s="186">
        <f t="shared" si="527"/>
        <v>51591.96</v>
      </c>
      <c r="AN533" s="86">
        <f t="shared" ref="AN533:AN548" si="542">IFERROR(AK533/$BL$36,0)</f>
        <v>2.4642681123706258E-3</v>
      </c>
      <c r="AO533" s="501"/>
      <c r="AP533" s="520"/>
      <c r="AQ533" s="100" t="s">
        <v>145</v>
      </c>
      <c r="AR533" s="183">
        <f t="shared" si="522"/>
        <v>29912863</v>
      </c>
      <c r="AS533" s="151">
        <f>IFERROR(AR533/AO532,"-")</f>
        <v>2.47945325952658E-2</v>
      </c>
      <c r="AT533" s="183">
        <f t="shared" si="523"/>
        <v>464</v>
      </c>
      <c r="AU533" s="151">
        <f>IFERROR(AT533/AP532,"-")</f>
        <v>0.24485488126649077</v>
      </c>
      <c r="AV533" s="186">
        <f t="shared" si="528"/>
        <v>64467.377155172413</v>
      </c>
      <c r="AW533" s="86">
        <f t="shared" ref="AW533:AW548" si="543">IFERROR(AT533/$BL$36,0)</f>
        <v>2.2868408082799409E-2</v>
      </c>
      <c r="AX533" s="98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P533" s="132"/>
      <c r="BQ533" s="132"/>
      <c r="BR533" s="132"/>
      <c r="BS533" s="132"/>
      <c r="BU533" s="66"/>
      <c r="BV533" s="124"/>
    </row>
    <row r="534" spans="2:74" s="10" customFormat="1" ht="14.25" customHeight="1">
      <c r="B534" s="505"/>
      <c r="C534" s="507"/>
      <c r="D534" s="494"/>
      <c r="E534" s="501"/>
      <c r="F534" s="501"/>
      <c r="G534" s="101" t="s">
        <v>146</v>
      </c>
      <c r="H534" s="183">
        <v>21638466</v>
      </c>
      <c r="I534" s="151">
        <f>IFERROR(H534/E532,"-")</f>
        <v>2.4223110393759684E-2</v>
      </c>
      <c r="J534" s="183">
        <v>396</v>
      </c>
      <c r="K534" s="151">
        <f>IFERROR(J534/F532,"-")</f>
        <v>0.27985865724381626</v>
      </c>
      <c r="L534" s="186">
        <f t="shared" si="524"/>
        <v>54642.590909090912</v>
      </c>
      <c r="M534" s="86">
        <f t="shared" si="539"/>
        <v>1.9517003449975357E-2</v>
      </c>
      <c r="N534" s="501"/>
      <c r="O534" s="501"/>
      <c r="P534" s="101" t="s">
        <v>146</v>
      </c>
      <c r="Q534" s="183">
        <v>3195740</v>
      </c>
      <c r="R534" s="151">
        <f>IFERROR(Q534/N532,"-")</f>
        <v>3.098647896408311E-2</v>
      </c>
      <c r="S534" s="183">
        <v>61</v>
      </c>
      <c r="T534" s="151">
        <f>IFERROR(S534/O532,"-")</f>
        <v>0.35672514619883039</v>
      </c>
      <c r="U534" s="186">
        <f t="shared" si="525"/>
        <v>52389.180327868853</v>
      </c>
      <c r="V534" s="86">
        <f t="shared" si="540"/>
        <v>3.0064070970921637E-3</v>
      </c>
      <c r="W534" s="501"/>
      <c r="X534" s="501"/>
      <c r="Y534" s="101" t="s">
        <v>146</v>
      </c>
      <c r="Z534" s="183">
        <v>1067643</v>
      </c>
      <c r="AA534" s="151">
        <f>IFERROR(Z534/W532,"-")</f>
        <v>1.4495566851456429E-2</v>
      </c>
      <c r="AB534" s="183">
        <v>37</v>
      </c>
      <c r="AC534" s="151">
        <f>IFERROR(AB534/X532,"-")</f>
        <v>0.30833333333333335</v>
      </c>
      <c r="AD534" s="186">
        <f t="shared" si="526"/>
        <v>28855.216216216217</v>
      </c>
      <c r="AE534" s="86">
        <f t="shared" si="541"/>
        <v>1.8235584031542631E-3</v>
      </c>
      <c r="AF534" s="501"/>
      <c r="AG534" s="501"/>
      <c r="AH534" s="101" t="s">
        <v>146</v>
      </c>
      <c r="AI534" s="183">
        <v>3592334</v>
      </c>
      <c r="AJ534" s="151">
        <f>IFERROR(AI534/AF532,"-")</f>
        <v>2.6347393137772981E-2</v>
      </c>
      <c r="AK534" s="183">
        <v>51</v>
      </c>
      <c r="AL534" s="151">
        <f>IFERROR(AK534/AG532,"-")</f>
        <v>0.26984126984126983</v>
      </c>
      <c r="AM534" s="186">
        <f t="shared" si="527"/>
        <v>70437.921568627455</v>
      </c>
      <c r="AN534" s="86">
        <f t="shared" si="542"/>
        <v>2.5135534746180384E-3</v>
      </c>
      <c r="AO534" s="501"/>
      <c r="AP534" s="520"/>
      <c r="AQ534" s="101" t="s">
        <v>146</v>
      </c>
      <c r="AR534" s="183">
        <f t="shared" si="522"/>
        <v>29494183</v>
      </c>
      <c r="AS534" s="151">
        <f>IFERROR(AR534/AO532,"-")</f>
        <v>2.444749209610041E-2</v>
      </c>
      <c r="AT534" s="183">
        <f t="shared" si="523"/>
        <v>545</v>
      </c>
      <c r="AU534" s="151">
        <f>IFERROR(AT534/AP532,"-")</f>
        <v>0.28759894459102903</v>
      </c>
      <c r="AV534" s="186">
        <f t="shared" si="528"/>
        <v>54117.766972477068</v>
      </c>
      <c r="AW534" s="86">
        <f t="shared" si="543"/>
        <v>2.6860522424839824E-2</v>
      </c>
      <c r="AX534" s="98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P534" s="132"/>
      <c r="BQ534" s="132"/>
      <c r="BR534" s="132"/>
      <c r="BS534" s="132"/>
      <c r="BU534" s="66"/>
      <c r="BV534" s="124"/>
    </row>
    <row r="535" spans="2:74" s="10" customFormat="1" ht="14.25" customHeight="1">
      <c r="B535" s="505"/>
      <c r="C535" s="507"/>
      <c r="D535" s="494"/>
      <c r="E535" s="501"/>
      <c r="F535" s="501"/>
      <c r="G535" s="101" t="s">
        <v>147</v>
      </c>
      <c r="H535" s="183">
        <v>4037825</v>
      </c>
      <c r="I535" s="151">
        <f>IFERROR(H535/E532,"-")</f>
        <v>4.5201300649354119E-3</v>
      </c>
      <c r="J535" s="183">
        <v>48</v>
      </c>
      <c r="K535" s="151">
        <f>IFERROR(J535/F532,"-")</f>
        <v>3.3922261484098937E-2</v>
      </c>
      <c r="L535" s="186">
        <f t="shared" si="524"/>
        <v>84121.354166666672</v>
      </c>
      <c r="M535" s="86">
        <f t="shared" si="539"/>
        <v>2.3656973878758009E-3</v>
      </c>
      <c r="N535" s="501"/>
      <c r="O535" s="501"/>
      <c r="P535" s="101" t="s">
        <v>147</v>
      </c>
      <c r="Q535" s="183">
        <v>1671558</v>
      </c>
      <c r="R535" s="151">
        <f>IFERROR(Q535/N532,"-")</f>
        <v>1.6207731794277643E-2</v>
      </c>
      <c r="S535" s="183">
        <v>11</v>
      </c>
      <c r="T535" s="151">
        <f>IFERROR(S535/O532,"-")</f>
        <v>6.4327485380116955E-2</v>
      </c>
      <c r="U535" s="186">
        <f t="shared" si="525"/>
        <v>151959.81818181818</v>
      </c>
      <c r="V535" s="86">
        <f t="shared" si="540"/>
        <v>5.4213898472153766E-4</v>
      </c>
      <c r="W535" s="501"/>
      <c r="X535" s="501"/>
      <c r="Y535" s="101" t="s">
        <v>147</v>
      </c>
      <c r="Z535" s="183">
        <v>82969</v>
      </c>
      <c r="AA535" s="151">
        <f>IFERROR(Z535/W532,"-")</f>
        <v>1.12648393339205E-3</v>
      </c>
      <c r="AB535" s="183">
        <v>7</v>
      </c>
      <c r="AC535" s="151">
        <f>IFERROR(AB535/X532,"-")</f>
        <v>5.8333333333333334E-2</v>
      </c>
      <c r="AD535" s="186">
        <f t="shared" si="526"/>
        <v>11852.714285714286</v>
      </c>
      <c r="AE535" s="86">
        <f t="shared" si="541"/>
        <v>3.4499753573188761E-4</v>
      </c>
      <c r="AF535" s="501"/>
      <c r="AG535" s="501"/>
      <c r="AH535" s="101" t="s">
        <v>147</v>
      </c>
      <c r="AI535" s="183">
        <v>2500205</v>
      </c>
      <c r="AJ535" s="151">
        <f>IFERROR(AI535/AF532,"-")</f>
        <v>1.8337349494792436E-2</v>
      </c>
      <c r="AK535" s="183">
        <v>10</v>
      </c>
      <c r="AL535" s="151">
        <f>IFERROR(AK535/AG532,"-")</f>
        <v>5.2910052910052907E-2</v>
      </c>
      <c r="AM535" s="186">
        <f t="shared" si="527"/>
        <v>250020.5</v>
      </c>
      <c r="AN535" s="86">
        <f t="shared" si="542"/>
        <v>4.9285362247412522E-4</v>
      </c>
      <c r="AO535" s="501"/>
      <c r="AP535" s="520"/>
      <c r="AQ535" s="101" t="s">
        <v>147</v>
      </c>
      <c r="AR535" s="183">
        <f t="shared" si="522"/>
        <v>8292557</v>
      </c>
      <c r="AS535" s="151">
        <f>IFERROR(AR535/AO532,"-")</f>
        <v>6.8736340896088611E-3</v>
      </c>
      <c r="AT535" s="183">
        <f t="shared" si="523"/>
        <v>76</v>
      </c>
      <c r="AU535" s="151">
        <f>IFERROR(AT535/AP532,"-")</f>
        <v>4.0105540897097627E-2</v>
      </c>
      <c r="AV535" s="186">
        <f t="shared" si="528"/>
        <v>109112.59210526316</v>
      </c>
      <c r="AW535" s="86">
        <f t="shared" si="543"/>
        <v>3.7456875308033515E-3</v>
      </c>
      <c r="AX535" s="98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P535" s="132"/>
      <c r="BQ535" s="132"/>
      <c r="BR535" s="132"/>
      <c r="BS535" s="132"/>
      <c r="BU535" s="66"/>
      <c r="BV535" s="124"/>
    </row>
    <row r="536" spans="2:74" s="10" customFormat="1" ht="14.25" customHeight="1">
      <c r="B536" s="505"/>
      <c r="C536" s="507"/>
      <c r="D536" s="494"/>
      <c r="E536" s="501"/>
      <c r="F536" s="501"/>
      <c r="G536" s="101" t="s">
        <v>148</v>
      </c>
      <c r="H536" s="183">
        <v>21458282</v>
      </c>
      <c r="I536" s="151">
        <f>IFERROR(H536/E532,"-")</f>
        <v>2.4021404000931782E-2</v>
      </c>
      <c r="J536" s="183">
        <v>425</v>
      </c>
      <c r="K536" s="151">
        <f>IFERROR(J536/F532,"-")</f>
        <v>0.30035335689045939</v>
      </c>
      <c r="L536" s="186">
        <f t="shared" si="524"/>
        <v>50490.075294117647</v>
      </c>
      <c r="M536" s="86">
        <f t="shared" si="539"/>
        <v>2.0946278955150319E-2</v>
      </c>
      <c r="N536" s="501"/>
      <c r="O536" s="501"/>
      <c r="P536" s="101" t="s">
        <v>148</v>
      </c>
      <c r="Q536" s="183">
        <v>2781619</v>
      </c>
      <c r="R536" s="151">
        <f>IFERROR(Q536/N532,"-")</f>
        <v>2.6971086080092216E-2</v>
      </c>
      <c r="S536" s="183">
        <v>54</v>
      </c>
      <c r="T536" s="151">
        <f>IFERROR(S536/O532,"-")</f>
        <v>0.31578947368421051</v>
      </c>
      <c r="U536" s="186">
        <f t="shared" si="525"/>
        <v>51511.462962962964</v>
      </c>
      <c r="V536" s="86">
        <f t="shared" si="540"/>
        <v>2.661409561360276E-3</v>
      </c>
      <c r="W536" s="501"/>
      <c r="X536" s="501"/>
      <c r="Y536" s="101" t="s">
        <v>148</v>
      </c>
      <c r="Z536" s="183">
        <v>917869</v>
      </c>
      <c r="AA536" s="151">
        <f>IFERROR(Z536/W532,"-")</f>
        <v>1.2462060305157681E-2</v>
      </c>
      <c r="AB536" s="183">
        <v>38</v>
      </c>
      <c r="AC536" s="151">
        <f>IFERROR(AB536/X532,"-")</f>
        <v>0.31666666666666665</v>
      </c>
      <c r="AD536" s="186">
        <f t="shared" si="526"/>
        <v>24154.447368421053</v>
      </c>
      <c r="AE536" s="86">
        <f t="shared" si="541"/>
        <v>1.8728437654016758E-3</v>
      </c>
      <c r="AF536" s="501"/>
      <c r="AG536" s="501"/>
      <c r="AH536" s="101" t="s">
        <v>148</v>
      </c>
      <c r="AI536" s="183">
        <v>2637112</v>
      </c>
      <c r="AJ536" s="151">
        <f>IFERROR(AI536/AF532,"-")</f>
        <v>1.9341471759680134E-2</v>
      </c>
      <c r="AK536" s="183">
        <v>65</v>
      </c>
      <c r="AL536" s="151">
        <f>IFERROR(AK536/AG532,"-")</f>
        <v>0.3439153439153439</v>
      </c>
      <c r="AM536" s="186">
        <f t="shared" si="527"/>
        <v>40570.953846153847</v>
      </c>
      <c r="AN536" s="86">
        <f t="shared" si="542"/>
        <v>3.2035485460818135E-3</v>
      </c>
      <c r="AO536" s="501"/>
      <c r="AP536" s="520"/>
      <c r="AQ536" s="101" t="s">
        <v>148</v>
      </c>
      <c r="AR536" s="183">
        <f t="shared" si="522"/>
        <v>27794882</v>
      </c>
      <c r="AS536" s="151">
        <f>IFERROR(AR536/AO532,"-")</f>
        <v>2.3038955105386158E-2</v>
      </c>
      <c r="AT536" s="183">
        <f t="shared" si="523"/>
        <v>582</v>
      </c>
      <c r="AU536" s="151">
        <f>IFERROR(AT536/AP532,"-")</f>
        <v>0.30712401055408972</v>
      </c>
      <c r="AV536" s="186">
        <f t="shared" si="528"/>
        <v>47757.529209621993</v>
      </c>
      <c r="AW536" s="86">
        <f t="shared" si="543"/>
        <v>2.8684080827994087E-2</v>
      </c>
      <c r="AX536" s="98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P536" s="132"/>
      <c r="BQ536" s="132"/>
      <c r="BR536" s="132"/>
      <c r="BS536" s="132"/>
      <c r="BU536" s="66"/>
      <c r="BV536" s="124"/>
    </row>
    <row r="537" spans="2:74" s="10" customFormat="1" ht="14.25" customHeight="1">
      <c r="B537" s="505"/>
      <c r="C537" s="507"/>
      <c r="D537" s="494"/>
      <c r="E537" s="501"/>
      <c r="F537" s="501"/>
      <c r="G537" s="101" t="s">
        <v>149</v>
      </c>
      <c r="H537" s="183">
        <v>31759201</v>
      </c>
      <c r="I537" s="151">
        <f>IFERROR(H537/E532,"-")</f>
        <v>3.555273427610825E-2</v>
      </c>
      <c r="J537" s="183">
        <v>466</v>
      </c>
      <c r="K537" s="151">
        <f>IFERROR(J537/F532,"-")</f>
        <v>0.32932862190812723</v>
      </c>
      <c r="L537" s="186">
        <f t="shared" si="524"/>
        <v>68152.791845493557</v>
      </c>
      <c r="M537" s="86">
        <f t="shared" si="539"/>
        <v>2.2966978807294234E-2</v>
      </c>
      <c r="N537" s="501"/>
      <c r="O537" s="501"/>
      <c r="P537" s="101" t="s">
        <v>149</v>
      </c>
      <c r="Q537" s="183">
        <v>5275535</v>
      </c>
      <c r="R537" s="151">
        <f>IFERROR(Q537/N532,"-")</f>
        <v>5.115255130322998E-2</v>
      </c>
      <c r="S537" s="183">
        <v>63</v>
      </c>
      <c r="T537" s="151">
        <f>IFERROR(S537/O532,"-")</f>
        <v>0.36842105263157893</v>
      </c>
      <c r="U537" s="186">
        <f t="shared" si="525"/>
        <v>83738.650793650799</v>
      </c>
      <c r="V537" s="86">
        <f t="shared" si="540"/>
        <v>3.1049778215869886E-3</v>
      </c>
      <c r="W537" s="501"/>
      <c r="X537" s="501"/>
      <c r="Y537" s="101" t="s">
        <v>149</v>
      </c>
      <c r="Z537" s="183">
        <v>4172258</v>
      </c>
      <c r="AA537" s="151">
        <f>IFERROR(Z537/W532,"-")</f>
        <v>5.664744185137157E-2</v>
      </c>
      <c r="AB537" s="183">
        <v>38</v>
      </c>
      <c r="AC537" s="151">
        <f>IFERROR(AB537/X532,"-")</f>
        <v>0.31666666666666665</v>
      </c>
      <c r="AD537" s="186">
        <f t="shared" si="526"/>
        <v>109796.26315789473</v>
      </c>
      <c r="AE537" s="86">
        <f t="shared" si="541"/>
        <v>1.8728437654016758E-3</v>
      </c>
      <c r="AF537" s="501"/>
      <c r="AG537" s="501"/>
      <c r="AH537" s="101" t="s">
        <v>149</v>
      </c>
      <c r="AI537" s="183">
        <v>7062714</v>
      </c>
      <c r="AJ537" s="151">
        <f>IFERROR(AI537/AF532,"-")</f>
        <v>5.1800334372486843E-2</v>
      </c>
      <c r="AK537" s="183">
        <v>71</v>
      </c>
      <c r="AL537" s="151">
        <f>IFERROR(AK537/AG532,"-")</f>
        <v>0.37566137566137564</v>
      </c>
      <c r="AM537" s="186">
        <f t="shared" si="527"/>
        <v>99474.84507042254</v>
      </c>
      <c r="AN537" s="86">
        <f t="shared" si="542"/>
        <v>3.4992607195662886E-3</v>
      </c>
      <c r="AO537" s="501"/>
      <c r="AP537" s="520"/>
      <c r="AQ537" s="101" t="s">
        <v>149</v>
      </c>
      <c r="AR537" s="183">
        <f t="shared" si="522"/>
        <v>48269708</v>
      </c>
      <c r="AS537" s="151">
        <f>IFERROR(AR537/AO532,"-")</f>
        <v>4.0010374412170521E-2</v>
      </c>
      <c r="AT537" s="183">
        <f t="shared" si="523"/>
        <v>638</v>
      </c>
      <c r="AU537" s="151">
        <f>IFERROR(AT537/AP532,"-")</f>
        <v>0.33667546174142482</v>
      </c>
      <c r="AV537" s="186">
        <f t="shared" si="528"/>
        <v>75657.849529780564</v>
      </c>
      <c r="AW537" s="86">
        <f t="shared" si="543"/>
        <v>3.1444061113849189E-2</v>
      </c>
      <c r="AX537" s="98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P537" s="132"/>
      <c r="BQ537" s="132"/>
      <c r="BR537" s="132"/>
      <c r="BS537" s="132"/>
      <c r="BU537" s="66"/>
      <c r="BV537" s="124"/>
    </row>
    <row r="538" spans="2:74" s="10" customFormat="1" ht="14.25" customHeight="1">
      <c r="B538" s="505"/>
      <c r="C538" s="507"/>
      <c r="D538" s="494"/>
      <c r="E538" s="501"/>
      <c r="F538" s="501"/>
      <c r="G538" s="101" t="s">
        <v>150</v>
      </c>
      <c r="H538" s="183">
        <v>21558334</v>
      </c>
      <c r="I538" s="151">
        <f>IFERROR(H538/E532,"-")</f>
        <v>2.4133406886955054E-2</v>
      </c>
      <c r="J538" s="183">
        <v>140</v>
      </c>
      <c r="K538" s="151">
        <f>IFERROR(J538/F532,"-")</f>
        <v>9.8939929328621903E-2</v>
      </c>
      <c r="L538" s="186">
        <f t="shared" si="524"/>
        <v>153988.1</v>
      </c>
      <c r="M538" s="86">
        <f t="shared" si="539"/>
        <v>6.8999507146377528E-3</v>
      </c>
      <c r="N538" s="501"/>
      <c r="O538" s="501"/>
      <c r="P538" s="101" t="s">
        <v>150</v>
      </c>
      <c r="Q538" s="183">
        <v>8258250</v>
      </c>
      <c r="R538" s="151">
        <f>IFERROR(Q538/N532,"-")</f>
        <v>8.0073500943487058E-2</v>
      </c>
      <c r="S538" s="183">
        <v>14</v>
      </c>
      <c r="T538" s="151">
        <f>IFERROR(S538/O532,"-")</f>
        <v>8.1871345029239762E-2</v>
      </c>
      <c r="U538" s="186">
        <f t="shared" si="525"/>
        <v>589875</v>
      </c>
      <c r="V538" s="86">
        <f t="shared" si="540"/>
        <v>6.8999507146377522E-4</v>
      </c>
      <c r="W538" s="501"/>
      <c r="X538" s="501"/>
      <c r="Y538" s="101" t="s">
        <v>150</v>
      </c>
      <c r="Z538" s="183">
        <v>493195</v>
      </c>
      <c r="AA538" s="151">
        <f>IFERROR(Z538/W532,"-")</f>
        <v>6.6961906679517905E-3</v>
      </c>
      <c r="AB538" s="183">
        <v>10</v>
      </c>
      <c r="AC538" s="151">
        <f>IFERROR(AB538/X532,"-")</f>
        <v>8.3333333333333329E-2</v>
      </c>
      <c r="AD538" s="186">
        <f t="shared" si="526"/>
        <v>49319.5</v>
      </c>
      <c r="AE538" s="86">
        <f t="shared" si="541"/>
        <v>4.9285362247412522E-4</v>
      </c>
      <c r="AF538" s="501"/>
      <c r="AG538" s="501"/>
      <c r="AH538" s="101" t="s">
        <v>150</v>
      </c>
      <c r="AI538" s="183">
        <v>5499714</v>
      </c>
      <c r="AJ538" s="151">
        <f>IFERROR(AI538/AF532,"-")</f>
        <v>4.0336763481155703E-2</v>
      </c>
      <c r="AK538" s="183">
        <v>27</v>
      </c>
      <c r="AL538" s="151">
        <f>IFERROR(AK538/AG532,"-")</f>
        <v>0.14285714285714285</v>
      </c>
      <c r="AM538" s="186">
        <f t="shared" si="527"/>
        <v>203693.11111111112</v>
      </c>
      <c r="AN538" s="86">
        <f t="shared" si="542"/>
        <v>1.330704780680138E-3</v>
      </c>
      <c r="AO538" s="501"/>
      <c r="AP538" s="520"/>
      <c r="AQ538" s="101" t="s">
        <v>150</v>
      </c>
      <c r="AR538" s="183">
        <f t="shared" si="522"/>
        <v>35809493</v>
      </c>
      <c r="AS538" s="151">
        <f>IFERROR(AR538/AO532,"-")</f>
        <v>2.9682201981416575E-2</v>
      </c>
      <c r="AT538" s="183">
        <f t="shared" si="523"/>
        <v>191</v>
      </c>
      <c r="AU538" s="151">
        <f>IFERROR(AT538/AP532,"-")</f>
        <v>0.10079155672823219</v>
      </c>
      <c r="AV538" s="186">
        <f t="shared" si="528"/>
        <v>187484.25654450263</v>
      </c>
      <c r="AW538" s="86">
        <f t="shared" si="543"/>
        <v>9.4135041892557912E-3</v>
      </c>
      <c r="AX538" s="98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P538" s="132"/>
      <c r="BQ538" s="132"/>
      <c r="BR538" s="132"/>
      <c r="BS538" s="132"/>
      <c r="BU538" s="66"/>
      <c r="BV538" s="124"/>
    </row>
    <row r="539" spans="2:74" s="10" customFormat="1" ht="14.25" customHeight="1">
      <c r="B539" s="505"/>
      <c r="C539" s="507"/>
      <c r="D539" s="494"/>
      <c r="E539" s="501"/>
      <c r="F539" s="501"/>
      <c r="G539" s="101" t="s">
        <v>160</v>
      </c>
      <c r="H539" s="183">
        <v>1381</v>
      </c>
      <c r="I539" s="151">
        <f>IFERROR(H539/E532,"-")</f>
        <v>1.5459559588827657E-6</v>
      </c>
      <c r="J539" s="183">
        <v>1</v>
      </c>
      <c r="K539" s="151">
        <f>IFERROR(J539/F532,"-")</f>
        <v>7.0671378091872788E-4</v>
      </c>
      <c r="L539" s="186">
        <f t="shared" si="524"/>
        <v>1381</v>
      </c>
      <c r="M539" s="86">
        <f t="shared" si="539"/>
        <v>4.928536224741252E-5</v>
      </c>
      <c r="N539" s="501"/>
      <c r="O539" s="501"/>
      <c r="P539" s="101" t="s">
        <v>160</v>
      </c>
      <c r="Q539" s="183">
        <v>0</v>
      </c>
      <c r="R539" s="151">
        <f>IFERROR(Q539/N532,"-")</f>
        <v>0</v>
      </c>
      <c r="S539" s="183">
        <v>0</v>
      </c>
      <c r="T539" s="151">
        <f>IFERROR(S539/O532,"-")</f>
        <v>0</v>
      </c>
      <c r="U539" s="186" t="str">
        <f t="shared" si="525"/>
        <v>-</v>
      </c>
      <c r="V539" s="86">
        <f t="shared" si="540"/>
        <v>0</v>
      </c>
      <c r="W539" s="501"/>
      <c r="X539" s="501"/>
      <c r="Y539" s="101" t="s">
        <v>160</v>
      </c>
      <c r="Z539" s="183">
        <v>2776</v>
      </c>
      <c r="AA539" s="151">
        <f>IFERROR(Z539/W532,"-")</f>
        <v>3.769021440654137E-5</v>
      </c>
      <c r="AB539" s="183">
        <v>1</v>
      </c>
      <c r="AC539" s="151">
        <f>IFERROR(AB539/X532,"-")</f>
        <v>8.3333333333333332E-3</v>
      </c>
      <c r="AD539" s="186">
        <f t="shared" si="526"/>
        <v>2776</v>
      </c>
      <c r="AE539" s="86">
        <f t="shared" si="541"/>
        <v>4.928536224741252E-5</v>
      </c>
      <c r="AF539" s="501"/>
      <c r="AG539" s="501"/>
      <c r="AH539" s="101" t="s">
        <v>160</v>
      </c>
      <c r="AI539" s="183">
        <v>0</v>
      </c>
      <c r="AJ539" s="151">
        <f>IFERROR(AI539/AF532,"-")</f>
        <v>0</v>
      </c>
      <c r="AK539" s="183">
        <v>0</v>
      </c>
      <c r="AL539" s="151">
        <f>IFERROR(AK539/AG532,"-")</f>
        <v>0</v>
      </c>
      <c r="AM539" s="186" t="str">
        <f t="shared" si="527"/>
        <v>-</v>
      </c>
      <c r="AN539" s="86">
        <f t="shared" si="542"/>
        <v>0</v>
      </c>
      <c r="AO539" s="501"/>
      <c r="AP539" s="520"/>
      <c r="AQ539" s="101" t="s">
        <v>160</v>
      </c>
      <c r="AR539" s="183">
        <f t="shared" si="522"/>
        <v>4157</v>
      </c>
      <c r="AS539" s="151">
        <f>IFERROR(AR539/AO532,"-")</f>
        <v>3.4457040102955017E-6</v>
      </c>
      <c r="AT539" s="183">
        <f t="shared" si="523"/>
        <v>2</v>
      </c>
      <c r="AU539" s="151">
        <f>IFERROR(AT539/AP532,"-")</f>
        <v>1.0554089709762533E-3</v>
      </c>
      <c r="AV539" s="186">
        <f t="shared" si="528"/>
        <v>2078.5</v>
      </c>
      <c r="AW539" s="86">
        <f t="shared" si="543"/>
        <v>9.857072449482504E-5</v>
      </c>
      <c r="AX539" s="98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P539" s="132"/>
      <c r="BQ539" s="132"/>
      <c r="BR539" s="132"/>
      <c r="BS539" s="132"/>
      <c r="BU539" s="66"/>
      <c r="BV539" s="124"/>
    </row>
    <row r="540" spans="2:74" s="10" customFormat="1" ht="14.25" customHeight="1">
      <c r="B540" s="505"/>
      <c r="C540" s="507"/>
      <c r="D540" s="494"/>
      <c r="E540" s="501"/>
      <c r="F540" s="501"/>
      <c r="G540" s="101" t="s">
        <v>151</v>
      </c>
      <c r="H540" s="183">
        <v>410803</v>
      </c>
      <c r="I540" s="151">
        <f>IFERROR(H540/E532,"-")</f>
        <v>4.5987208238734017E-4</v>
      </c>
      <c r="J540" s="183">
        <v>15</v>
      </c>
      <c r="K540" s="151">
        <f>IFERROR(J540/F532,"-")</f>
        <v>1.0600706713780919E-2</v>
      </c>
      <c r="L540" s="186">
        <f t="shared" si="524"/>
        <v>27386.866666666665</v>
      </c>
      <c r="M540" s="86">
        <f t="shared" si="539"/>
        <v>7.3928043371118777E-4</v>
      </c>
      <c r="N540" s="501"/>
      <c r="O540" s="501"/>
      <c r="P540" s="101" t="s">
        <v>151</v>
      </c>
      <c r="Q540" s="183">
        <v>22796</v>
      </c>
      <c r="R540" s="151">
        <f>IFERROR(Q540/N532,"-")</f>
        <v>2.2103418127420834E-4</v>
      </c>
      <c r="S540" s="183">
        <v>1</v>
      </c>
      <c r="T540" s="151">
        <f>IFERROR(S540/O532,"-")</f>
        <v>5.8479532163742687E-3</v>
      </c>
      <c r="U540" s="186">
        <f t="shared" si="525"/>
        <v>22796</v>
      </c>
      <c r="V540" s="86">
        <f t="shared" si="540"/>
        <v>4.928536224741252E-5</v>
      </c>
      <c r="W540" s="501"/>
      <c r="X540" s="501"/>
      <c r="Y540" s="101" t="s">
        <v>151</v>
      </c>
      <c r="Z540" s="183">
        <v>10491</v>
      </c>
      <c r="AA540" s="151">
        <f>IFERROR(Z540/W532,"-")</f>
        <v>1.4243805451694003E-4</v>
      </c>
      <c r="AB540" s="183">
        <v>1</v>
      </c>
      <c r="AC540" s="151">
        <f>IFERROR(AB540/X532,"-")</f>
        <v>8.3333333333333332E-3</v>
      </c>
      <c r="AD540" s="186">
        <f t="shared" si="526"/>
        <v>10491</v>
      </c>
      <c r="AE540" s="86">
        <f t="shared" si="541"/>
        <v>4.928536224741252E-5</v>
      </c>
      <c r="AF540" s="501"/>
      <c r="AG540" s="501"/>
      <c r="AH540" s="101" t="s">
        <v>151</v>
      </c>
      <c r="AI540" s="183">
        <v>37341</v>
      </c>
      <c r="AJ540" s="151">
        <f>IFERROR(AI540/AF532,"-")</f>
        <v>2.7387152952859639E-4</v>
      </c>
      <c r="AK540" s="183">
        <v>1</v>
      </c>
      <c r="AL540" s="151">
        <f>IFERROR(AK540/AG532,"-")</f>
        <v>5.2910052910052907E-3</v>
      </c>
      <c r="AM540" s="186">
        <f t="shared" si="527"/>
        <v>37341</v>
      </c>
      <c r="AN540" s="86">
        <f t="shared" si="542"/>
        <v>4.928536224741252E-5</v>
      </c>
      <c r="AO540" s="501"/>
      <c r="AP540" s="520"/>
      <c r="AQ540" s="101" t="s">
        <v>151</v>
      </c>
      <c r="AR540" s="183">
        <f t="shared" si="522"/>
        <v>481431</v>
      </c>
      <c r="AS540" s="151">
        <f>IFERROR(AR540/AO532,"-")</f>
        <v>3.9905430054861045E-4</v>
      </c>
      <c r="AT540" s="183">
        <f t="shared" si="523"/>
        <v>18</v>
      </c>
      <c r="AU540" s="151">
        <f>IFERROR(AT540/AP532,"-")</f>
        <v>9.4986807387862793E-3</v>
      </c>
      <c r="AV540" s="186">
        <f t="shared" si="528"/>
        <v>26746.166666666668</v>
      </c>
      <c r="AW540" s="86">
        <f t="shared" si="543"/>
        <v>8.8713652045342532E-4</v>
      </c>
      <c r="AX540" s="98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P540" s="132"/>
      <c r="BQ540" s="132"/>
      <c r="BR540" s="132"/>
      <c r="BS540" s="132"/>
      <c r="BU540" s="66"/>
      <c r="BV540" s="124"/>
    </row>
    <row r="541" spans="2:74" s="10" customFormat="1" ht="14.25" customHeight="1">
      <c r="B541" s="505"/>
      <c r="C541" s="507"/>
      <c r="D541" s="494"/>
      <c r="E541" s="501"/>
      <c r="F541" s="501"/>
      <c r="G541" s="101" t="s">
        <v>152</v>
      </c>
      <c r="H541" s="183">
        <v>428316</v>
      </c>
      <c r="I541" s="151">
        <f>IFERROR(H541/E532,"-")</f>
        <v>4.7947695328372968E-4</v>
      </c>
      <c r="J541" s="183">
        <v>40</v>
      </c>
      <c r="K541" s="151">
        <f>IFERROR(J541/F532,"-")</f>
        <v>2.8268551236749116E-2</v>
      </c>
      <c r="L541" s="186">
        <f t="shared" si="524"/>
        <v>10707.9</v>
      </c>
      <c r="M541" s="86">
        <f t="shared" si="539"/>
        <v>1.9714144898965009E-3</v>
      </c>
      <c r="N541" s="501"/>
      <c r="O541" s="501"/>
      <c r="P541" s="101" t="s">
        <v>152</v>
      </c>
      <c r="Q541" s="183">
        <v>41506</v>
      </c>
      <c r="R541" s="151">
        <f>IFERROR(Q541/N532,"-")</f>
        <v>4.0244975995645251E-4</v>
      </c>
      <c r="S541" s="183">
        <v>3</v>
      </c>
      <c r="T541" s="151">
        <f>IFERROR(S541/O532,"-")</f>
        <v>1.7543859649122806E-2</v>
      </c>
      <c r="U541" s="186">
        <f t="shared" si="525"/>
        <v>13835.333333333334</v>
      </c>
      <c r="V541" s="86">
        <f t="shared" si="540"/>
        <v>1.4785608674223755E-4</v>
      </c>
      <c r="W541" s="501"/>
      <c r="X541" s="501"/>
      <c r="Y541" s="101" t="s">
        <v>152</v>
      </c>
      <c r="Z541" s="183">
        <v>40942</v>
      </c>
      <c r="AA541" s="151">
        <f>IFERROR(Z541/W532,"-")</f>
        <v>5.558763538301934E-4</v>
      </c>
      <c r="AB541" s="183">
        <v>6</v>
      </c>
      <c r="AC541" s="151">
        <f>IFERROR(AB541/X532,"-")</f>
        <v>0.05</v>
      </c>
      <c r="AD541" s="186">
        <f t="shared" si="526"/>
        <v>6823.666666666667</v>
      </c>
      <c r="AE541" s="86">
        <f t="shared" si="541"/>
        <v>2.9571217348447511E-4</v>
      </c>
      <c r="AF541" s="501"/>
      <c r="AG541" s="501"/>
      <c r="AH541" s="101" t="s">
        <v>152</v>
      </c>
      <c r="AI541" s="183">
        <v>164226</v>
      </c>
      <c r="AJ541" s="151">
        <f>IFERROR(AI541/AF532,"-")</f>
        <v>1.2044890551501908E-3</v>
      </c>
      <c r="AK541" s="183">
        <v>7</v>
      </c>
      <c r="AL541" s="151">
        <f>IFERROR(AK541/AG532,"-")</f>
        <v>3.7037037037037035E-2</v>
      </c>
      <c r="AM541" s="186">
        <f t="shared" si="527"/>
        <v>23460.857142857141</v>
      </c>
      <c r="AN541" s="86">
        <f t="shared" si="542"/>
        <v>3.4499753573188761E-4</v>
      </c>
      <c r="AO541" s="501"/>
      <c r="AP541" s="520"/>
      <c r="AQ541" s="101" t="s">
        <v>152</v>
      </c>
      <c r="AR541" s="183">
        <f t="shared" si="522"/>
        <v>674990</v>
      </c>
      <c r="AS541" s="151">
        <f>IFERROR(AR541/AO532,"-")</f>
        <v>5.5949380560725538E-4</v>
      </c>
      <c r="AT541" s="183">
        <f t="shared" si="523"/>
        <v>56</v>
      </c>
      <c r="AU541" s="151">
        <f>IFERROR(AT541/AP532,"-")</f>
        <v>2.9551451187335091E-2</v>
      </c>
      <c r="AV541" s="186">
        <f t="shared" si="528"/>
        <v>12053.392857142857</v>
      </c>
      <c r="AW541" s="86">
        <f t="shared" si="543"/>
        <v>2.7599802858551009E-3</v>
      </c>
      <c r="AX541" s="98"/>
      <c r="AY541" s="66"/>
      <c r="AZ541" s="66"/>
      <c r="BA541" s="66"/>
      <c r="BB541" s="66"/>
      <c r="BC541" s="66"/>
      <c r="BD541" s="66"/>
      <c r="BE541" s="66"/>
      <c r="BF541" s="66"/>
      <c r="BG541" s="66"/>
      <c r="BH541" s="66"/>
      <c r="BI541" s="66"/>
      <c r="BP541" s="132"/>
      <c r="BQ541" s="132"/>
      <c r="BR541" s="132"/>
      <c r="BS541" s="132"/>
      <c r="BU541" s="66"/>
      <c r="BV541" s="124"/>
    </row>
    <row r="542" spans="2:74" s="10" customFormat="1" ht="14.25" customHeight="1">
      <c r="B542" s="505"/>
      <c r="C542" s="507"/>
      <c r="D542" s="494"/>
      <c r="E542" s="501"/>
      <c r="F542" s="501"/>
      <c r="G542" s="101" t="s">
        <v>153</v>
      </c>
      <c r="H542" s="183">
        <v>203750</v>
      </c>
      <c r="I542" s="151">
        <f>IFERROR(H542/E532,"-")</f>
        <v>2.2808727488947395E-4</v>
      </c>
      <c r="J542" s="183">
        <v>4</v>
      </c>
      <c r="K542" s="151">
        <f>IFERROR(J542/F532,"-")</f>
        <v>2.8268551236749115E-3</v>
      </c>
      <c r="L542" s="186">
        <f t="shared" si="524"/>
        <v>50937.5</v>
      </c>
      <c r="M542" s="86">
        <f t="shared" si="539"/>
        <v>1.9714144898965008E-4</v>
      </c>
      <c r="N542" s="501"/>
      <c r="O542" s="501"/>
      <c r="P542" s="101" t="s">
        <v>153</v>
      </c>
      <c r="Q542" s="183">
        <v>0</v>
      </c>
      <c r="R542" s="151">
        <f>IFERROR(Q542/N532,"-")</f>
        <v>0</v>
      </c>
      <c r="S542" s="183">
        <v>0</v>
      </c>
      <c r="T542" s="151">
        <f>IFERROR(S542/O532,"-")</f>
        <v>0</v>
      </c>
      <c r="U542" s="186" t="str">
        <f t="shared" si="525"/>
        <v>-</v>
      </c>
      <c r="V542" s="86">
        <f t="shared" si="540"/>
        <v>0</v>
      </c>
      <c r="W542" s="501"/>
      <c r="X542" s="501"/>
      <c r="Y542" s="101" t="s">
        <v>153</v>
      </c>
      <c r="Z542" s="183">
        <v>0</v>
      </c>
      <c r="AA542" s="151">
        <f>IFERROR(Z542/W532,"-")</f>
        <v>0</v>
      </c>
      <c r="AB542" s="183">
        <v>0</v>
      </c>
      <c r="AC542" s="151">
        <f>IFERROR(AB542/X532,"-")</f>
        <v>0</v>
      </c>
      <c r="AD542" s="186" t="str">
        <f t="shared" si="526"/>
        <v>-</v>
      </c>
      <c r="AE542" s="86">
        <f t="shared" si="541"/>
        <v>0</v>
      </c>
      <c r="AF542" s="501"/>
      <c r="AG542" s="501"/>
      <c r="AH542" s="101" t="s">
        <v>153</v>
      </c>
      <c r="AI542" s="183">
        <v>7453</v>
      </c>
      <c r="AJ542" s="151">
        <f>IFERROR(AI542/AF532,"-")</f>
        <v>5.46628239623103E-5</v>
      </c>
      <c r="AK542" s="183">
        <v>2</v>
      </c>
      <c r="AL542" s="151">
        <f>IFERROR(AK542/AG532,"-")</f>
        <v>1.0582010582010581E-2</v>
      </c>
      <c r="AM542" s="186">
        <f t="shared" si="527"/>
        <v>3726.5</v>
      </c>
      <c r="AN542" s="86">
        <f t="shared" si="542"/>
        <v>9.857072449482504E-5</v>
      </c>
      <c r="AO542" s="501"/>
      <c r="AP542" s="520"/>
      <c r="AQ542" s="101" t="s">
        <v>153</v>
      </c>
      <c r="AR542" s="183">
        <f t="shared" si="522"/>
        <v>211203</v>
      </c>
      <c r="AS542" s="151">
        <f>IFERROR(AR542/AO532,"-")</f>
        <v>1.7506447536358932E-4</v>
      </c>
      <c r="AT542" s="183">
        <f t="shared" si="523"/>
        <v>6</v>
      </c>
      <c r="AU542" s="151">
        <f>IFERROR(AT542/AP532,"-")</f>
        <v>3.1662269129287598E-3</v>
      </c>
      <c r="AV542" s="186">
        <f t="shared" si="528"/>
        <v>35200.5</v>
      </c>
      <c r="AW542" s="86">
        <f t="shared" si="543"/>
        <v>2.9571217348447511E-4</v>
      </c>
      <c r="AX542" s="98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P542" s="132"/>
      <c r="BQ542" s="132"/>
      <c r="BR542" s="132"/>
      <c r="BS542" s="132"/>
      <c r="BU542" s="66"/>
      <c r="BV542" s="124"/>
    </row>
    <row r="543" spans="2:74" s="10" customFormat="1" ht="14.25" customHeight="1">
      <c r="B543" s="505"/>
      <c r="C543" s="507"/>
      <c r="D543" s="494"/>
      <c r="E543" s="501"/>
      <c r="F543" s="501"/>
      <c r="G543" s="101" t="s">
        <v>154</v>
      </c>
      <c r="H543" s="183">
        <v>2200255</v>
      </c>
      <c r="I543" s="151">
        <f>IFERROR(H543/E532,"-")</f>
        <v>2.4630683043530771E-3</v>
      </c>
      <c r="J543" s="183">
        <v>6</v>
      </c>
      <c r="K543" s="151">
        <f>IFERROR(J543/F532,"-")</f>
        <v>4.2402826855123671E-3</v>
      </c>
      <c r="L543" s="186">
        <f t="shared" si="524"/>
        <v>366709.16666666669</v>
      </c>
      <c r="M543" s="86">
        <f t="shared" si="539"/>
        <v>2.9571217348447511E-4</v>
      </c>
      <c r="N543" s="501"/>
      <c r="O543" s="501"/>
      <c r="P543" s="101" t="s">
        <v>154</v>
      </c>
      <c r="Q543" s="183">
        <v>16424</v>
      </c>
      <c r="R543" s="151">
        <f>IFERROR(Q543/N532,"-")</f>
        <v>1.5925010498541838E-4</v>
      </c>
      <c r="S543" s="183">
        <v>1</v>
      </c>
      <c r="T543" s="151">
        <f>IFERROR(S543/O532,"-")</f>
        <v>5.8479532163742687E-3</v>
      </c>
      <c r="U543" s="186">
        <f t="shared" si="525"/>
        <v>16424</v>
      </c>
      <c r="V543" s="86">
        <f t="shared" si="540"/>
        <v>4.928536224741252E-5</v>
      </c>
      <c r="W543" s="501"/>
      <c r="X543" s="501"/>
      <c r="Y543" s="101" t="s">
        <v>154</v>
      </c>
      <c r="Z543" s="183">
        <v>258730</v>
      </c>
      <c r="AA543" s="151">
        <f>IFERROR(Z543/W532,"-")</f>
        <v>3.5128203074223517E-3</v>
      </c>
      <c r="AB543" s="183">
        <v>1</v>
      </c>
      <c r="AC543" s="151">
        <f>IFERROR(AB543/X532,"-")</f>
        <v>8.3333333333333332E-3</v>
      </c>
      <c r="AD543" s="186">
        <f t="shared" si="526"/>
        <v>258730</v>
      </c>
      <c r="AE543" s="86">
        <f t="shared" si="541"/>
        <v>4.928536224741252E-5</v>
      </c>
      <c r="AF543" s="501"/>
      <c r="AG543" s="501"/>
      <c r="AH543" s="101" t="s">
        <v>154</v>
      </c>
      <c r="AI543" s="183">
        <v>2866853</v>
      </c>
      <c r="AJ543" s="151">
        <f>IFERROR(AI543/AF532,"-")</f>
        <v>2.102646999393817E-2</v>
      </c>
      <c r="AK543" s="183">
        <v>6</v>
      </c>
      <c r="AL543" s="151">
        <f>IFERROR(AK543/AG532,"-")</f>
        <v>3.1746031746031744E-2</v>
      </c>
      <c r="AM543" s="186">
        <f t="shared" si="527"/>
        <v>477808.83333333331</v>
      </c>
      <c r="AN543" s="86">
        <f t="shared" si="542"/>
        <v>2.9571217348447511E-4</v>
      </c>
      <c r="AO543" s="501"/>
      <c r="AP543" s="520"/>
      <c r="AQ543" s="101" t="s">
        <v>154</v>
      </c>
      <c r="AR543" s="183">
        <f t="shared" si="522"/>
        <v>5342262</v>
      </c>
      <c r="AS543" s="151">
        <f>IFERROR(AR543/AO532,"-")</f>
        <v>4.4281581903895277E-3</v>
      </c>
      <c r="AT543" s="183">
        <f t="shared" si="523"/>
        <v>14</v>
      </c>
      <c r="AU543" s="151">
        <f>IFERROR(AT543/AP532,"-")</f>
        <v>7.3878627968337728E-3</v>
      </c>
      <c r="AV543" s="186">
        <f t="shared" si="528"/>
        <v>381590.14285714284</v>
      </c>
      <c r="AW543" s="86">
        <f t="shared" si="543"/>
        <v>6.8999507146377522E-4</v>
      </c>
      <c r="AX543" s="98"/>
      <c r="AY543" s="66"/>
      <c r="AZ543" s="66"/>
      <c r="BA543" s="66"/>
      <c r="BB543" s="66"/>
      <c r="BC543" s="66"/>
      <c r="BD543" s="66"/>
      <c r="BE543" s="66"/>
      <c r="BF543" s="66"/>
      <c r="BG543" s="66"/>
      <c r="BH543" s="66"/>
      <c r="BI543" s="66"/>
      <c r="BP543" s="132"/>
      <c r="BQ543" s="132"/>
      <c r="BR543" s="132"/>
      <c r="BS543" s="132"/>
      <c r="BU543" s="66"/>
      <c r="BV543" s="124"/>
    </row>
    <row r="544" spans="2:74" s="10" customFormat="1" ht="14.25" customHeight="1">
      <c r="B544" s="505"/>
      <c r="C544" s="507"/>
      <c r="D544" s="494"/>
      <c r="E544" s="501"/>
      <c r="F544" s="501"/>
      <c r="G544" s="101" t="s">
        <v>155</v>
      </c>
      <c r="H544" s="183">
        <v>4173469</v>
      </c>
      <c r="I544" s="151">
        <f>IFERROR(H544/E532,"-")</f>
        <v>4.6719762996107871E-3</v>
      </c>
      <c r="J544" s="183">
        <v>134</v>
      </c>
      <c r="K544" s="151">
        <f>IFERROR(J544/F532,"-")</f>
        <v>9.4699646643109536E-2</v>
      </c>
      <c r="L544" s="186">
        <f t="shared" si="524"/>
        <v>31145.291044776121</v>
      </c>
      <c r="M544" s="86">
        <f t="shared" si="539"/>
        <v>6.6042385411532777E-3</v>
      </c>
      <c r="N544" s="501"/>
      <c r="O544" s="501"/>
      <c r="P544" s="101" t="s">
        <v>155</v>
      </c>
      <c r="Q544" s="183">
        <v>521505</v>
      </c>
      <c r="R544" s="151">
        <f>IFERROR(Q544/N532,"-")</f>
        <v>5.0566077691439736E-3</v>
      </c>
      <c r="S544" s="183">
        <v>18</v>
      </c>
      <c r="T544" s="151">
        <f>IFERROR(S544/O532,"-")</f>
        <v>0.10526315789473684</v>
      </c>
      <c r="U544" s="186">
        <f t="shared" si="525"/>
        <v>28972.5</v>
      </c>
      <c r="V544" s="86">
        <f t="shared" si="540"/>
        <v>8.8713652045342532E-4</v>
      </c>
      <c r="W544" s="501"/>
      <c r="X544" s="501"/>
      <c r="Y544" s="101" t="s">
        <v>155</v>
      </c>
      <c r="Z544" s="183">
        <v>424859</v>
      </c>
      <c r="AA544" s="151">
        <f>IFERROR(Z544/W532,"-")</f>
        <v>5.7683814130218879E-3</v>
      </c>
      <c r="AB544" s="183">
        <v>13</v>
      </c>
      <c r="AC544" s="151">
        <f>IFERROR(AB544/X532,"-")</f>
        <v>0.10833333333333334</v>
      </c>
      <c r="AD544" s="186">
        <f t="shared" si="526"/>
        <v>32681.461538461539</v>
      </c>
      <c r="AE544" s="86">
        <f t="shared" si="541"/>
        <v>6.4070970921636277E-4</v>
      </c>
      <c r="AF544" s="501"/>
      <c r="AG544" s="501"/>
      <c r="AH544" s="101" t="s">
        <v>155</v>
      </c>
      <c r="AI544" s="183">
        <v>1277161</v>
      </c>
      <c r="AJ544" s="151">
        <f>IFERROR(AI544/AF532,"-")</f>
        <v>9.3671309425101545E-3</v>
      </c>
      <c r="AK544" s="183">
        <v>28</v>
      </c>
      <c r="AL544" s="151">
        <f>IFERROR(AK544/AG532,"-")</f>
        <v>0.14814814814814814</v>
      </c>
      <c r="AM544" s="186">
        <f t="shared" si="527"/>
        <v>45612.892857142855</v>
      </c>
      <c r="AN544" s="86">
        <f t="shared" si="542"/>
        <v>1.3799901429275504E-3</v>
      </c>
      <c r="AO544" s="501"/>
      <c r="AP544" s="520"/>
      <c r="AQ544" s="101" t="s">
        <v>155</v>
      </c>
      <c r="AR544" s="183">
        <f t="shared" si="522"/>
        <v>6396994</v>
      </c>
      <c r="AS544" s="151">
        <f>IFERROR(AR544/AO532,"-")</f>
        <v>5.302417098781877E-3</v>
      </c>
      <c r="AT544" s="183">
        <f t="shared" si="523"/>
        <v>193</v>
      </c>
      <c r="AU544" s="151">
        <f>IFERROR(AT544/AP532,"-")</f>
        <v>0.10184696569920844</v>
      </c>
      <c r="AV544" s="186">
        <f t="shared" si="528"/>
        <v>33145.046632124351</v>
      </c>
      <c r="AW544" s="86">
        <f t="shared" si="543"/>
        <v>9.5120749137506157E-3</v>
      </c>
      <c r="AX544" s="98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/>
      <c r="BP544" s="132"/>
      <c r="BQ544" s="132"/>
      <c r="BR544" s="132"/>
      <c r="BS544" s="132"/>
      <c r="BU544" s="66"/>
      <c r="BV544" s="124"/>
    </row>
    <row r="545" spans="2:74" s="10" customFormat="1" ht="14.25" customHeight="1">
      <c r="B545" s="505"/>
      <c r="C545" s="507"/>
      <c r="D545" s="494"/>
      <c r="E545" s="501"/>
      <c r="F545" s="501"/>
      <c r="G545" s="101" t="s">
        <v>156</v>
      </c>
      <c r="H545" s="183">
        <v>5904414</v>
      </c>
      <c r="I545" s="151">
        <f>IFERROR(H545/E532,"-")</f>
        <v>6.6096770506957466E-3</v>
      </c>
      <c r="J545" s="183">
        <v>94</v>
      </c>
      <c r="K545" s="151">
        <f>IFERROR(J545/F532,"-")</f>
        <v>6.6431095406360427E-2</v>
      </c>
      <c r="L545" s="186">
        <f t="shared" si="524"/>
        <v>62812.914893617024</v>
      </c>
      <c r="M545" s="86">
        <f t="shared" si="539"/>
        <v>4.6328240512567764E-3</v>
      </c>
      <c r="N545" s="501"/>
      <c r="O545" s="501"/>
      <c r="P545" s="101" t="s">
        <v>156</v>
      </c>
      <c r="Q545" s="183">
        <v>461968</v>
      </c>
      <c r="R545" s="151">
        <f>IFERROR(Q545/N532,"-")</f>
        <v>4.4793261385718316E-3</v>
      </c>
      <c r="S545" s="183">
        <v>6</v>
      </c>
      <c r="T545" s="151">
        <f>IFERROR(S545/O532,"-")</f>
        <v>3.5087719298245612E-2</v>
      </c>
      <c r="U545" s="186">
        <f t="shared" si="525"/>
        <v>76994.666666666672</v>
      </c>
      <c r="V545" s="86">
        <f t="shared" si="540"/>
        <v>2.9571217348447511E-4</v>
      </c>
      <c r="W545" s="501"/>
      <c r="X545" s="501"/>
      <c r="Y545" s="101" t="s">
        <v>156</v>
      </c>
      <c r="Z545" s="183">
        <v>563986</v>
      </c>
      <c r="AA545" s="151">
        <f>IFERROR(Z545/W532,"-")</f>
        <v>7.6573318668183149E-3</v>
      </c>
      <c r="AB545" s="183">
        <v>5</v>
      </c>
      <c r="AC545" s="151">
        <f>IFERROR(AB545/X532,"-")</f>
        <v>4.1666666666666664E-2</v>
      </c>
      <c r="AD545" s="186">
        <f t="shared" si="526"/>
        <v>112797.2</v>
      </c>
      <c r="AE545" s="86">
        <f t="shared" si="541"/>
        <v>2.4642681123706261E-4</v>
      </c>
      <c r="AF545" s="501"/>
      <c r="AG545" s="501"/>
      <c r="AH545" s="101" t="s">
        <v>156</v>
      </c>
      <c r="AI545" s="183">
        <v>947469</v>
      </c>
      <c r="AJ545" s="151">
        <f>IFERROR(AI545/AF532,"-")</f>
        <v>6.9490582526158832E-3</v>
      </c>
      <c r="AK545" s="183">
        <v>15</v>
      </c>
      <c r="AL545" s="151">
        <f>IFERROR(AK545/AG532,"-")</f>
        <v>7.9365079365079361E-2</v>
      </c>
      <c r="AM545" s="186">
        <f t="shared" si="527"/>
        <v>63164.6</v>
      </c>
      <c r="AN545" s="86">
        <f t="shared" si="542"/>
        <v>7.3928043371118777E-4</v>
      </c>
      <c r="AO545" s="501"/>
      <c r="AP545" s="520"/>
      <c r="AQ545" s="101" t="s">
        <v>156</v>
      </c>
      <c r="AR545" s="183">
        <f t="shared" si="522"/>
        <v>7877837</v>
      </c>
      <c r="AS545" s="151">
        <f>IFERROR(AR545/AO532,"-")</f>
        <v>6.529876002731365E-3</v>
      </c>
      <c r="AT545" s="183">
        <f t="shared" si="523"/>
        <v>120</v>
      </c>
      <c r="AU545" s="151">
        <f>IFERROR(AT545/AP532,"-")</f>
        <v>6.3324538258575203E-2</v>
      </c>
      <c r="AV545" s="186">
        <f t="shared" si="528"/>
        <v>65648.641666666663</v>
      </c>
      <c r="AW545" s="86">
        <f t="shared" si="543"/>
        <v>5.9142434696895022E-3</v>
      </c>
      <c r="AX545" s="98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P545" s="132"/>
      <c r="BQ545" s="132"/>
      <c r="BR545" s="132"/>
      <c r="BS545" s="132"/>
      <c r="BU545" s="66"/>
      <c r="BV545" s="124"/>
    </row>
    <row r="546" spans="2:74" s="10" customFormat="1" ht="14.25" customHeight="1">
      <c r="B546" s="505"/>
      <c r="C546" s="507"/>
      <c r="D546" s="494"/>
      <c r="E546" s="501"/>
      <c r="F546" s="501"/>
      <c r="G546" s="101" t="s">
        <v>157</v>
      </c>
      <c r="H546" s="183">
        <v>3639495</v>
      </c>
      <c r="I546" s="151">
        <f>IFERROR(H546/E532,"-")</f>
        <v>4.0742208418349246E-3</v>
      </c>
      <c r="J546" s="183">
        <v>76</v>
      </c>
      <c r="K546" s="151">
        <f>IFERROR(J546/F532,"-")</f>
        <v>5.3710247349823319E-2</v>
      </c>
      <c r="L546" s="186">
        <f t="shared" si="524"/>
        <v>47888.09210526316</v>
      </c>
      <c r="M546" s="86">
        <f t="shared" si="539"/>
        <v>3.7456875308033515E-3</v>
      </c>
      <c r="N546" s="501"/>
      <c r="O546" s="501"/>
      <c r="P546" s="101" t="s">
        <v>157</v>
      </c>
      <c r="Q546" s="183">
        <v>230833</v>
      </c>
      <c r="R546" s="151">
        <f>IFERROR(Q546/N532,"-")</f>
        <v>2.238198945695268E-3</v>
      </c>
      <c r="S546" s="183">
        <v>12</v>
      </c>
      <c r="T546" s="151">
        <f>IFERROR(S546/O532,"-")</f>
        <v>7.0175438596491224E-2</v>
      </c>
      <c r="U546" s="186">
        <f t="shared" si="525"/>
        <v>19236.083333333332</v>
      </c>
      <c r="V546" s="86">
        <f t="shared" si="540"/>
        <v>5.9142434696895022E-4</v>
      </c>
      <c r="W546" s="501"/>
      <c r="X546" s="501"/>
      <c r="Y546" s="101" t="s">
        <v>157</v>
      </c>
      <c r="Z546" s="183">
        <v>255998</v>
      </c>
      <c r="AA546" s="151">
        <f>IFERROR(Z546/W532,"-")</f>
        <v>3.4757274883450207E-3</v>
      </c>
      <c r="AB546" s="183">
        <v>8</v>
      </c>
      <c r="AC546" s="151">
        <f>IFERROR(AB546/X532,"-")</f>
        <v>6.6666666666666666E-2</v>
      </c>
      <c r="AD546" s="186">
        <f t="shared" si="526"/>
        <v>31999.75</v>
      </c>
      <c r="AE546" s="86">
        <f t="shared" si="541"/>
        <v>3.9428289797930016E-4</v>
      </c>
      <c r="AF546" s="501"/>
      <c r="AG546" s="501"/>
      <c r="AH546" s="101" t="s">
        <v>157</v>
      </c>
      <c r="AI546" s="183">
        <v>829670</v>
      </c>
      <c r="AJ546" s="151">
        <f>IFERROR(AI546/AF532,"-")</f>
        <v>6.0850805255346823E-3</v>
      </c>
      <c r="AK546" s="183">
        <v>14</v>
      </c>
      <c r="AL546" s="151">
        <f>IFERROR(AK546/AG532,"-")</f>
        <v>7.407407407407407E-2</v>
      </c>
      <c r="AM546" s="186">
        <f t="shared" si="527"/>
        <v>59262.142857142855</v>
      </c>
      <c r="AN546" s="86">
        <f t="shared" si="542"/>
        <v>6.8999507146377522E-4</v>
      </c>
      <c r="AO546" s="501"/>
      <c r="AP546" s="520"/>
      <c r="AQ546" s="101" t="s">
        <v>157</v>
      </c>
      <c r="AR546" s="183">
        <f t="shared" si="522"/>
        <v>4955996</v>
      </c>
      <c r="AS546" s="151">
        <f>IFERROR(AR546/AO532,"-")</f>
        <v>4.10798539624933E-3</v>
      </c>
      <c r="AT546" s="183">
        <f t="shared" si="523"/>
        <v>110</v>
      </c>
      <c r="AU546" s="151">
        <f>IFERROR(AT546/AP532,"-")</f>
        <v>5.8047493403693931E-2</v>
      </c>
      <c r="AV546" s="186">
        <f t="shared" si="528"/>
        <v>45054.509090909094</v>
      </c>
      <c r="AW546" s="86">
        <f t="shared" si="543"/>
        <v>5.4213898472153773E-3</v>
      </c>
      <c r="AX546" s="98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P546" s="132"/>
      <c r="BQ546" s="132"/>
      <c r="BR546" s="132"/>
      <c r="BS546" s="132"/>
      <c r="BU546" s="66"/>
      <c r="BV546" s="124"/>
    </row>
    <row r="547" spans="2:74" s="10" customFormat="1" ht="14.25" customHeight="1">
      <c r="B547" s="505"/>
      <c r="C547" s="507"/>
      <c r="D547" s="494"/>
      <c r="E547" s="501"/>
      <c r="F547" s="501"/>
      <c r="G547" s="102" t="s">
        <v>158</v>
      </c>
      <c r="H547" s="184">
        <v>830311</v>
      </c>
      <c r="I547" s="152">
        <f>IFERROR(H547/E532,"-")</f>
        <v>9.2948894871535705E-4</v>
      </c>
      <c r="J547" s="184">
        <v>103</v>
      </c>
      <c r="K547" s="152">
        <f>IFERROR(J547/F532,"-")</f>
        <v>7.2791519434628971E-2</v>
      </c>
      <c r="L547" s="187">
        <f t="shared" si="524"/>
        <v>8061.2718446601939</v>
      </c>
      <c r="M547" s="87">
        <f t="shared" si="539"/>
        <v>5.0763923114834891E-3</v>
      </c>
      <c r="N547" s="501"/>
      <c r="O547" s="501"/>
      <c r="P547" s="102" t="s">
        <v>158</v>
      </c>
      <c r="Q547" s="184">
        <v>58225</v>
      </c>
      <c r="R547" s="152">
        <f>IFERROR(Q547/N532,"-")</f>
        <v>5.6456023884412967E-4</v>
      </c>
      <c r="S547" s="184">
        <v>12</v>
      </c>
      <c r="T547" s="152">
        <f>IFERROR(S547/O532,"-")</f>
        <v>7.0175438596491224E-2</v>
      </c>
      <c r="U547" s="187">
        <f t="shared" si="525"/>
        <v>4852.083333333333</v>
      </c>
      <c r="V547" s="87">
        <f t="shared" si="540"/>
        <v>5.9142434696895022E-4</v>
      </c>
      <c r="W547" s="501"/>
      <c r="X547" s="501"/>
      <c r="Y547" s="102" t="s">
        <v>158</v>
      </c>
      <c r="Z547" s="184">
        <v>117130</v>
      </c>
      <c r="AA547" s="152">
        <f>IFERROR(Z547/W532,"-")</f>
        <v>1.590293520690991E-3</v>
      </c>
      <c r="AB547" s="184">
        <v>6</v>
      </c>
      <c r="AC547" s="152">
        <f>IFERROR(AB547/X532,"-")</f>
        <v>0.05</v>
      </c>
      <c r="AD547" s="187">
        <f t="shared" si="526"/>
        <v>19521.666666666668</v>
      </c>
      <c r="AE547" s="87">
        <f t="shared" si="541"/>
        <v>2.9571217348447511E-4</v>
      </c>
      <c r="AF547" s="501"/>
      <c r="AG547" s="501"/>
      <c r="AH547" s="102" t="s">
        <v>158</v>
      </c>
      <c r="AI547" s="184">
        <v>102666</v>
      </c>
      <c r="AJ547" s="152">
        <f>IFERROR(AI547/AF532,"-")</f>
        <v>7.5298718434382796E-4</v>
      </c>
      <c r="AK547" s="184">
        <v>16</v>
      </c>
      <c r="AL547" s="152">
        <f>IFERROR(AK547/AG532,"-")</f>
        <v>8.4656084656084651E-2</v>
      </c>
      <c r="AM547" s="187">
        <f t="shared" si="527"/>
        <v>6416.625</v>
      </c>
      <c r="AN547" s="87">
        <f t="shared" si="542"/>
        <v>7.8856579595860032E-4</v>
      </c>
      <c r="AO547" s="501"/>
      <c r="AP547" s="520"/>
      <c r="AQ547" s="102" t="s">
        <v>158</v>
      </c>
      <c r="AR547" s="184">
        <f t="shared" si="522"/>
        <v>1108332</v>
      </c>
      <c r="AS547" s="152">
        <f>IFERROR(AR547/AO532,"-")</f>
        <v>9.1868751915776621E-4</v>
      </c>
      <c r="AT547" s="184">
        <f t="shared" si="523"/>
        <v>137</v>
      </c>
      <c r="AU547" s="152">
        <f>IFERROR(AT547/AP532,"-")</f>
        <v>7.2295514511873354E-2</v>
      </c>
      <c r="AV547" s="187">
        <f t="shared" si="528"/>
        <v>8090.0145985401459</v>
      </c>
      <c r="AW547" s="87">
        <f t="shared" si="543"/>
        <v>6.7520946278955152E-3</v>
      </c>
      <c r="AX547" s="98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P547" s="132"/>
      <c r="BQ547" s="132"/>
      <c r="BR547" s="132"/>
      <c r="BS547" s="132"/>
      <c r="BU547" s="66"/>
      <c r="BV547" s="124"/>
    </row>
    <row r="548" spans="2:74" s="10" customFormat="1" ht="14.25" customHeight="1">
      <c r="B548" s="505"/>
      <c r="C548" s="508"/>
      <c r="D548" s="495"/>
      <c r="E548" s="502"/>
      <c r="F548" s="502"/>
      <c r="G548" s="103" t="s">
        <v>81</v>
      </c>
      <c r="H548" s="174">
        <v>157954362</v>
      </c>
      <c r="I548" s="152">
        <f>IFERROR(H548/E532,"-")</f>
        <v>0.1768214968612784</v>
      </c>
      <c r="J548" s="184">
        <v>1058</v>
      </c>
      <c r="K548" s="152">
        <f>IFERROR(J548/F532,"-")</f>
        <v>0.7477031802120141</v>
      </c>
      <c r="L548" s="187">
        <f t="shared" si="524"/>
        <v>149295.23818525521</v>
      </c>
      <c r="M548" s="88">
        <f t="shared" si="539"/>
        <v>5.2143913257762443E-2</v>
      </c>
      <c r="N548" s="502"/>
      <c r="O548" s="502"/>
      <c r="P548" s="103" t="s">
        <v>81</v>
      </c>
      <c r="Q548" s="174">
        <v>27373320</v>
      </c>
      <c r="R548" s="152">
        <f>IFERROR(Q548/N532,"-")</f>
        <v>0.26541671235992775</v>
      </c>
      <c r="S548" s="184">
        <v>135</v>
      </c>
      <c r="T548" s="152">
        <f>IFERROR(S548/O532,"-")</f>
        <v>0.78947368421052633</v>
      </c>
      <c r="U548" s="187">
        <f t="shared" si="525"/>
        <v>202765.33333333334</v>
      </c>
      <c r="V548" s="88">
        <f t="shared" si="540"/>
        <v>6.6535239034006899E-3</v>
      </c>
      <c r="W548" s="502"/>
      <c r="X548" s="502"/>
      <c r="Y548" s="103" t="s">
        <v>81</v>
      </c>
      <c r="Z548" s="174">
        <v>10462814</v>
      </c>
      <c r="AA548" s="152">
        <f>IFERROR(Z548/W532,"-")</f>
        <v>0.14205536849991454</v>
      </c>
      <c r="AB548" s="184">
        <v>86</v>
      </c>
      <c r="AC548" s="152">
        <f>IFERROR(AB548/X532,"-")</f>
        <v>0.71666666666666667</v>
      </c>
      <c r="AD548" s="187">
        <f t="shared" si="526"/>
        <v>121660.62790697675</v>
      </c>
      <c r="AE548" s="88">
        <f t="shared" si="541"/>
        <v>4.2385411532774768E-3</v>
      </c>
      <c r="AF548" s="502"/>
      <c r="AG548" s="502"/>
      <c r="AH548" s="103" t="s">
        <v>81</v>
      </c>
      <c r="AI548" s="174">
        <v>30896719</v>
      </c>
      <c r="AJ548" s="152">
        <f>IFERROR(AI548/AF532,"-")</f>
        <v>0.22660699204480989</v>
      </c>
      <c r="AK548" s="184">
        <v>161</v>
      </c>
      <c r="AL548" s="152">
        <f>IFERROR(AK548/AG532,"-")</f>
        <v>0.85185185185185186</v>
      </c>
      <c r="AM548" s="187">
        <f t="shared" si="527"/>
        <v>191905.08695652173</v>
      </c>
      <c r="AN548" s="88">
        <f t="shared" si="542"/>
        <v>7.9349433218334157E-3</v>
      </c>
      <c r="AO548" s="502"/>
      <c r="AP548" s="521"/>
      <c r="AQ548" s="103" t="s">
        <v>81</v>
      </c>
      <c r="AR548" s="174">
        <f t="shared" si="522"/>
        <v>226687215</v>
      </c>
      <c r="AS548" s="152">
        <f>IFERROR(AR548/AO532,"-")</f>
        <v>0.18789921717782501</v>
      </c>
      <c r="AT548" s="184">
        <f t="shared" si="523"/>
        <v>1440</v>
      </c>
      <c r="AU548" s="152">
        <f>IFERROR(AT548/AP532,"-")</f>
        <v>0.75989445910290232</v>
      </c>
      <c r="AV548" s="187">
        <f t="shared" si="528"/>
        <v>157421.67708333334</v>
      </c>
      <c r="AW548" s="88">
        <f t="shared" si="543"/>
        <v>7.0970921636274026E-2</v>
      </c>
      <c r="AX548" s="98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P548" s="132"/>
      <c r="BQ548" s="132"/>
      <c r="BR548" s="132"/>
      <c r="BS548" s="132"/>
      <c r="BU548" s="66"/>
      <c r="BV548" s="124"/>
    </row>
    <row r="549" spans="2:74" s="10" customFormat="1" ht="14.25" customHeight="1">
      <c r="B549" s="505">
        <v>33</v>
      </c>
      <c r="C549" s="506" t="s">
        <v>42</v>
      </c>
      <c r="D549" s="493">
        <f>BL37</f>
        <v>5747</v>
      </c>
      <c r="E549" s="503">
        <f t="shared" ref="E549" si="544">VLOOKUP(C549,$AY$5:$BI$78,2,0)</f>
        <v>168982010</v>
      </c>
      <c r="F549" s="503">
        <f t="shared" ref="F549" si="545">VLOOKUP(C549,$AY$5:$BI$78,7,0)</f>
        <v>312</v>
      </c>
      <c r="G549" s="99" t="s">
        <v>144</v>
      </c>
      <c r="H549" s="182">
        <v>2170388</v>
      </c>
      <c r="I549" s="150">
        <f>IFERROR(H549/E549,"-")</f>
        <v>1.2843899773709639E-2</v>
      </c>
      <c r="J549" s="182">
        <v>47</v>
      </c>
      <c r="K549" s="150">
        <f>IFERROR(J549/F549,"-")</f>
        <v>0.15064102564102563</v>
      </c>
      <c r="L549" s="185">
        <f t="shared" si="524"/>
        <v>46178.468085106382</v>
      </c>
      <c r="M549" s="85">
        <f>IFERROR(J549/$BL$37,0)</f>
        <v>8.1781799199582388E-3</v>
      </c>
      <c r="N549" s="503">
        <f t="shared" ref="N549" si="546">VLOOKUP(C549,$AY$5:$BI$78,3,0)</f>
        <v>34008270</v>
      </c>
      <c r="O549" s="503">
        <f t="shared" ref="O549" si="547">VLOOKUP(C549,$AY$5:$BI$78,8,0)</f>
        <v>43</v>
      </c>
      <c r="P549" s="99" t="s">
        <v>144</v>
      </c>
      <c r="Q549" s="182">
        <v>1242922</v>
      </c>
      <c r="R549" s="150">
        <f>IFERROR(Q549/N549,"-")</f>
        <v>3.6547639735864244E-2</v>
      </c>
      <c r="S549" s="182">
        <v>5</v>
      </c>
      <c r="T549" s="150">
        <f>IFERROR(S549/O549,"-")</f>
        <v>0.11627906976744186</v>
      </c>
      <c r="U549" s="185">
        <f t="shared" si="525"/>
        <v>248584.4</v>
      </c>
      <c r="V549" s="85">
        <f>IFERROR(S549/$BL$37,0)</f>
        <v>8.7001914042108923E-4</v>
      </c>
      <c r="W549" s="503">
        <f t="shared" ref="W549" si="548">VLOOKUP(C549,$AY$5:$BI$78,4,0)</f>
        <v>12994420</v>
      </c>
      <c r="X549" s="503">
        <f t="shared" ref="X549" si="549">VLOOKUP(C549,$AY$5:$BI$78,9,0)</f>
        <v>26</v>
      </c>
      <c r="Y549" s="99" t="s">
        <v>144</v>
      </c>
      <c r="Z549" s="182">
        <v>1866126</v>
      </c>
      <c r="AA549" s="150">
        <f>IFERROR(Z549/W549,"-")</f>
        <v>0.14360979558918366</v>
      </c>
      <c r="AB549" s="182">
        <v>6</v>
      </c>
      <c r="AC549" s="150">
        <f>IFERROR(AB549/X549,"-")</f>
        <v>0.23076923076923078</v>
      </c>
      <c r="AD549" s="185">
        <f t="shared" si="526"/>
        <v>311021</v>
      </c>
      <c r="AE549" s="85">
        <f>IFERROR(AB549/$BL$37,0)</f>
        <v>1.0440229685053071E-3</v>
      </c>
      <c r="AF549" s="503">
        <f t="shared" ref="AF549" si="550">VLOOKUP(C549,$AY$5:$BI$78,5,0)</f>
        <v>36000180</v>
      </c>
      <c r="AG549" s="503">
        <f t="shared" ref="AG549" si="551">VLOOKUP(C549,$AY$5:$BI$78,10,0)</f>
        <v>47</v>
      </c>
      <c r="AH549" s="99" t="s">
        <v>144</v>
      </c>
      <c r="AI549" s="182">
        <v>609600</v>
      </c>
      <c r="AJ549" s="150">
        <f>IFERROR(AI549/AF549,"-")</f>
        <v>1.6933248667089999E-2</v>
      </c>
      <c r="AK549" s="182">
        <v>11</v>
      </c>
      <c r="AL549" s="150">
        <f>IFERROR(AK549/AG549,"-")</f>
        <v>0.23404255319148937</v>
      </c>
      <c r="AM549" s="185">
        <f t="shared" si="527"/>
        <v>55418.181818181816</v>
      </c>
      <c r="AN549" s="85">
        <f>IFERROR(AK549/$BL$37,0)</f>
        <v>1.9140421089263965E-3</v>
      </c>
      <c r="AO549" s="503">
        <f t="shared" ref="AO549" si="552">VLOOKUP(C549,$AY$5:$BI$78,6,0)</f>
        <v>251984880</v>
      </c>
      <c r="AP549" s="519">
        <f t="shared" ref="AP549" si="553">VLOOKUP(C549,$AY$5:$BI$78,11,0)</f>
        <v>428</v>
      </c>
      <c r="AQ549" s="99" t="s">
        <v>144</v>
      </c>
      <c r="AR549" s="182">
        <f t="shared" si="522"/>
        <v>5889036</v>
      </c>
      <c r="AS549" s="150">
        <f>IFERROR(AR549/AO549,"-")</f>
        <v>2.337059271175318E-2</v>
      </c>
      <c r="AT549" s="182">
        <f t="shared" si="523"/>
        <v>69</v>
      </c>
      <c r="AU549" s="150">
        <f>IFERROR(AT549/AP549,"-")</f>
        <v>0.16121495327102803</v>
      </c>
      <c r="AV549" s="185">
        <f t="shared" si="528"/>
        <v>85348.34782608696</v>
      </c>
      <c r="AW549" s="85">
        <f>IFERROR(AT549/$BL$37,0)</f>
        <v>1.2006264137811033E-2</v>
      </c>
      <c r="AX549" s="98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P549" s="132"/>
      <c r="BQ549" s="132"/>
      <c r="BR549" s="132"/>
      <c r="BS549" s="132"/>
      <c r="BU549" s="66"/>
      <c r="BV549" s="124"/>
    </row>
    <row r="550" spans="2:74" s="10" customFormat="1" ht="14.25" customHeight="1">
      <c r="B550" s="505"/>
      <c r="C550" s="507"/>
      <c r="D550" s="494"/>
      <c r="E550" s="501"/>
      <c r="F550" s="501"/>
      <c r="G550" s="100" t="s">
        <v>145</v>
      </c>
      <c r="H550" s="183">
        <v>2107487</v>
      </c>
      <c r="I550" s="151">
        <f>IFERROR(H550/E549,"-")</f>
        <v>1.2471664883143477E-2</v>
      </c>
      <c r="J550" s="183">
        <v>75</v>
      </c>
      <c r="K550" s="151">
        <f>IFERROR(J550/F549,"-")</f>
        <v>0.24038461538461539</v>
      </c>
      <c r="L550" s="186">
        <f t="shared" si="524"/>
        <v>28099.826666666668</v>
      </c>
      <c r="M550" s="86">
        <f t="shared" ref="M550:M565" si="554">IFERROR(J550/$BL$37,0)</f>
        <v>1.3050287106316338E-2</v>
      </c>
      <c r="N550" s="501"/>
      <c r="O550" s="501"/>
      <c r="P550" s="100" t="s">
        <v>145</v>
      </c>
      <c r="Q550" s="183">
        <v>862245</v>
      </c>
      <c r="R550" s="151">
        <f>IFERROR(Q550/N549,"-")</f>
        <v>2.5353980076022686E-2</v>
      </c>
      <c r="S550" s="183">
        <v>6</v>
      </c>
      <c r="T550" s="151">
        <f>IFERROR(S550/O549,"-")</f>
        <v>0.13953488372093023</v>
      </c>
      <c r="U550" s="186">
        <f t="shared" si="525"/>
        <v>143707.5</v>
      </c>
      <c r="V550" s="86">
        <f t="shared" ref="V550:V565" si="555">IFERROR(S550/$BL$37,0)</f>
        <v>1.0440229685053071E-3</v>
      </c>
      <c r="W550" s="501"/>
      <c r="X550" s="501"/>
      <c r="Y550" s="100" t="s">
        <v>145</v>
      </c>
      <c r="Z550" s="183">
        <v>875855</v>
      </c>
      <c r="AA550" s="151">
        <f>IFERROR(Z550/W549,"-")</f>
        <v>6.7402392719336457E-2</v>
      </c>
      <c r="AB550" s="183">
        <v>7</v>
      </c>
      <c r="AC550" s="151">
        <f>IFERROR(AB550/X549,"-")</f>
        <v>0.26923076923076922</v>
      </c>
      <c r="AD550" s="186">
        <f t="shared" si="526"/>
        <v>125122.14285714286</v>
      </c>
      <c r="AE550" s="86">
        <f t="shared" ref="AE550:AE565" si="556">IFERROR(AB550/$BL$37,0)</f>
        <v>1.2180267965895249E-3</v>
      </c>
      <c r="AF550" s="501"/>
      <c r="AG550" s="501"/>
      <c r="AH550" s="100" t="s">
        <v>145</v>
      </c>
      <c r="AI550" s="183">
        <v>385511</v>
      </c>
      <c r="AJ550" s="151">
        <f>IFERROR(AI550/AF549,"-")</f>
        <v>1.070858534596216E-2</v>
      </c>
      <c r="AK550" s="183">
        <v>8</v>
      </c>
      <c r="AL550" s="151">
        <f>IFERROR(AK550/AG549,"-")</f>
        <v>0.1702127659574468</v>
      </c>
      <c r="AM550" s="186">
        <f t="shared" si="527"/>
        <v>48188.875</v>
      </c>
      <c r="AN550" s="86">
        <f t="shared" ref="AN550:AN565" si="557">IFERROR(AK550/$BL$37,0)</f>
        <v>1.3920306246737429E-3</v>
      </c>
      <c r="AO550" s="501"/>
      <c r="AP550" s="520"/>
      <c r="AQ550" s="100" t="s">
        <v>145</v>
      </c>
      <c r="AR550" s="183">
        <f t="shared" si="522"/>
        <v>4231098</v>
      </c>
      <c r="AS550" s="151">
        <f>IFERROR(AR550/AO549,"-")</f>
        <v>1.6791078893305028E-2</v>
      </c>
      <c r="AT550" s="183">
        <f t="shared" si="523"/>
        <v>96</v>
      </c>
      <c r="AU550" s="151">
        <f>IFERROR(AT550/AP549,"-")</f>
        <v>0.22429906542056074</v>
      </c>
      <c r="AV550" s="186">
        <f t="shared" si="528"/>
        <v>44073.9375</v>
      </c>
      <c r="AW550" s="86">
        <f t="shared" ref="AW550:AW565" si="558">IFERROR(AT550/$BL$37,0)</f>
        <v>1.6704367496084914E-2</v>
      </c>
      <c r="AX550" s="98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P550" s="132"/>
      <c r="BQ550" s="132"/>
      <c r="BR550" s="132"/>
      <c r="BS550" s="132"/>
      <c r="BU550" s="66"/>
      <c r="BV550" s="124"/>
    </row>
    <row r="551" spans="2:74" s="10" customFormat="1" ht="14.25" customHeight="1">
      <c r="B551" s="505"/>
      <c r="C551" s="507"/>
      <c r="D551" s="494"/>
      <c r="E551" s="501"/>
      <c r="F551" s="501"/>
      <c r="G551" s="101" t="s">
        <v>146</v>
      </c>
      <c r="H551" s="183">
        <v>2894435</v>
      </c>
      <c r="I551" s="151">
        <f>IFERROR(H551/E549,"-")</f>
        <v>1.7128657660066892E-2</v>
      </c>
      <c r="J551" s="183">
        <v>97</v>
      </c>
      <c r="K551" s="151">
        <f>IFERROR(J551/F549,"-")</f>
        <v>0.3108974358974359</v>
      </c>
      <c r="L551" s="186">
        <f t="shared" si="524"/>
        <v>29839.536082474227</v>
      </c>
      <c r="M551" s="86">
        <f t="shared" si="554"/>
        <v>1.6878371324169132E-2</v>
      </c>
      <c r="N551" s="501"/>
      <c r="O551" s="501"/>
      <c r="P551" s="101" t="s">
        <v>146</v>
      </c>
      <c r="Q551" s="183">
        <v>2481430</v>
      </c>
      <c r="R551" s="151">
        <f>IFERROR(Q551/N549,"-")</f>
        <v>7.2965487512302155E-2</v>
      </c>
      <c r="S551" s="183">
        <v>17</v>
      </c>
      <c r="T551" s="151">
        <f>IFERROR(S551/O549,"-")</f>
        <v>0.39534883720930231</v>
      </c>
      <c r="U551" s="186">
        <f t="shared" si="525"/>
        <v>145966.4705882353</v>
      </c>
      <c r="V551" s="86">
        <f t="shared" si="555"/>
        <v>2.9580650774317036E-3</v>
      </c>
      <c r="W551" s="501"/>
      <c r="X551" s="501"/>
      <c r="Y551" s="101" t="s">
        <v>146</v>
      </c>
      <c r="Z551" s="183">
        <v>124577</v>
      </c>
      <c r="AA551" s="151">
        <f>IFERROR(Z551/W549,"-")</f>
        <v>9.5869611725648389E-3</v>
      </c>
      <c r="AB551" s="183">
        <v>8</v>
      </c>
      <c r="AC551" s="151">
        <f>IFERROR(AB551/X549,"-")</f>
        <v>0.30769230769230771</v>
      </c>
      <c r="AD551" s="186">
        <f t="shared" si="526"/>
        <v>15572.125</v>
      </c>
      <c r="AE551" s="86">
        <f t="shared" si="556"/>
        <v>1.3920306246737429E-3</v>
      </c>
      <c r="AF551" s="501"/>
      <c r="AG551" s="501"/>
      <c r="AH551" s="101" t="s">
        <v>146</v>
      </c>
      <c r="AI551" s="183">
        <v>617283</v>
      </c>
      <c r="AJ551" s="151">
        <f>IFERROR(AI551/AF549,"-")</f>
        <v>1.7146664266678668E-2</v>
      </c>
      <c r="AK551" s="183">
        <v>12</v>
      </c>
      <c r="AL551" s="151">
        <f>IFERROR(AK551/AG549,"-")</f>
        <v>0.25531914893617019</v>
      </c>
      <c r="AM551" s="186">
        <f t="shared" si="527"/>
        <v>51440.25</v>
      </c>
      <c r="AN551" s="86">
        <f t="shared" si="557"/>
        <v>2.0880459370106142E-3</v>
      </c>
      <c r="AO551" s="501"/>
      <c r="AP551" s="520"/>
      <c r="AQ551" s="101" t="s">
        <v>146</v>
      </c>
      <c r="AR551" s="183">
        <f t="shared" si="522"/>
        <v>6117725</v>
      </c>
      <c r="AS551" s="151">
        <f>IFERROR(AR551/AO549,"-")</f>
        <v>2.4278143196528299E-2</v>
      </c>
      <c r="AT551" s="183">
        <f t="shared" si="523"/>
        <v>134</v>
      </c>
      <c r="AU551" s="151">
        <f>IFERROR(AT551/AP549,"-")</f>
        <v>0.31308411214953269</v>
      </c>
      <c r="AV551" s="186">
        <f t="shared" si="528"/>
        <v>45654.664179104475</v>
      </c>
      <c r="AW551" s="86">
        <f t="shared" si="558"/>
        <v>2.3316512963285192E-2</v>
      </c>
      <c r="AX551" s="98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/>
      <c r="BI551" s="66"/>
      <c r="BP551" s="132"/>
      <c r="BQ551" s="132"/>
      <c r="BR551" s="132"/>
      <c r="BS551" s="132"/>
      <c r="BU551" s="66"/>
      <c r="BV551" s="124"/>
    </row>
    <row r="552" spans="2:74" s="10" customFormat="1" ht="14.25" customHeight="1">
      <c r="B552" s="505"/>
      <c r="C552" s="507"/>
      <c r="D552" s="494"/>
      <c r="E552" s="501"/>
      <c r="F552" s="501"/>
      <c r="G552" s="101" t="s">
        <v>147</v>
      </c>
      <c r="H552" s="183">
        <v>1650078</v>
      </c>
      <c r="I552" s="151">
        <f>IFERROR(H552/E549,"-")</f>
        <v>9.7648146095551825E-3</v>
      </c>
      <c r="J552" s="183">
        <v>13</v>
      </c>
      <c r="K552" s="151">
        <f>IFERROR(J552/F549,"-")</f>
        <v>4.1666666666666664E-2</v>
      </c>
      <c r="L552" s="186">
        <f t="shared" si="524"/>
        <v>126929.07692307692</v>
      </c>
      <c r="M552" s="86">
        <f t="shared" si="554"/>
        <v>2.262049765094832E-3</v>
      </c>
      <c r="N552" s="501"/>
      <c r="O552" s="501"/>
      <c r="P552" s="101" t="s">
        <v>147</v>
      </c>
      <c r="Q552" s="183">
        <v>4878</v>
      </c>
      <c r="R552" s="151">
        <f>IFERROR(Q552/N549,"-")</f>
        <v>1.4343569961071232E-4</v>
      </c>
      <c r="S552" s="183">
        <v>1</v>
      </c>
      <c r="T552" s="151">
        <f>IFERROR(S552/O549,"-")</f>
        <v>2.3255813953488372E-2</v>
      </c>
      <c r="U552" s="186">
        <f t="shared" si="525"/>
        <v>4878</v>
      </c>
      <c r="V552" s="86">
        <f t="shared" si="555"/>
        <v>1.7400382808421786E-4</v>
      </c>
      <c r="W552" s="501"/>
      <c r="X552" s="501"/>
      <c r="Y552" s="101" t="s">
        <v>147</v>
      </c>
      <c r="Z552" s="183">
        <v>10723</v>
      </c>
      <c r="AA552" s="151">
        <f>IFERROR(Z552/W549,"-")</f>
        <v>8.2520035522939841E-4</v>
      </c>
      <c r="AB552" s="183">
        <v>1</v>
      </c>
      <c r="AC552" s="151">
        <f>IFERROR(AB552/X549,"-")</f>
        <v>3.8461538461538464E-2</v>
      </c>
      <c r="AD552" s="186">
        <f t="shared" si="526"/>
        <v>10723</v>
      </c>
      <c r="AE552" s="86">
        <f t="shared" si="556"/>
        <v>1.7400382808421786E-4</v>
      </c>
      <c r="AF552" s="501"/>
      <c r="AG552" s="501"/>
      <c r="AH552" s="101" t="s">
        <v>147</v>
      </c>
      <c r="AI552" s="183">
        <v>33784</v>
      </c>
      <c r="AJ552" s="151">
        <f>IFERROR(AI552/AF549,"-")</f>
        <v>9.3843975224568318E-4</v>
      </c>
      <c r="AK552" s="183">
        <v>2</v>
      </c>
      <c r="AL552" s="151">
        <f>IFERROR(AK552/AG549,"-")</f>
        <v>4.2553191489361701E-2</v>
      </c>
      <c r="AM552" s="186">
        <f t="shared" si="527"/>
        <v>16892</v>
      </c>
      <c r="AN552" s="86">
        <f t="shared" si="557"/>
        <v>3.4800765616843573E-4</v>
      </c>
      <c r="AO552" s="501"/>
      <c r="AP552" s="520"/>
      <c r="AQ552" s="101" t="s">
        <v>147</v>
      </c>
      <c r="AR552" s="183">
        <f t="shared" si="522"/>
        <v>1699463</v>
      </c>
      <c r="AS552" s="151">
        <f>IFERROR(AR552/AO549,"-")</f>
        <v>6.7443054519779125E-3</v>
      </c>
      <c r="AT552" s="183">
        <f t="shared" si="523"/>
        <v>17</v>
      </c>
      <c r="AU552" s="151">
        <f>IFERROR(AT552/AP549,"-")</f>
        <v>3.9719626168224297E-2</v>
      </c>
      <c r="AV552" s="186">
        <f t="shared" si="528"/>
        <v>99968.411764705888</v>
      </c>
      <c r="AW552" s="86">
        <f t="shared" si="558"/>
        <v>2.9580650774317036E-3</v>
      </c>
      <c r="AX552" s="98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P552" s="132"/>
      <c r="BQ552" s="132"/>
      <c r="BR552" s="132"/>
      <c r="BS552" s="132"/>
      <c r="BU552" s="66"/>
      <c r="BV552" s="124"/>
    </row>
    <row r="553" spans="2:74" s="10" customFormat="1" ht="14.25" customHeight="1">
      <c r="B553" s="505"/>
      <c r="C553" s="507"/>
      <c r="D553" s="494"/>
      <c r="E553" s="501"/>
      <c r="F553" s="501"/>
      <c r="G553" s="101" t="s">
        <v>148</v>
      </c>
      <c r="H553" s="183">
        <v>9748319</v>
      </c>
      <c r="I553" s="151">
        <f>IFERROR(H553/E549,"-")</f>
        <v>5.7688501870702097E-2</v>
      </c>
      <c r="J553" s="183">
        <v>99</v>
      </c>
      <c r="K553" s="151">
        <f>IFERROR(J553/F549,"-")</f>
        <v>0.31730769230769229</v>
      </c>
      <c r="L553" s="186">
        <f t="shared" si="524"/>
        <v>98467.868686868693</v>
      </c>
      <c r="M553" s="86">
        <f t="shared" si="554"/>
        <v>1.7226378980337569E-2</v>
      </c>
      <c r="N553" s="501"/>
      <c r="O553" s="501"/>
      <c r="P553" s="101" t="s">
        <v>148</v>
      </c>
      <c r="Q553" s="183">
        <v>189791</v>
      </c>
      <c r="R553" s="151">
        <f>IFERROR(Q553/N549,"-")</f>
        <v>5.5807308045954709E-3</v>
      </c>
      <c r="S553" s="183">
        <v>10</v>
      </c>
      <c r="T553" s="151">
        <f>IFERROR(S553/O549,"-")</f>
        <v>0.23255813953488372</v>
      </c>
      <c r="U553" s="186">
        <f t="shared" si="525"/>
        <v>18979.099999999999</v>
      </c>
      <c r="V553" s="86">
        <f t="shared" si="555"/>
        <v>1.7400382808421785E-3</v>
      </c>
      <c r="W553" s="501"/>
      <c r="X553" s="501"/>
      <c r="Y553" s="101" t="s">
        <v>148</v>
      </c>
      <c r="Z553" s="183">
        <v>310492</v>
      </c>
      <c r="AA553" s="151">
        <f>IFERROR(Z553/W549,"-")</f>
        <v>2.3894256149947439E-2</v>
      </c>
      <c r="AB553" s="183">
        <v>9</v>
      </c>
      <c r="AC553" s="151">
        <f>IFERROR(AB553/X549,"-")</f>
        <v>0.34615384615384615</v>
      </c>
      <c r="AD553" s="186">
        <f t="shared" si="526"/>
        <v>34499.111111111109</v>
      </c>
      <c r="AE553" s="86">
        <f t="shared" si="556"/>
        <v>1.5660344527579607E-3</v>
      </c>
      <c r="AF553" s="501"/>
      <c r="AG553" s="501"/>
      <c r="AH553" s="101" t="s">
        <v>148</v>
      </c>
      <c r="AI553" s="183">
        <v>522600</v>
      </c>
      <c r="AJ553" s="151">
        <f>IFERROR(AI553/AF549,"-")</f>
        <v>1.4516594083696249E-2</v>
      </c>
      <c r="AK553" s="183">
        <v>11</v>
      </c>
      <c r="AL553" s="151">
        <f>IFERROR(AK553/AG549,"-")</f>
        <v>0.23404255319148937</v>
      </c>
      <c r="AM553" s="186">
        <f t="shared" si="527"/>
        <v>47509.090909090912</v>
      </c>
      <c r="AN553" s="86">
        <f t="shared" si="557"/>
        <v>1.9140421089263965E-3</v>
      </c>
      <c r="AO553" s="501"/>
      <c r="AP553" s="520"/>
      <c r="AQ553" s="101" t="s">
        <v>148</v>
      </c>
      <c r="AR553" s="183">
        <f t="shared" si="522"/>
        <v>10771202</v>
      </c>
      <c r="AS553" s="151">
        <f>IFERROR(AR553/AO549,"-")</f>
        <v>4.274542980515339E-2</v>
      </c>
      <c r="AT553" s="183">
        <f t="shared" si="523"/>
        <v>129</v>
      </c>
      <c r="AU553" s="151">
        <f>IFERROR(AT553/AP549,"-")</f>
        <v>0.30140186915887851</v>
      </c>
      <c r="AV553" s="186">
        <f t="shared" si="528"/>
        <v>83497.689922480626</v>
      </c>
      <c r="AW553" s="86">
        <f t="shared" si="558"/>
        <v>2.2446493822864105E-2</v>
      </c>
      <c r="AX553" s="98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P553" s="132"/>
      <c r="BQ553" s="132"/>
      <c r="BR553" s="132"/>
      <c r="BS553" s="132"/>
      <c r="BU553" s="66"/>
      <c r="BV553" s="124"/>
    </row>
    <row r="554" spans="2:74" s="10" customFormat="1" ht="14.25" customHeight="1">
      <c r="B554" s="505"/>
      <c r="C554" s="507"/>
      <c r="D554" s="494"/>
      <c r="E554" s="501"/>
      <c r="F554" s="501"/>
      <c r="G554" s="101" t="s">
        <v>149</v>
      </c>
      <c r="H554" s="183">
        <v>6416309</v>
      </c>
      <c r="I554" s="151">
        <f>IFERROR(H554/E549,"-")</f>
        <v>3.7970367378160549E-2</v>
      </c>
      <c r="J554" s="183">
        <v>117</v>
      </c>
      <c r="K554" s="151">
        <f>IFERROR(J554/F549,"-")</f>
        <v>0.375</v>
      </c>
      <c r="L554" s="186">
        <f t="shared" si="524"/>
        <v>54840.24786324786</v>
      </c>
      <c r="M554" s="86">
        <f t="shared" si="554"/>
        <v>2.035844788585349E-2</v>
      </c>
      <c r="N554" s="501"/>
      <c r="O554" s="501"/>
      <c r="P554" s="101" t="s">
        <v>149</v>
      </c>
      <c r="Q554" s="183">
        <v>1979875</v>
      </c>
      <c r="R554" s="151">
        <f>IFERROR(Q554/N549,"-")</f>
        <v>5.821745710675668E-2</v>
      </c>
      <c r="S554" s="183">
        <v>20</v>
      </c>
      <c r="T554" s="151">
        <f>IFERROR(S554/O549,"-")</f>
        <v>0.46511627906976744</v>
      </c>
      <c r="U554" s="186">
        <f t="shared" si="525"/>
        <v>98993.75</v>
      </c>
      <c r="V554" s="86">
        <f t="shared" si="555"/>
        <v>3.4800765616843569E-3</v>
      </c>
      <c r="W554" s="501"/>
      <c r="X554" s="501"/>
      <c r="Y554" s="101" t="s">
        <v>149</v>
      </c>
      <c r="Z554" s="183">
        <v>572813</v>
      </c>
      <c r="AA554" s="151">
        <f>IFERROR(Z554/W549,"-")</f>
        <v>4.4081459580342944E-2</v>
      </c>
      <c r="AB554" s="183">
        <v>11</v>
      </c>
      <c r="AC554" s="151">
        <f>IFERROR(AB554/X549,"-")</f>
        <v>0.42307692307692307</v>
      </c>
      <c r="AD554" s="186">
        <f t="shared" si="526"/>
        <v>52073.909090909088</v>
      </c>
      <c r="AE554" s="86">
        <f t="shared" si="556"/>
        <v>1.9140421089263965E-3</v>
      </c>
      <c r="AF554" s="501"/>
      <c r="AG554" s="501"/>
      <c r="AH554" s="101" t="s">
        <v>149</v>
      </c>
      <c r="AI554" s="183">
        <v>1339813</v>
      </c>
      <c r="AJ554" s="151">
        <f>IFERROR(AI554/AF549,"-")</f>
        <v>3.7216841693569307E-2</v>
      </c>
      <c r="AK554" s="183">
        <v>18</v>
      </c>
      <c r="AL554" s="151">
        <f>IFERROR(AK554/AG549,"-")</f>
        <v>0.38297872340425532</v>
      </c>
      <c r="AM554" s="186">
        <f t="shared" si="527"/>
        <v>74434.055555555562</v>
      </c>
      <c r="AN554" s="86">
        <f t="shared" si="557"/>
        <v>3.1320689055159214E-3</v>
      </c>
      <c r="AO554" s="501"/>
      <c r="AP554" s="520"/>
      <c r="AQ554" s="101" t="s">
        <v>149</v>
      </c>
      <c r="AR554" s="183">
        <f t="shared" si="522"/>
        <v>10308810</v>
      </c>
      <c r="AS554" s="151">
        <f>IFERROR(AR554/AO549,"-")</f>
        <v>4.0910430816325172E-2</v>
      </c>
      <c r="AT554" s="183">
        <f t="shared" si="523"/>
        <v>166</v>
      </c>
      <c r="AU554" s="151">
        <f>IFERROR(AT554/AP549,"-")</f>
        <v>0.38785046728971961</v>
      </c>
      <c r="AV554" s="186">
        <f t="shared" si="528"/>
        <v>62101.265060240963</v>
      </c>
      <c r="AW554" s="86">
        <f t="shared" si="558"/>
        <v>2.8884635461980165E-2</v>
      </c>
      <c r="AX554" s="98"/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P554" s="132"/>
      <c r="BQ554" s="132"/>
      <c r="BR554" s="132"/>
      <c r="BS554" s="132"/>
      <c r="BU554" s="66"/>
      <c r="BV554" s="124"/>
    </row>
    <row r="555" spans="2:74" s="10" customFormat="1" ht="14.25" customHeight="1">
      <c r="B555" s="505"/>
      <c r="C555" s="507"/>
      <c r="D555" s="494"/>
      <c r="E555" s="501"/>
      <c r="F555" s="501"/>
      <c r="G555" s="101" t="s">
        <v>150</v>
      </c>
      <c r="H555" s="183">
        <v>5106728</v>
      </c>
      <c r="I555" s="151">
        <f>IFERROR(H555/E549,"-")</f>
        <v>3.0220542411585706E-2</v>
      </c>
      <c r="J555" s="183">
        <v>26</v>
      </c>
      <c r="K555" s="151">
        <f>IFERROR(J555/F549,"-")</f>
        <v>8.3333333333333329E-2</v>
      </c>
      <c r="L555" s="186">
        <f t="shared" si="524"/>
        <v>196412.61538461538</v>
      </c>
      <c r="M555" s="86">
        <f t="shared" si="554"/>
        <v>4.524099530189664E-3</v>
      </c>
      <c r="N555" s="501"/>
      <c r="O555" s="501"/>
      <c r="P555" s="101" t="s">
        <v>150</v>
      </c>
      <c r="Q555" s="183">
        <v>424051</v>
      </c>
      <c r="R555" s="151">
        <f>IFERROR(Q555/N549,"-")</f>
        <v>1.2469055320955756E-2</v>
      </c>
      <c r="S555" s="183">
        <v>7</v>
      </c>
      <c r="T555" s="151">
        <f>IFERROR(S555/O549,"-")</f>
        <v>0.16279069767441862</v>
      </c>
      <c r="U555" s="186">
        <f t="shared" si="525"/>
        <v>60578.714285714283</v>
      </c>
      <c r="V555" s="86">
        <f t="shared" si="555"/>
        <v>1.2180267965895249E-3</v>
      </c>
      <c r="W555" s="501"/>
      <c r="X555" s="501"/>
      <c r="Y555" s="101" t="s">
        <v>150</v>
      </c>
      <c r="Z555" s="183">
        <v>287202</v>
      </c>
      <c r="AA555" s="151">
        <f>IFERROR(Z555/W549,"-")</f>
        <v>2.2101948374763938E-2</v>
      </c>
      <c r="AB555" s="183">
        <v>1</v>
      </c>
      <c r="AC555" s="151">
        <f>IFERROR(AB555/X549,"-")</f>
        <v>3.8461538461538464E-2</v>
      </c>
      <c r="AD555" s="186">
        <f t="shared" si="526"/>
        <v>287202</v>
      </c>
      <c r="AE555" s="86">
        <f t="shared" si="556"/>
        <v>1.7400382808421786E-4</v>
      </c>
      <c r="AF555" s="501"/>
      <c r="AG555" s="501"/>
      <c r="AH555" s="101" t="s">
        <v>150</v>
      </c>
      <c r="AI555" s="183">
        <v>1531941</v>
      </c>
      <c r="AJ555" s="151">
        <f>IFERROR(AI555/AF549,"-")</f>
        <v>4.2553703898147173E-2</v>
      </c>
      <c r="AK555" s="183">
        <v>7</v>
      </c>
      <c r="AL555" s="151">
        <f>IFERROR(AK555/AG549,"-")</f>
        <v>0.14893617021276595</v>
      </c>
      <c r="AM555" s="186">
        <f t="shared" si="527"/>
        <v>218848.71428571429</v>
      </c>
      <c r="AN555" s="86">
        <f t="shared" si="557"/>
        <v>1.2180267965895249E-3</v>
      </c>
      <c r="AO555" s="501"/>
      <c r="AP555" s="520"/>
      <c r="AQ555" s="101" t="s">
        <v>150</v>
      </c>
      <c r="AR555" s="183">
        <f t="shared" si="522"/>
        <v>7349922</v>
      </c>
      <c r="AS555" s="151">
        <f>IFERROR(AR555/AO549,"-")</f>
        <v>2.9168107229290901E-2</v>
      </c>
      <c r="AT555" s="183">
        <f t="shared" si="523"/>
        <v>41</v>
      </c>
      <c r="AU555" s="151">
        <f>IFERROR(AT555/AP549,"-")</f>
        <v>9.5794392523364483E-2</v>
      </c>
      <c r="AV555" s="186">
        <f t="shared" si="528"/>
        <v>179266.39024390245</v>
      </c>
      <c r="AW555" s="86">
        <f t="shared" si="558"/>
        <v>7.1341569514529321E-3</v>
      </c>
      <c r="AX555" s="98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P555" s="132"/>
      <c r="BQ555" s="132"/>
      <c r="BR555" s="132"/>
      <c r="BS555" s="132"/>
      <c r="BU555" s="66"/>
      <c r="BV555" s="124"/>
    </row>
    <row r="556" spans="2:74" s="10" customFormat="1" ht="14.25" customHeight="1">
      <c r="B556" s="505"/>
      <c r="C556" s="507"/>
      <c r="D556" s="494"/>
      <c r="E556" s="501"/>
      <c r="F556" s="501"/>
      <c r="G556" s="101" t="s">
        <v>160</v>
      </c>
      <c r="H556" s="183">
        <v>0</v>
      </c>
      <c r="I556" s="151">
        <f>IFERROR(H556/E549,"-")</f>
        <v>0</v>
      </c>
      <c r="J556" s="183">
        <v>0</v>
      </c>
      <c r="K556" s="151">
        <f>IFERROR(J556/F549,"-")</f>
        <v>0</v>
      </c>
      <c r="L556" s="186" t="str">
        <f t="shared" si="524"/>
        <v>-</v>
      </c>
      <c r="M556" s="86">
        <f t="shared" si="554"/>
        <v>0</v>
      </c>
      <c r="N556" s="501"/>
      <c r="O556" s="501"/>
      <c r="P556" s="101" t="s">
        <v>160</v>
      </c>
      <c r="Q556" s="183">
        <v>0</v>
      </c>
      <c r="R556" s="151">
        <f>IFERROR(Q556/N549,"-")</f>
        <v>0</v>
      </c>
      <c r="S556" s="183">
        <v>0</v>
      </c>
      <c r="T556" s="151">
        <f>IFERROR(S556/O549,"-")</f>
        <v>0</v>
      </c>
      <c r="U556" s="186" t="str">
        <f t="shared" si="525"/>
        <v>-</v>
      </c>
      <c r="V556" s="86">
        <f t="shared" si="555"/>
        <v>0</v>
      </c>
      <c r="W556" s="501"/>
      <c r="X556" s="501"/>
      <c r="Y556" s="101" t="s">
        <v>160</v>
      </c>
      <c r="Z556" s="183">
        <v>0</v>
      </c>
      <c r="AA556" s="151">
        <f>IFERROR(Z556/W549,"-")</f>
        <v>0</v>
      </c>
      <c r="AB556" s="183">
        <v>0</v>
      </c>
      <c r="AC556" s="151">
        <f>IFERROR(AB556/X549,"-")</f>
        <v>0</v>
      </c>
      <c r="AD556" s="186" t="str">
        <f t="shared" si="526"/>
        <v>-</v>
      </c>
      <c r="AE556" s="86">
        <f t="shared" si="556"/>
        <v>0</v>
      </c>
      <c r="AF556" s="501"/>
      <c r="AG556" s="501"/>
      <c r="AH556" s="101" t="s">
        <v>160</v>
      </c>
      <c r="AI556" s="183">
        <v>0</v>
      </c>
      <c r="AJ556" s="151">
        <f>IFERROR(AI556/AF549,"-")</f>
        <v>0</v>
      </c>
      <c r="AK556" s="183">
        <v>0</v>
      </c>
      <c r="AL556" s="151">
        <f>IFERROR(AK556/AG549,"-")</f>
        <v>0</v>
      </c>
      <c r="AM556" s="186" t="str">
        <f t="shared" si="527"/>
        <v>-</v>
      </c>
      <c r="AN556" s="86">
        <f t="shared" si="557"/>
        <v>0</v>
      </c>
      <c r="AO556" s="501"/>
      <c r="AP556" s="520"/>
      <c r="AQ556" s="101" t="s">
        <v>160</v>
      </c>
      <c r="AR556" s="183">
        <f t="shared" si="522"/>
        <v>0</v>
      </c>
      <c r="AS556" s="151">
        <f>IFERROR(AR556/AO549,"-")</f>
        <v>0</v>
      </c>
      <c r="AT556" s="183">
        <f t="shared" si="523"/>
        <v>0</v>
      </c>
      <c r="AU556" s="151">
        <f>IFERROR(AT556/AP549,"-")</f>
        <v>0</v>
      </c>
      <c r="AV556" s="186" t="str">
        <f t="shared" si="528"/>
        <v>-</v>
      </c>
      <c r="AW556" s="86">
        <f t="shared" si="558"/>
        <v>0</v>
      </c>
      <c r="AX556" s="98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P556" s="132"/>
      <c r="BQ556" s="132"/>
      <c r="BR556" s="132"/>
      <c r="BS556" s="132"/>
      <c r="BU556" s="66"/>
      <c r="BV556" s="124"/>
    </row>
    <row r="557" spans="2:74" s="10" customFormat="1" ht="14.25" customHeight="1">
      <c r="B557" s="505"/>
      <c r="C557" s="507"/>
      <c r="D557" s="494"/>
      <c r="E557" s="501"/>
      <c r="F557" s="501"/>
      <c r="G557" s="101" t="s">
        <v>151</v>
      </c>
      <c r="H557" s="183">
        <v>10512</v>
      </c>
      <c r="I557" s="151">
        <f>IFERROR(H557/E549,"-")</f>
        <v>6.2207805434436481E-5</v>
      </c>
      <c r="J557" s="183">
        <v>3</v>
      </c>
      <c r="K557" s="151">
        <f>IFERROR(J557/F549,"-")</f>
        <v>9.6153846153846159E-3</v>
      </c>
      <c r="L557" s="186">
        <f t="shared" si="524"/>
        <v>3504</v>
      </c>
      <c r="M557" s="86">
        <f t="shared" si="554"/>
        <v>5.2201148425265356E-4</v>
      </c>
      <c r="N557" s="501"/>
      <c r="O557" s="501"/>
      <c r="P557" s="101" t="s">
        <v>151</v>
      </c>
      <c r="Q557" s="183">
        <v>0</v>
      </c>
      <c r="R557" s="151">
        <f>IFERROR(Q557/N549,"-")</f>
        <v>0</v>
      </c>
      <c r="S557" s="183">
        <v>0</v>
      </c>
      <c r="T557" s="151">
        <f>IFERROR(S557/O549,"-")</f>
        <v>0</v>
      </c>
      <c r="U557" s="186" t="str">
        <f t="shared" si="525"/>
        <v>-</v>
      </c>
      <c r="V557" s="86">
        <f t="shared" si="555"/>
        <v>0</v>
      </c>
      <c r="W557" s="501"/>
      <c r="X557" s="501"/>
      <c r="Y557" s="101" t="s">
        <v>151</v>
      </c>
      <c r="Z557" s="183">
        <v>0</v>
      </c>
      <c r="AA557" s="151">
        <f>IFERROR(Z557/W549,"-")</f>
        <v>0</v>
      </c>
      <c r="AB557" s="183">
        <v>0</v>
      </c>
      <c r="AC557" s="151">
        <f>IFERROR(AB557/X549,"-")</f>
        <v>0</v>
      </c>
      <c r="AD557" s="186" t="str">
        <f t="shared" si="526"/>
        <v>-</v>
      </c>
      <c r="AE557" s="86">
        <f t="shared" si="556"/>
        <v>0</v>
      </c>
      <c r="AF557" s="501"/>
      <c r="AG557" s="501"/>
      <c r="AH557" s="101" t="s">
        <v>151</v>
      </c>
      <c r="AI557" s="183">
        <v>0</v>
      </c>
      <c r="AJ557" s="151">
        <f>IFERROR(AI557/AF549,"-")</f>
        <v>0</v>
      </c>
      <c r="AK557" s="183">
        <v>0</v>
      </c>
      <c r="AL557" s="151">
        <f>IFERROR(AK557/AG549,"-")</f>
        <v>0</v>
      </c>
      <c r="AM557" s="186" t="str">
        <f t="shared" si="527"/>
        <v>-</v>
      </c>
      <c r="AN557" s="86">
        <f t="shared" si="557"/>
        <v>0</v>
      </c>
      <c r="AO557" s="501"/>
      <c r="AP557" s="520"/>
      <c r="AQ557" s="101" t="s">
        <v>151</v>
      </c>
      <c r="AR557" s="183">
        <f t="shared" si="522"/>
        <v>10512</v>
      </c>
      <c r="AS557" s="151">
        <f>IFERROR(AR557/AO549,"-")</f>
        <v>4.1716788721609012E-5</v>
      </c>
      <c r="AT557" s="183">
        <f t="shared" si="523"/>
        <v>3</v>
      </c>
      <c r="AU557" s="151">
        <f>IFERROR(AT557/AP549,"-")</f>
        <v>7.0093457943925233E-3</v>
      </c>
      <c r="AV557" s="186">
        <f t="shared" si="528"/>
        <v>3504</v>
      </c>
      <c r="AW557" s="86">
        <f t="shared" si="558"/>
        <v>5.2201148425265356E-4</v>
      </c>
      <c r="AX557" s="98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P557" s="132"/>
      <c r="BQ557" s="132"/>
      <c r="BR557" s="132"/>
      <c r="BS557" s="132"/>
      <c r="BU557" s="66"/>
      <c r="BV557" s="124"/>
    </row>
    <row r="558" spans="2:74" s="10" customFormat="1" ht="14.25" customHeight="1">
      <c r="B558" s="505"/>
      <c r="C558" s="507"/>
      <c r="D558" s="494"/>
      <c r="E558" s="501"/>
      <c r="F558" s="501"/>
      <c r="G558" s="101" t="s">
        <v>152</v>
      </c>
      <c r="H558" s="183">
        <v>63835</v>
      </c>
      <c r="I558" s="151">
        <f>IFERROR(H558/E549,"-")</f>
        <v>3.777621061555606E-4</v>
      </c>
      <c r="J558" s="183">
        <v>11</v>
      </c>
      <c r="K558" s="151">
        <f>IFERROR(J558/F549,"-")</f>
        <v>3.5256410256410256E-2</v>
      </c>
      <c r="L558" s="186">
        <f t="shared" si="524"/>
        <v>5803.181818181818</v>
      </c>
      <c r="M558" s="86">
        <f t="shared" si="554"/>
        <v>1.9140421089263965E-3</v>
      </c>
      <c r="N558" s="501"/>
      <c r="O558" s="501"/>
      <c r="P558" s="101" t="s">
        <v>152</v>
      </c>
      <c r="Q558" s="183">
        <v>371</v>
      </c>
      <c r="R558" s="151">
        <f>IFERROR(Q558/N549,"-")</f>
        <v>1.0909111225004977E-5</v>
      </c>
      <c r="S558" s="183">
        <v>1</v>
      </c>
      <c r="T558" s="151">
        <f>IFERROR(S558/O549,"-")</f>
        <v>2.3255813953488372E-2</v>
      </c>
      <c r="U558" s="186">
        <f t="shared" si="525"/>
        <v>371</v>
      </c>
      <c r="V558" s="86">
        <f t="shared" si="555"/>
        <v>1.7400382808421786E-4</v>
      </c>
      <c r="W558" s="501"/>
      <c r="X558" s="501"/>
      <c r="Y558" s="101" t="s">
        <v>152</v>
      </c>
      <c r="Z558" s="183">
        <v>0</v>
      </c>
      <c r="AA558" s="151">
        <f>IFERROR(Z558/W549,"-")</f>
        <v>0</v>
      </c>
      <c r="AB558" s="183">
        <v>0</v>
      </c>
      <c r="AC558" s="151">
        <f>IFERROR(AB558/X549,"-")</f>
        <v>0</v>
      </c>
      <c r="AD558" s="186" t="str">
        <f t="shared" si="526"/>
        <v>-</v>
      </c>
      <c r="AE558" s="86">
        <f t="shared" si="556"/>
        <v>0</v>
      </c>
      <c r="AF558" s="501"/>
      <c r="AG558" s="501"/>
      <c r="AH558" s="101" t="s">
        <v>152</v>
      </c>
      <c r="AI558" s="183">
        <v>26462</v>
      </c>
      <c r="AJ558" s="151">
        <f>IFERROR(AI558/AF549,"-")</f>
        <v>7.3505188029615403E-4</v>
      </c>
      <c r="AK558" s="183">
        <v>2</v>
      </c>
      <c r="AL558" s="151">
        <f>IFERROR(AK558/AG549,"-")</f>
        <v>4.2553191489361701E-2</v>
      </c>
      <c r="AM558" s="186">
        <f t="shared" si="527"/>
        <v>13231</v>
      </c>
      <c r="AN558" s="86">
        <f t="shared" si="557"/>
        <v>3.4800765616843573E-4</v>
      </c>
      <c r="AO558" s="501"/>
      <c r="AP558" s="520"/>
      <c r="AQ558" s="101" t="s">
        <v>152</v>
      </c>
      <c r="AR558" s="183">
        <f t="shared" si="522"/>
        <v>90668</v>
      </c>
      <c r="AS558" s="151">
        <f>IFERROR(AR558/AO549,"-")</f>
        <v>3.598152397080333E-4</v>
      </c>
      <c r="AT558" s="183">
        <f t="shared" si="523"/>
        <v>14</v>
      </c>
      <c r="AU558" s="151">
        <f>IFERROR(AT558/AP549,"-")</f>
        <v>3.2710280373831772E-2</v>
      </c>
      <c r="AV558" s="186">
        <f t="shared" si="528"/>
        <v>6476.2857142857147</v>
      </c>
      <c r="AW558" s="86">
        <f t="shared" si="558"/>
        <v>2.4360535931790498E-3</v>
      </c>
      <c r="AX558" s="98"/>
      <c r="AY558" s="66"/>
      <c r="AZ558" s="66"/>
      <c r="BA558" s="66"/>
      <c r="BB558" s="66"/>
      <c r="BC558" s="66"/>
      <c r="BD558" s="66"/>
      <c r="BE558" s="66"/>
      <c r="BF558" s="66"/>
      <c r="BG558" s="66"/>
      <c r="BH558" s="66"/>
      <c r="BI558" s="66"/>
      <c r="BP558" s="132"/>
      <c r="BQ558" s="132"/>
      <c r="BR558" s="132"/>
      <c r="BS558" s="132"/>
      <c r="BU558" s="66"/>
      <c r="BV558" s="124"/>
    </row>
    <row r="559" spans="2:74" s="10" customFormat="1" ht="14.25" customHeight="1">
      <c r="B559" s="505"/>
      <c r="C559" s="507"/>
      <c r="D559" s="494"/>
      <c r="E559" s="501"/>
      <c r="F559" s="501"/>
      <c r="G559" s="101" t="s">
        <v>153</v>
      </c>
      <c r="H559" s="183">
        <v>2003</v>
      </c>
      <c r="I559" s="151">
        <f>IFERROR(H559/E549,"-")</f>
        <v>1.1853332789685718E-5</v>
      </c>
      <c r="J559" s="183">
        <v>1</v>
      </c>
      <c r="K559" s="151">
        <f>IFERROR(J559/F549,"-")</f>
        <v>3.205128205128205E-3</v>
      </c>
      <c r="L559" s="186">
        <f t="shared" si="524"/>
        <v>2003</v>
      </c>
      <c r="M559" s="86">
        <f t="shared" si="554"/>
        <v>1.7400382808421786E-4</v>
      </c>
      <c r="N559" s="501"/>
      <c r="O559" s="501"/>
      <c r="P559" s="101" t="s">
        <v>153</v>
      </c>
      <c r="Q559" s="183">
        <v>4900</v>
      </c>
      <c r="R559" s="151">
        <f>IFERROR(Q559/N549,"-")</f>
        <v>1.440826010849714E-4</v>
      </c>
      <c r="S559" s="183">
        <v>1</v>
      </c>
      <c r="T559" s="151">
        <f>IFERROR(S559/O549,"-")</f>
        <v>2.3255813953488372E-2</v>
      </c>
      <c r="U559" s="186">
        <f t="shared" si="525"/>
        <v>4900</v>
      </c>
      <c r="V559" s="86">
        <f t="shared" si="555"/>
        <v>1.7400382808421786E-4</v>
      </c>
      <c r="W559" s="501"/>
      <c r="X559" s="501"/>
      <c r="Y559" s="101" t="s">
        <v>153</v>
      </c>
      <c r="Z559" s="183">
        <v>0</v>
      </c>
      <c r="AA559" s="151">
        <f>IFERROR(Z559/W549,"-")</f>
        <v>0</v>
      </c>
      <c r="AB559" s="183">
        <v>0</v>
      </c>
      <c r="AC559" s="151">
        <f>IFERROR(AB559/X549,"-")</f>
        <v>0</v>
      </c>
      <c r="AD559" s="186" t="str">
        <f t="shared" si="526"/>
        <v>-</v>
      </c>
      <c r="AE559" s="86">
        <f t="shared" si="556"/>
        <v>0</v>
      </c>
      <c r="AF559" s="501"/>
      <c r="AG559" s="501"/>
      <c r="AH559" s="101" t="s">
        <v>153</v>
      </c>
      <c r="AI559" s="183">
        <v>8244</v>
      </c>
      <c r="AJ559" s="151">
        <f>IFERROR(AI559/AF549,"-")</f>
        <v>2.2899885500572497E-4</v>
      </c>
      <c r="AK559" s="183">
        <v>1</v>
      </c>
      <c r="AL559" s="151">
        <f>IFERROR(AK559/AG549,"-")</f>
        <v>2.1276595744680851E-2</v>
      </c>
      <c r="AM559" s="186">
        <f t="shared" si="527"/>
        <v>8244</v>
      </c>
      <c r="AN559" s="86">
        <f t="shared" si="557"/>
        <v>1.7400382808421786E-4</v>
      </c>
      <c r="AO559" s="501"/>
      <c r="AP559" s="520"/>
      <c r="AQ559" s="101" t="s">
        <v>153</v>
      </c>
      <c r="AR559" s="183">
        <f t="shared" si="522"/>
        <v>15147</v>
      </c>
      <c r="AS559" s="151">
        <f>IFERROR(AR559/AO549,"-")</f>
        <v>6.0110749502112987E-5</v>
      </c>
      <c r="AT559" s="183">
        <f t="shared" si="523"/>
        <v>3</v>
      </c>
      <c r="AU559" s="151">
        <f>IFERROR(AT559/AP549,"-")</f>
        <v>7.0093457943925233E-3</v>
      </c>
      <c r="AV559" s="186">
        <f t="shared" si="528"/>
        <v>5049</v>
      </c>
      <c r="AW559" s="86">
        <f t="shared" si="558"/>
        <v>5.2201148425265356E-4</v>
      </c>
      <c r="AX559" s="98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P559" s="132"/>
      <c r="BQ559" s="132"/>
      <c r="BR559" s="132"/>
      <c r="BS559" s="132"/>
      <c r="BU559" s="66"/>
      <c r="BV559" s="124"/>
    </row>
    <row r="560" spans="2:74" s="10" customFormat="1" ht="14.25" customHeight="1">
      <c r="B560" s="505"/>
      <c r="C560" s="507"/>
      <c r="D560" s="494"/>
      <c r="E560" s="501"/>
      <c r="F560" s="501"/>
      <c r="G560" s="101" t="s">
        <v>154</v>
      </c>
      <c r="H560" s="183">
        <v>824159</v>
      </c>
      <c r="I560" s="151">
        <f>IFERROR(H560/E549,"-")</f>
        <v>4.8771996498325476E-3</v>
      </c>
      <c r="J560" s="183">
        <v>1</v>
      </c>
      <c r="K560" s="151">
        <f>IFERROR(J560/F549,"-")</f>
        <v>3.205128205128205E-3</v>
      </c>
      <c r="L560" s="186">
        <f t="shared" si="524"/>
        <v>824159</v>
      </c>
      <c r="M560" s="86">
        <f t="shared" si="554"/>
        <v>1.7400382808421786E-4</v>
      </c>
      <c r="N560" s="501"/>
      <c r="O560" s="501"/>
      <c r="P560" s="101" t="s">
        <v>154</v>
      </c>
      <c r="Q560" s="183">
        <v>1013</v>
      </c>
      <c r="R560" s="151">
        <f>IFERROR(Q560/N549,"-")</f>
        <v>2.9786872428382862E-5</v>
      </c>
      <c r="S560" s="183">
        <v>1</v>
      </c>
      <c r="T560" s="151">
        <f>IFERROR(S560/O549,"-")</f>
        <v>2.3255813953488372E-2</v>
      </c>
      <c r="U560" s="186">
        <f t="shared" si="525"/>
        <v>1013</v>
      </c>
      <c r="V560" s="86">
        <f t="shared" si="555"/>
        <v>1.7400382808421786E-4</v>
      </c>
      <c r="W560" s="501"/>
      <c r="X560" s="501"/>
      <c r="Y560" s="101" t="s">
        <v>154</v>
      </c>
      <c r="Z560" s="183">
        <v>0</v>
      </c>
      <c r="AA560" s="151">
        <f>IFERROR(Z560/W549,"-")</f>
        <v>0</v>
      </c>
      <c r="AB560" s="183">
        <v>0</v>
      </c>
      <c r="AC560" s="151">
        <f>IFERROR(AB560/X549,"-")</f>
        <v>0</v>
      </c>
      <c r="AD560" s="186" t="str">
        <f t="shared" si="526"/>
        <v>-</v>
      </c>
      <c r="AE560" s="86">
        <f t="shared" si="556"/>
        <v>0</v>
      </c>
      <c r="AF560" s="501"/>
      <c r="AG560" s="501"/>
      <c r="AH560" s="101" t="s">
        <v>154</v>
      </c>
      <c r="AI560" s="183">
        <v>0</v>
      </c>
      <c r="AJ560" s="151">
        <f>IFERROR(AI560/AF549,"-")</f>
        <v>0</v>
      </c>
      <c r="AK560" s="183">
        <v>0</v>
      </c>
      <c r="AL560" s="151">
        <f>IFERROR(AK560/AG549,"-")</f>
        <v>0</v>
      </c>
      <c r="AM560" s="186" t="str">
        <f t="shared" si="527"/>
        <v>-</v>
      </c>
      <c r="AN560" s="86">
        <f t="shared" si="557"/>
        <v>0</v>
      </c>
      <c r="AO560" s="501"/>
      <c r="AP560" s="520"/>
      <c r="AQ560" s="101" t="s">
        <v>154</v>
      </c>
      <c r="AR560" s="183">
        <f t="shared" si="522"/>
        <v>825172</v>
      </c>
      <c r="AS560" s="151">
        <f>IFERROR(AR560/AO549,"-")</f>
        <v>3.2746885448047517E-3</v>
      </c>
      <c r="AT560" s="183">
        <f t="shared" si="523"/>
        <v>2</v>
      </c>
      <c r="AU560" s="151">
        <f>IFERROR(AT560/AP549,"-")</f>
        <v>4.6728971962616819E-3</v>
      </c>
      <c r="AV560" s="186">
        <f t="shared" si="528"/>
        <v>412586</v>
      </c>
      <c r="AW560" s="86">
        <f t="shared" si="558"/>
        <v>3.4800765616843573E-4</v>
      </c>
      <c r="AX560" s="98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P560" s="132"/>
      <c r="BQ560" s="132"/>
      <c r="BR560" s="132"/>
      <c r="BS560" s="132"/>
      <c r="BU560" s="66"/>
      <c r="BV560" s="124"/>
    </row>
    <row r="561" spans="2:74" s="10" customFormat="1" ht="14.25" customHeight="1">
      <c r="B561" s="505"/>
      <c r="C561" s="507"/>
      <c r="D561" s="494"/>
      <c r="E561" s="501"/>
      <c r="F561" s="501"/>
      <c r="G561" s="101" t="s">
        <v>155</v>
      </c>
      <c r="H561" s="183">
        <v>742657</v>
      </c>
      <c r="I561" s="151">
        <f>IFERROR(H561/E549,"-")</f>
        <v>4.3948879528655149E-3</v>
      </c>
      <c r="J561" s="183">
        <v>33</v>
      </c>
      <c r="K561" s="151">
        <f>IFERROR(J561/F549,"-")</f>
        <v>0.10576923076923077</v>
      </c>
      <c r="L561" s="186">
        <f t="shared" si="524"/>
        <v>22504.757575757576</v>
      </c>
      <c r="M561" s="86">
        <f t="shared" si="554"/>
        <v>5.742126326779189E-3</v>
      </c>
      <c r="N561" s="501"/>
      <c r="O561" s="501"/>
      <c r="P561" s="101" t="s">
        <v>155</v>
      </c>
      <c r="Q561" s="183">
        <v>397160</v>
      </c>
      <c r="R561" s="151">
        <f>IFERROR(Q561/N549,"-")</f>
        <v>1.1678335887123926E-2</v>
      </c>
      <c r="S561" s="183">
        <v>3</v>
      </c>
      <c r="T561" s="151">
        <f>IFERROR(S561/O549,"-")</f>
        <v>6.9767441860465115E-2</v>
      </c>
      <c r="U561" s="186">
        <f t="shared" si="525"/>
        <v>132386.66666666666</v>
      </c>
      <c r="V561" s="86">
        <f t="shared" si="555"/>
        <v>5.2201148425265356E-4</v>
      </c>
      <c r="W561" s="501"/>
      <c r="X561" s="501"/>
      <c r="Y561" s="101" t="s">
        <v>155</v>
      </c>
      <c r="Z561" s="183">
        <v>42023</v>
      </c>
      <c r="AA561" s="151">
        <f>IFERROR(Z561/W549,"-")</f>
        <v>3.2339265623244438E-3</v>
      </c>
      <c r="AB561" s="183">
        <v>1</v>
      </c>
      <c r="AC561" s="151">
        <f>IFERROR(AB561/X549,"-")</f>
        <v>3.8461538461538464E-2</v>
      </c>
      <c r="AD561" s="186">
        <f t="shared" si="526"/>
        <v>42023</v>
      </c>
      <c r="AE561" s="86">
        <f t="shared" si="556"/>
        <v>1.7400382808421786E-4</v>
      </c>
      <c r="AF561" s="501"/>
      <c r="AG561" s="501"/>
      <c r="AH561" s="101" t="s">
        <v>155</v>
      </c>
      <c r="AI561" s="183">
        <v>121778</v>
      </c>
      <c r="AJ561" s="151">
        <f>IFERROR(AI561/AF549,"-")</f>
        <v>3.3827053086956786E-3</v>
      </c>
      <c r="AK561" s="183">
        <v>4</v>
      </c>
      <c r="AL561" s="151">
        <f>IFERROR(AK561/AG549,"-")</f>
        <v>8.5106382978723402E-2</v>
      </c>
      <c r="AM561" s="186">
        <f t="shared" si="527"/>
        <v>30444.5</v>
      </c>
      <c r="AN561" s="86">
        <f t="shared" si="557"/>
        <v>6.9601531233687145E-4</v>
      </c>
      <c r="AO561" s="501"/>
      <c r="AP561" s="520"/>
      <c r="AQ561" s="101" t="s">
        <v>155</v>
      </c>
      <c r="AR561" s="183">
        <f t="shared" si="522"/>
        <v>1303618</v>
      </c>
      <c r="AS561" s="151">
        <f>IFERROR(AR561/AO549,"-")</f>
        <v>5.173397705449629E-3</v>
      </c>
      <c r="AT561" s="183">
        <f t="shared" si="523"/>
        <v>41</v>
      </c>
      <c r="AU561" s="151">
        <f>IFERROR(AT561/AP549,"-")</f>
        <v>9.5794392523364483E-2</v>
      </c>
      <c r="AV561" s="186">
        <f t="shared" si="528"/>
        <v>31795.560975609755</v>
      </c>
      <c r="AW561" s="86">
        <f t="shared" si="558"/>
        <v>7.1341569514529321E-3</v>
      </c>
      <c r="AX561" s="98"/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P561" s="132"/>
      <c r="BQ561" s="132"/>
      <c r="BR561" s="132"/>
      <c r="BS561" s="132"/>
      <c r="BU561" s="66"/>
      <c r="BV561" s="124"/>
    </row>
    <row r="562" spans="2:74" s="10" customFormat="1" ht="14.25" customHeight="1">
      <c r="B562" s="505"/>
      <c r="C562" s="507"/>
      <c r="D562" s="494"/>
      <c r="E562" s="501"/>
      <c r="F562" s="501"/>
      <c r="G562" s="101" t="s">
        <v>156</v>
      </c>
      <c r="H562" s="183">
        <v>1600181</v>
      </c>
      <c r="I562" s="151">
        <f>IFERROR(H562/E549,"-")</f>
        <v>9.4695346563814699E-3</v>
      </c>
      <c r="J562" s="183">
        <v>22</v>
      </c>
      <c r="K562" s="151">
        <f>IFERROR(J562/F549,"-")</f>
        <v>7.0512820512820512E-2</v>
      </c>
      <c r="L562" s="186">
        <f t="shared" si="524"/>
        <v>72735.5</v>
      </c>
      <c r="M562" s="86">
        <f t="shared" si="554"/>
        <v>3.8280842178527929E-3</v>
      </c>
      <c r="N562" s="501"/>
      <c r="O562" s="501"/>
      <c r="P562" s="101" t="s">
        <v>156</v>
      </c>
      <c r="Q562" s="183">
        <v>58335</v>
      </c>
      <c r="R562" s="151">
        <f>IFERROR(Q562/N549,"-")</f>
        <v>1.7153180682228176E-3</v>
      </c>
      <c r="S562" s="183">
        <v>1</v>
      </c>
      <c r="T562" s="151">
        <f>IFERROR(S562/O549,"-")</f>
        <v>2.3255813953488372E-2</v>
      </c>
      <c r="U562" s="186">
        <f t="shared" si="525"/>
        <v>58335</v>
      </c>
      <c r="V562" s="86">
        <f t="shared" si="555"/>
        <v>1.7400382808421786E-4</v>
      </c>
      <c r="W562" s="501"/>
      <c r="X562" s="501"/>
      <c r="Y562" s="101" t="s">
        <v>156</v>
      </c>
      <c r="Z562" s="183">
        <v>296769</v>
      </c>
      <c r="AA562" s="151">
        <f>IFERROR(Z562/W549,"-")</f>
        <v>2.283818746815941E-2</v>
      </c>
      <c r="AB562" s="183">
        <v>1</v>
      </c>
      <c r="AC562" s="151">
        <f>IFERROR(AB562/X549,"-")</f>
        <v>3.8461538461538464E-2</v>
      </c>
      <c r="AD562" s="186">
        <f t="shared" si="526"/>
        <v>296769</v>
      </c>
      <c r="AE562" s="86">
        <f t="shared" si="556"/>
        <v>1.7400382808421786E-4</v>
      </c>
      <c r="AF562" s="501"/>
      <c r="AG562" s="501"/>
      <c r="AH562" s="101" t="s">
        <v>156</v>
      </c>
      <c r="AI562" s="183">
        <v>178022</v>
      </c>
      <c r="AJ562" s="151">
        <f>IFERROR(AI562/AF549,"-")</f>
        <v>4.9450308304014035E-3</v>
      </c>
      <c r="AK562" s="183">
        <v>8</v>
      </c>
      <c r="AL562" s="151">
        <f>IFERROR(AK562/AG549,"-")</f>
        <v>0.1702127659574468</v>
      </c>
      <c r="AM562" s="186">
        <f t="shared" si="527"/>
        <v>22252.75</v>
      </c>
      <c r="AN562" s="86">
        <f t="shared" si="557"/>
        <v>1.3920306246737429E-3</v>
      </c>
      <c r="AO562" s="501"/>
      <c r="AP562" s="520"/>
      <c r="AQ562" s="101" t="s">
        <v>156</v>
      </c>
      <c r="AR562" s="183">
        <f t="shared" si="522"/>
        <v>2133307</v>
      </c>
      <c r="AS562" s="151">
        <f>IFERROR(AR562/AO549,"-")</f>
        <v>8.4660119289697057E-3</v>
      </c>
      <c r="AT562" s="183">
        <f t="shared" si="523"/>
        <v>32</v>
      </c>
      <c r="AU562" s="151">
        <f>IFERROR(AT562/AP549,"-")</f>
        <v>7.476635514018691E-2</v>
      </c>
      <c r="AV562" s="186">
        <f t="shared" si="528"/>
        <v>66665.84375</v>
      </c>
      <c r="AW562" s="86">
        <f t="shared" si="558"/>
        <v>5.5681224986949716E-3</v>
      </c>
      <c r="AX562" s="98"/>
      <c r="AY562" s="66"/>
      <c r="AZ562" s="66"/>
      <c r="BA562" s="66"/>
      <c r="BB562" s="66"/>
      <c r="BC562" s="66"/>
      <c r="BD562" s="66"/>
      <c r="BE562" s="66"/>
      <c r="BF562" s="66"/>
      <c r="BG562" s="66"/>
      <c r="BH562" s="66"/>
      <c r="BI562" s="66"/>
      <c r="BP562" s="132"/>
      <c r="BQ562" s="132"/>
      <c r="BR562" s="132"/>
      <c r="BS562" s="132"/>
      <c r="BU562" s="66"/>
      <c r="BV562" s="124"/>
    </row>
    <row r="563" spans="2:74" s="10" customFormat="1" ht="14.25" customHeight="1">
      <c r="B563" s="505"/>
      <c r="C563" s="507"/>
      <c r="D563" s="494"/>
      <c r="E563" s="501"/>
      <c r="F563" s="501"/>
      <c r="G563" s="101" t="s">
        <v>157</v>
      </c>
      <c r="H563" s="183">
        <v>948181</v>
      </c>
      <c r="I563" s="151">
        <f>IFERROR(H563/E549,"-")</f>
        <v>5.6111357652805765E-3</v>
      </c>
      <c r="J563" s="183">
        <v>22</v>
      </c>
      <c r="K563" s="151">
        <f>IFERROR(J563/F549,"-")</f>
        <v>7.0512820512820512E-2</v>
      </c>
      <c r="L563" s="186">
        <f t="shared" si="524"/>
        <v>43099.13636363636</v>
      </c>
      <c r="M563" s="86">
        <f t="shared" si="554"/>
        <v>3.8280842178527929E-3</v>
      </c>
      <c r="N563" s="501"/>
      <c r="O563" s="501"/>
      <c r="P563" s="101" t="s">
        <v>157</v>
      </c>
      <c r="Q563" s="183">
        <v>24961</v>
      </c>
      <c r="R563" s="151">
        <f>IFERROR(Q563/N549,"-")</f>
        <v>7.3396853177183077E-4</v>
      </c>
      <c r="S563" s="183">
        <v>2</v>
      </c>
      <c r="T563" s="151">
        <f>IFERROR(S563/O549,"-")</f>
        <v>4.6511627906976744E-2</v>
      </c>
      <c r="U563" s="186">
        <f t="shared" si="525"/>
        <v>12480.5</v>
      </c>
      <c r="V563" s="86">
        <f t="shared" si="555"/>
        <v>3.4800765616843573E-4</v>
      </c>
      <c r="W563" s="501"/>
      <c r="X563" s="501"/>
      <c r="Y563" s="101" t="s">
        <v>157</v>
      </c>
      <c r="Z563" s="183">
        <v>12723</v>
      </c>
      <c r="AA563" s="151">
        <f>IFERROR(Z563/W549,"-")</f>
        <v>9.7911257293515209E-4</v>
      </c>
      <c r="AB563" s="183">
        <v>2</v>
      </c>
      <c r="AC563" s="151">
        <f>IFERROR(AB563/X549,"-")</f>
        <v>7.6923076923076927E-2</v>
      </c>
      <c r="AD563" s="186">
        <f t="shared" si="526"/>
        <v>6361.5</v>
      </c>
      <c r="AE563" s="86">
        <f t="shared" si="556"/>
        <v>3.4800765616843573E-4</v>
      </c>
      <c r="AF563" s="501"/>
      <c r="AG563" s="501"/>
      <c r="AH563" s="101" t="s">
        <v>157</v>
      </c>
      <c r="AI563" s="183">
        <v>184178</v>
      </c>
      <c r="AJ563" s="151">
        <f>IFERROR(AI563/AF549,"-")</f>
        <v>5.1160299754056783E-3</v>
      </c>
      <c r="AK563" s="183">
        <v>8</v>
      </c>
      <c r="AL563" s="151">
        <f>IFERROR(AK563/AG549,"-")</f>
        <v>0.1702127659574468</v>
      </c>
      <c r="AM563" s="186">
        <f t="shared" si="527"/>
        <v>23022.25</v>
      </c>
      <c r="AN563" s="86">
        <f t="shared" si="557"/>
        <v>1.3920306246737429E-3</v>
      </c>
      <c r="AO563" s="501"/>
      <c r="AP563" s="520"/>
      <c r="AQ563" s="101" t="s">
        <v>157</v>
      </c>
      <c r="AR563" s="183">
        <f t="shared" si="522"/>
        <v>1170043</v>
      </c>
      <c r="AS563" s="151">
        <f>IFERROR(AR563/AO549,"-")</f>
        <v>4.6433063761603475E-3</v>
      </c>
      <c r="AT563" s="183">
        <f t="shared" si="523"/>
        <v>34</v>
      </c>
      <c r="AU563" s="151">
        <f>IFERROR(AT563/AP549,"-")</f>
        <v>7.9439252336448593E-2</v>
      </c>
      <c r="AV563" s="186">
        <f t="shared" si="528"/>
        <v>34413.029411764706</v>
      </c>
      <c r="AW563" s="86">
        <f t="shared" si="558"/>
        <v>5.9161301548634072E-3</v>
      </c>
      <c r="AX563" s="98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P563" s="132"/>
      <c r="BQ563" s="132"/>
      <c r="BR563" s="132"/>
      <c r="BS563" s="132"/>
      <c r="BU563" s="66"/>
      <c r="BV563" s="124"/>
    </row>
    <row r="564" spans="2:74" s="10" customFormat="1" ht="14.25" customHeight="1">
      <c r="B564" s="505"/>
      <c r="C564" s="507"/>
      <c r="D564" s="494"/>
      <c r="E564" s="501"/>
      <c r="F564" s="501"/>
      <c r="G564" s="102" t="s">
        <v>158</v>
      </c>
      <c r="H564" s="184">
        <v>180985</v>
      </c>
      <c r="I564" s="152">
        <f>IFERROR(H564/E549,"-")</f>
        <v>1.071031170714563E-3</v>
      </c>
      <c r="J564" s="184">
        <v>19</v>
      </c>
      <c r="K564" s="152">
        <f>IFERROR(J564/F549,"-")</f>
        <v>6.0897435897435896E-2</v>
      </c>
      <c r="L564" s="187">
        <f t="shared" si="524"/>
        <v>9525.5263157894733</v>
      </c>
      <c r="M564" s="87">
        <f t="shared" si="554"/>
        <v>3.3060727336001391E-3</v>
      </c>
      <c r="N564" s="501"/>
      <c r="O564" s="501"/>
      <c r="P564" s="102" t="s">
        <v>158</v>
      </c>
      <c r="Q564" s="184">
        <v>14308</v>
      </c>
      <c r="R564" s="152">
        <f>IFERROR(Q564/N549,"-")</f>
        <v>4.2072119516811646E-4</v>
      </c>
      <c r="S564" s="184">
        <v>3</v>
      </c>
      <c r="T564" s="152">
        <f>IFERROR(S564/O549,"-")</f>
        <v>6.9767441860465115E-2</v>
      </c>
      <c r="U564" s="187">
        <f t="shared" si="525"/>
        <v>4769.333333333333</v>
      </c>
      <c r="V564" s="87">
        <f t="shared" si="555"/>
        <v>5.2201148425265356E-4</v>
      </c>
      <c r="W564" s="501"/>
      <c r="X564" s="501"/>
      <c r="Y564" s="102" t="s">
        <v>158</v>
      </c>
      <c r="Z564" s="184">
        <v>1722</v>
      </c>
      <c r="AA564" s="152">
        <f>IFERROR(Z564/W549,"-")</f>
        <v>1.3251841944465393E-4</v>
      </c>
      <c r="AB564" s="184">
        <v>1</v>
      </c>
      <c r="AC564" s="152">
        <f>IFERROR(AB564/X549,"-")</f>
        <v>3.8461538461538464E-2</v>
      </c>
      <c r="AD564" s="187">
        <f t="shared" si="526"/>
        <v>1722</v>
      </c>
      <c r="AE564" s="87">
        <f t="shared" si="556"/>
        <v>1.7400382808421786E-4</v>
      </c>
      <c r="AF564" s="501"/>
      <c r="AG564" s="501"/>
      <c r="AH564" s="102" t="s">
        <v>158</v>
      </c>
      <c r="AI564" s="184">
        <v>65430</v>
      </c>
      <c r="AJ564" s="152">
        <f>IFERROR(AI564/AF549,"-")</f>
        <v>1.8174909125454372E-3</v>
      </c>
      <c r="AK564" s="184">
        <v>6</v>
      </c>
      <c r="AL564" s="152">
        <f>IFERROR(AK564/AG549,"-")</f>
        <v>0.1276595744680851</v>
      </c>
      <c r="AM564" s="187">
        <f t="shared" si="527"/>
        <v>10905</v>
      </c>
      <c r="AN564" s="87">
        <f t="shared" si="557"/>
        <v>1.0440229685053071E-3</v>
      </c>
      <c r="AO564" s="501"/>
      <c r="AP564" s="520"/>
      <c r="AQ564" s="102" t="s">
        <v>158</v>
      </c>
      <c r="AR564" s="184">
        <f t="shared" si="522"/>
        <v>262445</v>
      </c>
      <c r="AS564" s="152">
        <f>IFERROR(AR564/AO549,"-")</f>
        <v>1.0415109033526139E-3</v>
      </c>
      <c r="AT564" s="184">
        <f t="shared" si="523"/>
        <v>29</v>
      </c>
      <c r="AU564" s="152">
        <f>IFERROR(AT564/AP549,"-")</f>
        <v>6.7757009345794386E-2</v>
      </c>
      <c r="AV564" s="187">
        <f t="shared" si="528"/>
        <v>9049.8275862068967</v>
      </c>
      <c r="AW564" s="87">
        <f t="shared" si="558"/>
        <v>5.0461110144423178E-3</v>
      </c>
      <c r="AX564" s="98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P564" s="132"/>
      <c r="BQ564" s="132"/>
      <c r="BR564" s="132"/>
      <c r="BS564" s="132"/>
      <c r="BU564" s="66"/>
      <c r="BV564" s="124"/>
    </row>
    <row r="565" spans="2:74" s="10" customFormat="1" ht="14.25" customHeight="1">
      <c r="B565" s="505"/>
      <c r="C565" s="508"/>
      <c r="D565" s="495"/>
      <c r="E565" s="502"/>
      <c r="F565" s="502"/>
      <c r="G565" s="103" t="s">
        <v>81</v>
      </c>
      <c r="H565" s="174">
        <v>34466257</v>
      </c>
      <c r="I565" s="152">
        <f>IFERROR(H565/E549,"-")</f>
        <v>0.2039640610263779</v>
      </c>
      <c r="J565" s="184">
        <v>244</v>
      </c>
      <c r="K565" s="152">
        <f>IFERROR(J565/F549,"-")</f>
        <v>0.78205128205128205</v>
      </c>
      <c r="L565" s="187">
        <f t="shared" si="524"/>
        <v>141255.15163934426</v>
      </c>
      <c r="M565" s="88">
        <f t="shared" si="554"/>
        <v>4.2456934052549154E-2</v>
      </c>
      <c r="N565" s="502"/>
      <c r="O565" s="502"/>
      <c r="P565" s="103" t="s">
        <v>81</v>
      </c>
      <c r="Q565" s="174">
        <v>7686240</v>
      </c>
      <c r="R565" s="152">
        <f>IFERROR(Q565/N549,"-")</f>
        <v>0.22601090852313274</v>
      </c>
      <c r="S565" s="184">
        <v>34</v>
      </c>
      <c r="T565" s="152">
        <f>IFERROR(S565/O549,"-")</f>
        <v>0.79069767441860461</v>
      </c>
      <c r="U565" s="187">
        <f t="shared" si="525"/>
        <v>226065.88235294117</v>
      </c>
      <c r="V565" s="88">
        <f t="shared" si="555"/>
        <v>5.9161301548634072E-3</v>
      </c>
      <c r="W565" s="502"/>
      <c r="X565" s="502"/>
      <c r="Y565" s="103" t="s">
        <v>81</v>
      </c>
      <c r="Z565" s="174">
        <v>4401025</v>
      </c>
      <c r="AA565" s="152">
        <f>IFERROR(Z565/W549,"-")</f>
        <v>0.33868575896423236</v>
      </c>
      <c r="AB565" s="184">
        <v>18</v>
      </c>
      <c r="AC565" s="152">
        <f>IFERROR(AB565/X549,"-")</f>
        <v>0.69230769230769229</v>
      </c>
      <c r="AD565" s="187">
        <f t="shared" si="526"/>
        <v>244501.38888888888</v>
      </c>
      <c r="AE565" s="88">
        <f t="shared" si="556"/>
        <v>3.1320689055159214E-3</v>
      </c>
      <c r="AF565" s="502"/>
      <c r="AG565" s="502"/>
      <c r="AH565" s="103" t="s">
        <v>81</v>
      </c>
      <c r="AI565" s="174">
        <v>5624646</v>
      </c>
      <c r="AJ565" s="152">
        <f>IFERROR(AI565/AF549,"-")</f>
        <v>0.15623938546973931</v>
      </c>
      <c r="AK565" s="184">
        <v>34</v>
      </c>
      <c r="AL565" s="152">
        <f>IFERROR(AK565/AG549,"-")</f>
        <v>0.72340425531914898</v>
      </c>
      <c r="AM565" s="187">
        <f t="shared" si="527"/>
        <v>165430.76470588235</v>
      </c>
      <c r="AN565" s="88">
        <f t="shared" si="557"/>
        <v>5.9161301548634072E-3</v>
      </c>
      <c r="AO565" s="502"/>
      <c r="AP565" s="521"/>
      <c r="AQ565" s="103" t="s">
        <v>81</v>
      </c>
      <c r="AR565" s="174">
        <f t="shared" si="522"/>
        <v>52178168</v>
      </c>
      <c r="AS565" s="152">
        <f>IFERROR(AR565/AO549,"-")</f>
        <v>0.20706864634100269</v>
      </c>
      <c r="AT565" s="184">
        <f t="shared" si="523"/>
        <v>330</v>
      </c>
      <c r="AU565" s="152">
        <f>IFERROR(AT565/AP549,"-")</f>
        <v>0.7710280373831776</v>
      </c>
      <c r="AV565" s="187">
        <f t="shared" si="528"/>
        <v>158115.66060606061</v>
      </c>
      <c r="AW565" s="88">
        <f t="shared" si="558"/>
        <v>5.7421263267791893E-2</v>
      </c>
      <c r="AX565" s="98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P565" s="132"/>
      <c r="BQ565" s="132"/>
      <c r="BR565" s="132"/>
      <c r="BS565" s="132"/>
      <c r="BU565" s="66"/>
      <c r="BV565" s="124"/>
    </row>
    <row r="566" spans="2:74" s="10" customFormat="1" ht="14.25" customHeight="1">
      <c r="B566" s="505">
        <v>34</v>
      </c>
      <c r="C566" s="506" t="s">
        <v>44</v>
      </c>
      <c r="D566" s="493">
        <f>BL38</f>
        <v>25869</v>
      </c>
      <c r="E566" s="503">
        <f t="shared" ref="E566" si="559">VLOOKUP(C566,$AY$5:$BI$78,2,0)</f>
        <v>941022160</v>
      </c>
      <c r="F566" s="503">
        <f t="shared" ref="F566" si="560">VLOOKUP(C566,$AY$5:$BI$78,7,0)</f>
        <v>1513</v>
      </c>
      <c r="G566" s="99" t="s">
        <v>144</v>
      </c>
      <c r="H566" s="182">
        <v>10587347</v>
      </c>
      <c r="I566" s="150">
        <f>IFERROR(H566/E566,"-")</f>
        <v>1.125090082894541E-2</v>
      </c>
      <c r="J566" s="182">
        <v>226</v>
      </c>
      <c r="K566" s="150">
        <f>IFERROR(J566/F566,"-")</f>
        <v>0.14937210839391937</v>
      </c>
      <c r="L566" s="185">
        <f t="shared" si="524"/>
        <v>46846.66814159292</v>
      </c>
      <c r="M566" s="85">
        <f>IFERROR(J566/$BL$38,0)</f>
        <v>8.7363253314778309E-3</v>
      </c>
      <c r="N566" s="503">
        <f t="shared" ref="N566" si="561">VLOOKUP(C566,$AY$5:$BI$78,3,0)</f>
        <v>111079350</v>
      </c>
      <c r="O566" s="503">
        <f t="shared" ref="O566" si="562">VLOOKUP(C566,$AY$5:$BI$78,8,0)</f>
        <v>197</v>
      </c>
      <c r="P566" s="99" t="s">
        <v>144</v>
      </c>
      <c r="Q566" s="182">
        <v>320260</v>
      </c>
      <c r="R566" s="150">
        <f>IFERROR(Q566/N566,"-")</f>
        <v>2.8831641524729845E-3</v>
      </c>
      <c r="S566" s="182">
        <v>25</v>
      </c>
      <c r="T566" s="150">
        <f>IFERROR(S566/O566,"-")</f>
        <v>0.12690355329949238</v>
      </c>
      <c r="U566" s="185">
        <f t="shared" si="525"/>
        <v>12810.4</v>
      </c>
      <c r="V566" s="85">
        <f>IFERROR(S566/$BL$38,0)</f>
        <v>9.6640766941126445E-4</v>
      </c>
      <c r="W566" s="503">
        <f t="shared" ref="W566" si="563">VLOOKUP(C566,$AY$5:$BI$78,4,0)</f>
        <v>74598360</v>
      </c>
      <c r="X566" s="503">
        <f t="shared" ref="X566" si="564">VLOOKUP(C566,$AY$5:$BI$78,9,0)</f>
        <v>99</v>
      </c>
      <c r="Y566" s="99" t="s">
        <v>144</v>
      </c>
      <c r="Z566" s="182">
        <v>550776</v>
      </c>
      <c r="AA566" s="150">
        <f>IFERROR(Z566/W566,"-")</f>
        <v>7.3832186123126567E-3</v>
      </c>
      <c r="AB566" s="182">
        <v>14</v>
      </c>
      <c r="AC566" s="150">
        <f>IFERROR(AB566/X566,"-")</f>
        <v>0.14141414141414141</v>
      </c>
      <c r="AD566" s="185">
        <f t="shared" si="526"/>
        <v>39341.142857142855</v>
      </c>
      <c r="AE566" s="85">
        <f>IFERROR(AB566/$BL$38,0)</f>
        <v>5.4118829487030814E-4</v>
      </c>
      <c r="AF566" s="503">
        <f t="shared" ref="AF566" si="565">VLOOKUP(C566,$AY$5:$BI$78,5,0)</f>
        <v>139806250</v>
      </c>
      <c r="AG566" s="503">
        <f t="shared" ref="AG566" si="566">VLOOKUP(C566,$AY$5:$BI$78,10,0)</f>
        <v>185</v>
      </c>
      <c r="AH566" s="99" t="s">
        <v>144</v>
      </c>
      <c r="AI566" s="182">
        <v>1128237</v>
      </c>
      <c r="AJ566" s="150">
        <f>IFERROR(AI566/AF566,"-")</f>
        <v>8.070004023425276E-3</v>
      </c>
      <c r="AK566" s="182">
        <v>35</v>
      </c>
      <c r="AL566" s="150">
        <f>IFERROR(AK566/AG566,"-")</f>
        <v>0.1891891891891892</v>
      </c>
      <c r="AM566" s="185">
        <f t="shared" si="527"/>
        <v>32235.342857142856</v>
      </c>
      <c r="AN566" s="85">
        <f>IFERROR(AK566/$BL$38,0)</f>
        <v>1.3529707371757703E-3</v>
      </c>
      <c r="AO566" s="503">
        <f t="shared" ref="AO566" si="567">VLOOKUP(C566,$AY$5:$BI$78,6,0)</f>
        <v>1266506120</v>
      </c>
      <c r="AP566" s="519">
        <f t="shared" ref="AP566" si="568">VLOOKUP(C566,$AY$5:$BI$78,11,0)</f>
        <v>1994</v>
      </c>
      <c r="AQ566" s="99" t="s">
        <v>144</v>
      </c>
      <c r="AR566" s="182">
        <f t="shared" si="522"/>
        <v>12586620</v>
      </c>
      <c r="AS566" s="150">
        <f>IFERROR(AR566/AO566,"-")</f>
        <v>9.9380648867294849E-3</v>
      </c>
      <c r="AT566" s="182">
        <f t="shared" si="523"/>
        <v>300</v>
      </c>
      <c r="AU566" s="150">
        <f>IFERROR(AT566/AP566,"-")</f>
        <v>0.15045135406218657</v>
      </c>
      <c r="AV566" s="185">
        <f t="shared" si="528"/>
        <v>41955.4</v>
      </c>
      <c r="AW566" s="85">
        <f>IFERROR(AT566/$BL$38,0)</f>
        <v>1.1596892032935173E-2</v>
      </c>
      <c r="AX566" s="98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P566" s="132"/>
      <c r="BQ566" s="132"/>
      <c r="BR566" s="132"/>
      <c r="BS566" s="132"/>
      <c r="BU566" s="66"/>
      <c r="BV566" s="124"/>
    </row>
    <row r="567" spans="2:74" s="10" customFormat="1" ht="14.25" customHeight="1">
      <c r="B567" s="505"/>
      <c r="C567" s="507"/>
      <c r="D567" s="494"/>
      <c r="E567" s="501"/>
      <c r="F567" s="501"/>
      <c r="G567" s="100" t="s">
        <v>145</v>
      </c>
      <c r="H567" s="183">
        <v>22551992</v>
      </c>
      <c r="I567" s="151">
        <f>IFERROR(H567/E566,"-")</f>
        <v>2.3965420750559158E-2</v>
      </c>
      <c r="J567" s="183">
        <v>381</v>
      </c>
      <c r="K567" s="151">
        <f>IFERROR(J567/F566,"-")</f>
        <v>0.25181758096497026</v>
      </c>
      <c r="L567" s="186">
        <f t="shared" si="524"/>
        <v>59191.580052493438</v>
      </c>
      <c r="M567" s="86">
        <f t="shared" ref="M567:M582" si="569">IFERROR(J567/$BL$38,0)</f>
        <v>1.472805288182767E-2</v>
      </c>
      <c r="N567" s="501"/>
      <c r="O567" s="501"/>
      <c r="P567" s="100" t="s">
        <v>145</v>
      </c>
      <c r="Q567" s="183">
        <v>7084379</v>
      </c>
      <c r="R567" s="151">
        <f>IFERROR(Q567/N566,"-")</f>
        <v>6.3777641838919652E-2</v>
      </c>
      <c r="S567" s="183">
        <v>63</v>
      </c>
      <c r="T567" s="151">
        <f>IFERROR(S567/O566,"-")</f>
        <v>0.31979695431472083</v>
      </c>
      <c r="U567" s="186">
        <f t="shared" si="525"/>
        <v>112450.46031746031</v>
      </c>
      <c r="V567" s="86">
        <f t="shared" ref="V567:V582" si="570">IFERROR(S567/$BL$38,0)</f>
        <v>2.4353473269163864E-3</v>
      </c>
      <c r="W567" s="501"/>
      <c r="X567" s="501"/>
      <c r="Y567" s="100" t="s">
        <v>145</v>
      </c>
      <c r="Z567" s="183">
        <v>3029130</v>
      </c>
      <c r="AA567" s="151">
        <f>IFERROR(Z567/W566,"-")</f>
        <v>4.0605852461099684E-2</v>
      </c>
      <c r="AB567" s="183">
        <v>23</v>
      </c>
      <c r="AC567" s="151">
        <f>IFERROR(AB567/X566,"-")</f>
        <v>0.23232323232323232</v>
      </c>
      <c r="AD567" s="186">
        <f t="shared" si="526"/>
        <v>131701.30434782608</v>
      </c>
      <c r="AE567" s="86">
        <f t="shared" ref="AE567:AE582" si="571">IFERROR(AB567/$BL$38,0)</f>
        <v>8.890950558583633E-4</v>
      </c>
      <c r="AF567" s="501"/>
      <c r="AG567" s="501"/>
      <c r="AH567" s="100" t="s">
        <v>145</v>
      </c>
      <c r="AI567" s="183">
        <v>3704087</v>
      </c>
      <c r="AJ567" s="151">
        <f>IFERROR(AI567/AF566,"-")</f>
        <v>2.649443068532344E-2</v>
      </c>
      <c r="AK567" s="183">
        <v>57</v>
      </c>
      <c r="AL567" s="151">
        <f>IFERROR(AK567/AG566,"-")</f>
        <v>0.30810810810810813</v>
      </c>
      <c r="AM567" s="186">
        <f t="shared" si="527"/>
        <v>64983.982456140351</v>
      </c>
      <c r="AN567" s="86">
        <f t="shared" ref="AN567:AN582" si="572">IFERROR(AK567/$BL$38,0)</f>
        <v>2.2034094862576829E-3</v>
      </c>
      <c r="AO567" s="501"/>
      <c r="AP567" s="520"/>
      <c r="AQ567" s="100" t="s">
        <v>145</v>
      </c>
      <c r="AR567" s="183">
        <f t="shared" si="522"/>
        <v>36369588</v>
      </c>
      <c r="AS567" s="151">
        <f>IFERROR(AR567/AO566,"-")</f>
        <v>2.8716472368882039E-2</v>
      </c>
      <c r="AT567" s="183">
        <f t="shared" si="523"/>
        <v>524</v>
      </c>
      <c r="AU567" s="151">
        <f>IFERROR(AT567/AP566,"-")</f>
        <v>0.26278836509528586</v>
      </c>
      <c r="AV567" s="186">
        <f t="shared" si="528"/>
        <v>69407.610687022898</v>
      </c>
      <c r="AW567" s="86">
        <f t="shared" ref="AW567:AW582" si="573">IFERROR(AT567/$BL$38,0)</f>
        <v>2.0255904750860101E-2</v>
      </c>
      <c r="AX567" s="98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P567" s="132"/>
      <c r="BQ567" s="132"/>
      <c r="BR567" s="132"/>
      <c r="BS567" s="132"/>
      <c r="BU567" s="66"/>
      <c r="BV567" s="124"/>
    </row>
    <row r="568" spans="2:74" s="10" customFormat="1" ht="14.25" customHeight="1">
      <c r="B568" s="505"/>
      <c r="C568" s="507"/>
      <c r="D568" s="494"/>
      <c r="E568" s="501"/>
      <c r="F568" s="501"/>
      <c r="G568" s="101" t="s">
        <v>146</v>
      </c>
      <c r="H568" s="183">
        <v>22001854</v>
      </c>
      <c r="I568" s="151">
        <f>IFERROR(H568/E566,"-")</f>
        <v>2.3380803274600886E-2</v>
      </c>
      <c r="J568" s="183">
        <v>412</v>
      </c>
      <c r="K568" s="151">
        <f>IFERROR(J568/F566,"-")</f>
        <v>0.27230667547918042</v>
      </c>
      <c r="L568" s="186">
        <f t="shared" si="524"/>
        <v>53402.558252427181</v>
      </c>
      <c r="M568" s="86">
        <f t="shared" si="569"/>
        <v>1.5926398391897637E-2</v>
      </c>
      <c r="N568" s="501"/>
      <c r="O568" s="501"/>
      <c r="P568" s="101" t="s">
        <v>146</v>
      </c>
      <c r="Q568" s="183">
        <v>3220260</v>
      </c>
      <c r="R568" s="151">
        <f>IFERROR(Q568/N566,"-")</f>
        <v>2.899062697071958E-2</v>
      </c>
      <c r="S568" s="183">
        <v>55</v>
      </c>
      <c r="T568" s="151">
        <f>IFERROR(S568/O566,"-")</f>
        <v>0.27918781725888325</v>
      </c>
      <c r="U568" s="186">
        <f t="shared" si="525"/>
        <v>58550.181818181816</v>
      </c>
      <c r="V568" s="86">
        <f t="shared" si="570"/>
        <v>2.1260968727047818E-3</v>
      </c>
      <c r="W568" s="501"/>
      <c r="X568" s="501"/>
      <c r="Y568" s="101" t="s">
        <v>146</v>
      </c>
      <c r="Z568" s="183">
        <v>992306</v>
      </c>
      <c r="AA568" s="151">
        <f>IFERROR(Z568/W566,"-")</f>
        <v>1.3301981437661632E-2</v>
      </c>
      <c r="AB568" s="183">
        <v>34</v>
      </c>
      <c r="AC568" s="151">
        <f>IFERROR(AB568/X566,"-")</f>
        <v>0.34343434343434343</v>
      </c>
      <c r="AD568" s="186">
        <f t="shared" si="526"/>
        <v>29185.470588235294</v>
      </c>
      <c r="AE568" s="86">
        <f t="shared" si="571"/>
        <v>1.3143144303993197E-3</v>
      </c>
      <c r="AF568" s="501"/>
      <c r="AG568" s="501"/>
      <c r="AH568" s="101" t="s">
        <v>146</v>
      </c>
      <c r="AI568" s="183">
        <v>953914</v>
      </c>
      <c r="AJ568" s="151">
        <f>IFERROR(AI568/AF566,"-")</f>
        <v>6.823114131163664E-3</v>
      </c>
      <c r="AK568" s="183">
        <v>55</v>
      </c>
      <c r="AL568" s="151">
        <f>IFERROR(AK568/AG566,"-")</f>
        <v>0.29729729729729731</v>
      </c>
      <c r="AM568" s="186">
        <f t="shared" si="527"/>
        <v>17343.890909090907</v>
      </c>
      <c r="AN568" s="86">
        <f t="shared" si="572"/>
        <v>2.1260968727047818E-3</v>
      </c>
      <c r="AO568" s="501"/>
      <c r="AP568" s="520"/>
      <c r="AQ568" s="101" t="s">
        <v>146</v>
      </c>
      <c r="AR568" s="183">
        <f t="shared" si="522"/>
        <v>27168334</v>
      </c>
      <c r="AS568" s="151">
        <f>IFERROR(AR568/AO566,"-")</f>
        <v>2.1451403645803148E-2</v>
      </c>
      <c r="AT568" s="183">
        <f t="shared" si="523"/>
        <v>556</v>
      </c>
      <c r="AU568" s="151">
        <f>IFERROR(AT568/AP566,"-")</f>
        <v>0.27883650952858574</v>
      </c>
      <c r="AV568" s="186">
        <f t="shared" si="528"/>
        <v>48863.910071942446</v>
      </c>
      <c r="AW568" s="86">
        <f t="shared" si="573"/>
        <v>2.149290656770652E-2</v>
      </c>
      <c r="AX568" s="98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P568" s="132"/>
      <c r="BQ568" s="132"/>
      <c r="BR568" s="132"/>
      <c r="BS568" s="132"/>
      <c r="BU568" s="66"/>
      <c r="BV568" s="124"/>
    </row>
    <row r="569" spans="2:74" s="10" customFormat="1" ht="14.25" customHeight="1">
      <c r="B569" s="505"/>
      <c r="C569" s="507"/>
      <c r="D569" s="494"/>
      <c r="E569" s="501"/>
      <c r="F569" s="501"/>
      <c r="G569" s="101" t="s">
        <v>147</v>
      </c>
      <c r="H569" s="183">
        <v>1729827</v>
      </c>
      <c r="I569" s="151">
        <f>IFERROR(H569/E566,"-")</f>
        <v>1.8382425765616401E-3</v>
      </c>
      <c r="J569" s="183">
        <v>53</v>
      </c>
      <c r="K569" s="151">
        <f>IFERROR(J569/F566,"-")</f>
        <v>3.502974223397224E-2</v>
      </c>
      <c r="L569" s="186">
        <f t="shared" si="524"/>
        <v>32638.245283018867</v>
      </c>
      <c r="M569" s="86">
        <f t="shared" si="569"/>
        <v>2.0487842591518806E-3</v>
      </c>
      <c r="N569" s="501"/>
      <c r="O569" s="501"/>
      <c r="P569" s="101" t="s">
        <v>147</v>
      </c>
      <c r="Q569" s="183">
        <v>122904</v>
      </c>
      <c r="R569" s="151">
        <f>IFERROR(Q569/N566,"-")</f>
        <v>1.1064522793840618E-3</v>
      </c>
      <c r="S569" s="183">
        <v>5</v>
      </c>
      <c r="T569" s="151">
        <f>IFERROR(S569/O566,"-")</f>
        <v>2.5380710659898477E-2</v>
      </c>
      <c r="U569" s="186">
        <f t="shared" si="525"/>
        <v>24580.799999999999</v>
      </c>
      <c r="V569" s="86">
        <f t="shared" si="570"/>
        <v>1.932815338822529E-4</v>
      </c>
      <c r="W569" s="501"/>
      <c r="X569" s="501"/>
      <c r="Y569" s="101" t="s">
        <v>147</v>
      </c>
      <c r="Z569" s="183">
        <v>107850</v>
      </c>
      <c r="AA569" s="151">
        <f>IFERROR(Z569/W566,"-")</f>
        <v>1.4457422388374221E-3</v>
      </c>
      <c r="AB569" s="183">
        <v>6</v>
      </c>
      <c r="AC569" s="151">
        <f>IFERROR(AB569/X566,"-")</f>
        <v>6.0606060606060608E-2</v>
      </c>
      <c r="AD569" s="186">
        <f t="shared" si="526"/>
        <v>17975</v>
      </c>
      <c r="AE569" s="86">
        <f t="shared" si="571"/>
        <v>2.3193784065870347E-4</v>
      </c>
      <c r="AF569" s="501"/>
      <c r="AG569" s="501"/>
      <c r="AH569" s="101" t="s">
        <v>147</v>
      </c>
      <c r="AI569" s="183">
        <v>68052</v>
      </c>
      <c r="AJ569" s="151">
        <f>IFERROR(AI569/AF566,"-")</f>
        <v>4.8675935446376684E-4</v>
      </c>
      <c r="AK569" s="183">
        <v>8</v>
      </c>
      <c r="AL569" s="151">
        <f>IFERROR(AK569/AG566,"-")</f>
        <v>4.3243243243243246E-2</v>
      </c>
      <c r="AM569" s="186">
        <f t="shared" si="527"/>
        <v>8506.5</v>
      </c>
      <c r="AN569" s="86">
        <f t="shared" si="572"/>
        <v>3.0925045421160464E-4</v>
      </c>
      <c r="AO569" s="501"/>
      <c r="AP569" s="520"/>
      <c r="AQ569" s="101" t="s">
        <v>147</v>
      </c>
      <c r="AR569" s="183">
        <f t="shared" si="522"/>
        <v>2028633</v>
      </c>
      <c r="AS569" s="151">
        <f>IFERROR(AR569/AO566,"-")</f>
        <v>1.6017553867011711E-3</v>
      </c>
      <c r="AT569" s="183">
        <f t="shared" si="523"/>
        <v>72</v>
      </c>
      <c r="AU569" s="151">
        <f>IFERROR(AT569/AP566,"-")</f>
        <v>3.6108324974924777E-2</v>
      </c>
      <c r="AV569" s="186">
        <f t="shared" si="528"/>
        <v>28175.458333333332</v>
      </c>
      <c r="AW569" s="86">
        <f t="shared" si="573"/>
        <v>2.7832540879044417E-3</v>
      </c>
      <c r="AX569" s="98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P569" s="132"/>
      <c r="BQ569" s="132"/>
      <c r="BR569" s="132"/>
      <c r="BS569" s="132"/>
      <c r="BU569" s="66"/>
      <c r="BV569" s="124"/>
    </row>
    <row r="570" spans="2:74" s="10" customFormat="1" ht="14.25" customHeight="1">
      <c r="B570" s="505"/>
      <c r="C570" s="507"/>
      <c r="D570" s="494"/>
      <c r="E570" s="501"/>
      <c r="F570" s="501"/>
      <c r="G570" s="101" t="s">
        <v>148</v>
      </c>
      <c r="H570" s="183">
        <v>21417027</v>
      </c>
      <c r="I570" s="151">
        <f>IFERROR(H570/E566,"-")</f>
        <v>2.2759322692252008E-2</v>
      </c>
      <c r="J570" s="183">
        <v>440</v>
      </c>
      <c r="K570" s="151">
        <f>IFERROR(J570/F566,"-")</f>
        <v>0.29081295439524124</v>
      </c>
      <c r="L570" s="186">
        <f t="shared" si="524"/>
        <v>48675.061363636363</v>
      </c>
      <c r="M570" s="86">
        <f t="shared" si="569"/>
        <v>1.7008774981638254E-2</v>
      </c>
      <c r="N570" s="501"/>
      <c r="O570" s="501"/>
      <c r="P570" s="101" t="s">
        <v>148</v>
      </c>
      <c r="Q570" s="183">
        <v>1644665</v>
      </c>
      <c r="R570" s="151">
        <f>IFERROR(Q570/N566,"-")</f>
        <v>1.4806217357231565E-2</v>
      </c>
      <c r="S570" s="183">
        <v>61</v>
      </c>
      <c r="T570" s="151">
        <f>IFERROR(S570/O566,"-")</f>
        <v>0.30964467005076141</v>
      </c>
      <c r="U570" s="186">
        <f t="shared" si="525"/>
        <v>26961.721311475409</v>
      </c>
      <c r="V570" s="86">
        <f t="shared" si="570"/>
        <v>2.3580347133634852E-3</v>
      </c>
      <c r="W570" s="501"/>
      <c r="X570" s="501"/>
      <c r="Y570" s="101" t="s">
        <v>148</v>
      </c>
      <c r="Z570" s="183">
        <v>1123652</v>
      </c>
      <c r="AA570" s="151">
        <f>IFERROR(Z570/W566,"-")</f>
        <v>1.5062690386222969E-2</v>
      </c>
      <c r="AB570" s="183">
        <v>28</v>
      </c>
      <c r="AC570" s="151">
        <f>IFERROR(AB570/X566,"-")</f>
        <v>0.28282828282828282</v>
      </c>
      <c r="AD570" s="186">
        <f t="shared" si="526"/>
        <v>40130.428571428572</v>
      </c>
      <c r="AE570" s="86">
        <f t="shared" si="571"/>
        <v>1.0823765897406163E-3</v>
      </c>
      <c r="AF570" s="501"/>
      <c r="AG570" s="501"/>
      <c r="AH570" s="101" t="s">
        <v>148</v>
      </c>
      <c r="AI570" s="183">
        <v>1592291</v>
      </c>
      <c r="AJ570" s="151">
        <f>IFERROR(AI570/AF566,"-")</f>
        <v>1.1389269077741517E-2</v>
      </c>
      <c r="AK570" s="183">
        <v>63</v>
      </c>
      <c r="AL570" s="151">
        <f>IFERROR(AK570/AG566,"-")</f>
        <v>0.34054054054054056</v>
      </c>
      <c r="AM570" s="186">
        <f t="shared" si="527"/>
        <v>25274.460317460318</v>
      </c>
      <c r="AN570" s="86">
        <f t="shared" si="572"/>
        <v>2.4353473269163864E-3</v>
      </c>
      <c r="AO570" s="501"/>
      <c r="AP570" s="520"/>
      <c r="AQ570" s="101" t="s">
        <v>148</v>
      </c>
      <c r="AR570" s="183">
        <f t="shared" si="522"/>
        <v>25777635</v>
      </c>
      <c r="AS570" s="151">
        <f>IFERROR(AR570/AO566,"-")</f>
        <v>2.0353344206500954E-2</v>
      </c>
      <c r="AT570" s="183">
        <f t="shared" si="523"/>
        <v>592</v>
      </c>
      <c r="AU570" s="151">
        <f>IFERROR(AT570/AP566,"-")</f>
        <v>0.29689067201604813</v>
      </c>
      <c r="AV570" s="186">
        <f t="shared" si="528"/>
        <v>43543.302364864867</v>
      </c>
      <c r="AW570" s="86">
        <f t="shared" si="573"/>
        <v>2.2884533611658743E-2</v>
      </c>
      <c r="AX570" s="98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P570" s="132"/>
      <c r="BQ570" s="132"/>
      <c r="BR570" s="132"/>
      <c r="BS570" s="132"/>
      <c r="BU570" s="66"/>
      <c r="BV570" s="124"/>
    </row>
    <row r="571" spans="2:74" s="10" customFormat="1" ht="14.25" customHeight="1">
      <c r="B571" s="505"/>
      <c r="C571" s="507"/>
      <c r="D571" s="494"/>
      <c r="E571" s="501"/>
      <c r="F571" s="501"/>
      <c r="G571" s="101" t="s">
        <v>149</v>
      </c>
      <c r="H571" s="183">
        <v>32386159</v>
      </c>
      <c r="I571" s="151">
        <f>IFERROR(H571/E566,"-")</f>
        <v>3.4415936602385643E-2</v>
      </c>
      <c r="J571" s="183">
        <v>494</v>
      </c>
      <c r="K571" s="151">
        <f>IFERROR(J571/F566,"-")</f>
        <v>0.32650363516192993</v>
      </c>
      <c r="L571" s="186">
        <f t="shared" si="524"/>
        <v>65559.026315789481</v>
      </c>
      <c r="M571" s="86">
        <f t="shared" si="569"/>
        <v>1.9096215547566586E-2</v>
      </c>
      <c r="N571" s="501"/>
      <c r="O571" s="501"/>
      <c r="P571" s="101" t="s">
        <v>149</v>
      </c>
      <c r="Q571" s="183">
        <v>3622320</v>
      </c>
      <c r="R571" s="151">
        <f>IFERROR(Q571/N566,"-")</f>
        <v>3.261020162613483E-2</v>
      </c>
      <c r="S571" s="183">
        <v>68</v>
      </c>
      <c r="T571" s="151">
        <f>IFERROR(S571/O566,"-")</f>
        <v>0.34517766497461927</v>
      </c>
      <c r="U571" s="186">
        <f t="shared" si="525"/>
        <v>53269.411764705881</v>
      </c>
      <c r="V571" s="86">
        <f t="shared" si="570"/>
        <v>2.6286288607986394E-3</v>
      </c>
      <c r="W571" s="501"/>
      <c r="X571" s="501"/>
      <c r="Y571" s="101" t="s">
        <v>149</v>
      </c>
      <c r="Z571" s="183">
        <v>1284047</v>
      </c>
      <c r="AA571" s="151">
        <f>IFERROR(Z571/W566,"-")</f>
        <v>1.7212804678279792E-2</v>
      </c>
      <c r="AB571" s="183">
        <v>25</v>
      </c>
      <c r="AC571" s="151">
        <f>IFERROR(AB571/X566,"-")</f>
        <v>0.25252525252525254</v>
      </c>
      <c r="AD571" s="186">
        <f t="shared" si="526"/>
        <v>51361.88</v>
      </c>
      <c r="AE571" s="86">
        <f t="shared" si="571"/>
        <v>9.6640766941126445E-4</v>
      </c>
      <c r="AF571" s="501"/>
      <c r="AG571" s="501"/>
      <c r="AH571" s="101" t="s">
        <v>149</v>
      </c>
      <c r="AI571" s="183">
        <v>5814909</v>
      </c>
      <c r="AJ571" s="151">
        <f>IFERROR(AI571/AF566,"-")</f>
        <v>4.1592625508516251E-2</v>
      </c>
      <c r="AK571" s="183">
        <v>70</v>
      </c>
      <c r="AL571" s="151">
        <f>IFERROR(AK571/AG566,"-")</f>
        <v>0.3783783783783784</v>
      </c>
      <c r="AM571" s="186">
        <f t="shared" si="527"/>
        <v>83070.128571428577</v>
      </c>
      <c r="AN571" s="86">
        <f t="shared" si="572"/>
        <v>2.7059414743515406E-3</v>
      </c>
      <c r="AO571" s="501"/>
      <c r="AP571" s="520"/>
      <c r="AQ571" s="101" t="s">
        <v>149</v>
      </c>
      <c r="AR571" s="183">
        <f t="shared" si="522"/>
        <v>43107435</v>
      </c>
      <c r="AS571" s="151">
        <f>IFERROR(AR571/AO566,"-")</f>
        <v>3.4036499563065675E-2</v>
      </c>
      <c r="AT571" s="183">
        <f t="shared" si="523"/>
        <v>657</v>
      </c>
      <c r="AU571" s="151">
        <f>IFERROR(AT571/AP566,"-")</f>
        <v>0.32948846539618859</v>
      </c>
      <c r="AV571" s="186">
        <f t="shared" si="528"/>
        <v>65612.534246575349</v>
      </c>
      <c r="AW571" s="86">
        <f t="shared" si="573"/>
        <v>2.5397193552128029E-2</v>
      </c>
      <c r="AX571" s="98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P571" s="132"/>
      <c r="BQ571" s="132"/>
      <c r="BR571" s="132"/>
      <c r="BS571" s="132"/>
      <c r="BU571" s="66"/>
      <c r="BV571" s="124"/>
    </row>
    <row r="572" spans="2:74" s="10" customFormat="1" ht="14.25" customHeight="1">
      <c r="B572" s="505"/>
      <c r="C572" s="507"/>
      <c r="D572" s="494"/>
      <c r="E572" s="501"/>
      <c r="F572" s="501"/>
      <c r="G572" s="101" t="s">
        <v>150</v>
      </c>
      <c r="H572" s="183">
        <v>35990992</v>
      </c>
      <c r="I572" s="151">
        <f>IFERROR(H572/E566,"-")</f>
        <v>3.8246699737655487E-2</v>
      </c>
      <c r="J572" s="183">
        <v>137</v>
      </c>
      <c r="K572" s="151">
        <f>IFERROR(J572/F566,"-")</f>
        <v>9.0548578982154654E-2</v>
      </c>
      <c r="L572" s="186">
        <f t="shared" si="524"/>
        <v>262707.97080291971</v>
      </c>
      <c r="M572" s="86">
        <f t="shared" si="569"/>
        <v>5.2959140283737292E-3</v>
      </c>
      <c r="N572" s="501"/>
      <c r="O572" s="501"/>
      <c r="P572" s="101" t="s">
        <v>150</v>
      </c>
      <c r="Q572" s="183">
        <v>2455276</v>
      </c>
      <c r="R572" s="151">
        <f>IFERROR(Q572/N566,"-")</f>
        <v>2.210380237190801E-2</v>
      </c>
      <c r="S572" s="183">
        <v>23</v>
      </c>
      <c r="T572" s="151">
        <f>IFERROR(S572/O566,"-")</f>
        <v>0.116751269035533</v>
      </c>
      <c r="U572" s="186">
        <f t="shared" si="525"/>
        <v>106751.13043478261</v>
      </c>
      <c r="V572" s="86">
        <f t="shared" si="570"/>
        <v>8.890950558583633E-4</v>
      </c>
      <c r="W572" s="501"/>
      <c r="X572" s="501"/>
      <c r="Y572" s="101" t="s">
        <v>150</v>
      </c>
      <c r="Z572" s="183">
        <v>3730479</v>
      </c>
      <c r="AA572" s="151">
        <f>IFERROR(Z572/W566,"-")</f>
        <v>5.0007520272563631E-2</v>
      </c>
      <c r="AB572" s="183">
        <v>9</v>
      </c>
      <c r="AC572" s="151">
        <f>IFERROR(AB572/X566,"-")</f>
        <v>9.0909090909090912E-2</v>
      </c>
      <c r="AD572" s="186">
        <f t="shared" si="526"/>
        <v>414497.66666666669</v>
      </c>
      <c r="AE572" s="86">
        <f t="shared" si="571"/>
        <v>3.4790676098805522E-4</v>
      </c>
      <c r="AF572" s="501"/>
      <c r="AG572" s="501"/>
      <c r="AH572" s="101" t="s">
        <v>150</v>
      </c>
      <c r="AI572" s="183">
        <v>4813428</v>
      </c>
      <c r="AJ572" s="151">
        <f>IFERROR(AI572/AF566,"-")</f>
        <v>3.442927623049756E-2</v>
      </c>
      <c r="AK572" s="183">
        <v>26</v>
      </c>
      <c r="AL572" s="151">
        <f>IFERROR(AK572/AG566,"-")</f>
        <v>0.14054054054054055</v>
      </c>
      <c r="AM572" s="186">
        <f t="shared" si="527"/>
        <v>185131.84615384616</v>
      </c>
      <c r="AN572" s="86">
        <f t="shared" si="572"/>
        <v>1.0050639761877151E-3</v>
      </c>
      <c r="AO572" s="501"/>
      <c r="AP572" s="520"/>
      <c r="AQ572" s="101" t="s">
        <v>150</v>
      </c>
      <c r="AR572" s="183">
        <f t="shared" si="522"/>
        <v>46990175</v>
      </c>
      <c r="AS572" s="151">
        <f>IFERROR(AR572/AO566,"-")</f>
        <v>3.7102209186324342E-2</v>
      </c>
      <c r="AT572" s="183">
        <f t="shared" si="523"/>
        <v>195</v>
      </c>
      <c r="AU572" s="151">
        <f>IFERROR(AT572/AP566,"-")</f>
        <v>9.7793380140421257E-2</v>
      </c>
      <c r="AV572" s="186">
        <f t="shared" si="528"/>
        <v>240975.25641025641</v>
      </c>
      <c r="AW572" s="86">
        <f t="shared" si="573"/>
        <v>7.5379798214078629E-3</v>
      </c>
      <c r="AX572" s="98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P572" s="132"/>
      <c r="BQ572" s="132"/>
      <c r="BR572" s="132"/>
      <c r="BS572" s="132"/>
      <c r="BU572" s="66"/>
      <c r="BV572" s="124"/>
    </row>
    <row r="573" spans="2:74" s="10" customFormat="1" ht="14.25" customHeight="1">
      <c r="B573" s="505"/>
      <c r="C573" s="507"/>
      <c r="D573" s="494"/>
      <c r="E573" s="501"/>
      <c r="F573" s="501"/>
      <c r="G573" s="101" t="s">
        <v>160</v>
      </c>
      <c r="H573" s="183">
        <v>7189</v>
      </c>
      <c r="I573" s="151">
        <f>IFERROR(H573/E566,"-")</f>
        <v>7.6395650448869336E-6</v>
      </c>
      <c r="J573" s="183">
        <v>1</v>
      </c>
      <c r="K573" s="151">
        <f>IFERROR(J573/F566,"-")</f>
        <v>6.6093853271645734E-4</v>
      </c>
      <c r="L573" s="186">
        <f t="shared" si="524"/>
        <v>7189</v>
      </c>
      <c r="M573" s="86">
        <f t="shared" si="569"/>
        <v>3.865630677645058E-5</v>
      </c>
      <c r="N573" s="501"/>
      <c r="O573" s="501"/>
      <c r="P573" s="101" t="s">
        <v>160</v>
      </c>
      <c r="Q573" s="183">
        <v>0</v>
      </c>
      <c r="R573" s="151">
        <f>IFERROR(Q573/N566,"-")</f>
        <v>0</v>
      </c>
      <c r="S573" s="183">
        <v>0</v>
      </c>
      <c r="T573" s="151">
        <f>IFERROR(S573/O566,"-")</f>
        <v>0</v>
      </c>
      <c r="U573" s="186" t="str">
        <f t="shared" si="525"/>
        <v>-</v>
      </c>
      <c r="V573" s="86">
        <f t="shared" si="570"/>
        <v>0</v>
      </c>
      <c r="W573" s="501"/>
      <c r="X573" s="501"/>
      <c r="Y573" s="101" t="s">
        <v>160</v>
      </c>
      <c r="Z573" s="183">
        <v>0</v>
      </c>
      <c r="AA573" s="151">
        <f>IFERROR(Z573/W566,"-")</f>
        <v>0</v>
      </c>
      <c r="AB573" s="183">
        <v>0</v>
      </c>
      <c r="AC573" s="151">
        <f>IFERROR(AB573/X566,"-")</f>
        <v>0</v>
      </c>
      <c r="AD573" s="186" t="str">
        <f t="shared" si="526"/>
        <v>-</v>
      </c>
      <c r="AE573" s="86">
        <f t="shared" si="571"/>
        <v>0</v>
      </c>
      <c r="AF573" s="501"/>
      <c r="AG573" s="501"/>
      <c r="AH573" s="101" t="s">
        <v>160</v>
      </c>
      <c r="AI573" s="183">
        <v>0</v>
      </c>
      <c r="AJ573" s="151">
        <f>IFERROR(AI573/AF566,"-")</f>
        <v>0</v>
      </c>
      <c r="AK573" s="183">
        <v>0</v>
      </c>
      <c r="AL573" s="151">
        <f>IFERROR(AK573/AG566,"-")</f>
        <v>0</v>
      </c>
      <c r="AM573" s="186" t="str">
        <f t="shared" si="527"/>
        <v>-</v>
      </c>
      <c r="AN573" s="86">
        <f t="shared" si="572"/>
        <v>0</v>
      </c>
      <c r="AO573" s="501"/>
      <c r="AP573" s="520"/>
      <c r="AQ573" s="101" t="s">
        <v>160</v>
      </c>
      <c r="AR573" s="183">
        <f t="shared" si="522"/>
        <v>7189</v>
      </c>
      <c r="AS573" s="151">
        <f>IFERROR(AR573/AO566,"-")</f>
        <v>5.6762457650026985E-6</v>
      </c>
      <c r="AT573" s="183">
        <f t="shared" si="523"/>
        <v>1</v>
      </c>
      <c r="AU573" s="151">
        <f>IFERROR(AT573/AP566,"-")</f>
        <v>5.0150451354062187E-4</v>
      </c>
      <c r="AV573" s="186">
        <f t="shared" si="528"/>
        <v>7189</v>
      </c>
      <c r="AW573" s="86">
        <f t="shared" si="573"/>
        <v>3.865630677645058E-5</v>
      </c>
      <c r="AX573" s="98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P573" s="132"/>
      <c r="BQ573" s="132"/>
      <c r="BR573" s="132"/>
      <c r="BS573" s="132"/>
      <c r="BU573" s="66"/>
      <c r="BV573" s="124"/>
    </row>
    <row r="574" spans="2:74" s="10" customFormat="1" ht="14.25" customHeight="1">
      <c r="B574" s="505"/>
      <c r="C574" s="507"/>
      <c r="D574" s="494"/>
      <c r="E574" s="501"/>
      <c r="F574" s="501"/>
      <c r="G574" s="101" t="s">
        <v>151</v>
      </c>
      <c r="H574" s="183">
        <v>94133</v>
      </c>
      <c r="I574" s="151">
        <f>IFERROR(H574/E566,"-")</f>
        <v>1.0003271336351952E-4</v>
      </c>
      <c r="J574" s="183">
        <v>8</v>
      </c>
      <c r="K574" s="151">
        <f>IFERROR(J574/F566,"-")</f>
        <v>5.2875082617316587E-3</v>
      </c>
      <c r="L574" s="186">
        <f t="shared" si="524"/>
        <v>11766.625</v>
      </c>
      <c r="M574" s="86">
        <f t="shared" si="569"/>
        <v>3.0925045421160464E-4</v>
      </c>
      <c r="N574" s="501"/>
      <c r="O574" s="501"/>
      <c r="P574" s="101" t="s">
        <v>151</v>
      </c>
      <c r="Q574" s="183">
        <v>21971</v>
      </c>
      <c r="R574" s="151">
        <f>IFERROR(Q574/N566,"-")</f>
        <v>1.9779553985506756E-4</v>
      </c>
      <c r="S574" s="183">
        <v>1</v>
      </c>
      <c r="T574" s="151">
        <f>IFERROR(S574/O566,"-")</f>
        <v>5.076142131979695E-3</v>
      </c>
      <c r="U574" s="186">
        <f t="shared" si="525"/>
        <v>21971</v>
      </c>
      <c r="V574" s="86">
        <f t="shared" si="570"/>
        <v>3.865630677645058E-5</v>
      </c>
      <c r="W574" s="501"/>
      <c r="X574" s="501"/>
      <c r="Y574" s="101" t="s">
        <v>151</v>
      </c>
      <c r="Z574" s="183">
        <v>25996</v>
      </c>
      <c r="AA574" s="151">
        <f>IFERROR(Z574/W566,"-")</f>
        <v>3.4847951080962101E-4</v>
      </c>
      <c r="AB574" s="183">
        <v>2</v>
      </c>
      <c r="AC574" s="151">
        <f>IFERROR(AB574/X566,"-")</f>
        <v>2.0202020202020204E-2</v>
      </c>
      <c r="AD574" s="186">
        <f t="shared" si="526"/>
        <v>12998</v>
      </c>
      <c r="AE574" s="86">
        <f t="shared" si="571"/>
        <v>7.7312613552901161E-5</v>
      </c>
      <c r="AF574" s="501"/>
      <c r="AG574" s="501"/>
      <c r="AH574" s="101" t="s">
        <v>151</v>
      </c>
      <c r="AI574" s="183">
        <v>35580</v>
      </c>
      <c r="AJ574" s="151">
        <f>IFERROR(AI574/AF566,"-")</f>
        <v>2.5449506012785553E-4</v>
      </c>
      <c r="AK574" s="183">
        <v>1</v>
      </c>
      <c r="AL574" s="151">
        <f>IFERROR(AK574/AG566,"-")</f>
        <v>5.4054054054054057E-3</v>
      </c>
      <c r="AM574" s="186">
        <f t="shared" si="527"/>
        <v>35580</v>
      </c>
      <c r="AN574" s="86">
        <f t="shared" si="572"/>
        <v>3.865630677645058E-5</v>
      </c>
      <c r="AO574" s="501"/>
      <c r="AP574" s="520"/>
      <c r="AQ574" s="101" t="s">
        <v>151</v>
      </c>
      <c r="AR574" s="183">
        <f t="shared" si="522"/>
        <v>177680</v>
      </c>
      <c r="AS574" s="151">
        <f>IFERROR(AR574/AO566,"-")</f>
        <v>1.4029146578462646E-4</v>
      </c>
      <c r="AT574" s="183">
        <f t="shared" si="523"/>
        <v>12</v>
      </c>
      <c r="AU574" s="151">
        <f>IFERROR(AT574/AP566,"-")</f>
        <v>6.018054162487462E-3</v>
      </c>
      <c r="AV574" s="186">
        <f t="shared" si="528"/>
        <v>14806.666666666666</v>
      </c>
      <c r="AW574" s="86">
        <f t="shared" si="573"/>
        <v>4.6387568131740694E-4</v>
      </c>
      <c r="AX574" s="98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P574" s="132"/>
      <c r="BQ574" s="132"/>
      <c r="BR574" s="132"/>
      <c r="BS574" s="132"/>
      <c r="BU574" s="66"/>
      <c r="BV574" s="124"/>
    </row>
    <row r="575" spans="2:74" s="10" customFormat="1" ht="14.25" customHeight="1">
      <c r="B575" s="505"/>
      <c r="C575" s="507"/>
      <c r="D575" s="494"/>
      <c r="E575" s="501"/>
      <c r="F575" s="501"/>
      <c r="G575" s="101" t="s">
        <v>152</v>
      </c>
      <c r="H575" s="183">
        <v>609888</v>
      </c>
      <c r="I575" s="151">
        <f>IFERROR(H575/E566,"-")</f>
        <v>6.4811226124579253E-4</v>
      </c>
      <c r="J575" s="183">
        <v>56</v>
      </c>
      <c r="K575" s="151">
        <f>IFERROR(J575/F566,"-")</f>
        <v>3.7012557832121616E-2</v>
      </c>
      <c r="L575" s="186">
        <f t="shared" si="524"/>
        <v>10890.857142857143</v>
      </c>
      <c r="M575" s="86">
        <f t="shared" si="569"/>
        <v>2.1647531794812326E-3</v>
      </c>
      <c r="N575" s="501"/>
      <c r="O575" s="501"/>
      <c r="P575" s="101" t="s">
        <v>152</v>
      </c>
      <c r="Q575" s="183">
        <v>121616</v>
      </c>
      <c r="R575" s="151">
        <f>IFERROR(Q575/N566,"-")</f>
        <v>1.0948569648634061E-3</v>
      </c>
      <c r="S575" s="183">
        <v>11</v>
      </c>
      <c r="T575" s="151">
        <f>IFERROR(S575/O566,"-")</f>
        <v>5.5837563451776651E-2</v>
      </c>
      <c r="U575" s="186">
        <f t="shared" si="525"/>
        <v>11056</v>
      </c>
      <c r="V575" s="86">
        <f t="shared" si="570"/>
        <v>4.2521937454095636E-4</v>
      </c>
      <c r="W575" s="501"/>
      <c r="X575" s="501"/>
      <c r="Y575" s="101" t="s">
        <v>152</v>
      </c>
      <c r="Z575" s="183">
        <v>32089</v>
      </c>
      <c r="AA575" s="151">
        <f>IFERROR(Z575/W566,"-")</f>
        <v>4.3015690961570736E-4</v>
      </c>
      <c r="AB575" s="183">
        <v>3</v>
      </c>
      <c r="AC575" s="151">
        <f>IFERROR(AB575/X566,"-")</f>
        <v>3.0303030303030304E-2</v>
      </c>
      <c r="AD575" s="186">
        <f t="shared" si="526"/>
        <v>10696.333333333334</v>
      </c>
      <c r="AE575" s="86">
        <f t="shared" si="571"/>
        <v>1.1596892032935173E-4</v>
      </c>
      <c r="AF575" s="501"/>
      <c r="AG575" s="501"/>
      <c r="AH575" s="101" t="s">
        <v>152</v>
      </c>
      <c r="AI575" s="183">
        <v>242096</v>
      </c>
      <c r="AJ575" s="151">
        <f>IFERROR(AI575/AF566,"-")</f>
        <v>1.7316536277884572E-3</v>
      </c>
      <c r="AK575" s="183">
        <v>10</v>
      </c>
      <c r="AL575" s="151">
        <f>IFERROR(AK575/AG566,"-")</f>
        <v>5.4054054054054057E-2</v>
      </c>
      <c r="AM575" s="186">
        <f t="shared" si="527"/>
        <v>24209.599999999999</v>
      </c>
      <c r="AN575" s="86">
        <f t="shared" si="572"/>
        <v>3.8656306776450579E-4</v>
      </c>
      <c r="AO575" s="501"/>
      <c r="AP575" s="520"/>
      <c r="AQ575" s="101" t="s">
        <v>152</v>
      </c>
      <c r="AR575" s="183">
        <f t="shared" si="522"/>
        <v>1005689</v>
      </c>
      <c r="AS575" s="151">
        <f>IFERROR(AR575/AO566,"-")</f>
        <v>7.9406564573094999E-4</v>
      </c>
      <c r="AT575" s="183">
        <f t="shared" si="523"/>
        <v>80</v>
      </c>
      <c r="AU575" s="151">
        <f>IFERROR(AT575/AP566,"-")</f>
        <v>4.0120361083249748E-2</v>
      </c>
      <c r="AV575" s="186">
        <f t="shared" si="528"/>
        <v>12571.112499999999</v>
      </c>
      <c r="AW575" s="86">
        <f t="shared" si="573"/>
        <v>3.0925045421160463E-3</v>
      </c>
      <c r="AX575" s="98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P575" s="132"/>
      <c r="BQ575" s="132"/>
      <c r="BR575" s="132"/>
      <c r="BS575" s="132"/>
      <c r="BU575" s="66"/>
      <c r="BV575" s="124"/>
    </row>
    <row r="576" spans="2:74" s="10" customFormat="1" ht="14.25" customHeight="1">
      <c r="B576" s="505"/>
      <c r="C576" s="507"/>
      <c r="D576" s="494"/>
      <c r="E576" s="501"/>
      <c r="F576" s="501"/>
      <c r="G576" s="101" t="s">
        <v>153</v>
      </c>
      <c r="H576" s="183">
        <v>27861</v>
      </c>
      <c r="I576" s="151">
        <f>IFERROR(H576/E566,"-")</f>
        <v>2.9607166743023353E-5</v>
      </c>
      <c r="J576" s="183">
        <v>8</v>
      </c>
      <c r="K576" s="151">
        <f>IFERROR(J576/F566,"-")</f>
        <v>5.2875082617316587E-3</v>
      </c>
      <c r="L576" s="186">
        <f t="shared" si="524"/>
        <v>3482.625</v>
      </c>
      <c r="M576" s="86">
        <f t="shared" si="569"/>
        <v>3.0925045421160464E-4</v>
      </c>
      <c r="N576" s="501"/>
      <c r="O576" s="501"/>
      <c r="P576" s="101" t="s">
        <v>153</v>
      </c>
      <c r="Q576" s="183">
        <v>226562</v>
      </c>
      <c r="R576" s="151">
        <f>IFERROR(Q576/N566,"-")</f>
        <v>2.0396410313888226E-3</v>
      </c>
      <c r="S576" s="183">
        <v>1</v>
      </c>
      <c r="T576" s="151">
        <f>IFERROR(S576/O566,"-")</f>
        <v>5.076142131979695E-3</v>
      </c>
      <c r="U576" s="186">
        <f t="shared" si="525"/>
        <v>226562</v>
      </c>
      <c r="V576" s="86">
        <f t="shared" si="570"/>
        <v>3.865630677645058E-5</v>
      </c>
      <c r="W576" s="501"/>
      <c r="X576" s="501"/>
      <c r="Y576" s="101" t="s">
        <v>153</v>
      </c>
      <c r="Z576" s="183">
        <v>0</v>
      </c>
      <c r="AA576" s="151">
        <f>IFERROR(Z576/W566,"-")</f>
        <v>0</v>
      </c>
      <c r="AB576" s="183">
        <v>0</v>
      </c>
      <c r="AC576" s="151">
        <f>IFERROR(AB576/X566,"-")</f>
        <v>0</v>
      </c>
      <c r="AD576" s="186" t="str">
        <f t="shared" si="526"/>
        <v>-</v>
      </c>
      <c r="AE576" s="86">
        <f t="shared" si="571"/>
        <v>0</v>
      </c>
      <c r="AF576" s="501"/>
      <c r="AG576" s="501"/>
      <c r="AH576" s="101" t="s">
        <v>153</v>
      </c>
      <c r="AI576" s="183">
        <v>20515</v>
      </c>
      <c r="AJ576" s="151">
        <f>IFERROR(AI576/AF566,"-")</f>
        <v>1.4673879029013367E-4</v>
      </c>
      <c r="AK576" s="183">
        <v>2</v>
      </c>
      <c r="AL576" s="151">
        <f>IFERROR(AK576/AG566,"-")</f>
        <v>1.0810810810810811E-2</v>
      </c>
      <c r="AM576" s="186">
        <f t="shared" si="527"/>
        <v>10257.5</v>
      </c>
      <c r="AN576" s="86">
        <f t="shared" si="572"/>
        <v>7.7312613552901161E-5</v>
      </c>
      <c r="AO576" s="501"/>
      <c r="AP576" s="520"/>
      <c r="AQ576" s="101" t="s">
        <v>153</v>
      </c>
      <c r="AR576" s="183">
        <f t="shared" si="522"/>
        <v>274938</v>
      </c>
      <c r="AS576" s="151">
        <f>IFERROR(AR576/AO566,"-")</f>
        <v>2.170838305937282E-4</v>
      </c>
      <c r="AT576" s="183">
        <f t="shared" si="523"/>
        <v>11</v>
      </c>
      <c r="AU576" s="151">
        <f>IFERROR(AT576/AP566,"-")</f>
        <v>5.5165496489468406E-3</v>
      </c>
      <c r="AV576" s="186">
        <f t="shared" si="528"/>
        <v>24994.363636363636</v>
      </c>
      <c r="AW576" s="86">
        <f t="shared" si="573"/>
        <v>4.2521937454095636E-4</v>
      </c>
      <c r="AX576" s="98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P576" s="132"/>
      <c r="BQ576" s="132"/>
      <c r="BR576" s="132"/>
      <c r="BS576" s="132"/>
      <c r="BU576" s="66"/>
      <c r="BV576" s="124"/>
    </row>
    <row r="577" spans="2:74" s="10" customFormat="1" ht="14.25" customHeight="1">
      <c r="B577" s="505"/>
      <c r="C577" s="507"/>
      <c r="D577" s="494"/>
      <c r="E577" s="501"/>
      <c r="F577" s="501"/>
      <c r="G577" s="101" t="s">
        <v>154</v>
      </c>
      <c r="H577" s="183">
        <v>2976090</v>
      </c>
      <c r="I577" s="151">
        <f>IFERROR(H577/E566,"-")</f>
        <v>3.1626141514031932E-3</v>
      </c>
      <c r="J577" s="183">
        <v>5</v>
      </c>
      <c r="K577" s="151">
        <f>IFERROR(J577/F566,"-")</f>
        <v>3.3046926635822869E-3</v>
      </c>
      <c r="L577" s="186">
        <f t="shared" si="524"/>
        <v>595218</v>
      </c>
      <c r="M577" s="86">
        <f t="shared" si="569"/>
        <v>1.932815338822529E-4</v>
      </c>
      <c r="N577" s="501"/>
      <c r="O577" s="501"/>
      <c r="P577" s="101" t="s">
        <v>154</v>
      </c>
      <c r="Q577" s="183">
        <v>608220</v>
      </c>
      <c r="R577" s="151">
        <f>IFERROR(Q577/N566,"-")</f>
        <v>5.4755451845910153E-3</v>
      </c>
      <c r="S577" s="183">
        <v>3</v>
      </c>
      <c r="T577" s="151">
        <f>IFERROR(S577/O566,"-")</f>
        <v>1.5228426395939087E-2</v>
      </c>
      <c r="U577" s="186">
        <f t="shared" si="525"/>
        <v>202740</v>
      </c>
      <c r="V577" s="86">
        <f t="shared" si="570"/>
        <v>1.1596892032935173E-4</v>
      </c>
      <c r="W577" s="501"/>
      <c r="X577" s="501"/>
      <c r="Y577" s="101" t="s">
        <v>154</v>
      </c>
      <c r="Z577" s="183">
        <v>0</v>
      </c>
      <c r="AA577" s="151">
        <f>IFERROR(Z577/W566,"-")</f>
        <v>0</v>
      </c>
      <c r="AB577" s="183">
        <v>0</v>
      </c>
      <c r="AC577" s="151">
        <f>IFERROR(AB577/X566,"-")</f>
        <v>0</v>
      </c>
      <c r="AD577" s="186" t="str">
        <f t="shared" si="526"/>
        <v>-</v>
      </c>
      <c r="AE577" s="86">
        <f t="shared" si="571"/>
        <v>0</v>
      </c>
      <c r="AF577" s="501"/>
      <c r="AG577" s="501"/>
      <c r="AH577" s="101" t="s">
        <v>154</v>
      </c>
      <c r="AI577" s="183">
        <v>22361</v>
      </c>
      <c r="AJ577" s="151">
        <f>IFERROR(AI577/AF566,"-")</f>
        <v>1.5994277795162949E-4</v>
      </c>
      <c r="AK577" s="183">
        <v>1</v>
      </c>
      <c r="AL577" s="151">
        <f>IFERROR(AK577/AG566,"-")</f>
        <v>5.4054054054054057E-3</v>
      </c>
      <c r="AM577" s="186">
        <f t="shared" si="527"/>
        <v>22361</v>
      </c>
      <c r="AN577" s="86">
        <f t="shared" si="572"/>
        <v>3.865630677645058E-5</v>
      </c>
      <c r="AO577" s="501"/>
      <c r="AP577" s="520"/>
      <c r="AQ577" s="101" t="s">
        <v>154</v>
      </c>
      <c r="AR577" s="183">
        <f t="shared" si="522"/>
        <v>3606671</v>
      </c>
      <c r="AS577" s="151">
        <f>IFERROR(AR577/AO566,"-")</f>
        <v>2.8477327847416956E-3</v>
      </c>
      <c r="AT577" s="183">
        <f t="shared" si="523"/>
        <v>9</v>
      </c>
      <c r="AU577" s="151">
        <f>IFERROR(AT577/AP566,"-")</f>
        <v>4.5135406218655971E-3</v>
      </c>
      <c r="AV577" s="186">
        <f t="shared" si="528"/>
        <v>400741.22222222225</v>
      </c>
      <c r="AW577" s="86">
        <f t="shared" si="573"/>
        <v>3.4790676098805522E-4</v>
      </c>
      <c r="AX577" s="98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P577" s="132"/>
      <c r="BQ577" s="132"/>
      <c r="BR577" s="132"/>
      <c r="BS577" s="132"/>
      <c r="BU577" s="66"/>
      <c r="BV577" s="124"/>
    </row>
    <row r="578" spans="2:74" s="10" customFormat="1" ht="14.25" customHeight="1">
      <c r="B578" s="505"/>
      <c r="C578" s="507"/>
      <c r="D578" s="494"/>
      <c r="E578" s="501"/>
      <c r="F578" s="501"/>
      <c r="G578" s="101" t="s">
        <v>155</v>
      </c>
      <c r="H578" s="183">
        <v>5188148</v>
      </c>
      <c r="I578" s="151">
        <f>IFERROR(H578/E566,"-")</f>
        <v>5.5133111849353256E-3</v>
      </c>
      <c r="J578" s="183">
        <v>154</v>
      </c>
      <c r="K578" s="151">
        <f>IFERROR(J578/F566,"-")</f>
        <v>0.10178453403833443</v>
      </c>
      <c r="L578" s="186">
        <f t="shared" si="524"/>
        <v>33689.272727272728</v>
      </c>
      <c r="M578" s="86">
        <f t="shared" si="569"/>
        <v>5.9530712435733888E-3</v>
      </c>
      <c r="N578" s="501"/>
      <c r="O578" s="501"/>
      <c r="P578" s="101" t="s">
        <v>155</v>
      </c>
      <c r="Q578" s="183">
        <v>771327</v>
      </c>
      <c r="R578" s="151">
        <f>IFERROR(Q578/N566,"-")</f>
        <v>6.9439279217964455E-3</v>
      </c>
      <c r="S578" s="183">
        <v>20</v>
      </c>
      <c r="T578" s="151">
        <f>IFERROR(S578/O566,"-")</f>
        <v>0.10152284263959391</v>
      </c>
      <c r="U578" s="186">
        <f t="shared" si="525"/>
        <v>38566.35</v>
      </c>
      <c r="V578" s="86">
        <f t="shared" si="570"/>
        <v>7.7312613552901158E-4</v>
      </c>
      <c r="W578" s="501"/>
      <c r="X578" s="501"/>
      <c r="Y578" s="101" t="s">
        <v>155</v>
      </c>
      <c r="Z578" s="183">
        <v>528010</v>
      </c>
      <c r="AA578" s="151">
        <f>IFERROR(Z578/W566,"-")</f>
        <v>7.0780376405057696E-3</v>
      </c>
      <c r="AB578" s="183">
        <v>12</v>
      </c>
      <c r="AC578" s="151">
        <f>IFERROR(AB578/X566,"-")</f>
        <v>0.12121212121212122</v>
      </c>
      <c r="AD578" s="186">
        <f t="shared" si="526"/>
        <v>44000.833333333336</v>
      </c>
      <c r="AE578" s="86">
        <f t="shared" si="571"/>
        <v>4.6387568131740694E-4</v>
      </c>
      <c r="AF578" s="501"/>
      <c r="AG578" s="501"/>
      <c r="AH578" s="101" t="s">
        <v>155</v>
      </c>
      <c r="AI578" s="183">
        <v>585893</v>
      </c>
      <c r="AJ578" s="151">
        <f>IFERROR(AI578/AF566,"-")</f>
        <v>4.1907496982431045E-3</v>
      </c>
      <c r="AK578" s="183">
        <v>17</v>
      </c>
      <c r="AL578" s="151">
        <f>IFERROR(AK578/AG566,"-")</f>
        <v>9.1891891891891897E-2</v>
      </c>
      <c r="AM578" s="186">
        <f t="shared" si="527"/>
        <v>34464.294117647056</v>
      </c>
      <c r="AN578" s="86">
        <f t="shared" si="572"/>
        <v>6.5715721519965986E-4</v>
      </c>
      <c r="AO578" s="501"/>
      <c r="AP578" s="520"/>
      <c r="AQ578" s="101" t="s">
        <v>155</v>
      </c>
      <c r="AR578" s="183">
        <f t="shared" si="522"/>
        <v>7073378</v>
      </c>
      <c r="AS578" s="151">
        <f>IFERROR(AR578/AO566,"-")</f>
        <v>5.5849536676538126E-3</v>
      </c>
      <c r="AT578" s="183">
        <f t="shared" si="523"/>
        <v>203</v>
      </c>
      <c r="AU578" s="151">
        <f>IFERROR(AT578/AP566,"-")</f>
        <v>0.10180541624874624</v>
      </c>
      <c r="AV578" s="186">
        <f t="shared" si="528"/>
        <v>34844.226600985225</v>
      </c>
      <c r="AW578" s="86">
        <f t="shared" si="573"/>
        <v>7.8472302756194667E-3</v>
      </c>
      <c r="AX578" s="98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P578" s="132"/>
      <c r="BQ578" s="132"/>
      <c r="BR578" s="132"/>
      <c r="BS578" s="132"/>
      <c r="BU578" s="66"/>
      <c r="BV578" s="124"/>
    </row>
    <row r="579" spans="2:74" s="10" customFormat="1" ht="14.25" customHeight="1">
      <c r="B579" s="505"/>
      <c r="C579" s="507"/>
      <c r="D579" s="494"/>
      <c r="E579" s="501"/>
      <c r="F579" s="501"/>
      <c r="G579" s="101" t="s">
        <v>156</v>
      </c>
      <c r="H579" s="183">
        <v>7576002</v>
      </c>
      <c r="I579" s="151">
        <f>IFERROR(H579/E566,"-")</f>
        <v>8.0508220975370019E-3</v>
      </c>
      <c r="J579" s="183">
        <v>122</v>
      </c>
      <c r="K579" s="151">
        <f>IFERROR(J579/F566,"-")</f>
        <v>8.0634500991407801E-2</v>
      </c>
      <c r="L579" s="186">
        <f t="shared" si="524"/>
        <v>62098.37704918033</v>
      </c>
      <c r="M579" s="86">
        <f t="shared" si="569"/>
        <v>4.7160694267269704E-3</v>
      </c>
      <c r="N579" s="501"/>
      <c r="O579" s="501"/>
      <c r="P579" s="101" t="s">
        <v>156</v>
      </c>
      <c r="Q579" s="183">
        <v>427126</v>
      </c>
      <c r="R579" s="151">
        <f>IFERROR(Q579/N566,"-")</f>
        <v>3.845233159898757E-3</v>
      </c>
      <c r="S579" s="183">
        <v>11</v>
      </c>
      <c r="T579" s="151">
        <f>IFERROR(S579/O566,"-")</f>
        <v>5.5837563451776651E-2</v>
      </c>
      <c r="U579" s="186">
        <f t="shared" si="525"/>
        <v>38829.63636363636</v>
      </c>
      <c r="V579" s="86">
        <f t="shared" si="570"/>
        <v>4.2521937454095636E-4</v>
      </c>
      <c r="W579" s="501"/>
      <c r="X579" s="501"/>
      <c r="Y579" s="101" t="s">
        <v>156</v>
      </c>
      <c r="Z579" s="183">
        <v>121461</v>
      </c>
      <c r="AA579" s="151">
        <f>IFERROR(Z579/W566,"-")</f>
        <v>1.6281993330684481E-3</v>
      </c>
      <c r="AB579" s="183">
        <v>5</v>
      </c>
      <c r="AC579" s="151">
        <f>IFERROR(AB579/X566,"-")</f>
        <v>5.0505050505050504E-2</v>
      </c>
      <c r="AD579" s="186">
        <f t="shared" si="526"/>
        <v>24292.2</v>
      </c>
      <c r="AE579" s="86">
        <f t="shared" si="571"/>
        <v>1.932815338822529E-4</v>
      </c>
      <c r="AF579" s="501"/>
      <c r="AG579" s="501"/>
      <c r="AH579" s="101" t="s">
        <v>156</v>
      </c>
      <c r="AI579" s="183">
        <v>1867809</v>
      </c>
      <c r="AJ579" s="151">
        <f>IFERROR(AI579/AF566,"-")</f>
        <v>1.3359982118109884E-2</v>
      </c>
      <c r="AK579" s="183">
        <v>16</v>
      </c>
      <c r="AL579" s="151">
        <f>IFERROR(AK579/AG566,"-")</f>
        <v>8.6486486486486491E-2</v>
      </c>
      <c r="AM579" s="186">
        <f t="shared" si="527"/>
        <v>116738.0625</v>
      </c>
      <c r="AN579" s="86">
        <f t="shared" si="572"/>
        <v>6.1850090842320929E-4</v>
      </c>
      <c r="AO579" s="501"/>
      <c r="AP579" s="520"/>
      <c r="AQ579" s="101" t="s">
        <v>156</v>
      </c>
      <c r="AR579" s="183">
        <f t="shared" si="522"/>
        <v>9992398</v>
      </c>
      <c r="AS579" s="151">
        <f>IFERROR(AR579/AO566,"-")</f>
        <v>7.8897352663404429E-3</v>
      </c>
      <c r="AT579" s="183">
        <f t="shared" si="523"/>
        <v>154</v>
      </c>
      <c r="AU579" s="151">
        <f>IFERROR(AT579/AP566,"-")</f>
        <v>7.7231695085255764E-2</v>
      </c>
      <c r="AV579" s="186">
        <f t="shared" si="528"/>
        <v>64885.7012987013</v>
      </c>
      <c r="AW579" s="86">
        <f t="shared" si="573"/>
        <v>5.9530712435733888E-3</v>
      </c>
      <c r="AX579" s="98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P579" s="132"/>
      <c r="BQ579" s="132"/>
      <c r="BR579" s="132"/>
      <c r="BS579" s="132"/>
      <c r="BU579" s="66"/>
      <c r="BV579" s="124"/>
    </row>
    <row r="580" spans="2:74" s="10" customFormat="1" ht="14.25" customHeight="1">
      <c r="B580" s="505"/>
      <c r="C580" s="507"/>
      <c r="D580" s="494"/>
      <c r="E580" s="501"/>
      <c r="F580" s="501"/>
      <c r="G580" s="101" t="s">
        <v>157</v>
      </c>
      <c r="H580" s="183">
        <v>3220593</v>
      </c>
      <c r="I580" s="151">
        <f>IFERROR(H580/E566,"-")</f>
        <v>3.4224411888451171E-3</v>
      </c>
      <c r="J580" s="183">
        <v>66</v>
      </c>
      <c r="K580" s="151">
        <f>IFERROR(J580/F566,"-")</f>
        <v>4.3621943159286185E-2</v>
      </c>
      <c r="L580" s="186">
        <f t="shared" si="524"/>
        <v>48796.86363636364</v>
      </c>
      <c r="M580" s="86">
        <f t="shared" si="569"/>
        <v>2.5513162472457383E-3</v>
      </c>
      <c r="N580" s="501"/>
      <c r="O580" s="501"/>
      <c r="P580" s="101" t="s">
        <v>157</v>
      </c>
      <c r="Q580" s="183">
        <v>642007</v>
      </c>
      <c r="R580" s="151">
        <f>IFERROR(Q580/N566,"-")</f>
        <v>5.7797151315703591E-3</v>
      </c>
      <c r="S580" s="183">
        <v>16</v>
      </c>
      <c r="T580" s="151">
        <f>IFERROR(S580/O566,"-")</f>
        <v>8.1218274111675121E-2</v>
      </c>
      <c r="U580" s="186">
        <f t="shared" si="525"/>
        <v>40125.4375</v>
      </c>
      <c r="V580" s="86">
        <f t="shared" si="570"/>
        <v>6.1850090842320929E-4</v>
      </c>
      <c r="W580" s="501"/>
      <c r="X580" s="501"/>
      <c r="Y580" s="101" t="s">
        <v>157</v>
      </c>
      <c r="Z580" s="183">
        <v>266554</v>
      </c>
      <c r="AA580" s="151">
        <f>IFERROR(Z580/W566,"-")</f>
        <v>3.5731884722398724E-3</v>
      </c>
      <c r="AB580" s="183">
        <v>10</v>
      </c>
      <c r="AC580" s="151">
        <f>IFERROR(AB580/X566,"-")</f>
        <v>0.10101010101010101</v>
      </c>
      <c r="AD580" s="186">
        <f t="shared" si="526"/>
        <v>26655.4</v>
      </c>
      <c r="AE580" s="86">
        <f t="shared" si="571"/>
        <v>3.8656306776450579E-4</v>
      </c>
      <c r="AF580" s="501"/>
      <c r="AG580" s="501"/>
      <c r="AH580" s="101" t="s">
        <v>157</v>
      </c>
      <c r="AI580" s="183">
        <v>356533</v>
      </c>
      <c r="AJ580" s="151">
        <f>IFERROR(AI580/AF566,"-")</f>
        <v>2.5501935714605036E-3</v>
      </c>
      <c r="AK580" s="183">
        <v>11</v>
      </c>
      <c r="AL580" s="151">
        <f>IFERROR(AK580/AG566,"-")</f>
        <v>5.9459459459459463E-2</v>
      </c>
      <c r="AM580" s="186">
        <f t="shared" si="527"/>
        <v>32412.090909090908</v>
      </c>
      <c r="AN580" s="86">
        <f t="shared" si="572"/>
        <v>4.2521937454095636E-4</v>
      </c>
      <c r="AO580" s="501"/>
      <c r="AP580" s="520"/>
      <c r="AQ580" s="101" t="s">
        <v>157</v>
      </c>
      <c r="AR580" s="183">
        <f t="shared" si="522"/>
        <v>4485687</v>
      </c>
      <c r="AS580" s="151">
        <f>IFERROR(AR580/AO566,"-")</f>
        <v>3.5417807534952931E-3</v>
      </c>
      <c r="AT580" s="183">
        <f t="shared" si="523"/>
        <v>103</v>
      </c>
      <c r="AU580" s="151">
        <f>IFERROR(AT580/AP566,"-")</f>
        <v>5.1654964894684054E-2</v>
      </c>
      <c r="AV580" s="186">
        <f t="shared" si="528"/>
        <v>43550.359223300969</v>
      </c>
      <c r="AW580" s="86">
        <f t="shared" si="573"/>
        <v>3.9815995979744093E-3</v>
      </c>
      <c r="AX580" s="98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P580" s="132"/>
      <c r="BQ580" s="132"/>
      <c r="BR580" s="132"/>
      <c r="BS580" s="132"/>
      <c r="BU580" s="66"/>
      <c r="BV580" s="124"/>
    </row>
    <row r="581" spans="2:74" s="10" customFormat="1" ht="14.25" customHeight="1">
      <c r="B581" s="505"/>
      <c r="C581" s="507"/>
      <c r="D581" s="494"/>
      <c r="E581" s="501"/>
      <c r="F581" s="501"/>
      <c r="G581" s="102" t="s">
        <v>158</v>
      </c>
      <c r="H581" s="184">
        <v>925246</v>
      </c>
      <c r="I581" s="152">
        <f>IFERROR(H581/E566,"-")</f>
        <v>9.8323508130775572E-4</v>
      </c>
      <c r="J581" s="184">
        <v>101</v>
      </c>
      <c r="K581" s="152">
        <f>IFERROR(J581/F566,"-")</f>
        <v>6.6754791804362196E-2</v>
      </c>
      <c r="L581" s="187">
        <f t="shared" si="524"/>
        <v>9160.8514851485143</v>
      </c>
      <c r="M581" s="87">
        <f t="shared" si="569"/>
        <v>3.9042869844215082E-3</v>
      </c>
      <c r="N581" s="501"/>
      <c r="O581" s="501"/>
      <c r="P581" s="102" t="s">
        <v>158</v>
      </c>
      <c r="Q581" s="184">
        <v>275663</v>
      </c>
      <c r="R581" s="152">
        <f>IFERROR(Q581/N566,"-")</f>
        <v>2.4816763871952797E-3</v>
      </c>
      <c r="S581" s="184">
        <v>25</v>
      </c>
      <c r="T581" s="152">
        <f>IFERROR(S581/O566,"-")</f>
        <v>0.12690355329949238</v>
      </c>
      <c r="U581" s="187">
        <f t="shared" si="525"/>
        <v>11026.52</v>
      </c>
      <c r="V581" s="87">
        <f t="shared" si="570"/>
        <v>9.6640766941126445E-4</v>
      </c>
      <c r="W581" s="501"/>
      <c r="X581" s="501"/>
      <c r="Y581" s="102" t="s">
        <v>158</v>
      </c>
      <c r="Z581" s="184">
        <v>18489</v>
      </c>
      <c r="AA581" s="152">
        <f>IFERROR(Z581/W566,"-")</f>
        <v>2.4784727170945847E-4</v>
      </c>
      <c r="AB581" s="184">
        <v>4</v>
      </c>
      <c r="AC581" s="152">
        <f>IFERROR(AB581/X566,"-")</f>
        <v>4.0404040404040407E-2</v>
      </c>
      <c r="AD581" s="187">
        <f t="shared" si="526"/>
        <v>4622.25</v>
      </c>
      <c r="AE581" s="87">
        <f t="shared" si="571"/>
        <v>1.5462522710580232E-4</v>
      </c>
      <c r="AF581" s="501"/>
      <c r="AG581" s="501"/>
      <c r="AH581" s="102" t="s">
        <v>158</v>
      </c>
      <c r="AI581" s="184">
        <v>70404</v>
      </c>
      <c r="AJ581" s="152">
        <f>IFERROR(AI581/AF566,"-")</f>
        <v>5.0358263668469762E-4</v>
      </c>
      <c r="AK581" s="184">
        <v>11</v>
      </c>
      <c r="AL581" s="152">
        <f>IFERROR(AK581/AG566,"-")</f>
        <v>5.9459459459459463E-2</v>
      </c>
      <c r="AM581" s="187">
        <f t="shared" si="527"/>
        <v>6400.363636363636</v>
      </c>
      <c r="AN581" s="87">
        <f t="shared" si="572"/>
        <v>4.2521937454095636E-4</v>
      </c>
      <c r="AO581" s="501"/>
      <c r="AP581" s="520"/>
      <c r="AQ581" s="102" t="s">
        <v>158</v>
      </c>
      <c r="AR581" s="184">
        <f t="shared" ref="AR581:AR644" si="574">SUM(H581,Q581,Z581,AI581)</f>
        <v>1289802</v>
      </c>
      <c r="AS581" s="152">
        <f>IFERROR(AR581/AO566,"-")</f>
        <v>1.018393815578246E-3</v>
      </c>
      <c r="AT581" s="184">
        <f t="shared" ref="AT581:AT644" si="575">SUM(J581,S581,AB581,AK581)</f>
        <v>141</v>
      </c>
      <c r="AU581" s="152">
        <f>IFERROR(AT581/AP566,"-")</f>
        <v>7.0712136409227688E-2</v>
      </c>
      <c r="AV581" s="187">
        <f t="shared" si="528"/>
        <v>9147.5319148936178</v>
      </c>
      <c r="AW581" s="87">
        <f t="shared" si="573"/>
        <v>5.4505392554795315E-3</v>
      </c>
      <c r="AX581" s="98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P581" s="132"/>
      <c r="BQ581" s="132"/>
      <c r="BR581" s="132"/>
      <c r="BS581" s="132"/>
      <c r="BU581" s="66"/>
      <c r="BV581" s="124"/>
    </row>
    <row r="582" spans="2:74" s="10" customFormat="1" ht="14.25" customHeight="1">
      <c r="B582" s="505"/>
      <c r="C582" s="508"/>
      <c r="D582" s="495"/>
      <c r="E582" s="502"/>
      <c r="F582" s="502"/>
      <c r="G582" s="103" t="s">
        <v>81</v>
      </c>
      <c r="H582" s="174">
        <v>167290348</v>
      </c>
      <c r="I582" s="152">
        <f>IFERROR(H582/E566,"-")</f>
        <v>0.17777514187338586</v>
      </c>
      <c r="J582" s="184">
        <v>1134</v>
      </c>
      <c r="K582" s="152">
        <f>IFERROR(J582/F566,"-")</f>
        <v>0.74950429610046265</v>
      </c>
      <c r="L582" s="187">
        <f t="shared" ref="L582:L645" si="576">IFERROR(H582/J582,"-")</f>
        <v>147522.35273368607</v>
      </c>
      <c r="M582" s="88">
        <f t="shared" si="569"/>
        <v>4.3836251884494956E-2</v>
      </c>
      <c r="N582" s="502"/>
      <c r="O582" s="502"/>
      <c r="P582" s="103" t="s">
        <v>81</v>
      </c>
      <c r="Q582" s="174">
        <v>21564556</v>
      </c>
      <c r="R582" s="152">
        <f>IFERROR(Q582/N566,"-")</f>
        <v>0.19413649791792983</v>
      </c>
      <c r="S582" s="184">
        <v>155</v>
      </c>
      <c r="T582" s="152">
        <f>IFERROR(S582/O566,"-")</f>
        <v>0.78680203045685282</v>
      </c>
      <c r="U582" s="187">
        <f t="shared" ref="U582:U645" si="577">IFERROR(Q582/S582,"-")</f>
        <v>139126.1677419355</v>
      </c>
      <c r="V582" s="88">
        <f t="shared" si="570"/>
        <v>5.99172755034984E-3</v>
      </c>
      <c r="W582" s="502"/>
      <c r="X582" s="502"/>
      <c r="Y582" s="103" t="s">
        <v>81</v>
      </c>
      <c r="Z582" s="174">
        <v>11810839</v>
      </c>
      <c r="AA582" s="152">
        <f>IFERROR(Z582/W566,"-")</f>
        <v>0.15832571922492666</v>
      </c>
      <c r="AB582" s="184">
        <v>76</v>
      </c>
      <c r="AC582" s="152">
        <f>IFERROR(AB582/X566,"-")</f>
        <v>0.76767676767676762</v>
      </c>
      <c r="AD582" s="187">
        <f t="shared" ref="AD582:AD645" si="578">IFERROR(Z582/AB582,"-")</f>
        <v>155405.77631578947</v>
      </c>
      <c r="AE582" s="88">
        <f t="shared" si="571"/>
        <v>2.937879315010244E-3</v>
      </c>
      <c r="AF582" s="502"/>
      <c r="AG582" s="502"/>
      <c r="AH582" s="103" t="s">
        <v>81</v>
      </c>
      <c r="AI582" s="174">
        <v>21276109</v>
      </c>
      <c r="AJ582" s="152">
        <f>IFERROR(AI582/AF566,"-")</f>
        <v>0.15218281729178773</v>
      </c>
      <c r="AK582" s="184">
        <v>153</v>
      </c>
      <c r="AL582" s="152">
        <f>IFERROR(AK582/AG566,"-")</f>
        <v>0.82702702702702702</v>
      </c>
      <c r="AM582" s="187">
        <f t="shared" ref="AM582:AM645" si="579">IFERROR(AI582/AK582,"-")</f>
        <v>139059.53594771243</v>
      </c>
      <c r="AN582" s="88">
        <f t="shared" si="572"/>
        <v>5.9144149367969384E-3</v>
      </c>
      <c r="AO582" s="502"/>
      <c r="AP582" s="521"/>
      <c r="AQ582" s="103" t="s">
        <v>81</v>
      </c>
      <c r="AR582" s="174">
        <f t="shared" si="574"/>
        <v>221941852</v>
      </c>
      <c r="AS582" s="152">
        <f>IFERROR(AR582/AO566,"-")</f>
        <v>0.1752394627196906</v>
      </c>
      <c r="AT582" s="184">
        <f t="shared" si="575"/>
        <v>1518</v>
      </c>
      <c r="AU582" s="152">
        <f>IFERROR(AT582/AP566,"-")</f>
        <v>0.76128385155466394</v>
      </c>
      <c r="AV582" s="187">
        <f t="shared" ref="AV582:AV645" si="580">IFERROR(AR582/AT582,"-")</f>
        <v>146206.75362318842</v>
      </c>
      <c r="AW582" s="88">
        <f t="shared" si="573"/>
        <v>5.8680273686651976E-2</v>
      </c>
      <c r="AX582" s="98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P582" s="132"/>
      <c r="BQ582" s="132"/>
      <c r="BR582" s="132"/>
      <c r="BS582" s="132"/>
      <c r="BU582" s="66"/>
      <c r="BV582" s="124"/>
    </row>
    <row r="583" spans="2:74" s="10" customFormat="1" ht="14.25" customHeight="1">
      <c r="B583" s="505">
        <v>35</v>
      </c>
      <c r="C583" s="506" t="s">
        <v>1</v>
      </c>
      <c r="D583" s="493">
        <f>BL39</f>
        <v>52871</v>
      </c>
      <c r="E583" s="503">
        <f t="shared" ref="E583" si="581">VLOOKUP(C583,$AY$5:$BI$78,2,0)</f>
        <v>2010667640</v>
      </c>
      <c r="F583" s="503">
        <f t="shared" ref="F583" si="582">VLOOKUP(C583,$AY$5:$BI$78,7,0)</f>
        <v>3540</v>
      </c>
      <c r="G583" s="99" t="s">
        <v>144</v>
      </c>
      <c r="H583" s="182">
        <v>50261419</v>
      </c>
      <c r="I583" s="150">
        <f>IFERROR(H583/E583,"-")</f>
        <v>2.4997377985354157E-2</v>
      </c>
      <c r="J583" s="182">
        <v>610</v>
      </c>
      <c r="K583" s="150">
        <f>IFERROR(J583/F583,"-")</f>
        <v>0.17231638418079095</v>
      </c>
      <c r="L583" s="185">
        <f t="shared" si="576"/>
        <v>82395.768852459019</v>
      </c>
      <c r="M583" s="85">
        <f>IFERROR(J583/$BL$39,0)</f>
        <v>1.1537515840441831E-2</v>
      </c>
      <c r="N583" s="503">
        <f t="shared" ref="N583" si="583">VLOOKUP(C583,$AY$5:$BI$78,3,0)</f>
        <v>318848420</v>
      </c>
      <c r="O583" s="503">
        <f t="shared" ref="O583" si="584">VLOOKUP(C583,$AY$5:$BI$78,8,0)</f>
        <v>509</v>
      </c>
      <c r="P583" s="99" t="s">
        <v>144</v>
      </c>
      <c r="Q583" s="182">
        <v>6803504</v>
      </c>
      <c r="R583" s="150">
        <f>IFERROR(Q583/N583,"-")</f>
        <v>2.1337737850480803E-2</v>
      </c>
      <c r="S583" s="182">
        <v>95</v>
      </c>
      <c r="T583" s="150">
        <f>IFERROR(S583/O583,"-")</f>
        <v>0.18664047151277013</v>
      </c>
      <c r="U583" s="185">
        <f t="shared" si="577"/>
        <v>71615.831578947371</v>
      </c>
      <c r="V583" s="85">
        <f>IFERROR(S583/$BL$39,0)</f>
        <v>1.7968262374458588E-3</v>
      </c>
      <c r="W583" s="503">
        <f t="shared" ref="W583" si="585">VLOOKUP(C583,$AY$5:$BI$78,4,0)</f>
        <v>206482510</v>
      </c>
      <c r="X583" s="503">
        <f t="shared" ref="X583" si="586">VLOOKUP(C583,$AY$5:$BI$78,9,0)</f>
        <v>267</v>
      </c>
      <c r="Y583" s="99" t="s">
        <v>144</v>
      </c>
      <c r="Z583" s="182">
        <v>3822437</v>
      </c>
      <c r="AA583" s="150">
        <f>IFERROR(Z583/W583,"-")</f>
        <v>1.8512158729569881E-2</v>
      </c>
      <c r="AB583" s="182">
        <v>70</v>
      </c>
      <c r="AC583" s="150">
        <f>IFERROR(AB583/X583,"-")</f>
        <v>0.26217228464419473</v>
      </c>
      <c r="AD583" s="185">
        <f t="shared" si="578"/>
        <v>54606.242857142854</v>
      </c>
      <c r="AE583" s="85">
        <f>IFERROR(AB583/$BL$39,0)</f>
        <v>1.3239772275916854E-3</v>
      </c>
      <c r="AF583" s="503">
        <f t="shared" ref="AF583" si="587">VLOOKUP(C583,$AY$5:$BI$78,5,0)</f>
        <v>380164550</v>
      </c>
      <c r="AG583" s="503">
        <f t="shared" ref="AG583" si="588">VLOOKUP(C583,$AY$5:$BI$78,10,0)</f>
        <v>499</v>
      </c>
      <c r="AH583" s="99" t="s">
        <v>144</v>
      </c>
      <c r="AI583" s="182">
        <v>8678013</v>
      </c>
      <c r="AJ583" s="150">
        <f>IFERROR(AI583/AF583,"-")</f>
        <v>2.2826991627704372E-2</v>
      </c>
      <c r="AK583" s="182">
        <v>125</v>
      </c>
      <c r="AL583" s="150">
        <f>IFERROR(AK583/AG583,"-")</f>
        <v>0.25050100200400799</v>
      </c>
      <c r="AM583" s="185">
        <f t="shared" si="579"/>
        <v>69424.104000000007</v>
      </c>
      <c r="AN583" s="85">
        <f>IFERROR(AK583/$BL$39,0)</f>
        <v>2.364245049270867E-3</v>
      </c>
      <c r="AO583" s="503">
        <f t="shared" ref="AO583" si="589">VLOOKUP(C583,$AY$5:$BI$78,6,0)</f>
        <v>2916163120</v>
      </c>
      <c r="AP583" s="519">
        <f t="shared" ref="AP583" si="590">VLOOKUP(C583,$AY$5:$BI$78,11,0)</f>
        <v>4815</v>
      </c>
      <c r="AQ583" s="99" t="s">
        <v>144</v>
      </c>
      <c r="AR583" s="182">
        <f t="shared" si="574"/>
        <v>69565373</v>
      </c>
      <c r="AS583" s="150">
        <f>IFERROR(AR583/AO583,"-")</f>
        <v>2.3855103482688583E-2</v>
      </c>
      <c r="AT583" s="182">
        <f t="shared" si="575"/>
        <v>900</v>
      </c>
      <c r="AU583" s="150">
        <f>IFERROR(AT583/AP583,"-")</f>
        <v>0.18691588785046728</v>
      </c>
      <c r="AV583" s="185">
        <f t="shared" si="580"/>
        <v>77294.858888888892</v>
      </c>
      <c r="AW583" s="85">
        <f>IFERROR(AT583/$BL$39,0)</f>
        <v>1.702256435475024E-2</v>
      </c>
      <c r="AX583" s="98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P583" s="132"/>
      <c r="BQ583" s="132"/>
      <c r="BR583" s="132"/>
      <c r="BS583" s="132"/>
      <c r="BU583" s="66"/>
      <c r="BV583" s="124"/>
    </row>
    <row r="584" spans="2:74" s="10" customFormat="1" ht="14.25" customHeight="1">
      <c r="B584" s="505"/>
      <c r="C584" s="507"/>
      <c r="D584" s="494"/>
      <c r="E584" s="501"/>
      <c r="F584" s="501"/>
      <c r="G584" s="100" t="s">
        <v>145</v>
      </c>
      <c r="H584" s="183">
        <v>56871811</v>
      </c>
      <c r="I584" s="151">
        <f>IFERROR(H584/E583,"-")</f>
        <v>2.8285038197561084E-2</v>
      </c>
      <c r="J584" s="183">
        <v>775</v>
      </c>
      <c r="K584" s="151">
        <f>IFERROR(J584/F583,"-")</f>
        <v>0.21892655367231639</v>
      </c>
      <c r="L584" s="186">
        <f t="shared" si="576"/>
        <v>73382.981935483869</v>
      </c>
      <c r="M584" s="86">
        <f t="shared" ref="M584:M599" si="591">IFERROR(J584/$BL$39,0)</f>
        <v>1.4658319305479374E-2</v>
      </c>
      <c r="N584" s="501"/>
      <c r="O584" s="501"/>
      <c r="P584" s="100" t="s">
        <v>145</v>
      </c>
      <c r="Q584" s="183">
        <v>5640885</v>
      </c>
      <c r="R584" s="151">
        <f>IFERROR(Q584/N583,"-")</f>
        <v>1.7691431558607064E-2</v>
      </c>
      <c r="S584" s="183">
        <v>129</v>
      </c>
      <c r="T584" s="151">
        <f>IFERROR(S584/O583,"-")</f>
        <v>0.25343811394891946</v>
      </c>
      <c r="U584" s="186">
        <f t="shared" si="577"/>
        <v>43727.79069767442</v>
      </c>
      <c r="V584" s="86">
        <f t="shared" ref="V584:V599" si="592">IFERROR(S584/$BL$39,0)</f>
        <v>2.4399008908475347E-3</v>
      </c>
      <c r="W584" s="501"/>
      <c r="X584" s="501"/>
      <c r="Y584" s="100" t="s">
        <v>145</v>
      </c>
      <c r="Z584" s="183">
        <v>12893851</v>
      </c>
      <c r="AA584" s="151">
        <f>IFERROR(Z584/W583,"-")</f>
        <v>6.2445245362428035E-2</v>
      </c>
      <c r="AB584" s="183">
        <v>73</v>
      </c>
      <c r="AC584" s="151">
        <f>IFERROR(AB584/X583,"-")</f>
        <v>0.27340823970037453</v>
      </c>
      <c r="AD584" s="186">
        <f t="shared" si="578"/>
        <v>176628.09589041097</v>
      </c>
      <c r="AE584" s="86">
        <f t="shared" ref="AE584:AE599" si="593">IFERROR(AB584/$BL$39,0)</f>
        <v>1.3807191087741861E-3</v>
      </c>
      <c r="AF584" s="501"/>
      <c r="AG584" s="501"/>
      <c r="AH584" s="100" t="s">
        <v>145</v>
      </c>
      <c r="AI584" s="183">
        <v>10178183</v>
      </c>
      <c r="AJ584" s="151">
        <f>IFERROR(AI584/AF583,"-")</f>
        <v>2.6773098648992917E-2</v>
      </c>
      <c r="AK584" s="183">
        <v>144</v>
      </c>
      <c r="AL584" s="151">
        <f>IFERROR(AK584/AG583,"-")</f>
        <v>0.28857715430861725</v>
      </c>
      <c r="AM584" s="186">
        <f t="shared" si="579"/>
        <v>70681.826388888891</v>
      </c>
      <c r="AN584" s="86">
        <f t="shared" ref="AN584:AN599" si="594">IFERROR(AK584/$BL$39,0)</f>
        <v>2.7236102967600384E-3</v>
      </c>
      <c r="AO584" s="501"/>
      <c r="AP584" s="520"/>
      <c r="AQ584" s="100" t="s">
        <v>145</v>
      </c>
      <c r="AR584" s="183">
        <f t="shared" si="574"/>
        <v>85584730</v>
      </c>
      <c r="AS584" s="151">
        <f>IFERROR(AR584/AO583,"-")</f>
        <v>2.9348402842430843E-2</v>
      </c>
      <c r="AT584" s="183">
        <f t="shared" si="575"/>
        <v>1121</v>
      </c>
      <c r="AU584" s="151">
        <f>IFERROR(AT584/AP583,"-")</f>
        <v>0.2328141225337487</v>
      </c>
      <c r="AV584" s="186">
        <f t="shared" si="580"/>
        <v>76346.770740410342</v>
      </c>
      <c r="AW584" s="86">
        <f t="shared" ref="AW584:AW599" si="595">IFERROR(AT584/$BL$39,0)</f>
        <v>2.1202549601861135E-2</v>
      </c>
      <c r="AX584" s="98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P584" s="132"/>
      <c r="BQ584" s="132"/>
      <c r="BR584" s="132"/>
      <c r="BS584" s="132"/>
      <c r="BU584" s="66"/>
      <c r="BV584" s="124"/>
    </row>
    <row r="585" spans="2:74" s="10" customFormat="1" ht="14.25" customHeight="1">
      <c r="B585" s="505"/>
      <c r="C585" s="507"/>
      <c r="D585" s="494"/>
      <c r="E585" s="501"/>
      <c r="F585" s="501"/>
      <c r="G585" s="101" t="s">
        <v>146</v>
      </c>
      <c r="H585" s="183">
        <v>30461238</v>
      </c>
      <c r="I585" s="151">
        <f>IFERROR(H585/E583,"-")</f>
        <v>1.5149812626416966E-2</v>
      </c>
      <c r="J585" s="183">
        <v>933</v>
      </c>
      <c r="K585" s="151">
        <f>IFERROR(J585/F583,"-")</f>
        <v>0.26355932203389831</v>
      </c>
      <c r="L585" s="186">
        <f t="shared" si="576"/>
        <v>32648.700964630225</v>
      </c>
      <c r="M585" s="86">
        <f t="shared" si="591"/>
        <v>1.7646725047757751E-2</v>
      </c>
      <c r="N585" s="501"/>
      <c r="O585" s="501"/>
      <c r="P585" s="101" t="s">
        <v>146</v>
      </c>
      <c r="Q585" s="183">
        <v>4191478</v>
      </c>
      <c r="R585" s="151">
        <f>IFERROR(Q585/N583,"-")</f>
        <v>1.3145675929647072E-2</v>
      </c>
      <c r="S585" s="183">
        <v>148</v>
      </c>
      <c r="T585" s="151">
        <f>IFERROR(S585/O583,"-")</f>
        <v>0.29076620825147348</v>
      </c>
      <c r="U585" s="186">
        <f t="shared" si="577"/>
        <v>28320.797297297297</v>
      </c>
      <c r="V585" s="86">
        <f t="shared" si="592"/>
        <v>2.7992661383367061E-3</v>
      </c>
      <c r="W585" s="501"/>
      <c r="X585" s="501"/>
      <c r="Y585" s="101" t="s">
        <v>146</v>
      </c>
      <c r="Z585" s="183">
        <v>2247924</v>
      </c>
      <c r="AA585" s="151">
        <f>IFERROR(Z585/W583,"-")</f>
        <v>1.0886752587422537E-2</v>
      </c>
      <c r="AB585" s="183">
        <v>86</v>
      </c>
      <c r="AC585" s="151">
        <f>IFERROR(AB585/X583,"-")</f>
        <v>0.32209737827715357</v>
      </c>
      <c r="AD585" s="186">
        <f t="shared" si="578"/>
        <v>26138.651162790698</v>
      </c>
      <c r="AE585" s="86">
        <f t="shared" si="593"/>
        <v>1.6266005938983565E-3</v>
      </c>
      <c r="AF585" s="501"/>
      <c r="AG585" s="501"/>
      <c r="AH585" s="101" t="s">
        <v>146</v>
      </c>
      <c r="AI585" s="183">
        <v>7230957</v>
      </c>
      <c r="AJ585" s="151">
        <f>IFERROR(AI585/AF583,"-")</f>
        <v>1.9020597791140705E-2</v>
      </c>
      <c r="AK585" s="183">
        <v>153</v>
      </c>
      <c r="AL585" s="151">
        <f>IFERROR(AK585/AG583,"-")</f>
        <v>0.30661322645290578</v>
      </c>
      <c r="AM585" s="186">
        <f t="shared" si="579"/>
        <v>47261.156862745098</v>
      </c>
      <c r="AN585" s="86">
        <f t="shared" si="594"/>
        <v>2.893835940307541E-3</v>
      </c>
      <c r="AO585" s="501"/>
      <c r="AP585" s="520"/>
      <c r="AQ585" s="101" t="s">
        <v>146</v>
      </c>
      <c r="AR585" s="183">
        <f t="shared" si="574"/>
        <v>44131597</v>
      </c>
      <c r="AS585" s="151">
        <f>IFERROR(AR585/AO583,"-")</f>
        <v>1.5133445964435624E-2</v>
      </c>
      <c r="AT585" s="183">
        <f t="shared" si="575"/>
        <v>1320</v>
      </c>
      <c r="AU585" s="151">
        <f>IFERROR(AT585/AP583,"-")</f>
        <v>0.27414330218068533</v>
      </c>
      <c r="AV585" s="186">
        <f t="shared" si="580"/>
        <v>33433.02803030303</v>
      </c>
      <c r="AW585" s="86">
        <f t="shared" si="595"/>
        <v>2.4966427720300353E-2</v>
      </c>
      <c r="AX585" s="98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P585" s="132"/>
      <c r="BQ585" s="132"/>
      <c r="BR585" s="132"/>
      <c r="BS585" s="132"/>
      <c r="BU585" s="66"/>
      <c r="BV585" s="124"/>
    </row>
    <row r="586" spans="2:74" s="10" customFormat="1" ht="14.25" customHeight="1">
      <c r="B586" s="505"/>
      <c r="C586" s="507"/>
      <c r="D586" s="494"/>
      <c r="E586" s="501"/>
      <c r="F586" s="501"/>
      <c r="G586" s="101" t="s">
        <v>147</v>
      </c>
      <c r="H586" s="183">
        <v>8294463</v>
      </c>
      <c r="I586" s="151">
        <f>IFERROR(H586/E583,"-")</f>
        <v>4.1252282749226522E-3</v>
      </c>
      <c r="J586" s="183">
        <v>134</v>
      </c>
      <c r="K586" s="151">
        <f>IFERROR(J586/F583,"-")</f>
        <v>3.7853107344632771E-2</v>
      </c>
      <c r="L586" s="186">
        <f t="shared" si="576"/>
        <v>61898.977611940296</v>
      </c>
      <c r="M586" s="86">
        <f t="shared" si="591"/>
        <v>2.5344706928183691E-3</v>
      </c>
      <c r="N586" s="501"/>
      <c r="O586" s="501"/>
      <c r="P586" s="101" t="s">
        <v>147</v>
      </c>
      <c r="Q586" s="183">
        <v>431409</v>
      </c>
      <c r="R586" s="151">
        <f>IFERROR(Q586/N583,"-")</f>
        <v>1.3530222291833845E-3</v>
      </c>
      <c r="S586" s="183">
        <v>27</v>
      </c>
      <c r="T586" s="151">
        <f>IFERROR(S586/O583,"-")</f>
        <v>5.304518664047151E-2</v>
      </c>
      <c r="U586" s="186">
        <f t="shared" si="577"/>
        <v>15978.111111111111</v>
      </c>
      <c r="V586" s="86">
        <f t="shared" si="592"/>
        <v>5.1067693064250723E-4</v>
      </c>
      <c r="W586" s="501"/>
      <c r="X586" s="501"/>
      <c r="Y586" s="101" t="s">
        <v>147</v>
      </c>
      <c r="Z586" s="183">
        <v>150180</v>
      </c>
      <c r="AA586" s="151">
        <f>IFERROR(Z586/W583,"-")</f>
        <v>7.2732552505294515E-4</v>
      </c>
      <c r="AB586" s="183">
        <v>10</v>
      </c>
      <c r="AC586" s="151">
        <f>IFERROR(AB586/X583,"-")</f>
        <v>3.7453183520599252E-2</v>
      </c>
      <c r="AD586" s="186">
        <f t="shared" si="578"/>
        <v>15018</v>
      </c>
      <c r="AE586" s="86">
        <f t="shared" si="593"/>
        <v>1.8913960394166936E-4</v>
      </c>
      <c r="AF586" s="501"/>
      <c r="AG586" s="501"/>
      <c r="AH586" s="101" t="s">
        <v>147</v>
      </c>
      <c r="AI586" s="183">
        <v>353358</v>
      </c>
      <c r="AJ586" s="151">
        <f>IFERROR(AI586/AF583,"-")</f>
        <v>9.294869813610974E-4</v>
      </c>
      <c r="AK586" s="183">
        <v>23</v>
      </c>
      <c r="AL586" s="151">
        <f>IFERROR(AK586/AG583,"-")</f>
        <v>4.6092184368737472E-2</v>
      </c>
      <c r="AM586" s="186">
        <f t="shared" si="579"/>
        <v>15363.391304347826</v>
      </c>
      <c r="AN586" s="86">
        <f t="shared" si="594"/>
        <v>4.3502108906583951E-4</v>
      </c>
      <c r="AO586" s="501"/>
      <c r="AP586" s="520"/>
      <c r="AQ586" s="101" t="s">
        <v>147</v>
      </c>
      <c r="AR586" s="183">
        <f t="shared" si="574"/>
        <v>9229410</v>
      </c>
      <c r="AS586" s="151">
        <f>IFERROR(AR586/AO583,"-")</f>
        <v>3.1649155483455945E-3</v>
      </c>
      <c r="AT586" s="183">
        <f t="shared" si="575"/>
        <v>194</v>
      </c>
      <c r="AU586" s="151">
        <f>IFERROR(AT586/AP583,"-")</f>
        <v>4.029075804776739E-2</v>
      </c>
      <c r="AV586" s="186">
        <f t="shared" si="580"/>
        <v>47574.278350515466</v>
      </c>
      <c r="AW586" s="86">
        <f t="shared" si="595"/>
        <v>3.6693083164683854E-3</v>
      </c>
      <c r="AX586" s="98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P586" s="132"/>
      <c r="BQ586" s="132"/>
      <c r="BR586" s="132"/>
      <c r="BS586" s="132"/>
      <c r="BU586" s="66"/>
      <c r="BV586" s="124"/>
    </row>
    <row r="587" spans="2:74" s="10" customFormat="1" ht="14.25" customHeight="1">
      <c r="B587" s="505"/>
      <c r="C587" s="507"/>
      <c r="D587" s="494"/>
      <c r="E587" s="501"/>
      <c r="F587" s="501"/>
      <c r="G587" s="101" t="s">
        <v>148</v>
      </c>
      <c r="H587" s="183">
        <v>46365906</v>
      </c>
      <c r="I587" s="151">
        <f>IFERROR(H587/E583,"-")</f>
        <v>2.3059955348960607E-2</v>
      </c>
      <c r="J587" s="183">
        <v>1129</v>
      </c>
      <c r="K587" s="151">
        <f>IFERROR(J587/F583,"-")</f>
        <v>0.31892655367231637</v>
      </c>
      <c r="L587" s="186">
        <f t="shared" si="576"/>
        <v>41068.118689105402</v>
      </c>
      <c r="M587" s="86">
        <f t="shared" si="591"/>
        <v>2.1353861285014469E-2</v>
      </c>
      <c r="N587" s="501"/>
      <c r="O587" s="501"/>
      <c r="P587" s="101" t="s">
        <v>148</v>
      </c>
      <c r="Q587" s="183">
        <v>7516613</v>
      </c>
      <c r="R587" s="151">
        <f>IFERROR(Q587/N583,"-")</f>
        <v>2.3574251990961723E-2</v>
      </c>
      <c r="S587" s="183">
        <v>185</v>
      </c>
      <c r="T587" s="151">
        <f>IFERROR(S587/O583,"-")</f>
        <v>0.36345776031434185</v>
      </c>
      <c r="U587" s="186">
        <f t="shared" si="577"/>
        <v>40630.340540540543</v>
      </c>
      <c r="V587" s="86">
        <f t="shared" si="592"/>
        <v>3.4990826729208828E-3</v>
      </c>
      <c r="W587" s="501"/>
      <c r="X587" s="501"/>
      <c r="Y587" s="101" t="s">
        <v>148</v>
      </c>
      <c r="Z587" s="183">
        <v>4980991</v>
      </c>
      <c r="AA587" s="151">
        <f>IFERROR(Z587/W583,"-")</f>
        <v>2.4123064951118621E-2</v>
      </c>
      <c r="AB587" s="183">
        <v>112</v>
      </c>
      <c r="AC587" s="151">
        <f>IFERROR(AB587/X583,"-")</f>
        <v>0.41947565543071164</v>
      </c>
      <c r="AD587" s="186">
        <f t="shared" si="578"/>
        <v>44473.133928571428</v>
      </c>
      <c r="AE587" s="86">
        <f t="shared" si="593"/>
        <v>2.1183635641466966E-3</v>
      </c>
      <c r="AF587" s="501"/>
      <c r="AG587" s="501"/>
      <c r="AH587" s="101" t="s">
        <v>148</v>
      </c>
      <c r="AI587" s="183">
        <v>6940225</v>
      </c>
      <c r="AJ587" s="151">
        <f>IFERROR(AI587/AF583,"-")</f>
        <v>1.8255844738811127E-2</v>
      </c>
      <c r="AK587" s="183">
        <v>193</v>
      </c>
      <c r="AL587" s="151">
        <f>IFERROR(AK587/AG583,"-")</f>
        <v>0.38677354709418837</v>
      </c>
      <c r="AM587" s="186">
        <f t="shared" si="579"/>
        <v>35959.715025906735</v>
      </c>
      <c r="AN587" s="86">
        <f t="shared" si="594"/>
        <v>3.6503943560742182E-3</v>
      </c>
      <c r="AO587" s="501"/>
      <c r="AP587" s="520"/>
      <c r="AQ587" s="101" t="s">
        <v>148</v>
      </c>
      <c r="AR587" s="183">
        <f t="shared" si="574"/>
        <v>65803735</v>
      </c>
      <c r="AS587" s="151">
        <f>IFERROR(AR587/AO583,"-")</f>
        <v>2.2565176326624692E-2</v>
      </c>
      <c r="AT587" s="183">
        <f t="shared" si="575"/>
        <v>1619</v>
      </c>
      <c r="AU587" s="151">
        <f>IFERROR(AT587/AP583,"-")</f>
        <v>0.33624091381100729</v>
      </c>
      <c r="AV587" s="186">
        <f t="shared" si="580"/>
        <v>40644.67881408277</v>
      </c>
      <c r="AW587" s="86">
        <f t="shared" si="595"/>
        <v>3.0621701878156268E-2</v>
      </c>
      <c r="AX587" s="98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P587" s="132"/>
      <c r="BQ587" s="132"/>
      <c r="BR587" s="132"/>
      <c r="BS587" s="132"/>
      <c r="BU587" s="66"/>
      <c r="BV587" s="124"/>
    </row>
    <row r="588" spans="2:74" s="10" customFormat="1" ht="14.25" customHeight="1">
      <c r="B588" s="505"/>
      <c r="C588" s="507"/>
      <c r="D588" s="494"/>
      <c r="E588" s="501"/>
      <c r="F588" s="501"/>
      <c r="G588" s="101" t="s">
        <v>149</v>
      </c>
      <c r="H588" s="183">
        <v>83418658</v>
      </c>
      <c r="I588" s="151">
        <f>IFERROR(H588/E583,"-")</f>
        <v>4.1488039266400087E-2</v>
      </c>
      <c r="J588" s="183">
        <v>1295</v>
      </c>
      <c r="K588" s="151">
        <f>IFERROR(J588/F583,"-")</f>
        <v>0.36581920903954801</v>
      </c>
      <c r="L588" s="186">
        <f t="shared" si="576"/>
        <v>64415.952123552124</v>
      </c>
      <c r="M588" s="86">
        <f t="shared" si="591"/>
        <v>2.449357871044618E-2</v>
      </c>
      <c r="N588" s="501"/>
      <c r="O588" s="501"/>
      <c r="P588" s="101" t="s">
        <v>149</v>
      </c>
      <c r="Q588" s="183">
        <v>12413212</v>
      </c>
      <c r="R588" s="151">
        <f>IFERROR(Q588/N583,"-")</f>
        <v>3.8931389404407275E-2</v>
      </c>
      <c r="S588" s="183">
        <v>191</v>
      </c>
      <c r="T588" s="151">
        <f>IFERROR(S588/O583,"-")</f>
        <v>0.37524557956777999</v>
      </c>
      <c r="U588" s="186">
        <f t="shared" si="577"/>
        <v>64990.6387434555</v>
      </c>
      <c r="V588" s="86">
        <f t="shared" si="592"/>
        <v>3.6125664352858844E-3</v>
      </c>
      <c r="W588" s="501"/>
      <c r="X588" s="501"/>
      <c r="Y588" s="101" t="s">
        <v>149</v>
      </c>
      <c r="Z588" s="183">
        <v>10701855</v>
      </c>
      <c r="AA588" s="151">
        <f>IFERROR(Z588/W583,"-")</f>
        <v>5.1829353488583613E-2</v>
      </c>
      <c r="AB588" s="183">
        <v>122</v>
      </c>
      <c r="AC588" s="151">
        <f>IFERROR(AB588/X583,"-")</f>
        <v>0.45692883895131087</v>
      </c>
      <c r="AD588" s="186">
        <f t="shared" si="578"/>
        <v>87720.12295081967</v>
      </c>
      <c r="AE588" s="86">
        <f t="shared" si="593"/>
        <v>2.307503168088366E-3</v>
      </c>
      <c r="AF588" s="501"/>
      <c r="AG588" s="501"/>
      <c r="AH588" s="101" t="s">
        <v>149</v>
      </c>
      <c r="AI588" s="183">
        <v>17542148</v>
      </c>
      <c r="AJ588" s="151">
        <f>IFERROR(AI588/AF583,"-")</f>
        <v>4.6143565990042996E-2</v>
      </c>
      <c r="AK588" s="183">
        <v>226</v>
      </c>
      <c r="AL588" s="151">
        <f>IFERROR(AK588/AG583,"-")</f>
        <v>0.4529058116232465</v>
      </c>
      <c r="AM588" s="186">
        <f t="shared" si="579"/>
        <v>77620.123893805314</v>
      </c>
      <c r="AN588" s="86">
        <f t="shared" si="594"/>
        <v>4.2745550490817276E-3</v>
      </c>
      <c r="AO588" s="501"/>
      <c r="AP588" s="520"/>
      <c r="AQ588" s="101" t="s">
        <v>149</v>
      </c>
      <c r="AR588" s="183">
        <f t="shared" si="574"/>
        <v>124075873</v>
      </c>
      <c r="AS588" s="151">
        <f>IFERROR(AR588/AO583,"-")</f>
        <v>4.2547644934210677E-2</v>
      </c>
      <c r="AT588" s="183">
        <f t="shared" si="575"/>
        <v>1834</v>
      </c>
      <c r="AU588" s="151">
        <f>IFERROR(AT588/AP583,"-")</f>
        <v>0.38089304257528556</v>
      </c>
      <c r="AV588" s="186">
        <f t="shared" si="580"/>
        <v>67653.147764449284</v>
      </c>
      <c r="AW588" s="86">
        <f t="shared" si="595"/>
        <v>3.468820336290216E-2</v>
      </c>
      <c r="AX588" s="98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P588" s="132"/>
      <c r="BQ588" s="132"/>
      <c r="BR588" s="132"/>
      <c r="BS588" s="132"/>
      <c r="BU588" s="66"/>
      <c r="BV588" s="124"/>
    </row>
    <row r="589" spans="2:74" s="10" customFormat="1" ht="14.25" customHeight="1">
      <c r="B589" s="505"/>
      <c r="C589" s="507"/>
      <c r="D589" s="494"/>
      <c r="E589" s="501"/>
      <c r="F589" s="501"/>
      <c r="G589" s="101" t="s">
        <v>150</v>
      </c>
      <c r="H589" s="183">
        <v>41757111</v>
      </c>
      <c r="I589" s="151">
        <f>IFERROR(H589/E583,"-")</f>
        <v>2.0767783878990562E-2</v>
      </c>
      <c r="J589" s="183">
        <v>261</v>
      </c>
      <c r="K589" s="151">
        <f>IFERROR(J589/F583,"-")</f>
        <v>7.3728813559322037E-2</v>
      </c>
      <c r="L589" s="186">
        <f t="shared" si="576"/>
        <v>159988.93103448275</v>
      </c>
      <c r="M589" s="86">
        <f t="shared" si="591"/>
        <v>4.9365436628775695E-3</v>
      </c>
      <c r="N589" s="501"/>
      <c r="O589" s="501"/>
      <c r="P589" s="101" t="s">
        <v>150</v>
      </c>
      <c r="Q589" s="183">
        <v>6806898</v>
      </c>
      <c r="R589" s="151">
        <f>IFERROR(Q589/N583,"-")</f>
        <v>2.1348382406912978E-2</v>
      </c>
      <c r="S589" s="183">
        <v>55</v>
      </c>
      <c r="T589" s="151">
        <f>IFERROR(S589/O583,"-")</f>
        <v>0.10805500982318271</v>
      </c>
      <c r="U589" s="186">
        <f t="shared" si="577"/>
        <v>123761.78181818181</v>
      </c>
      <c r="V589" s="86">
        <f t="shared" si="592"/>
        <v>1.0402678216791814E-3</v>
      </c>
      <c r="W589" s="501"/>
      <c r="X589" s="501"/>
      <c r="Y589" s="101" t="s">
        <v>150</v>
      </c>
      <c r="Z589" s="183">
        <v>6537400</v>
      </c>
      <c r="AA589" s="151">
        <f>IFERROR(Z589/W583,"-")</f>
        <v>3.1660792964982844E-2</v>
      </c>
      <c r="AB589" s="183">
        <v>29</v>
      </c>
      <c r="AC589" s="151">
        <f>IFERROR(AB589/X583,"-")</f>
        <v>0.10861423220973783</v>
      </c>
      <c r="AD589" s="186">
        <f t="shared" si="578"/>
        <v>225427.58620689655</v>
      </c>
      <c r="AE589" s="86">
        <f t="shared" si="593"/>
        <v>5.4850485143084109E-4</v>
      </c>
      <c r="AF589" s="501"/>
      <c r="AG589" s="501"/>
      <c r="AH589" s="101" t="s">
        <v>150</v>
      </c>
      <c r="AI589" s="183">
        <v>4908547</v>
      </c>
      <c r="AJ589" s="151">
        <f>IFERROR(AI589/AF583,"-")</f>
        <v>1.2911637868391463E-2</v>
      </c>
      <c r="AK589" s="183">
        <v>51</v>
      </c>
      <c r="AL589" s="151">
        <f>IFERROR(AK589/AG583,"-")</f>
        <v>0.10220440881763528</v>
      </c>
      <c r="AM589" s="186">
        <f t="shared" si="579"/>
        <v>96246.019607843133</v>
      </c>
      <c r="AN589" s="86">
        <f t="shared" si="594"/>
        <v>9.6461198010251367E-4</v>
      </c>
      <c r="AO589" s="501"/>
      <c r="AP589" s="520"/>
      <c r="AQ589" s="101" t="s">
        <v>150</v>
      </c>
      <c r="AR589" s="183">
        <f t="shared" si="574"/>
        <v>60009956</v>
      </c>
      <c r="AS589" s="151">
        <f>IFERROR(AR589/AO583,"-")</f>
        <v>2.0578394805294706E-2</v>
      </c>
      <c r="AT589" s="183">
        <f t="shared" si="575"/>
        <v>396</v>
      </c>
      <c r="AU589" s="151">
        <f>IFERROR(AT589/AP583,"-")</f>
        <v>8.2242990654205608E-2</v>
      </c>
      <c r="AV589" s="186">
        <f t="shared" si="580"/>
        <v>151540.29292929292</v>
      </c>
      <c r="AW589" s="86">
        <f t="shared" si="595"/>
        <v>7.4899283160901062E-3</v>
      </c>
      <c r="AX589" s="98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/>
      <c r="BI589" s="66"/>
      <c r="BP589" s="132"/>
      <c r="BQ589" s="132"/>
      <c r="BR589" s="132"/>
      <c r="BS589" s="132"/>
      <c r="BU589" s="66"/>
      <c r="BV589" s="124"/>
    </row>
    <row r="590" spans="2:74" s="10" customFormat="1" ht="14.25" customHeight="1">
      <c r="B590" s="505"/>
      <c r="C590" s="507"/>
      <c r="D590" s="494"/>
      <c r="E590" s="501"/>
      <c r="F590" s="501"/>
      <c r="G590" s="101" t="s">
        <v>160</v>
      </c>
      <c r="H590" s="183">
        <v>666</v>
      </c>
      <c r="I590" s="151">
        <f>IFERROR(H590/E583,"-")</f>
        <v>3.3123326140564933E-7</v>
      </c>
      <c r="J590" s="183">
        <v>2</v>
      </c>
      <c r="K590" s="151">
        <f>IFERROR(J590/F583,"-")</f>
        <v>5.649717514124294E-4</v>
      </c>
      <c r="L590" s="186">
        <f t="shared" si="576"/>
        <v>333</v>
      </c>
      <c r="M590" s="86">
        <f t="shared" si="591"/>
        <v>3.7827920788333868E-5</v>
      </c>
      <c r="N590" s="501"/>
      <c r="O590" s="501"/>
      <c r="P590" s="101" t="s">
        <v>160</v>
      </c>
      <c r="Q590" s="183">
        <v>1518</v>
      </c>
      <c r="R590" s="151">
        <f>IFERROR(Q590/N583,"-")</f>
        <v>4.7608829298887542E-6</v>
      </c>
      <c r="S590" s="183">
        <v>1</v>
      </c>
      <c r="T590" s="151">
        <f>IFERROR(S590/O583,"-")</f>
        <v>1.9646365422396855E-3</v>
      </c>
      <c r="U590" s="186">
        <f t="shared" si="577"/>
        <v>1518</v>
      </c>
      <c r="V590" s="86">
        <f t="shared" si="592"/>
        <v>1.8913960394166934E-5</v>
      </c>
      <c r="W590" s="501"/>
      <c r="X590" s="501"/>
      <c r="Y590" s="101" t="s">
        <v>160</v>
      </c>
      <c r="Z590" s="183">
        <v>0</v>
      </c>
      <c r="AA590" s="151">
        <f>IFERROR(Z590/W583,"-")</f>
        <v>0</v>
      </c>
      <c r="AB590" s="183">
        <v>0</v>
      </c>
      <c r="AC590" s="151">
        <f>IFERROR(AB590/X583,"-")</f>
        <v>0</v>
      </c>
      <c r="AD590" s="186" t="str">
        <f t="shared" si="578"/>
        <v>-</v>
      </c>
      <c r="AE590" s="86">
        <f t="shared" si="593"/>
        <v>0</v>
      </c>
      <c r="AF590" s="501"/>
      <c r="AG590" s="501"/>
      <c r="AH590" s="101" t="s">
        <v>160</v>
      </c>
      <c r="AI590" s="183">
        <v>0</v>
      </c>
      <c r="AJ590" s="151">
        <f>IFERROR(AI590/AF583,"-")</f>
        <v>0</v>
      </c>
      <c r="AK590" s="183">
        <v>0</v>
      </c>
      <c r="AL590" s="151">
        <f>IFERROR(AK590/AG583,"-")</f>
        <v>0</v>
      </c>
      <c r="AM590" s="186" t="str">
        <f t="shared" si="579"/>
        <v>-</v>
      </c>
      <c r="AN590" s="86">
        <f t="shared" si="594"/>
        <v>0</v>
      </c>
      <c r="AO590" s="501"/>
      <c r="AP590" s="520"/>
      <c r="AQ590" s="101" t="s">
        <v>160</v>
      </c>
      <c r="AR590" s="183">
        <f t="shared" si="574"/>
        <v>2184</v>
      </c>
      <c r="AS590" s="151">
        <f>IFERROR(AR590/AO583,"-")</f>
        <v>7.4892929857778321E-7</v>
      </c>
      <c r="AT590" s="183">
        <f t="shared" si="575"/>
        <v>3</v>
      </c>
      <c r="AU590" s="151">
        <f>IFERROR(AT590/AP583,"-")</f>
        <v>6.2305295950155766E-4</v>
      </c>
      <c r="AV590" s="186">
        <f t="shared" si="580"/>
        <v>728</v>
      </c>
      <c r="AW590" s="86">
        <f t="shared" si="595"/>
        <v>5.6741881182500805E-5</v>
      </c>
      <c r="AX590" s="98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P590" s="132"/>
      <c r="BQ590" s="132"/>
      <c r="BR590" s="132"/>
      <c r="BS590" s="132"/>
      <c r="BU590" s="66"/>
      <c r="BV590" s="124"/>
    </row>
    <row r="591" spans="2:74" s="10" customFormat="1" ht="14.25" customHeight="1">
      <c r="B591" s="505"/>
      <c r="C591" s="507"/>
      <c r="D591" s="494"/>
      <c r="E591" s="501"/>
      <c r="F591" s="501"/>
      <c r="G591" s="101" t="s">
        <v>151</v>
      </c>
      <c r="H591" s="183">
        <v>475264</v>
      </c>
      <c r="I591" s="151">
        <f>IFERROR(H591/E583,"-")</f>
        <v>2.3637123836140318E-4</v>
      </c>
      <c r="J591" s="183">
        <v>24</v>
      </c>
      <c r="K591" s="151">
        <f>IFERROR(J591/F583,"-")</f>
        <v>6.7796610169491523E-3</v>
      </c>
      <c r="L591" s="186">
        <f t="shared" si="576"/>
        <v>19802.666666666668</v>
      </c>
      <c r="M591" s="86">
        <f t="shared" si="591"/>
        <v>4.5393504946000644E-4</v>
      </c>
      <c r="N591" s="501"/>
      <c r="O591" s="501"/>
      <c r="P591" s="101" t="s">
        <v>151</v>
      </c>
      <c r="Q591" s="183">
        <v>224155</v>
      </c>
      <c r="R591" s="151">
        <f>IFERROR(Q591/N583,"-")</f>
        <v>7.0301430378736079E-4</v>
      </c>
      <c r="S591" s="183">
        <v>6</v>
      </c>
      <c r="T591" s="151">
        <f>IFERROR(S591/O583,"-")</f>
        <v>1.1787819253438114E-2</v>
      </c>
      <c r="U591" s="186">
        <f t="shared" si="577"/>
        <v>37359.166666666664</v>
      </c>
      <c r="V591" s="86">
        <f t="shared" si="592"/>
        <v>1.1348376236500161E-4</v>
      </c>
      <c r="W591" s="501"/>
      <c r="X591" s="501"/>
      <c r="Y591" s="101" t="s">
        <v>151</v>
      </c>
      <c r="Z591" s="183">
        <v>156625</v>
      </c>
      <c r="AA591" s="151">
        <f>IFERROR(Z591/W583,"-")</f>
        <v>7.5853882248912998E-4</v>
      </c>
      <c r="AB591" s="183">
        <v>6</v>
      </c>
      <c r="AC591" s="151">
        <f>IFERROR(AB591/X583,"-")</f>
        <v>2.247191011235955E-2</v>
      </c>
      <c r="AD591" s="186">
        <f t="shared" si="578"/>
        <v>26104.166666666668</v>
      </c>
      <c r="AE591" s="86">
        <f t="shared" si="593"/>
        <v>1.1348376236500161E-4</v>
      </c>
      <c r="AF591" s="501"/>
      <c r="AG591" s="501"/>
      <c r="AH591" s="101" t="s">
        <v>151</v>
      </c>
      <c r="AI591" s="183">
        <v>168092</v>
      </c>
      <c r="AJ591" s="151">
        <f>IFERROR(AI591/AF583,"-")</f>
        <v>4.4215590327925105E-4</v>
      </c>
      <c r="AK591" s="183">
        <v>6</v>
      </c>
      <c r="AL591" s="151">
        <f>IFERROR(AK591/AG583,"-")</f>
        <v>1.2024048096192385E-2</v>
      </c>
      <c r="AM591" s="186">
        <f t="shared" si="579"/>
        <v>28015.333333333332</v>
      </c>
      <c r="AN591" s="86">
        <f t="shared" si="594"/>
        <v>1.1348376236500161E-4</v>
      </c>
      <c r="AO591" s="501"/>
      <c r="AP591" s="520"/>
      <c r="AQ591" s="101" t="s">
        <v>151</v>
      </c>
      <c r="AR591" s="183">
        <f t="shared" si="574"/>
        <v>1024136</v>
      </c>
      <c r="AS591" s="151">
        <f>IFERROR(AR591/AO583,"-")</f>
        <v>3.5119297441769991E-4</v>
      </c>
      <c r="AT591" s="183">
        <f t="shared" si="575"/>
        <v>42</v>
      </c>
      <c r="AU591" s="151">
        <f>IFERROR(AT591/AP583,"-")</f>
        <v>8.7227414330218068E-3</v>
      </c>
      <c r="AV591" s="186">
        <f t="shared" si="580"/>
        <v>24384.190476190477</v>
      </c>
      <c r="AW591" s="86">
        <f t="shared" si="595"/>
        <v>7.943863365550113E-4</v>
      </c>
      <c r="AX591" s="98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P591" s="132"/>
      <c r="BQ591" s="132"/>
      <c r="BR591" s="132"/>
      <c r="BS591" s="132"/>
      <c r="BU591" s="66"/>
      <c r="BV591" s="124"/>
    </row>
    <row r="592" spans="2:74" s="10" customFormat="1" ht="14.25" customHeight="1">
      <c r="B592" s="505"/>
      <c r="C592" s="507"/>
      <c r="D592" s="494"/>
      <c r="E592" s="501"/>
      <c r="F592" s="501"/>
      <c r="G592" s="101" t="s">
        <v>152</v>
      </c>
      <c r="H592" s="183">
        <v>1348769</v>
      </c>
      <c r="I592" s="151">
        <f>IFERROR(H592/E583,"-")</f>
        <v>6.7080653866792225E-4</v>
      </c>
      <c r="J592" s="183">
        <v>103</v>
      </c>
      <c r="K592" s="151">
        <f>IFERROR(J592/F583,"-")</f>
        <v>2.9096045197740113E-2</v>
      </c>
      <c r="L592" s="186">
        <f t="shared" si="576"/>
        <v>13094.844660194174</v>
      </c>
      <c r="M592" s="86">
        <f t="shared" si="591"/>
        <v>1.9481379205991943E-3</v>
      </c>
      <c r="N592" s="501"/>
      <c r="O592" s="501"/>
      <c r="P592" s="101" t="s">
        <v>152</v>
      </c>
      <c r="Q592" s="183">
        <v>153991</v>
      </c>
      <c r="R592" s="151">
        <f>IFERROR(Q592/N583,"-")</f>
        <v>4.8295989674341182E-4</v>
      </c>
      <c r="S592" s="183">
        <v>11</v>
      </c>
      <c r="T592" s="151">
        <f>IFERROR(S592/O583,"-")</f>
        <v>2.1611001964636542E-2</v>
      </c>
      <c r="U592" s="186">
        <f t="shared" si="577"/>
        <v>13999.181818181818</v>
      </c>
      <c r="V592" s="86">
        <f t="shared" si="592"/>
        <v>2.0805356433583629E-4</v>
      </c>
      <c r="W592" s="501"/>
      <c r="X592" s="501"/>
      <c r="Y592" s="101" t="s">
        <v>152</v>
      </c>
      <c r="Z592" s="183">
        <v>266168</v>
      </c>
      <c r="AA592" s="151">
        <f>IFERROR(Z592/W583,"-")</f>
        <v>1.2890583323497957E-3</v>
      </c>
      <c r="AB592" s="183">
        <v>13</v>
      </c>
      <c r="AC592" s="151">
        <f>IFERROR(AB592/X583,"-")</f>
        <v>4.8689138576779027E-2</v>
      </c>
      <c r="AD592" s="186">
        <f t="shared" si="578"/>
        <v>20474.461538461539</v>
      </c>
      <c r="AE592" s="86">
        <f t="shared" si="593"/>
        <v>2.4588148512417015E-4</v>
      </c>
      <c r="AF592" s="501"/>
      <c r="AG592" s="501"/>
      <c r="AH592" s="101" t="s">
        <v>152</v>
      </c>
      <c r="AI592" s="183">
        <v>1327342</v>
      </c>
      <c r="AJ592" s="151">
        <f>IFERROR(AI592/AF583,"-")</f>
        <v>3.4914933546539256E-3</v>
      </c>
      <c r="AK592" s="183">
        <v>24</v>
      </c>
      <c r="AL592" s="151">
        <f>IFERROR(AK592/AG583,"-")</f>
        <v>4.8096192384769539E-2</v>
      </c>
      <c r="AM592" s="186">
        <f t="shared" si="579"/>
        <v>55305.916666666664</v>
      </c>
      <c r="AN592" s="86">
        <f t="shared" si="594"/>
        <v>4.5393504946000644E-4</v>
      </c>
      <c r="AO592" s="501"/>
      <c r="AP592" s="520"/>
      <c r="AQ592" s="101" t="s">
        <v>152</v>
      </c>
      <c r="AR592" s="183">
        <f t="shared" si="574"/>
        <v>3096270</v>
      </c>
      <c r="AS592" s="151">
        <f>IFERROR(AR592/AO583,"-")</f>
        <v>1.061761593089484E-3</v>
      </c>
      <c r="AT592" s="183">
        <f t="shared" si="575"/>
        <v>151</v>
      </c>
      <c r="AU592" s="151">
        <f>IFERROR(AT592/AP583,"-")</f>
        <v>3.1360332294911732E-2</v>
      </c>
      <c r="AV592" s="186">
        <f t="shared" si="580"/>
        <v>20505.099337748343</v>
      </c>
      <c r="AW592" s="86">
        <f t="shared" si="595"/>
        <v>2.8560080195192072E-3</v>
      </c>
      <c r="AX592" s="98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P592" s="132"/>
      <c r="BQ592" s="132"/>
      <c r="BR592" s="132"/>
      <c r="BS592" s="132"/>
      <c r="BU592" s="66"/>
      <c r="BV592" s="124"/>
    </row>
    <row r="593" spans="2:74" s="10" customFormat="1" ht="14.25" customHeight="1">
      <c r="B593" s="505"/>
      <c r="C593" s="507"/>
      <c r="D593" s="494"/>
      <c r="E593" s="501"/>
      <c r="F593" s="501"/>
      <c r="G593" s="101" t="s">
        <v>153</v>
      </c>
      <c r="H593" s="183">
        <v>627114</v>
      </c>
      <c r="I593" s="151">
        <f>IFERROR(H593/E583,"-")</f>
        <v>3.1189341665636993E-4</v>
      </c>
      <c r="J593" s="183">
        <v>18</v>
      </c>
      <c r="K593" s="151">
        <f>IFERROR(J593/F583,"-")</f>
        <v>5.084745762711864E-3</v>
      </c>
      <c r="L593" s="186">
        <f t="shared" si="576"/>
        <v>34839.666666666664</v>
      </c>
      <c r="M593" s="86">
        <f t="shared" si="591"/>
        <v>3.404512870950048E-4</v>
      </c>
      <c r="N593" s="501"/>
      <c r="O593" s="501"/>
      <c r="P593" s="101" t="s">
        <v>153</v>
      </c>
      <c r="Q593" s="183">
        <v>91604</v>
      </c>
      <c r="R593" s="151">
        <f>IFERROR(Q593/N583,"-")</f>
        <v>2.8729638992722623E-4</v>
      </c>
      <c r="S593" s="183">
        <v>6</v>
      </c>
      <c r="T593" s="151">
        <f>IFERROR(S593/O583,"-")</f>
        <v>1.1787819253438114E-2</v>
      </c>
      <c r="U593" s="186">
        <f t="shared" si="577"/>
        <v>15267.333333333334</v>
      </c>
      <c r="V593" s="86">
        <f t="shared" si="592"/>
        <v>1.1348376236500161E-4</v>
      </c>
      <c r="W593" s="501"/>
      <c r="X593" s="501"/>
      <c r="Y593" s="101" t="s">
        <v>153</v>
      </c>
      <c r="Z593" s="183">
        <v>12963</v>
      </c>
      <c r="AA593" s="151">
        <f>IFERROR(Z593/W583,"-")</f>
        <v>6.2780135712220858E-5</v>
      </c>
      <c r="AB593" s="183">
        <v>2</v>
      </c>
      <c r="AC593" s="151">
        <f>IFERROR(AB593/X583,"-")</f>
        <v>7.4906367041198503E-3</v>
      </c>
      <c r="AD593" s="186">
        <f t="shared" si="578"/>
        <v>6481.5</v>
      </c>
      <c r="AE593" s="86">
        <f t="shared" si="593"/>
        <v>3.7827920788333868E-5</v>
      </c>
      <c r="AF593" s="501"/>
      <c r="AG593" s="501"/>
      <c r="AH593" s="101" t="s">
        <v>153</v>
      </c>
      <c r="AI593" s="183">
        <v>131048</v>
      </c>
      <c r="AJ593" s="151">
        <f>IFERROR(AI593/AF583,"-")</f>
        <v>3.4471388770994035E-4</v>
      </c>
      <c r="AK593" s="183">
        <v>8</v>
      </c>
      <c r="AL593" s="151">
        <f>IFERROR(AK593/AG583,"-")</f>
        <v>1.6032064128256512E-2</v>
      </c>
      <c r="AM593" s="186">
        <f t="shared" si="579"/>
        <v>16381</v>
      </c>
      <c r="AN593" s="86">
        <f t="shared" si="594"/>
        <v>1.5131168315333547E-4</v>
      </c>
      <c r="AO593" s="501"/>
      <c r="AP593" s="520"/>
      <c r="AQ593" s="101" t="s">
        <v>153</v>
      </c>
      <c r="AR593" s="183">
        <f t="shared" si="574"/>
        <v>862729</v>
      </c>
      <c r="AS593" s="151">
        <f>IFERROR(AR593/AO583,"-")</f>
        <v>2.9584387583915403E-4</v>
      </c>
      <c r="AT593" s="183">
        <f t="shared" si="575"/>
        <v>34</v>
      </c>
      <c r="AU593" s="151">
        <f>IFERROR(AT593/AP583,"-")</f>
        <v>7.0612668743509866E-3</v>
      </c>
      <c r="AV593" s="186">
        <f t="shared" si="580"/>
        <v>25374.382352941175</v>
      </c>
      <c r="AW593" s="86">
        <f t="shared" si="595"/>
        <v>6.4307465340167575E-4</v>
      </c>
      <c r="AX593" s="98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P593" s="132"/>
      <c r="BQ593" s="132"/>
      <c r="BR593" s="132"/>
      <c r="BS593" s="132"/>
      <c r="BU593" s="66"/>
      <c r="BV593" s="124"/>
    </row>
    <row r="594" spans="2:74" s="10" customFormat="1" ht="14.25" customHeight="1">
      <c r="B594" s="505"/>
      <c r="C594" s="507"/>
      <c r="D594" s="494"/>
      <c r="E594" s="501"/>
      <c r="F594" s="501"/>
      <c r="G594" s="101" t="s">
        <v>154</v>
      </c>
      <c r="H594" s="183">
        <v>336489</v>
      </c>
      <c r="I594" s="151">
        <f>IFERROR(H594/E583,"-")</f>
        <v>1.6735187522090922E-4</v>
      </c>
      <c r="J594" s="183">
        <v>14</v>
      </c>
      <c r="K594" s="151">
        <f>IFERROR(J594/F583,"-")</f>
        <v>3.9548022598870055E-3</v>
      </c>
      <c r="L594" s="186">
        <f t="shared" si="576"/>
        <v>24034.928571428572</v>
      </c>
      <c r="M594" s="86">
        <f t="shared" si="591"/>
        <v>2.6479544551833708E-4</v>
      </c>
      <c r="N594" s="501"/>
      <c r="O594" s="501"/>
      <c r="P594" s="101" t="s">
        <v>154</v>
      </c>
      <c r="Q594" s="183">
        <v>737165</v>
      </c>
      <c r="R594" s="151">
        <f>IFERROR(Q594/N583,"-")</f>
        <v>2.3119606488876438E-3</v>
      </c>
      <c r="S594" s="183">
        <v>2</v>
      </c>
      <c r="T594" s="151">
        <f>IFERROR(S594/O583,"-")</f>
        <v>3.929273084479371E-3</v>
      </c>
      <c r="U594" s="186">
        <f t="shared" si="577"/>
        <v>368582.5</v>
      </c>
      <c r="V594" s="86">
        <f t="shared" si="592"/>
        <v>3.7827920788333868E-5</v>
      </c>
      <c r="W594" s="501"/>
      <c r="X594" s="501"/>
      <c r="Y594" s="101" t="s">
        <v>154</v>
      </c>
      <c r="Z594" s="183">
        <v>1352862</v>
      </c>
      <c r="AA594" s="151">
        <f>IFERROR(Z594/W583,"-")</f>
        <v>6.5519447627791815E-3</v>
      </c>
      <c r="AB594" s="183">
        <v>2</v>
      </c>
      <c r="AC594" s="151">
        <f>IFERROR(AB594/X583,"-")</f>
        <v>7.4906367041198503E-3</v>
      </c>
      <c r="AD594" s="186">
        <f t="shared" si="578"/>
        <v>676431</v>
      </c>
      <c r="AE594" s="86">
        <f t="shared" si="593"/>
        <v>3.7827920788333868E-5</v>
      </c>
      <c r="AF594" s="501"/>
      <c r="AG594" s="501"/>
      <c r="AH594" s="101" t="s">
        <v>154</v>
      </c>
      <c r="AI594" s="183">
        <v>1941930</v>
      </c>
      <c r="AJ594" s="151">
        <f>IFERROR(AI594/AF583,"-")</f>
        <v>5.1081301504835213E-3</v>
      </c>
      <c r="AK594" s="183">
        <v>10</v>
      </c>
      <c r="AL594" s="151">
        <f>IFERROR(AK594/AG583,"-")</f>
        <v>2.004008016032064E-2</v>
      </c>
      <c r="AM594" s="186">
        <f t="shared" si="579"/>
        <v>194193</v>
      </c>
      <c r="AN594" s="86">
        <f t="shared" si="594"/>
        <v>1.8913960394166936E-4</v>
      </c>
      <c r="AO594" s="501"/>
      <c r="AP594" s="520"/>
      <c r="AQ594" s="101" t="s">
        <v>154</v>
      </c>
      <c r="AR594" s="183">
        <f t="shared" si="574"/>
        <v>4368446</v>
      </c>
      <c r="AS594" s="151">
        <f>IFERROR(AR594/AO583,"-")</f>
        <v>1.4980115378456606E-3</v>
      </c>
      <c r="AT594" s="183">
        <f t="shared" si="575"/>
        <v>28</v>
      </c>
      <c r="AU594" s="151">
        <f>IFERROR(AT594/AP583,"-")</f>
        <v>5.8151609553478709E-3</v>
      </c>
      <c r="AV594" s="186">
        <f t="shared" si="580"/>
        <v>156015.92857142858</v>
      </c>
      <c r="AW594" s="86">
        <f t="shared" si="595"/>
        <v>5.2959089103667416E-4</v>
      </c>
      <c r="AX594" s="98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P594" s="132"/>
      <c r="BQ594" s="132"/>
      <c r="BR594" s="132"/>
      <c r="BS594" s="132"/>
      <c r="BU594" s="66"/>
      <c r="BV594" s="124"/>
    </row>
    <row r="595" spans="2:74" s="10" customFormat="1" ht="14.25" customHeight="1">
      <c r="B595" s="505"/>
      <c r="C595" s="507"/>
      <c r="D595" s="494"/>
      <c r="E595" s="501"/>
      <c r="F595" s="501"/>
      <c r="G595" s="101" t="s">
        <v>155</v>
      </c>
      <c r="H595" s="183">
        <v>9852491</v>
      </c>
      <c r="I595" s="151">
        <f>IFERROR(H595/E583,"-")</f>
        <v>4.9001091995492605E-3</v>
      </c>
      <c r="J595" s="183">
        <v>309</v>
      </c>
      <c r="K595" s="151">
        <f>IFERROR(J595/F583,"-")</f>
        <v>8.7288135593220337E-2</v>
      </c>
      <c r="L595" s="186">
        <f t="shared" si="576"/>
        <v>31885.084142394822</v>
      </c>
      <c r="M595" s="86">
        <f t="shared" si="591"/>
        <v>5.844413761797583E-3</v>
      </c>
      <c r="N595" s="501"/>
      <c r="O595" s="501"/>
      <c r="P595" s="101" t="s">
        <v>155</v>
      </c>
      <c r="Q595" s="183">
        <v>2594095</v>
      </c>
      <c r="R595" s="151">
        <f>IFERROR(Q595/N583,"-")</f>
        <v>8.135825167331863E-3</v>
      </c>
      <c r="S595" s="183">
        <v>60</v>
      </c>
      <c r="T595" s="151">
        <f>IFERROR(S595/O583,"-")</f>
        <v>0.11787819253438114</v>
      </c>
      <c r="U595" s="186">
        <f t="shared" si="577"/>
        <v>43234.916666666664</v>
      </c>
      <c r="V595" s="86">
        <f t="shared" si="592"/>
        <v>1.134837623650016E-3</v>
      </c>
      <c r="W595" s="501"/>
      <c r="X595" s="501"/>
      <c r="Y595" s="101" t="s">
        <v>155</v>
      </c>
      <c r="Z595" s="183">
        <v>1576240</v>
      </c>
      <c r="AA595" s="151">
        <f>IFERROR(Z595/W583,"-")</f>
        <v>7.6337700466736864E-3</v>
      </c>
      <c r="AB595" s="183">
        <v>41</v>
      </c>
      <c r="AC595" s="151">
        <f>IFERROR(AB595/X583,"-")</f>
        <v>0.15355805243445692</v>
      </c>
      <c r="AD595" s="186">
        <f t="shared" si="578"/>
        <v>38444.878048780491</v>
      </c>
      <c r="AE595" s="86">
        <f t="shared" si="593"/>
        <v>7.7547237616084437E-4</v>
      </c>
      <c r="AF595" s="501"/>
      <c r="AG595" s="501"/>
      <c r="AH595" s="101" t="s">
        <v>155</v>
      </c>
      <c r="AI595" s="183">
        <v>2893632</v>
      </c>
      <c r="AJ595" s="151">
        <f>IFERROR(AI595/AF583,"-")</f>
        <v>7.6115250619764518E-3</v>
      </c>
      <c r="AK595" s="183">
        <v>70</v>
      </c>
      <c r="AL595" s="151">
        <f>IFERROR(AK595/AG583,"-")</f>
        <v>0.14028056112224449</v>
      </c>
      <c r="AM595" s="186">
        <f t="shared" si="579"/>
        <v>41337.599999999999</v>
      </c>
      <c r="AN595" s="86">
        <f t="shared" si="594"/>
        <v>1.3239772275916854E-3</v>
      </c>
      <c r="AO595" s="501"/>
      <c r="AP595" s="520"/>
      <c r="AQ595" s="101" t="s">
        <v>155</v>
      </c>
      <c r="AR595" s="183">
        <f t="shared" si="574"/>
        <v>16916458</v>
      </c>
      <c r="AS595" s="151">
        <f>IFERROR(AR595/AO583,"-")</f>
        <v>5.8009299562090336E-3</v>
      </c>
      <c r="AT595" s="183">
        <f t="shared" si="575"/>
        <v>480</v>
      </c>
      <c r="AU595" s="151">
        <f>IFERROR(AT595/AP583,"-")</f>
        <v>9.9688473520249218E-2</v>
      </c>
      <c r="AV595" s="186">
        <f t="shared" si="580"/>
        <v>35242.620833333334</v>
      </c>
      <c r="AW595" s="86">
        <f t="shared" si="595"/>
        <v>9.0787009892001284E-3</v>
      </c>
      <c r="AX595" s="98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P595" s="132"/>
      <c r="BQ595" s="132"/>
      <c r="BR595" s="132"/>
      <c r="BS595" s="132"/>
      <c r="BU595" s="66"/>
      <c r="BV595" s="124"/>
    </row>
    <row r="596" spans="2:74" s="10" customFormat="1" ht="14.25" customHeight="1">
      <c r="B596" s="505"/>
      <c r="C596" s="507"/>
      <c r="D596" s="494"/>
      <c r="E596" s="501"/>
      <c r="F596" s="501"/>
      <c r="G596" s="101" t="s">
        <v>156</v>
      </c>
      <c r="H596" s="183">
        <v>14481390</v>
      </c>
      <c r="I596" s="151">
        <f>IFERROR(H596/E583,"-")</f>
        <v>7.2022793384191527E-3</v>
      </c>
      <c r="J596" s="183">
        <v>219</v>
      </c>
      <c r="K596" s="151">
        <f>IFERROR(J596/F583,"-")</f>
        <v>6.186440677966102E-2</v>
      </c>
      <c r="L596" s="186">
        <f t="shared" si="576"/>
        <v>66125.068493150684</v>
      </c>
      <c r="M596" s="86">
        <f t="shared" si="591"/>
        <v>4.1421573263225589E-3</v>
      </c>
      <c r="N596" s="501"/>
      <c r="O596" s="501"/>
      <c r="P596" s="101" t="s">
        <v>156</v>
      </c>
      <c r="Q596" s="183">
        <v>1906575</v>
      </c>
      <c r="R596" s="151">
        <f>IFERROR(Q596/N583,"-")</f>
        <v>5.9795654624852776E-3</v>
      </c>
      <c r="S596" s="183">
        <v>25</v>
      </c>
      <c r="T596" s="151">
        <f>IFERROR(S596/O583,"-")</f>
        <v>4.9115913555992138E-2</v>
      </c>
      <c r="U596" s="186">
        <f t="shared" si="577"/>
        <v>76263</v>
      </c>
      <c r="V596" s="86">
        <f t="shared" si="592"/>
        <v>4.7284900985417337E-4</v>
      </c>
      <c r="W596" s="501"/>
      <c r="X596" s="501"/>
      <c r="Y596" s="101" t="s">
        <v>156</v>
      </c>
      <c r="Z596" s="183">
        <v>1158355</v>
      </c>
      <c r="AA596" s="151">
        <f>IFERROR(Z596/W583,"-")</f>
        <v>5.6099424595332558E-3</v>
      </c>
      <c r="AB596" s="183">
        <v>21</v>
      </c>
      <c r="AC596" s="151">
        <f>IFERROR(AB596/X583,"-")</f>
        <v>7.8651685393258425E-2</v>
      </c>
      <c r="AD596" s="186">
        <f t="shared" si="578"/>
        <v>55159.761904761908</v>
      </c>
      <c r="AE596" s="86">
        <f t="shared" si="593"/>
        <v>3.9719316827750565E-4</v>
      </c>
      <c r="AF596" s="501"/>
      <c r="AG596" s="501"/>
      <c r="AH596" s="101" t="s">
        <v>156</v>
      </c>
      <c r="AI596" s="183">
        <v>4336707</v>
      </c>
      <c r="AJ596" s="151">
        <f>IFERROR(AI596/AF583,"-")</f>
        <v>1.1407447117307493E-2</v>
      </c>
      <c r="AK596" s="183">
        <v>53</v>
      </c>
      <c r="AL596" s="151">
        <f>IFERROR(AK596/AG583,"-")</f>
        <v>0.10621242484969939</v>
      </c>
      <c r="AM596" s="186">
        <f t="shared" si="579"/>
        <v>81824.660377358494</v>
      </c>
      <c r="AN596" s="86">
        <f t="shared" si="594"/>
        <v>1.0024399008908475E-3</v>
      </c>
      <c r="AO596" s="501"/>
      <c r="AP596" s="520"/>
      <c r="AQ596" s="101" t="s">
        <v>156</v>
      </c>
      <c r="AR596" s="183">
        <f t="shared" si="574"/>
        <v>21883027</v>
      </c>
      <c r="AS596" s="151">
        <f>IFERROR(AR596/AO583,"-")</f>
        <v>7.5040476473757752E-3</v>
      </c>
      <c r="AT596" s="183">
        <f t="shared" si="575"/>
        <v>318</v>
      </c>
      <c r="AU596" s="151">
        <f>IFERROR(AT596/AP583,"-")</f>
        <v>6.6043613707165105E-2</v>
      </c>
      <c r="AV596" s="186">
        <f t="shared" si="580"/>
        <v>68814.550314465407</v>
      </c>
      <c r="AW596" s="86">
        <f t="shared" si="595"/>
        <v>6.0146394053450852E-3</v>
      </c>
      <c r="AX596" s="98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P596" s="132"/>
      <c r="BQ596" s="132"/>
      <c r="BR596" s="132"/>
      <c r="BS596" s="132"/>
      <c r="BU596" s="66"/>
      <c r="BV596" s="124"/>
    </row>
    <row r="597" spans="2:74" s="10" customFormat="1" ht="14.25" customHeight="1">
      <c r="B597" s="505"/>
      <c r="C597" s="507"/>
      <c r="D597" s="494"/>
      <c r="E597" s="501"/>
      <c r="F597" s="501"/>
      <c r="G597" s="101" t="s">
        <v>157</v>
      </c>
      <c r="H597" s="183">
        <v>10301007</v>
      </c>
      <c r="I597" s="151">
        <f>IFERROR(H597/E583,"-")</f>
        <v>5.123177393952588E-3</v>
      </c>
      <c r="J597" s="183">
        <v>170</v>
      </c>
      <c r="K597" s="151">
        <f>IFERROR(J597/F583,"-")</f>
        <v>4.8022598870056499E-2</v>
      </c>
      <c r="L597" s="186">
        <f t="shared" si="576"/>
        <v>60594.158823529411</v>
      </c>
      <c r="M597" s="86">
        <f t="shared" si="591"/>
        <v>3.2153732670083791E-3</v>
      </c>
      <c r="N597" s="501"/>
      <c r="O597" s="501"/>
      <c r="P597" s="101" t="s">
        <v>157</v>
      </c>
      <c r="Q597" s="183">
        <v>1466868</v>
      </c>
      <c r="R597" s="151">
        <f>IFERROR(Q597/N583,"-")</f>
        <v>4.6005183277997739E-3</v>
      </c>
      <c r="S597" s="183">
        <v>39</v>
      </c>
      <c r="T597" s="151">
        <f>IFERROR(S597/O583,"-")</f>
        <v>7.6620825147347735E-2</v>
      </c>
      <c r="U597" s="186">
        <f t="shared" si="577"/>
        <v>37612</v>
      </c>
      <c r="V597" s="86">
        <f t="shared" si="592"/>
        <v>7.376444553725104E-4</v>
      </c>
      <c r="W597" s="501"/>
      <c r="X597" s="501"/>
      <c r="Y597" s="101" t="s">
        <v>157</v>
      </c>
      <c r="Z597" s="183">
        <v>588437</v>
      </c>
      <c r="AA597" s="151">
        <f>IFERROR(Z597/W583,"-")</f>
        <v>2.8498152216379006E-3</v>
      </c>
      <c r="AB597" s="183">
        <v>19</v>
      </c>
      <c r="AC597" s="151">
        <f>IFERROR(AB597/X583,"-")</f>
        <v>7.116104868913857E-2</v>
      </c>
      <c r="AD597" s="186">
        <f t="shared" si="578"/>
        <v>30970.36842105263</v>
      </c>
      <c r="AE597" s="86">
        <f t="shared" si="593"/>
        <v>3.5936524748917173E-4</v>
      </c>
      <c r="AF597" s="501"/>
      <c r="AG597" s="501"/>
      <c r="AH597" s="101" t="s">
        <v>157</v>
      </c>
      <c r="AI597" s="183">
        <v>1781591</v>
      </c>
      <c r="AJ597" s="151">
        <f>IFERROR(AI597/AF583,"-")</f>
        <v>4.6863680477309102E-3</v>
      </c>
      <c r="AK597" s="183">
        <v>40</v>
      </c>
      <c r="AL597" s="151">
        <f>IFERROR(AK597/AG583,"-")</f>
        <v>8.0160320641282562E-2</v>
      </c>
      <c r="AM597" s="186">
        <f t="shared" si="579"/>
        <v>44539.775000000001</v>
      </c>
      <c r="AN597" s="86">
        <f t="shared" si="594"/>
        <v>7.5655841576667744E-4</v>
      </c>
      <c r="AO597" s="501"/>
      <c r="AP597" s="520"/>
      <c r="AQ597" s="101" t="s">
        <v>157</v>
      </c>
      <c r="AR597" s="183">
        <f t="shared" si="574"/>
        <v>14137903</v>
      </c>
      <c r="AS597" s="151">
        <f>IFERROR(AR597/AO583,"-")</f>
        <v>4.8481180298309235E-3</v>
      </c>
      <c r="AT597" s="183">
        <f t="shared" si="575"/>
        <v>268</v>
      </c>
      <c r="AU597" s="151">
        <f>IFERROR(AT597/AP583,"-")</f>
        <v>5.5659397715472479E-2</v>
      </c>
      <c r="AV597" s="186">
        <f t="shared" si="580"/>
        <v>52753.369402985074</v>
      </c>
      <c r="AW597" s="86">
        <f t="shared" si="595"/>
        <v>5.0689413856367382E-3</v>
      </c>
      <c r="AX597" s="98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P597" s="132"/>
      <c r="BQ597" s="132"/>
      <c r="BR597" s="132"/>
      <c r="BS597" s="132"/>
      <c r="BU597" s="66"/>
      <c r="BV597" s="124"/>
    </row>
    <row r="598" spans="2:74" s="10" customFormat="1" ht="14.25" customHeight="1">
      <c r="B598" s="505"/>
      <c r="C598" s="507"/>
      <c r="D598" s="494"/>
      <c r="E598" s="501"/>
      <c r="F598" s="501"/>
      <c r="G598" s="102" t="s">
        <v>158</v>
      </c>
      <c r="H598" s="184">
        <v>5111425</v>
      </c>
      <c r="I598" s="152">
        <f>IFERROR(H598/E583,"-")</f>
        <v>2.5421531128834401E-3</v>
      </c>
      <c r="J598" s="184">
        <v>231</v>
      </c>
      <c r="K598" s="152">
        <f>IFERROR(J598/F583,"-")</f>
        <v>6.5254237288135591E-2</v>
      </c>
      <c r="L598" s="187">
        <f t="shared" si="576"/>
        <v>22127.380952380954</v>
      </c>
      <c r="M598" s="87">
        <f t="shared" si="591"/>
        <v>4.369124851052562E-3</v>
      </c>
      <c r="N598" s="501"/>
      <c r="O598" s="501"/>
      <c r="P598" s="102" t="s">
        <v>158</v>
      </c>
      <c r="Q598" s="184">
        <v>343806</v>
      </c>
      <c r="R598" s="152">
        <f>IFERROR(Q598/N583,"-")</f>
        <v>1.0782741216029861E-3</v>
      </c>
      <c r="S598" s="184">
        <v>46</v>
      </c>
      <c r="T598" s="152">
        <f>IFERROR(S598/O583,"-")</f>
        <v>9.0373280943025547E-2</v>
      </c>
      <c r="U598" s="187">
        <f t="shared" si="577"/>
        <v>7474.04347826087</v>
      </c>
      <c r="V598" s="87">
        <f t="shared" si="592"/>
        <v>8.7004217813167902E-4</v>
      </c>
      <c r="W598" s="501"/>
      <c r="X598" s="501"/>
      <c r="Y598" s="102" t="s">
        <v>158</v>
      </c>
      <c r="Z598" s="184">
        <v>267418</v>
      </c>
      <c r="AA598" s="152">
        <f>IFERROR(Z598/W583,"-")</f>
        <v>1.2951121138540984E-3</v>
      </c>
      <c r="AB598" s="184">
        <v>26</v>
      </c>
      <c r="AC598" s="152">
        <f>IFERROR(AB598/X583,"-")</f>
        <v>9.7378277153558054E-2</v>
      </c>
      <c r="AD598" s="187">
        <f t="shared" si="578"/>
        <v>10285.307692307691</v>
      </c>
      <c r="AE598" s="87">
        <f t="shared" si="593"/>
        <v>4.917629702483403E-4</v>
      </c>
      <c r="AF598" s="501"/>
      <c r="AG598" s="501"/>
      <c r="AH598" s="102" t="s">
        <v>158</v>
      </c>
      <c r="AI598" s="184">
        <v>652839</v>
      </c>
      <c r="AJ598" s="152">
        <f>IFERROR(AI598/AF583,"-")</f>
        <v>1.7172537523553945E-3</v>
      </c>
      <c r="AK598" s="184">
        <v>50</v>
      </c>
      <c r="AL598" s="152">
        <f>IFERROR(AK598/AG583,"-")</f>
        <v>0.10020040080160321</v>
      </c>
      <c r="AM598" s="187">
        <f t="shared" si="579"/>
        <v>13056.78</v>
      </c>
      <c r="AN598" s="87">
        <f t="shared" si="594"/>
        <v>9.4569801970834674E-4</v>
      </c>
      <c r="AO598" s="501"/>
      <c r="AP598" s="520"/>
      <c r="AQ598" s="102" t="s">
        <v>158</v>
      </c>
      <c r="AR598" s="184">
        <f t="shared" si="574"/>
        <v>6375488</v>
      </c>
      <c r="AS598" s="152">
        <f>IFERROR(AR598/AO583,"-")</f>
        <v>2.1862590457559865E-3</v>
      </c>
      <c r="AT598" s="184">
        <f t="shared" si="575"/>
        <v>353</v>
      </c>
      <c r="AU598" s="152">
        <f>IFERROR(AT598/AP583,"-")</f>
        <v>7.331256490134995E-2</v>
      </c>
      <c r="AV598" s="187">
        <f t="shared" si="580"/>
        <v>18060.87252124646</v>
      </c>
      <c r="AW598" s="87">
        <f t="shared" si="595"/>
        <v>6.676628019140928E-3</v>
      </c>
      <c r="AX598" s="98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P598" s="132"/>
      <c r="BQ598" s="132"/>
      <c r="BR598" s="132"/>
      <c r="BS598" s="132"/>
      <c r="BU598" s="66"/>
      <c r="BV598" s="124"/>
    </row>
    <row r="599" spans="2:74" s="10" customFormat="1" ht="14.25" customHeight="1">
      <c r="B599" s="505"/>
      <c r="C599" s="508"/>
      <c r="D599" s="495"/>
      <c r="E599" s="502"/>
      <c r="F599" s="502"/>
      <c r="G599" s="103" t="s">
        <v>81</v>
      </c>
      <c r="H599" s="174">
        <v>359965221</v>
      </c>
      <c r="I599" s="152">
        <f>IFERROR(H599/E583,"-")</f>
        <v>0.17902770892557857</v>
      </c>
      <c r="J599" s="184">
        <v>2633</v>
      </c>
      <c r="K599" s="152">
        <f>IFERROR(J599/F583,"-")</f>
        <v>0.7437853107344633</v>
      </c>
      <c r="L599" s="187">
        <f t="shared" si="576"/>
        <v>136712.95898214963</v>
      </c>
      <c r="M599" s="88">
        <f t="shared" si="591"/>
        <v>4.9800457717841536E-2</v>
      </c>
      <c r="N599" s="502"/>
      <c r="O599" s="502"/>
      <c r="P599" s="103" t="s">
        <v>81</v>
      </c>
      <c r="Q599" s="174">
        <v>51323776</v>
      </c>
      <c r="R599" s="152">
        <f>IFERROR(Q599/N583,"-")</f>
        <v>0.16096606657169574</v>
      </c>
      <c r="S599" s="184">
        <v>392</v>
      </c>
      <c r="T599" s="152">
        <f>IFERROR(S599/O583,"-")</f>
        <v>0.77013752455795681</v>
      </c>
      <c r="U599" s="187">
        <f t="shared" si="577"/>
        <v>130928</v>
      </c>
      <c r="V599" s="88">
        <f t="shared" si="592"/>
        <v>7.4142724745134385E-3</v>
      </c>
      <c r="W599" s="502"/>
      <c r="X599" s="502"/>
      <c r="Y599" s="103" t="s">
        <v>81</v>
      </c>
      <c r="Z599" s="174">
        <v>46713706</v>
      </c>
      <c r="AA599" s="152">
        <f>IFERROR(Z599/W583,"-")</f>
        <v>0.22623565550418773</v>
      </c>
      <c r="AB599" s="184">
        <v>224</v>
      </c>
      <c r="AC599" s="152">
        <f>IFERROR(AB599/X583,"-")</f>
        <v>0.83895131086142327</v>
      </c>
      <c r="AD599" s="187">
        <f t="shared" si="578"/>
        <v>208543.33035714287</v>
      </c>
      <c r="AE599" s="88">
        <f t="shared" si="593"/>
        <v>4.2367271282933933E-3</v>
      </c>
      <c r="AF599" s="502"/>
      <c r="AG599" s="502"/>
      <c r="AH599" s="103" t="s">
        <v>81</v>
      </c>
      <c r="AI599" s="174">
        <v>69064612</v>
      </c>
      <c r="AJ599" s="152">
        <f>IFERROR(AI599/AF583,"-")</f>
        <v>0.18167031092194155</v>
      </c>
      <c r="AK599" s="184">
        <v>418</v>
      </c>
      <c r="AL599" s="152">
        <f>IFERROR(AK599/AG583,"-")</f>
        <v>0.83767535070140275</v>
      </c>
      <c r="AM599" s="187">
        <f t="shared" si="579"/>
        <v>165226.34449760764</v>
      </c>
      <c r="AN599" s="88">
        <f t="shared" si="594"/>
        <v>7.9060354447617782E-3</v>
      </c>
      <c r="AO599" s="502"/>
      <c r="AP599" s="521"/>
      <c r="AQ599" s="103" t="s">
        <v>81</v>
      </c>
      <c r="AR599" s="174">
        <f t="shared" si="574"/>
        <v>527067315</v>
      </c>
      <c r="AS599" s="152">
        <f>IFERROR(AR599/AO583,"-")</f>
        <v>0.18073999749369302</v>
      </c>
      <c r="AT599" s="184">
        <f t="shared" si="575"/>
        <v>3667</v>
      </c>
      <c r="AU599" s="152">
        <f>IFERROR(AT599/AP583,"-")</f>
        <v>0.76157840083073725</v>
      </c>
      <c r="AV599" s="187">
        <f t="shared" si="580"/>
        <v>143732.56476683938</v>
      </c>
      <c r="AW599" s="88">
        <f t="shared" si="595"/>
        <v>6.9357492765410145E-2</v>
      </c>
      <c r="AX599" s="98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P599" s="132"/>
      <c r="BQ599" s="132"/>
      <c r="BR599" s="132"/>
      <c r="BS599" s="132"/>
      <c r="BU599" s="66"/>
      <c r="BV599" s="124"/>
    </row>
    <row r="600" spans="2:74" s="10" customFormat="1" ht="14.25" customHeight="1">
      <c r="B600" s="505">
        <v>36</v>
      </c>
      <c r="C600" s="506" t="s">
        <v>2</v>
      </c>
      <c r="D600" s="493">
        <f>BL40</f>
        <v>14726</v>
      </c>
      <c r="E600" s="503">
        <f t="shared" ref="E600" si="596">VLOOKUP(C600,$AY$5:$BI$78,2,0)</f>
        <v>538563630</v>
      </c>
      <c r="F600" s="503">
        <f t="shared" ref="F600" si="597">VLOOKUP(C600,$AY$5:$BI$78,7,0)</f>
        <v>956</v>
      </c>
      <c r="G600" s="99" t="s">
        <v>144</v>
      </c>
      <c r="H600" s="182">
        <v>4414638</v>
      </c>
      <c r="I600" s="150">
        <f>IFERROR(H600/E600,"-")</f>
        <v>8.1970592778424344E-3</v>
      </c>
      <c r="J600" s="182">
        <v>197</v>
      </c>
      <c r="K600" s="150">
        <f>IFERROR(J600/F600,"-")</f>
        <v>0.20606694560669456</v>
      </c>
      <c r="L600" s="185">
        <f t="shared" si="576"/>
        <v>22409.329949238578</v>
      </c>
      <c r="M600" s="85">
        <f>IFERROR(J600/$BL$40,0)</f>
        <v>1.3377699307347548E-2</v>
      </c>
      <c r="N600" s="503">
        <f t="shared" ref="N600" si="598">VLOOKUP(C600,$AY$5:$BI$78,3,0)</f>
        <v>127821470</v>
      </c>
      <c r="O600" s="503">
        <f t="shared" ref="O600" si="599">VLOOKUP(C600,$AY$5:$BI$78,8,0)</f>
        <v>163</v>
      </c>
      <c r="P600" s="99" t="s">
        <v>144</v>
      </c>
      <c r="Q600" s="182">
        <v>2482206</v>
      </c>
      <c r="R600" s="150">
        <f>IFERROR(Q600/N600,"-")</f>
        <v>1.9419319774682611E-2</v>
      </c>
      <c r="S600" s="182">
        <v>29</v>
      </c>
      <c r="T600" s="150">
        <f>IFERROR(S600/O600,"-")</f>
        <v>0.17791411042944785</v>
      </c>
      <c r="U600" s="185">
        <f t="shared" si="577"/>
        <v>85593.31034482758</v>
      </c>
      <c r="V600" s="85">
        <f>IFERROR(S600/$BL$40,0)</f>
        <v>1.9693059894064918E-3</v>
      </c>
      <c r="W600" s="503">
        <f t="shared" ref="W600" si="600">VLOOKUP(C600,$AY$5:$BI$78,4,0)</f>
        <v>65695320</v>
      </c>
      <c r="X600" s="503">
        <f t="shared" ref="X600" si="601">VLOOKUP(C600,$AY$5:$BI$78,9,0)</f>
        <v>85</v>
      </c>
      <c r="Y600" s="99" t="s">
        <v>144</v>
      </c>
      <c r="Z600" s="182">
        <v>509806</v>
      </c>
      <c r="AA600" s="150">
        <f>IFERROR(Z600/W600,"-")</f>
        <v>7.7601570401057487E-3</v>
      </c>
      <c r="AB600" s="182">
        <v>29</v>
      </c>
      <c r="AC600" s="150">
        <f>IFERROR(AB600/X600,"-")</f>
        <v>0.3411764705882353</v>
      </c>
      <c r="AD600" s="185">
        <f t="shared" si="578"/>
        <v>17579.517241379312</v>
      </c>
      <c r="AE600" s="85">
        <f>IFERROR(AB600/$BL$40,0)</f>
        <v>1.9693059894064918E-3</v>
      </c>
      <c r="AF600" s="503">
        <f t="shared" ref="AF600" si="602">VLOOKUP(C600,$AY$5:$BI$78,5,0)</f>
        <v>83002560</v>
      </c>
      <c r="AG600" s="503">
        <f t="shared" ref="AG600" si="603">VLOOKUP(C600,$AY$5:$BI$78,10,0)</f>
        <v>122</v>
      </c>
      <c r="AH600" s="99" t="s">
        <v>144</v>
      </c>
      <c r="AI600" s="182">
        <v>524867</v>
      </c>
      <c r="AJ600" s="150">
        <f>IFERROR(AI600/AF600,"-")</f>
        <v>6.3235037569925557E-3</v>
      </c>
      <c r="AK600" s="182">
        <v>32</v>
      </c>
      <c r="AL600" s="150">
        <f>IFERROR(AK600/AG600,"-")</f>
        <v>0.26229508196721313</v>
      </c>
      <c r="AM600" s="185">
        <f t="shared" si="579"/>
        <v>16402.09375</v>
      </c>
      <c r="AN600" s="85">
        <f>IFERROR(AK600/$BL$40,0)</f>
        <v>2.1730272986554395E-3</v>
      </c>
      <c r="AO600" s="503">
        <f t="shared" ref="AO600" si="604">VLOOKUP(C600,$AY$5:$BI$78,6,0)</f>
        <v>815082980</v>
      </c>
      <c r="AP600" s="519">
        <f t="shared" ref="AP600" si="605">VLOOKUP(C600,$AY$5:$BI$78,11,0)</f>
        <v>1326</v>
      </c>
      <c r="AQ600" s="99" t="s">
        <v>144</v>
      </c>
      <c r="AR600" s="182">
        <f t="shared" si="574"/>
        <v>7931517</v>
      </c>
      <c r="AS600" s="150">
        <f>IFERROR(AR600/AO600,"-")</f>
        <v>9.7309319352981705E-3</v>
      </c>
      <c r="AT600" s="182">
        <f t="shared" si="575"/>
        <v>287</v>
      </c>
      <c r="AU600" s="150">
        <f>IFERROR(AT600/AP600,"-")</f>
        <v>0.21644042232277527</v>
      </c>
      <c r="AV600" s="185">
        <f t="shared" si="580"/>
        <v>27635.947735191639</v>
      </c>
      <c r="AW600" s="85">
        <f>IFERROR(AT600/$BL$40,0)</f>
        <v>1.9489338584815972E-2</v>
      </c>
      <c r="AX600" s="98"/>
      <c r="AY600" s="66"/>
      <c r="AZ600" s="66"/>
      <c r="BA600" s="66"/>
      <c r="BB600" s="66"/>
      <c r="BC600" s="66"/>
      <c r="BD600" s="66"/>
      <c r="BE600" s="66"/>
      <c r="BF600" s="66"/>
      <c r="BG600" s="66"/>
      <c r="BH600" s="66"/>
      <c r="BI600" s="66"/>
      <c r="BP600" s="132"/>
      <c r="BQ600" s="132"/>
      <c r="BR600" s="132"/>
      <c r="BS600" s="132"/>
      <c r="BU600" s="66"/>
      <c r="BV600" s="124"/>
    </row>
    <row r="601" spans="2:74" s="10" customFormat="1" ht="14.25" customHeight="1">
      <c r="B601" s="505"/>
      <c r="C601" s="507"/>
      <c r="D601" s="494"/>
      <c r="E601" s="501"/>
      <c r="F601" s="501"/>
      <c r="G601" s="100" t="s">
        <v>145</v>
      </c>
      <c r="H601" s="183">
        <v>11112124</v>
      </c>
      <c r="I601" s="151">
        <f>IFERROR(H601/E600,"-")</f>
        <v>2.0632889747865077E-2</v>
      </c>
      <c r="J601" s="183">
        <v>205</v>
      </c>
      <c r="K601" s="151">
        <f>IFERROR(J601/F600,"-")</f>
        <v>0.21443514644351463</v>
      </c>
      <c r="L601" s="186">
        <f t="shared" si="576"/>
        <v>54205.482926829267</v>
      </c>
      <c r="M601" s="86">
        <f t="shared" ref="M601:M616" si="606">IFERROR(J601/$BL$40,0)</f>
        <v>1.3920956132011409E-2</v>
      </c>
      <c r="N601" s="501"/>
      <c r="O601" s="501"/>
      <c r="P601" s="100" t="s">
        <v>145</v>
      </c>
      <c r="Q601" s="183">
        <v>1318665</v>
      </c>
      <c r="R601" s="151">
        <f>IFERROR(Q601/N600,"-")</f>
        <v>1.0316459355380595E-2</v>
      </c>
      <c r="S601" s="183">
        <v>50</v>
      </c>
      <c r="T601" s="151">
        <f>IFERROR(S601/O600,"-")</f>
        <v>0.30674846625766872</v>
      </c>
      <c r="U601" s="186">
        <f t="shared" si="577"/>
        <v>26373.3</v>
      </c>
      <c r="V601" s="86">
        <f t="shared" ref="V601:V616" si="607">IFERROR(S601/$BL$40,0)</f>
        <v>3.3953551541491241E-3</v>
      </c>
      <c r="W601" s="501"/>
      <c r="X601" s="501"/>
      <c r="Y601" s="100" t="s">
        <v>145</v>
      </c>
      <c r="Z601" s="183">
        <v>2652148</v>
      </c>
      <c r="AA601" s="151">
        <f>IFERROR(Z601/W600,"-")</f>
        <v>4.0370425168794369E-2</v>
      </c>
      <c r="AB601" s="183">
        <v>23</v>
      </c>
      <c r="AC601" s="151">
        <f>IFERROR(AB601/X600,"-")</f>
        <v>0.27058823529411763</v>
      </c>
      <c r="AD601" s="186">
        <f t="shared" si="578"/>
        <v>115310.78260869565</v>
      </c>
      <c r="AE601" s="86">
        <f t="shared" ref="AE601:AE616" si="608">IFERROR(AB601/$BL$40,0)</f>
        <v>1.5618633709085969E-3</v>
      </c>
      <c r="AF601" s="501"/>
      <c r="AG601" s="501"/>
      <c r="AH601" s="100" t="s">
        <v>145</v>
      </c>
      <c r="AI601" s="183">
        <v>550571</v>
      </c>
      <c r="AJ601" s="151">
        <f>IFERROR(AI601/AF600,"-")</f>
        <v>6.633180952491104E-3</v>
      </c>
      <c r="AK601" s="183">
        <v>31</v>
      </c>
      <c r="AL601" s="151">
        <f>IFERROR(AK601/AG600,"-")</f>
        <v>0.25409836065573771</v>
      </c>
      <c r="AM601" s="186">
        <f t="shared" si="579"/>
        <v>17760.354838709678</v>
      </c>
      <c r="AN601" s="86">
        <f t="shared" ref="AN601:AN616" si="609">IFERROR(AK601/$BL$40,0)</f>
        <v>2.1051201955724569E-3</v>
      </c>
      <c r="AO601" s="501"/>
      <c r="AP601" s="520"/>
      <c r="AQ601" s="100" t="s">
        <v>145</v>
      </c>
      <c r="AR601" s="183">
        <f t="shared" si="574"/>
        <v>15633508</v>
      </c>
      <c r="AS601" s="151">
        <f>IFERROR(AR601/AO600,"-")</f>
        <v>1.9180265547932309E-2</v>
      </c>
      <c r="AT601" s="183">
        <f t="shared" si="575"/>
        <v>309</v>
      </c>
      <c r="AU601" s="151">
        <f>IFERROR(AT601/AP600,"-")</f>
        <v>0.2330316742081448</v>
      </c>
      <c r="AV601" s="186">
        <f t="shared" si="580"/>
        <v>50593.877022653724</v>
      </c>
      <c r="AW601" s="86">
        <f t="shared" ref="AW601:AW616" si="610">IFERROR(AT601/$BL$40,0)</f>
        <v>2.0983294852641585E-2</v>
      </c>
      <c r="AX601" s="98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P601" s="132"/>
      <c r="BQ601" s="132"/>
      <c r="BR601" s="132"/>
      <c r="BS601" s="132"/>
      <c r="BU601" s="66"/>
      <c r="BV601" s="124"/>
    </row>
    <row r="602" spans="2:74" s="10" customFormat="1" ht="14.25" customHeight="1">
      <c r="B602" s="505"/>
      <c r="C602" s="507"/>
      <c r="D602" s="494"/>
      <c r="E602" s="501"/>
      <c r="F602" s="501"/>
      <c r="G602" s="101" t="s">
        <v>146</v>
      </c>
      <c r="H602" s="183">
        <v>7399939</v>
      </c>
      <c r="I602" s="151">
        <f>IFERROR(H602/E600,"-")</f>
        <v>1.3740138746465297E-2</v>
      </c>
      <c r="J602" s="183">
        <v>271</v>
      </c>
      <c r="K602" s="151">
        <f>IFERROR(J602/F600,"-")</f>
        <v>0.28347280334728031</v>
      </c>
      <c r="L602" s="186">
        <f t="shared" si="576"/>
        <v>27306.047970479704</v>
      </c>
      <c r="M602" s="86">
        <f t="shared" si="606"/>
        <v>1.8402824935488251E-2</v>
      </c>
      <c r="N602" s="501"/>
      <c r="O602" s="501"/>
      <c r="P602" s="101" t="s">
        <v>146</v>
      </c>
      <c r="Q602" s="183">
        <v>2040428</v>
      </c>
      <c r="R602" s="151">
        <f>IFERROR(Q602/N600,"-")</f>
        <v>1.5963108545066804E-2</v>
      </c>
      <c r="S602" s="183">
        <v>60</v>
      </c>
      <c r="T602" s="151">
        <f>IFERROR(S602/O600,"-")</f>
        <v>0.36809815950920244</v>
      </c>
      <c r="U602" s="186">
        <f t="shared" si="577"/>
        <v>34007.133333333331</v>
      </c>
      <c r="V602" s="86">
        <f t="shared" si="607"/>
        <v>4.0744261849789487E-3</v>
      </c>
      <c r="W602" s="501"/>
      <c r="X602" s="501"/>
      <c r="Y602" s="101" t="s">
        <v>146</v>
      </c>
      <c r="Z602" s="183">
        <v>2383235</v>
      </c>
      <c r="AA602" s="151">
        <f>IFERROR(Z602/W600,"-")</f>
        <v>3.6277089448685233E-2</v>
      </c>
      <c r="AB602" s="183">
        <v>30</v>
      </c>
      <c r="AC602" s="151">
        <f>IFERROR(AB602/X600,"-")</f>
        <v>0.35294117647058826</v>
      </c>
      <c r="AD602" s="186">
        <f t="shared" si="578"/>
        <v>79441.166666666672</v>
      </c>
      <c r="AE602" s="86">
        <f t="shared" si="608"/>
        <v>2.0372130924894744E-3</v>
      </c>
      <c r="AF602" s="501"/>
      <c r="AG602" s="501"/>
      <c r="AH602" s="101" t="s">
        <v>146</v>
      </c>
      <c r="AI602" s="183">
        <v>1152067</v>
      </c>
      <c r="AJ602" s="151">
        <f>IFERROR(AI602/AF600,"-")</f>
        <v>1.3879897198351473E-2</v>
      </c>
      <c r="AK602" s="183">
        <v>39</v>
      </c>
      <c r="AL602" s="151">
        <f>IFERROR(AK602/AG600,"-")</f>
        <v>0.31967213114754101</v>
      </c>
      <c r="AM602" s="186">
        <f t="shared" si="579"/>
        <v>29540.179487179488</v>
      </c>
      <c r="AN602" s="86">
        <f t="shared" si="609"/>
        <v>2.6483770202363169E-3</v>
      </c>
      <c r="AO602" s="501"/>
      <c r="AP602" s="520"/>
      <c r="AQ602" s="101" t="s">
        <v>146</v>
      </c>
      <c r="AR602" s="183">
        <f t="shared" si="574"/>
        <v>12975669</v>
      </c>
      <c r="AS602" s="151">
        <f>IFERROR(AR602/AO600,"-")</f>
        <v>1.591944540419676E-2</v>
      </c>
      <c r="AT602" s="183">
        <f t="shared" si="575"/>
        <v>400</v>
      </c>
      <c r="AU602" s="151">
        <f>IFERROR(AT602/AP600,"-")</f>
        <v>0.30165912518853694</v>
      </c>
      <c r="AV602" s="186">
        <f t="shared" si="580"/>
        <v>32439.172500000001</v>
      </c>
      <c r="AW602" s="86">
        <f t="shared" si="610"/>
        <v>2.7162841233192993E-2</v>
      </c>
      <c r="AX602" s="98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P602" s="132"/>
      <c r="BQ602" s="132"/>
      <c r="BR602" s="132"/>
      <c r="BS602" s="132"/>
      <c r="BU602" s="66"/>
      <c r="BV602" s="124"/>
    </row>
    <row r="603" spans="2:74" s="10" customFormat="1" ht="14.25" customHeight="1">
      <c r="B603" s="505"/>
      <c r="C603" s="507"/>
      <c r="D603" s="494"/>
      <c r="E603" s="501"/>
      <c r="F603" s="501"/>
      <c r="G603" s="101" t="s">
        <v>147</v>
      </c>
      <c r="H603" s="183">
        <v>2100569</v>
      </c>
      <c r="I603" s="151">
        <f>IFERROR(H603/E600,"-")</f>
        <v>3.9003172197127384E-3</v>
      </c>
      <c r="J603" s="183">
        <v>38</v>
      </c>
      <c r="K603" s="151">
        <f>IFERROR(J603/F600,"-")</f>
        <v>3.9748953974895397E-2</v>
      </c>
      <c r="L603" s="186">
        <f t="shared" si="576"/>
        <v>55278.131578947367</v>
      </c>
      <c r="M603" s="86">
        <f t="shared" si="606"/>
        <v>2.5804699171533343E-3</v>
      </c>
      <c r="N603" s="501"/>
      <c r="O603" s="501"/>
      <c r="P603" s="101" t="s">
        <v>147</v>
      </c>
      <c r="Q603" s="183">
        <v>148081</v>
      </c>
      <c r="R603" s="151">
        <f>IFERROR(Q603/N600,"-")</f>
        <v>1.1584986465888712E-3</v>
      </c>
      <c r="S603" s="183">
        <v>11</v>
      </c>
      <c r="T603" s="151">
        <f>IFERROR(S603/O600,"-")</f>
        <v>6.7484662576687116E-2</v>
      </c>
      <c r="U603" s="186">
        <f t="shared" si="577"/>
        <v>13461.90909090909</v>
      </c>
      <c r="V603" s="86">
        <f t="shared" si="607"/>
        <v>7.4697813391280731E-4</v>
      </c>
      <c r="W603" s="501"/>
      <c r="X603" s="501"/>
      <c r="Y603" s="101" t="s">
        <v>147</v>
      </c>
      <c r="Z603" s="183">
        <v>30311</v>
      </c>
      <c r="AA603" s="151">
        <f>IFERROR(Z603/W600,"-")</f>
        <v>4.6138750827303982E-4</v>
      </c>
      <c r="AB603" s="183">
        <v>5</v>
      </c>
      <c r="AC603" s="151">
        <f>IFERROR(AB603/X600,"-")</f>
        <v>5.8823529411764705E-2</v>
      </c>
      <c r="AD603" s="186">
        <f t="shared" si="578"/>
        <v>6062.2</v>
      </c>
      <c r="AE603" s="86">
        <f t="shared" si="608"/>
        <v>3.3953551541491238E-4</v>
      </c>
      <c r="AF603" s="501"/>
      <c r="AG603" s="501"/>
      <c r="AH603" s="101" t="s">
        <v>147</v>
      </c>
      <c r="AI603" s="183">
        <v>79575</v>
      </c>
      <c r="AJ603" s="151">
        <f>IFERROR(AI603/AF600,"-")</f>
        <v>9.5870537005123696E-4</v>
      </c>
      <c r="AK603" s="183">
        <v>3</v>
      </c>
      <c r="AL603" s="151">
        <f>IFERROR(AK603/AG600,"-")</f>
        <v>2.4590163934426229E-2</v>
      </c>
      <c r="AM603" s="186">
        <f t="shared" si="579"/>
        <v>26525</v>
      </c>
      <c r="AN603" s="86">
        <f t="shared" si="609"/>
        <v>2.0372130924894744E-4</v>
      </c>
      <c r="AO603" s="501"/>
      <c r="AP603" s="520"/>
      <c r="AQ603" s="101" t="s">
        <v>147</v>
      </c>
      <c r="AR603" s="183">
        <f t="shared" si="574"/>
        <v>2358536</v>
      </c>
      <c r="AS603" s="151">
        <f>IFERROR(AR603/AO600,"-")</f>
        <v>2.8936145863332837E-3</v>
      </c>
      <c r="AT603" s="183">
        <f t="shared" si="575"/>
        <v>57</v>
      </c>
      <c r="AU603" s="151">
        <f>IFERROR(AT603/AP600,"-")</f>
        <v>4.2986425339366516E-2</v>
      </c>
      <c r="AV603" s="186">
        <f t="shared" si="580"/>
        <v>41377.824561403511</v>
      </c>
      <c r="AW603" s="86">
        <f t="shared" si="610"/>
        <v>3.8707048757300015E-3</v>
      </c>
      <c r="AX603" s="98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P603" s="132"/>
      <c r="BQ603" s="132"/>
      <c r="BR603" s="132"/>
      <c r="BS603" s="132"/>
      <c r="BU603" s="66"/>
      <c r="BV603" s="124"/>
    </row>
    <row r="604" spans="2:74" s="10" customFormat="1" ht="14.25" customHeight="1">
      <c r="B604" s="505"/>
      <c r="C604" s="507"/>
      <c r="D604" s="494"/>
      <c r="E604" s="501"/>
      <c r="F604" s="501"/>
      <c r="G604" s="101" t="s">
        <v>148</v>
      </c>
      <c r="H604" s="183">
        <v>7277707</v>
      </c>
      <c r="I604" s="151">
        <f>IFERROR(H604/E600,"-")</f>
        <v>1.3513179491901449E-2</v>
      </c>
      <c r="J604" s="183">
        <v>281</v>
      </c>
      <c r="K604" s="151">
        <f>IFERROR(J604/F600,"-")</f>
        <v>0.29393305439330542</v>
      </c>
      <c r="L604" s="186">
        <f t="shared" si="576"/>
        <v>25899.313167259785</v>
      </c>
      <c r="M604" s="86">
        <f t="shared" si="606"/>
        <v>1.9081895966318076E-2</v>
      </c>
      <c r="N604" s="501"/>
      <c r="O604" s="501"/>
      <c r="P604" s="101" t="s">
        <v>148</v>
      </c>
      <c r="Q604" s="183">
        <v>2401358</v>
      </c>
      <c r="R604" s="151">
        <f>IFERROR(Q604/N600,"-")</f>
        <v>1.8786812575383463E-2</v>
      </c>
      <c r="S604" s="183">
        <v>57</v>
      </c>
      <c r="T604" s="151">
        <f>IFERROR(S604/O600,"-")</f>
        <v>0.34969325153374231</v>
      </c>
      <c r="U604" s="186">
        <f t="shared" si="577"/>
        <v>42129.087719298244</v>
      </c>
      <c r="V604" s="86">
        <f t="shared" si="607"/>
        <v>3.8707048757300015E-3</v>
      </c>
      <c r="W604" s="501"/>
      <c r="X604" s="501"/>
      <c r="Y604" s="101" t="s">
        <v>148</v>
      </c>
      <c r="Z604" s="183">
        <v>810590</v>
      </c>
      <c r="AA604" s="151">
        <f>IFERROR(Z604/W600,"-")</f>
        <v>1.2338626252220097E-2</v>
      </c>
      <c r="AB604" s="183">
        <v>34</v>
      </c>
      <c r="AC604" s="151">
        <f>IFERROR(AB604/X600,"-")</f>
        <v>0.4</v>
      </c>
      <c r="AD604" s="186">
        <f t="shared" si="578"/>
        <v>23840.882352941175</v>
      </c>
      <c r="AE604" s="86">
        <f t="shared" si="608"/>
        <v>2.3088415048214041E-3</v>
      </c>
      <c r="AF604" s="501"/>
      <c r="AG604" s="501"/>
      <c r="AH604" s="101" t="s">
        <v>148</v>
      </c>
      <c r="AI604" s="183">
        <v>2497702</v>
      </c>
      <c r="AJ604" s="151">
        <f>IFERROR(AI604/AF600,"-")</f>
        <v>3.009186704602846E-2</v>
      </c>
      <c r="AK604" s="183">
        <v>53</v>
      </c>
      <c r="AL604" s="151">
        <f>IFERROR(AK604/AG600,"-")</f>
        <v>0.4344262295081967</v>
      </c>
      <c r="AM604" s="186">
        <f t="shared" si="579"/>
        <v>47126.452830188682</v>
      </c>
      <c r="AN604" s="86">
        <f t="shared" si="609"/>
        <v>3.5990764633980713E-3</v>
      </c>
      <c r="AO604" s="501"/>
      <c r="AP604" s="520"/>
      <c r="AQ604" s="101" t="s">
        <v>148</v>
      </c>
      <c r="AR604" s="183">
        <f t="shared" si="574"/>
        <v>12987357</v>
      </c>
      <c r="AS604" s="151">
        <f>IFERROR(AR604/AO600,"-")</f>
        <v>1.5933785048486721E-2</v>
      </c>
      <c r="AT604" s="183">
        <f t="shared" si="575"/>
        <v>425</v>
      </c>
      <c r="AU604" s="151">
        <f>IFERROR(AT604/AP600,"-")</f>
        <v>0.32051282051282054</v>
      </c>
      <c r="AV604" s="186">
        <f t="shared" si="580"/>
        <v>30558.487058823528</v>
      </c>
      <c r="AW604" s="86">
        <f t="shared" si="610"/>
        <v>2.8860518810267553E-2</v>
      </c>
      <c r="AX604" s="98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P604" s="132"/>
      <c r="BQ604" s="132"/>
      <c r="BR604" s="132"/>
      <c r="BS604" s="132"/>
      <c r="BU604" s="66"/>
      <c r="BV604" s="124"/>
    </row>
    <row r="605" spans="2:74" s="10" customFormat="1" ht="14.25" customHeight="1">
      <c r="B605" s="505"/>
      <c r="C605" s="507"/>
      <c r="D605" s="494"/>
      <c r="E605" s="501"/>
      <c r="F605" s="501"/>
      <c r="G605" s="101" t="s">
        <v>149</v>
      </c>
      <c r="H605" s="183">
        <v>20933531</v>
      </c>
      <c r="I605" s="151">
        <f>IFERROR(H605/E600,"-")</f>
        <v>3.8869188028905703E-2</v>
      </c>
      <c r="J605" s="183">
        <v>372</v>
      </c>
      <c r="K605" s="151">
        <f>IFERROR(J605/F600,"-")</f>
        <v>0.38912133891213391</v>
      </c>
      <c r="L605" s="186">
        <f t="shared" si="576"/>
        <v>56272.932795698922</v>
      </c>
      <c r="M605" s="86">
        <f t="shared" si="606"/>
        <v>2.5261442346869483E-2</v>
      </c>
      <c r="N605" s="501"/>
      <c r="O605" s="501"/>
      <c r="P605" s="101" t="s">
        <v>149</v>
      </c>
      <c r="Q605" s="183">
        <v>6960581</v>
      </c>
      <c r="R605" s="151">
        <f>IFERROR(Q605/N600,"-")</f>
        <v>5.4455491710430182E-2</v>
      </c>
      <c r="S605" s="183">
        <v>76</v>
      </c>
      <c r="T605" s="151">
        <f>IFERROR(S605/O600,"-")</f>
        <v>0.46625766871165641</v>
      </c>
      <c r="U605" s="186">
        <f t="shared" si="577"/>
        <v>91586.59210526316</v>
      </c>
      <c r="V605" s="86">
        <f t="shared" si="607"/>
        <v>5.1609398343066687E-3</v>
      </c>
      <c r="W605" s="501"/>
      <c r="X605" s="501"/>
      <c r="Y605" s="101" t="s">
        <v>149</v>
      </c>
      <c r="Z605" s="183">
        <v>3345882</v>
      </c>
      <c r="AA605" s="151">
        <f>IFERROR(Z605/W600,"-")</f>
        <v>5.0930294578061266E-2</v>
      </c>
      <c r="AB605" s="183">
        <v>36</v>
      </c>
      <c r="AC605" s="151">
        <f>IFERROR(AB605/X600,"-")</f>
        <v>0.42352941176470588</v>
      </c>
      <c r="AD605" s="186">
        <f t="shared" si="578"/>
        <v>92941.166666666672</v>
      </c>
      <c r="AE605" s="86">
        <f t="shared" si="608"/>
        <v>2.4446557109873692E-3</v>
      </c>
      <c r="AF605" s="501"/>
      <c r="AG605" s="501"/>
      <c r="AH605" s="101" t="s">
        <v>149</v>
      </c>
      <c r="AI605" s="183">
        <v>4233289</v>
      </c>
      <c r="AJ605" s="151">
        <f>IFERROR(AI605/AF600,"-")</f>
        <v>5.100190885678707E-2</v>
      </c>
      <c r="AK605" s="183">
        <v>59</v>
      </c>
      <c r="AL605" s="151">
        <f>IFERROR(AK605/AG600,"-")</f>
        <v>0.48360655737704916</v>
      </c>
      <c r="AM605" s="186">
        <f t="shared" si="579"/>
        <v>71750.661016949147</v>
      </c>
      <c r="AN605" s="86">
        <f t="shared" si="609"/>
        <v>4.0065190818959666E-3</v>
      </c>
      <c r="AO605" s="501"/>
      <c r="AP605" s="520"/>
      <c r="AQ605" s="101" t="s">
        <v>149</v>
      </c>
      <c r="AR605" s="183">
        <f t="shared" si="574"/>
        <v>35473283</v>
      </c>
      <c r="AS605" s="151">
        <f>IFERROR(AR605/AO600,"-")</f>
        <v>4.352106947442333E-2</v>
      </c>
      <c r="AT605" s="183">
        <f t="shared" si="575"/>
        <v>543</v>
      </c>
      <c r="AU605" s="151">
        <f>IFERROR(AT605/AP600,"-")</f>
        <v>0.4095022624434389</v>
      </c>
      <c r="AV605" s="186">
        <f t="shared" si="580"/>
        <v>65328.329650092084</v>
      </c>
      <c r="AW605" s="86">
        <f t="shared" si="610"/>
        <v>3.6873556974059488E-2</v>
      </c>
      <c r="AX605" s="98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/>
      <c r="BI605" s="66"/>
      <c r="BP605" s="132"/>
      <c r="BQ605" s="132"/>
      <c r="BR605" s="132"/>
      <c r="BS605" s="132"/>
      <c r="BU605" s="66"/>
      <c r="BV605" s="124"/>
    </row>
    <row r="606" spans="2:74" s="10" customFormat="1" ht="14.25" customHeight="1">
      <c r="B606" s="505"/>
      <c r="C606" s="507"/>
      <c r="D606" s="494"/>
      <c r="E606" s="501"/>
      <c r="F606" s="501"/>
      <c r="G606" s="101" t="s">
        <v>150</v>
      </c>
      <c r="H606" s="183">
        <v>3675479</v>
      </c>
      <c r="I606" s="151">
        <f>IFERROR(H606/E600,"-")</f>
        <v>6.8245956378450582E-3</v>
      </c>
      <c r="J606" s="183">
        <v>75</v>
      </c>
      <c r="K606" s="151">
        <f>IFERROR(J606/F600,"-")</f>
        <v>7.8451882845188281E-2</v>
      </c>
      <c r="L606" s="186">
        <f t="shared" si="576"/>
        <v>49006.386666666665</v>
      </c>
      <c r="M606" s="86">
        <f t="shared" si="606"/>
        <v>5.0930327312236857E-3</v>
      </c>
      <c r="N606" s="501"/>
      <c r="O606" s="501"/>
      <c r="P606" s="101" t="s">
        <v>150</v>
      </c>
      <c r="Q606" s="183">
        <v>3032996</v>
      </c>
      <c r="R606" s="151">
        <f>IFERROR(Q606/N600,"-")</f>
        <v>2.3728376774261789E-2</v>
      </c>
      <c r="S606" s="183">
        <v>18</v>
      </c>
      <c r="T606" s="151">
        <f>IFERROR(S606/O600,"-")</f>
        <v>0.11042944785276074</v>
      </c>
      <c r="U606" s="186">
        <f t="shared" si="577"/>
        <v>168499.77777777778</v>
      </c>
      <c r="V606" s="86">
        <f t="shared" si="607"/>
        <v>1.2223278554936846E-3</v>
      </c>
      <c r="W606" s="501"/>
      <c r="X606" s="501"/>
      <c r="Y606" s="101" t="s">
        <v>150</v>
      </c>
      <c r="Z606" s="183">
        <v>547723</v>
      </c>
      <c r="AA606" s="151">
        <f>IFERROR(Z606/W600,"-")</f>
        <v>8.337321440857583E-3</v>
      </c>
      <c r="AB606" s="183">
        <v>12</v>
      </c>
      <c r="AC606" s="151">
        <f>IFERROR(AB606/X600,"-")</f>
        <v>0.14117647058823529</v>
      </c>
      <c r="AD606" s="186">
        <f t="shared" si="578"/>
        <v>45643.583333333336</v>
      </c>
      <c r="AE606" s="86">
        <f t="shared" si="608"/>
        <v>8.1488523699578975E-4</v>
      </c>
      <c r="AF606" s="501"/>
      <c r="AG606" s="501"/>
      <c r="AH606" s="101" t="s">
        <v>150</v>
      </c>
      <c r="AI606" s="183">
        <v>861617</v>
      </c>
      <c r="AJ606" s="151">
        <f>IFERROR(AI606/AF600,"-")</f>
        <v>1.0380607537887988E-2</v>
      </c>
      <c r="AK606" s="183">
        <v>12</v>
      </c>
      <c r="AL606" s="151">
        <f>IFERROR(AK606/AG600,"-")</f>
        <v>9.8360655737704916E-2</v>
      </c>
      <c r="AM606" s="186">
        <f t="shared" si="579"/>
        <v>71801.416666666672</v>
      </c>
      <c r="AN606" s="86">
        <f t="shared" si="609"/>
        <v>8.1488523699578975E-4</v>
      </c>
      <c r="AO606" s="501"/>
      <c r="AP606" s="520"/>
      <c r="AQ606" s="101" t="s">
        <v>150</v>
      </c>
      <c r="AR606" s="183">
        <f t="shared" si="574"/>
        <v>8117815</v>
      </c>
      <c r="AS606" s="151">
        <f>IFERROR(AR606/AO600,"-")</f>
        <v>9.9594951669828759E-3</v>
      </c>
      <c r="AT606" s="183">
        <f t="shared" si="575"/>
        <v>117</v>
      </c>
      <c r="AU606" s="151">
        <f>IFERROR(AT606/AP600,"-")</f>
        <v>8.8235294117647065E-2</v>
      </c>
      <c r="AV606" s="186">
        <f t="shared" si="580"/>
        <v>69383.034188034188</v>
      </c>
      <c r="AW606" s="86">
        <f t="shared" si="610"/>
        <v>7.9451310607089494E-3</v>
      </c>
      <c r="AX606" s="98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P606" s="132"/>
      <c r="BQ606" s="132"/>
      <c r="BR606" s="132"/>
      <c r="BS606" s="132"/>
      <c r="BU606" s="66"/>
      <c r="BV606" s="124"/>
    </row>
    <row r="607" spans="2:74" s="10" customFormat="1" ht="14.25" customHeight="1">
      <c r="B607" s="505"/>
      <c r="C607" s="507"/>
      <c r="D607" s="494"/>
      <c r="E607" s="501"/>
      <c r="F607" s="501"/>
      <c r="G607" s="101" t="s">
        <v>160</v>
      </c>
      <c r="H607" s="183">
        <v>0</v>
      </c>
      <c r="I607" s="151">
        <f>IFERROR(H607/E600,"-")</f>
        <v>0</v>
      </c>
      <c r="J607" s="183">
        <v>0</v>
      </c>
      <c r="K607" s="151">
        <f>IFERROR(J607/F600,"-")</f>
        <v>0</v>
      </c>
      <c r="L607" s="186" t="str">
        <f t="shared" si="576"/>
        <v>-</v>
      </c>
      <c r="M607" s="86">
        <f t="shared" si="606"/>
        <v>0</v>
      </c>
      <c r="N607" s="501"/>
      <c r="O607" s="501"/>
      <c r="P607" s="101" t="s">
        <v>160</v>
      </c>
      <c r="Q607" s="183">
        <v>0</v>
      </c>
      <c r="R607" s="151">
        <f>IFERROR(Q607/N600,"-")</f>
        <v>0</v>
      </c>
      <c r="S607" s="183">
        <v>0</v>
      </c>
      <c r="T607" s="151">
        <f>IFERROR(S607/O600,"-")</f>
        <v>0</v>
      </c>
      <c r="U607" s="186" t="str">
        <f t="shared" si="577"/>
        <v>-</v>
      </c>
      <c r="V607" s="86">
        <f t="shared" si="607"/>
        <v>0</v>
      </c>
      <c r="W607" s="501"/>
      <c r="X607" s="501"/>
      <c r="Y607" s="101" t="s">
        <v>160</v>
      </c>
      <c r="Z607" s="183">
        <v>0</v>
      </c>
      <c r="AA607" s="151">
        <f>IFERROR(Z607/W600,"-")</f>
        <v>0</v>
      </c>
      <c r="AB607" s="183">
        <v>0</v>
      </c>
      <c r="AC607" s="151">
        <f>IFERROR(AB607/X600,"-")</f>
        <v>0</v>
      </c>
      <c r="AD607" s="186" t="str">
        <f t="shared" si="578"/>
        <v>-</v>
      </c>
      <c r="AE607" s="86">
        <f t="shared" si="608"/>
        <v>0</v>
      </c>
      <c r="AF607" s="501"/>
      <c r="AG607" s="501"/>
      <c r="AH607" s="101" t="s">
        <v>160</v>
      </c>
      <c r="AI607" s="183">
        <v>0</v>
      </c>
      <c r="AJ607" s="151">
        <f>IFERROR(AI607/AF600,"-")</f>
        <v>0</v>
      </c>
      <c r="AK607" s="183">
        <v>0</v>
      </c>
      <c r="AL607" s="151">
        <f>IFERROR(AK607/AG600,"-")</f>
        <v>0</v>
      </c>
      <c r="AM607" s="186" t="str">
        <f t="shared" si="579"/>
        <v>-</v>
      </c>
      <c r="AN607" s="86">
        <f t="shared" si="609"/>
        <v>0</v>
      </c>
      <c r="AO607" s="501"/>
      <c r="AP607" s="520"/>
      <c r="AQ607" s="101" t="s">
        <v>160</v>
      </c>
      <c r="AR607" s="183">
        <f t="shared" si="574"/>
        <v>0</v>
      </c>
      <c r="AS607" s="151">
        <f>IFERROR(AR607/AO600,"-")</f>
        <v>0</v>
      </c>
      <c r="AT607" s="183">
        <f t="shared" si="575"/>
        <v>0</v>
      </c>
      <c r="AU607" s="151">
        <f>IFERROR(AT607/AP600,"-")</f>
        <v>0</v>
      </c>
      <c r="AV607" s="186" t="str">
        <f t="shared" si="580"/>
        <v>-</v>
      </c>
      <c r="AW607" s="86">
        <f t="shared" si="610"/>
        <v>0</v>
      </c>
      <c r="AX607" s="98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P607" s="132"/>
      <c r="BQ607" s="132"/>
      <c r="BR607" s="132"/>
      <c r="BS607" s="132"/>
      <c r="BU607" s="66"/>
      <c r="BV607" s="124"/>
    </row>
    <row r="608" spans="2:74" s="10" customFormat="1" ht="14.25" customHeight="1">
      <c r="B608" s="505"/>
      <c r="C608" s="507"/>
      <c r="D608" s="494"/>
      <c r="E608" s="501"/>
      <c r="F608" s="501"/>
      <c r="G608" s="101" t="s">
        <v>151</v>
      </c>
      <c r="H608" s="183">
        <v>221668</v>
      </c>
      <c r="I608" s="151">
        <f>IFERROR(H608/E600,"-")</f>
        <v>4.1159110577147588E-4</v>
      </c>
      <c r="J608" s="183">
        <v>10</v>
      </c>
      <c r="K608" s="151">
        <f>IFERROR(J608/F600,"-")</f>
        <v>1.0460251046025104E-2</v>
      </c>
      <c r="L608" s="186">
        <f t="shared" si="576"/>
        <v>22166.799999999999</v>
      </c>
      <c r="M608" s="86">
        <f t="shared" si="606"/>
        <v>6.7907103082982475E-4</v>
      </c>
      <c r="N608" s="501"/>
      <c r="O608" s="501"/>
      <c r="P608" s="101" t="s">
        <v>151</v>
      </c>
      <c r="Q608" s="183">
        <v>30704</v>
      </c>
      <c r="R608" s="151">
        <f>IFERROR(Q608/N600,"-")</f>
        <v>2.402100367019719E-4</v>
      </c>
      <c r="S608" s="183">
        <v>3</v>
      </c>
      <c r="T608" s="151">
        <f>IFERROR(S608/O600,"-")</f>
        <v>1.8404907975460124E-2</v>
      </c>
      <c r="U608" s="186">
        <f t="shared" si="577"/>
        <v>10234.666666666666</v>
      </c>
      <c r="V608" s="86">
        <f t="shared" si="607"/>
        <v>2.0372130924894744E-4</v>
      </c>
      <c r="W608" s="501"/>
      <c r="X608" s="501"/>
      <c r="Y608" s="101" t="s">
        <v>151</v>
      </c>
      <c r="Z608" s="183">
        <v>32597</v>
      </c>
      <c r="AA608" s="151">
        <f>IFERROR(Z608/W600,"-")</f>
        <v>4.9618450751134175E-4</v>
      </c>
      <c r="AB608" s="183">
        <v>2</v>
      </c>
      <c r="AC608" s="151">
        <f>IFERROR(AB608/X600,"-")</f>
        <v>2.3529411764705882E-2</v>
      </c>
      <c r="AD608" s="186">
        <f t="shared" si="578"/>
        <v>16298.5</v>
      </c>
      <c r="AE608" s="86">
        <f t="shared" si="608"/>
        <v>1.3581420616596497E-4</v>
      </c>
      <c r="AF608" s="501"/>
      <c r="AG608" s="501"/>
      <c r="AH608" s="101" t="s">
        <v>151</v>
      </c>
      <c r="AI608" s="183">
        <v>0</v>
      </c>
      <c r="AJ608" s="151">
        <f>IFERROR(AI608/AF600,"-")</f>
        <v>0</v>
      </c>
      <c r="AK608" s="183">
        <v>0</v>
      </c>
      <c r="AL608" s="151">
        <f>IFERROR(AK608/AG600,"-")</f>
        <v>0</v>
      </c>
      <c r="AM608" s="186" t="str">
        <f t="shared" si="579"/>
        <v>-</v>
      </c>
      <c r="AN608" s="86">
        <f t="shared" si="609"/>
        <v>0</v>
      </c>
      <c r="AO608" s="501"/>
      <c r="AP608" s="520"/>
      <c r="AQ608" s="101" t="s">
        <v>151</v>
      </c>
      <c r="AR608" s="183">
        <f t="shared" si="574"/>
        <v>284969</v>
      </c>
      <c r="AS608" s="151">
        <f>IFERROR(AR608/AO600,"-")</f>
        <v>3.4961961787007256E-4</v>
      </c>
      <c r="AT608" s="183">
        <f t="shared" si="575"/>
        <v>15</v>
      </c>
      <c r="AU608" s="151">
        <f>IFERROR(AT608/AP600,"-")</f>
        <v>1.1312217194570135E-2</v>
      </c>
      <c r="AV608" s="186">
        <f t="shared" si="580"/>
        <v>18997.933333333334</v>
      </c>
      <c r="AW608" s="86">
        <f t="shared" si="610"/>
        <v>1.0186065462447372E-3</v>
      </c>
      <c r="AX608" s="98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P608" s="132"/>
      <c r="BQ608" s="132"/>
      <c r="BR608" s="132"/>
      <c r="BS608" s="132"/>
      <c r="BU608" s="66"/>
      <c r="BV608" s="124"/>
    </row>
    <row r="609" spans="2:74" s="10" customFormat="1" ht="14.25" customHeight="1">
      <c r="B609" s="505"/>
      <c r="C609" s="507"/>
      <c r="D609" s="494"/>
      <c r="E609" s="501"/>
      <c r="F609" s="501"/>
      <c r="G609" s="101" t="s">
        <v>152</v>
      </c>
      <c r="H609" s="183">
        <v>318616</v>
      </c>
      <c r="I609" s="151">
        <f>IFERROR(H609/E600,"-")</f>
        <v>5.9160326143820735E-4</v>
      </c>
      <c r="J609" s="183">
        <v>25</v>
      </c>
      <c r="K609" s="151">
        <f>IFERROR(J609/F600,"-")</f>
        <v>2.615062761506276E-2</v>
      </c>
      <c r="L609" s="186">
        <f t="shared" si="576"/>
        <v>12744.64</v>
      </c>
      <c r="M609" s="86">
        <f t="shared" si="606"/>
        <v>1.697677577074562E-3</v>
      </c>
      <c r="N609" s="501"/>
      <c r="O609" s="501"/>
      <c r="P609" s="101" t="s">
        <v>152</v>
      </c>
      <c r="Q609" s="183">
        <v>109781</v>
      </c>
      <c r="R609" s="151">
        <f>IFERROR(Q609/N600,"-")</f>
        <v>8.5886197365747706E-4</v>
      </c>
      <c r="S609" s="183">
        <v>7</v>
      </c>
      <c r="T609" s="151">
        <f>IFERROR(S609/O600,"-")</f>
        <v>4.2944785276073622E-2</v>
      </c>
      <c r="U609" s="186">
        <f t="shared" si="577"/>
        <v>15683</v>
      </c>
      <c r="V609" s="86">
        <f t="shared" si="607"/>
        <v>4.7534972158087737E-4</v>
      </c>
      <c r="W609" s="501"/>
      <c r="X609" s="501"/>
      <c r="Y609" s="101" t="s">
        <v>152</v>
      </c>
      <c r="Z609" s="183">
        <v>33983</v>
      </c>
      <c r="AA609" s="151">
        <f>IFERROR(Z609/W600,"-")</f>
        <v>5.172819007503122E-4</v>
      </c>
      <c r="AB609" s="183">
        <v>5</v>
      </c>
      <c r="AC609" s="151">
        <f>IFERROR(AB609/X600,"-")</f>
        <v>5.8823529411764705E-2</v>
      </c>
      <c r="AD609" s="186">
        <f t="shared" si="578"/>
        <v>6796.6</v>
      </c>
      <c r="AE609" s="86">
        <f t="shared" si="608"/>
        <v>3.3953551541491238E-4</v>
      </c>
      <c r="AF609" s="501"/>
      <c r="AG609" s="501"/>
      <c r="AH609" s="101" t="s">
        <v>152</v>
      </c>
      <c r="AI609" s="183">
        <v>34405</v>
      </c>
      <c r="AJ609" s="151">
        <f>IFERROR(AI609/AF600,"-")</f>
        <v>4.1450528754775754E-4</v>
      </c>
      <c r="AK609" s="183">
        <v>5</v>
      </c>
      <c r="AL609" s="151">
        <f>IFERROR(AK609/AG600,"-")</f>
        <v>4.0983606557377046E-2</v>
      </c>
      <c r="AM609" s="186">
        <f t="shared" si="579"/>
        <v>6881</v>
      </c>
      <c r="AN609" s="86">
        <f t="shared" si="609"/>
        <v>3.3953551541491238E-4</v>
      </c>
      <c r="AO609" s="501"/>
      <c r="AP609" s="520"/>
      <c r="AQ609" s="101" t="s">
        <v>152</v>
      </c>
      <c r="AR609" s="183">
        <f t="shared" si="574"/>
        <v>496785</v>
      </c>
      <c r="AS609" s="151">
        <f>IFERROR(AR609/AO600,"-")</f>
        <v>6.0949009142602882E-4</v>
      </c>
      <c r="AT609" s="183">
        <f t="shared" si="575"/>
        <v>42</v>
      </c>
      <c r="AU609" s="151">
        <f>IFERROR(AT609/AP600,"-")</f>
        <v>3.1674208144796379E-2</v>
      </c>
      <c r="AV609" s="186">
        <f t="shared" si="580"/>
        <v>11828.214285714286</v>
      </c>
      <c r="AW609" s="86">
        <f t="shared" si="610"/>
        <v>2.8520983294852641E-3</v>
      </c>
      <c r="AX609" s="98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P609" s="132"/>
      <c r="BQ609" s="132"/>
      <c r="BR609" s="132"/>
      <c r="BS609" s="132"/>
      <c r="BU609" s="66"/>
      <c r="BV609" s="124"/>
    </row>
    <row r="610" spans="2:74" s="10" customFormat="1" ht="14.25" customHeight="1">
      <c r="B610" s="505"/>
      <c r="C610" s="507"/>
      <c r="D610" s="494"/>
      <c r="E610" s="501"/>
      <c r="F610" s="501"/>
      <c r="G610" s="101" t="s">
        <v>153</v>
      </c>
      <c r="H610" s="183">
        <v>20442</v>
      </c>
      <c r="I610" s="151">
        <f>IFERROR(H610/E600,"-")</f>
        <v>3.7956517784166007E-5</v>
      </c>
      <c r="J610" s="183">
        <v>5</v>
      </c>
      <c r="K610" s="151">
        <f>IFERROR(J610/F600,"-")</f>
        <v>5.2301255230125521E-3</v>
      </c>
      <c r="L610" s="186">
        <f t="shared" si="576"/>
        <v>4088.4</v>
      </c>
      <c r="M610" s="86">
        <f t="shared" si="606"/>
        <v>3.3953551541491238E-4</v>
      </c>
      <c r="N610" s="501"/>
      <c r="O610" s="501"/>
      <c r="P610" s="101" t="s">
        <v>153</v>
      </c>
      <c r="Q610" s="183">
        <v>21762</v>
      </c>
      <c r="R610" s="151">
        <f>IFERROR(Q610/N600,"-")</f>
        <v>1.7025308815490857E-4</v>
      </c>
      <c r="S610" s="183">
        <v>3</v>
      </c>
      <c r="T610" s="151">
        <f>IFERROR(S610/O600,"-")</f>
        <v>1.8404907975460124E-2</v>
      </c>
      <c r="U610" s="186">
        <f t="shared" si="577"/>
        <v>7254</v>
      </c>
      <c r="V610" s="86">
        <f t="shared" si="607"/>
        <v>2.0372130924894744E-4</v>
      </c>
      <c r="W610" s="501"/>
      <c r="X610" s="501"/>
      <c r="Y610" s="101" t="s">
        <v>153</v>
      </c>
      <c r="Z610" s="183">
        <v>3565</v>
      </c>
      <c r="AA610" s="151">
        <f>IFERROR(Z610/W600,"-")</f>
        <v>5.4265661541796281E-5</v>
      </c>
      <c r="AB610" s="183">
        <v>1</v>
      </c>
      <c r="AC610" s="151">
        <f>IFERROR(AB610/X600,"-")</f>
        <v>1.1764705882352941E-2</v>
      </c>
      <c r="AD610" s="186">
        <f t="shared" si="578"/>
        <v>3565</v>
      </c>
      <c r="AE610" s="86">
        <f t="shared" si="608"/>
        <v>6.7907103082982484E-5</v>
      </c>
      <c r="AF610" s="501"/>
      <c r="AG610" s="501"/>
      <c r="AH610" s="101" t="s">
        <v>153</v>
      </c>
      <c r="AI610" s="183">
        <v>308559</v>
      </c>
      <c r="AJ610" s="151">
        <f>IFERROR(AI610/AF600,"-")</f>
        <v>3.7174636541330774E-3</v>
      </c>
      <c r="AK610" s="183">
        <v>3</v>
      </c>
      <c r="AL610" s="151">
        <f>IFERROR(AK610/AG600,"-")</f>
        <v>2.4590163934426229E-2</v>
      </c>
      <c r="AM610" s="186">
        <f t="shared" si="579"/>
        <v>102853</v>
      </c>
      <c r="AN610" s="86">
        <f t="shared" si="609"/>
        <v>2.0372130924894744E-4</v>
      </c>
      <c r="AO610" s="501"/>
      <c r="AP610" s="520"/>
      <c r="AQ610" s="101" t="s">
        <v>153</v>
      </c>
      <c r="AR610" s="183">
        <f t="shared" si="574"/>
        <v>354328</v>
      </c>
      <c r="AS610" s="151">
        <f>IFERROR(AR610/AO600,"-")</f>
        <v>4.3471402138712308E-4</v>
      </c>
      <c r="AT610" s="183">
        <f t="shared" si="575"/>
        <v>12</v>
      </c>
      <c r="AU610" s="151">
        <f>IFERROR(AT610/AP600,"-")</f>
        <v>9.0497737556561094E-3</v>
      </c>
      <c r="AV610" s="186">
        <f t="shared" si="580"/>
        <v>29527.333333333332</v>
      </c>
      <c r="AW610" s="86">
        <f t="shared" si="610"/>
        <v>8.1488523699578975E-4</v>
      </c>
      <c r="AX610" s="98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P610" s="132"/>
      <c r="BQ610" s="132"/>
      <c r="BR610" s="132"/>
      <c r="BS610" s="132"/>
      <c r="BU610" s="66"/>
      <c r="BV610" s="124"/>
    </row>
    <row r="611" spans="2:74" s="10" customFormat="1" ht="14.25" customHeight="1">
      <c r="B611" s="505"/>
      <c r="C611" s="507"/>
      <c r="D611" s="494"/>
      <c r="E611" s="501"/>
      <c r="F611" s="501"/>
      <c r="G611" s="101" t="s">
        <v>154</v>
      </c>
      <c r="H611" s="183">
        <v>15552</v>
      </c>
      <c r="I611" s="151">
        <f>IFERROR(H611/E600,"-")</f>
        <v>2.8876810712227262E-5</v>
      </c>
      <c r="J611" s="183">
        <v>2</v>
      </c>
      <c r="K611" s="151">
        <f>IFERROR(J611/F600,"-")</f>
        <v>2.0920502092050207E-3</v>
      </c>
      <c r="L611" s="186">
        <f t="shared" si="576"/>
        <v>7776</v>
      </c>
      <c r="M611" s="86">
        <f t="shared" si="606"/>
        <v>1.3581420616596497E-4</v>
      </c>
      <c r="N611" s="501"/>
      <c r="O611" s="501"/>
      <c r="P611" s="101" t="s">
        <v>154</v>
      </c>
      <c r="Q611" s="183">
        <v>689081</v>
      </c>
      <c r="R611" s="151">
        <f>IFERROR(Q611/N600,"-")</f>
        <v>5.3909644443926362E-3</v>
      </c>
      <c r="S611" s="183">
        <v>1</v>
      </c>
      <c r="T611" s="151">
        <f>IFERROR(S611/O600,"-")</f>
        <v>6.1349693251533744E-3</v>
      </c>
      <c r="U611" s="186">
        <f t="shared" si="577"/>
        <v>689081</v>
      </c>
      <c r="V611" s="86">
        <f t="shared" si="607"/>
        <v>6.7907103082982484E-5</v>
      </c>
      <c r="W611" s="501"/>
      <c r="X611" s="501"/>
      <c r="Y611" s="101" t="s">
        <v>154</v>
      </c>
      <c r="Z611" s="183">
        <v>11604</v>
      </c>
      <c r="AA611" s="151">
        <f>IFERROR(Z611/W600,"-")</f>
        <v>1.766335866847136E-4</v>
      </c>
      <c r="AB611" s="183">
        <v>3</v>
      </c>
      <c r="AC611" s="151">
        <f>IFERROR(AB611/X600,"-")</f>
        <v>3.5294117647058823E-2</v>
      </c>
      <c r="AD611" s="186">
        <f t="shared" si="578"/>
        <v>3868</v>
      </c>
      <c r="AE611" s="86">
        <f t="shared" si="608"/>
        <v>2.0372130924894744E-4</v>
      </c>
      <c r="AF611" s="501"/>
      <c r="AG611" s="501"/>
      <c r="AH611" s="101" t="s">
        <v>154</v>
      </c>
      <c r="AI611" s="183">
        <v>517807</v>
      </c>
      <c r="AJ611" s="151">
        <f>IFERROR(AI611/AF600,"-")</f>
        <v>6.238446139492565E-3</v>
      </c>
      <c r="AK611" s="183">
        <v>4</v>
      </c>
      <c r="AL611" s="151">
        <f>IFERROR(AK611/AG600,"-")</f>
        <v>3.2786885245901641E-2</v>
      </c>
      <c r="AM611" s="186">
        <f t="shared" si="579"/>
        <v>129451.75</v>
      </c>
      <c r="AN611" s="86">
        <f t="shared" si="609"/>
        <v>2.7162841233192993E-4</v>
      </c>
      <c r="AO611" s="501"/>
      <c r="AP611" s="520"/>
      <c r="AQ611" s="101" t="s">
        <v>154</v>
      </c>
      <c r="AR611" s="183">
        <f t="shared" si="574"/>
        <v>1234044</v>
      </c>
      <c r="AS611" s="151">
        <f>IFERROR(AR611/AO600,"-")</f>
        <v>1.5140102667828986E-3</v>
      </c>
      <c r="AT611" s="183">
        <f t="shared" si="575"/>
        <v>10</v>
      </c>
      <c r="AU611" s="151">
        <f>IFERROR(AT611/AP600,"-")</f>
        <v>7.5414781297134239E-3</v>
      </c>
      <c r="AV611" s="186">
        <f t="shared" si="580"/>
        <v>123404.4</v>
      </c>
      <c r="AW611" s="86">
        <f t="shared" si="610"/>
        <v>6.7907103082982475E-4</v>
      </c>
      <c r="AX611" s="98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P611" s="132"/>
      <c r="BQ611" s="132"/>
      <c r="BR611" s="132"/>
      <c r="BS611" s="132"/>
      <c r="BU611" s="66"/>
      <c r="BV611" s="124"/>
    </row>
    <row r="612" spans="2:74" s="10" customFormat="1" ht="14.25" customHeight="1">
      <c r="B612" s="505"/>
      <c r="C612" s="507"/>
      <c r="D612" s="494"/>
      <c r="E612" s="501"/>
      <c r="F612" s="501"/>
      <c r="G612" s="101" t="s">
        <v>155</v>
      </c>
      <c r="H612" s="183">
        <v>3828041</v>
      </c>
      <c r="I612" s="151">
        <f>IFERROR(H612/E600,"-")</f>
        <v>7.1078713577446733E-3</v>
      </c>
      <c r="J612" s="183">
        <v>88</v>
      </c>
      <c r="K612" s="151">
        <f>IFERROR(J612/F600,"-")</f>
        <v>9.2050209205020925E-2</v>
      </c>
      <c r="L612" s="186">
        <f t="shared" si="576"/>
        <v>43500.465909090912</v>
      </c>
      <c r="M612" s="86">
        <f t="shared" si="606"/>
        <v>5.9758250713024584E-3</v>
      </c>
      <c r="N612" s="501"/>
      <c r="O612" s="501"/>
      <c r="P612" s="101" t="s">
        <v>155</v>
      </c>
      <c r="Q612" s="183">
        <v>1508616</v>
      </c>
      <c r="R612" s="151">
        <f>IFERROR(Q612/N600,"-")</f>
        <v>1.1802524255119269E-2</v>
      </c>
      <c r="S612" s="183">
        <v>18</v>
      </c>
      <c r="T612" s="151">
        <f>IFERROR(S612/O600,"-")</f>
        <v>0.11042944785276074</v>
      </c>
      <c r="U612" s="186">
        <f t="shared" si="577"/>
        <v>83812</v>
      </c>
      <c r="V612" s="86">
        <f t="shared" si="607"/>
        <v>1.2223278554936846E-3</v>
      </c>
      <c r="W612" s="501"/>
      <c r="X612" s="501"/>
      <c r="Y612" s="101" t="s">
        <v>155</v>
      </c>
      <c r="Z612" s="183">
        <v>943362</v>
      </c>
      <c r="AA612" s="151">
        <f>IFERROR(Z612/W600,"-")</f>
        <v>1.4359653016379249E-2</v>
      </c>
      <c r="AB612" s="183">
        <v>18</v>
      </c>
      <c r="AC612" s="151">
        <f>IFERROR(AB612/X600,"-")</f>
        <v>0.21176470588235294</v>
      </c>
      <c r="AD612" s="186">
        <f t="shared" si="578"/>
        <v>52409</v>
      </c>
      <c r="AE612" s="86">
        <f t="shared" si="608"/>
        <v>1.2223278554936846E-3</v>
      </c>
      <c r="AF612" s="501"/>
      <c r="AG612" s="501"/>
      <c r="AH612" s="101" t="s">
        <v>155</v>
      </c>
      <c r="AI612" s="183">
        <v>905504</v>
      </c>
      <c r="AJ612" s="151">
        <f>IFERROR(AI612/AF600,"-")</f>
        <v>1.0909350265823126E-2</v>
      </c>
      <c r="AK612" s="183">
        <v>19</v>
      </c>
      <c r="AL612" s="151">
        <f>IFERROR(AK612/AG600,"-")</f>
        <v>0.15573770491803279</v>
      </c>
      <c r="AM612" s="186">
        <f t="shared" si="579"/>
        <v>47658.105263157893</v>
      </c>
      <c r="AN612" s="86">
        <f t="shared" si="609"/>
        <v>1.2902349585766672E-3</v>
      </c>
      <c r="AO612" s="501"/>
      <c r="AP612" s="520"/>
      <c r="AQ612" s="101" t="s">
        <v>155</v>
      </c>
      <c r="AR612" s="183">
        <f t="shared" si="574"/>
        <v>7185523</v>
      </c>
      <c r="AS612" s="151">
        <f>IFERROR(AR612/AO600,"-")</f>
        <v>8.8156950596612882E-3</v>
      </c>
      <c r="AT612" s="183">
        <f t="shared" si="575"/>
        <v>143</v>
      </c>
      <c r="AU612" s="151">
        <f>IFERROR(AT612/AP600,"-")</f>
        <v>0.10784313725490197</v>
      </c>
      <c r="AV612" s="186">
        <f t="shared" si="580"/>
        <v>50248.412587412589</v>
      </c>
      <c r="AW612" s="86">
        <f t="shared" si="610"/>
        <v>9.7107157408664949E-3</v>
      </c>
      <c r="AX612" s="98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P612" s="132"/>
      <c r="BQ612" s="132"/>
      <c r="BR612" s="132"/>
      <c r="BS612" s="132"/>
      <c r="BU612" s="66"/>
      <c r="BV612" s="124"/>
    </row>
    <row r="613" spans="2:74" s="10" customFormat="1" ht="14.25" customHeight="1">
      <c r="B613" s="505"/>
      <c r="C613" s="507"/>
      <c r="D613" s="494"/>
      <c r="E613" s="501"/>
      <c r="F613" s="501"/>
      <c r="G613" s="101" t="s">
        <v>156</v>
      </c>
      <c r="H613" s="183">
        <v>4978131</v>
      </c>
      <c r="I613" s="151">
        <f>IFERROR(H613/E600,"-")</f>
        <v>9.2433479030137999E-3</v>
      </c>
      <c r="J613" s="183">
        <v>103</v>
      </c>
      <c r="K613" s="151">
        <f>IFERROR(J613/F600,"-")</f>
        <v>0.10774058577405858</v>
      </c>
      <c r="L613" s="186">
        <f t="shared" si="576"/>
        <v>48331.368932038837</v>
      </c>
      <c r="M613" s="86">
        <f t="shared" si="606"/>
        <v>6.9944316175471954E-3</v>
      </c>
      <c r="N613" s="501"/>
      <c r="O613" s="501"/>
      <c r="P613" s="101" t="s">
        <v>156</v>
      </c>
      <c r="Q613" s="183">
        <v>1851890</v>
      </c>
      <c r="R613" s="151">
        <f>IFERROR(Q613/N600,"-")</f>
        <v>1.4488098126238105E-2</v>
      </c>
      <c r="S613" s="183">
        <v>18</v>
      </c>
      <c r="T613" s="151">
        <f>IFERROR(S613/O600,"-")</f>
        <v>0.11042944785276074</v>
      </c>
      <c r="U613" s="186">
        <f t="shared" si="577"/>
        <v>102882.77777777778</v>
      </c>
      <c r="V613" s="86">
        <f t="shared" si="607"/>
        <v>1.2223278554936846E-3</v>
      </c>
      <c r="W613" s="501"/>
      <c r="X613" s="501"/>
      <c r="Y613" s="101" t="s">
        <v>156</v>
      </c>
      <c r="Z613" s="183">
        <v>576066</v>
      </c>
      <c r="AA613" s="151">
        <f>IFERROR(Z613/W600,"-")</f>
        <v>8.7687524773454179E-3</v>
      </c>
      <c r="AB613" s="183">
        <v>21</v>
      </c>
      <c r="AC613" s="151">
        <f>IFERROR(AB613/X600,"-")</f>
        <v>0.24705882352941178</v>
      </c>
      <c r="AD613" s="186">
        <f t="shared" si="578"/>
        <v>27431.714285714286</v>
      </c>
      <c r="AE613" s="86">
        <f t="shared" si="608"/>
        <v>1.4260491647426321E-3</v>
      </c>
      <c r="AF613" s="501"/>
      <c r="AG613" s="501"/>
      <c r="AH613" s="101" t="s">
        <v>156</v>
      </c>
      <c r="AI613" s="183">
        <v>1251299</v>
      </c>
      <c r="AJ613" s="151">
        <f>IFERROR(AI613/AF600,"-")</f>
        <v>1.5075426589252186E-2</v>
      </c>
      <c r="AK613" s="183">
        <v>22</v>
      </c>
      <c r="AL613" s="151">
        <f>IFERROR(AK613/AG600,"-")</f>
        <v>0.18032786885245902</v>
      </c>
      <c r="AM613" s="186">
        <f t="shared" si="579"/>
        <v>56877.227272727272</v>
      </c>
      <c r="AN613" s="86">
        <f t="shared" si="609"/>
        <v>1.4939562678256146E-3</v>
      </c>
      <c r="AO613" s="501"/>
      <c r="AP613" s="520"/>
      <c r="AQ613" s="101" t="s">
        <v>156</v>
      </c>
      <c r="AR613" s="183">
        <f t="shared" si="574"/>
        <v>8657386</v>
      </c>
      <c r="AS613" s="151">
        <f>IFERROR(AR613/AO600,"-")</f>
        <v>1.0621478073312242E-2</v>
      </c>
      <c r="AT613" s="183">
        <f t="shared" si="575"/>
        <v>164</v>
      </c>
      <c r="AU613" s="151">
        <f>IFERROR(AT613/AP600,"-")</f>
        <v>0.12368024132730016</v>
      </c>
      <c r="AV613" s="186">
        <f t="shared" si="580"/>
        <v>52788.939024390245</v>
      </c>
      <c r="AW613" s="86">
        <f t="shared" si="610"/>
        <v>1.1136764905609126E-2</v>
      </c>
      <c r="AX613" s="98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P613" s="132"/>
      <c r="BQ613" s="132"/>
      <c r="BR613" s="132"/>
      <c r="BS613" s="132"/>
      <c r="BU613" s="66"/>
      <c r="BV613" s="124"/>
    </row>
    <row r="614" spans="2:74" s="10" customFormat="1" ht="14.25" customHeight="1">
      <c r="B614" s="505"/>
      <c r="C614" s="507"/>
      <c r="D614" s="494"/>
      <c r="E614" s="501"/>
      <c r="F614" s="501"/>
      <c r="G614" s="101" t="s">
        <v>157</v>
      </c>
      <c r="H614" s="183">
        <v>1486355</v>
      </c>
      <c r="I614" s="151">
        <f>IFERROR(H614/E600,"-")</f>
        <v>2.7598503077528647E-3</v>
      </c>
      <c r="J614" s="183">
        <v>48</v>
      </c>
      <c r="K614" s="151">
        <f>IFERROR(J614/F600,"-")</f>
        <v>5.0209205020920501E-2</v>
      </c>
      <c r="L614" s="186">
        <f t="shared" si="576"/>
        <v>30965.729166666668</v>
      </c>
      <c r="M614" s="86">
        <f t="shared" si="606"/>
        <v>3.259540947983159E-3</v>
      </c>
      <c r="N614" s="501"/>
      <c r="O614" s="501"/>
      <c r="P614" s="101" t="s">
        <v>157</v>
      </c>
      <c r="Q614" s="183">
        <v>282783</v>
      </c>
      <c r="R614" s="151">
        <f>IFERROR(Q614/N600,"-")</f>
        <v>2.2123278663592275E-3</v>
      </c>
      <c r="S614" s="183">
        <v>12</v>
      </c>
      <c r="T614" s="151">
        <f>IFERROR(S614/O600,"-")</f>
        <v>7.3619631901840496E-2</v>
      </c>
      <c r="U614" s="186">
        <f t="shared" si="577"/>
        <v>23565.25</v>
      </c>
      <c r="V614" s="86">
        <f t="shared" si="607"/>
        <v>8.1488523699578975E-4</v>
      </c>
      <c r="W614" s="501"/>
      <c r="X614" s="501"/>
      <c r="Y614" s="101" t="s">
        <v>157</v>
      </c>
      <c r="Z614" s="183">
        <v>115796</v>
      </c>
      <c r="AA614" s="151">
        <f>IFERROR(Z614/W600,"-")</f>
        <v>1.762621751442873E-3</v>
      </c>
      <c r="AB614" s="183">
        <v>5</v>
      </c>
      <c r="AC614" s="151">
        <f>IFERROR(AB614/X600,"-")</f>
        <v>5.8823529411764705E-2</v>
      </c>
      <c r="AD614" s="186">
        <f t="shared" si="578"/>
        <v>23159.200000000001</v>
      </c>
      <c r="AE614" s="86">
        <f t="shared" si="608"/>
        <v>3.3953551541491238E-4</v>
      </c>
      <c r="AF614" s="501"/>
      <c r="AG614" s="501"/>
      <c r="AH614" s="101" t="s">
        <v>157</v>
      </c>
      <c r="AI614" s="183">
        <v>758004</v>
      </c>
      <c r="AJ614" s="151">
        <f>IFERROR(AI614/AF600,"-")</f>
        <v>9.1322966424168123E-3</v>
      </c>
      <c r="AK614" s="183">
        <v>16</v>
      </c>
      <c r="AL614" s="151">
        <f>IFERROR(AK614/AG600,"-")</f>
        <v>0.13114754098360656</v>
      </c>
      <c r="AM614" s="186">
        <f t="shared" si="579"/>
        <v>47375.25</v>
      </c>
      <c r="AN614" s="86">
        <f t="shared" si="609"/>
        <v>1.0865136493277197E-3</v>
      </c>
      <c r="AO614" s="501"/>
      <c r="AP614" s="520"/>
      <c r="AQ614" s="101" t="s">
        <v>157</v>
      </c>
      <c r="AR614" s="183">
        <f t="shared" si="574"/>
        <v>2642938</v>
      </c>
      <c r="AS614" s="151">
        <f>IFERROR(AR614/AO600,"-")</f>
        <v>3.2425385695085914E-3</v>
      </c>
      <c r="AT614" s="183">
        <f t="shared" si="575"/>
        <v>81</v>
      </c>
      <c r="AU614" s="151">
        <f>IFERROR(AT614/AP600,"-")</f>
        <v>6.1085972850678731E-2</v>
      </c>
      <c r="AV614" s="186">
        <f t="shared" si="580"/>
        <v>32628.864197530864</v>
      </c>
      <c r="AW614" s="86">
        <f t="shared" si="610"/>
        <v>5.500475349721581E-3</v>
      </c>
      <c r="AX614" s="98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P614" s="132"/>
      <c r="BQ614" s="132"/>
      <c r="BR614" s="132"/>
      <c r="BS614" s="132"/>
      <c r="BU614" s="66"/>
      <c r="BV614" s="124"/>
    </row>
    <row r="615" spans="2:74" s="10" customFormat="1" ht="14.25" customHeight="1">
      <c r="B615" s="505"/>
      <c r="C615" s="507"/>
      <c r="D615" s="494"/>
      <c r="E615" s="501"/>
      <c r="F615" s="501"/>
      <c r="G615" s="102" t="s">
        <v>158</v>
      </c>
      <c r="H615" s="184">
        <v>619824</v>
      </c>
      <c r="I615" s="152">
        <f>IFERROR(H615/E600,"-")</f>
        <v>1.1508835084166379E-3</v>
      </c>
      <c r="J615" s="184">
        <v>48</v>
      </c>
      <c r="K615" s="152">
        <f>IFERROR(J615/F600,"-")</f>
        <v>5.0209205020920501E-2</v>
      </c>
      <c r="L615" s="187">
        <f t="shared" si="576"/>
        <v>12913</v>
      </c>
      <c r="M615" s="87">
        <f t="shared" si="606"/>
        <v>3.259540947983159E-3</v>
      </c>
      <c r="N615" s="501"/>
      <c r="O615" s="501"/>
      <c r="P615" s="102" t="s">
        <v>158</v>
      </c>
      <c r="Q615" s="184">
        <v>1197717</v>
      </c>
      <c r="R615" s="152">
        <f>IFERROR(Q615/N600,"-")</f>
        <v>9.3702333418634598E-3</v>
      </c>
      <c r="S615" s="184">
        <v>17</v>
      </c>
      <c r="T615" s="152">
        <f>IFERROR(S615/O600,"-")</f>
        <v>0.10429447852760736</v>
      </c>
      <c r="U615" s="187">
        <f t="shared" si="577"/>
        <v>70453.941176470587</v>
      </c>
      <c r="V615" s="87">
        <f t="shared" si="607"/>
        <v>1.1544207524107021E-3</v>
      </c>
      <c r="W615" s="501"/>
      <c r="X615" s="501"/>
      <c r="Y615" s="102" t="s">
        <v>158</v>
      </c>
      <c r="Z615" s="184">
        <v>82540</v>
      </c>
      <c r="AA615" s="152">
        <f>IFERROR(Z615/W600,"-")</f>
        <v>1.2564060879831319E-3</v>
      </c>
      <c r="AB615" s="184">
        <v>9</v>
      </c>
      <c r="AC615" s="152">
        <f>IFERROR(AB615/X600,"-")</f>
        <v>0.10588235294117647</v>
      </c>
      <c r="AD615" s="187">
        <f t="shared" si="578"/>
        <v>9171.1111111111113</v>
      </c>
      <c r="AE615" s="87">
        <f t="shared" si="608"/>
        <v>6.1116392774684231E-4</v>
      </c>
      <c r="AF615" s="501"/>
      <c r="AG615" s="501"/>
      <c r="AH615" s="102" t="s">
        <v>158</v>
      </c>
      <c r="AI615" s="184">
        <v>64476</v>
      </c>
      <c r="AJ615" s="152">
        <f>IFERROR(AI615/AF600,"-")</f>
        <v>7.7679531812030857E-4</v>
      </c>
      <c r="AK615" s="184">
        <v>11</v>
      </c>
      <c r="AL615" s="152">
        <f>IFERROR(AK615/AG600,"-")</f>
        <v>9.0163934426229511E-2</v>
      </c>
      <c r="AM615" s="187">
        <f t="shared" si="579"/>
        <v>5861.454545454545</v>
      </c>
      <c r="AN615" s="87">
        <f t="shared" si="609"/>
        <v>7.4697813391280731E-4</v>
      </c>
      <c r="AO615" s="501"/>
      <c r="AP615" s="520"/>
      <c r="AQ615" s="102" t="s">
        <v>158</v>
      </c>
      <c r="AR615" s="184">
        <f t="shared" si="574"/>
        <v>1964557</v>
      </c>
      <c r="AS615" s="152">
        <f>IFERROR(AR615/AO600,"-")</f>
        <v>2.4102539842017065E-3</v>
      </c>
      <c r="AT615" s="184">
        <f t="shared" si="575"/>
        <v>85</v>
      </c>
      <c r="AU615" s="152">
        <f>IFERROR(AT615/AP600,"-")</f>
        <v>6.4102564102564097E-2</v>
      </c>
      <c r="AV615" s="187">
        <f t="shared" si="580"/>
        <v>23112.435294117648</v>
      </c>
      <c r="AW615" s="87">
        <f t="shared" si="610"/>
        <v>5.7721037620535112E-3</v>
      </c>
      <c r="AX615" s="98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P615" s="132"/>
      <c r="BQ615" s="132"/>
      <c r="BR615" s="132"/>
      <c r="BS615" s="132"/>
      <c r="BU615" s="66"/>
      <c r="BV615" s="124"/>
    </row>
    <row r="616" spans="2:74" s="10" customFormat="1" ht="14.25" customHeight="1">
      <c r="B616" s="505"/>
      <c r="C616" s="508"/>
      <c r="D616" s="495"/>
      <c r="E616" s="502"/>
      <c r="F616" s="502"/>
      <c r="G616" s="103" t="s">
        <v>81</v>
      </c>
      <c r="H616" s="174">
        <v>68402616</v>
      </c>
      <c r="I616" s="152">
        <f>IFERROR(H616/E600,"-")</f>
        <v>0.12700934892317181</v>
      </c>
      <c r="J616" s="184">
        <v>707</v>
      </c>
      <c r="K616" s="152">
        <f>IFERROR(J616/F600,"-")</f>
        <v>0.7395397489539749</v>
      </c>
      <c r="L616" s="187">
        <f t="shared" si="576"/>
        <v>96750.517680339457</v>
      </c>
      <c r="M616" s="88">
        <f t="shared" si="606"/>
        <v>4.801032187966861E-2</v>
      </c>
      <c r="N616" s="502"/>
      <c r="O616" s="502"/>
      <c r="P616" s="103" t="s">
        <v>81</v>
      </c>
      <c r="Q616" s="174">
        <v>24076649</v>
      </c>
      <c r="R616" s="152">
        <f>IFERROR(Q616/N600,"-")</f>
        <v>0.18836154051428136</v>
      </c>
      <c r="S616" s="184">
        <v>129</v>
      </c>
      <c r="T616" s="152">
        <f>IFERROR(S616/O600,"-")</f>
        <v>0.79141104294478526</v>
      </c>
      <c r="U616" s="187">
        <f t="shared" si="577"/>
        <v>186640.68992248061</v>
      </c>
      <c r="V616" s="88">
        <f t="shared" si="607"/>
        <v>8.76001629770474E-3</v>
      </c>
      <c r="W616" s="502"/>
      <c r="X616" s="502"/>
      <c r="Y616" s="103" t="s">
        <v>81</v>
      </c>
      <c r="Z616" s="174">
        <v>12079208</v>
      </c>
      <c r="AA616" s="152">
        <f>IFERROR(Z616/W600,"-")</f>
        <v>0.18386710042663618</v>
      </c>
      <c r="AB616" s="184">
        <v>78</v>
      </c>
      <c r="AC616" s="152">
        <f>IFERROR(AB616/X600,"-")</f>
        <v>0.91764705882352937</v>
      </c>
      <c r="AD616" s="187">
        <f t="shared" si="578"/>
        <v>154861.64102564103</v>
      </c>
      <c r="AE616" s="88">
        <f t="shared" si="608"/>
        <v>5.2967540404726338E-3</v>
      </c>
      <c r="AF616" s="502"/>
      <c r="AG616" s="502"/>
      <c r="AH616" s="103" t="s">
        <v>81</v>
      </c>
      <c r="AI616" s="174">
        <v>13739742</v>
      </c>
      <c r="AJ616" s="152">
        <f>IFERROR(AI616/AF600,"-")</f>
        <v>0.16553395461537571</v>
      </c>
      <c r="AK616" s="184">
        <v>106</v>
      </c>
      <c r="AL616" s="152">
        <f>IFERROR(AK616/AG600,"-")</f>
        <v>0.86885245901639341</v>
      </c>
      <c r="AM616" s="187">
        <f t="shared" si="579"/>
        <v>129620.2075471698</v>
      </c>
      <c r="AN616" s="88">
        <f t="shared" si="609"/>
        <v>7.1981529267961426E-3</v>
      </c>
      <c r="AO616" s="502"/>
      <c r="AP616" s="521"/>
      <c r="AQ616" s="103" t="s">
        <v>81</v>
      </c>
      <c r="AR616" s="174">
        <f t="shared" si="574"/>
        <v>118298215</v>
      </c>
      <c r="AS616" s="152">
        <f>IFERROR(AR616/AO600,"-")</f>
        <v>0.14513640684780341</v>
      </c>
      <c r="AT616" s="184">
        <f t="shared" si="575"/>
        <v>1020</v>
      </c>
      <c r="AU616" s="152">
        <f>IFERROR(AT616/AP600,"-")</f>
        <v>0.76923076923076927</v>
      </c>
      <c r="AV616" s="187">
        <f t="shared" si="580"/>
        <v>115978.64215686274</v>
      </c>
      <c r="AW616" s="88">
        <f t="shared" si="610"/>
        <v>6.9265245144642135E-2</v>
      </c>
      <c r="AX616" s="98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P616" s="132"/>
      <c r="BQ616" s="132"/>
      <c r="BR616" s="132"/>
      <c r="BS616" s="132"/>
      <c r="BU616" s="66"/>
      <c r="BV616" s="124"/>
    </row>
    <row r="617" spans="2:74" s="10" customFormat="1" ht="14.25" customHeight="1">
      <c r="B617" s="505">
        <v>37</v>
      </c>
      <c r="C617" s="506" t="s">
        <v>3</v>
      </c>
      <c r="D617" s="493">
        <f>BL41</f>
        <v>44847</v>
      </c>
      <c r="E617" s="503">
        <f t="shared" ref="E617" si="611">VLOOKUP(C617,$AY$5:$BI$78,2,0)</f>
        <v>2599900040</v>
      </c>
      <c r="F617" s="503">
        <f t="shared" ref="F617" si="612">VLOOKUP(C617,$AY$5:$BI$78,7,0)</f>
        <v>4685</v>
      </c>
      <c r="G617" s="99" t="s">
        <v>144</v>
      </c>
      <c r="H617" s="182">
        <v>57127763</v>
      </c>
      <c r="I617" s="150">
        <f>IFERROR(H617/E617,"-")</f>
        <v>2.1973061318157447E-2</v>
      </c>
      <c r="J617" s="182">
        <v>670</v>
      </c>
      <c r="K617" s="150">
        <f>IFERROR(J617/F617,"-")</f>
        <v>0.14300960512273211</v>
      </c>
      <c r="L617" s="185">
        <f t="shared" si="576"/>
        <v>85265.31791044776</v>
      </c>
      <c r="M617" s="85">
        <f>IFERROR(J617/$BL$41,0)</f>
        <v>1.4939683813855999E-2</v>
      </c>
      <c r="N617" s="503">
        <f t="shared" ref="N617" si="613">VLOOKUP(C617,$AY$5:$BI$78,3,0)</f>
        <v>420603300</v>
      </c>
      <c r="O617" s="503">
        <f t="shared" ref="O617" si="614">VLOOKUP(C617,$AY$5:$BI$78,8,0)</f>
        <v>654</v>
      </c>
      <c r="P617" s="99" t="s">
        <v>144</v>
      </c>
      <c r="Q617" s="182">
        <v>3598956</v>
      </c>
      <c r="R617" s="150">
        <f>IFERROR(Q617/N617,"-")</f>
        <v>8.5566518379670345E-3</v>
      </c>
      <c r="S617" s="182">
        <v>98</v>
      </c>
      <c r="T617" s="150">
        <f>IFERROR(S617/O617,"-")</f>
        <v>0.14984709480122324</v>
      </c>
      <c r="U617" s="185">
        <f t="shared" si="577"/>
        <v>36724.040816326531</v>
      </c>
      <c r="V617" s="85">
        <f>IFERROR(S617/$BL$41,0)</f>
        <v>2.1852074832207284E-3</v>
      </c>
      <c r="W617" s="503">
        <f t="shared" ref="W617" si="615">VLOOKUP(C617,$AY$5:$BI$78,4,0)</f>
        <v>278630100</v>
      </c>
      <c r="X617" s="503">
        <f t="shared" ref="X617" si="616">VLOOKUP(C617,$AY$5:$BI$78,9,0)</f>
        <v>369</v>
      </c>
      <c r="Y617" s="99" t="s">
        <v>144</v>
      </c>
      <c r="Z617" s="182">
        <v>4548408</v>
      </c>
      <c r="AA617" s="150">
        <f>IFERROR(Z617/W617,"-")</f>
        <v>1.6324180338018038E-2</v>
      </c>
      <c r="AB617" s="182">
        <v>74</v>
      </c>
      <c r="AC617" s="150">
        <f>IFERROR(AB617/X617,"-")</f>
        <v>0.20054200542005421</v>
      </c>
      <c r="AD617" s="185">
        <f t="shared" si="578"/>
        <v>61464.972972972973</v>
      </c>
      <c r="AE617" s="85">
        <f>IFERROR(AB617/$BL$41,0)</f>
        <v>1.6500546301870804E-3</v>
      </c>
      <c r="AF617" s="503">
        <f t="shared" ref="AF617" si="617">VLOOKUP(C617,$AY$5:$BI$78,5,0)</f>
        <v>530736530</v>
      </c>
      <c r="AG617" s="503">
        <f t="shared" ref="AG617" si="618">VLOOKUP(C617,$AY$5:$BI$78,10,0)</f>
        <v>693</v>
      </c>
      <c r="AH617" s="99" t="s">
        <v>144</v>
      </c>
      <c r="AI617" s="182">
        <v>15232200</v>
      </c>
      <c r="AJ617" s="150">
        <f>IFERROR(AI617/AF617,"-")</f>
        <v>2.8700116044395887E-2</v>
      </c>
      <c r="AK617" s="182">
        <v>141</v>
      </c>
      <c r="AL617" s="150">
        <f>IFERROR(AK617/AG617,"-")</f>
        <v>0.20346320346320346</v>
      </c>
      <c r="AM617" s="185">
        <f t="shared" si="579"/>
        <v>108029.78723404255</v>
      </c>
      <c r="AN617" s="85">
        <f>IFERROR(AK617/$BL$41,0)</f>
        <v>3.1440230115726804E-3</v>
      </c>
      <c r="AO617" s="503">
        <f t="shared" ref="AO617" si="619">VLOOKUP(C617,$AY$5:$BI$78,6,0)</f>
        <v>3829869970</v>
      </c>
      <c r="AP617" s="519">
        <f t="shared" ref="AP617" si="620">VLOOKUP(C617,$AY$5:$BI$78,11,0)</f>
        <v>6401</v>
      </c>
      <c r="AQ617" s="99" t="s">
        <v>144</v>
      </c>
      <c r="AR617" s="182">
        <f t="shared" si="574"/>
        <v>80507327</v>
      </c>
      <c r="AS617" s="150">
        <f>IFERROR(AR617/AO617,"-")</f>
        <v>2.1020903485138426E-2</v>
      </c>
      <c r="AT617" s="182">
        <f t="shared" si="575"/>
        <v>983</v>
      </c>
      <c r="AU617" s="150">
        <f>IFERROR(AT617/AP617,"-")</f>
        <v>0.1535697547258241</v>
      </c>
      <c r="AV617" s="185">
        <f t="shared" si="580"/>
        <v>81899.620549338753</v>
      </c>
      <c r="AW617" s="85">
        <f>IFERROR(AT617/$BL$41,0)</f>
        <v>2.1918968938836488E-2</v>
      </c>
      <c r="AX617" s="98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P617" s="132"/>
      <c r="BQ617" s="132"/>
      <c r="BR617" s="132"/>
      <c r="BS617" s="132"/>
      <c r="BU617" s="66"/>
      <c r="BV617" s="124"/>
    </row>
    <row r="618" spans="2:74" s="10" customFormat="1" ht="14.25" customHeight="1">
      <c r="B618" s="505"/>
      <c r="C618" s="507"/>
      <c r="D618" s="494"/>
      <c r="E618" s="501"/>
      <c r="F618" s="501"/>
      <c r="G618" s="100" t="s">
        <v>145</v>
      </c>
      <c r="H618" s="183">
        <v>49411239</v>
      </c>
      <c r="I618" s="151">
        <f>IFERROR(H618/E617,"-")</f>
        <v>1.9005053363513161E-2</v>
      </c>
      <c r="J618" s="183">
        <v>1029</v>
      </c>
      <c r="K618" s="151">
        <f>IFERROR(J618/F617,"-")</f>
        <v>0.21963713980789754</v>
      </c>
      <c r="L618" s="186">
        <f t="shared" si="576"/>
        <v>48018.696793002913</v>
      </c>
      <c r="M618" s="86">
        <f t="shared" ref="M618:M633" si="621">IFERROR(J618/$BL$41,0)</f>
        <v>2.2944678573817646E-2</v>
      </c>
      <c r="N618" s="501"/>
      <c r="O618" s="501"/>
      <c r="P618" s="100" t="s">
        <v>145</v>
      </c>
      <c r="Q618" s="183">
        <v>17954205</v>
      </c>
      <c r="R618" s="151">
        <f>IFERROR(Q618/N617,"-")</f>
        <v>4.2686790617192022E-2</v>
      </c>
      <c r="S618" s="183">
        <v>150</v>
      </c>
      <c r="T618" s="151">
        <f>IFERROR(S618/O617,"-")</f>
        <v>0.22935779816513763</v>
      </c>
      <c r="U618" s="186">
        <f t="shared" si="577"/>
        <v>119694.7</v>
      </c>
      <c r="V618" s="86">
        <f t="shared" ref="V618:V633" si="622">IFERROR(S618/$BL$41,0)</f>
        <v>3.3447053314602983E-3</v>
      </c>
      <c r="W618" s="501"/>
      <c r="X618" s="501"/>
      <c r="Y618" s="100" t="s">
        <v>145</v>
      </c>
      <c r="Z618" s="183">
        <v>12935207</v>
      </c>
      <c r="AA618" s="151">
        <f>IFERROR(Z618/W617,"-")</f>
        <v>4.6424298738722052E-2</v>
      </c>
      <c r="AB618" s="183">
        <v>99</v>
      </c>
      <c r="AC618" s="151">
        <f>IFERROR(AB618/X617,"-")</f>
        <v>0.26829268292682928</v>
      </c>
      <c r="AD618" s="186">
        <f t="shared" si="578"/>
        <v>130658.65656565657</v>
      </c>
      <c r="AE618" s="86">
        <f t="shared" ref="AE618:AE633" si="623">IFERROR(AB618/$BL$41,0)</f>
        <v>2.2075055187637969E-3</v>
      </c>
      <c r="AF618" s="501"/>
      <c r="AG618" s="501"/>
      <c r="AH618" s="100" t="s">
        <v>145</v>
      </c>
      <c r="AI618" s="183">
        <v>19266518</v>
      </c>
      <c r="AJ618" s="151">
        <f>IFERROR(AI618/AF617,"-")</f>
        <v>3.6301473350628416E-2</v>
      </c>
      <c r="AK618" s="183">
        <v>200</v>
      </c>
      <c r="AL618" s="151">
        <f>IFERROR(AK618/AG617,"-")</f>
        <v>0.28860028860028858</v>
      </c>
      <c r="AM618" s="186">
        <f t="shared" si="579"/>
        <v>96332.59</v>
      </c>
      <c r="AN618" s="86">
        <f t="shared" ref="AN618:AN633" si="624">IFERROR(AK618/$BL$41,0)</f>
        <v>4.4596071086137308E-3</v>
      </c>
      <c r="AO618" s="501"/>
      <c r="AP618" s="520"/>
      <c r="AQ618" s="100" t="s">
        <v>145</v>
      </c>
      <c r="AR618" s="183">
        <f t="shared" si="574"/>
        <v>99567169</v>
      </c>
      <c r="AS618" s="151">
        <f>IFERROR(AR618/AO617,"-")</f>
        <v>2.5997532495861734E-2</v>
      </c>
      <c r="AT618" s="183">
        <f t="shared" si="575"/>
        <v>1478</v>
      </c>
      <c r="AU618" s="151">
        <f>IFERROR(AT618/AP617,"-")</f>
        <v>0.23090142165286673</v>
      </c>
      <c r="AV618" s="186">
        <f t="shared" si="580"/>
        <v>67366.149526387017</v>
      </c>
      <c r="AW618" s="86">
        <f t="shared" ref="AW618:AW633" si="625">IFERROR(AT618/$BL$41,0)</f>
        <v>3.295649653265547E-2</v>
      </c>
      <c r="AX618" s="98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P618" s="132"/>
      <c r="BQ618" s="132"/>
      <c r="BR618" s="132"/>
      <c r="BS618" s="132"/>
      <c r="BU618" s="66"/>
      <c r="BV618" s="124"/>
    </row>
    <row r="619" spans="2:74" s="10" customFormat="1" ht="14.25" customHeight="1">
      <c r="B619" s="505"/>
      <c r="C619" s="507"/>
      <c r="D619" s="494"/>
      <c r="E619" s="501"/>
      <c r="F619" s="501"/>
      <c r="G619" s="101" t="s">
        <v>146</v>
      </c>
      <c r="H619" s="183">
        <v>50453832</v>
      </c>
      <c r="I619" s="151">
        <f>IFERROR(H619/E617,"-")</f>
        <v>1.9406066088602392E-2</v>
      </c>
      <c r="J619" s="183">
        <v>1305</v>
      </c>
      <c r="K619" s="151">
        <f>IFERROR(J619/F617,"-")</f>
        <v>0.27854855923159016</v>
      </c>
      <c r="L619" s="186">
        <f t="shared" si="576"/>
        <v>38661.940229885055</v>
      </c>
      <c r="M619" s="86">
        <f t="shared" si="621"/>
        <v>2.9098936383704595E-2</v>
      </c>
      <c r="N619" s="501"/>
      <c r="O619" s="501"/>
      <c r="P619" s="101" t="s">
        <v>146</v>
      </c>
      <c r="Q619" s="183">
        <v>13183311</v>
      </c>
      <c r="R619" s="151">
        <f>IFERROR(Q619/N617,"-")</f>
        <v>3.1343812566377867E-2</v>
      </c>
      <c r="S619" s="183">
        <v>215</v>
      </c>
      <c r="T619" s="151">
        <f>IFERROR(S619/O617,"-")</f>
        <v>0.32874617737003059</v>
      </c>
      <c r="U619" s="186">
        <f t="shared" si="577"/>
        <v>61317.725581395345</v>
      </c>
      <c r="V619" s="86">
        <f t="shared" si="622"/>
        <v>4.7940776417597607E-3</v>
      </c>
      <c r="W619" s="501"/>
      <c r="X619" s="501"/>
      <c r="Y619" s="101" t="s">
        <v>146</v>
      </c>
      <c r="Z619" s="183">
        <v>4810543</v>
      </c>
      <c r="AA619" s="151">
        <f>IFERROR(Z619/W617,"-")</f>
        <v>1.7264979627111356E-2</v>
      </c>
      <c r="AB619" s="183">
        <v>130</v>
      </c>
      <c r="AC619" s="151">
        <f>IFERROR(AB619/X617,"-")</f>
        <v>0.35230352303523033</v>
      </c>
      <c r="AD619" s="186">
        <f t="shared" si="578"/>
        <v>37004.176923076921</v>
      </c>
      <c r="AE619" s="86">
        <f t="shared" si="623"/>
        <v>2.8987446205989251E-3</v>
      </c>
      <c r="AF619" s="501"/>
      <c r="AG619" s="501"/>
      <c r="AH619" s="101" t="s">
        <v>146</v>
      </c>
      <c r="AI619" s="183">
        <v>7626954</v>
      </c>
      <c r="AJ619" s="151">
        <f>IFERROR(AI619/AF617,"-")</f>
        <v>1.437050884739364E-2</v>
      </c>
      <c r="AK619" s="183">
        <v>211</v>
      </c>
      <c r="AL619" s="151">
        <f>IFERROR(AK619/AG617,"-")</f>
        <v>0.30447330447330445</v>
      </c>
      <c r="AM619" s="186">
        <f t="shared" si="579"/>
        <v>36146.70142180095</v>
      </c>
      <c r="AN619" s="86">
        <f t="shared" si="624"/>
        <v>4.7048854995874866E-3</v>
      </c>
      <c r="AO619" s="501"/>
      <c r="AP619" s="520"/>
      <c r="AQ619" s="101" t="s">
        <v>146</v>
      </c>
      <c r="AR619" s="183">
        <f t="shared" si="574"/>
        <v>76074640</v>
      </c>
      <c r="AS619" s="151">
        <f>IFERROR(AR619/AO617,"-")</f>
        <v>1.9863504660968947E-2</v>
      </c>
      <c r="AT619" s="183">
        <f t="shared" si="575"/>
        <v>1861</v>
      </c>
      <c r="AU619" s="151">
        <f>IFERROR(AT619/AP617,"-")</f>
        <v>0.29073582252773006</v>
      </c>
      <c r="AV619" s="186">
        <f t="shared" si="580"/>
        <v>40878.366469639979</v>
      </c>
      <c r="AW619" s="86">
        <f t="shared" si="625"/>
        <v>4.1496644145650768E-2</v>
      </c>
      <c r="AX619" s="98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P619" s="132"/>
      <c r="BQ619" s="132"/>
      <c r="BR619" s="132"/>
      <c r="BS619" s="132"/>
      <c r="BU619" s="66"/>
      <c r="BV619" s="124"/>
    </row>
    <row r="620" spans="2:74" s="10" customFormat="1" ht="14.25" customHeight="1">
      <c r="B620" s="505"/>
      <c r="C620" s="507"/>
      <c r="D620" s="494"/>
      <c r="E620" s="501"/>
      <c r="F620" s="501"/>
      <c r="G620" s="101" t="s">
        <v>147</v>
      </c>
      <c r="H620" s="183">
        <v>8322320</v>
      </c>
      <c r="I620" s="151">
        <f>IFERROR(H620/E617,"-")</f>
        <v>3.2010153744218566E-3</v>
      </c>
      <c r="J620" s="183">
        <v>222</v>
      </c>
      <c r="K620" s="151">
        <f>IFERROR(J620/F617,"-")</f>
        <v>4.7385272145144076E-2</v>
      </c>
      <c r="L620" s="186">
        <f t="shared" si="576"/>
        <v>37487.927927927929</v>
      </c>
      <c r="M620" s="86">
        <f t="shared" si="621"/>
        <v>4.9501638905612416E-3</v>
      </c>
      <c r="N620" s="501"/>
      <c r="O620" s="501"/>
      <c r="P620" s="101" t="s">
        <v>147</v>
      </c>
      <c r="Q620" s="183">
        <v>711835</v>
      </c>
      <c r="R620" s="151">
        <f>IFERROR(Q620/N617,"-")</f>
        <v>1.6924142059750839E-3</v>
      </c>
      <c r="S620" s="183">
        <v>43</v>
      </c>
      <c r="T620" s="151">
        <f>IFERROR(S620/O617,"-")</f>
        <v>6.5749235474006115E-2</v>
      </c>
      <c r="U620" s="186">
        <f t="shared" si="577"/>
        <v>16554.302325581397</v>
      </c>
      <c r="V620" s="86">
        <f t="shared" si="622"/>
        <v>9.5881552835195216E-4</v>
      </c>
      <c r="W620" s="501"/>
      <c r="X620" s="501"/>
      <c r="Y620" s="101" t="s">
        <v>147</v>
      </c>
      <c r="Z620" s="183">
        <v>350922</v>
      </c>
      <c r="AA620" s="151">
        <f>IFERROR(Z620/W617,"-")</f>
        <v>1.259454739455644E-3</v>
      </c>
      <c r="AB620" s="183">
        <v>22</v>
      </c>
      <c r="AC620" s="151">
        <f>IFERROR(AB620/X617,"-")</f>
        <v>5.9620596205962058E-2</v>
      </c>
      <c r="AD620" s="186">
        <f t="shared" si="578"/>
        <v>15951</v>
      </c>
      <c r="AE620" s="86">
        <f t="shared" si="623"/>
        <v>4.9055678194751039E-4</v>
      </c>
      <c r="AF620" s="501"/>
      <c r="AG620" s="501"/>
      <c r="AH620" s="101" t="s">
        <v>147</v>
      </c>
      <c r="AI620" s="183">
        <v>520913</v>
      </c>
      <c r="AJ620" s="151">
        <f>IFERROR(AI620/AF617,"-")</f>
        <v>9.8149075964301907E-4</v>
      </c>
      <c r="AK620" s="183">
        <v>41</v>
      </c>
      <c r="AL620" s="151">
        <f>IFERROR(AK620/AG617,"-")</f>
        <v>5.916305916305916E-2</v>
      </c>
      <c r="AM620" s="186">
        <f t="shared" si="579"/>
        <v>12705.195121951219</v>
      </c>
      <c r="AN620" s="86">
        <f t="shared" si="624"/>
        <v>9.1421945726581492E-4</v>
      </c>
      <c r="AO620" s="501"/>
      <c r="AP620" s="520"/>
      <c r="AQ620" s="101" t="s">
        <v>147</v>
      </c>
      <c r="AR620" s="183">
        <f t="shared" si="574"/>
        <v>9905990</v>
      </c>
      <c r="AS620" s="151">
        <f>IFERROR(AR620/AO617,"-")</f>
        <v>2.5865081785009011E-3</v>
      </c>
      <c r="AT620" s="183">
        <f t="shared" si="575"/>
        <v>328</v>
      </c>
      <c r="AU620" s="151">
        <f>IFERROR(AT620/AP617,"-")</f>
        <v>5.124199343852523E-2</v>
      </c>
      <c r="AV620" s="186">
        <f t="shared" si="580"/>
        <v>30201.189024390245</v>
      </c>
      <c r="AW620" s="86">
        <f t="shared" si="625"/>
        <v>7.3137556581265193E-3</v>
      </c>
      <c r="AX620" s="98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P620" s="132"/>
      <c r="BQ620" s="132"/>
      <c r="BR620" s="132"/>
      <c r="BS620" s="132"/>
      <c r="BU620" s="66"/>
      <c r="BV620" s="124"/>
    </row>
    <row r="621" spans="2:74" s="10" customFormat="1" ht="14.25" customHeight="1">
      <c r="B621" s="505"/>
      <c r="C621" s="507"/>
      <c r="D621" s="494"/>
      <c r="E621" s="501"/>
      <c r="F621" s="501"/>
      <c r="G621" s="101" t="s">
        <v>148</v>
      </c>
      <c r="H621" s="183">
        <v>55118814</v>
      </c>
      <c r="I621" s="151">
        <f>IFERROR(H621/E617,"-")</f>
        <v>2.1200358918414416E-2</v>
      </c>
      <c r="J621" s="183">
        <v>1475</v>
      </c>
      <c r="K621" s="151">
        <f>IFERROR(J621/F617,"-")</f>
        <v>0.31483457844183566</v>
      </c>
      <c r="L621" s="186">
        <f t="shared" si="576"/>
        <v>37368.687457627122</v>
      </c>
      <c r="M621" s="86">
        <f t="shared" si="621"/>
        <v>3.2889602426026267E-2</v>
      </c>
      <c r="N621" s="501"/>
      <c r="O621" s="501"/>
      <c r="P621" s="101" t="s">
        <v>148</v>
      </c>
      <c r="Q621" s="183">
        <v>12342277</v>
      </c>
      <c r="R621" s="151">
        <f>IFERROR(Q621/N617,"-")</f>
        <v>2.9344222929301791E-2</v>
      </c>
      <c r="S621" s="183">
        <v>242</v>
      </c>
      <c r="T621" s="151">
        <f>IFERROR(S621/O617,"-")</f>
        <v>0.37003058103975534</v>
      </c>
      <c r="U621" s="186">
        <f t="shared" si="577"/>
        <v>51001.144628099173</v>
      </c>
      <c r="V621" s="86">
        <f t="shared" si="622"/>
        <v>5.3961246014226144E-3</v>
      </c>
      <c r="W621" s="501"/>
      <c r="X621" s="501"/>
      <c r="Y621" s="101" t="s">
        <v>148</v>
      </c>
      <c r="Z621" s="183">
        <v>9135096</v>
      </c>
      <c r="AA621" s="151">
        <f>IFERROR(Z621/W617,"-")</f>
        <v>3.2785747124951685E-2</v>
      </c>
      <c r="AB621" s="183">
        <v>155</v>
      </c>
      <c r="AC621" s="151">
        <f>IFERROR(AB621/X617,"-")</f>
        <v>0.42005420054200543</v>
      </c>
      <c r="AD621" s="186">
        <f t="shared" si="578"/>
        <v>58936.103225806452</v>
      </c>
      <c r="AE621" s="86">
        <f t="shared" si="623"/>
        <v>3.4561955091756418E-3</v>
      </c>
      <c r="AF621" s="501"/>
      <c r="AG621" s="501"/>
      <c r="AH621" s="101" t="s">
        <v>148</v>
      </c>
      <c r="AI621" s="183">
        <v>11510434</v>
      </c>
      <c r="AJ621" s="151">
        <f>IFERROR(AI621/AF617,"-")</f>
        <v>2.1687661107480202E-2</v>
      </c>
      <c r="AK621" s="183">
        <v>290</v>
      </c>
      <c r="AL621" s="151">
        <f>IFERROR(AK621/AG617,"-")</f>
        <v>0.41847041847041849</v>
      </c>
      <c r="AM621" s="186">
        <f t="shared" si="579"/>
        <v>39691.151724137933</v>
      </c>
      <c r="AN621" s="86">
        <f t="shared" si="624"/>
        <v>6.4664303074899098E-3</v>
      </c>
      <c r="AO621" s="501"/>
      <c r="AP621" s="520"/>
      <c r="AQ621" s="101" t="s">
        <v>148</v>
      </c>
      <c r="AR621" s="183">
        <f t="shared" si="574"/>
        <v>88106621</v>
      </c>
      <c r="AS621" s="151">
        <f>IFERROR(AR621/AO617,"-")</f>
        <v>2.3005120719542339E-2</v>
      </c>
      <c r="AT621" s="183">
        <f t="shared" si="575"/>
        <v>2162</v>
      </c>
      <c r="AU621" s="151">
        <f>IFERROR(AT621/AP617,"-")</f>
        <v>0.33775972504296203</v>
      </c>
      <c r="AV621" s="186">
        <f t="shared" si="580"/>
        <v>40752.368640148008</v>
      </c>
      <c r="AW621" s="86">
        <f t="shared" si="625"/>
        <v>4.8208352844114434E-2</v>
      </c>
      <c r="AX621" s="98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P621" s="132"/>
      <c r="BQ621" s="132"/>
      <c r="BR621" s="132"/>
      <c r="BS621" s="132"/>
      <c r="BU621" s="66"/>
      <c r="BV621" s="124"/>
    </row>
    <row r="622" spans="2:74" s="10" customFormat="1" ht="14.25" customHeight="1">
      <c r="B622" s="505"/>
      <c r="C622" s="507"/>
      <c r="D622" s="494"/>
      <c r="E622" s="501"/>
      <c r="F622" s="501"/>
      <c r="G622" s="101" t="s">
        <v>149</v>
      </c>
      <c r="H622" s="183">
        <v>131935599</v>
      </c>
      <c r="I622" s="151">
        <f>IFERROR(H622/E617,"-")</f>
        <v>5.0746412158215126E-2</v>
      </c>
      <c r="J622" s="183">
        <v>1840</v>
      </c>
      <c r="K622" s="151">
        <f>IFERROR(J622/F617,"-")</f>
        <v>0.39274279615795088</v>
      </c>
      <c r="L622" s="186">
        <f t="shared" si="576"/>
        <v>71704.129891304343</v>
      </c>
      <c r="M622" s="86">
        <f t="shared" si="621"/>
        <v>4.1028385399246324E-2</v>
      </c>
      <c r="N622" s="501"/>
      <c r="O622" s="501"/>
      <c r="P622" s="101" t="s">
        <v>149</v>
      </c>
      <c r="Q622" s="183">
        <v>24041251</v>
      </c>
      <c r="R622" s="151">
        <f>IFERROR(Q622/N617,"-")</f>
        <v>5.7158969033290992E-2</v>
      </c>
      <c r="S622" s="183">
        <v>287</v>
      </c>
      <c r="T622" s="151">
        <f>IFERROR(S622/O617,"-")</f>
        <v>0.43883792048929665</v>
      </c>
      <c r="U622" s="186">
        <f t="shared" si="577"/>
        <v>83767.425087108015</v>
      </c>
      <c r="V622" s="86">
        <f t="shared" si="622"/>
        <v>6.3995362008607039E-3</v>
      </c>
      <c r="W622" s="501"/>
      <c r="X622" s="501"/>
      <c r="Y622" s="101" t="s">
        <v>149</v>
      </c>
      <c r="Z622" s="183">
        <v>13723825</v>
      </c>
      <c r="AA622" s="151">
        <f>IFERROR(Z622/W617,"-")</f>
        <v>4.9254639035768211E-2</v>
      </c>
      <c r="AB622" s="183">
        <v>166</v>
      </c>
      <c r="AC622" s="151">
        <f>IFERROR(AB622/X617,"-")</f>
        <v>0.44986449864498645</v>
      </c>
      <c r="AD622" s="186">
        <f t="shared" si="578"/>
        <v>82673.644578313251</v>
      </c>
      <c r="AE622" s="86">
        <f t="shared" si="623"/>
        <v>3.7014739001493967E-3</v>
      </c>
      <c r="AF622" s="501"/>
      <c r="AG622" s="501"/>
      <c r="AH622" s="101" t="s">
        <v>149</v>
      </c>
      <c r="AI622" s="183">
        <v>23398635</v>
      </c>
      <c r="AJ622" s="151">
        <f>IFERROR(AI622/AF617,"-")</f>
        <v>4.4087100995290451E-2</v>
      </c>
      <c r="AK622" s="183">
        <v>299</v>
      </c>
      <c r="AL622" s="151">
        <f>IFERROR(AK622/AG617,"-")</f>
        <v>0.43145743145743148</v>
      </c>
      <c r="AM622" s="186">
        <f t="shared" si="579"/>
        <v>78256.304347826081</v>
      </c>
      <c r="AN622" s="86">
        <f t="shared" si="624"/>
        <v>6.6671126273775277E-3</v>
      </c>
      <c r="AO622" s="501"/>
      <c r="AP622" s="520"/>
      <c r="AQ622" s="101" t="s">
        <v>149</v>
      </c>
      <c r="AR622" s="183">
        <f t="shared" si="574"/>
        <v>193099310</v>
      </c>
      <c r="AS622" s="151">
        <f>IFERROR(AR622/AO617,"-")</f>
        <v>5.0419286167044462E-2</v>
      </c>
      <c r="AT622" s="183">
        <f t="shared" si="575"/>
        <v>2592</v>
      </c>
      <c r="AU622" s="151">
        <f>IFERROR(AT622/AP617,"-")</f>
        <v>0.4049367286361506</v>
      </c>
      <c r="AV622" s="186">
        <f t="shared" si="580"/>
        <v>74498.190586419747</v>
      </c>
      <c r="AW622" s="86">
        <f t="shared" si="625"/>
        <v>5.7796508127633955E-2</v>
      </c>
      <c r="AX622" s="98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P622" s="132"/>
      <c r="BQ622" s="132"/>
      <c r="BR622" s="132"/>
      <c r="BS622" s="132"/>
      <c r="BU622" s="66"/>
      <c r="BV622" s="124"/>
    </row>
    <row r="623" spans="2:74" s="10" customFormat="1" ht="14.25" customHeight="1">
      <c r="B623" s="505"/>
      <c r="C623" s="507"/>
      <c r="D623" s="494"/>
      <c r="E623" s="501"/>
      <c r="F623" s="501"/>
      <c r="G623" s="101" t="s">
        <v>150</v>
      </c>
      <c r="H623" s="183">
        <v>33698462</v>
      </c>
      <c r="I623" s="151">
        <f>IFERROR(H623/E617,"-")</f>
        <v>1.2961445240794719E-2</v>
      </c>
      <c r="J623" s="183">
        <v>423</v>
      </c>
      <c r="K623" s="151">
        <f>IFERROR(J623/F617,"-")</f>
        <v>9.0288153681963718E-2</v>
      </c>
      <c r="L623" s="186">
        <f t="shared" si="576"/>
        <v>79665.394799054367</v>
      </c>
      <c r="M623" s="86">
        <f t="shared" si="621"/>
        <v>9.4320690347180422E-3</v>
      </c>
      <c r="N623" s="501"/>
      <c r="O623" s="501"/>
      <c r="P623" s="101" t="s">
        <v>150</v>
      </c>
      <c r="Q623" s="183">
        <v>8569345</v>
      </c>
      <c r="R623" s="151">
        <f>IFERROR(Q623/N617,"-")</f>
        <v>2.0373936676198214E-2</v>
      </c>
      <c r="S623" s="183">
        <v>62</v>
      </c>
      <c r="T623" s="151">
        <f>IFERROR(S623/O617,"-")</f>
        <v>9.480122324159021E-2</v>
      </c>
      <c r="U623" s="186">
        <f t="shared" si="577"/>
        <v>138215.24193548388</v>
      </c>
      <c r="V623" s="86">
        <f t="shared" si="622"/>
        <v>1.3824782036702566E-3</v>
      </c>
      <c r="W623" s="501"/>
      <c r="X623" s="501"/>
      <c r="Y623" s="101" t="s">
        <v>150</v>
      </c>
      <c r="Z623" s="183">
        <v>2560733</v>
      </c>
      <c r="AA623" s="151">
        <f>IFERROR(Z623/W617,"-")</f>
        <v>9.1904392239029447E-3</v>
      </c>
      <c r="AB623" s="183">
        <v>41</v>
      </c>
      <c r="AC623" s="151">
        <f>IFERROR(AB623/X617,"-")</f>
        <v>0.1111111111111111</v>
      </c>
      <c r="AD623" s="186">
        <f t="shared" si="578"/>
        <v>62456.902439024387</v>
      </c>
      <c r="AE623" s="86">
        <f t="shared" si="623"/>
        <v>9.1421945726581492E-4</v>
      </c>
      <c r="AF623" s="501"/>
      <c r="AG623" s="501"/>
      <c r="AH623" s="101" t="s">
        <v>150</v>
      </c>
      <c r="AI623" s="183">
        <v>27382862</v>
      </c>
      <c r="AJ623" s="151">
        <f>IFERROR(AI623/AF617,"-")</f>
        <v>5.1594078138921397E-2</v>
      </c>
      <c r="AK623" s="183">
        <v>100</v>
      </c>
      <c r="AL623" s="151">
        <f>IFERROR(AK623/AG617,"-")</f>
        <v>0.14430014430014429</v>
      </c>
      <c r="AM623" s="186">
        <f t="shared" si="579"/>
        <v>273828.62</v>
      </c>
      <c r="AN623" s="86">
        <f t="shared" si="624"/>
        <v>2.2298035543068654E-3</v>
      </c>
      <c r="AO623" s="501"/>
      <c r="AP623" s="520"/>
      <c r="AQ623" s="101" t="s">
        <v>150</v>
      </c>
      <c r="AR623" s="183">
        <f t="shared" si="574"/>
        <v>72211402</v>
      </c>
      <c r="AS623" s="151">
        <f>IFERROR(AR623/AO617,"-")</f>
        <v>1.8854792085800241E-2</v>
      </c>
      <c r="AT623" s="183">
        <f t="shared" si="575"/>
        <v>626</v>
      </c>
      <c r="AU623" s="151">
        <f>IFERROR(AT623/AP617,"-")</f>
        <v>9.7797219184502418E-2</v>
      </c>
      <c r="AV623" s="186">
        <f t="shared" si="580"/>
        <v>115353.67731629394</v>
      </c>
      <c r="AW623" s="86">
        <f t="shared" si="625"/>
        <v>1.3958570249960979E-2</v>
      </c>
      <c r="AX623" s="98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/>
      <c r="BP623" s="132"/>
      <c r="BQ623" s="132"/>
      <c r="BR623" s="132"/>
      <c r="BS623" s="132"/>
      <c r="BU623" s="66"/>
      <c r="BV623" s="124"/>
    </row>
    <row r="624" spans="2:74" s="10" customFormat="1" ht="14.25" customHeight="1">
      <c r="B624" s="505"/>
      <c r="C624" s="507"/>
      <c r="D624" s="494"/>
      <c r="E624" s="501"/>
      <c r="F624" s="501"/>
      <c r="G624" s="101" t="s">
        <v>160</v>
      </c>
      <c r="H624" s="183">
        <v>8264</v>
      </c>
      <c r="I624" s="151">
        <f>IFERROR(H624/E617,"-")</f>
        <v>3.1785837427811262E-6</v>
      </c>
      <c r="J624" s="183">
        <v>6</v>
      </c>
      <c r="K624" s="151">
        <f>IFERROR(J624/F617,"-")</f>
        <v>1.2806830309498398E-3</v>
      </c>
      <c r="L624" s="186">
        <f t="shared" si="576"/>
        <v>1377.3333333333333</v>
      </c>
      <c r="M624" s="86">
        <f t="shared" si="621"/>
        <v>1.3378821325841193E-4</v>
      </c>
      <c r="N624" s="501"/>
      <c r="O624" s="501"/>
      <c r="P624" s="101" t="s">
        <v>160</v>
      </c>
      <c r="Q624" s="183">
        <v>0</v>
      </c>
      <c r="R624" s="151">
        <f>IFERROR(Q624/N617,"-")</f>
        <v>0</v>
      </c>
      <c r="S624" s="183">
        <v>0</v>
      </c>
      <c r="T624" s="151">
        <f>IFERROR(S624/O617,"-")</f>
        <v>0</v>
      </c>
      <c r="U624" s="186" t="str">
        <f t="shared" si="577"/>
        <v>-</v>
      </c>
      <c r="V624" s="86">
        <f t="shared" si="622"/>
        <v>0</v>
      </c>
      <c r="W624" s="501"/>
      <c r="X624" s="501"/>
      <c r="Y624" s="101" t="s">
        <v>160</v>
      </c>
      <c r="Z624" s="183">
        <v>0</v>
      </c>
      <c r="AA624" s="151">
        <f>IFERROR(Z624/W617,"-")</f>
        <v>0</v>
      </c>
      <c r="AB624" s="183">
        <v>0</v>
      </c>
      <c r="AC624" s="151">
        <f>IFERROR(AB624/X617,"-")</f>
        <v>0</v>
      </c>
      <c r="AD624" s="186" t="str">
        <f t="shared" si="578"/>
        <v>-</v>
      </c>
      <c r="AE624" s="86">
        <f t="shared" si="623"/>
        <v>0</v>
      </c>
      <c r="AF624" s="501"/>
      <c r="AG624" s="501"/>
      <c r="AH624" s="101" t="s">
        <v>160</v>
      </c>
      <c r="AI624" s="183">
        <v>0</v>
      </c>
      <c r="AJ624" s="151">
        <f>IFERROR(AI624/AF617,"-")</f>
        <v>0</v>
      </c>
      <c r="AK624" s="183">
        <v>0</v>
      </c>
      <c r="AL624" s="151">
        <f>IFERROR(AK624/AG617,"-")</f>
        <v>0</v>
      </c>
      <c r="AM624" s="186" t="str">
        <f t="shared" si="579"/>
        <v>-</v>
      </c>
      <c r="AN624" s="86">
        <f t="shared" si="624"/>
        <v>0</v>
      </c>
      <c r="AO624" s="501"/>
      <c r="AP624" s="520"/>
      <c r="AQ624" s="101" t="s">
        <v>160</v>
      </c>
      <c r="AR624" s="183">
        <f t="shared" si="574"/>
        <v>8264</v>
      </c>
      <c r="AS624" s="151">
        <f>IFERROR(AR624/AO617,"-")</f>
        <v>2.1577756071963978E-6</v>
      </c>
      <c r="AT624" s="183">
        <f t="shared" si="575"/>
        <v>6</v>
      </c>
      <c r="AU624" s="151">
        <f>IFERROR(AT624/AP617,"-")</f>
        <v>9.3735353850960793E-4</v>
      </c>
      <c r="AV624" s="186">
        <f t="shared" si="580"/>
        <v>1377.3333333333333</v>
      </c>
      <c r="AW624" s="86">
        <f t="shared" si="625"/>
        <v>1.3378821325841193E-4</v>
      </c>
      <c r="AX624" s="98"/>
      <c r="AY624" s="66"/>
      <c r="AZ624" s="66"/>
      <c r="BA624" s="66"/>
      <c r="BB624" s="66"/>
      <c r="BC624" s="66"/>
      <c r="BD624" s="66"/>
      <c r="BE624" s="66"/>
      <c r="BF624" s="66"/>
      <c r="BG624" s="66"/>
      <c r="BH624" s="66"/>
      <c r="BI624" s="66"/>
      <c r="BP624" s="132"/>
      <c r="BQ624" s="132"/>
      <c r="BR624" s="132"/>
      <c r="BS624" s="132"/>
      <c r="BU624" s="66"/>
      <c r="BV624" s="124"/>
    </row>
    <row r="625" spans="2:74" s="10" customFormat="1" ht="14.25" customHeight="1">
      <c r="B625" s="505"/>
      <c r="C625" s="507"/>
      <c r="D625" s="494"/>
      <c r="E625" s="501"/>
      <c r="F625" s="501"/>
      <c r="G625" s="101" t="s">
        <v>151</v>
      </c>
      <c r="H625" s="183">
        <v>1121554</v>
      </c>
      <c r="I625" s="151">
        <f>IFERROR(H625/E617,"-")</f>
        <v>4.3138350811364271E-4</v>
      </c>
      <c r="J625" s="183">
        <v>51</v>
      </c>
      <c r="K625" s="151">
        <f>IFERROR(J625/F617,"-")</f>
        <v>1.0885805763073639E-2</v>
      </c>
      <c r="L625" s="186">
        <f t="shared" si="576"/>
        <v>21991.254901960783</v>
      </c>
      <c r="M625" s="86">
        <f t="shared" si="621"/>
        <v>1.1371998126965014E-3</v>
      </c>
      <c r="N625" s="501"/>
      <c r="O625" s="501"/>
      <c r="P625" s="101" t="s">
        <v>151</v>
      </c>
      <c r="Q625" s="183">
        <v>544768</v>
      </c>
      <c r="R625" s="151">
        <f>IFERROR(Q625/N617,"-")</f>
        <v>1.2952061954815857E-3</v>
      </c>
      <c r="S625" s="183">
        <v>7</v>
      </c>
      <c r="T625" s="151">
        <f>IFERROR(S625/O617,"-")</f>
        <v>1.0703363914373088E-2</v>
      </c>
      <c r="U625" s="186">
        <f t="shared" si="577"/>
        <v>77824</v>
      </c>
      <c r="V625" s="86">
        <f t="shared" si="622"/>
        <v>1.5608624880148058E-4</v>
      </c>
      <c r="W625" s="501"/>
      <c r="X625" s="501"/>
      <c r="Y625" s="101" t="s">
        <v>151</v>
      </c>
      <c r="Z625" s="183">
        <v>93080</v>
      </c>
      <c r="AA625" s="151">
        <f>IFERROR(Z625/W617,"-")</f>
        <v>3.3406297453146663E-4</v>
      </c>
      <c r="AB625" s="183">
        <v>7</v>
      </c>
      <c r="AC625" s="151">
        <f>IFERROR(AB625/X617,"-")</f>
        <v>1.8970189701897018E-2</v>
      </c>
      <c r="AD625" s="186">
        <f t="shared" si="578"/>
        <v>13297.142857142857</v>
      </c>
      <c r="AE625" s="86">
        <f t="shared" si="623"/>
        <v>1.5608624880148058E-4</v>
      </c>
      <c r="AF625" s="501"/>
      <c r="AG625" s="501"/>
      <c r="AH625" s="101" t="s">
        <v>151</v>
      </c>
      <c r="AI625" s="183">
        <v>190452</v>
      </c>
      <c r="AJ625" s="151">
        <f>IFERROR(AI625/AF617,"-")</f>
        <v>3.5884471717068355E-4</v>
      </c>
      <c r="AK625" s="183">
        <v>12</v>
      </c>
      <c r="AL625" s="151">
        <f>IFERROR(AK625/AG617,"-")</f>
        <v>1.7316017316017316E-2</v>
      </c>
      <c r="AM625" s="186">
        <f t="shared" si="579"/>
        <v>15871</v>
      </c>
      <c r="AN625" s="86">
        <f t="shared" si="624"/>
        <v>2.6757642651682387E-4</v>
      </c>
      <c r="AO625" s="501"/>
      <c r="AP625" s="520"/>
      <c r="AQ625" s="101" t="s">
        <v>151</v>
      </c>
      <c r="AR625" s="183">
        <f t="shared" si="574"/>
        <v>1949854</v>
      </c>
      <c r="AS625" s="151">
        <f>IFERROR(AR625/AO617,"-")</f>
        <v>5.0911754583668023E-4</v>
      </c>
      <c r="AT625" s="183">
        <f t="shared" si="575"/>
        <v>77</v>
      </c>
      <c r="AU625" s="151">
        <f>IFERROR(AT625/AP617,"-")</f>
        <v>1.2029370410873302E-2</v>
      </c>
      <c r="AV625" s="186">
        <f t="shared" si="580"/>
        <v>25322.779220779219</v>
      </c>
      <c r="AW625" s="86">
        <f t="shared" si="625"/>
        <v>1.7169487368162864E-3</v>
      </c>
      <c r="AX625" s="98"/>
      <c r="AY625" s="66"/>
      <c r="AZ625" s="66"/>
      <c r="BA625" s="66"/>
      <c r="BB625" s="66"/>
      <c r="BC625" s="66"/>
      <c r="BD625" s="66"/>
      <c r="BE625" s="66"/>
      <c r="BF625" s="66"/>
      <c r="BG625" s="66"/>
      <c r="BH625" s="66"/>
      <c r="BI625" s="66"/>
      <c r="BP625" s="132"/>
      <c r="BQ625" s="132"/>
      <c r="BR625" s="132"/>
      <c r="BS625" s="132"/>
      <c r="BU625" s="66"/>
      <c r="BV625" s="124"/>
    </row>
    <row r="626" spans="2:74" s="10" customFormat="1" ht="14.25" customHeight="1">
      <c r="B626" s="505"/>
      <c r="C626" s="507"/>
      <c r="D626" s="494"/>
      <c r="E626" s="501"/>
      <c r="F626" s="501"/>
      <c r="G626" s="101" t="s">
        <v>152</v>
      </c>
      <c r="H626" s="183">
        <v>1385607</v>
      </c>
      <c r="I626" s="151">
        <f>IFERROR(H626/E617,"-")</f>
        <v>5.3294625896463312E-4</v>
      </c>
      <c r="J626" s="183">
        <v>121</v>
      </c>
      <c r="K626" s="151">
        <f>IFERROR(J626/F617,"-")</f>
        <v>2.5827107790821771E-2</v>
      </c>
      <c r="L626" s="186">
        <f t="shared" si="576"/>
        <v>11451.297520661157</v>
      </c>
      <c r="M626" s="86">
        <f t="shared" si="621"/>
        <v>2.6980623007113072E-3</v>
      </c>
      <c r="N626" s="501"/>
      <c r="O626" s="501"/>
      <c r="P626" s="101" t="s">
        <v>152</v>
      </c>
      <c r="Q626" s="183">
        <v>315200</v>
      </c>
      <c r="R626" s="151">
        <f>IFERROR(Q626/N617,"-")</f>
        <v>7.4939973129074355E-4</v>
      </c>
      <c r="S626" s="183">
        <v>12</v>
      </c>
      <c r="T626" s="151">
        <f>IFERROR(S626/O617,"-")</f>
        <v>1.834862385321101E-2</v>
      </c>
      <c r="U626" s="186">
        <f t="shared" si="577"/>
        <v>26266.666666666668</v>
      </c>
      <c r="V626" s="86">
        <f t="shared" si="622"/>
        <v>2.6757642651682387E-4</v>
      </c>
      <c r="W626" s="501"/>
      <c r="X626" s="501"/>
      <c r="Y626" s="101" t="s">
        <v>152</v>
      </c>
      <c r="Z626" s="183">
        <v>65738</v>
      </c>
      <c r="AA626" s="151">
        <f>IFERROR(Z626/W617,"-")</f>
        <v>2.3593287300977174E-4</v>
      </c>
      <c r="AB626" s="183">
        <v>8</v>
      </c>
      <c r="AC626" s="151">
        <f>IFERROR(AB626/X617,"-")</f>
        <v>2.1680216802168022E-2</v>
      </c>
      <c r="AD626" s="186">
        <f t="shared" si="578"/>
        <v>8217.25</v>
      </c>
      <c r="AE626" s="86">
        <f t="shared" si="623"/>
        <v>1.7838428434454925E-4</v>
      </c>
      <c r="AF626" s="501"/>
      <c r="AG626" s="501"/>
      <c r="AH626" s="101" t="s">
        <v>152</v>
      </c>
      <c r="AI626" s="183">
        <v>395166</v>
      </c>
      <c r="AJ626" s="151">
        <f>IFERROR(AI626/AF617,"-")</f>
        <v>7.4456152471735835E-4</v>
      </c>
      <c r="AK626" s="183">
        <v>32</v>
      </c>
      <c r="AL626" s="151">
        <f>IFERROR(AK626/AG617,"-")</f>
        <v>4.6176046176046176E-2</v>
      </c>
      <c r="AM626" s="186">
        <f t="shared" si="579"/>
        <v>12348.9375</v>
      </c>
      <c r="AN626" s="86">
        <f t="shared" si="624"/>
        <v>7.1353713737819702E-4</v>
      </c>
      <c r="AO626" s="501"/>
      <c r="AP626" s="520"/>
      <c r="AQ626" s="101" t="s">
        <v>152</v>
      </c>
      <c r="AR626" s="183">
        <f t="shared" si="574"/>
        <v>2161711</v>
      </c>
      <c r="AS626" s="151">
        <f>IFERROR(AR626/AO617,"-")</f>
        <v>5.6443456747436258E-4</v>
      </c>
      <c r="AT626" s="183">
        <f t="shared" si="575"/>
        <v>173</v>
      </c>
      <c r="AU626" s="151">
        <f>IFERROR(AT626/AP617,"-")</f>
        <v>2.7027027027027029E-2</v>
      </c>
      <c r="AV626" s="186">
        <f t="shared" si="580"/>
        <v>12495.439306358381</v>
      </c>
      <c r="AW626" s="86">
        <f t="shared" si="625"/>
        <v>3.8575601489508776E-3</v>
      </c>
      <c r="AX626" s="98"/>
      <c r="AY626" s="66"/>
      <c r="AZ626" s="66"/>
      <c r="BA626" s="66"/>
      <c r="BB626" s="66"/>
      <c r="BC626" s="66"/>
      <c r="BD626" s="66"/>
      <c r="BE626" s="66"/>
      <c r="BF626" s="66"/>
      <c r="BG626" s="66"/>
      <c r="BH626" s="66"/>
      <c r="BI626" s="66"/>
      <c r="BP626" s="132"/>
      <c r="BQ626" s="132"/>
      <c r="BR626" s="132"/>
      <c r="BS626" s="132"/>
      <c r="BU626" s="66"/>
      <c r="BV626" s="124"/>
    </row>
    <row r="627" spans="2:74" s="10" customFormat="1" ht="14.25" customHeight="1">
      <c r="B627" s="505"/>
      <c r="C627" s="507"/>
      <c r="D627" s="494"/>
      <c r="E627" s="501"/>
      <c r="F627" s="501"/>
      <c r="G627" s="101" t="s">
        <v>153</v>
      </c>
      <c r="H627" s="183">
        <v>1664653</v>
      </c>
      <c r="I627" s="151">
        <f>IFERROR(H627/E617,"-")</f>
        <v>6.4027576998691076E-4</v>
      </c>
      <c r="J627" s="183">
        <v>15</v>
      </c>
      <c r="K627" s="151">
        <f>IFERROR(J627/F617,"-")</f>
        <v>3.2017075773745998E-3</v>
      </c>
      <c r="L627" s="186">
        <f t="shared" si="576"/>
        <v>110976.86666666667</v>
      </c>
      <c r="M627" s="86">
        <f t="shared" si="621"/>
        <v>3.3447053314602983E-4</v>
      </c>
      <c r="N627" s="501"/>
      <c r="O627" s="501"/>
      <c r="P627" s="101" t="s">
        <v>153</v>
      </c>
      <c r="Q627" s="183">
        <v>34719</v>
      </c>
      <c r="R627" s="151">
        <f>IFERROR(Q627/N617,"-")</f>
        <v>8.2545714691254206E-5</v>
      </c>
      <c r="S627" s="183">
        <v>3</v>
      </c>
      <c r="T627" s="151">
        <f>IFERROR(S627/O617,"-")</f>
        <v>4.5871559633027525E-3</v>
      </c>
      <c r="U627" s="186">
        <f t="shared" si="577"/>
        <v>11573</v>
      </c>
      <c r="V627" s="86">
        <f t="shared" si="622"/>
        <v>6.6894106629205967E-5</v>
      </c>
      <c r="W627" s="501"/>
      <c r="X627" s="501"/>
      <c r="Y627" s="101" t="s">
        <v>153</v>
      </c>
      <c r="Z627" s="183">
        <v>115066</v>
      </c>
      <c r="AA627" s="151">
        <f>IFERROR(Z627/W617,"-")</f>
        <v>4.1297045796559668E-4</v>
      </c>
      <c r="AB627" s="183">
        <v>4</v>
      </c>
      <c r="AC627" s="151">
        <f>IFERROR(AB627/X617,"-")</f>
        <v>1.0840108401084011E-2</v>
      </c>
      <c r="AD627" s="186">
        <f t="shared" si="578"/>
        <v>28766.5</v>
      </c>
      <c r="AE627" s="86">
        <f t="shared" si="623"/>
        <v>8.9192142172274627E-5</v>
      </c>
      <c r="AF627" s="501"/>
      <c r="AG627" s="501"/>
      <c r="AH627" s="101" t="s">
        <v>153</v>
      </c>
      <c r="AI627" s="183">
        <v>170226</v>
      </c>
      <c r="AJ627" s="151">
        <f>IFERROR(AI627/AF617,"-")</f>
        <v>3.2073541272917467E-4</v>
      </c>
      <c r="AK627" s="183">
        <v>13</v>
      </c>
      <c r="AL627" s="151">
        <f>IFERROR(AK627/AG617,"-")</f>
        <v>1.875901875901876E-2</v>
      </c>
      <c r="AM627" s="186">
        <f t="shared" si="579"/>
        <v>13094.307692307691</v>
      </c>
      <c r="AN627" s="86">
        <f t="shared" si="624"/>
        <v>2.8987446205989254E-4</v>
      </c>
      <c r="AO627" s="501"/>
      <c r="AP627" s="520"/>
      <c r="AQ627" s="101" t="s">
        <v>153</v>
      </c>
      <c r="AR627" s="183">
        <f t="shared" si="574"/>
        <v>1984664</v>
      </c>
      <c r="AS627" s="151">
        <f>IFERROR(AR627/AO617,"-")</f>
        <v>5.1820662726050721E-4</v>
      </c>
      <c r="AT627" s="183">
        <f t="shared" si="575"/>
        <v>35</v>
      </c>
      <c r="AU627" s="151">
        <f>IFERROR(AT627/AP617,"-")</f>
        <v>5.467895641306046E-3</v>
      </c>
      <c r="AV627" s="186">
        <f t="shared" si="580"/>
        <v>56704.685714285712</v>
      </c>
      <c r="AW627" s="86">
        <f t="shared" si="625"/>
        <v>7.8043124400740298E-4</v>
      </c>
      <c r="AX627" s="98"/>
      <c r="AY627" s="66"/>
      <c r="AZ627" s="66"/>
      <c r="BA627" s="66"/>
      <c r="BB627" s="66"/>
      <c r="BC627" s="66"/>
      <c r="BD627" s="66"/>
      <c r="BE627" s="66"/>
      <c r="BF627" s="66"/>
      <c r="BG627" s="66"/>
      <c r="BH627" s="66"/>
      <c r="BI627" s="66"/>
      <c r="BP627" s="132"/>
      <c r="BQ627" s="132"/>
      <c r="BR627" s="132"/>
      <c r="BS627" s="132"/>
      <c r="BU627" s="66"/>
      <c r="BV627" s="124"/>
    </row>
    <row r="628" spans="2:74" s="10" customFormat="1" ht="14.25" customHeight="1">
      <c r="B628" s="505"/>
      <c r="C628" s="507"/>
      <c r="D628" s="494"/>
      <c r="E628" s="501"/>
      <c r="F628" s="501"/>
      <c r="G628" s="101" t="s">
        <v>154</v>
      </c>
      <c r="H628" s="183">
        <v>1598989</v>
      </c>
      <c r="I628" s="151">
        <f>IFERROR(H628/E617,"-")</f>
        <v>6.1501941436179213E-4</v>
      </c>
      <c r="J628" s="183">
        <v>14</v>
      </c>
      <c r="K628" s="151">
        <f>IFERROR(J628/F617,"-")</f>
        <v>2.9882604055496264E-3</v>
      </c>
      <c r="L628" s="186">
        <f t="shared" si="576"/>
        <v>114213.5</v>
      </c>
      <c r="M628" s="86">
        <f t="shared" si="621"/>
        <v>3.1217249760296116E-4</v>
      </c>
      <c r="N628" s="501"/>
      <c r="O628" s="501"/>
      <c r="P628" s="101" t="s">
        <v>154</v>
      </c>
      <c r="Q628" s="183">
        <v>13130</v>
      </c>
      <c r="R628" s="151">
        <f>IFERROR(Q628/N617,"-")</f>
        <v>3.1217063679719107E-5</v>
      </c>
      <c r="S628" s="183">
        <v>3</v>
      </c>
      <c r="T628" s="151">
        <f>IFERROR(S628/O617,"-")</f>
        <v>4.5871559633027525E-3</v>
      </c>
      <c r="U628" s="186">
        <f t="shared" si="577"/>
        <v>4376.666666666667</v>
      </c>
      <c r="V628" s="86">
        <f t="shared" si="622"/>
        <v>6.6894106629205967E-5</v>
      </c>
      <c r="W628" s="501"/>
      <c r="X628" s="501"/>
      <c r="Y628" s="101" t="s">
        <v>154</v>
      </c>
      <c r="Z628" s="183">
        <v>682994</v>
      </c>
      <c r="AA628" s="151">
        <f>IFERROR(Z628/W617,"-")</f>
        <v>2.4512570608846637E-3</v>
      </c>
      <c r="AB628" s="183">
        <v>3</v>
      </c>
      <c r="AC628" s="151">
        <f>IFERROR(AB628/X617,"-")</f>
        <v>8.130081300813009E-3</v>
      </c>
      <c r="AD628" s="186">
        <f t="shared" si="578"/>
        <v>227664.66666666666</v>
      </c>
      <c r="AE628" s="86">
        <f t="shared" si="623"/>
        <v>6.6894106629205967E-5</v>
      </c>
      <c r="AF628" s="501"/>
      <c r="AG628" s="501"/>
      <c r="AH628" s="101" t="s">
        <v>154</v>
      </c>
      <c r="AI628" s="183">
        <v>1862949</v>
      </c>
      <c r="AJ628" s="151">
        <f>IFERROR(AI628/AF617,"-")</f>
        <v>3.5101201720559917E-3</v>
      </c>
      <c r="AK628" s="183">
        <v>8</v>
      </c>
      <c r="AL628" s="151">
        <f>IFERROR(AK628/AG617,"-")</f>
        <v>1.1544011544011544E-2</v>
      </c>
      <c r="AM628" s="186">
        <f t="shared" si="579"/>
        <v>232868.625</v>
      </c>
      <c r="AN628" s="86">
        <f t="shared" si="624"/>
        <v>1.7838428434454925E-4</v>
      </c>
      <c r="AO628" s="501"/>
      <c r="AP628" s="520"/>
      <c r="AQ628" s="101" t="s">
        <v>154</v>
      </c>
      <c r="AR628" s="183">
        <f t="shared" si="574"/>
        <v>4158062</v>
      </c>
      <c r="AS628" s="151">
        <f>IFERROR(AR628/AO617,"-")</f>
        <v>1.085692734367167E-3</v>
      </c>
      <c r="AT628" s="183">
        <f t="shared" si="575"/>
        <v>28</v>
      </c>
      <c r="AU628" s="151">
        <f>IFERROR(AT628/AP617,"-")</f>
        <v>4.3743165130448371E-3</v>
      </c>
      <c r="AV628" s="186">
        <f t="shared" si="580"/>
        <v>148502.21428571429</v>
      </c>
      <c r="AW628" s="86">
        <f t="shared" si="625"/>
        <v>6.2434499520592232E-4</v>
      </c>
      <c r="AX628" s="98"/>
      <c r="AY628" s="66"/>
      <c r="AZ628" s="66"/>
      <c r="BA628" s="66"/>
      <c r="BB628" s="66"/>
      <c r="BC628" s="66"/>
      <c r="BD628" s="66"/>
      <c r="BE628" s="66"/>
      <c r="BF628" s="66"/>
      <c r="BG628" s="66"/>
      <c r="BH628" s="66"/>
      <c r="BI628" s="66"/>
      <c r="BP628" s="132"/>
      <c r="BQ628" s="132"/>
      <c r="BR628" s="132"/>
      <c r="BS628" s="132"/>
      <c r="BU628" s="66"/>
      <c r="BV628" s="124"/>
    </row>
    <row r="629" spans="2:74" s="10" customFormat="1" ht="14.25" customHeight="1">
      <c r="B629" s="505"/>
      <c r="C629" s="507"/>
      <c r="D629" s="494"/>
      <c r="E629" s="501"/>
      <c r="F629" s="501"/>
      <c r="G629" s="101" t="s">
        <v>155</v>
      </c>
      <c r="H629" s="183">
        <v>13010264</v>
      </c>
      <c r="I629" s="151">
        <f>IFERROR(H629/E617,"-")</f>
        <v>5.004140082247162E-3</v>
      </c>
      <c r="J629" s="183">
        <v>360</v>
      </c>
      <c r="K629" s="151">
        <f>IFERROR(J629/F617,"-")</f>
        <v>7.6840981856990398E-2</v>
      </c>
      <c r="L629" s="186">
        <f t="shared" si="576"/>
        <v>36139.62222222222</v>
      </c>
      <c r="M629" s="86">
        <f t="shared" si="621"/>
        <v>8.027292795504716E-3</v>
      </c>
      <c r="N629" s="501"/>
      <c r="O629" s="501"/>
      <c r="P629" s="101" t="s">
        <v>155</v>
      </c>
      <c r="Q629" s="183">
        <v>2245088</v>
      </c>
      <c r="R629" s="151">
        <f>IFERROR(Q629/N617,"-")</f>
        <v>5.3377802789469318E-3</v>
      </c>
      <c r="S629" s="183">
        <v>65</v>
      </c>
      <c r="T629" s="151">
        <f>IFERROR(S629/O617,"-")</f>
        <v>9.9388379204892963E-2</v>
      </c>
      <c r="U629" s="186">
        <f t="shared" si="577"/>
        <v>34539.815384615387</v>
      </c>
      <c r="V629" s="86">
        <f t="shared" si="622"/>
        <v>1.4493723102994625E-3</v>
      </c>
      <c r="W629" s="501"/>
      <c r="X629" s="501"/>
      <c r="Y629" s="101" t="s">
        <v>155</v>
      </c>
      <c r="Z629" s="183">
        <v>1601986</v>
      </c>
      <c r="AA629" s="151">
        <f>IFERROR(Z629/W617,"-")</f>
        <v>5.7495080395118837E-3</v>
      </c>
      <c r="AB629" s="183">
        <v>48</v>
      </c>
      <c r="AC629" s="151">
        <f>IFERROR(AB629/X617,"-")</f>
        <v>0.13008130081300814</v>
      </c>
      <c r="AD629" s="186">
        <f t="shared" si="578"/>
        <v>33374.708333333336</v>
      </c>
      <c r="AE629" s="86">
        <f t="shared" si="623"/>
        <v>1.0703057060672955E-3</v>
      </c>
      <c r="AF629" s="501"/>
      <c r="AG629" s="501"/>
      <c r="AH629" s="101" t="s">
        <v>155</v>
      </c>
      <c r="AI629" s="183">
        <v>3600340</v>
      </c>
      <c r="AJ629" s="151">
        <f>IFERROR(AI629/AF617,"-")</f>
        <v>6.7836672180827647E-3</v>
      </c>
      <c r="AK629" s="183">
        <v>113</v>
      </c>
      <c r="AL629" s="151">
        <f>IFERROR(AK629/AG617,"-")</f>
        <v>0.16305916305916307</v>
      </c>
      <c r="AM629" s="186">
        <f t="shared" si="579"/>
        <v>31861.41592920354</v>
      </c>
      <c r="AN629" s="86">
        <f t="shared" si="624"/>
        <v>2.5196780163667582E-3</v>
      </c>
      <c r="AO629" s="501"/>
      <c r="AP629" s="520"/>
      <c r="AQ629" s="101" t="s">
        <v>155</v>
      </c>
      <c r="AR629" s="183">
        <f t="shared" si="574"/>
        <v>20457678</v>
      </c>
      <c r="AS629" s="151">
        <f>IFERROR(AR629/AO617,"-")</f>
        <v>5.3416116370133583E-3</v>
      </c>
      <c r="AT629" s="183">
        <f t="shared" si="575"/>
        <v>586</v>
      </c>
      <c r="AU629" s="151">
        <f>IFERROR(AT629/AP617,"-")</f>
        <v>9.1548195594438372E-2</v>
      </c>
      <c r="AV629" s="186">
        <f t="shared" si="580"/>
        <v>34910.713310580206</v>
      </c>
      <c r="AW629" s="86">
        <f t="shared" si="625"/>
        <v>1.3066648828238232E-2</v>
      </c>
      <c r="AX629" s="98"/>
      <c r="AY629" s="66"/>
      <c r="AZ629" s="66"/>
      <c r="BA629" s="66"/>
      <c r="BB629" s="66"/>
      <c r="BC629" s="66"/>
      <c r="BD629" s="66"/>
      <c r="BE629" s="66"/>
      <c r="BF629" s="66"/>
      <c r="BG629" s="66"/>
      <c r="BH629" s="66"/>
      <c r="BI629" s="66"/>
      <c r="BP629" s="132"/>
      <c r="BQ629" s="132"/>
      <c r="BR629" s="132"/>
      <c r="BS629" s="132"/>
      <c r="BU629" s="66"/>
      <c r="BV629" s="124"/>
    </row>
    <row r="630" spans="2:74" s="10" customFormat="1" ht="14.25" customHeight="1">
      <c r="B630" s="505"/>
      <c r="C630" s="507"/>
      <c r="D630" s="494"/>
      <c r="E630" s="501"/>
      <c r="F630" s="501"/>
      <c r="G630" s="101" t="s">
        <v>156</v>
      </c>
      <c r="H630" s="183">
        <v>22655289</v>
      </c>
      <c r="I630" s="151">
        <f>IFERROR(H630/E617,"-")</f>
        <v>8.7139077085440567E-3</v>
      </c>
      <c r="J630" s="183">
        <v>322</v>
      </c>
      <c r="K630" s="151">
        <f>IFERROR(J630/F617,"-")</f>
        <v>6.8729989327641405E-2</v>
      </c>
      <c r="L630" s="186">
        <f t="shared" si="576"/>
        <v>70358.040372670803</v>
      </c>
      <c r="M630" s="86">
        <f t="shared" si="621"/>
        <v>7.1799674448681074E-3</v>
      </c>
      <c r="N630" s="501"/>
      <c r="O630" s="501"/>
      <c r="P630" s="101" t="s">
        <v>156</v>
      </c>
      <c r="Q630" s="183">
        <v>2655452</v>
      </c>
      <c r="R630" s="151">
        <f>IFERROR(Q630/N617,"-")</f>
        <v>6.3134359621049097E-3</v>
      </c>
      <c r="S630" s="183">
        <v>38</v>
      </c>
      <c r="T630" s="151">
        <f>IFERROR(S630/O617,"-")</f>
        <v>5.8103975535168197E-2</v>
      </c>
      <c r="U630" s="186">
        <f t="shared" si="577"/>
        <v>69880.31578947368</v>
      </c>
      <c r="V630" s="86">
        <f t="shared" si="622"/>
        <v>8.4732535063660895E-4</v>
      </c>
      <c r="W630" s="501"/>
      <c r="X630" s="501"/>
      <c r="Y630" s="101" t="s">
        <v>156</v>
      </c>
      <c r="Z630" s="183">
        <v>5149336</v>
      </c>
      <c r="AA630" s="151">
        <f>IFERROR(Z630/W617,"-")</f>
        <v>1.8480903534829868E-2</v>
      </c>
      <c r="AB630" s="183">
        <v>24</v>
      </c>
      <c r="AC630" s="151">
        <f>IFERROR(AB630/X617,"-")</f>
        <v>6.5040650406504072E-2</v>
      </c>
      <c r="AD630" s="186">
        <f t="shared" si="578"/>
        <v>214555.66666666666</v>
      </c>
      <c r="AE630" s="86">
        <f t="shared" si="623"/>
        <v>5.3515285303364774E-4</v>
      </c>
      <c r="AF630" s="501"/>
      <c r="AG630" s="501"/>
      <c r="AH630" s="101" t="s">
        <v>156</v>
      </c>
      <c r="AI630" s="183">
        <v>4641320</v>
      </c>
      <c r="AJ630" s="151">
        <f>IFERROR(AI630/AF617,"-")</f>
        <v>8.7450547261180601E-3</v>
      </c>
      <c r="AK630" s="183">
        <v>78</v>
      </c>
      <c r="AL630" s="151">
        <f>IFERROR(AK630/AG617,"-")</f>
        <v>0.11255411255411256</v>
      </c>
      <c r="AM630" s="186">
        <f t="shared" si="579"/>
        <v>59504.102564102563</v>
      </c>
      <c r="AN630" s="86">
        <f t="shared" si="624"/>
        <v>1.7392467723593551E-3</v>
      </c>
      <c r="AO630" s="501"/>
      <c r="AP630" s="520"/>
      <c r="AQ630" s="101" t="s">
        <v>156</v>
      </c>
      <c r="AR630" s="183">
        <f t="shared" si="574"/>
        <v>35101397</v>
      </c>
      <c r="AS630" s="151">
        <f>IFERROR(AR630/AO617,"-")</f>
        <v>9.1651667745785113E-3</v>
      </c>
      <c r="AT630" s="183">
        <f t="shared" si="575"/>
        <v>462</v>
      </c>
      <c r="AU630" s="151">
        <f>IFERROR(AT630/AP617,"-")</f>
        <v>7.2176222465239803E-2</v>
      </c>
      <c r="AV630" s="186">
        <f t="shared" si="580"/>
        <v>75977.049783549781</v>
      </c>
      <c r="AW630" s="86">
        <f t="shared" si="625"/>
        <v>1.0301692420897719E-2</v>
      </c>
      <c r="AX630" s="98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P630" s="132"/>
      <c r="BQ630" s="132"/>
      <c r="BR630" s="132"/>
      <c r="BS630" s="132"/>
      <c r="BU630" s="66"/>
      <c r="BV630" s="124"/>
    </row>
    <row r="631" spans="2:74" s="10" customFormat="1" ht="14.25" customHeight="1">
      <c r="B631" s="505"/>
      <c r="C631" s="507"/>
      <c r="D631" s="494"/>
      <c r="E631" s="501"/>
      <c r="F631" s="501"/>
      <c r="G631" s="101" t="s">
        <v>157</v>
      </c>
      <c r="H631" s="183">
        <v>8605381</v>
      </c>
      <c r="I631" s="151">
        <f>IFERROR(H631/E617,"-")</f>
        <v>3.3098891755853812E-3</v>
      </c>
      <c r="J631" s="183">
        <v>210</v>
      </c>
      <c r="K631" s="151">
        <f>IFERROR(J631/F617,"-")</f>
        <v>4.4823906083244394E-2</v>
      </c>
      <c r="L631" s="186">
        <f t="shared" si="576"/>
        <v>40978.004761904762</v>
      </c>
      <c r="M631" s="86">
        <f t="shared" si="621"/>
        <v>4.6825874640444177E-3</v>
      </c>
      <c r="N631" s="501"/>
      <c r="O631" s="501"/>
      <c r="P631" s="101" t="s">
        <v>157</v>
      </c>
      <c r="Q631" s="183">
        <v>1297196</v>
      </c>
      <c r="R631" s="151">
        <f>IFERROR(Q631/N617,"-")</f>
        <v>3.084131769769757E-3</v>
      </c>
      <c r="S631" s="183">
        <v>27</v>
      </c>
      <c r="T631" s="151">
        <f>IFERROR(S631/O617,"-")</f>
        <v>4.1284403669724773E-2</v>
      </c>
      <c r="U631" s="186">
        <f t="shared" si="577"/>
        <v>48044.296296296299</v>
      </c>
      <c r="V631" s="86">
        <f t="shared" si="622"/>
        <v>6.020469596628537E-4</v>
      </c>
      <c r="W631" s="501"/>
      <c r="X631" s="501"/>
      <c r="Y631" s="101" t="s">
        <v>157</v>
      </c>
      <c r="Z631" s="183">
        <v>1335799</v>
      </c>
      <c r="AA631" s="151">
        <f>IFERROR(Z631/W617,"-")</f>
        <v>4.7941661722836117E-3</v>
      </c>
      <c r="AB631" s="183">
        <v>24</v>
      </c>
      <c r="AC631" s="151">
        <f>IFERROR(AB631/X617,"-")</f>
        <v>6.5040650406504072E-2</v>
      </c>
      <c r="AD631" s="186">
        <f t="shared" si="578"/>
        <v>55658.291666666664</v>
      </c>
      <c r="AE631" s="86">
        <f t="shared" si="623"/>
        <v>5.3515285303364774E-4</v>
      </c>
      <c r="AF631" s="501"/>
      <c r="AG631" s="501"/>
      <c r="AH631" s="101" t="s">
        <v>157</v>
      </c>
      <c r="AI631" s="183">
        <v>2979281</v>
      </c>
      <c r="AJ631" s="151">
        <f>IFERROR(AI631/AF617,"-")</f>
        <v>5.6134839635025684E-3</v>
      </c>
      <c r="AK631" s="183">
        <v>63</v>
      </c>
      <c r="AL631" s="151">
        <f>IFERROR(AK631/AG617,"-")</f>
        <v>9.0909090909090912E-2</v>
      </c>
      <c r="AM631" s="186">
        <f t="shared" si="579"/>
        <v>47290.174603174601</v>
      </c>
      <c r="AN631" s="86">
        <f t="shared" si="624"/>
        <v>1.4047762392133253E-3</v>
      </c>
      <c r="AO631" s="501"/>
      <c r="AP631" s="520"/>
      <c r="AQ631" s="101" t="s">
        <v>157</v>
      </c>
      <c r="AR631" s="183">
        <f t="shared" si="574"/>
        <v>14217657</v>
      </c>
      <c r="AS631" s="151">
        <f>IFERROR(AR631/AO617,"-")</f>
        <v>3.7123080186453432E-3</v>
      </c>
      <c r="AT631" s="183">
        <f t="shared" si="575"/>
        <v>324</v>
      </c>
      <c r="AU631" s="151">
        <f>IFERROR(AT631/AP617,"-")</f>
        <v>5.0617091079518825E-2</v>
      </c>
      <c r="AV631" s="186">
        <f t="shared" si="580"/>
        <v>43881.657407407409</v>
      </c>
      <c r="AW631" s="86">
        <f t="shared" si="625"/>
        <v>7.2245635159542444E-3</v>
      </c>
      <c r="AX631" s="98"/>
      <c r="AY631" s="66"/>
      <c r="AZ631" s="66"/>
      <c r="BA631" s="66"/>
      <c r="BB631" s="66"/>
      <c r="BC631" s="66"/>
      <c r="BD631" s="66"/>
      <c r="BE631" s="66"/>
      <c r="BF631" s="66"/>
      <c r="BG631" s="66"/>
      <c r="BH631" s="66"/>
      <c r="BI631" s="66"/>
      <c r="BP631" s="132"/>
      <c r="BQ631" s="132"/>
      <c r="BR631" s="132"/>
      <c r="BS631" s="132"/>
      <c r="BU631" s="66"/>
      <c r="BV631" s="124"/>
    </row>
    <row r="632" spans="2:74" s="10" customFormat="1" ht="14.25" customHeight="1">
      <c r="B632" s="505"/>
      <c r="C632" s="507"/>
      <c r="D632" s="494"/>
      <c r="E632" s="501"/>
      <c r="F632" s="501"/>
      <c r="G632" s="102" t="s">
        <v>158</v>
      </c>
      <c r="H632" s="184">
        <v>3175387</v>
      </c>
      <c r="I632" s="152">
        <f>IFERROR(H632/E617,"-")</f>
        <v>1.2213496485041786E-3</v>
      </c>
      <c r="J632" s="184">
        <v>317</v>
      </c>
      <c r="K632" s="152">
        <f>IFERROR(J632/F617,"-")</f>
        <v>6.7662753468516537E-2</v>
      </c>
      <c r="L632" s="187">
        <f t="shared" si="576"/>
        <v>10016.993690851736</v>
      </c>
      <c r="M632" s="87">
        <f t="shared" si="621"/>
        <v>7.0684772671527635E-3</v>
      </c>
      <c r="N632" s="501"/>
      <c r="O632" s="501"/>
      <c r="P632" s="102" t="s">
        <v>158</v>
      </c>
      <c r="Q632" s="184">
        <v>453906</v>
      </c>
      <c r="R632" s="152">
        <f>IFERROR(Q632/N617,"-")</f>
        <v>1.0791784087286049E-3</v>
      </c>
      <c r="S632" s="184">
        <v>50</v>
      </c>
      <c r="T632" s="152">
        <f>IFERROR(S632/O617,"-")</f>
        <v>7.64525993883792E-2</v>
      </c>
      <c r="U632" s="187">
        <f t="shared" si="577"/>
        <v>9078.1200000000008</v>
      </c>
      <c r="V632" s="87">
        <f t="shared" si="622"/>
        <v>1.1149017771534327E-3</v>
      </c>
      <c r="W632" s="501"/>
      <c r="X632" s="501"/>
      <c r="Y632" s="102" t="s">
        <v>158</v>
      </c>
      <c r="Z632" s="184">
        <v>461810</v>
      </c>
      <c r="AA632" s="152">
        <f>IFERROR(Z632/W617,"-")</f>
        <v>1.6574304068368781E-3</v>
      </c>
      <c r="AB632" s="184">
        <v>35</v>
      </c>
      <c r="AC632" s="152">
        <f>IFERROR(AB632/X617,"-")</f>
        <v>9.4850948509485097E-2</v>
      </c>
      <c r="AD632" s="187">
        <f t="shared" si="578"/>
        <v>13194.571428571429</v>
      </c>
      <c r="AE632" s="87">
        <f t="shared" si="623"/>
        <v>7.8043124400740298E-4</v>
      </c>
      <c r="AF632" s="501"/>
      <c r="AG632" s="501"/>
      <c r="AH632" s="102" t="s">
        <v>158</v>
      </c>
      <c r="AI632" s="184">
        <v>854084</v>
      </c>
      <c r="AJ632" s="152">
        <f>IFERROR(AI632/AF617,"-")</f>
        <v>1.6092429138050851E-3</v>
      </c>
      <c r="AK632" s="184">
        <v>78</v>
      </c>
      <c r="AL632" s="152">
        <f>IFERROR(AK632/AG617,"-")</f>
        <v>0.11255411255411256</v>
      </c>
      <c r="AM632" s="187">
        <f t="shared" si="579"/>
        <v>10949.794871794871</v>
      </c>
      <c r="AN632" s="87">
        <f t="shared" si="624"/>
        <v>1.7392467723593551E-3</v>
      </c>
      <c r="AO632" s="501"/>
      <c r="AP632" s="520"/>
      <c r="AQ632" s="102" t="s">
        <v>158</v>
      </c>
      <c r="AR632" s="184">
        <f t="shared" si="574"/>
        <v>4945187</v>
      </c>
      <c r="AS632" s="152">
        <f>IFERROR(AR632/AO617,"-")</f>
        <v>1.2912153777377461E-3</v>
      </c>
      <c r="AT632" s="184">
        <f t="shared" si="575"/>
        <v>480</v>
      </c>
      <c r="AU632" s="152">
        <f>IFERROR(AT632/AP617,"-")</f>
        <v>7.4988283080768631E-2</v>
      </c>
      <c r="AV632" s="187">
        <f t="shared" si="580"/>
        <v>10302.472916666668</v>
      </c>
      <c r="AW632" s="87">
        <f t="shared" si="625"/>
        <v>1.0703057060672955E-2</v>
      </c>
      <c r="AX632" s="98"/>
      <c r="AY632" s="66"/>
      <c r="AZ632" s="66"/>
      <c r="BA632" s="66"/>
      <c r="BB632" s="66"/>
      <c r="BC632" s="66"/>
      <c r="BD632" s="66"/>
      <c r="BE632" s="66"/>
      <c r="BF632" s="66"/>
      <c r="BG632" s="66"/>
      <c r="BH632" s="66"/>
      <c r="BI632" s="66"/>
      <c r="BP632" s="132"/>
      <c r="BQ632" s="132"/>
      <c r="BR632" s="132"/>
      <c r="BS632" s="132"/>
      <c r="BU632" s="66"/>
      <c r="BV632" s="124"/>
    </row>
    <row r="633" spans="2:74" s="10" customFormat="1" ht="14.25" customHeight="1">
      <c r="B633" s="505"/>
      <c r="C633" s="508"/>
      <c r="D633" s="495"/>
      <c r="E633" s="502"/>
      <c r="F633" s="502"/>
      <c r="G633" s="103" t="s">
        <v>81</v>
      </c>
      <c r="H633" s="174">
        <v>439293417</v>
      </c>
      <c r="I633" s="152">
        <f>IFERROR(H633/E617,"-")</f>
        <v>0.16896550261216967</v>
      </c>
      <c r="J633" s="184">
        <v>3444</v>
      </c>
      <c r="K633" s="152">
        <f>IFERROR(J633/F617,"-")</f>
        <v>0.7351120597652081</v>
      </c>
      <c r="L633" s="187">
        <f t="shared" si="576"/>
        <v>127553.25696864112</v>
      </c>
      <c r="M633" s="88">
        <f t="shared" si="621"/>
        <v>7.6794434410328447E-2</v>
      </c>
      <c r="N633" s="502"/>
      <c r="O633" s="502"/>
      <c r="P633" s="103" t="s">
        <v>81</v>
      </c>
      <c r="Q633" s="174">
        <v>87960639</v>
      </c>
      <c r="R633" s="152">
        <f>IFERROR(Q633/N617,"-")</f>
        <v>0.20912969299099651</v>
      </c>
      <c r="S633" s="184">
        <v>517</v>
      </c>
      <c r="T633" s="152">
        <f>IFERROR(S633/O617,"-")</f>
        <v>0.79051987767584098</v>
      </c>
      <c r="U633" s="187">
        <f t="shared" si="577"/>
        <v>170136.63249516441</v>
      </c>
      <c r="V633" s="88">
        <f t="shared" si="622"/>
        <v>1.1528084375766495E-2</v>
      </c>
      <c r="W633" s="502"/>
      <c r="X633" s="502"/>
      <c r="Y633" s="103" t="s">
        <v>81</v>
      </c>
      <c r="Z633" s="174">
        <v>57570543</v>
      </c>
      <c r="AA633" s="152">
        <f>IFERROR(Z633/W617,"-")</f>
        <v>0.20661997034778368</v>
      </c>
      <c r="AB633" s="184">
        <v>307</v>
      </c>
      <c r="AC633" s="152">
        <f>IFERROR(AB633/X617,"-")</f>
        <v>0.83197831978319781</v>
      </c>
      <c r="AD633" s="187">
        <f t="shared" si="578"/>
        <v>187526.19869706841</v>
      </c>
      <c r="AE633" s="88">
        <f t="shared" si="623"/>
        <v>6.8454969117220776E-3</v>
      </c>
      <c r="AF633" s="502"/>
      <c r="AG633" s="502"/>
      <c r="AH633" s="103" t="s">
        <v>81</v>
      </c>
      <c r="AI633" s="174">
        <v>119632334</v>
      </c>
      <c r="AJ633" s="152">
        <f>IFERROR(AI633/AF617,"-")</f>
        <v>0.2254081398919347</v>
      </c>
      <c r="AK633" s="184">
        <v>593</v>
      </c>
      <c r="AL633" s="152">
        <f>IFERROR(AK633/AG617,"-")</f>
        <v>0.85569985569985574</v>
      </c>
      <c r="AM633" s="187">
        <f t="shared" si="579"/>
        <v>201740.86677908938</v>
      </c>
      <c r="AN633" s="88">
        <f t="shared" si="624"/>
        <v>1.3222735077039713E-2</v>
      </c>
      <c r="AO633" s="502"/>
      <c r="AP633" s="521"/>
      <c r="AQ633" s="103" t="s">
        <v>81</v>
      </c>
      <c r="AR633" s="174">
        <f t="shared" si="574"/>
        <v>704456933</v>
      </c>
      <c r="AS633" s="152">
        <f>IFERROR(AR633/AO617,"-")</f>
        <v>0.18393755885137791</v>
      </c>
      <c r="AT633" s="184">
        <f t="shared" si="575"/>
        <v>4861</v>
      </c>
      <c r="AU633" s="152">
        <f>IFERROR(AT633/AP617,"-")</f>
        <v>0.75941259178253395</v>
      </c>
      <c r="AV633" s="187">
        <f t="shared" si="580"/>
        <v>144920.16724953713</v>
      </c>
      <c r="AW633" s="88">
        <f t="shared" si="625"/>
        <v>0.10839075077485673</v>
      </c>
      <c r="AX633" s="98"/>
      <c r="AY633" s="66"/>
      <c r="AZ633" s="66"/>
      <c r="BA633" s="66"/>
      <c r="BB633" s="66"/>
      <c r="BC633" s="66"/>
      <c r="BD633" s="66"/>
      <c r="BE633" s="66"/>
      <c r="BF633" s="66"/>
      <c r="BG633" s="66"/>
      <c r="BH633" s="66"/>
      <c r="BI633" s="66"/>
      <c r="BP633" s="132"/>
      <c r="BQ633" s="132"/>
      <c r="BR633" s="132"/>
      <c r="BS633" s="132"/>
      <c r="BU633" s="66"/>
      <c r="BV633" s="124"/>
    </row>
    <row r="634" spans="2:74" s="10" customFormat="1" ht="14.25" customHeight="1">
      <c r="B634" s="505">
        <v>38</v>
      </c>
      <c r="C634" s="506" t="s">
        <v>45</v>
      </c>
      <c r="D634" s="493">
        <f>BL42</f>
        <v>9354</v>
      </c>
      <c r="E634" s="503">
        <f t="shared" ref="E634" si="626">VLOOKUP(C634,$AY$5:$BI$78,2,0)</f>
        <v>506779720</v>
      </c>
      <c r="F634" s="503">
        <f t="shared" ref="F634" si="627">VLOOKUP(C634,$AY$5:$BI$78,7,0)</f>
        <v>755</v>
      </c>
      <c r="G634" s="99" t="s">
        <v>144</v>
      </c>
      <c r="H634" s="182">
        <v>8188629</v>
      </c>
      <c r="I634" s="150">
        <f>IFERROR(H634/E634,"-")</f>
        <v>1.6158162366876085E-2</v>
      </c>
      <c r="J634" s="182">
        <v>176</v>
      </c>
      <c r="K634" s="150">
        <f>IFERROR(J634/F634,"-")</f>
        <v>0.23311258278145697</v>
      </c>
      <c r="L634" s="185">
        <f t="shared" si="576"/>
        <v>46526.30113636364</v>
      </c>
      <c r="M634" s="85">
        <f>IFERROR(J634/$BL$42,0)</f>
        <v>1.8815480008552491E-2</v>
      </c>
      <c r="N634" s="503">
        <f t="shared" ref="N634" si="628">VLOOKUP(C634,$AY$5:$BI$78,3,0)</f>
        <v>67377980</v>
      </c>
      <c r="O634" s="503">
        <f t="shared" ref="O634" si="629">VLOOKUP(C634,$AY$5:$BI$78,8,0)</f>
        <v>111</v>
      </c>
      <c r="P634" s="99" t="s">
        <v>144</v>
      </c>
      <c r="Q634" s="182">
        <v>3012781</v>
      </c>
      <c r="R634" s="150">
        <f>IFERROR(Q634/N634,"-")</f>
        <v>4.4714623382891561E-2</v>
      </c>
      <c r="S634" s="182">
        <v>30</v>
      </c>
      <c r="T634" s="150">
        <f>IFERROR(S634/O634,"-")</f>
        <v>0.27027027027027029</v>
      </c>
      <c r="U634" s="185">
        <f t="shared" si="577"/>
        <v>100426.03333333334</v>
      </c>
      <c r="V634" s="85">
        <f>IFERROR(S634/$BL$42,0)</f>
        <v>3.207184092366902E-3</v>
      </c>
      <c r="W634" s="503">
        <f t="shared" ref="W634" si="630">VLOOKUP(C634,$AY$5:$BI$78,4,0)</f>
        <v>53248060</v>
      </c>
      <c r="X634" s="503">
        <f t="shared" ref="X634" si="631">VLOOKUP(C634,$AY$5:$BI$78,9,0)</f>
        <v>92</v>
      </c>
      <c r="Y634" s="99" t="s">
        <v>144</v>
      </c>
      <c r="Z634" s="182">
        <v>496439</v>
      </c>
      <c r="AA634" s="150">
        <f>IFERROR(Z634/W634,"-")</f>
        <v>9.3231377819210683E-3</v>
      </c>
      <c r="AB634" s="182">
        <v>22</v>
      </c>
      <c r="AC634" s="150">
        <f>IFERROR(AB634/X634,"-")</f>
        <v>0.2391304347826087</v>
      </c>
      <c r="AD634" s="185">
        <f t="shared" si="578"/>
        <v>22565.409090909092</v>
      </c>
      <c r="AE634" s="85">
        <f>IFERROR(AB634/$BL$42,0)</f>
        <v>2.3519350010690614E-3</v>
      </c>
      <c r="AF634" s="503">
        <f t="shared" ref="AF634" si="632">VLOOKUP(C634,$AY$5:$BI$78,5,0)</f>
        <v>92773410</v>
      </c>
      <c r="AG634" s="503">
        <f t="shared" ref="AG634" si="633">VLOOKUP(C634,$AY$5:$BI$78,10,0)</f>
        <v>122</v>
      </c>
      <c r="AH634" s="99" t="s">
        <v>144</v>
      </c>
      <c r="AI634" s="182">
        <v>798526</v>
      </c>
      <c r="AJ634" s="150">
        <f>IFERROR(AI634/AF634,"-")</f>
        <v>8.6072722776924983E-3</v>
      </c>
      <c r="AK634" s="182">
        <v>41</v>
      </c>
      <c r="AL634" s="150">
        <f>IFERROR(AK634/AG634,"-")</f>
        <v>0.33606557377049179</v>
      </c>
      <c r="AM634" s="185">
        <f t="shared" si="579"/>
        <v>19476.243902439026</v>
      </c>
      <c r="AN634" s="85">
        <f>IFERROR(AK634/$BL$42,0)</f>
        <v>4.3831515929014329E-3</v>
      </c>
      <c r="AO634" s="503">
        <f t="shared" ref="AO634" si="634">VLOOKUP(C634,$AY$5:$BI$78,6,0)</f>
        <v>720179170</v>
      </c>
      <c r="AP634" s="519">
        <f t="shared" ref="AP634" si="635">VLOOKUP(C634,$AY$5:$BI$78,11,0)</f>
        <v>1080</v>
      </c>
      <c r="AQ634" s="99" t="s">
        <v>144</v>
      </c>
      <c r="AR634" s="182">
        <f t="shared" si="574"/>
        <v>12496375</v>
      </c>
      <c r="AS634" s="150">
        <f>IFERROR(AR634/AO634,"-")</f>
        <v>1.7351758451997438E-2</v>
      </c>
      <c r="AT634" s="182">
        <f t="shared" si="575"/>
        <v>269</v>
      </c>
      <c r="AU634" s="150">
        <f>IFERROR(AT634/AP634,"-")</f>
        <v>0.24907407407407409</v>
      </c>
      <c r="AV634" s="185">
        <f t="shared" si="580"/>
        <v>46454.92565055762</v>
      </c>
      <c r="AW634" s="85">
        <f>IFERROR(AT634/$BL$42,0)</f>
        <v>2.8757750694889887E-2</v>
      </c>
      <c r="AX634" s="98"/>
      <c r="AY634" s="66"/>
      <c r="AZ634" s="66"/>
      <c r="BA634" s="66"/>
      <c r="BB634" s="66"/>
      <c r="BC634" s="66"/>
      <c r="BD634" s="66"/>
      <c r="BE634" s="66"/>
      <c r="BF634" s="66"/>
      <c r="BG634" s="66"/>
      <c r="BH634" s="66"/>
      <c r="BI634" s="66"/>
      <c r="BP634" s="132"/>
      <c r="BQ634" s="132"/>
      <c r="BR634" s="132"/>
      <c r="BS634" s="132"/>
      <c r="BU634" s="66"/>
      <c r="BV634" s="124"/>
    </row>
    <row r="635" spans="2:74" s="10" customFormat="1" ht="14.25" customHeight="1">
      <c r="B635" s="505"/>
      <c r="C635" s="507"/>
      <c r="D635" s="494"/>
      <c r="E635" s="501"/>
      <c r="F635" s="501"/>
      <c r="G635" s="100" t="s">
        <v>145</v>
      </c>
      <c r="H635" s="183">
        <v>8233297</v>
      </c>
      <c r="I635" s="151">
        <f>IFERROR(H635/E634,"-")</f>
        <v>1.6246303226182767E-2</v>
      </c>
      <c r="J635" s="183">
        <v>160</v>
      </c>
      <c r="K635" s="151">
        <f>IFERROR(J635/F634,"-")</f>
        <v>0.2119205298013245</v>
      </c>
      <c r="L635" s="186">
        <f t="shared" si="576"/>
        <v>51458.106249999997</v>
      </c>
      <c r="M635" s="86">
        <f t="shared" ref="M635:M650" si="636">IFERROR(J635/$BL$42,0)</f>
        <v>1.7104981825956812E-2</v>
      </c>
      <c r="N635" s="501"/>
      <c r="O635" s="501"/>
      <c r="P635" s="100" t="s">
        <v>145</v>
      </c>
      <c r="Q635" s="183">
        <v>1503152</v>
      </c>
      <c r="R635" s="151">
        <f>IFERROR(Q635/N634,"-")</f>
        <v>2.2309247026996059E-2</v>
      </c>
      <c r="S635" s="183">
        <v>30</v>
      </c>
      <c r="T635" s="151">
        <f>IFERROR(S635/O634,"-")</f>
        <v>0.27027027027027029</v>
      </c>
      <c r="U635" s="186">
        <f t="shared" si="577"/>
        <v>50105.066666666666</v>
      </c>
      <c r="V635" s="86">
        <f t="shared" ref="V635:V650" si="637">IFERROR(S635/$BL$42,0)</f>
        <v>3.207184092366902E-3</v>
      </c>
      <c r="W635" s="501"/>
      <c r="X635" s="501"/>
      <c r="Y635" s="100" t="s">
        <v>145</v>
      </c>
      <c r="Z635" s="183">
        <v>645159</v>
      </c>
      <c r="AA635" s="151">
        <f>IFERROR(Z635/W634,"-")</f>
        <v>1.2116103384799371E-2</v>
      </c>
      <c r="AB635" s="183">
        <v>19</v>
      </c>
      <c r="AC635" s="151">
        <f>IFERROR(AB635/X634,"-")</f>
        <v>0.20652173913043478</v>
      </c>
      <c r="AD635" s="186">
        <f t="shared" si="578"/>
        <v>33955.73684210526</v>
      </c>
      <c r="AE635" s="86">
        <f t="shared" ref="AE635:AE650" si="638">IFERROR(AB635/$BL$42,0)</f>
        <v>2.0312165918323711E-3</v>
      </c>
      <c r="AF635" s="501"/>
      <c r="AG635" s="501"/>
      <c r="AH635" s="100" t="s">
        <v>145</v>
      </c>
      <c r="AI635" s="183">
        <v>785441</v>
      </c>
      <c r="AJ635" s="151">
        <f>IFERROR(AI635/AF634,"-")</f>
        <v>8.466229709568722E-3</v>
      </c>
      <c r="AK635" s="183">
        <v>35</v>
      </c>
      <c r="AL635" s="151">
        <f>IFERROR(AK635/AG634,"-")</f>
        <v>0.28688524590163933</v>
      </c>
      <c r="AM635" s="186">
        <f t="shared" si="579"/>
        <v>22441.17142857143</v>
      </c>
      <c r="AN635" s="86">
        <f t="shared" ref="AN635:AN650" si="639">IFERROR(AK635/$BL$42,0)</f>
        <v>3.7417147744280522E-3</v>
      </c>
      <c r="AO635" s="501"/>
      <c r="AP635" s="520"/>
      <c r="AQ635" s="100" t="s">
        <v>145</v>
      </c>
      <c r="AR635" s="183">
        <f t="shared" si="574"/>
        <v>11167049</v>
      </c>
      <c r="AS635" s="151">
        <f>IFERROR(AR635/AO634,"-")</f>
        <v>1.5505931669753791E-2</v>
      </c>
      <c r="AT635" s="183">
        <f t="shared" si="575"/>
        <v>244</v>
      </c>
      <c r="AU635" s="151">
        <f>IFERROR(AT635/AP634,"-")</f>
        <v>0.22592592592592592</v>
      </c>
      <c r="AV635" s="186">
        <f t="shared" si="580"/>
        <v>45766.594262295082</v>
      </c>
      <c r="AW635" s="86">
        <f t="shared" ref="AW635:AW650" si="640">IFERROR(AT635/$BL$42,0)</f>
        <v>2.6085097284584136E-2</v>
      </c>
      <c r="AX635" s="98"/>
      <c r="AY635" s="66"/>
      <c r="AZ635" s="66"/>
      <c r="BA635" s="66"/>
      <c r="BB635" s="66"/>
      <c r="BC635" s="66"/>
      <c r="BD635" s="66"/>
      <c r="BE635" s="66"/>
      <c r="BF635" s="66"/>
      <c r="BG635" s="66"/>
      <c r="BH635" s="66"/>
      <c r="BI635" s="66"/>
      <c r="BP635" s="132"/>
      <c r="BQ635" s="132"/>
      <c r="BR635" s="132"/>
      <c r="BS635" s="132"/>
      <c r="BU635" s="66"/>
      <c r="BV635" s="124"/>
    </row>
    <row r="636" spans="2:74" s="10" customFormat="1" ht="14.25" customHeight="1">
      <c r="B636" s="505"/>
      <c r="C636" s="507"/>
      <c r="D636" s="494"/>
      <c r="E636" s="501"/>
      <c r="F636" s="501"/>
      <c r="G636" s="101" t="s">
        <v>146</v>
      </c>
      <c r="H636" s="183">
        <v>7612800</v>
      </c>
      <c r="I636" s="151">
        <f>IFERROR(H636/E634,"-")</f>
        <v>1.5021911295108652E-2</v>
      </c>
      <c r="J636" s="183">
        <v>228</v>
      </c>
      <c r="K636" s="151">
        <f>IFERROR(J636/F634,"-")</f>
        <v>0.30198675496688743</v>
      </c>
      <c r="L636" s="186">
        <f t="shared" si="576"/>
        <v>33389.473684210527</v>
      </c>
      <c r="M636" s="86">
        <f t="shared" si="636"/>
        <v>2.4374599101988453E-2</v>
      </c>
      <c r="N636" s="501"/>
      <c r="O636" s="501"/>
      <c r="P636" s="101" t="s">
        <v>146</v>
      </c>
      <c r="Q636" s="183">
        <v>1096834</v>
      </c>
      <c r="R636" s="151">
        <f>IFERROR(Q636/N634,"-")</f>
        <v>1.6278819875573593E-2</v>
      </c>
      <c r="S636" s="183">
        <v>35</v>
      </c>
      <c r="T636" s="151">
        <f>IFERROR(S636/O634,"-")</f>
        <v>0.31531531531531531</v>
      </c>
      <c r="U636" s="186">
        <f t="shared" si="577"/>
        <v>31338.114285714284</v>
      </c>
      <c r="V636" s="86">
        <f t="shared" si="637"/>
        <v>3.7417147744280522E-3</v>
      </c>
      <c r="W636" s="501"/>
      <c r="X636" s="501"/>
      <c r="Y636" s="101" t="s">
        <v>146</v>
      </c>
      <c r="Z636" s="183">
        <v>1052438</v>
      </c>
      <c r="AA636" s="151">
        <f>IFERROR(Z636/W634,"-")</f>
        <v>1.9764813966931378E-2</v>
      </c>
      <c r="AB636" s="183">
        <v>32</v>
      </c>
      <c r="AC636" s="151">
        <f>IFERROR(AB636/X634,"-")</f>
        <v>0.34782608695652173</v>
      </c>
      <c r="AD636" s="186">
        <f t="shared" si="578"/>
        <v>32888.6875</v>
      </c>
      <c r="AE636" s="86">
        <f t="shared" si="638"/>
        <v>3.4209963651913619E-3</v>
      </c>
      <c r="AF636" s="501"/>
      <c r="AG636" s="501"/>
      <c r="AH636" s="101" t="s">
        <v>146</v>
      </c>
      <c r="AI636" s="183">
        <v>2933077</v>
      </c>
      <c r="AJ636" s="151">
        <f>IFERROR(AI636/AF634,"-")</f>
        <v>3.1615491982023729E-2</v>
      </c>
      <c r="AK636" s="183">
        <v>36</v>
      </c>
      <c r="AL636" s="151">
        <f>IFERROR(AK636/AG634,"-")</f>
        <v>0.29508196721311475</v>
      </c>
      <c r="AM636" s="186">
        <f t="shared" si="579"/>
        <v>81474.361111111109</v>
      </c>
      <c r="AN636" s="86">
        <f t="shared" si="639"/>
        <v>3.8486209108402822E-3</v>
      </c>
      <c r="AO636" s="501"/>
      <c r="AP636" s="520"/>
      <c r="AQ636" s="101" t="s">
        <v>146</v>
      </c>
      <c r="AR636" s="183">
        <f t="shared" si="574"/>
        <v>12695149</v>
      </c>
      <c r="AS636" s="151">
        <f>IFERROR(AR636/AO634,"-")</f>
        <v>1.7627764768592239E-2</v>
      </c>
      <c r="AT636" s="183">
        <f t="shared" si="575"/>
        <v>331</v>
      </c>
      <c r="AU636" s="151">
        <f>IFERROR(AT636/AP634,"-")</f>
        <v>0.30648148148148147</v>
      </c>
      <c r="AV636" s="186">
        <f t="shared" si="580"/>
        <v>38353.924471299091</v>
      </c>
      <c r="AW636" s="86">
        <f t="shared" si="640"/>
        <v>3.5385931152448154E-2</v>
      </c>
      <c r="AX636" s="98"/>
      <c r="AY636" s="66"/>
      <c r="AZ636" s="66"/>
      <c r="BA636" s="66"/>
      <c r="BB636" s="66"/>
      <c r="BC636" s="66"/>
      <c r="BD636" s="66"/>
      <c r="BE636" s="66"/>
      <c r="BF636" s="66"/>
      <c r="BG636" s="66"/>
      <c r="BH636" s="66"/>
      <c r="BI636" s="66"/>
      <c r="BP636" s="132"/>
      <c r="BQ636" s="132"/>
      <c r="BR636" s="132"/>
      <c r="BS636" s="132"/>
      <c r="BU636" s="66"/>
      <c r="BV636" s="124"/>
    </row>
    <row r="637" spans="2:74" s="10" customFormat="1" ht="14.25" customHeight="1">
      <c r="B637" s="505"/>
      <c r="C637" s="507"/>
      <c r="D637" s="494"/>
      <c r="E637" s="501"/>
      <c r="F637" s="501"/>
      <c r="G637" s="101" t="s">
        <v>147</v>
      </c>
      <c r="H637" s="183">
        <v>601681</v>
      </c>
      <c r="I637" s="151">
        <f>IFERROR(H637/E634,"-")</f>
        <v>1.1872633735225237E-3</v>
      </c>
      <c r="J637" s="183">
        <v>42</v>
      </c>
      <c r="K637" s="151">
        <f>IFERROR(J637/F634,"-")</f>
        <v>5.562913907284768E-2</v>
      </c>
      <c r="L637" s="186">
        <f t="shared" si="576"/>
        <v>14325.738095238095</v>
      </c>
      <c r="M637" s="86">
        <f t="shared" si="636"/>
        <v>4.4900577293136628E-3</v>
      </c>
      <c r="N637" s="501"/>
      <c r="O637" s="501"/>
      <c r="P637" s="101" t="s">
        <v>147</v>
      </c>
      <c r="Q637" s="183">
        <v>36662</v>
      </c>
      <c r="R637" s="151">
        <f>IFERROR(Q637/N634,"-")</f>
        <v>5.4412435635499911E-4</v>
      </c>
      <c r="S637" s="183">
        <v>4</v>
      </c>
      <c r="T637" s="151">
        <f>IFERROR(S637/O634,"-")</f>
        <v>3.6036036036036036E-2</v>
      </c>
      <c r="U637" s="186">
        <f t="shared" si="577"/>
        <v>9165.5</v>
      </c>
      <c r="V637" s="86">
        <f t="shared" si="637"/>
        <v>4.2762454564892024E-4</v>
      </c>
      <c r="W637" s="501"/>
      <c r="X637" s="501"/>
      <c r="Y637" s="101" t="s">
        <v>147</v>
      </c>
      <c r="Z637" s="183">
        <v>40900</v>
      </c>
      <c r="AA637" s="151">
        <f>IFERROR(Z637/W634,"-")</f>
        <v>7.6810310084536408E-4</v>
      </c>
      <c r="AB637" s="183">
        <v>4</v>
      </c>
      <c r="AC637" s="151">
        <f>IFERROR(AB637/X634,"-")</f>
        <v>4.3478260869565216E-2</v>
      </c>
      <c r="AD637" s="186">
        <f t="shared" si="578"/>
        <v>10225</v>
      </c>
      <c r="AE637" s="86">
        <f t="shared" si="638"/>
        <v>4.2762454564892024E-4</v>
      </c>
      <c r="AF637" s="501"/>
      <c r="AG637" s="501"/>
      <c r="AH637" s="101" t="s">
        <v>147</v>
      </c>
      <c r="AI637" s="183">
        <v>65446</v>
      </c>
      <c r="AJ637" s="151">
        <f>IFERROR(AI637/AF634,"-")</f>
        <v>7.0543919858071403E-4</v>
      </c>
      <c r="AK637" s="183">
        <v>6</v>
      </c>
      <c r="AL637" s="151">
        <f>IFERROR(AK637/AG634,"-")</f>
        <v>4.9180327868852458E-2</v>
      </c>
      <c r="AM637" s="186">
        <f t="shared" si="579"/>
        <v>10907.666666666666</v>
      </c>
      <c r="AN637" s="86">
        <f t="shared" si="639"/>
        <v>6.4143681847338033E-4</v>
      </c>
      <c r="AO637" s="501"/>
      <c r="AP637" s="520"/>
      <c r="AQ637" s="101" t="s">
        <v>147</v>
      </c>
      <c r="AR637" s="183">
        <f t="shared" si="574"/>
        <v>744689</v>
      </c>
      <c r="AS637" s="151">
        <f>IFERROR(AR637/AO634,"-")</f>
        <v>1.0340329615476105E-3</v>
      </c>
      <c r="AT637" s="183">
        <f t="shared" si="575"/>
        <v>56</v>
      </c>
      <c r="AU637" s="151">
        <f>IFERROR(AT637/AP634,"-")</f>
        <v>5.185185185185185E-2</v>
      </c>
      <c r="AV637" s="186">
        <f t="shared" si="580"/>
        <v>13298.017857142857</v>
      </c>
      <c r="AW637" s="86">
        <f t="shared" si="640"/>
        <v>5.9867436390848832E-3</v>
      </c>
      <c r="AX637" s="98"/>
      <c r="AY637" s="66"/>
      <c r="AZ637" s="66"/>
      <c r="BA637" s="66"/>
      <c r="BB637" s="66"/>
      <c r="BC637" s="66"/>
      <c r="BD637" s="66"/>
      <c r="BE637" s="66"/>
      <c r="BF637" s="66"/>
      <c r="BG637" s="66"/>
      <c r="BH637" s="66"/>
      <c r="BI637" s="66"/>
      <c r="BP637" s="132"/>
      <c r="BQ637" s="132"/>
      <c r="BR637" s="132"/>
      <c r="BS637" s="132"/>
      <c r="BU637" s="66"/>
      <c r="BV637" s="124"/>
    </row>
    <row r="638" spans="2:74" s="10" customFormat="1" ht="14.25" customHeight="1">
      <c r="B638" s="505"/>
      <c r="C638" s="507"/>
      <c r="D638" s="494"/>
      <c r="E638" s="501"/>
      <c r="F638" s="501"/>
      <c r="G638" s="101" t="s">
        <v>148</v>
      </c>
      <c r="H638" s="183">
        <v>10982812</v>
      </c>
      <c r="I638" s="151">
        <f>IFERROR(H638/E634,"-")</f>
        <v>2.1671766975995013E-2</v>
      </c>
      <c r="J638" s="183">
        <v>258</v>
      </c>
      <c r="K638" s="151">
        <f>IFERROR(J638/F634,"-")</f>
        <v>0.34172185430463575</v>
      </c>
      <c r="L638" s="186">
        <f t="shared" si="576"/>
        <v>42569.038759689924</v>
      </c>
      <c r="M638" s="86">
        <f t="shared" si="636"/>
        <v>2.7581783194355357E-2</v>
      </c>
      <c r="N638" s="501"/>
      <c r="O638" s="501"/>
      <c r="P638" s="101" t="s">
        <v>148</v>
      </c>
      <c r="Q638" s="183">
        <v>1218932</v>
      </c>
      <c r="R638" s="151">
        <f>IFERROR(Q638/N634,"-")</f>
        <v>1.8090954938096985E-2</v>
      </c>
      <c r="S638" s="183">
        <v>45</v>
      </c>
      <c r="T638" s="151">
        <f>IFERROR(S638/O634,"-")</f>
        <v>0.40540540540540543</v>
      </c>
      <c r="U638" s="186">
        <f t="shared" si="577"/>
        <v>27087.37777777778</v>
      </c>
      <c r="V638" s="86">
        <f t="shared" si="637"/>
        <v>4.8107761385503527E-3</v>
      </c>
      <c r="W638" s="501"/>
      <c r="X638" s="501"/>
      <c r="Y638" s="101" t="s">
        <v>148</v>
      </c>
      <c r="Z638" s="183">
        <v>819127</v>
      </c>
      <c r="AA638" s="151">
        <f>IFERROR(Z638/W634,"-")</f>
        <v>1.538322710724109E-2</v>
      </c>
      <c r="AB638" s="183">
        <v>38</v>
      </c>
      <c r="AC638" s="151">
        <f>IFERROR(AB638/X634,"-")</f>
        <v>0.41304347826086957</v>
      </c>
      <c r="AD638" s="186">
        <f t="shared" si="578"/>
        <v>21555.973684210527</v>
      </c>
      <c r="AE638" s="86">
        <f t="shared" si="638"/>
        <v>4.0624331836647421E-3</v>
      </c>
      <c r="AF638" s="501"/>
      <c r="AG638" s="501"/>
      <c r="AH638" s="101" t="s">
        <v>148</v>
      </c>
      <c r="AI638" s="183">
        <v>2536856</v>
      </c>
      <c r="AJ638" s="151">
        <f>IFERROR(AI638/AF634,"-")</f>
        <v>2.7344645410791735E-2</v>
      </c>
      <c r="AK638" s="183">
        <v>43</v>
      </c>
      <c r="AL638" s="151">
        <f>IFERROR(AK638/AG634,"-")</f>
        <v>0.35245901639344263</v>
      </c>
      <c r="AM638" s="186">
        <f t="shared" si="579"/>
        <v>58996.651162790695</v>
      </c>
      <c r="AN638" s="86">
        <f t="shared" si="639"/>
        <v>4.5969638657258928E-3</v>
      </c>
      <c r="AO638" s="501"/>
      <c r="AP638" s="520"/>
      <c r="AQ638" s="101" t="s">
        <v>148</v>
      </c>
      <c r="AR638" s="183">
        <f t="shared" si="574"/>
        <v>15557727</v>
      </c>
      <c r="AS638" s="151">
        <f>IFERROR(AR638/AO634,"-")</f>
        <v>2.160257842503276E-2</v>
      </c>
      <c r="AT638" s="183">
        <f t="shared" si="575"/>
        <v>384</v>
      </c>
      <c r="AU638" s="151">
        <f>IFERROR(AT638/AP634,"-")</f>
        <v>0.35555555555555557</v>
      </c>
      <c r="AV638" s="186">
        <f t="shared" si="580"/>
        <v>40514.9140625</v>
      </c>
      <c r="AW638" s="86">
        <f t="shared" si="640"/>
        <v>4.1051956382296341E-2</v>
      </c>
      <c r="AX638" s="98"/>
      <c r="AY638" s="66"/>
      <c r="AZ638" s="66"/>
      <c r="BA638" s="66"/>
      <c r="BB638" s="66"/>
      <c r="BC638" s="66"/>
      <c r="BD638" s="66"/>
      <c r="BE638" s="66"/>
      <c r="BF638" s="66"/>
      <c r="BG638" s="66"/>
      <c r="BH638" s="66"/>
      <c r="BI638" s="66"/>
      <c r="BP638" s="132"/>
      <c r="BQ638" s="132"/>
      <c r="BR638" s="132"/>
      <c r="BS638" s="132"/>
      <c r="BU638" s="66"/>
      <c r="BV638" s="124"/>
    </row>
    <row r="639" spans="2:74" s="10" customFormat="1" ht="14.25" customHeight="1">
      <c r="B639" s="505"/>
      <c r="C639" s="507"/>
      <c r="D639" s="494"/>
      <c r="E639" s="501"/>
      <c r="F639" s="501"/>
      <c r="G639" s="101" t="s">
        <v>149</v>
      </c>
      <c r="H639" s="183">
        <v>13383958</v>
      </c>
      <c r="I639" s="151">
        <f>IFERROR(H639/E634,"-")</f>
        <v>2.6409813715513319E-2</v>
      </c>
      <c r="J639" s="183">
        <v>278</v>
      </c>
      <c r="K639" s="151">
        <f>IFERROR(J639/F634,"-")</f>
        <v>0.36821192052980134</v>
      </c>
      <c r="L639" s="186">
        <f t="shared" si="576"/>
        <v>48143.733812949642</v>
      </c>
      <c r="M639" s="86">
        <f t="shared" si="636"/>
        <v>2.9719905922599956E-2</v>
      </c>
      <c r="N639" s="501"/>
      <c r="O639" s="501"/>
      <c r="P639" s="101" t="s">
        <v>149</v>
      </c>
      <c r="Q639" s="183">
        <v>2178045</v>
      </c>
      <c r="R639" s="151">
        <f>IFERROR(Q639/N634,"-")</f>
        <v>3.2325768745219134E-2</v>
      </c>
      <c r="S639" s="183">
        <v>44</v>
      </c>
      <c r="T639" s="151">
        <f>IFERROR(S639/O634,"-")</f>
        <v>0.3963963963963964</v>
      </c>
      <c r="U639" s="186">
        <f t="shared" si="577"/>
        <v>49501.022727272728</v>
      </c>
      <c r="V639" s="86">
        <f t="shared" si="637"/>
        <v>4.7038700021381228E-3</v>
      </c>
      <c r="W639" s="501"/>
      <c r="X639" s="501"/>
      <c r="Y639" s="101" t="s">
        <v>149</v>
      </c>
      <c r="Z639" s="183">
        <v>2222310</v>
      </c>
      <c r="AA639" s="151">
        <f>IFERROR(Z639/W634,"-")</f>
        <v>4.1735041614661642E-2</v>
      </c>
      <c r="AB639" s="183">
        <v>41</v>
      </c>
      <c r="AC639" s="151">
        <f>IFERROR(AB639/X634,"-")</f>
        <v>0.44565217391304346</v>
      </c>
      <c r="AD639" s="186">
        <f t="shared" si="578"/>
        <v>54202.682926829271</v>
      </c>
      <c r="AE639" s="86">
        <f t="shared" si="638"/>
        <v>4.3831515929014329E-3</v>
      </c>
      <c r="AF639" s="501"/>
      <c r="AG639" s="501"/>
      <c r="AH639" s="101" t="s">
        <v>149</v>
      </c>
      <c r="AI639" s="183">
        <v>2695157</v>
      </c>
      <c r="AJ639" s="151">
        <f>IFERROR(AI639/AF634,"-")</f>
        <v>2.9050964063948928E-2</v>
      </c>
      <c r="AK639" s="183">
        <v>50</v>
      </c>
      <c r="AL639" s="151">
        <f>IFERROR(AK639/AG634,"-")</f>
        <v>0.4098360655737705</v>
      </c>
      <c r="AM639" s="186">
        <f t="shared" si="579"/>
        <v>53903.14</v>
      </c>
      <c r="AN639" s="86">
        <f t="shared" si="639"/>
        <v>5.3453068206115034E-3</v>
      </c>
      <c r="AO639" s="501"/>
      <c r="AP639" s="520"/>
      <c r="AQ639" s="101" t="s">
        <v>149</v>
      </c>
      <c r="AR639" s="183">
        <f t="shared" si="574"/>
        <v>20479470</v>
      </c>
      <c r="AS639" s="151">
        <f>IFERROR(AR639/AO634,"-")</f>
        <v>2.8436631956461612E-2</v>
      </c>
      <c r="AT639" s="183">
        <f t="shared" si="575"/>
        <v>413</v>
      </c>
      <c r="AU639" s="151">
        <f>IFERROR(AT639/AP634,"-")</f>
        <v>0.38240740740740742</v>
      </c>
      <c r="AV639" s="186">
        <f t="shared" si="580"/>
        <v>49587.094430992736</v>
      </c>
      <c r="AW639" s="86">
        <f t="shared" si="640"/>
        <v>4.4152234338251016E-2</v>
      </c>
      <c r="AX639" s="98"/>
      <c r="AY639" s="66"/>
      <c r="AZ639" s="66"/>
      <c r="BA639" s="66"/>
      <c r="BB639" s="66"/>
      <c r="BC639" s="66"/>
      <c r="BD639" s="66"/>
      <c r="BE639" s="66"/>
      <c r="BF639" s="66"/>
      <c r="BG639" s="66"/>
      <c r="BH639" s="66"/>
      <c r="BI639" s="66"/>
      <c r="BP639" s="132"/>
      <c r="BQ639" s="132"/>
      <c r="BR639" s="132"/>
      <c r="BS639" s="132"/>
      <c r="BU639" s="66"/>
      <c r="BV639" s="124"/>
    </row>
    <row r="640" spans="2:74" s="10" customFormat="1" ht="14.25" customHeight="1">
      <c r="B640" s="505"/>
      <c r="C640" s="507"/>
      <c r="D640" s="494"/>
      <c r="E640" s="501"/>
      <c r="F640" s="501"/>
      <c r="G640" s="101" t="s">
        <v>150</v>
      </c>
      <c r="H640" s="183">
        <v>19347846</v>
      </c>
      <c r="I640" s="151">
        <f>IFERROR(H640/E634,"-")</f>
        <v>3.817801943613687E-2</v>
      </c>
      <c r="J640" s="183">
        <v>82</v>
      </c>
      <c r="K640" s="151">
        <f>IFERROR(J640/F634,"-")</f>
        <v>0.10860927152317881</v>
      </c>
      <c r="L640" s="186">
        <f t="shared" si="576"/>
        <v>235949.34146341463</v>
      </c>
      <c r="M640" s="86">
        <f t="shared" si="636"/>
        <v>8.7663031858028657E-3</v>
      </c>
      <c r="N640" s="501"/>
      <c r="O640" s="501"/>
      <c r="P640" s="101" t="s">
        <v>150</v>
      </c>
      <c r="Q640" s="183">
        <v>105240</v>
      </c>
      <c r="R640" s="151">
        <f>IFERROR(Q640/N634,"-")</f>
        <v>1.5619346261196907E-3</v>
      </c>
      <c r="S640" s="183">
        <v>11</v>
      </c>
      <c r="T640" s="151">
        <f>IFERROR(S640/O634,"-")</f>
        <v>9.90990990990991E-2</v>
      </c>
      <c r="U640" s="186">
        <f t="shared" si="577"/>
        <v>9567.2727272727279</v>
      </c>
      <c r="V640" s="86">
        <f t="shared" si="637"/>
        <v>1.1759675005345307E-3</v>
      </c>
      <c r="W640" s="501"/>
      <c r="X640" s="501"/>
      <c r="Y640" s="101" t="s">
        <v>150</v>
      </c>
      <c r="Z640" s="183">
        <v>1308561</v>
      </c>
      <c r="AA640" s="151">
        <f>IFERROR(Z640/W634,"-")</f>
        <v>2.4574810800618841E-2</v>
      </c>
      <c r="AB640" s="183">
        <v>13</v>
      </c>
      <c r="AC640" s="151">
        <f>IFERROR(AB640/X634,"-")</f>
        <v>0.14130434782608695</v>
      </c>
      <c r="AD640" s="186">
        <f t="shared" si="578"/>
        <v>100658.53846153847</v>
      </c>
      <c r="AE640" s="86">
        <f t="shared" si="638"/>
        <v>1.3897797733589908E-3</v>
      </c>
      <c r="AF640" s="501"/>
      <c r="AG640" s="501"/>
      <c r="AH640" s="101" t="s">
        <v>150</v>
      </c>
      <c r="AI640" s="183">
        <v>649256</v>
      </c>
      <c r="AJ640" s="151">
        <f>IFERROR(AI640/AF634,"-")</f>
        <v>6.9982983270745359E-3</v>
      </c>
      <c r="AK640" s="183">
        <v>20</v>
      </c>
      <c r="AL640" s="151">
        <f>IFERROR(AK640/AG634,"-")</f>
        <v>0.16393442622950818</v>
      </c>
      <c r="AM640" s="186">
        <f t="shared" si="579"/>
        <v>32462.799999999999</v>
      </c>
      <c r="AN640" s="86">
        <f t="shared" si="639"/>
        <v>2.1381227282446015E-3</v>
      </c>
      <c r="AO640" s="501"/>
      <c r="AP640" s="520"/>
      <c r="AQ640" s="101" t="s">
        <v>150</v>
      </c>
      <c r="AR640" s="183">
        <f t="shared" si="574"/>
        <v>21410903</v>
      </c>
      <c r="AS640" s="151">
        <f>IFERROR(AR640/AO634,"-")</f>
        <v>2.9729967058058623E-2</v>
      </c>
      <c r="AT640" s="183">
        <f t="shared" si="575"/>
        <v>126</v>
      </c>
      <c r="AU640" s="151">
        <f>IFERROR(AT640/AP634,"-")</f>
        <v>0.11666666666666667</v>
      </c>
      <c r="AV640" s="186">
        <f t="shared" si="580"/>
        <v>169927.8015873016</v>
      </c>
      <c r="AW640" s="86">
        <f t="shared" si="640"/>
        <v>1.3470173187940988E-2</v>
      </c>
      <c r="AX640" s="98"/>
      <c r="AY640" s="66"/>
      <c r="AZ640" s="66"/>
      <c r="BA640" s="66"/>
      <c r="BB640" s="66"/>
      <c r="BC640" s="66"/>
      <c r="BD640" s="66"/>
      <c r="BE640" s="66"/>
      <c r="BF640" s="66"/>
      <c r="BG640" s="66"/>
      <c r="BH640" s="66"/>
      <c r="BI640" s="66"/>
      <c r="BP640" s="132"/>
      <c r="BQ640" s="132"/>
      <c r="BR640" s="132"/>
      <c r="BS640" s="132"/>
      <c r="BU640" s="66"/>
      <c r="BV640" s="124"/>
    </row>
    <row r="641" spans="2:74" s="10" customFormat="1" ht="14.25" customHeight="1">
      <c r="B641" s="505"/>
      <c r="C641" s="507"/>
      <c r="D641" s="494"/>
      <c r="E641" s="501"/>
      <c r="F641" s="501"/>
      <c r="G641" s="101" t="s">
        <v>160</v>
      </c>
      <c r="H641" s="183">
        <v>0</v>
      </c>
      <c r="I641" s="151">
        <f>IFERROR(H641/E634,"-")</f>
        <v>0</v>
      </c>
      <c r="J641" s="183">
        <v>0</v>
      </c>
      <c r="K641" s="151">
        <f>IFERROR(J641/F634,"-")</f>
        <v>0</v>
      </c>
      <c r="L641" s="186" t="str">
        <f t="shared" si="576"/>
        <v>-</v>
      </c>
      <c r="M641" s="86">
        <f t="shared" si="636"/>
        <v>0</v>
      </c>
      <c r="N641" s="501"/>
      <c r="O641" s="501"/>
      <c r="P641" s="101" t="s">
        <v>160</v>
      </c>
      <c r="Q641" s="183">
        <v>0</v>
      </c>
      <c r="R641" s="151">
        <f>IFERROR(Q641/N634,"-")</f>
        <v>0</v>
      </c>
      <c r="S641" s="183">
        <v>0</v>
      </c>
      <c r="T641" s="151">
        <f>IFERROR(S641/O634,"-")</f>
        <v>0</v>
      </c>
      <c r="U641" s="186" t="str">
        <f t="shared" si="577"/>
        <v>-</v>
      </c>
      <c r="V641" s="86">
        <f t="shared" si="637"/>
        <v>0</v>
      </c>
      <c r="W641" s="501"/>
      <c r="X641" s="501"/>
      <c r="Y641" s="101" t="s">
        <v>160</v>
      </c>
      <c r="Z641" s="183">
        <v>0</v>
      </c>
      <c r="AA641" s="151">
        <f>IFERROR(Z641/W634,"-")</f>
        <v>0</v>
      </c>
      <c r="AB641" s="183">
        <v>0</v>
      </c>
      <c r="AC641" s="151">
        <f>IFERROR(AB641/X634,"-")</f>
        <v>0</v>
      </c>
      <c r="AD641" s="186" t="str">
        <f t="shared" si="578"/>
        <v>-</v>
      </c>
      <c r="AE641" s="86">
        <f t="shared" si="638"/>
        <v>0</v>
      </c>
      <c r="AF641" s="501"/>
      <c r="AG641" s="501"/>
      <c r="AH641" s="101" t="s">
        <v>160</v>
      </c>
      <c r="AI641" s="183">
        <v>0</v>
      </c>
      <c r="AJ641" s="151">
        <f>IFERROR(AI641/AF634,"-")</f>
        <v>0</v>
      </c>
      <c r="AK641" s="183">
        <v>0</v>
      </c>
      <c r="AL641" s="151">
        <f>IFERROR(AK641/AG634,"-")</f>
        <v>0</v>
      </c>
      <c r="AM641" s="186" t="str">
        <f t="shared" si="579"/>
        <v>-</v>
      </c>
      <c r="AN641" s="86">
        <f t="shared" si="639"/>
        <v>0</v>
      </c>
      <c r="AO641" s="501"/>
      <c r="AP641" s="520"/>
      <c r="AQ641" s="101" t="s">
        <v>160</v>
      </c>
      <c r="AR641" s="183">
        <f t="shared" si="574"/>
        <v>0</v>
      </c>
      <c r="AS641" s="151">
        <f>IFERROR(AR641/AO634,"-")</f>
        <v>0</v>
      </c>
      <c r="AT641" s="183">
        <f t="shared" si="575"/>
        <v>0</v>
      </c>
      <c r="AU641" s="151">
        <f>IFERROR(AT641/AP634,"-")</f>
        <v>0</v>
      </c>
      <c r="AV641" s="186" t="str">
        <f t="shared" si="580"/>
        <v>-</v>
      </c>
      <c r="AW641" s="86">
        <f t="shared" si="640"/>
        <v>0</v>
      </c>
      <c r="AX641" s="98"/>
      <c r="AY641" s="66"/>
      <c r="AZ641" s="66"/>
      <c r="BA641" s="66"/>
      <c r="BB641" s="66"/>
      <c r="BC641" s="66"/>
      <c r="BD641" s="66"/>
      <c r="BE641" s="66"/>
      <c r="BF641" s="66"/>
      <c r="BG641" s="66"/>
      <c r="BH641" s="66"/>
      <c r="BI641" s="66"/>
      <c r="BP641" s="132"/>
      <c r="BQ641" s="132"/>
      <c r="BR641" s="132"/>
      <c r="BS641" s="132"/>
      <c r="BU641" s="66"/>
      <c r="BV641" s="124"/>
    </row>
    <row r="642" spans="2:74" s="10" customFormat="1" ht="14.25" customHeight="1">
      <c r="B642" s="505"/>
      <c r="C642" s="507"/>
      <c r="D642" s="494"/>
      <c r="E642" s="501"/>
      <c r="F642" s="501"/>
      <c r="G642" s="101" t="s">
        <v>151</v>
      </c>
      <c r="H642" s="183">
        <v>44350</v>
      </c>
      <c r="I642" s="151">
        <f>IFERROR(H642/E634,"-")</f>
        <v>8.751336774091907E-5</v>
      </c>
      <c r="J642" s="183">
        <v>3</v>
      </c>
      <c r="K642" s="151">
        <f>IFERROR(J642/F634,"-")</f>
        <v>3.9735099337748344E-3</v>
      </c>
      <c r="L642" s="186">
        <f t="shared" si="576"/>
        <v>14783.333333333334</v>
      </c>
      <c r="M642" s="86">
        <f t="shared" si="636"/>
        <v>3.2071840923669016E-4</v>
      </c>
      <c r="N642" s="501"/>
      <c r="O642" s="501"/>
      <c r="P642" s="101" t="s">
        <v>151</v>
      </c>
      <c r="Q642" s="183">
        <v>33290</v>
      </c>
      <c r="R642" s="151">
        <f>IFERROR(Q642/N634,"-")</f>
        <v>4.9407833241661443E-4</v>
      </c>
      <c r="S642" s="183">
        <v>1</v>
      </c>
      <c r="T642" s="151">
        <f>IFERROR(S642/O634,"-")</f>
        <v>9.0090090090090089E-3</v>
      </c>
      <c r="U642" s="186">
        <f t="shared" si="577"/>
        <v>33290</v>
      </c>
      <c r="V642" s="86">
        <f t="shared" si="637"/>
        <v>1.0690613641223006E-4</v>
      </c>
      <c r="W642" s="501"/>
      <c r="X642" s="501"/>
      <c r="Y642" s="101" t="s">
        <v>151</v>
      </c>
      <c r="Z642" s="183">
        <v>0</v>
      </c>
      <c r="AA642" s="151">
        <f>IFERROR(Z642/W634,"-")</f>
        <v>0</v>
      </c>
      <c r="AB642" s="183">
        <v>0</v>
      </c>
      <c r="AC642" s="151">
        <f>IFERROR(AB642/X634,"-")</f>
        <v>0</v>
      </c>
      <c r="AD642" s="186" t="str">
        <f t="shared" si="578"/>
        <v>-</v>
      </c>
      <c r="AE642" s="86">
        <f t="shared" si="638"/>
        <v>0</v>
      </c>
      <c r="AF642" s="501"/>
      <c r="AG642" s="501"/>
      <c r="AH642" s="101" t="s">
        <v>151</v>
      </c>
      <c r="AI642" s="183">
        <v>53559</v>
      </c>
      <c r="AJ642" s="151">
        <f>IFERROR(AI642/AF634,"-")</f>
        <v>5.7730981323204564E-4</v>
      </c>
      <c r="AK642" s="183">
        <v>2</v>
      </c>
      <c r="AL642" s="151">
        <f>IFERROR(AK642/AG634,"-")</f>
        <v>1.6393442622950821E-2</v>
      </c>
      <c r="AM642" s="186">
        <f t="shared" si="579"/>
        <v>26779.5</v>
      </c>
      <c r="AN642" s="86">
        <f t="shared" si="639"/>
        <v>2.1381227282446012E-4</v>
      </c>
      <c r="AO642" s="501"/>
      <c r="AP642" s="520"/>
      <c r="AQ642" s="101" t="s">
        <v>151</v>
      </c>
      <c r="AR642" s="183">
        <f t="shared" si="574"/>
        <v>131199</v>
      </c>
      <c r="AS642" s="151">
        <f>IFERROR(AR642/AO634,"-")</f>
        <v>1.821754994663342E-4</v>
      </c>
      <c r="AT642" s="183">
        <f t="shared" si="575"/>
        <v>6</v>
      </c>
      <c r="AU642" s="151">
        <f>IFERROR(AT642/AP634,"-")</f>
        <v>5.5555555555555558E-3</v>
      </c>
      <c r="AV642" s="186">
        <f t="shared" si="580"/>
        <v>21866.5</v>
      </c>
      <c r="AW642" s="86">
        <f t="shared" si="640"/>
        <v>6.4143681847338033E-4</v>
      </c>
      <c r="AX642" s="98"/>
      <c r="AY642" s="66"/>
      <c r="AZ642" s="66"/>
      <c r="BA642" s="66"/>
      <c r="BB642" s="66"/>
      <c r="BC642" s="66"/>
      <c r="BD642" s="66"/>
      <c r="BE642" s="66"/>
      <c r="BF642" s="66"/>
      <c r="BG642" s="66"/>
      <c r="BH642" s="66"/>
      <c r="BI642" s="66"/>
      <c r="BP642" s="132"/>
      <c r="BQ642" s="132"/>
      <c r="BR642" s="132"/>
      <c r="BS642" s="132"/>
      <c r="BU642" s="66"/>
      <c r="BV642" s="124"/>
    </row>
    <row r="643" spans="2:74" s="10" customFormat="1" ht="14.25" customHeight="1">
      <c r="B643" s="505"/>
      <c r="C643" s="507"/>
      <c r="D643" s="494"/>
      <c r="E643" s="501"/>
      <c r="F643" s="501"/>
      <c r="G643" s="101" t="s">
        <v>152</v>
      </c>
      <c r="H643" s="183">
        <v>346397</v>
      </c>
      <c r="I643" s="151">
        <f>IFERROR(H643/E634,"-")</f>
        <v>6.8352577328863911E-4</v>
      </c>
      <c r="J643" s="183">
        <v>28</v>
      </c>
      <c r="K643" s="151">
        <f>IFERROR(J643/F634,"-")</f>
        <v>3.7086092715231792E-2</v>
      </c>
      <c r="L643" s="186">
        <f t="shared" si="576"/>
        <v>12371.321428571429</v>
      </c>
      <c r="M643" s="86">
        <f t="shared" si="636"/>
        <v>2.9933718195424416E-3</v>
      </c>
      <c r="N643" s="501"/>
      <c r="O643" s="501"/>
      <c r="P643" s="101" t="s">
        <v>152</v>
      </c>
      <c r="Q643" s="183">
        <v>18643</v>
      </c>
      <c r="R643" s="151">
        <f>IFERROR(Q643/N634,"-")</f>
        <v>2.7669277113976997E-4</v>
      </c>
      <c r="S643" s="183">
        <v>5</v>
      </c>
      <c r="T643" s="151">
        <f>IFERROR(S643/O634,"-")</f>
        <v>4.5045045045045043E-2</v>
      </c>
      <c r="U643" s="186">
        <f t="shared" si="577"/>
        <v>3728.6</v>
      </c>
      <c r="V643" s="86">
        <f t="shared" si="637"/>
        <v>5.3453068206115036E-4</v>
      </c>
      <c r="W643" s="501"/>
      <c r="X643" s="501"/>
      <c r="Y643" s="101" t="s">
        <v>152</v>
      </c>
      <c r="Z643" s="183">
        <v>116911</v>
      </c>
      <c r="AA643" s="151">
        <f>IFERROR(Z643/W634,"-")</f>
        <v>2.1955917267220629E-3</v>
      </c>
      <c r="AB643" s="183">
        <v>5</v>
      </c>
      <c r="AC643" s="151">
        <f>IFERROR(AB643/X634,"-")</f>
        <v>5.434782608695652E-2</v>
      </c>
      <c r="AD643" s="186">
        <f t="shared" si="578"/>
        <v>23382.2</v>
      </c>
      <c r="AE643" s="86">
        <f t="shared" si="638"/>
        <v>5.3453068206115036E-4</v>
      </c>
      <c r="AF643" s="501"/>
      <c r="AG643" s="501"/>
      <c r="AH643" s="101" t="s">
        <v>152</v>
      </c>
      <c r="AI643" s="183">
        <v>134102</v>
      </c>
      <c r="AJ643" s="151">
        <f>IFERROR(AI643/AF634,"-")</f>
        <v>1.4454788284703559E-3</v>
      </c>
      <c r="AK643" s="183">
        <v>10</v>
      </c>
      <c r="AL643" s="151">
        <f>IFERROR(AK643/AG634,"-")</f>
        <v>8.1967213114754092E-2</v>
      </c>
      <c r="AM643" s="186">
        <f t="shared" si="579"/>
        <v>13410.2</v>
      </c>
      <c r="AN643" s="86">
        <f t="shared" si="639"/>
        <v>1.0690613641223007E-3</v>
      </c>
      <c r="AO643" s="501"/>
      <c r="AP643" s="520"/>
      <c r="AQ643" s="101" t="s">
        <v>152</v>
      </c>
      <c r="AR643" s="183">
        <f t="shared" si="574"/>
        <v>616053</v>
      </c>
      <c r="AS643" s="151">
        <f>IFERROR(AR643/AO634,"-")</f>
        <v>8.5541629869689232E-4</v>
      </c>
      <c r="AT643" s="183">
        <f t="shared" si="575"/>
        <v>48</v>
      </c>
      <c r="AU643" s="151">
        <f>IFERROR(AT643/AP634,"-")</f>
        <v>4.4444444444444446E-2</v>
      </c>
      <c r="AV643" s="186">
        <f t="shared" si="580"/>
        <v>12834.4375</v>
      </c>
      <c r="AW643" s="86">
        <f t="shared" si="640"/>
        <v>5.1314945477870426E-3</v>
      </c>
      <c r="AX643" s="98"/>
      <c r="AY643" s="66"/>
      <c r="AZ643" s="66"/>
      <c r="BA643" s="66"/>
      <c r="BB643" s="66"/>
      <c r="BC643" s="66"/>
      <c r="BD643" s="66"/>
      <c r="BE643" s="66"/>
      <c r="BF643" s="66"/>
      <c r="BG643" s="66"/>
      <c r="BH643" s="66"/>
      <c r="BI643" s="66"/>
      <c r="BP643" s="132"/>
      <c r="BQ643" s="132"/>
      <c r="BR643" s="132"/>
      <c r="BS643" s="132"/>
      <c r="BU643" s="66"/>
      <c r="BV643" s="124"/>
    </row>
    <row r="644" spans="2:74" s="10" customFormat="1" ht="14.25" customHeight="1">
      <c r="B644" s="505"/>
      <c r="C644" s="507"/>
      <c r="D644" s="494"/>
      <c r="E644" s="501"/>
      <c r="F644" s="501"/>
      <c r="G644" s="101" t="s">
        <v>153</v>
      </c>
      <c r="H644" s="183">
        <v>34713</v>
      </c>
      <c r="I644" s="151">
        <f>IFERROR(H644/E634,"-")</f>
        <v>6.8497216108016321E-5</v>
      </c>
      <c r="J644" s="183">
        <v>2</v>
      </c>
      <c r="K644" s="151">
        <f>IFERROR(J644/F634,"-")</f>
        <v>2.6490066225165563E-3</v>
      </c>
      <c r="L644" s="186">
        <f t="shared" si="576"/>
        <v>17356.5</v>
      </c>
      <c r="M644" s="86">
        <f t="shared" si="636"/>
        <v>2.1381227282446012E-4</v>
      </c>
      <c r="N644" s="501"/>
      <c r="O644" s="501"/>
      <c r="P644" s="101" t="s">
        <v>153</v>
      </c>
      <c r="Q644" s="183">
        <v>0</v>
      </c>
      <c r="R644" s="151">
        <f>IFERROR(Q644/N634,"-")</f>
        <v>0</v>
      </c>
      <c r="S644" s="183">
        <v>0</v>
      </c>
      <c r="T644" s="151">
        <f>IFERROR(S644/O634,"-")</f>
        <v>0</v>
      </c>
      <c r="U644" s="186" t="str">
        <f t="shared" si="577"/>
        <v>-</v>
      </c>
      <c r="V644" s="86">
        <f t="shared" si="637"/>
        <v>0</v>
      </c>
      <c r="W644" s="501"/>
      <c r="X644" s="501"/>
      <c r="Y644" s="101" t="s">
        <v>153</v>
      </c>
      <c r="Z644" s="183">
        <v>2489</v>
      </c>
      <c r="AA644" s="151">
        <f>IFERROR(Z644/W634,"-")</f>
        <v>4.6743486992765561E-5</v>
      </c>
      <c r="AB644" s="183">
        <v>1</v>
      </c>
      <c r="AC644" s="151">
        <f>IFERROR(AB644/X634,"-")</f>
        <v>1.0869565217391304E-2</v>
      </c>
      <c r="AD644" s="186">
        <f t="shared" si="578"/>
        <v>2489</v>
      </c>
      <c r="AE644" s="86">
        <f t="shared" si="638"/>
        <v>1.0690613641223006E-4</v>
      </c>
      <c r="AF644" s="501"/>
      <c r="AG644" s="501"/>
      <c r="AH644" s="101" t="s">
        <v>153</v>
      </c>
      <c r="AI644" s="183">
        <v>16068</v>
      </c>
      <c r="AJ644" s="151">
        <f>IFERROR(AI644/AF634,"-")</f>
        <v>1.7319617765478276E-4</v>
      </c>
      <c r="AK644" s="183">
        <v>4</v>
      </c>
      <c r="AL644" s="151">
        <f>IFERROR(AK644/AG634,"-")</f>
        <v>3.2786885245901641E-2</v>
      </c>
      <c r="AM644" s="186">
        <f t="shared" si="579"/>
        <v>4017</v>
      </c>
      <c r="AN644" s="86">
        <f t="shared" si="639"/>
        <v>4.2762454564892024E-4</v>
      </c>
      <c r="AO644" s="501"/>
      <c r="AP644" s="520"/>
      <c r="AQ644" s="101" t="s">
        <v>153</v>
      </c>
      <c r="AR644" s="183">
        <f t="shared" si="574"/>
        <v>53270</v>
      </c>
      <c r="AS644" s="151">
        <f>IFERROR(AR644/AO634,"-")</f>
        <v>7.396770445332375E-5</v>
      </c>
      <c r="AT644" s="183">
        <f t="shared" si="575"/>
        <v>7</v>
      </c>
      <c r="AU644" s="151">
        <f>IFERROR(AT644/AP634,"-")</f>
        <v>6.4814814814814813E-3</v>
      </c>
      <c r="AV644" s="186">
        <f t="shared" si="580"/>
        <v>7610</v>
      </c>
      <c r="AW644" s="86">
        <f t="shared" si="640"/>
        <v>7.483429548856104E-4</v>
      </c>
      <c r="AX644" s="98"/>
      <c r="AY644" s="66"/>
      <c r="AZ644" s="66"/>
      <c r="BA644" s="66"/>
      <c r="BB644" s="66"/>
      <c r="BC644" s="66"/>
      <c r="BD644" s="66"/>
      <c r="BE644" s="66"/>
      <c r="BF644" s="66"/>
      <c r="BG644" s="66"/>
      <c r="BH644" s="66"/>
      <c r="BI644" s="66"/>
      <c r="BP644" s="132"/>
      <c r="BQ644" s="132"/>
      <c r="BR644" s="132"/>
      <c r="BS644" s="132"/>
      <c r="BU644" s="66"/>
      <c r="BV644" s="124"/>
    </row>
    <row r="645" spans="2:74" s="10" customFormat="1" ht="14.25" customHeight="1">
      <c r="B645" s="505"/>
      <c r="C645" s="507"/>
      <c r="D645" s="494"/>
      <c r="E645" s="501"/>
      <c r="F645" s="501"/>
      <c r="G645" s="101" t="s">
        <v>154</v>
      </c>
      <c r="H645" s="183">
        <v>0</v>
      </c>
      <c r="I645" s="151">
        <f>IFERROR(H645/E634,"-")</f>
        <v>0</v>
      </c>
      <c r="J645" s="183">
        <v>0</v>
      </c>
      <c r="K645" s="151">
        <f>IFERROR(J645/F634,"-")</f>
        <v>0</v>
      </c>
      <c r="L645" s="186" t="str">
        <f t="shared" si="576"/>
        <v>-</v>
      </c>
      <c r="M645" s="86">
        <f t="shared" si="636"/>
        <v>0</v>
      </c>
      <c r="N645" s="501"/>
      <c r="O645" s="501"/>
      <c r="P645" s="101" t="s">
        <v>154</v>
      </c>
      <c r="Q645" s="183">
        <v>1631</v>
      </c>
      <c r="R645" s="151">
        <f>IFERROR(Q645/N634,"-")</f>
        <v>2.4206721543151042E-5</v>
      </c>
      <c r="S645" s="183">
        <v>1</v>
      </c>
      <c r="T645" s="151">
        <f>IFERROR(S645/O634,"-")</f>
        <v>9.0090090090090089E-3</v>
      </c>
      <c r="U645" s="186">
        <f t="shared" si="577"/>
        <v>1631</v>
      </c>
      <c r="V645" s="86">
        <f t="shared" si="637"/>
        <v>1.0690613641223006E-4</v>
      </c>
      <c r="W645" s="501"/>
      <c r="X645" s="501"/>
      <c r="Y645" s="101" t="s">
        <v>154</v>
      </c>
      <c r="Z645" s="183">
        <v>5863</v>
      </c>
      <c r="AA645" s="151">
        <f>IFERROR(Z645/W634,"-")</f>
        <v>1.1010729780577922E-4</v>
      </c>
      <c r="AB645" s="183">
        <v>1</v>
      </c>
      <c r="AC645" s="151">
        <f>IFERROR(AB645/X634,"-")</f>
        <v>1.0869565217391304E-2</v>
      </c>
      <c r="AD645" s="186">
        <f t="shared" si="578"/>
        <v>5863</v>
      </c>
      <c r="AE645" s="86">
        <f t="shared" si="638"/>
        <v>1.0690613641223006E-4</v>
      </c>
      <c r="AF645" s="501"/>
      <c r="AG645" s="501"/>
      <c r="AH645" s="101" t="s">
        <v>154</v>
      </c>
      <c r="AI645" s="183">
        <v>1004217</v>
      </c>
      <c r="AJ645" s="151">
        <f>IFERROR(AI645/AF634,"-")</f>
        <v>1.0824405398055327E-2</v>
      </c>
      <c r="AK645" s="183">
        <v>2</v>
      </c>
      <c r="AL645" s="151">
        <f>IFERROR(AK645/AG634,"-")</f>
        <v>1.6393442622950821E-2</v>
      </c>
      <c r="AM645" s="186">
        <f t="shared" si="579"/>
        <v>502108.5</v>
      </c>
      <c r="AN645" s="86">
        <f t="shared" si="639"/>
        <v>2.1381227282446012E-4</v>
      </c>
      <c r="AO645" s="501"/>
      <c r="AP645" s="520"/>
      <c r="AQ645" s="101" t="s">
        <v>154</v>
      </c>
      <c r="AR645" s="183">
        <f t="shared" ref="AR645:AR708" si="641">SUM(H645,Q645,Z645,AI645)</f>
        <v>1011711</v>
      </c>
      <c r="AS645" s="151">
        <f>IFERROR(AR645/AO634,"-")</f>
        <v>1.4048045849479373E-3</v>
      </c>
      <c r="AT645" s="183">
        <f t="shared" ref="AT645:AT708" si="642">SUM(J645,S645,AB645,AK645)</f>
        <v>4</v>
      </c>
      <c r="AU645" s="151">
        <f>IFERROR(AT645/AP634,"-")</f>
        <v>3.7037037037037038E-3</v>
      </c>
      <c r="AV645" s="186">
        <f t="shared" si="580"/>
        <v>252927.75</v>
      </c>
      <c r="AW645" s="86">
        <f t="shared" si="640"/>
        <v>4.2762454564892024E-4</v>
      </c>
      <c r="AX645" s="98"/>
      <c r="AY645" s="66"/>
      <c r="AZ645" s="66"/>
      <c r="BA645" s="66"/>
      <c r="BB645" s="66"/>
      <c r="BC645" s="66"/>
      <c r="BD645" s="66"/>
      <c r="BE645" s="66"/>
      <c r="BF645" s="66"/>
      <c r="BG645" s="66"/>
      <c r="BH645" s="66"/>
      <c r="BI645" s="66"/>
      <c r="BP645" s="132"/>
      <c r="BQ645" s="132"/>
      <c r="BR645" s="132"/>
      <c r="BS645" s="132"/>
      <c r="BU645" s="66"/>
      <c r="BV645" s="124"/>
    </row>
    <row r="646" spans="2:74" s="10" customFormat="1" ht="14.25" customHeight="1">
      <c r="B646" s="505"/>
      <c r="C646" s="507"/>
      <c r="D646" s="494"/>
      <c r="E646" s="501"/>
      <c r="F646" s="501"/>
      <c r="G646" s="101" t="s">
        <v>155</v>
      </c>
      <c r="H646" s="183">
        <v>4880188</v>
      </c>
      <c r="I646" s="151">
        <f>IFERROR(H646/E634,"-")</f>
        <v>9.6298012872338308E-3</v>
      </c>
      <c r="J646" s="183">
        <v>81</v>
      </c>
      <c r="K646" s="151">
        <f>IFERROR(J646/F634,"-")</f>
        <v>0.10728476821192053</v>
      </c>
      <c r="L646" s="186">
        <f t="shared" ref="L646:L709" si="643">IFERROR(H646/J646,"-")</f>
        <v>60249.234567901236</v>
      </c>
      <c r="M646" s="86">
        <f t="shared" si="636"/>
        <v>8.6593970493906349E-3</v>
      </c>
      <c r="N646" s="501"/>
      <c r="O646" s="501"/>
      <c r="P646" s="101" t="s">
        <v>155</v>
      </c>
      <c r="Q646" s="183">
        <v>350294</v>
      </c>
      <c r="R646" s="151">
        <f>IFERROR(Q646/N634,"-")</f>
        <v>5.1989388818127228E-3</v>
      </c>
      <c r="S646" s="183">
        <v>10</v>
      </c>
      <c r="T646" s="151">
        <f>IFERROR(S646/O634,"-")</f>
        <v>9.0090090090090086E-2</v>
      </c>
      <c r="U646" s="186">
        <f t="shared" ref="U646:U709" si="644">IFERROR(Q646/S646,"-")</f>
        <v>35029.4</v>
      </c>
      <c r="V646" s="86">
        <f t="shared" si="637"/>
        <v>1.0690613641223007E-3</v>
      </c>
      <c r="W646" s="501"/>
      <c r="X646" s="501"/>
      <c r="Y646" s="101" t="s">
        <v>155</v>
      </c>
      <c r="Z646" s="183">
        <v>508156</v>
      </c>
      <c r="AA646" s="151">
        <f>IFERROR(Z646/W634,"-")</f>
        <v>9.5431833572903885E-3</v>
      </c>
      <c r="AB646" s="183">
        <v>12</v>
      </c>
      <c r="AC646" s="151">
        <f>IFERROR(AB646/X634,"-")</f>
        <v>0.13043478260869565</v>
      </c>
      <c r="AD646" s="186">
        <f t="shared" ref="AD646:AD709" si="645">IFERROR(Z646/AB646,"-")</f>
        <v>42346.333333333336</v>
      </c>
      <c r="AE646" s="86">
        <f t="shared" si="638"/>
        <v>1.2828736369467607E-3</v>
      </c>
      <c r="AF646" s="501"/>
      <c r="AG646" s="501"/>
      <c r="AH646" s="101" t="s">
        <v>155</v>
      </c>
      <c r="AI646" s="183">
        <v>510881</v>
      </c>
      <c r="AJ646" s="151">
        <f>IFERROR(AI646/AF634,"-")</f>
        <v>5.5067610428462203E-3</v>
      </c>
      <c r="AK646" s="183">
        <v>15</v>
      </c>
      <c r="AL646" s="151">
        <f>IFERROR(AK646/AG634,"-")</f>
        <v>0.12295081967213115</v>
      </c>
      <c r="AM646" s="186">
        <f t="shared" ref="AM646:AM709" si="646">IFERROR(AI646/AK646,"-")</f>
        <v>34058.73333333333</v>
      </c>
      <c r="AN646" s="86">
        <f t="shared" si="639"/>
        <v>1.603592046183451E-3</v>
      </c>
      <c r="AO646" s="501"/>
      <c r="AP646" s="520"/>
      <c r="AQ646" s="101" t="s">
        <v>155</v>
      </c>
      <c r="AR646" s="183">
        <f t="shared" si="641"/>
        <v>6249519</v>
      </c>
      <c r="AS646" s="151">
        <f>IFERROR(AR646/AO634,"-")</f>
        <v>8.6777280714742146E-3</v>
      </c>
      <c r="AT646" s="183">
        <f t="shared" si="642"/>
        <v>118</v>
      </c>
      <c r="AU646" s="151">
        <f>IFERROR(AT646/AP634,"-")</f>
        <v>0.10925925925925926</v>
      </c>
      <c r="AV646" s="186">
        <f t="shared" ref="AV646:AV709" si="647">IFERROR(AR646/AT646,"-")</f>
        <v>52962.02542372881</v>
      </c>
      <c r="AW646" s="86">
        <f t="shared" si="640"/>
        <v>1.2614924096643148E-2</v>
      </c>
      <c r="AX646" s="98"/>
      <c r="AY646" s="66"/>
      <c r="AZ646" s="66"/>
      <c r="BA646" s="66"/>
      <c r="BB646" s="66"/>
      <c r="BC646" s="66"/>
      <c r="BD646" s="66"/>
      <c r="BE646" s="66"/>
      <c r="BF646" s="66"/>
      <c r="BG646" s="66"/>
      <c r="BH646" s="66"/>
      <c r="BI646" s="66"/>
      <c r="BP646" s="132"/>
      <c r="BQ646" s="132"/>
      <c r="BR646" s="132"/>
      <c r="BS646" s="132"/>
      <c r="BU646" s="66"/>
      <c r="BV646" s="124"/>
    </row>
    <row r="647" spans="2:74" s="10" customFormat="1" ht="14.25" customHeight="1">
      <c r="B647" s="505"/>
      <c r="C647" s="507"/>
      <c r="D647" s="494"/>
      <c r="E647" s="501"/>
      <c r="F647" s="501"/>
      <c r="G647" s="101" t="s">
        <v>156</v>
      </c>
      <c r="H647" s="183">
        <v>4986851</v>
      </c>
      <c r="I647" s="151">
        <f>IFERROR(H647/E634,"-")</f>
        <v>9.8402734032056374E-3</v>
      </c>
      <c r="J647" s="183">
        <v>75</v>
      </c>
      <c r="K647" s="151">
        <f>IFERROR(J647/F634,"-")</f>
        <v>9.9337748344370855E-2</v>
      </c>
      <c r="L647" s="186">
        <f t="shared" si="643"/>
        <v>66491.346666666665</v>
      </c>
      <c r="M647" s="86">
        <f t="shared" si="636"/>
        <v>8.0179602309172551E-3</v>
      </c>
      <c r="N647" s="501"/>
      <c r="O647" s="501"/>
      <c r="P647" s="101" t="s">
        <v>156</v>
      </c>
      <c r="Q647" s="183">
        <v>179054</v>
      </c>
      <c r="R647" s="151">
        <f>IFERROR(Q647/N634,"-")</f>
        <v>2.6574557444435111E-3</v>
      </c>
      <c r="S647" s="183">
        <v>6</v>
      </c>
      <c r="T647" s="151">
        <f>IFERROR(S647/O634,"-")</f>
        <v>5.4054054054054057E-2</v>
      </c>
      <c r="U647" s="186">
        <f t="shared" si="644"/>
        <v>29842.333333333332</v>
      </c>
      <c r="V647" s="86">
        <f t="shared" si="637"/>
        <v>6.4143681847338033E-4</v>
      </c>
      <c r="W647" s="501"/>
      <c r="X647" s="501"/>
      <c r="Y647" s="101" t="s">
        <v>156</v>
      </c>
      <c r="Z647" s="183">
        <v>480932</v>
      </c>
      <c r="AA647" s="151">
        <f>IFERROR(Z647/W634,"-")</f>
        <v>9.0319159045418752E-3</v>
      </c>
      <c r="AB647" s="183">
        <v>9</v>
      </c>
      <c r="AC647" s="151">
        <f>IFERROR(AB647/X634,"-")</f>
        <v>9.7826086956521743E-2</v>
      </c>
      <c r="AD647" s="186">
        <f t="shared" si="645"/>
        <v>53436.888888888891</v>
      </c>
      <c r="AE647" s="86">
        <f t="shared" si="638"/>
        <v>9.6215522771007055E-4</v>
      </c>
      <c r="AF647" s="501"/>
      <c r="AG647" s="501"/>
      <c r="AH647" s="101" t="s">
        <v>156</v>
      </c>
      <c r="AI647" s="183">
        <v>1019819</v>
      </c>
      <c r="AJ647" s="151">
        <f>IFERROR(AI647/AF634,"-")</f>
        <v>1.0992578584747505E-2</v>
      </c>
      <c r="AK647" s="183">
        <v>16</v>
      </c>
      <c r="AL647" s="151">
        <f>IFERROR(AK647/AG634,"-")</f>
        <v>0.13114754098360656</v>
      </c>
      <c r="AM647" s="186">
        <f t="shared" si="646"/>
        <v>63738.6875</v>
      </c>
      <c r="AN647" s="86">
        <f t="shared" si="639"/>
        <v>1.7104981825956809E-3</v>
      </c>
      <c r="AO647" s="501"/>
      <c r="AP647" s="520"/>
      <c r="AQ647" s="101" t="s">
        <v>156</v>
      </c>
      <c r="AR647" s="183">
        <f t="shared" si="641"/>
        <v>6666656</v>
      </c>
      <c r="AS647" s="151">
        <f>IFERROR(AR647/AO634,"-")</f>
        <v>9.2569408804200771E-3</v>
      </c>
      <c r="AT647" s="183">
        <f t="shared" si="642"/>
        <v>106</v>
      </c>
      <c r="AU647" s="151">
        <f>IFERROR(AT647/AP634,"-")</f>
        <v>9.8148148148148151E-2</v>
      </c>
      <c r="AV647" s="186">
        <f t="shared" si="647"/>
        <v>62892.981132075474</v>
      </c>
      <c r="AW647" s="86">
        <f t="shared" si="640"/>
        <v>1.1332050459696387E-2</v>
      </c>
      <c r="AX647" s="98"/>
      <c r="AY647" s="66"/>
      <c r="AZ647" s="66"/>
      <c r="BA647" s="66"/>
      <c r="BB647" s="66"/>
      <c r="BC647" s="66"/>
      <c r="BD647" s="66"/>
      <c r="BE647" s="66"/>
      <c r="BF647" s="66"/>
      <c r="BG647" s="66"/>
      <c r="BH647" s="66"/>
      <c r="BI647" s="66"/>
      <c r="BP647" s="132"/>
      <c r="BQ647" s="132"/>
      <c r="BR647" s="132"/>
      <c r="BS647" s="132"/>
      <c r="BU647" s="66"/>
      <c r="BV647" s="124"/>
    </row>
    <row r="648" spans="2:74" s="10" customFormat="1" ht="14.25" customHeight="1">
      <c r="B648" s="505"/>
      <c r="C648" s="507"/>
      <c r="D648" s="494"/>
      <c r="E648" s="501"/>
      <c r="F648" s="501"/>
      <c r="G648" s="101" t="s">
        <v>157</v>
      </c>
      <c r="H648" s="183">
        <v>2051975</v>
      </c>
      <c r="I648" s="151">
        <f>IFERROR(H648/E634,"-")</f>
        <v>4.0490471876025343E-3</v>
      </c>
      <c r="J648" s="183">
        <v>50</v>
      </c>
      <c r="K648" s="151">
        <f>IFERROR(J648/F634,"-")</f>
        <v>6.6225165562913912E-2</v>
      </c>
      <c r="L648" s="186">
        <f t="shared" si="643"/>
        <v>41039.5</v>
      </c>
      <c r="M648" s="86">
        <f t="shared" si="636"/>
        <v>5.3453068206115034E-3</v>
      </c>
      <c r="N648" s="501"/>
      <c r="O648" s="501"/>
      <c r="P648" s="101" t="s">
        <v>157</v>
      </c>
      <c r="Q648" s="183">
        <v>310236</v>
      </c>
      <c r="R648" s="151">
        <f>IFERROR(Q648/N634,"-")</f>
        <v>4.6044123020607033E-3</v>
      </c>
      <c r="S648" s="183">
        <v>7</v>
      </c>
      <c r="T648" s="151">
        <f>IFERROR(S648/O634,"-")</f>
        <v>6.3063063063063057E-2</v>
      </c>
      <c r="U648" s="186">
        <f t="shared" si="644"/>
        <v>44319.428571428572</v>
      </c>
      <c r="V648" s="86">
        <f t="shared" si="637"/>
        <v>7.483429548856104E-4</v>
      </c>
      <c r="W648" s="501"/>
      <c r="X648" s="501"/>
      <c r="Y648" s="101" t="s">
        <v>157</v>
      </c>
      <c r="Z648" s="183">
        <v>238294</v>
      </c>
      <c r="AA648" s="151">
        <f>IFERROR(Z648/W634,"-")</f>
        <v>4.4751677338103965E-3</v>
      </c>
      <c r="AB648" s="183">
        <v>9</v>
      </c>
      <c r="AC648" s="151">
        <f>IFERROR(AB648/X634,"-")</f>
        <v>9.7826086956521743E-2</v>
      </c>
      <c r="AD648" s="186">
        <f t="shared" si="645"/>
        <v>26477.111111111109</v>
      </c>
      <c r="AE648" s="86">
        <f t="shared" si="638"/>
        <v>9.6215522771007055E-4</v>
      </c>
      <c r="AF648" s="501"/>
      <c r="AG648" s="501"/>
      <c r="AH648" s="101" t="s">
        <v>157</v>
      </c>
      <c r="AI648" s="183">
        <v>549598</v>
      </c>
      <c r="AJ648" s="151">
        <f>IFERROR(AI648/AF634,"-")</f>
        <v>5.9240896718143702E-3</v>
      </c>
      <c r="AK648" s="183">
        <v>13</v>
      </c>
      <c r="AL648" s="151">
        <f>IFERROR(AK648/AG634,"-")</f>
        <v>0.10655737704918032</v>
      </c>
      <c r="AM648" s="186">
        <f t="shared" si="646"/>
        <v>42276.769230769234</v>
      </c>
      <c r="AN648" s="86">
        <f t="shared" si="639"/>
        <v>1.3897797733589908E-3</v>
      </c>
      <c r="AO648" s="501"/>
      <c r="AP648" s="520"/>
      <c r="AQ648" s="101" t="s">
        <v>157</v>
      </c>
      <c r="AR648" s="183">
        <f t="shared" si="641"/>
        <v>3150103</v>
      </c>
      <c r="AS648" s="151">
        <f>IFERROR(AR648/AO634,"-")</f>
        <v>4.3740545842224235E-3</v>
      </c>
      <c r="AT648" s="183">
        <f t="shared" si="642"/>
        <v>79</v>
      </c>
      <c r="AU648" s="151">
        <f>IFERROR(AT648/AP634,"-")</f>
        <v>7.3148148148148143E-2</v>
      </c>
      <c r="AV648" s="186">
        <f t="shared" si="647"/>
        <v>39874.721518987339</v>
      </c>
      <c r="AW648" s="86">
        <f t="shared" si="640"/>
        <v>8.445584776566175E-3</v>
      </c>
      <c r="AX648" s="98"/>
      <c r="AY648" s="66"/>
      <c r="AZ648" s="66"/>
      <c r="BA648" s="66"/>
      <c r="BB648" s="66"/>
      <c r="BC648" s="66"/>
      <c r="BD648" s="66"/>
      <c r="BE648" s="66"/>
      <c r="BF648" s="66"/>
      <c r="BG648" s="66"/>
      <c r="BH648" s="66"/>
      <c r="BI648" s="66"/>
      <c r="BP648" s="132"/>
      <c r="BQ648" s="132"/>
      <c r="BR648" s="132"/>
      <c r="BS648" s="132"/>
      <c r="BU648" s="66"/>
      <c r="BV648" s="124"/>
    </row>
    <row r="649" spans="2:74" s="10" customFormat="1" ht="14.25" customHeight="1">
      <c r="B649" s="505"/>
      <c r="C649" s="507"/>
      <c r="D649" s="494"/>
      <c r="E649" s="501"/>
      <c r="F649" s="501"/>
      <c r="G649" s="102" t="s">
        <v>158</v>
      </c>
      <c r="H649" s="184">
        <v>676744</v>
      </c>
      <c r="I649" s="152">
        <f>IFERROR(H649/E634,"-")</f>
        <v>1.3353809817014776E-3</v>
      </c>
      <c r="J649" s="184">
        <v>60</v>
      </c>
      <c r="K649" s="152">
        <f>IFERROR(J649/F634,"-")</f>
        <v>7.9470198675496692E-2</v>
      </c>
      <c r="L649" s="187">
        <f t="shared" si="643"/>
        <v>11279.066666666668</v>
      </c>
      <c r="M649" s="87">
        <f t="shared" si="636"/>
        <v>6.4143681847338039E-3</v>
      </c>
      <c r="N649" s="501"/>
      <c r="O649" s="501"/>
      <c r="P649" s="102" t="s">
        <v>158</v>
      </c>
      <c r="Q649" s="184">
        <v>47570</v>
      </c>
      <c r="R649" s="152">
        <f>IFERROR(Q649/N634,"-")</f>
        <v>7.0601701030514722E-4</v>
      </c>
      <c r="S649" s="184">
        <v>7</v>
      </c>
      <c r="T649" s="152">
        <f>IFERROR(S649/O634,"-")</f>
        <v>6.3063063063063057E-2</v>
      </c>
      <c r="U649" s="187">
        <f t="shared" si="644"/>
        <v>6795.7142857142853</v>
      </c>
      <c r="V649" s="87">
        <f t="shared" si="637"/>
        <v>7.483429548856104E-4</v>
      </c>
      <c r="W649" s="501"/>
      <c r="X649" s="501"/>
      <c r="Y649" s="102" t="s">
        <v>158</v>
      </c>
      <c r="Z649" s="184">
        <v>44885</v>
      </c>
      <c r="AA649" s="152">
        <f>IFERROR(Z649/W634,"-")</f>
        <v>8.4294150810376939E-4</v>
      </c>
      <c r="AB649" s="184">
        <v>5</v>
      </c>
      <c r="AC649" s="152">
        <f>IFERROR(AB649/X634,"-")</f>
        <v>5.434782608695652E-2</v>
      </c>
      <c r="AD649" s="187">
        <f t="shared" si="645"/>
        <v>8977</v>
      </c>
      <c r="AE649" s="87">
        <f t="shared" si="638"/>
        <v>5.3453068206115036E-4</v>
      </c>
      <c r="AF649" s="501"/>
      <c r="AG649" s="501"/>
      <c r="AH649" s="102" t="s">
        <v>158</v>
      </c>
      <c r="AI649" s="184">
        <v>458268</v>
      </c>
      <c r="AJ649" s="152">
        <f>IFERROR(AI649/AF634,"-")</f>
        <v>4.9396481168472737E-3</v>
      </c>
      <c r="AK649" s="184">
        <v>13</v>
      </c>
      <c r="AL649" s="152">
        <f>IFERROR(AK649/AG634,"-")</f>
        <v>0.10655737704918032</v>
      </c>
      <c r="AM649" s="187">
        <f t="shared" si="646"/>
        <v>35251.384615384617</v>
      </c>
      <c r="AN649" s="87">
        <f t="shared" si="639"/>
        <v>1.3897797733589908E-3</v>
      </c>
      <c r="AO649" s="501"/>
      <c r="AP649" s="520"/>
      <c r="AQ649" s="102" t="s">
        <v>158</v>
      </c>
      <c r="AR649" s="184">
        <f t="shared" si="641"/>
        <v>1227467</v>
      </c>
      <c r="AS649" s="152">
        <f>IFERROR(AR649/AO634,"-")</f>
        <v>1.7043911447758202E-3</v>
      </c>
      <c r="AT649" s="184">
        <f t="shared" si="642"/>
        <v>85</v>
      </c>
      <c r="AU649" s="152">
        <f>IFERROR(AT649/AP634,"-")</f>
        <v>7.8703703703703706E-2</v>
      </c>
      <c r="AV649" s="187">
        <f t="shared" si="647"/>
        <v>14440.788235294118</v>
      </c>
      <c r="AW649" s="87">
        <f t="shared" si="640"/>
        <v>9.0870215950395548E-3</v>
      </c>
      <c r="AX649" s="98"/>
      <c r="AY649" s="66"/>
      <c r="AZ649" s="66"/>
      <c r="BA649" s="66"/>
      <c r="BB649" s="66"/>
      <c r="BC649" s="66"/>
      <c r="BD649" s="66"/>
      <c r="BE649" s="66"/>
      <c r="BF649" s="66"/>
      <c r="BG649" s="66"/>
      <c r="BH649" s="66"/>
      <c r="BI649" s="66"/>
      <c r="BP649" s="132"/>
      <c r="BQ649" s="132"/>
      <c r="BR649" s="132"/>
      <c r="BS649" s="132"/>
      <c r="BU649" s="66"/>
      <c r="BV649" s="124"/>
    </row>
    <row r="650" spans="2:74" s="10" customFormat="1" ht="14.25" customHeight="1">
      <c r="B650" s="505"/>
      <c r="C650" s="508"/>
      <c r="D650" s="495"/>
      <c r="E650" s="502"/>
      <c r="F650" s="502"/>
      <c r="G650" s="103" t="s">
        <v>81</v>
      </c>
      <c r="H650" s="174">
        <v>81372241</v>
      </c>
      <c r="I650" s="152">
        <f>IFERROR(H650/E634,"-")</f>
        <v>0.16056727960621628</v>
      </c>
      <c r="J650" s="184">
        <v>595</v>
      </c>
      <c r="K650" s="152">
        <f>IFERROR(J650/F634,"-")</f>
        <v>0.78807947019867552</v>
      </c>
      <c r="L650" s="187">
        <f t="shared" si="643"/>
        <v>136760.06890756302</v>
      </c>
      <c r="M650" s="88">
        <f t="shared" si="636"/>
        <v>6.3609151165276892E-2</v>
      </c>
      <c r="N650" s="502"/>
      <c r="O650" s="502"/>
      <c r="P650" s="103" t="s">
        <v>81</v>
      </c>
      <c r="Q650" s="174">
        <v>10092364</v>
      </c>
      <c r="R650" s="152">
        <f>IFERROR(Q650/N634,"-")</f>
        <v>0.14978727471497363</v>
      </c>
      <c r="S650" s="184">
        <v>101</v>
      </c>
      <c r="T650" s="152">
        <f>IFERROR(S650/O634,"-")</f>
        <v>0.90990990990990994</v>
      </c>
      <c r="U650" s="187">
        <f t="shared" si="644"/>
        <v>99924.396039603962</v>
      </c>
      <c r="V650" s="88">
        <f t="shared" si="637"/>
        <v>1.0797519777635236E-2</v>
      </c>
      <c r="W650" s="502"/>
      <c r="X650" s="502"/>
      <c r="Y650" s="103" t="s">
        <v>81</v>
      </c>
      <c r="Z650" s="174">
        <v>7982464</v>
      </c>
      <c r="AA650" s="152">
        <f>IFERROR(Z650/W634,"-")</f>
        <v>0.14991088877228578</v>
      </c>
      <c r="AB650" s="184">
        <v>75</v>
      </c>
      <c r="AC650" s="152">
        <f>IFERROR(AB650/X634,"-")</f>
        <v>0.81521739130434778</v>
      </c>
      <c r="AD650" s="187">
        <f t="shared" si="645"/>
        <v>106432.85333333333</v>
      </c>
      <c r="AE650" s="88">
        <f t="shared" si="638"/>
        <v>8.0179602309172551E-3</v>
      </c>
      <c r="AF650" s="502"/>
      <c r="AG650" s="502"/>
      <c r="AH650" s="103" t="s">
        <v>81</v>
      </c>
      <c r="AI650" s="174">
        <v>14210271</v>
      </c>
      <c r="AJ650" s="152">
        <f>IFERROR(AI650/AF634,"-")</f>
        <v>0.15317180860334875</v>
      </c>
      <c r="AK650" s="184">
        <v>102</v>
      </c>
      <c r="AL650" s="152">
        <f>IFERROR(AK650/AG634,"-")</f>
        <v>0.83606557377049184</v>
      </c>
      <c r="AM650" s="187">
        <f t="shared" si="646"/>
        <v>139316.38235294117</v>
      </c>
      <c r="AN650" s="88">
        <f t="shared" si="639"/>
        <v>1.0904425914047467E-2</v>
      </c>
      <c r="AO650" s="502"/>
      <c r="AP650" s="521"/>
      <c r="AQ650" s="103" t="s">
        <v>81</v>
      </c>
      <c r="AR650" s="174">
        <f t="shared" si="641"/>
        <v>113657340</v>
      </c>
      <c r="AS650" s="152">
        <f>IFERROR(AR650/AO634,"-")</f>
        <v>0.15781814405990111</v>
      </c>
      <c r="AT650" s="184">
        <f t="shared" si="642"/>
        <v>873</v>
      </c>
      <c r="AU650" s="152">
        <f>IFERROR(AT650/AP634,"-")</f>
        <v>0.80833333333333335</v>
      </c>
      <c r="AV650" s="187">
        <f t="shared" si="647"/>
        <v>130191.68384879726</v>
      </c>
      <c r="AW650" s="88">
        <f t="shared" si="640"/>
        <v>9.3329057087876838E-2</v>
      </c>
      <c r="AX650" s="98"/>
      <c r="AY650" s="66"/>
      <c r="AZ650" s="66"/>
      <c r="BA650" s="66"/>
      <c r="BB650" s="66"/>
      <c r="BC650" s="66"/>
      <c r="BD650" s="66"/>
      <c r="BE650" s="66"/>
      <c r="BF650" s="66"/>
      <c r="BG650" s="66"/>
      <c r="BH650" s="66"/>
      <c r="BI650" s="66"/>
      <c r="BP650" s="132"/>
      <c r="BQ650" s="132"/>
      <c r="BR650" s="132"/>
      <c r="BS650" s="132"/>
      <c r="BU650" s="66"/>
      <c r="BV650" s="124"/>
    </row>
    <row r="651" spans="2:74" s="10" customFormat="1" ht="14.25" customHeight="1">
      <c r="B651" s="505">
        <v>39</v>
      </c>
      <c r="C651" s="506" t="s">
        <v>8</v>
      </c>
      <c r="D651" s="493">
        <f>BL43</f>
        <v>53855</v>
      </c>
      <c r="E651" s="503">
        <f t="shared" ref="E651" si="648">VLOOKUP(C651,$AY$5:$BI$78,2,0)</f>
        <v>2630272690</v>
      </c>
      <c r="F651" s="503">
        <f t="shared" ref="F651" si="649">VLOOKUP(C651,$AY$5:$BI$78,7,0)</f>
        <v>4330</v>
      </c>
      <c r="G651" s="99" t="s">
        <v>144</v>
      </c>
      <c r="H651" s="182">
        <v>54103102</v>
      </c>
      <c r="I651" s="150">
        <f>IFERROR(H651/E651,"-")</f>
        <v>2.0569388948033368E-2</v>
      </c>
      <c r="J651" s="182">
        <v>741</v>
      </c>
      <c r="K651" s="150">
        <f>IFERROR(J651/F651,"-")</f>
        <v>0.17113163972286374</v>
      </c>
      <c r="L651" s="185">
        <f t="shared" si="643"/>
        <v>73013.632928475039</v>
      </c>
      <c r="M651" s="85">
        <f>IFERROR(J651/$BL$43,0)</f>
        <v>1.3759168136663263E-2</v>
      </c>
      <c r="N651" s="503">
        <f t="shared" ref="N651" si="650">VLOOKUP(C651,$AY$5:$BI$78,3,0)</f>
        <v>486713350</v>
      </c>
      <c r="O651" s="503">
        <f t="shared" ref="O651" si="651">VLOOKUP(C651,$AY$5:$BI$78,8,0)</f>
        <v>605</v>
      </c>
      <c r="P651" s="99" t="s">
        <v>144</v>
      </c>
      <c r="Q651" s="182">
        <v>13108017</v>
      </c>
      <c r="R651" s="150">
        <f>IFERROR(Q651/N651,"-")</f>
        <v>2.6931698092932936E-2</v>
      </c>
      <c r="S651" s="182">
        <v>124</v>
      </c>
      <c r="T651" s="150">
        <f>IFERROR(S651/O651,"-")</f>
        <v>0.20495867768595041</v>
      </c>
      <c r="U651" s="185">
        <f t="shared" si="644"/>
        <v>105709.81451612903</v>
      </c>
      <c r="V651" s="85">
        <f>IFERROR(S651/$BL$43,0)</f>
        <v>2.3024788784699658E-3</v>
      </c>
      <c r="W651" s="503">
        <f t="shared" ref="W651" si="652">VLOOKUP(C651,$AY$5:$BI$78,4,0)</f>
        <v>223457230</v>
      </c>
      <c r="X651" s="503">
        <f t="shared" ref="X651" si="653">VLOOKUP(C651,$AY$5:$BI$78,9,0)</f>
        <v>317</v>
      </c>
      <c r="Y651" s="99" t="s">
        <v>144</v>
      </c>
      <c r="Z651" s="182">
        <v>10987332</v>
      </c>
      <c r="AA651" s="150">
        <f>IFERROR(Z651/W651,"-")</f>
        <v>4.9169731496268881E-2</v>
      </c>
      <c r="AB651" s="182">
        <v>72</v>
      </c>
      <c r="AC651" s="150">
        <f>IFERROR(AB651/X651,"-")</f>
        <v>0.22712933753943218</v>
      </c>
      <c r="AD651" s="185">
        <f t="shared" si="645"/>
        <v>152601.83333333334</v>
      </c>
      <c r="AE651" s="85">
        <f>IFERROR(AB651/$BL$43,0)</f>
        <v>1.3369232197567543E-3</v>
      </c>
      <c r="AF651" s="503">
        <f t="shared" ref="AF651" si="654">VLOOKUP(C651,$AY$5:$BI$78,5,0)</f>
        <v>581350310</v>
      </c>
      <c r="AG651" s="503">
        <f t="shared" ref="AG651" si="655">VLOOKUP(C651,$AY$5:$BI$78,10,0)</f>
        <v>634</v>
      </c>
      <c r="AH651" s="99" t="s">
        <v>144</v>
      </c>
      <c r="AI651" s="182">
        <v>12227705</v>
      </c>
      <c r="AJ651" s="150">
        <f>IFERROR(AI651/AF651,"-")</f>
        <v>2.103328198104857E-2</v>
      </c>
      <c r="AK651" s="182">
        <v>159</v>
      </c>
      <c r="AL651" s="150">
        <f>IFERROR(AK651/AG651,"-")</f>
        <v>0.25078864353312302</v>
      </c>
      <c r="AM651" s="185">
        <f t="shared" si="646"/>
        <v>76903.805031446536</v>
      </c>
      <c r="AN651" s="85">
        <f>IFERROR(AK651/$BL$43,0)</f>
        <v>2.9523721102961658E-3</v>
      </c>
      <c r="AO651" s="503">
        <f t="shared" ref="AO651" si="656">VLOOKUP(C651,$AY$5:$BI$78,6,0)</f>
        <v>3921793580</v>
      </c>
      <c r="AP651" s="519">
        <f t="shared" ref="AP651" si="657">VLOOKUP(C651,$AY$5:$BI$78,11,0)</f>
        <v>5886</v>
      </c>
      <c r="AQ651" s="99" t="s">
        <v>144</v>
      </c>
      <c r="AR651" s="182">
        <f t="shared" si="641"/>
        <v>90426156</v>
      </c>
      <c r="AS651" s="150">
        <f>IFERROR(AR651/AO651,"-")</f>
        <v>2.3057347143701532E-2</v>
      </c>
      <c r="AT651" s="182">
        <f t="shared" si="642"/>
        <v>1096</v>
      </c>
      <c r="AU651" s="150">
        <f>IFERROR(AT651/AP651,"-")</f>
        <v>0.18620455317703025</v>
      </c>
      <c r="AV651" s="185">
        <f t="shared" si="647"/>
        <v>82505.616788321175</v>
      </c>
      <c r="AW651" s="85">
        <f>IFERROR(AT651/$BL$43,0)</f>
        <v>2.0350942345186147E-2</v>
      </c>
      <c r="AX651" s="98"/>
      <c r="AY651" s="66"/>
      <c r="AZ651" s="66"/>
      <c r="BA651" s="66"/>
      <c r="BB651" s="66"/>
      <c r="BC651" s="66"/>
      <c r="BD651" s="66"/>
      <c r="BE651" s="66"/>
      <c r="BF651" s="66"/>
      <c r="BG651" s="66"/>
      <c r="BH651" s="66"/>
      <c r="BI651" s="66"/>
      <c r="BP651" s="132"/>
      <c r="BQ651" s="132"/>
      <c r="BR651" s="132"/>
      <c r="BS651" s="132"/>
      <c r="BU651" s="66"/>
      <c r="BV651" s="124"/>
    </row>
    <row r="652" spans="2:74" s="10" customFormat="1" ht="14.25" customHeight="1">
      <c r="B652" s="505"/>
      <c r="C652" s="507"/>
      <c r="D652" s="494"/>
      <c r="E652" s="501"/>
      <c r="F652" s="501"/>
      <c r="G652" s="100" t="s">
        <v>145</v>
      </c>
      <c r="H652" s="183">
        <v>68317693</v>
      </c>
      <c r="I652" s="151">
        <f>IFERROR(H652/E651,"-")</f>
        <v>2.5973616066401084E-2</v>
      </c>
      <c r="J652" s="183">
        <v>1077</v>
      </c>
      <c r="K652" s="151">
        <f>IFERROR(J652/F651,"-")</f>
        <v>0.24872979214780599</v>
      </c>
      <c r="L652" s="186">
        <f t="shared" si="643"/>
        <v>63433.326833797582</v>
      </c>
      <c r="M652" s="86">
        <f t="shared" ref="M652:M667" si="658">IFERROR(J652/$BL$43,0)</f>
        <v>1.9998143162194781E-2</v>
      </c>
      <c r="N652" s="501"/>
      <c r="O652" s="501"/>
      <c r="P652" s="100" t="s">
        <v>145</v>
      </c>
      <c r="Q652" s="183">
        <v>5051449</v>
      </c>
      <c r="R652" s="151">
        <f>IFERROR(Q652/N651,"-")</f>
        <v>1.0378694153345086E-2</v>
      </c>
      <c r="S652" s="183">
        <v>153</v>
      </c>
      <c r="T652" s="151">
        <f>IFERROR(S652/O651,"-")</f>
        <v>0.2528925619834711</v>
      </c>
      <c r="U652" s="186">
        <f t="shared" si="644"/>
        <v>33016.006535947716</v>
      </c>
      <c r="V652" s="86">
        <f t="shared" ref="V652:V667" si="659">IFERROR(S652/$BL$43,0)</f>
        <v>2.840961841983103E-3</v>
      </c>
      <c r="W652" s="501"/>
      <c r="X652" s="501"/>
      <c r="Y652" s="100" t="s">
        <v>145</v>
      </c>
      <c r="Z652" s="183">
        <v>5526372</v>
      </c>
      <c r="AA652" s="151">
        <f>IFERROR(Z652/W651,"-")</f>
        <v>2.4731229327419838E-2</v>
      </c>
      <c r="AB652" s="183">
        <v>88</v>
      </c>
      <c r="AC652" s="151">
        <f>IFERROR(AB652/X651,"-")</f>
        <v>0.27760252365930599</v>
      </c>
      <c r="AD652" s="186">
        <f t="shared" si="645"/>
        <v>62799.681818181816</v>
      </c>
      <c r="AE652" s="86">
        <f t="shared" ref="AE652:AE667" si="660">IFERROR(AB652/$BL$43,0)</f>
        <v>1.6340172685915886E-3</v>
      </c>
      <c r="AF652" s="501"/>
      <c r="AG652" s="501"/>
      <c r="AH652" s="100" t="s">
        <v>145</v>
      </c>
      <c r="AI652" s="183">
        <v>19182387</v>
      </c>
      <c r="AJ652" s="151">
        <f>IFERROR(AI652/AF651,"-")</f>
        <v>3.2996261754810109E-2</v>
      </c>
      <c r="AK652" s="183">
        <v>196</v>
      </c>
      <c r="AL652" s="151">
        <f>IFERROR(AK652/AG651,"-")</f>
        <v>0.30914826498422715</v>
      </c>
      <c r="AM652" s="186">
        <f t="shared" si="646"/>
        <v>97869.321428571435</v>
      </c>
      <c r="AN652" s="86">
        <f t="shared" ref="AN652:AN667" si="661">IFERROR(AK652/$BL$43,0)</f>
        <v>3.6394020982267201E-3</v>
      </c>
      <c r="AO652" s="501"/>
      <c r="AP652" s="520"/>
      <c r="AQ652" s="100" t="s">
        <v>145</v>
      </c>
      <c r="AR652" s="183">
        <f t="shared" si="641"/>
        <v>98077901</v>
      </c>
      <c r="AS652" s="151">
        <f>IFERROR(AR652/AO651,"-")</f>
        <v>2.5008430198919341E-2</v>
      </c>
      <c r="AT652" s="183">
        <f t="shared" si="642"/>
        <v>1514</v>
      </c>
      <c r="AU652" s="151">
        <f>IFERROR(AT652/AP651,"-")</f>
        <v>0.25722052327556916</v>
      </c>
      <c r="AV652" s="186">
        <f t="shared" si="647"/>
        <v>64780.647952443855</v>
      </c>
      <c r="AW652" s="86">
        <f t="shared" ref="AW652:AW667" si="662">IFERROR(AT652/$BL$43,0)</f>
        <v>2.8112524370996192E-2</v>
      </c>
      <c r="AX652" s="98"/>
      <c r="AY652" s="66"/>
      <c r="AZ652" s="66"/>
      <c r="BA652" s="66"/>
      <c r="BB652" s="66"/>
      <c r="BC652" s="66"/>
      <c r="BD652" s="66"/>
      <c r="BE652" s="66"/>
      <c r="BF652" s="66"/>
      <c r="BG652" s="66"/>
      <c r="BH652" s="66"/>
      <c r="BI652" s="66"/>
      <c r="BP652" s="132"/>
      <c r="BQ652" s="132"/>
      <c r="BR652" s="132"/>
      <c r="BS652" s="132"/>
      <c r="BU652" s="66"/>
      <c r="BV652" s="124"/>
    </row>
    <row r="653" spans="2:74" s="10" customFormat="1" ht="14.25" customHeight="1">
      <c r="B653" s="505"/>
      <c r="C653" s="507"/>
      <c r="D653" s="494"/>
      <c r="E653" s="501"/>
      <c r="F653" s="501"/>
      <c r="G653" s="101" t="s">
        <v>146</v>
      </c>
      <c r="H653" s="183">
        <v>52525111</v>
      </c>
      <c r="I653" s="151">
        <f>IFERROR(H653/E651,"-")</f>
        <v>1.9969454573928607E-2</v>
      </c>
      <c r="J653" s="183">
        <v>1227</v>
      </c>
      <c r="K653" s="151">
        <f>IFERROR(J653/F651,"-")</f>
        <v>0.28337182448036952</v>
      </c>
      <c r="L653" s="186">
        <f t="shared" si="643"/>
        <v>42807.751426242867</v>
      </c>
      <c r="M653" s="86">
        <f t="shared" si="658"/>
        <v>2.2783399870021353E-2</v>
      </c>
      <c r="N653" s="501"/>
      <c r="O653" s="501"/>
      <c r="P653" s="101" t="s">
        <v>146</v>
      </c>
      <c r="Q653" s="183">
        <v>6300168</v>
      </c>
      <c r="R653" s="151">
        <f>IFERROR(Q653/N651,"-")</f>
        <v>1.2944309006523038E-2</v>
      </c>
      <c r="S653" s="183">
        <v>201</v>
      </c>
      <c r="T653" s="151">
        <f>IFERROR(S653/O651,"-")</f>
        <v>0.3322314049586777</v>
      </c>
      <c r="U653" s="186">
        <f t="shared" si="644"/>
        <v>31344.119402985074</v>
      </c>
      <c r="V653" s="86">
        <f t="shared" si="659"/>
        <v>3.7322439884876057E-3</v>
      </c>
      <c r="W653" s="501"/>
      <c r="X653" s="501"/>
      <c r="Y653" s="101" t="s">
        <v>146</v>
      </c>
      <c r="Z653" s="183">
        <v>2401220</v>
      </c>
      <c r="AA653" s="151">
        <f>IFERROR(Z653/W651,"-")</f>
        <v>1.0745770007083683E-2</v>
      </c>
      <c r="AB653" s="183">
        <v>98</v>
      </c>
      <c r="AC653" s="151">
        <f>IFERROR(AB653/X651,"-")</f>
        <v>0.30914826498422715</v>
      </c>
      <c r="AD653" s="186">
        <f t="shared" si="645"/>
        <v>24502.244897959183</v>
      </c>
      <c r="AE653" s="86">
        <f t="shared" si="660"/>
        <v>1.81970104911336E-3</v>
      </c>
      <c r="AF653" s="501"/>
      <c r="AG653" s="501"/>
      <c r="AH653" s="101" t="s">
        <v>146</v>
      </c>
      <c r="AI653" s="183">
        <v>4184337</v>
      </c>
      <c r="AJ653" s="151">
        <f>IFERROR(AI653/AF651,"-")</f>
        <v>7.1976172163733775E-3</v>
      </c>
      <c r="AK653" s="183">
        <v>183</v>
      </c>
      <c r="AL653" s="151">
        <f>IFERROR(AK653/AG651,"-")</f>
        <v>0.28864353312302837</v>
      </c>
      <c r="AM653" s="186">
        <f t="shared" si="646"/>
        <v>22865.22950819672</v>
      </c>
      <c r="AN653" s="86">
        <f t="shared" si="661"/>
        <v>3.398013183548417E-3</v>
      </c>
      <c r="AO653" s="501"/>
      <c r="AP653" s="520"/>
      <c r="AQ653" s="101" t="s">
        <v>146</v>
      </c>
      <c r="AR653" s="183">
        <f t="shared" si="641"/>
        <v>65410836</v>
      </c>
      <c r="AS653" s="151">
        <f>IFERROR(AR653/AO651,"-")</f>
        <v>1.6678806435294333E-2</v>
      </c>
      <c r="AT653" s="183">
        <f t="shared" si="642"/>
        <v>1709</v>
      </c>
      <c r="AU653" s="151">
        <f>IFERROR(AT653/AP651,"-")</f>
        <v>0.2903499830105335</v>
      </c>
      <c r="AV653" s="186">
        <f t="shared" si="647"/>
        <v>38274.333528379168</v>
      </c>
      <c r="AW653" s="86">
        <f t="shared" si="662"/>
        <v>3.1733358091170734E-2</v>
      </c>
      <c r="AX653" s="98"/>
      <c r="AY653" s="66"/>
      <c r="AZ653" s="66"/>
      <c r="BA653" s="66"/>
      <c r="BB653" s="66"/>
      <c r="BC653" s="66"/>
      <c r="BD653" s="66"/>
      <c r="BE653" s="66"/>
      <c r="BF653" s="66"/>
      <c r="BG653" s="66"/>
      <c r="BH653" s="66"/>
      <c r="BI653" s="66"/>
      <c r="BP653" s="132"/>
      <c r="BQ653" s="132"/>
      <c r="BR653" s="132"/>
      <c r="BS653" s="132"/>
      <c r="BU653" s="66"/>
      <c r="BV653" s="124"/>
    </row>
    <row r="654" spans="2:74" s="10" customFormat="1" ht="14.25" customHeight="1">
      <c r="B654" s="505"/>
      <c r="C654" s="507"/>
      <c r="D654" s="494"/>
      <c r="E654" s="501"/>
      <c r="F654" s="501"/>
      <c r="G654" s="101" t="s">
        <v>147</v>
      </c>
      <c r="H654" s="183">
        <v>2123466</v>
      </c>
      <c r="I654" s="151">
        <f>IFERROR(H654/E651,"-")</f>
        <v>8.0731781464073215E-4</v>
      </c>
      <c r="J654" s="183">
        <v>155</v>
      </c>
      <c r="K654" s="151">
        <f>IFERROR(J654/F651,"-")</f>
        <v>3.5796766743648963E-2</v>
      </c>
      <c r="L654" s="186">
        <f t="shared" si="643"/>
        <v>13699.780645161291</v>
      </c>
      <c r="M654" s="86">
        <f t="shared" si="658"/>
        <v>2.8780985980874571E-3</v>
      </c>
      <c r="N654" s="501"/>
      <c r="O654" s="501"/>
      <c r="P654" s="101" t="s">
        <v>147</v>
      </c>
      <c r="Q654" s="183">
        <v>674108</v>
      </c>
      <c r="R654" s="151">
        <f>IFERROR(Q654/N651,"-")</f>
        <v>1.3850205670339637E-3</v>
      </c>
      <c r="S654" s="183">
        <v>20</v>
      </c>
      <c r="T654" s="151">
        <f>IFERROR(S654/O651,"-")</f>
        <v>3.3057851239669422E-2</v>
      </c>
      <c r="U654" s="186">
        <f t="shared" si="644"/>
        <v>33705.4</v>
      </c>
      <c r="V654" s="86">
        <f t="shared" si="659"/>
        <v>3.7136756104354284E-4</v>
      </c>
      <c r="W654" s="501"/>
      <c r="X654" s="501"/>
      <c r="Y654" s="101" t="s">
        <v>147</v>
      </c>
      <c r="Z654" s="183">
        <v>153937</v>
      </c>
      <c r="AA654" s="151">
        <f>IFERROR(Z654/W651,"-")</f>
        <v>6.8888798093487511E-4</v>
      </c>
      <c r="AB654" s="183">
        <v>12</v>
      </c>
      <c r="AC654" s="151">
        <f>IFERROR(AB654/X651,"-")</f>
        <v>3.7854889589905363E-2</v>
      </c>
      <c r="AD654" s="186">
        <f t="shared" si="645"/>
        <v>12828.083333333334</v>
      </c>
      <c r="AE654" s="86">
        <f t="shared" si="660"/>
        <v>2.2282053662612571E-4</v>
      </c>
      <c r="AF654" s="501"/>
      <c r="AG654" s="501"/>
      <c r="AH654" s="101" t="s">
        <v>147</v>
      </c>
      <c r="AI654" s="183">
        <v>298458</v>
      </c>
      <c r="AJ654" s="151">
        <f>IFERROR(AI654/AF651,"-")</f>
        <v>5.1338753048914688E-4</v>
      </c>
      <c r="AK654" s="183">
        <v>22</v>
      </c>
      <c r="AL654" s="151">
        <f>IFERROR(AK654/AG651,"-")</f>
        <v>3.4700315457413249E-2</v>
      </c>
      <c r="AM654" s="186">
        <f t="shared" si="646"/>
        <v>13566.272727272728</v>
      </c>
      <c r="AN654" s="86">
        <f t="shared" si="661"/>
        <v>4.0850431714789715E-4</v>
      </c>
      <c r="AO654" s="501"/>
      <c r="AP654" s="520"/>
      <c r="AQ654" s="101" t="s">
        <v>147</v>
      </c>
      <c r="AR654" s="183">
        <f t="shared" si="641"/>
        <v>3249969</v>
      </c>
      <c r="AS654" s="151">
        <f>IFERROR(AR654/AO651,"-")</f>
        <v>8.2869455867690003E-4</v>
      </c>
      <c r="AT654" s="183">
        <f t="shared" si="642"/>
        <v>209</v>
      </c>
      <c r="AU654" s="151">
        <f>IFERROR(AT654/AP651,"-")</f>
        <v>3.5507985049269455E-2</v>
      </c>
      <c r="AV654" s="186">
        <f t="shared" si="647"/>
        <v>15550.09090909091</v>
      </c>
      <c r="AW654" s="86">
        <f t="shared" si="662"/>
        <v>3.8807910129050227E-3</v>
      </c>
      <c r="AX654" s="98"/>
      <c r="AY654" s="66"/>
      <c r="AZ654" s="66"/>
      <c r="BA654" s="66"/>
      <c r="BB654" s="66"/>
      <c r="BC654" s="66"/>
      <c r="BD654" s="66"/>
      <c r="BE654" s="66"/>
      <c r="BF654" s="66"/>
      <c r="BG654" s="66"/>
      <c r="BH654" s="66"/>
      <c r="BI654" s="66"/>
      <c r="BP654" s="132"/>
      <c r="BQ654" s="132"/>
      <c r="BR654" s="132"/>
      <c r="BS654" s="132"/>
      <c r="BU654" s="66"/>
      <c r="BV654" s="124"/>
    </row>
    <row r="655" spans="2:74" s="10" customFormat="1" ht="14.25" customHeight="1">
      <c r="B655" s="505"/>
      <c r="C655" s="507"/>
      <c r="D655" s="494"/>
      <c r="E655" s="501"/>
      <c r="F655" s="501"/>
      <c r="G655" s="101" t="s">
        <v>148</v>
      </c>
      <c r="H655" s="183">
        <v>69993005</v>
      </c>
      <c r="I655" s="151">
        <f>IFERROR(H655/E651,"-")</f>
        <v>2.6610550786656268E-2</v>
      </c>
      <c r="J655" s="183">
        <v>1377</v>
      </c>
      <c r="K655" s="151">
        <f>IFERROR(J655/F651,"-")</f>
        <v>0.31801385681293304</v>
      </c>
      <c r="L655" s="186">
        <f t="shared" si="643"/>
        <v>50830.068990559186</v>
      </c>
      <c r="M655" s="86">
        <f t="shared" si="658"/>
        <v>2.5568656577847924E-2</v>
      </c>
      <c r="N655" s="501"/>
      <c r="O655" s="501"/>
      <c r="P655" s="101" t="s">
        <v>148</v>
      </c>
      <c r="Q655" s="183">
        <v>14127513</v>
      </c>
      <c r="R655" s="151">
        <f>IFERROR(Q655/N651,"-")</f>
        <v>2.9026351958498776E-2</v>
      </c>
      <c r="S655" s="183">
        <v>233</v>
      </c>
      <c r="T655" s="151">
        <f>IFERROR(S655/O651,"-")</f>
        <v>0.38512396694214879</v>
      </c>
      <c r="U655" s="186">
        <f t="shared" si="644"/>
        <v>60633.103004291843</v>
      </c>
      <c r="V655" s="86">
        <f t="shared" si="659"/>
        <v>4.3264320861572739E-3</v>
      </c>
      <c r="W655" s="501"/>
      <c r="X655" s="501"/>
      <c r="Y655" s="101" t="s">
        <v>148</v>
      </c>
      <c r="Z655" s="183">
        <v>7846270</v>
      </c>
      <c r="AA655" s="151">
        <f>IFERROR(Z655/W651,"-")</f>
        <v>3.5113072868575339E-2</v>
      </c>
      <c r="AB655" s="183">
        <v>108</v>
      </c>
      <c r="AC655" s="151">
        <f>IFERROR(AB655/X651,"-")</f>
        <v>0.34069400630914826</v>
      </c>
      <c r="AD655" s="186">
        <f t="shared" si="645"/>
        <v>72650.648148148146</v>
      </c>
      <c r="AE655" s="86">
        <f t="shared" si="660"/>
        <v>2.0053848296351312E-3</v>
      </c>
      <c r="AF655" s="501"/>
      <c r="AG655" s="501"/>
      <c r="AH655" s="101" t="s">
        <v>148</v>
      </c>
      <c r="AI655" s="183">
        <v>17294525</v>
      </c>
      <c r="AJ655" s="151">
        <f>IFERROR(AI655/AF651,"-")</f>
        <v>2.9748887551122146E-2</v>
      </c>
      <c r="AK655" s="183">
        <v>255</v>
      </c>
      <c r="AL655" s="151">
        <f>IFERROR(AK655/AG651,"-")</f>
        <v>0.40220820189274448</v>
      </c>
      <c r="AM655" s="186">
        <f t="shared" si="646"/>
        <v>67821.666666666672</v>
      </c>
      <c r="AN655" s="86">
        <f t="shared" si="661"/>
        <v>4.7349364033051709E-3</v>
      </c>
      <c r="AO655" s="501"/>
      <c r="AP655" s="520"/>
      <c r="AQ655" s="101" t="s">
        <v>148</v>
      </c>
      <c r="AR655" s="183">
        <f t="shared" si="641"/>
        <v>109261313</v>
      </c>
      <c r="AS655" s="151">
        <f>IFERROR(AR655/AO651,"-")</f>
        <v>2.7860036682501785E-2</v>
      </c>
      <c r="AT655" s="183">
        <f t="shared" si="642"/>
        <v>1973</v>
      </c>
      <c r="AU655" s="151">
        <f>IFERROR(AT655/AP651,"-")</f>
        <v>0.33520217465171592</v>
      </c>
      <c r="AV655" s="186">
        <f t="shared" si="647"/>
        <v>55378.263051191083</v>
      </c>
      <c r="AW655" s="86">
        <f t="shared" si="662"/>
        <v>3.6635409896945505E-2</v>
      </c>
      <c r="AX655" s="98"/>
      <c r="AY655" s="66"/>
      <c r="AZ655" s="66"/>
      <c r="BA655" s="66"/>
      <c r="BB655" s="66"/>
      <c r="BC655" s="66"/>
      <c r="BD655" s="66"/>
      <c r="BE655" s="66"/>
      <c r="BF655" s="66"/>
      <c r="BG655" s="66"/>
      <c r="BH655" s="66"/>
      <c r="BI655" s="66"/>
      <c r="BP655" s="132"/>
      <c r="BQ655" s="132"/>
      <c r="BR655" s="132"/>
      <c r="BS655" s="132"/>
      <c r="BU655" s="66"/>
      <c r="BV655" s="124"/>
    </row>
    <row r="656" spans="2:74" s="10" customFormat="1" ht="14.25" customHeight="1">
      <c r="B656" s="505"/>
      <c r="C656" s="507"/>
      <c r="D656" s="494"/>
      <c r="E656" s="501"/>
      <c r="F656" s="501"/>
      <c r="G656" s="101" t="s">
        <v>149</v>
      </c>
      <c r="H656" s="183">
        <v>96617091</v>
      </c>
      <c r="I656" s="151">
        <f>IFERROR(H656/E651,"-")</f>
        <v>3.6732727890658366E-2</v>
      </c>
      <c r="J656" s="183">
        <v>1358</v>
      </c>
      <c r="K656" s="151">
        <f>IFERROR(J656/F651,"-")</f>
        <v>0.31362586605080833</v>
      </c>
      <c r="L656" s="186">
        <f t="shared" si="643"/>
        <v>71146.606038291604</v>
      </c>
      <c r="M656" s="86">
        <f t="shared" si="658"/>
        <v>2.5215857394856558E-2</v>
      </c>
      <c r="N656" s="501"/>
      <c r="O656" s="501"/>
      <c r="P656" s="101" t="s">
        <v>149</v>
      </c>
      <c r="Q656" s="183">
        <v>19215571</v>
      </c>
      <c r="R656" s="151">
        <f>IFERROR(Q656/N651,"-")</f>
        <v>3.9480262869304901E-2</v>
      </c>
      <c r="S656" s="183">
        <v>211</v>
      </c>
      <c r="T656" s="151">
        <f>IFERROR(S656/O651,"-")</f>
        <v>0.34876033057851241</v>
      </c>
      <c r="U656" s="186">
        <f t="shared" si="644"/>
        <v>91069.056872037909</v>
      </c>
      <c r="V656" s="86">
        <f t="shared" si="659"/>
        <v>3.9179277690093769E-3</v>
      </c>
      <c r="W656" s="501"/>
      <c r="X656" s="501"/>
      <c r="Y656" s="101" t="s">
        <v>149</v>
      </c>
      <c r="Z656" s="183">
        <v>9308482</v>
      </c>
      <c r="AA656" s="151">
        <f>IFERROR(Z656/W651,"-")</f>
        <v>4.1656660650451989E-2</v>
      </c>
      <c r="AB656" s="183">
        <v>103</v>
      </c>
      <c r="AC656" s="151">
        <f>IFERROR(AB656/X651,"-")</f>
        <v>0.32492113564668768</v>
      </c>
      <c r="AD656" s="186">
        <f t="shared" si="645"/>
        <v>90373.611650485444</v>
      </c>
      <c r="AE656" s="86">
        <f t="shared" si="660"/>
        <v>1.9125429393742456E-3</v>
      </c>
      <c r="AF656" s="501"/>
      <c r="AG656" s="501"/>
      <c r="AH656" s="101" t="s">
        <v>149</v>
      </c>
      <c r="AI656" s="183">
        <v>23044208</v>
      </c>
      <c r="AJ656" s="151">
        <f>IFERROR(AI656/AF651,"-")</f>
        <v>3.9639108474888406E-2</v>
      </c>
      <c r="AK656" s="183">
        <v>216</v>
      </c>
      <c r="AL656" s="151">
        <f>IFERROR(AK656/AG651,"-")</f>
        <v>0.34069400630914826</v>
      </c>
      <c r="AM656" s="186">
        <f t="shared" si="646"/>
        <v>106686.14814814815</v>
      </c>
      <c r="AN656" s="86">
        <f t="shared" si="661"/>
        <v>4.0107696592702625E-3</v>
      </c>
      <c r="AO656" s="501"/>
      <c r="AP656" s="520"/>
      <c r="AQ656" s="101" t="s">
        <v>149</v>
      </c>
      <c r="AR656" s="183">
        <f t="shared" si="641"/>
        <v>148185352</v>
      </c>
      <c r="AS656" s="151">
        <f>IFERROR(AR656/AO651,"-")</f>
        <v>3.7785097297242248E-2</v>
      </c>
      <c r="AT656" s="183">
        <f t="shared" si="642"/>
        <v>1888</v>
      </c>
      <c r="AU656" s="151">
        <f>IFERROR(AT656/AP651,"-")</f>
        <v>0.32076112810057766</v>
      </c>
      <c r="AV656" s="186">
        <f t="shared" si="647"/>
        <v>78488.004237288129</v>
      </c>
      <c r="AW656" s="86">
        <f t="shared" si="662"/>
        <v>3.5057097762510446E-2</v>
      </c>
      <c r="AX656" s="98"/>
      <c r="AY656" s="66"/>
      <c r="AZ656" s="66"/>
      <c r="BA656" s="66"/>
      <c r="BB656" s="66"/>
      <c r="BC656" s="66"/>
      <c r="BD656" s="66"/>
      <c r="BE656" s="66"/>
      <c r="BF656" s="66"/>
      <c r="BG656" s="66"/>
      <c r="BH656" s="66"/>
      <c r="BI656" s="66"/>
      <c r="BP656" s="132"/>
      <c r="BQ656" s="132"/>
      <c r="BR656" s="132"/>
      <c r="BS656" s="132"/>
      <c r="BU656" s="66"/>
      <c r="BV656" s="124"/>
    </row>
    <row r="657" spans="2:74" s="10" customFormat="1" ht="14.25" customHeight="1">
      <c r="B657" s="505"/>
      <c r="C657" s="507"/>
      <c r="D657" s="494"/>
      <c r="E657" s="501"/>
      <c r="F657" s="501"/>
      <c r="G657" s="101" t="s">
        <v>150</v>
      </c>
      <c r="H657" s="183">
        <v>131441272</v>
      </c>
      <c r="I657" s="151">
        <f>IFERROR(H657/E651,"-")</f>
        <v>4.9972488593948788E-2</v>
      </c>
      <c r="J657" s="183">
        <v>415</v>
      </c>
      <c r="K657" s="151">
        <f>IFERROR(J657/F651,"-")</f>
        <v>9.5842956120092374E-2</v>
      </c>
      <c r="L657" s="186">
        <f t="shared" si="643"/>
        <v>316725.956626506</v>
      </c>
      <c r="M657" s="86">
        <f t="shared" si="658"/>
        <v>7.7058768916535144E-3</v>
      </c>
      <c r="N657" s="501"/>
      <c r="O657" s="501"/>
      <c r="P657" s="101" t="s">
        <v>150</v>
      </c>
      <c r="Q657" s="183">
        <v>18807556</v>
      </c>
      <c r="R657" s="151">
        <f>IFERROR(Q657/N651,"-")</f>
        <v>3.8641956297274363E-2</v>
      </c>
      <c r="S657" s="183">
        <v>64</v>
      </c>
      <c r="T657" s="151">
        <f>IFERROR(S657/O651,"-")</f>
        <v>0.10578512396694215</v>
      </c>
      <c r="U657" s="186">
        <f t="shared" si="644"/>
        <v>293868.0625</v>
      </c>
      <c r="V657" s="86">
        <f t="shared" si="659"/>
        <v>1.188376195339337E-3</v>
      </c>
      <c r="W657" s="501"/>
      <c r="X657" s="501"/>
      <c r="Y657" s="101" t="s">
        <v>150</v>
      </c>
      <c r="Z657" s="183">
        <v>11762021</v>
      </c>
      <c r="AA657" s="151">
        <f>IFERROR(Z657/W651,"-")</f>
        <v>5.2636564948021596E-2</v>
      </c>
      <c r="AB657" s="183">
        <v>39</v>
      </c>
      <c r="AC657" s="151">
        <f>IFERROR(AB657/X651,"-")</f>
        <v>0.12302839116719243</v>
      </c>
      <c r="AD657" s="186">
        <f t="shared" si="645"/>
        <v>301590.28205128206</v>
      </c>
      <c r="AE657" s="86">
        <f t="shared" si="660"/>
        <v>7.241667440349086E-4</v>
      </c>
      <c r="AF657" s="501"/>
      <c r="AG657" s="501"/>
      <c r="AH657" s="101" t="s">
        <v>150</v>
      </c>
      <c r="AI657" s="183">
        <v>49412055</v>
      </c>
      <c r="AJ657" s="151">
        <f>IFERROR(AI657/AF651,"-")</f>
        <v>8.4995318915371348E-2</v>
      </c>
      <c r="AK657" s="183">
        <v>84</v>
      </c>
      <c r="AL657" s="151">
        <f>IFERROR(AK657/AG651,"-")</f>
        <v>0.13249211356466878</v>
      </c>
      <c r="AM657" s="186">
        <f t="shared" si="646"/>
        <v>588238.75</v>
      </c>
      <c r="AN657" s="86">
        <f t="shared" si="661"/>
        <v>1.5597437563828799E-3</v>
      </c>
      <c r="AO657" s="501"/>
      <c r="AP657" s="520"/>
      <c r="AQ657" s="101" t="s">
        <v>150</v>
      </c>
      <c r="AR657" s="183">
        <f t="shared" si="641"/>
        <v>211422904</v>
      </c>
      <c r="AS657" s="151">
        <f>IFERROR(AR657/AO651,"-")</f>
        <v>5.3909748100510683E-2</v>
      </c>
      <c r="AT657" s="183">
        <f t="shared" si="642"/>
        <v>602</v>
      </c>
      <c r="AU657" s="151">
        <f>IFERROR(AT657/AP651,"-")</f>
        <v>0.10227658851512063</v>
      </c>
      <c r="AV657" s="186">
        <f t="shared" si="647"/>
        <v>351200.83720930235</v>
      </c>
      <c r="AW657" s="86">
        <f t="shared" si="662"/>
        <v>1.1178163587410639E-2</v>
      </c>
      <c r="AX657" s="98"/>
      <c r="AY657" s="66"/>
      <c r="AZ657" s="66"/>
      <c r="BA657" s="66"/>
      <c r="BB657" s="66"/>
      <c r="BC657" s="66"/>
      <c r="BD657" s="66"/>
      <c r="BE657" s="66"/>
      <c r="BF657" s="66"/>
      <c r="BG657" s="66"/>
      <c r="BH657" s="66"/>
      <c r="BI657" s="66"/>
      <c r="BP657" s="132"/>
      <c r="BQ657" s="132"/>
      <c r="BR657" s="132"/>
      <c r="BS657" s="132"/>
      <c r="BU657" s="66"/>
      <c r="BV657" s="124"/>
    </row>
    <row r="658" spans="2:74" s="10" customFormat="1" ht="14.25" customHeight="1">
      <c r="B658" s="505"/>
      <c r="C658" s="507"/>
      <c r="D658" s="494"/>
      <c r="E658" s="501"/>
      <c r="F658" s="501"/>
      <c r="G658" s="101" t="s">
        <v>160</v>
      </c>
      <c r="H658" s="183">
        <v>3672</v>
      </c>
      <c r="I658" s="151">
        <f>IFERROR(H658/E651,"-")</f>
        <v>1.396052969701784E-6</v>
      </c>
      <c r="J658" s="183">
        <v>1</v>
      </c>
      <c r="K658" s="151">
        <f>IFERROR(J658/F651,"-")</f>
        <v>2.3094688221709007E-4</v>
      </c>
      <c r="L658" s="186">
        <f t="shared" si="643"/>
        <v>3672</v>
      </c>
      <c r="M658" s="86">
        <f t="shared" si="658"/>
        <v>1.8568378052177141E-5</v>
      </c>
      <c r="N658" s="501"/>
      <c r="O658" s="501"/>
      <c r="P658" s="101" t="s">
        <v>160</v>
      </c>
      <c r="Q658" s="183">
        <v>0</v>
      </c>
      <c r="R658" s="151">
        <f>IFERROR(Q658/N651,"-")</f>
        <v>0</v>
      </c>
      <c r="S658" s="183">
        <v>0</v>
      </c>
      <c r="T658" s="151">
        <f>IFERROR(S658/O651,"-")</f>
        <v>0</v>
      </c>
      <c r="U658" s="186" t="str">
        <f t="shared" si="644"/>
        <v>-</v>
      </c>
      <c r="V658" s="86">
        <f t="shared" si="659"/>
        <v>0</v>
      </c>
      <c r="W658" s="501"/>
      <c r="X658" s="501"/>
      <c r="Y658" s="101" t="s">
        <v>160</v>
      </c>
      <c r="Z658" s="183">
        <v>0</v>
      </c>
      <c r="AA658" s="151">
        <f>IFERROR(Z658/W651,"-")</f>
        <v>0</v>
      </c>
      <c r="AB658" s="183">
        <v>0</v>
      </c>
      <c r="AC658" s="151">
        <f>IFERROR(AB658/X651,"-")</f>
        <v>0</v>
      </c>
      <c r="AD658" s="186" t="str">
        <f t="shared" si="645"/>
        <v>-</v>
      </c>
      <c r="AE658" s="86">
        <f t="shared" si="660"/>
        <v>0</v>
      </c>
      <c r="AF658" s="501"/>
      <c r="AG658" s="501"/>
      <c r="AH658" s="101" t="s">
        <v>160</v>
      </c>
      <c r="AI658" s="183">
        <v>4361</v>
      </c>
      <c r="AJ658" s="151">
        <f>IFERROR(AI658/AF651,"-")</f>
        <v>7.5015011172867526E-6</v>
      </c>
      <c r="AK658" s="183">
        <v>2</v>
      </c>
      <c r="AL658" s="151">
        <f>IFERROR(AK658/AG651,"-")</f>
        <v>3.1545741324921135E-3</v>
      </c>
      <c r="AM658" s="186">
        <f t="shared" si="646"/>
        <v>2180.5</v>
      </c>
      <c r="AN658" s="86">
        <f t="shared" si="661"/>
        <v>3.7136756104354282E-5</v>
      </c>
      <c r="AO658" s="501"/>
      <c r="AP658" s="520"/>
      <c r="AQ658" s="101" t="s">
        <v>160</v>
      </c>
      <c r="AR658" s="183">
        <f t="shared" si="641"/>
        <v>8033</v>
      </c>
      <c r="AS658" s="151">
        <f>IFERROR(AR658/AO651,"-")</f>
        <v>2.048297503715124E-6</v>
      </c>
      <c r="AT658" s="183">
        <f t="shared" si="642"/>
        <v>3</v>
      </c>
      <c r="AU658" s="151">
        <f>IFERROR(AT658/AP651,"-")</f>
        <v>5.0968399592252807E-4</v>
      </c>
      <c r="AV658" s="186">
        <f t="shared" si="647"/>
        <v>2677.6666666666665</v>
      </c>
      <c r="AW658" s="86">
        <f t="shared" si="662"/>
        <v>5.5705134156531427E-5</v>
      </c>
      <c r="AX658" s="98"/>
      <c r="AY658" s="66"/>
      <c r="AZ658" s="66"/>
      <c r="BA658" s="66"/>
      <c r="BB658" s="66"/>
      <c r="BC658" s="66"/>
      <c r="BD658" s="66"/>
      <c r="BE658" s="66"/>
      <c r="BF658" s="66"/>
      <c r="BG658" s="66"/>
      <c r="BH658" s="66"/>
      <c r="BI658" s="66"/>
      <c r="BP658" s="132"/>
      <c r="BQ658" s="132"/>
      <c r="BR658" s="132"/>
      <c r="BS658" s="132"/>
      <c r="BU658" s="66"/>
      <c r="BV658" s="124"/>
    </row>
    <row r="659" spans="2:74" s="10" customFormat="1" ht="14.25" customHeight="1">
      <c r="B659" s="505"/>
      <c r="C659" s="507"/>
      <c r="D659" s="494"/>
      <c r="E659" s="501"/>
      <c r="F659" s="501"/>
      <c r="G659" s="101" t="s">
        <v>151</v>
      </c>
      <c r="H659" s="183">
        <v>2890828</v>
      </c>
      <c r="I659" s="151">
        <f>IFERROR(H659/E651,"-")</f>
        <v>1.0990601890787225E-3</v>
      </c>
      <c r="J659" s="183">
        <v>60</v>
      </c>
      <c r="K659" s="151">
        <f>IFERROR(J659/F651,"-")</f>
        <v>1.3856812933025405E-2</v>
      </c>
      <c r="L659" s="186">
        <f t="shared" si="643"/>
        <v>48180.466666666667</v>
      </c>
      <c r="M659" s="86">
        <f t="shared" si="658"/>
        <v>1.1141026831306285E-3</v>
      </c>
      <c r="N659" s="501"/>
      <c r="O659" s="501"/>
      <c r="P659" s="101" t="s">
        <v>151</v>
      </c>
      <c r="Q659" s="183">
        <v>679747</v>
      </c>
      <c r="R659" s="151">
        <f>IFERROR(Q659/N651,"-")</f>
        <v>1.3966064419642485E-3</v>
      </c>
      <c r="S659" s="183">
        <v>16</v>
      </c>
      <c r="T659" s="151">
        <f>IFERROR(S659/O651,"-")</f>
        <v>2.6446280991735537E-2</v>
      </c>
      <c r="U659" s="186">
        <f t="shared" si="644"/>
        <v>42484.1875</v>
      </c>
      <c r="V659" s="86">
        <f t="shared" si="659"/>
        <v>2.9709404883483426E-4</v>
      </c>
      <c r="W659" s="501"/>
      <c r="X659" s="501"/>
      <c r="Y659" s="101" t="s">
        <v>151</v>
      </c>
      <c r="Z659" s="183">
        <v>189301</v>
      </c>
      <c r="AA659" s="151">
        <f>IFERROR(Z659/W651,"-")</f>
        <v>8.4714645393214622E-4</v>
      </c>
      <c r="AB659" s="183">
        <v>7</v>
      </c>
      <c r="AC659" s="151">
        <f>IFERROR(AB659/X651,"-")</f>
        <v>2.2082018927444796E-2</v>
      </c>
      <c r="AD659" s="186">
        <f t="shared" si="645"/>
        <v>27043</v>
      </c>
      <c r="AE659" s="86">
        <f t="shared" si="660"/>
        <v>1.2997864636524E-4</v>
      </c>
      <c r="AF659" s="501"/>
      <c r="AG659" s="501"/>
      <c r="AH659" s="101" t="s">
        <v>151</v>
      </c>
      <c r="AI659" s="183">
        <v>557643</v>
      </c>
      <c r="AJ659" s="151">
        <f>IFERROR(AI659/AF651,"-")</f>
        <v>9.5922026772463575E-4</v>
      </c>
      <c r="AK659" s="183">
        <v>15</v>
      </c>
      <c r="AL659" s="151">
        <f>IFERROR(AK659/AG651,"-")</f>
        <v>2.365930599369085E-2</v>
      </c>
      <c r="AM659" s="186">
        <f t="shared" si="646"/>
        <v>37176.199999999997</v>
      </c>
      <c r="AN659" s="86">
        <f t="shared" si="661"/>
        <v>2.7852567078265713E-4</v>
      </c>
      <c r="AO659" s="501"/>
      <c r="AP659" s="520"/>
      <c r="AQ659" s="101" t="s">
        <v>151</v>
      </c>
      <c r="AR659" s="183">
        <f t="shared" si="641"/>
        <v>4317519</v>
      </c>
      <c r="AS659" s="151">
        <f>IFERROR(AR659/AO651,"-")</f>
        <v>1.1009041939428132E-3</v>
      </c>
      <c r="AT659" s="183">
        <f t="shared" si="642"/>
        <v>98</v>
      </c>
      <c r="AU659" s="151">
        <f>IFERROR(AT659/AP651,"-")</f>
        <v>1.6649677200135916E-2</v>
      </c>
      <c r="AV659" s="186">
        <f t="shared" si="647"/>
        <v>44056.316326530614</v>
      </c>
      <c r="AW659" s="86">
        <f t="shared" si="662"/>
        <v>1.81970104911336E-3</v>
      </c>
      <c r="AX659" s="98"/>
      <c r="AY659" s="66"/>
      <c r="AZ659" s="66"/>
      <c r="BA659" s="66"/>
      <c r="BB659" s="66"/>
      <c r="BC659" s="66"/>
      <c r="BD659" s="66"/>
      <c r="BE659" s="66"/>
      <c r="BF659" s="66"/>
      <c r="BG659" s="66"/>
      <c r="BH659" s="66"/>
      <c r="BI659" s="66"/>
      <c r="BP659" s="132"/>
      <c r="BQ659" s="132"/>
      <c r="BR659" s="132"/>
      <c r="BS659" s="132"/>
      <c r="BU659" s="66"/>
      <c r="BV659" s="124"/>
    </row>
    <row r="660" spans="2:74" s="10" customFormat="1" ht="14.25" customHeight="1">
      <c r="B660" s="505"/>
      <c r="C660" s="507"/>
      <c r="D660" s="494"/>
      <c r="E660" s="501"/>
      <c r="F660" s="501"/>
      <c r="G660" s="101" t="s">
        <v>152</v>
      </c>
      <c r="H660" s="183">
        <v>1365236</v>
      </c>
      <c r="I660" s="151">
        <f>IFERROR(H660/E651,"-")</f>
        <v>5.1904732356856888E-4</v>
      </c>
      <c r="J660" s="183">
        <v>119</v>
      </c>
      <c r="K660" s="151">
        <f>IFERROR(J660/F651,"-")</f>
        <v>2.7482678983833719E-2</v>
      </c>
      <c r="L660" s="186">
        <f t="shared" si="643"/>
        <v>11472.571428571429</v>
      </c>
      <c r="M660" s="86">
        <f t="shared" si="658"/>
        <v>2.2096369882090797E-3</v>
      </c>
      <c r="N660" s="501"/>
      <c r="O660" s="501"/>
      <c r="P660" s="101" t="s">
        <v>152</v>
      </c>
      <c r="Q660" s="183">
        <v>869283</v>
      </c>
      <c r="R660" s="151">
        <f>IFERROR(Q660/N651,"-")</f>
        <v>1.7860266212134926E-3</v>
      </c>
      <c r="S660" s="183">
        <v>28</v>
      </c>
      <c r="T660" s="151">
        <f>IFERROR(S660/O651,"-")</f>
        <v>4.6280991735537187E-2</v>
      </c>
      <c r="U660" s="186">
        <f t="shared" si="644"/>
        <v>31045.821428571428</v>
      </c>
      <c r="V660" s="86">
        <f t="shared" si="659"/>
        <v>5.1991458546096E-4</v>
      </c>
      <c r="W660" s="501"/>
      <c r="X660" s="501"/>
      <c r="Y660" s="101" t="s">
        <v>152</v>
      </c>
      <c r="Z660" s="183">
        <v>184188</v>
      </c>
      <c r="AA660" s="151">
        <f>IFERROR(Z660/W651,"-")</f>
        <v>8.242651177587765E-4</v>
      </c>
      <c r="AB660" s="183">
        <v>19</v>
      </c>
      <c r="AC660" s="151">
        <f>IFERROR(AB660/X651,"-")</f>
        <v>5.993690851735016E-2</v>
      </c>
      <c r="AD660" s="186">
        <f t="shared" si="645"/>
        <v>9694.105263157895</v>
      </c>
      <c r="AE660" s="86">
        <f t="shared" si="660"/>
        <v>3.5279918299136571E-4</v>
      </c>
      <c r="AF660" s="501"/>
      <c r="AG660" s="501"/>
      <c r="AH660" s="101" t="s">
        <v>152</v>
      </c>
      <c r="AI660" s="183">
        <v>451780</v>
      </c>
      <c r="AJ660" s="151">
        <f>IFERROR(AI660/AF651,"-")</f>
        <v>7.7712180113914447E-4</v>
      </c>
      <c r="AK660" s="183">
        <v>38</v>
      </c>
      <c r="AL660" s="151">
        <f>IFERROR(AK660/AG651,"-")</f>
        <v>5.993690851735016E-2</v>
      </c>
      <c r="AM660" s="186">
        <f t="shared" si="646"/>
        <v>11888.947368421053</v>
      </c>
      <c r="AN660" s="86">
        <f t="shared" si="661"/>
        <v>7.0559836598273141E-4</v>
      </c>
      <c r="AO660" s="501"/>
      <c r="AP660" s="520"/>
      <c r="AQ660" s="101" t="s">
        <v>152</v>
      </c>
      <c r="AR660" s="183">
        <f t="shared" si="641"/>
        <v>2870487</v>
      </c>
      <c r="AS660" s="151">
        <f>IFERROR(AR660/AO651,"-")</f>
        <v>7.3193219924644782E-4</v>
      </c>
      <c r="AT660" s="183">
        <f t="shared" si="642"/>
        <v>204</v>
      </c>
      <c r="AU660" s="151">
        <f>IFERROR(AT660/AP651,"-")</f>
        <v>3.4658511722731905E-2</v>
      </c>
      <c r="AV660" s="186">
        <f t="shared" si="647"/>
        <v>14071.014705882353</v>
      </c>
      <c r="AW660" s="86">
        <f t="shared" si="662"/>
        <v>3.7879491226441371E-3</v>
      </c>
      <c r="AX660" s="98"/>
      <c r="AY660" s="66"/>
      <c r="AZ660" s="66"/>
      <c r="BA660" s="66"/>
      <c r="BB660" s="66"/>
      <c r="BC660" s="66"/>
      <c r="BD660" s="66"/>
      <c r="BE660" s="66"/>
      <c r="BF660" s="66"/>
      <c r="BG660" s="66"/>
      <c r="BH660" s="66"/>
      <c r="BI660" s="66"/>
      <c r="BP660" s="132"/>
      <c r="BQ660" s="132"/>
      <c r="BR660" s="132"/>
      <c r="BS660" s="132"/>
      <c r="BU660" s="66"/>
      <c r="BV660" s="124"/>
    </row>
    <row r="661" spans="2:74" s="10" customFormat="1" ht="14.25" customHeight="1">
      <c r="B661" s="505"/>
      <c r="C661" s="507"/>
      <c r="D661" s="494"/>
      <c r="E661" s="501"/>
      <c r="F661" s="501"/>
      <c r="G661" s="101" t="s">
        <v>153</v>
      </c>
      <c r="H661" s="183">
        <v>1180243</v>
      </c>
      <c r="I661" s="151">
        <f>IFERROR(H661/E651,"-")</f>
        <v>4.4871507220036567E-4</v>
      </c>
      <c r="J661" s="183">
        <v>29</v>
      </c>
      <c r="K661" s="151">
        <f>IFERROR(J661/F651,"-")</f>
        <v>6.6974595842956121E-3</v>
      </c>
      <c r="L661" s="186">
        <f t="shared" si="643"/>
        <v>40698.034482758623</v>
      </c>
      <c r="M661" s="86">
        <f t="shared" si="658"/>
        <v>5.3848296351313718E-4</v>
      </c>
      <c r="N661" s="501"/>
      <c r="O661" s="501"/>
      <c r="P661" s="101" t="s">
        <v>153</v>
      </c>
      <c r="Q661" s="183">
        <v>86569</v>
      </c>
      <c r="R661" s="151">
        <f>IFERROR(Q661/N651,"-")</f>
        <v>1.7786444526331566E-4</v>
      </c>
      <c r="S661" s="183">
        <v>7</v>
      </c>
      <c r="T661" s="151">
        <f>IFERROR(S661/O651,"-")</f>
        <v>1.1570247933884297E-2</v>
      </c>
      <c r="U661" s="186">
        <f t="shared" si="644"/>
        <v>12367</v>
      </c>
      <c r="V661" s="86">
        <f t="shared" si="659"/>
        <v>1.2997864636524E-4</v>
      </c>
      <c r="W661" s="501"/>
      <c r="X661" s="501"/>
      <c r="Y661" s="101" t="s">
        <v>153</v>
      </c>
      <c r="Z661" s="183">
        <v>3720</v>
      </c>
      <c r="AA661" s="151">
        <f>IFERROR(Z661/W651,"-")</f>
        <v>1.6647481041450303E-5</v>
      </c>
      <c r="AB661" s="183">
        <v>1</v>
      </c>
      <c r="AC661" s="151">
        <f>IFERROR(AB661/X651,"-")</f>
        <v>3.1545741324921135E-3</v>
      </c>
      <c r="AD661" s="186">
        <f t="shared" si="645"/>
        <v>3720</v>
      </c>
      <c r="AE661" s="86">
        <f t="shared" si="660"/>
        <v>1.8568378052177141E-5</v>
      </c>
      <c r="AF661" s="501"/>
      <c r="AG661" s="501"/>
      <c r="AH661" s="101" t="s">
        <v>153</v>
      </c>
      <c r="AI661" s="183">
        <v>835046</v>
      </c>
      <c r="AJ661" s="151">
        <f>IFERROR(AI661/AF651,"-")</f>
        <v>1.4363903925672628E-3</v>
      </c>
      <c r="AK661" s="183">
        <v>28</v>
      </c>
      <c r="AL661" s="151">
        <f>IFERROR(AK661/AG651,"-")</f>
        <v>4.4164037854889593E-2</v>
      </c>
      <c r="AM661" s="186">
        <f t="shared" si="646"/>
        <v>29823.071428571428</v>
      </c>
      <c r="AN661" s="86">
        <f t="shared" si="661"/>
        <v>5.1991458546096E-4</v>
      </c>
      <c r="AO661" s="501"/>
      <c r="AP661" s="520"/>
      <c r="AQ661" s="101" t="s">
        <v>153</v>
      </c>
      <c r="AR661" s="183">
        <f t="shared" si="641"/>
        <v>2105578</v>
      </c>
      <c r="AS661" s="151">
        <f>IFERROR(AR661/AO651,"-")</f>
        <v>5.3689159234127765E-4</v>
      </c>
      <c r="AT661" s="183">
        <f t="shared" si="642"/>
        <v>65</v>
      </c>
      <c r="AU661" s="151">
        <f>IFERROR(AT661/AP651,"-")</f>
        <v>1.1043153244988108E-2</v>
      </c>
      <c r="AV661" s="186">
        <f t="shared" si="647"/>
        <v>32393.507692307692</v>
      </c>
      <c r="AW661" s="86">
        <f t="shared" si="662"/>
        <v>1.2069445733915143E-3</v>
      </c>
      <c r="AX661" s="98"/>
      <c r="AY661" s="66"/>
      <c r="AZ661" s="66"/>
      <c r="BA661" s="66"/>
      <c r="BB661" s="66"/>
      <c r="BC661" s="66"/>
      <c r="BD661" s="66"/>
      <c r="BE661" s="66"/>
      <c r="BF661" s="66"/>
      <c r="BG661" s="66"/>
      <c r="BH661" s="66"/>
      <c r="BI661" s="66"/>
      <c r="BP661" s="132"/>
      <c r="BQ661" s="132"/>
      <c r="BR661" s="132"/>
      <c r="BS661" s="132"/>
      <c r="BU661" s="66"/>
      <c r="BV661" s="124"/>
    </row>
    <row r="662" spans="2:74" s="10" customFormat="1" ht="14.25" customHeight="1">
      <c r="B662" s="505"/>
      <c r="C662" s="507"/>
      <c r="D662" s="494"/>
      <c r="E662" s="501"/>
      <c r="F662" s="501"/>
      <c r="G662" s="101" t="s">
        <v>154</v>
      </c>
      <c r="H662" s="183">
        <v>1596473</v>
      </c>
      <c r="I662" s="151">
        <f>IFERROR(H662/E651,"-")</f>
        <v>6.0696102197677461E-4</v>
      </c>
      <c r="J662" s="183">
        <v>7</v>
      </c>
      <c r="K662" s="151">
        <f>IFERROR(J662/F651,"-")</f>
        <v>1.6166281755196305E-3</v>
      </c>
      <c r="L662" s="186">
        <f t="shared" si="643"/>
        <v>228067.57142857142</v>
      </c>
      <c r="M662" s="86">
        <f t="shared" si="658"/>
        <v>1.2997864636524E-4</v>
      </c>
      <c r="N662" s="501"/>
      <c r="O662" s="501"/>
      <c r="P662" s="101" t="s">
        <v>154</v>
      </c>
      <c r="Q662" s="183">
        <v>32124</v>
      </c>
      <c r="R662" s="151">
        <f>IFERROR(Q662/N651,"-")</f>
        <v>6.6001887969582094E-5</v>
      </c>
      <c r="S662" s="183">
        <v>1</v>
      </c>
      <c r="T662" s="151">
        <f>IFERROR(S662/O651,"-")</f>
        <v>1.652892561983471E-3</v>
      </c>
      <c r="U662" s="186">
        <f t="shared" si="644"/>
        <v>32124</v>
      </c>
      <c r="V662" s="86">
        <f t="shared" si="659"/>
        <v>1.8568378052177141E-5</v>
      </c>
      <c r="W662" s="501"/>
      <c r="X662" s="501"/>
      <c r="Y662" s="101" t="s">
        <v>154</v>
      </c>
      <c r="Z662" s="183">
        <v>16452</v>
      </c>
      <c r="AA662" s="151">
        <f>IFERROR(Z662/W651,"-")</f>
        <v>7.3624827444607635E-5</v>
      </c>
      <c r="AB662" s="183">
        <v>2</v>
      </c>
      <c r="AC662" s="151">
        <f>IFERROR(AB662/X651,"-")</f>
        <v>6.3091482649842269E-3</v>
      </c>
      <c r="AD662" s="186">
        <f t="shared" si="645"/>
        <v>8226</v>
      </c>
      <c r="AE662" s="86">
        <f t="shared" si="660"/>
        <v>3.7136756104354282E-5</v>
      </c>
      <c r="AF662" s="501"/>
      <c r="AG662" s="501"/>
      <c r="AH662" s="101" t="s">
        <v>154</v>
      </c>
      <c r="AI662" s="183">
        <v>7558616</v>
      </c>
      <c r="AJ662" s="151">
        <f>IFERROR(AI662/AF651,"-")</f>
        <v>1.3001826729910921E-2</v>
      </c>
      <c r="AK662" s="183">
        <v>15</v>
      </c>
      <c r="AL662" s="151">
        <f>IFERROR(AK662/AG651,"-")</f>
        <v>2.365930599369085E-2</v>
      </c>
      <c r="AM662" s="186">
        <f t="shared" si="646"/>
        <v>503907.73333333334</v>
      </c>
      <c r="AN662" s="86">
        <f t="shared" si="661"/>
        <v>2.7852567078265713E-4</v>
      </c>
      <c r="AO662" s="501"/>
      <c r="AP662" s="520"/>
      <c r="AQ662" s="101" t="s">
        <v>154</v>
      </c>
      <c r="AR662" s="183">
        <f t="shared" si="641"/>
        <v>9203665</v>
      </c>
      <c r="AS662" s="151">
        <f>IFERROR(AR662/AO651,"-")</f>
        <v>2.3467999557488183E-3</v>
      </c>
      <c r="AT662" s="183">
        <f t="shared" si="642"/>
        <v>25</v>
      </c>
      <c r="AU662" s="151">
        <f>IFERROR(AT662/AP651,"-")</f>
        <v>4.2473666326877336E-3</v>
      </c>
      <c r="AV662" s="186">
        <f t="shared" si="647"/>
        <v>368146.6</v>
      </c>
      <c r="AW662" s="86">
        <f t="shared" si="662"/>
        <v>4.6420945130442855E-4</v>
      </c>
      <c r="AX662" s="98"/>
      <c r="AY662" s="66"/>
      <c r="AZ662" s="66"/>
      <c r="BA662" s="66"/>
      <c r="BB662" s="66"/>
      <c r="BC662" s="66"/>
      <c r="BD662" s="66"/>
      <c r="BE662" s="66"/>
      <c r="BF662" s="66"/>
      <c r="BG662" s="66"/>
      <c r="BH662" s="66"/>
      <c r="BI662" s="66"/>
      <c r="BP662" s="132"/>
      <c r="BQ662" s="132"/>
      <c r="BR662" s="132"/>
      <c r="BS662" s="132"/>
      <c r="BU662" s="66"/>
      <c r="BV662" s="124"/>
    </row>
    <row r="663" spans="2:74" s="10" customFormat="1" ht="14.25" customHeight="1">
      <c r="B663" s="505"/>
      <c r="C663" s="507"/>
      <c r="D663" s="494"/>
      <c r="E663" s="501"/>
      <c r="F663" s="501"/>
      <c r="G663" s="101" t="s">
        <v>155</v>
      </c>
      <c r="H663" s="183">
        <v>11372358</v>
      </c>
      <c r="I663" s="151">
        <f>IFERROR(H663/E651,"-")</f>
        <v>4.3236422000032249E-3</v>
      </c>
      <c r="J663" s="183">
        <v>408</v>
      </c>
      <c r="K663" s="151">
        <f>IFERROR(J663/F651,"-")</f>
        <v>9.4226327944572752E-2</v>
      </c>
      <c r="L663" s="186">
        <f t="shared" si="643"/>
        <v>27873.426470588234</v>
      </c>
      <c r="M663" s="86">
        <f t="shared" si="658"/>
        <v>7.5758982452882742E-3</v>
      </c>
      <c r="N663" s="501"/>
      <c r="O663" s="501"/>
      <c r="P663" s="101" t="s">
        <v>155</v>
      </c>
      <c r="Q663" s="183">
        <v>2520936</v>
      </c>
      <c r="R663" s="151">
        <f>IFERROR(Q663/N651,"-")</f>
        <v>5.179508636859868E-3</v>
      </c>
      <c r="S663" s="183">
        <v>98</v>
      </c>
      <c r="T663" s="151">
        <f>IFERROR(S663/O651,"-")</f>
        <v>0.16198347107438016</v>
      </c>
      <c r="U663" s="186">
        <f t="shared" si="644"/>
        <v>25723.836734693876</v>
      </c>
      <c r="V663" s="86">
        <f t="shared" si="659"/>
        <v>1.81970104911336E-3</v>
      </c>
      <c r="W663" s="501"/>
      <c r="X663" s="501"/>
      <c r="Y663" s="101" t="s">
        <v>155</v>
      </c>
      <c r="Z663" s="183">
        <v>1481823</v>
      </c>
      <c r="AA663" s="151">
        <f>IFERROR(Z663/W651,"-")</f>
        <v>6.6313495428185522E-3</v>
      </c>
      <c r="AB663" s="183">
        <v>47</v>
      </c>
      <c r="AC663" s="151">
        <f>IFERROR(AB663/X651,"-")</f>
        <v>0.14826498422712933</v>
      </c>
      <c r="AD663" s="186">
        <f t="shared" si="645"/>
        <v>31528.148936170212</v>
      </c>
      <c r="AE663" s="86">
        <f t="shared" si="660"/>
        <v>8.7271376845232565E-4</v>
      </c>
      <c r="AF663" s="501"/>
      <c r="AG663" s="501"/>
      <c r="AH663" s="101" t="s">
        <v>155</v>
      </c>
      <c r="AI663" s="183">
        <v>4377457</v>
      </c>
      <c r="AJ663" s="151">
        <f>IFERROR(AI663/AF651,"-")</f>
        <v>7.5298093502349731E-3</v>
      </c>
      <c r="AK663" s="183">
        <v>142</v>
      </c>
      <c r="AL663" s="151">
        <f>IFERROR(AK663/AG651,"-")</f>
        <v>0.22397476340694006</v>
      </c>
      <c r="AM663" s="186">
        <f t="shared" si="646"/>
        <v>30827.161971830985</v>
      </c>
      <c r="AN663" s="86">
        <f t="shared" si="661"/>
        <v>2.636709683409154E-3</v>
      </c>
      <c r="AO663" s="501"/>
      <c r="AP663" s="520"/>
      <c r="AQ663" s="101" t="s">
        <v>155</v>
      </c>
      <c r="AR663" s="183">
        <f t="shared" si="641"/>
        <v>19752574</v>
      </c>
      <c r="AS663" s="151">
        <f>IFERROR(AR663/AO651,"-")</f>
        <v>5.0366174550165897E-3</v>
      </c>
      <c r="AT663" s="183">
        <f t="shared" si="642"/>
        <v>695</v>
      </c>
      <c r="AU663" s="151">
        <f>IFERROR(AT663/AP651,"-")</f>
        <v>0.11807679238871899</v>
      </c>
      <c r="AV663" s="186">
        <f t="shared" si="647"/>
        <v>28420.969784172663</v>
      </c>
      <c r="AW663" s="86">
        <f t="shared" si="662"/>
        <v>1.2905022746263114E-2</v>
      </c>
      <c r="AX663" s="98"/>
      <c r="AY663" s="66"/>
      <c r="AZ663" s="66"/>
      <c r="BA663" s="66"/>
      <c r="BB663" s="66"/>
      <c r="BC663" s="66"/>
      <c r="BD663" s="66"/>
      <c r="BE663" s="66"/>
      <c r="BF663" s="66"/>
      <c r="BG663" s="66"/>
      <c r="BH663" s="66"/>
      <c r="BI663" s="66"/>
      <c r="BP663" s="132"/>
      <c r="BQ663" s="132"/>
      <c r="BR663" s="132"/>
      <c r="BS663" s="132"/>
      <c r="BU663" s="66"/>
      <c r="BV663" s="124"/>
    </row>
    <row r="664" spans="2:74" s="10" customFormat="1" ht="14.25" customHeight="1">
      <c r="B664" s="505"/>
      <c r="C664" s="507"/>
      <c r="D664" s="494"/>
      <c r="E664" s="501"/>
      <c r="F664" s="501"/>
      <c r="G664" s="101" t="s">
        <v>156</v>
      </c>
      <c r="H664" s="183">
        <v>25513229</v>
      </c>
      <c r="I664" s="151">
        <f>IFERROR(H664/E651,"-")</f>
        <v>9.699841806136077E-3</v>
      </c>
      <c r="J664" s="183">
        <v>296</v>
      </c>
      <c r="K664" s="151">
        <f>IFERROR(J664/F651,"-")</f>
        <v>6.8360277136258654E-2</v>
      </c>
      <c r="L664" s="186">
        <f t="shared" si="643"/>
        <v>86193.341216216213</v>
      </c>
      <c r="M664" s="86">
        <f t="shared" si="658"/>
        <v>5.4962399034444338E-3</v>
      </c>
      <c r="N664" s="501"/>
      <c r="O664" s="501"/>
      <c r="P664" s="101" t="s">
        <v>156</v>
      </c>
      <c r="Q664" s="183">
        <v>3522484</v>
      </c>
      <c r="R664" s="151">
        <f>IFERROR(Q664/N651,"-")</f>
        <v>7.2372865876804077E-3</v>
      </c>
      <c r="S664" s="183">
        <v>43</v>
      </c>
      <c r="T664" s="151">
        <f>IFERROR(S664/O651,"-")</f>
        <v>7.1074380165289261E-2</v>
      </c>
      <c r="U664" s="186">
        <f t="shared" si="644"/>
        <v>81918.232558139542</v>
      </c>
      <c r="V664" s="86">
        <f t="shared" si="659"/>
        <v>7.9844025624361712E-4</v>
      </c>
      <c r="W664" s="501"/>
      <c r="X664" s="501"/>
      <c r="Y664" s="101" t="s">
        <v>156</v>
      </c>
      <c r="Z664" s="183">
        <v>1113424</v>
      </c>
      <c r="AA664" s="151">
        <f>IFERROR(Z664/W651,"-")</f>
        <v>4.9827163793268181E-3</v>
      </c>
      <c r="AB664" s="183">
        <v>15</v>
      </c>
      <c r="AC664" s="151">
        <f>IFERROR(AB664/X651,"-")</f>
        <v>4.7318611987381701E-2</v>
      </c>
      <c r="AD664" s="186">
        <f t="shared" si="645"/>
        <v>74228.266666666663</v>
      </c>
      <c r="AE664" s="86">
        <f t="shared" si="660"/>
        <v>2.7852567078265713E-4</v>
      </c>
      <c r="AF664" s="501"/>
      <c r="AG664" s="501"/>
      <c r="AH664" s="101" t="s">
        <v>156</v>
      </c>
      <c r="AI664" s="183">
        <v>12594367</v>
      </c>
      <c r="AJ664" s="151">
        <f>IFERROR(AI664/AF651,"-")</f>
        <v>2.1663989479940245E-2</v>
      </c>
      <c r="AK664" s="183">
        <v>70</v>
      </c>
      <c r="AL664" s="151">
        <f>IFERROR(AK664/AG651,"-")</f>
        <v>0.11041009463722397</v>
      </c>
      <c r="AM664" s="186">
        <f t="shared" si="646"/>
        <v>179919.52857142859</v>
      </c>
      <c r="AN664" s="86">
        <f t="shared" si="661"/>
        <v>1.2997864636523999E-3</v>
      </c>
      <c r="AO664" s="501"/>
      <c r="AP664" s="520"/>
      <c r="AQ664" s="101" t="s">
        <v>156</v>
      </c>
      <c r="AR664" s="183">
        <f t="shared" si="641"/>
        <v>42743504</v>
      </c>
      <c r="AS664" s="151">
        <f>IFERROR(AR664/AO651,"-")</f>
        <v>1.0898968323569952E-2</v>
      </c>
      <c r="AT664" s="183">
        <f t="shared" si="642"/>
        <v>424</v>
      </c>
      <c r="AU664" s="151">
        <f>IFERROR(AT664/AP651,"-")</f>
        <v>7.2035338090383969E-2</v>
      </c>
      <c r="AV664" s="186">
        <f t="shared" si="647"/>
        <v>100810.15094339622</v>
      </c>
      <c r="AW664" s="86">
        <f t="shared" si="662"/>
        <v>7.8729922941231083E-3</v>
      </c>
      <c r="AX664" s="98"/>
      <c r="AY664" s="66"/>
      <c r="AZ664" s="66"/>
      <c r="BA664" s="66"/>
      <c r="BB664" s="66"/>
      <c r="BC664" s="66"/>
      <c r="BD664" s="66"/>
      <c r="BE664" s="66"/>
      <c r="BF664" s="66"/>
      <c r="BG664" s="66"/>
      <c r="BH664" s="66"/>
      <c r="BI664" s="66"/>
      <c r="BP664" s="132"/>
      <c r="BQ664" s="132"/>
      <c r="BR664" s="132"/>
      <c r="BS664" s="132"/>
      <c r="BU664" s="66"/>
      <c r="BV664" s="124"/>
    </row>
    <row r="665" spans="2:74" s="10" customFormat="1" ht="14.25" customHeight="1">
      <c r="B665" s="505"/>
      <c r="C665" s="507"/>
      <c r="D665" s="494"/>
      <c r="E665" s="501"/>
      <c r="F665" s="501"/>
      <c r="G665" s="101" t="s">
        <v>157</v>
      </c>
      <c r="H665" s="183">
        <v>10044920</v>
      </c>
      <c r="I665" s="151">
        <f>IFERROR(H665/E651,"-")</f>
        <v>3.8189652495688575E-3</v>
      </c>
      <c r="J665" s="183">
        <v>212</v>
      </c>
      <c r="K665" s="151">
        <f>IFERROR(J665/F651,"-")</f>
        <v>4.8960739030023091E-2</v>
      </c>
      <c r="L665" s="186">
        <f t="shared" si="643"/>
        <v>47381.698113207545</v>
      </c>
      <c r="M665" s="86">
        <f t="shared" si="658"/>
        <v>3.9364961470615542E-3</v>
      </c>
      <c r="N665" s="501"/>
      <c r="O665" s="501"/>
      <c r="P665" s="101" t="s">
        <v>157</v>
      </c>
      <c r="Q665" s="183">
        <v>2362866</v>
      </c>
      <c r="R665" s="151">
        <f>IFERROR(Q665/N651,"-")</f>
        <v>4.854738420468639E-3</v>
      </c>
      <c r="S665" s="183">
        <v>42</v>
      </c>
      <c r="T665" s="151">
        <f>IFERROR(S665/O651,"-")</f>
        <v>6.9421487603305784E-2</v>
      </c>
      <c r="U665" s="186">
        <f t="shared" si="644"/>
        <v>56258.714285714283</v>
      </c>
      <c r="V665" s="86">
        <f t="shared" si="659"/>
        <v>7.7987187819143994E-4</v>
      </c>
      <c r="W665" s="501"/>
      <c r="X665" s="501"/>
      <c r="Y665" s="101" t="s">
        <v>157</v>
      </c>
      <c r="Z665" s="183">
        <v>623710</v>
      </c>
      <c r="AA665" s="151">
        <f>IFERROR(Z665/W651,"-")</f>
        <v>2.7911829033233789E-3</v>
      </c>
      <c r="AB665" s="183">
        <v>18</v>
      </c>
      <c r="AC665" s="151">
        <f>IFERROR(AB665/X651,"-")</f>
        <v>5.6782334384858045E-2</v>
      </c>
      <c r="AD665" s="186">
        <f t="shared" si="645"/>
        <v>34650.555555555555</v>
      </c>
      <c r="AE665" s="86">
        <f t="shared" si="660"/>
        <v>3.3423080493918858E-4</v>
      </c>
      <c r="AF665" s="501"/>
      <c r="AG665" s="501"/>
      <c r="AH665" s="101" t="s">
        <v>157</v>
      </c>
      <c r="AI665" s="183">
        <v>3527446</v>
      </c>
      <c r="AJ665" s="151">
        <f>IFERROR(AI665/AF651,"-")</f>
        <v>6.0676771635332924E-3</v>
      </c>
      <c r="AK665" s="183">
        <v>73</v>
      </c>
      <c r="AL665" s="151">
        <f>IFERROR(AK665/AG651,"-")</f>
        <v>0.11514195583596215</v>
      </c>
      <c r="AM665" s="186">
        <f t="shared" si="646"/>
        <v>48321.178082191778</v>
      </c>
      <c r="AN665" s="86">
        <f t="shared" si="661"/>
        <v>1.3554915978089314E-3</v>
      </c>
      <c r="AO665" s="501"/>
      <c r="AP665" s="520"/>
      <c r="AQ665" s="101" t="s">
        <v>157</v>
      </c>
      <c r="AR665" s="183">
        <f t="shared" si="641"/>
        <v>16558942</v>
      </c>
      <c r="AS665" s="151">
        <f>IFERROR(AR665/AO651,"-")</f>
        <v>4.222288007315265E-3</v>
      </c>
      <c r="AT665" s="183">
        <f t="shared" si="642"/>
        <v>345</v>
      </c>
      <c r="AU665" s="151">
        <f>IFERROR(AT665/AP651,"-")</f>
        <v>5.8613659531090725E-2</v>
      </c>
      <c r="AV665" s="186">
        <f t="shared" si="647"/>
        <v>47996.933333333334</v>
      </c>
      <c r="AW665" s="86">
        <f t="shared" si="662"/>
        <v>6.4060904280011143E-3</v>
      </c>
      <c r="AX665" s="98"/>
      <c r="AY665" s="66"/>
      <c r="AZ665" s="66"/>
      <c r="BA665" s="66"/>
      <c r="BB665" s="66"/>
      <c r="BC665" s="66"/>
      <c r="BD665" s="66"/>
      <c r="BE665" s="66"/>
      <c r="BF665" s="66"/>
      <c r="BG665" s="66"/>
      <c r="BH665" s="66"/>
      <c r="BI665" s="66"/>
      <c r="BP665" s="132"/>
      <c r="BQ665" s="132"/>
      <c r="BR665" s="132"/>
      <c r="BS665" s="132"/>
      <c r="BU665" s="66"/>
      <c r="BV665" s="124"/>
    </row>
    <row r="666" spans="2:74" s="10" customFormat="1" ht="14.25" customHeight="1">
      <c r="B666" s="505"/>
      <c r="C666" s="507"/>
      <c r="D666" s="494"/>
      <c r="E666" s="501"/>
      <c r="F666" s="501"/>
      <c r="G666" s="102" t="s">
        <v>158</v>
      </c>
      <c r="H666" s="184">
        <v>2861984</v>
      </c>
      <c r="I666" s="152">
        <f>IFERROR(H666/E651,"-")</f>
        <v>1.0880940257186793E-3</v>
      </c>
      <c r="J666" s="184">
        <v>320</v>
      </c>
      <c r="K666" s="152">
        <f>IFERROR(J666/F651,"-")</f>
        <v>7.3903002309468821E-2</v>
      </c>
      <c r="L666" s="187">
        <f t="shared" si="643"/>
        <v>8943.7000000000007</v>
      </c>
      <c r="M666" s="87">
        <f t="shared" si="658"/>
        <v>5.9418809766966854E-3</v>
      </c>
      <c r="N666" s="501"/>
      <c r="O666" s="501"/>
      <c r="P666" s="102" t="s">
        <v>158</v>
      </c>
      <c r="Q666" s="184">
        <v>476576</v>
      </c>
      <c r="R666" s="152">
        <f>IFERROR(Q666/N651,"-")</f>
        <v>9.7917182670251399E-4</v>
      </c>
      <c r="S666" s="184">
        <v>53</v>
      </c>
      <c r="T666" s="152">
        <f>IFERROR(S666/O651,"-")</f>
        <v>8.7603305785123972E-2</v>
      </c>
      <c r="U666" s="187">
        <f t="shared" si="644"/>
        <v>8992</v>
      </c>
      <c r="V666" s="87">
        <f t="shared" si="659"/>
        <v>9.8412403676538854E-4</v>
      </c>
      <c r="W666" s="501"/>
      <c r="X666" s="501"/>
      <c r="Y666" s="102" t="s">
        <v>158</v>
      </c>
      <c r="Z666" s="184">
        <v>473983</v>
      </c>
      <c r="AA666" s="152">
        <f>IFERROR(Z666/W651,"-")</f>
        <v>2.1211352167929405E-3</v>
      </c>
      <c r="AB666" s="184">
        <v>25</v>
      </c>
      <c r="AC666" s="152">
        <f>IFERROR(AB666/X651,"-")</f>
        <v>7.8864353312302835E-2</v>
      </c>
      <c r="AD666" s="187">
        <f t="shared" si="645"/>
        <v>18959.32</v>
      </c>
      <c r="AE666" s="87">
        <f t="shared" si="660"/>
        <v>4.6420945130442855E-4</v>
      </c>
      <c r="AF666" s="501"/>
      <c r="AG666" s="501"/>
      <c r="AH666" s="102" t="s">
        <v>158</v>
      </c>
      <c r="AI666" s="184">
        <v>1218766</v>
      </c>
      <c r="AJ666" s="152">
        <f>IFERROR(AI666/AF651,"-")</f>
        <v>2.0964399244923428E-3</v>
      </c>
      <c r="AK666" s="184">
        <v>71</v>
      </c>
      <c r="AL666" s="152">
        <f>IFERROR(AK666/AG651,"-")</f>
        <v>0.11198738170347003</v>
      </c>
      <c r="AM666" s="187">
        <f t="shared" si="646"/>
        <v>17165.718309859156</v>
      </c>
      <c r="AN666" s="87">
        <f t="shared" si="661"/>
        <v>1.318354841704577E-3</v>
      </c>
      <c r="AO666" s="501"/>
      <c r="AP666" s="520"/>
      <c r="AQ666" s="102" t="s">
        <v>158</v>
      </c>
      <c r="AR666" s="184">
        <f t="shared" si="641"/>
        <v>5031309</v>
      </c>
      <c r="AS666" s="152">
        <f>IFERROR(AR666/AO651,"-")</f>
        <v>1.2829102035502849E-3</v>
      </c>
      <c r="AT666" s="184">
        <f t="shared" si="642"/>
        <v>469</v>
      </c>
      <c r="AU666" s="152">
        <f>IFERROR(AT666/AP651,"-")</f>
        <v>7.968059802922188E-2</v>
      </c>
      <c r="AV666" s="187">
        <f t="shared" si="647"/>
        <v>10727.737739872067</v>
      </c>
      <c r="AW666" s="87">
        <f t="shared" si="662"/>
        <v>8.7085693064710805E-3</v>
      </c>
      <c r="AX666" s="98"/>
      <c r="AY666" s="66"/>
      <c r="AZ666" s="66"/>
      <c r="BA666" s="66"/>
      <c r="BB666" s="66"/>
      <c r="BC666" s="66"/>
      <c r="BD666" s="66"/>
      <c r="BE666" s="66"/>
      <c r="BF666" s="66"/>
      <c r="BG666" s="66"/>
      <c r="BH666" s="66"/>
      <c r="BI666" s="66"/>
      <c r="BP666" s="132"/>
      <c r="BQ666" s="132"/>
      <c r="BR666" s="132"/>
      <c r="BS666" s="132"/>
      <c r="BU666" s="66"/>
      <c r="BV666" s="124"/>
    </row>
    <row r="667" spans="2:74" s="10" customFormat="1" ht="14.25" customHeight="1">
      <c r="B667" s="505"/>
      <c r="C667" s="508"/>
      <c r="D667" s="495"/>
      <c r="E667" s="502"/>
      <c r="F667" s="502"/>
      <c r="G667" s="103" t="s">
        <v>81</v>
      </c>
      <c r="H667" s="174">
        <v>531949683</v>
      </c>
      <c r="I667" s="152">
        <f>IFERROR(H667/E651,"-")</f>
        <v>0.20224126761548819</v>
      </c>
      <c r="J667" s="184">
        <v>3276</v>
      </c>
      <c r="K667" s="152">
        <f>IFERROR(J667/F651,"-")</f>
        <v>0.75658198614318706</v>
      </c>
      <c r="L667" s="187">
        <f t="shared" si="643"/>
        <v>162377.80311355312</v>
      </c>
      <c r="M667" s="88">
        <f t="shared" si="658"/>
        <v>6.0830006498932318E-2</v>
      </c>
      <c r="N667" s="502"/>
      <c r="O667" s="502"/>
      <c r="P667" s="103" t="s">
        <v>81</v>
      </c>
      <c r="Q667" s="174">
        <v>87834967</v>
      </c>
      <c r="R667" s="152">
        <f>IFERROR(Q667/N651,"-")</f>
        <v>0.18046549781303511</v>
      </c>
      <c r="S667" s="184">
        <v>490</v>
      </c>
      <c r="T667" s="152">
        <f>IFERROR(S667/O651,"-")</f>
        <v>0.80991735537190079</v>
      </c>
      <c r="U667" s="187">
        <f t="shared" si="644"/>
        <v>179255.03469387756</v>
      </c>
      <c r="V667" s="88">
        <f t="shared" si="659"/>
        <v>9.0985052455667993E-3</v>
      </c>
      <c r="W667" s="502"/>
      <c r="X667" s="502"/>
      <c r="Y667" s="103" t="s">
        <v>81</v>
      </c>
      <c r="Z667" s="174">
        <v>52072235</v>
      </c>
      <c r="AA667" s="152">
        <f>IFERROR(Z667/W651,"-")</f>
        <v>0.23302998520119489</v>
      </c>
      <c r="AB667" s="184">
        <v>254</v>
      </c>
      <c r="AC667" s="152">
        <f>IFERROR(AB667/X651,"-")</f>
        <v>0.80126182965299686</v>
      </c>
      <c r="AD667" s="187">
        <f t="shared" si="645"/>
        <v>205008.79921259842</v>
      </c>
      <c r="AE667" s="88">
        <f t="shared" si="660"/>
        <v>4.7163680252529944E-3</v>
      </c>
      <c r="AF667" s="502"/>
      <c r="AG667" s="502"/>
      <c r="AH667" s="103" t="s">
        <v>81</v>
      </c>
      <c r="AI667" s="174">
        <v>156769157</v>
      </c>
      <c r="AJ667" s="152">
        <f>IFERROR(AI667/AF651,"-")</f>
        <v>0.26966384003476318</v>
      </c>
      <c r="AK667" s="184">
        <v>540</v>
      </c>
      <c r="AL667" s="152">
        <f>IFERROR(AK667/AG651,"-")</f>
        <v>0.8517350157728707</v>
      </c>
      <c r="AM667" s="187">
        <f t="shared" si="646"/>
        <v>290313.2537037037</v>
      </c>
      <c r="AN667" s="88">
        <f t="shared" si="661"/>
        <v>1.0026924148175657E-2</v>
      </c>
      <c r="AO667" s="502"/>
      <c r="AP667" s="521"/>
      <c r="AQ667" s="103" t="s">
        <v>81</v>
      </c>
      <c r="AR667" s="174">
        <f t="shared" si="641"/>
        <v>828626042</v>
      </c>
      <c r="AS667" s="152">
        <f>IFERROR(AR667/AO651,"-")</f>
        <v>0.21128752064508199</v>
      </c>
      <c r="AT667" s="184">
        <f t="shared" si="642"/>
        <v>4560</v>
      </c>
      <c r="AU667" s="152">
        <f>IFERROR(AT667/AP651,"-")</f>
        <v>0.7747196738022426</v>
      </c>
      <c r="AV667" s="187">
        <f t="shared" si="647"/>
        <v>181716.23728070175</v>
      </c>
      <c r="AW667" s="88">
        <f t="shared" si="662"/>
        <v>8.4671803917927765E-2</v>
      </c>
      <c r="AX667" s="98"/>
      <c r="AY667" s="66"/>
      <c r="AZ667" s="66"/>
      <c r="BA667" s="66"/>
      <c r="BB667" s="66"/>
      <c r="BC667" s="66"/>
      <c r="BD667" s="66"/>
      <c r="BE667" s="66"/>
      <c r="BF667" s="66"/>
      <c r="BG667" s="66"/>
      <c r="BH667" s="66"/>
      <c r="BI667" s="66"/>
      <c r="BP667" s="132"/>
      <c r="BQ667" s="132"/>
      <c r="BR667" s="132"/>
      <c r="BS667" s="132"/>
      <c r="BU667" s="66"/>
      <c r="BV667" s="124"/>
    </row>
    <row r="668" spans="2:74" s="10" customFormat="1" ht="14.25" customHeight="1">
      <c r="B668" s="505">
        <v>40</v>
      </c>
      <c r="C668" s="506" t="s">
        <v>46</v>
      </c>
      <c r="D668" s="493">
        <f>BL44</f>
        <v>11479</v>
      </c>
      <c r="E668" s="503">
        <f t="shared" ref="E668" si="663">VLOOKUP(C668,$AY$5:$BI$78,2,0)</f>
        <v>606383630</v>
      </c>
      <c r="F668" s="503">
        <f t="shared" ref="F668" si="664">VLOOKUP(C668,$AY$5:$BI$78,7,0)</f>
        <v>971</v>
      </c>
      <c r="G668" s="99" t="s">
        <v>144</v>
      </c>
      <c r="H668" s="182">
        <v>6129533</v>
      </c>
      <c r="I668" s="150">
        <f>IFERROR(H668/E668,"-")</f>
        <v>1.0108341809952884E-2</v>
      </c>
      <c r="J668" s="182">
        <v>171</v>
      </c>
      <c r="K668" s="150">
        <f>IFERROR(J668/F668,"-")</f>
        <v>0.17610710607621008</v>
      </c>
      <c r="L668" s="185">
        <f t="shared" si="643"/>
        <v>35845.222222222219</v>
      </c>
      <c r="M668" s="85">
        <f>IFERROR(J668/$BL$44,0)</f>
        <v>1.4896768011150797E-2</v>
      </c>
      <c r="N668" s="503">
        <f t="shared" ref="N668" si="665">VLOOKUP(C668,$AY$5:$BI$78,3,0)</f>
        <v>75662600</v>
      </c>
      <c r="O668" s="503">
        <f t="shared" ref="O668" si="666">VLOOKUP(C668,$AY$5:$BI$78,8,0)</f>
        <v>117</v>
      </c>
      <c r="P668" s="99" t="s">
        <v>144</v>
      </c>
      <c r="Q668" s="182">
        <v>1391274</v>
      </c>
      <c r="R668" s="150">
        <f>IFERROR(Q668/N668,"-")</f>
        <v>1.8387869303989026E-2</v>
      </c>
      <c r="S668" s="182">
        <v>24</v>
      </c>
      <c r="T668" s="150">
        <f>IFERROR(S668/O668,"-")</f>
        <v>0.20512820512820512</v>
      </c>
      <c r="U668" s="185">
        <f t="shared" si="644"/>
        <v>57969.75</v>
      </c>
      <c r="V668" s="85">
        <f>IFERROR(S668/$BL$44,0)</f>
        <v>2.090774457705375E-3</v>
      </c>
      <c r="W668" s="503">
        <f t="shared" ref="W668" si="667">VLOOKUP(C668,$AY$5:$BI$78,4,0)</f>
        <v>47182620</v>
      </c>
      <c r="X668" s="503">
        <f t="shared" ref="X668" si="668">VLOOKUP(C668,$AY$5:$BI$78,9,0)</f>
        <v>88</v>
      </c>
      <c r="Y668" s="99" t="s">
        <v>144</v>
      </c>
      <c r="Z668" s="182">
        <v>343301</v>
      </c>
      <c r="AA668" s="150">
        <f>IFERROR(Z668/W668,"-")</f>
        <v>7.2760054443776123E-3</v>
      </c>
      <c r="AB668" s="182">
        <v>18</v>
      </c>
      <c r="AC668" s="150">
        <f>IFERROR(AB668/X668,"-")</f>
        <v>0.20454545454545456</v>
      </c>
      <c r="AD668" s="185">
        <f t="shared" si="645"/>
        <v>19072.277777777777</v>
      </c>
      <c r="AE668" s="85">
        <f>IFERROR(AB668/$BL$44,0)</f>
        <v>1.5680808432790314E-3</v>
      </c>
      <c r="AF668" s="503">
        <f t="shared" ref="AF668" si="669">VLOOKUP(C668,$AY$5:$BI$78,5,0)</f>
        <v>72689970</v>
      </c>
      <c r="AG668" s="503">
        <f t="shared" ref="AG668" si="670">VLOOKUP(C668,$AY$5:$BI$78,10,0)</f>
        <v>112</v>
      </c>
      <c r="AH668" s="99" t="s">
        <v>144</v>
      </c>
      <c r="AI668" s="182">
        <v>1751528</v>
      </c>
      <c r="AJ668" s="150">
        <f>IFERROR(AI668/AF668,"-")</f>
        <v>2.4095869072445621E-2</v>
      </c>
      <c r="AK668" s="182">
        <v>24</v>
      </c>
      <c r="AL668" s="150">
        <f>IFERROR(AK668/AG668,"-")</f>
        <v>0.21428571428571427</v>
      </c>
      <c r="AM668" s="185">
        <f t="shared" si="646"/>
        <v>72980.333333333328</v>
      </c>
      <c r="AN668" s="85">
        <f>IFERROR(AK668/$BL$44,0)</f>
        <v>2.090774457705375E-3</v>
      </c>
      <c r="AO668" s="503">
        <f t="shared" ref="AO668" si="671">VLOOKUP(C668,$AY$5:$BI$78,6,0)</f>
        <v>801918820</v>
      </c>
      <c r="AP668" s="519">
        <f t="shared" ref="AP668" si="672">VLOOKUP(C668,$AY$5:$BI$78,11,0)</f>
        <v>1288</v>
      </c>
      <c r="AQ668" s="99" t="s">
        <v>144</v>
      </c>
      <c r="AR668" s="182">
        <f t="shared" si="641"/>
        <v>9615636</v>
      </c>
      <c r="AS668" s="150">
        <f>IFERROR(AR668/AO668,"-")</f>
        <v>1.1990784802880671E-2</v>
      </c>
      <c r="AT668" s="182">
        <f t="shared" si="642"/>
        <v>237</v>
      </c>
      <c r="AU668" s="150">
        <f>IFERROR(AT668/AP668,"-")</f>
        <v>0.18400621118012422</v>
      </c>
      <c r="AV668" s="185">
        <f t="shared" si="647"/>
        <v>40572.303797468354</v>
      </c>
      <c r="AW668" s="85">
        <f>IFERROR(AT668/$BL$44,0)</f>
        <v>2.0646397769840577E-2</v>
      </c>
      <c r="AX668" s="98"/>
      <c r="AY668" s="66"/>
      <c r="AZ668" s="66"/>
      <c r="BA668" s="66"/>
      <c r="BB668" s="66"/>
      <c r="BC668" s="66"/>
      <c r="BD668" s="66"/>
      <c r="BE668" s="66"/>
      <c r="BF668" s="66"/>
      <c r="BG668" s="66"/>
      <c r="BH668" s="66"/>
      <c r="BI668" s="66"/>
      <c r="BP668" s="132"/>
      <c r="BQ668" s="132"/>
      <c r="BR668" s="132"/>
      <c r="BS668" s="132"/>
      <c r="BU668" s="66"/>
      <c r="BV668" s="124"/>
    </row>
    <row r="669" spans="2:74" s="10" customFormat="1" ht="14.25" customHeight="1">
      <c r="B669" s="505"/>
      <c r="C669" s="507"/>
      <c r="D669" s="494"/>
      <c r="E669" s="501"/>
      <c r="F669" s="501"/>
      <c r="G669" s="100" t="s">
        <v>145</v>
      </c>
      <c r="H669" s="183">
        <v>15491994</v>
      </c>
      <c r="I669" s="151">
        <f>IFERROR(H669/E668,"-")</f>
        <v>2.5548173191944513E-2</v>
      </c>
      <c r="J669" s="183">
        <v>236</v>
      </c>
      <c r="K669" s="151">
        <f>IFERROR(J669/F668,"-")</f>
        <v>0.24304840370751801</v>
      </c>
      <c r="L669" s="186">
        <f t="shared" si="643"/>
        <v>65644.042372881362</v>
      </c>
      <c r="M669" s="86">
        <f t="shared" ref="M669:M684" si="673">IFERROR(J669/$BL$44,0)</f>
        <v>2.0559282167436188E-2</v>
      </c>
      <c r="N669" s="501"/>
      <c r="O669" s="501"/>
      <c r="P669" s="100" t="s">
        <v>145</v>
      </c>
      <c r="Q669" s="183">
        <v>5036575</v>
      </c>
      <c r="R669" s="151">
        <f>IFERROR(Q669/N668,"-")</f>
        <v>6.6566242767232428E-2</v>
      </c>
      <c r="S669" s="183">
        <v>37</v>
      </c>
      <c r="T669" s="151">
        <f>IFERROR(S669/O668,"-")</f>
        <v>0.31623931623931623</v>
      </c>
      <c r="U669" s="186">
        <f t="shared" si="644"/>
        <v>136123.64864864864</v>
      </c>
      <c r="V669" s="86">
        <f t="shared" ref="V669:V684" si="674">IFERROR(S669/$BL$44,0)</f>
        <v>3.223277288962453E-3</v>
      </c>
      <c r="W669" s="501"/>
      <c r="X669" s="501"/>
      <c r="Y669" s="100" t="s">
        <v>145</v>
      </c>
      <c r="Z669" s="183">
        <v>670949</v>
      </c>
      <c r="AA669" s="151">
        <f>IFERROR(Z669/W668,"-")</f>
        <v>1.4220257374431517E-2</v>
      </c>
      <c r="AB669" s="183">
        <v>27</v>
      </c>
      <c r="AC669" s="151">
        <f>IFERROR(AB669/X668,"-")</f>
        <v>0.30681818181818182</v>
      </c>
      <c r="AD669" s="186">
        <f t="shared" si="645"/>
        <v>24849.962962962964</v>
      </c>
      <c r="AE669" s="86">
        <f t="shared" ref="AE669:AE684" si="675">IFERROR(AB669/$BL$44,0)</f>
        <v>2.3521212649185467E-3</v>
      </c>
      <c r="AF669" s="501"/>
      <c r="AG669" s="501"/>
      <c r="AH669" s="100" t="s">
        <v>145</v>
      </c>
      <c r="AI669" s="183">
        <v>3928850</v>
      </c>
      <c r="AJ669" s="151">
        <f>IFERROR(AI669/AF668,"-")</f>
        <v>5.404941011806718E-2</v>
      </c>
      <c r="AK669" s="183">
        <v>34</v>
      </c>
      <c r="AL669" s="151">
        <f>IFERROR(AK669/AG668,"-")</f>
        <v>0.30357142857142855</v>
      </c>
      <c r="AM669" s="186">
        <f t="shared" si="646"/>
        <v>115554.41176470589</v>
      </c>
      <c r="AN669" s="86">
        <f t="shared" ref="AN669:AN684" si="676">IFERROR(AK669/$BL$44,0)</f>
        <v>2.9619304817492813E-3</v>
      </c>
      <c r="AO669" s="501"/>
      <c r="AP669" s="520"/>
      <c r="AQ669" s="100" t="s">
        <v>145</v>
      </c>
      <c r="AR669" s="183">
        <f t="shared" si="641"/>
        <v>25128368</v>
      </c>
      <c r="AS669" s="151">
        <f>IFERROR(AR669/AO668,"-")</f>
        <v>3.1335301495979358E-2</v>
      </c>
      <c r="AT669" s="183">
        <f t="shared" si="642"/>
        <v>334</v>
      </c>
      <c r="AU669" s="151">
        <f>IFERROR(AT669/AP668,"-")</f>
        <v>0.25931677018633542</v>
      </c>
      <c r="AV669" s="186">
        <f t="shared" si="647"/>
        <v>75234.634730538921</v>
      </c>
      <c r="AW669" s="86">
        <f t="shared" ref="AW669:AW684" si="677">IFERROR(AT669/$BL$44,0)</f>
        <v>2.9096611203066468E-2</v>
      </c>
      <c r="AX669" s="98"/>
      <c r="AY669" s="66"/>
      <c r="AZ669" s="66"/>
      <c r="BA669" s="66"/>
      <c r="BB669" s="66"/>
      <c r="BC669" s="66"/>
      <c r="BD669" s="66"/>
      <c r="BE669" s="66"/>
      <c r="BF669" s="66"/>
      <c r="BG669" s="66"/>
      <c r="BH669" s="66"/>
      <c r="BI669" s="66"/>
      <c r="BP669" s="132"/>
      <c r="BQ669" s="132"/>
      <c r="BR669" s="132"/>
      <c r="BS669" s="132"/>
      <c r="BU669" s="66"/>
      <c r="BV669" s="124"/>
    </row>
    <row r="670" spans="2:74" s="10" customFormat="1" ht="14.25" customHeight="1">
      <c r="B670" s="505"/>
      <c r="C670" s="507"/>
      <c r="D670" s="494"/>
      <c r="E670" s="501"/>
      <c r="F670" s="501"/>
      <c r="G670" s="101" t="s">
        <v>146</v>
      </c>
      <c r="H670" s="183">
        <v>15532454</v>
      </c>
      <c r="I670" s="151">
        <f>IFERROR(H670/E668,"-")</f>
        <v>2.5614896629053131E-2</v>
      </c>
      <c r="J670" s="183">
        <v>256</v>
      </c>
      <c r="K670" s="151">
        <f>IFERROR(J670/F668,"-")</f>
        <v>0.26364572605561276</v>
      </c>
      <c r="L670" s="186">
        <f t="shared" si="643"/>
        <v>60673.6484375</v>
      </c>
      <c r="M670" s="86">
        <f t="shared" si="673"/>
        <v>2.2301594215523999E-2</v>
      </c>
      <c r="N670" s="501"/>
      <c r="O670" s="501"/>
      <c r="P670" s="101" t="s">
        <v>146</v>
      </c>
      <c r="Q670" s="183">
        <v>1007300</v>
      </c>
      <c r="R670" s="151">
        <f>IFERROR(Q670/N668,"-")</f>
        <v>1.3313050304906255E-2</v>
      </c>
      <c r="S670" s="183">
        <v>40</v>
      </c>
      <c r="T670" s="151">
        <f>IFERROR(S670/O668,"-")</f>
        <v>0.34188034188034189</v>
      </c>
      <c r="U670" s="186">
        <f t="shared" si="644"/>
        <v>25182.5</v>
      </c>
      <c r="V670" s="86">
        <f t="shared" si="674"/>
        <v>3.4846240961756252E-3</v>
      </c>
      <c r="W670" s="501"/>
      <c r="X670" s="501"/>
      <c r="Y670" s="101" t="s">
        <v>146</v>
      </c>
      <c r="Z670" s="183">
        <v>875857</v>
      </c>
      <c r="AA670" s="151">
        <f>IFERROR(Z670/W668,"-")</f>
        <v>1.8563127694053445E-2</v>
      </c>
      <c r="AB670" s="183">
        <v>26</v>
      </c>
      <c r="AC670" s="151">
        <f>IFERROR(AB670/X668,"-")</f>
        <v>0.29545454545454547</v>
      </c>
      <c r="AD670" s="186">
        <f t="shared" si="645"/>
        <v>33686.807692307695</v>
      </c>
      <c r="AE670" s="86">
        <f t="shared" si="675"/>
        <v>2.2650056625141564E-3</v>
      </c>
      <c r="AF670" s="501"/>
      <c r="AG670" s="501"/>
      <c r="AH670" s="101" t="s">
        <v>146</v>
      </c>
      <c r="AI670" s="183">
        <v>1646694</v>
      </c>
      <c r="AJ670" s="151">
        <f>IFERROR(AI670/AF668,"-")</f>
        <v>2.2653661846331757E-2</v>
      </c>
      <c r="AK670" s="183">
        <v>30</v>
      </c>
      <c r="AL670" s="151">
        <f>IFERROR(AK670/AG668,"-")</f>
        <v>0.26785714285714285</v>
      </c>
      <c r="AM670" s="186">
        <f t="shared" si="646"/>
        <v>54889.8</v>
      </c>
      <c r="AN670" s="86">
        <f t="shared" si="676"/>
        <v>2.6134680721317189E-3</v>
      </c>
      <c r="AO670" s="501"/>
      <c r="AP670" s="520"/>
      <c r="AQ670" s="101" t="s">
        <v>146</v>
      </c>
      <c r="AR670" s="183">
        <f t="shared" si="641"/>
        <v>19062305</v>
      </c>
      <c r="AS670" s="151">
        <f>IFERROR(AR670/AO668,"-")</f>
        <v>2.377086623306833E-2</v>
      </c>
      <c r="AT670" s="183">
        <f t="shared" si="642"/>
        <v>352</v>
      </c>
      <c r="AU670" s="151">
        <f>IFERROR(AT670/AP668,"-")</f>
        <v>0.27329192546583853</v>
      </c>
      <c r="AV670" s="186">
        <f t="shared" si="647"/>
        <v>54154.275568181816</v>
      </c>
      <c r="AW670" s="86">
        <f t="shared" si="677"/>
        <v>3.0664692046345501E-2</v>
      </c>
      <c r="AX670" s="98"/>
      <c r="AY670" s="66"/>
      <c r="AZ670" s="66"/>
      <c r="BA670" s="66"/>
      <c r="BB670" s="66"/>
      <c r="BC670" s="66"/>
      <c r="BD670" s="66"/>
      <c r="BE670" s="66"/>
      <c r="BF670" s="66"/>
      <c r="BG670" s="66"/>
      <c r="BH670" s="66"/>
      <c r="BI670" s="66"/>
      <c r="BP670" s="132"/>
      <c r="BQ670" s="132"/>
      <c r="BR670" s="132"/>
      <c r="BS670" s="132"/>
      <c r="BU670" s="66"/>
      <c r="BV670" s="124"/>
    </row>
    <row r="671" spans="2:74" s="10" customFormat="1" ht="14.25" customHeight="1">
      <c r="B671" s="505"/>
      <c r="C671" s="507"/>
      <c r="D671" s="494"/>
      <c r="E671" s="501"/>
      <c r="F671" s="501"/>
      <c r="G671" s="101" t="s">
        <v>147</v>
      </c>
      <c r="H671" s="183">
        <v>264337</v>
      </c>
      <c r="I671" s="151">
        <f>IFERROR(H671/E668,"-")</f>
        <v>4.3592370724123932E-4</v>
      </c>
      <c r="J671" s="183">
        <v>38</v>
      </c>
      <c r="K671" s="151">
        <f>IFERROR(J671/F668,"-")</f>
        <v>3.9134912461380018E-2</v>
      </c>
      <c r="L671" s="186">
        <f t="shared" si="643"/>
        <v>6956.2368421052633</v>
      </c>
      <c r="M671" s="86">
        <f t="shared" si="673"/>
        <v>3.3103928913668437E-3</v>
      </c>
      <c r="N671" s="501"/>
      <c r="O671" s="501"/>
      <c r="P671" s="101" t="s">
        <v>147</v>
      </c>
      <c r="Q671" s="183">
        <v>1673596</v>
      </c>
      <c r="R671" s="151">
        <f>IFERROR(Q671/N668,"-")</f>
        <v>2.2119197595641703E-2</v>
      </c>
      <c r="S671" s="183">
        <v>5</v>
      </c>
      <c r="T671" s="151">
        <f>IFERROR(S671/O668,"-")</f>
        <v>4.2735042735042736E-2</v>
      </c>
      <c r="U671" s="186">
        <f t="shared" si="644"/>
        <v>334719.2</v>
      </c>
      <c r="V671" s="86">
        <f t="shared" si="674"/>
        <v>4.3557801202195314E-4</v>
      </c>
      <c r="W671" s="501"/>
      <c r="X671" s="501"/>
      <c r="Y671" s="101" t="s">
        <v>147</v>
      </c>
      <c r="Z671" s="183">
        <v>7995</v>
      </c>
      <c r="AA671" s="151">
        <f>IFERROR(Z671/W668,"-")</f>
        <v>1.694479874157052E-4</v>
      </c>
      <c r="AB671" s="183">
        <v>2</v>
      </c>
      <c r="AC671" s="151">
        <f>IFERROR(AB671/X668,"-")</f>
        <v>2.2727272727272728E-2</v>
      </c>
      <c r="AD671" s="186">
        <f t="shared" si="645"/>
        <v>3997.5</v>
      </c>
      <c r="AE671" s="86">
        <f t="shared" si="675"/>
        <v>1.7423120480878124E-4</v>
      </c>
      <c r="AF671" s="501"/>
      <c r="AG671" s="501"/>
      <c r="AH671" s="101" t="s">
        <v>147</v>
      </c>
      <c r="AI671" s="183">
        <v>85020</v>
      </c>
      <c r="AJ671" s="151">
        <f>IFERROR(AI671/AF668,"-")</f>
        <v>1.1696249152393376E-3</v>
      </c>
      <c r="AK671" s="183">
        <v>5</v>
      </c>
      <c r="AL671" s="151">
        <f>IFERROR(AK671/AG668,"-")</f>
        <v>4.4642857142857144E-2</v>
      </c>
      <c r="AM671" s="186">
        <f t="shared" si="646"/>
        <v>17004</v>
      </c>
      <c r="AN671" s="86">
        <f t="shared" si="676"/>
        <v>4.3557801202195314E-4</v>
      </c>
      <c r="AO671" s="501"/>
      <c r="AP671" s="520"/>
      <c r="AQ671" s="101" t="s">
        <v>147</v>
      </c>
      <c r="AR671" s="183">
        <f t="shared" si="641"/>
        <v>2030948</v>
      </c>
      <c r="AS671" s="151">
        <f>IFERROR(AR671/AO668,"-")</f>
        <v>2.5326104704713128E-3</v>
      </c>
      <c r="AT671" s="183">
        <f t="shared" si="642"/>
        <v>50</v>
      </c>
      <c r="AU671" s="151">
        <f>IFERROR(AT671/AP668,"-")</f>
        <v>3.8819875776397512E-2</v>
      </c>
      <c r="AV671" s="186">
        <f t="shared" si="647"/>
        <v>40618.959999999999</v>
      </c>
      <c r="AW671" s="86">
        <f t="shared" si="677"/>
        <v>4.3557801202195314E-3</v>
      </c>
      <c r="AX671" s="98"/>
      <c r="AY671" s="66"/>
      <c r="AZ671" s="66"/>
      <c r="BA671" s="66"/>
      <c r="BB671" s="66"/>
      <c r="BC671" s="66"/>
      <c r="BD671" s="66"/>
      <c r="BE671" s="66"/>
      <c r="BF671" s="66"/>
      <c r="BG671" s="66"/>
      <c r="BH671" s="66"/>
      <c r="BI671" s="66"/>
      <c r="BP671" s="132"/>
      <c r="BQ671" s="132"/>
      <c r="BR671" s="132"/>
      <c r="BS671" s="132"/>
      <c r="BU671" s="66"/>
      <c r="BV671" s="124"/>
    </row>
    <row r="672" spans="2:74" s="10" customFormat="1" ht="14.25" customHeight="1">
      <c r="B672" s="505"/>
      <c r="C672" s="507"/>
      <c r="D672" s="494"/>
      <c r="E672" s="501"/>
      <c r="F672" s="501"/>
      <c r="G672" s="101" t="s">
        <v>148</v>
      </c>
      <c r="H672" s="183">
        <v>11927335</v>
      </c>
      <c r="I672" s="151">
        <f>IFERROR(H672/E668,"-")</f>
        <v>1.9669619049577574E-2</v>
      </c>
      <c r="J672" s="183">
        <v>289</v>
      </c>
      <c r="K672" s="151">
        <f>IFERROR(J672/F668,"-")</f>
        <v>0.29763130792996911</v>
      </c>
      <c r="L672" s="186">
        <f t="shared" si="643"/>
        <v>41271.055363321801</v>
      </c>
      <c r="M672" s="86">
        <f t="shared" si="673"/>
        <v>2.5176409094868891E-2</v>
      </c>
      <c r="N672" s="501"/>
      <c r="O672" s="501"/>
      <c r="P672" s="101" t="s">
        <v>148</v>
      </c>
      <c r="Q672" s="183">
        <v>1415679</v>
      </c>
      <c r="R672" s="151">
        <f>IFERROR(Q672/N668,"-")</f>
        <v>1.8710419678943099E-2</v>
      </c>
      <c r="S672" s="183">
        <v>46</v>
      </c>
      <c r="T672" s="151">
        <f>IFERROR(S672/O668,"-")</f>
        <v>0.39316239316239315</v>
      </c>
      <c r="U672" s="186">
        <f t="shared" si="644"/>
        <v>30775.630434782608</v>
      </c>
      <c r="V672" s="86">
        <f t="shared" si="674"/>
        <v>4.0073177106019686E-3</v>
      </c>
      <c r="W672" s="501"/>
      <c r="X672" s="501"/>
      <c r="Y672" s="101" t="s">
        <v>148</v>
      </c>
      <c r="Z672" s="183">
        <v>1395059</v>
      </c>
      <c r="AA672" s="151">
        <f>IFERROR(Z672/W668,"-")</f>
        <v>2.9567221998269701E-2</v>
      </c>
      <c r="AB672" s="183">
        <v>31</v>
      </c>
      <c r="AC672" s="151">
        <f>IFERROR(AB672/X668,"-")</f>
        <v>0.35227272727272729</v>
      </c>
      <c r="AD672" s="186">
        <f t="shared" si="645"/>
        <v>45001.903225806454</v>
      </c>
      <c r="AE672" s="86">
        <f t="shared" si="675"/>
        <v>2.7005836745361096E-3</v>
      </c>
      <c r="AF672" s="501"/>
      <c r="AG672" s="501"/>
      <c r="AH672" s="101" t="s">
        <v>148</v>
      </c>
      <c r="AI672" s="183">
        <v>2264583</v>
      </c>
      <c r="AJ672" s="151">
        <f>IFERROR(AI672/AF668,"-")</f>
        <v>3.1153995523729064E-2</v>
      </c>
      <c r="AK672" s="183">
        <v>39</v>
      </c>
      <c r="AL672" s="151">
        <f>IFERROR(AK672/AG668,"-")</f>
        <v>0.3482142857142857</v>
      </c>
      <c r="AM672" s="186">
        <f t="shared" si="646"/>
        <v>58066.230769230766</v>
      </c>
      <c r="AN672" s="86">
        <f t="shared" si="676"/>
        <v>3.3975084937712344E-3</v>
      </c>
      <c r="AO672" s="501"/>
      <c r="AP672" s="520"/>
      <c r="AQ672" s="101" t="s">
        <v>148</v>
      </c>
      <c r="AR672" s="183">
        <f t="shared" si="641"/>
        <v>17002656</v>
      </c>
      <c r="AS672" s="151">
        <f>IFERROR(AR672/AO668,"-")</f>
        <v>2.120246535678013E-2</v>
      </c>
      <c r="AT672" s="183">
        <f t="shared" si="642"/>
        <v>405</v>
      </c>
      <c r="AU672" s="151">
        <f>IFERROR(AT672/AP668,"-")</f>
        <v>0.3144409937888199</v>
      </c>
      <c r="AV672" s="186">
        <f t="shared" si="647"/>
        <v>41981.866666666669</v>
      </c>
      <c r="AW672" s="86">
        <f t="shared" si="677"/>
        <v>3.5281818973778203E-2</v>
      </c>
      <c r="AX672" s="98"/>
      <c r="AY672" s="66"/>
      <c r="AZ672" s="66"/>
      <c r="BA672" s="66"/>
      <c r="BB672" s="66"/>
      <c r="BC672" s="66"/>
      <c r="BD672" s="66"/>
      <c r="BE672" s="66"/>
      <c r="BF672" s="66"/>
      <c r="BG672" s="66"/>
      <c r="BH672" s="66"/>
      <c r="BI672" s="66"/>
      <c r="BP672" s="132"/>
      <c r="BQ672" s="132"/>
      <c r="BR672" s="132"/>
      <c r="BS672" s="132"/>
      <c r="BU672" s="66"/>
      <c r="BV672" s="124"/>
    </row>
    <row r="673" spans="2:74" s="10" customFormat="1" ht="14.25" customHeight="1">
      <c r="B673" s="505"/>
      <c r="C673" s="507"/>
      <c r="D673" s="494"/>
      <c r="E673" s="501"/>
      <c r="F673" s="501"/>
      <c r="G673" s="101" t="s">
        <v>149</v>
      </c>
      <c r="H673" s="183">
        <v>22973961</v>
      </c>
      <c r="I673" s="151">
        <f>IFERROR(H673/E668,"-")</f>
        <v>3.788684236083352E-2</v>
      </c>
      <c r="J673" s="183">
        <v>297</v>
      </c>
      <c r="K673" s="151">
        <f>IFERROR(J673/F668,"-")</f>
        <v>0.305870236869207</v>
      </c>
      <c r="L673" s="186">
        <f t="shared" si="643"/>
        <v>77353.404040404042</v>
      </c>
      <c r="M673" s="86">
        <f t="shared" si="673"/>
        <v>2.5873333914104017E-2</v>
      </c>
      <c r="N673" s="501"/>
      <c r="O673" s="501"/>
      <c r="P673" s="101" t="s">
        <v>149</v>
      </c>
      <c r="Q673" s="183">
        <v>2889295</v>
      </c>
      <c r="R673" s="151">
        <f>IFERROR(Q673/N668,"-")</f>
        <v>3.8186567736239567E-2</v>
      </c>
      <c r="S673" s="183">
        <v>50</v>
      </c>
      <c r="T673" s="151">
        <f>IFERROR(S673/O668,"-")</f>
        <v>0.42735042735042733</v>
      </c>
      <c r="U673" s="186">
        <f t="shared" si="644"/>
        <v>57785.9</v>
      </c>
      <c r="V673" s="86">
        <f t="shared" si="674"/>
        <v>4.3557801202195314E-3</v>
      </c>
      <c r="W673" s="501"/>
      <c r="X673" s="501"/>
      <c r="Y673" s="101" t="s">
        <v>149</v>
      </c>
      <c r="Z673" s="183">
        <v>1969088</v>
      </c>
      <c r="AA673" s="151">
        <f>IFERROR(Z673/W668,"-")</f>
        <v>4.1733333163779376E-2</v>
      </c>
      <c r="AB673" s="183">
        <v>30</v>
      </c>
      <c r="AC673" s="151">
        <f>IFERROR(AB673/X668,"-")</f>
        <v>0.34090909090909088</v>
      </c>
      <c r="AD673" s="186">
        <f t="shared" si="645"/>
        <v>65636.266666666663</v>
      </c>
      <c r="AE673" s="86">
        <f t="shared" si="675"/>
        <v>2.6134680721317189E-3</v>
      </c>
      <c r="AF673" s="501"/>
      <c r="AG673" s="501"/>
      <c r="AH673" s="101" t="s">
        <v>149</v>
      </c>
      <c r="AI673" s="183">
        <v>1897238</v>
      </c>
      <c r="AJ673" s="151">
        <f>IFERROR(AI673/AF668,"-")</f>
        <v>2.6100409726403793E-2</v>
      </c>
      <c r="AK673" s="183">
        <v>33</v>
      </c>
      <c r="AL673" s="151">
        <f>IFERROR(AK673/AG668,"-")</f>
        <v>0.29464285714285715</v>
      </c>
      <c r="AM673" s="186">
        <f t="shared" si="646"/>
        <v>57492.060606060608</v>
      </c>
      <c r="AN673" s="86">
        <f t="shared" si="676"/>
        <v>2.8748148793448906E-3</v>
      </c>
      <c r="AO673" s="501"/>
      <c r="AP673" s="520"/>
      <c r="AQ673" s="101" t="s">
        <v>149</v>
      </c>
      <c r="AR673" s="183">
        <f t="shared" si="641"/>
        <v>29729582</v>
      </c>
      <c r="AS673" s="151">
        <f>IFERROR(AR673/AO668,"-")</f>
        <v>3.7073056846327661E-2</v>
      </c>
      <c r="AT673" s="183">
        <f t="shared" si="642"/>
        <v>410</v>
      </c>
      <c r="AU673" s="151">
        <f>IFERROR(AT673/AP668,"-")</f>
        <v>0.31832298136645965</v>
      </c>
      <c r="AV673" s="186">
        <f t="shared" si="647"/>
        <v>72511.175609756101</v>
      </c>
      <c r="AW673" s="86">
        <f t="shared" si="677"/>
        <v>3.5717396985800155E-2</v>
      </c>
      <c r="AX673" s="98"/>
      <c r="AY673" s="66"/>
      <c r="AZ673" s="66"/>
      <c r="BA673" s="66"/>
      <c r="BB673" s="66"/>
      <c r="BC673" s="66"/>
      <c r="BD673" s="66"/>
      <c r="BE673" s="66"/>
      <c r="BF673" s="66"/>
      <c r="BG673" s="66"/>
      <c r="BH673" s="66"/>
      <c r="BI673" s="66"/>
      <c r="BP673" s="132"/>
      <c r="BQ673" s="132"/>
      <c r="BR673" s="132"/>
      <c r="BS673" s="132"/>
      <c r="BU673" s="66"/>
      <c r="BV673" s="124"/>
    </row>
    <row r="674" spans="2:74" s="10" customFormat="1" ht="14.25" customHeight="1">
      <c r="B674" s="505"/>
      <c r="C674" s="507"/>
      <c r="D674" s="494"/>
      <c r="E674" s="501"/>
      <c r="F674" s="501"/>
      <c r="G674" s="101" t="s">
        <v>150</v>
      </c>
      <c r="H674" s="183">
        <v>18476172</v>
      </c>
      <c r="I674" s="151">
        <f>IFERROR(H674/E668,"-")</f>
        <v>3.0469443906327089E-2</v>
      </c>
      <c r="J674" s="183">
        <v>79</v>
      </c>
      <c r="K674" s="151">
        <f>IFERROR(J674/F668,"-")</f>
        <v>8.1359423274974252E-2</v>
      </c>
      <c r="L674" s="186">
        <f t="shared" si="643"/>
        <v>233875.59493670886</v>
      </c>
      <c r="M674" s="86">
        <f t="shared" si="673"/>
        <v>6.8821325899468596E-3</v>
      </c>
      <c r="N674" s="501"/>
      <c r="O674" s="501"/>
      <c r="P674" s="101" t="s">
        <v>150</v>
      </c>
      <c r="Q674" s="183">
        <v>752276</v>
      </c>
      <c r="R674" s="151">
        <f>IFERROR(Q674/N668,"-")</f>
        <v>9.9425079233333245E-3</v>
      </c>
      <c r="S674" s="183">
        <v>7</v>
      </c>
      <c r="T674" s="151">
        <f>IFERROR(S674/O668,"-")</f>
        <v>5.9829059829059832E-2</v>
      </c>
      <c r="U674" s="186">
        <f t="shared" si="644"/>
        <v>107468</v>
      </c>
      <c r="V674" s="86">
        <f t="shared" si="674"/>
        <v>6.0980921683073436E-4</v>
      </c>
      <c r="W674" s="501"/>
      <c r="X674" s="501"/>
      <c r="Y674" s="101" t="s">
        <v>150</v>
      </c>
      <c r="Z674" s="183">
        <v>1922021</v>
      </c>
      <c r="AA674" s="151">
        <f>IFERROR(Z674/W668,"-")</f>
        <v>4.0735783642366616E-2</v>
      </c>
      <c r="AB674" s="183">
        <v>13</v>
      </c>
      <c r="AC674" s="151">
        <f>IFERROR(AB674/X668,"-")</f>
        <v>0.14772727272727273</v>
      </c>
      <c r="AD674" s="186">
        <f t="shared" si="645"/>
        <v>147847.76923076922</v>
      </c>
      <c r="AE674" s="86">
        <f t="shared" si="675"/>
        <v>1.1325028312570782E-3</v>
      </c>
      <c r="AF674" s="501"/>
      <c r="AG674" s="501"/>
      <c r="AH674" s="101" t="s">
        <v>150</v>
      </c>
      <c r="AI674" s="183">
        <v>412939</v>
      </c>
      <c r="AJ674" s="151">
        <f>IFERROR(AI674/AF668,"-")</f>
        <v>5.6808250161611016E-3</v>
      </c>
      <c r="AK674" s="183">
        <v>12</v>
      </c>
      <c r="AL674" s="151">
        <f>IFERROR(AK674/AG668,"-")</f>
        <v>0.10714285714285714</v>
      </c>
      <c r="AM674" s="186">
        <f t="shared" si="646"/>
        <v>34411.583333333336</v>
      </c>
      <c r="AN674" s="86">
        <f t="shared" si="676"/>
        <v>1.0453872288526875E-3</v>
      </c>
      <c r="AO674" s="501"/>
      <c r="AP674" s="520"/>
      <c r="AQ674" s="101" t="s">
        <v>150</v>
      </c>
      <c r="AR674" s="183">
        <f t="shared" si="641"/>
        <v>21563408</v>
      </c>
      <c r="AS674" s="151">
        <f>IFERROR(AR674/AO668,"-")</f>
        <v>2.6889764228254426E-2</v>
      </c>
      <c r="AT674" s="183">
        <f t="shared" si="642"/>
        <v>111</v>
      </c>
      <c r="AU674" s="151">
        <f>IFERROR(AT674/AP668,"-")</f>
        <v>8.6180124223602481E-2</v>
      </c>
      <c r="AV674" s="186">
        <f t="shared" si="647"/>
        <v>194264.93693693692</v>
      </c>
      <c r="AW674" s="86">
        <f t="shared" si="677"/>
        <v>9.669831866887359E-3</v>
      </c>
      <c r="AX674" s="98"/>
      <c r="AY674" s="66"/>
      <c r="AZ674" s="66"/>
      <c r="BA674" s="66"/>
      <c r="BB674" s="66"/>
      <c r="BC674" s="66"/>
      <c r="BD674" s="66"/>
      <c r="BE674" s="66"/>
      <c r="BF674" s="66"/>
      <c r="BG674" s="66"/>
      <c r="BH674" s="66"/>
      <c r="BI674" s="66"/>
      <c r="BP674" s="132"/>
      <c r="BQ674" s="132"/>
      <c r="BR674" s="132"/>
      <c r="BS674" s="132"/>
      <c r="BU674" s="66"/>
      <c r="BV674" s="124"/>
    </row>
    <row r="675" spans="2:74" s="10" customFormat="1" ht="14.25" customHeight="1">
      <c r="B675" s="505"/>
      <c r="C675" s="507"/>
      <c r="D675" s="494"/>
      <c r="E675" s="501"/>
      <c r="F675" s="501"/>
      <c r="G675" s="101" t="s">
        <v>160</v>
      </c>
      <c r="H675" s="183">
        <v>0</v>
      </c>
      <c r="I675" s="151">
        <f>IFERROR(H675/E668,"-")</f>
        <v>0</v>
      </c>
      <c r="J675" s="183">
        <v>0</v>
      </c>
      <c r="K675" s="151">
        <f>IFERROR(J675/F668,"-")</f>
        <v>0</v>
      </c>
      <c r="L675" s="186" t="str">
        <f t="shared" si="643"/>
        <v>-</v>
      </c>
      <c r="M675" s="86">
        <f t="shared" si="673"/>
        <v>0</v>
      </c>
      <c r="N675" s="501"/>
      <c r="O675" s="501"/>
      <c r="P675" s="101" t="s">
        <v>160</v>
      </c>
      <c r="Q675" s="183">
        <v>0</v>
      </c>
      <c r="R675" s="151">
        <f>IFERROR(Q675/N668,"-")</f>
        <v>0</v>
      </c>
      <c r="S675" s="183">
        <v>0</v>
      </c>
      <c r="T675" s="151">
        <f>IFERROR(S675/O668,"-")</f>
        <v>0</v>
      </c>
      <c r="U675" s="186" t="str">
        <f t="shared" si="644"/>
        <v>-</v>
      </c>
      <c r="V675" s="86">
        <f t="shared" si="674"/>
        <v>0</v>
      </c>
      <c r="W675" s="501"/>
      <c r="X675" s="501"/>
      <c r="Y675" s="101" t="s">
        <v>160</v>
      </c>
      <c r="Z675" s="183">
        <v>0</v>
      </c>
      <c r="AA675" s="151">
        <f>IFERROR(Z675/W668,"-")</f>
        <v>0</v>
      </c>
      <c r="AB675" s="183">
        <v>0</v>
      </c>
      <c r="AC675" s="151">
        <f>IFERROR(AB675/X668,"-")</f>
        <v>0</v>
      </c>
      <c r="AD675" s="186" t="str">
        <f t="shared" si="645"/>
        <v>-</v>
      </c>
      <c r="AE675" s="86">
        <f t="shared" si="675"/>
        <v>0</v>
      </c>
      <c r="AF675" s="501"/>
      <c r="AG675" s="501"/>
      <c r="AH675" s="101" t="s">
        <v>160</v>
      </c>
      <c r="AI675" s="183">
        <v>0</v>
      </c>
      <c r="AJ675" s="151">
        <f>IFERROR(AI675/AF668,"-")</f>
        <v>0</v>
      </c>
      <c r="AK675" s="183">
        <v>0</v>
      </c>
      <c r="AL675" s="151">
        <f>IFERROR(AK675/AG668,"-")</f>
        <v>0</v>
      </c>
      <c r="AM675" s="186" t="str">
        <f t="shared" si="646"/>
        <v>-</v>
      </c>
      <c r="AN675" s="86">
        <f t="shared" si="676"/>
        <v>0</v>
      </c>
      <c r="AO675" s="501"/>
      <c r="AP675" s="520"/>
      <c r="AQ675" s="101" t="s">
        <v>160</v>
      </c>
      <c r="AR675" s="183">
        <f t="shared" si="641"/>
        <v>0</v>
      </c>
      <c r="AS675" s="151">
        <f>IFERROR(AR675/AO668,"-")</f>
        <v>0</v>
      </c>
      <c r="AT675" s="183">
        <f t="shared" si="642"/>
        <v>0</v>
      </c>
      <c r="AU675" s="151">
        <f>IFERROR(AT675/AP668,"-")</f>
        <v>0</v>
      </c>
      <c r="AV675" s="186" t="str">
        <f t="shared" si="647"/>
        <v>-</v>
      </c>
      <c r="AW675" s="86">
        <f t="shared" si="677"/>
        <v>0</v>
      </c>
      <c r="AX675" s="98"/>
      <c r="AY675" s="66"/>
      <c r="AZ675" s="66"/>
      <c r="BA675" s="66"/>
      <c r="BB675" s="66"/>
      <c r="BC675" s="66"/>
      <c r="BD675" s="66"/>
      <c r="BE675" s="66"/>
      <c r="BF675" s="66"/>
      <c r="BG675" s="66"/>
      <c r="BH675" s="66"/>
      <c r="BI675" s="66"/>
      <c r="BP675" s="132"/>
      <c r="BQ675" s="132"/>
      <c r="BR675" s="132"/>
      <c r="BS675" s="132"/>
      <c r="BU675" s="66"/>
      <c r="BV675" s="124"/>
    </row>
    <row r="676" spans="2:74" s="10" customFormat="1" ht="14.25" customHeight="1">
      <c r="B676" s="505"/>
      <c r="C676" s="507"/>
      <c r="D676" s="494"/>
      <c r="E676" s="501"/>
      <c r="F676" s="501"/>
      <c r="G676" s="101" t="s">
        <v>151</v>
      </c>
      <c r="H676" s="183">
        <v>7921</v>
      </c>
      <c r="I676" s="151">
        <f>IFERROR(H676/E668,"-")</f>
        <v>1.3062687724601008E-5</v>
      </c>
      <c r="J676" s="183">
        <v>4</v>
      </c>
      <c r="K676" s="151">
        <f>IFERROR(J676/F668,"-")</f>
        <v>4.1194644696189494E-3</v>
      </c>
      <c r="L676" s="186">
        <f t="shared" si="643"/>
        <v>1980.25</v>
      </c>
      <c r="M676" s="86">
        <f t="shared" si="673"/>
        <v>3.4846240961756248E-4</v>
      </c>
      <c r="N676" s="501"/>
      <c r="O676" s="501"/>
      <c r="P676" s="101" t="s">
        <v>151</v>
      </c>
      <c r="Q676" s="183">
        <v>15069</v>
      </c>
      <c r="R676" s="151">
        <f>IFERROR(Q676/N668,"-")</f>
        <v>1.9916048351497305E-4</v>
      </c>
      <c r="S676" s="183">
        <v>2</v>
      </c>
      <c r="T676" s="151">
        <f>IFERROR(S676/O668,"-")</f>
        <v>1.7094017094017096E-2</v>
      </c>
      <c r="U676" s="186">
        <f t="shared" si="644"/>
        <v>7534.5</v>
      </c>
      <c r="V676" s="86">
        <f t="shared" si="674"/>
        <v>1.7423120480878124E-4</v>
      </c>
      <c r="W676" s="501"/>
      <c r="X676" s="501"/>
      <c r="Y676" s="101" t="s">
        <v>151</v>
      </c>
      <c r="Z676" s="183">
        <v>0</v>
      </c>
      <c r="AA676" s="151">
        <f>IFERROR(Z676/W668,"-")</f>
        <v>0</v>
      </c>
      <c r="AB676" s="183">
        <v>0</v>
      </c>
      <c r="AC676" s="151">
        <f>IFERROR(AB676/X668,"-")</f>
        <v>0</v>
      </c>
      <c r="AD676" s="186" t="str">
        <f t="shared" si="645"/>
        <v>-</v>
      </c>
      <c r="AE676" s="86">
        <f t="shared" si="675"/>
        <v>0</v>
      </c>
      <c r="AF676" s="501"/>
      <c r="AG676" s="501"/>
      <c r="AH676" s="101" t="s">
        <v>151</v>
      </c>
      <c r="AI676" s="183">
        <v>7444</v>
      </c>
      <c r="AJ676" s="151">
        <f>IFERROR(AI676/AF668,"-")</f>
        <v>1.0240752610023088E-4</v>
      </c>
      <c r="AK676" s="183">
        <v>2</v>
      </c>
      <c r="AL676" s="151">
        <f>IFERROR(AK676/AG668,"-")</f>
        <v>1.7857142857142856E-2</v>
      </c>
      <c r="AM676" s="186">
        <f t="shared" si="646"/>
        <v>3722</v>
      </c>
      <c r="AN676" s="86">
        <f t="shared" si="676"/>
        <v>1.7423120480878124E-4</v>
      </c>
      <c r="AO676" s="501"/>
      <c r="AP676" s="520"/>
      <c r="AQ676" s="101" t="s">
        <v>151</v>
      </c>
      <c r="AR676" s="183">
        <f t="shared" si="641"/>
        <v>30434</v>
      </c>
      <c r="AS676" s="151">
        <f>IFERROR(AR676/AO668,"-")</f>
        <v>3.7951472444554923E-5</v>
      </c>
      <c r="AT676" s="183">
        <f t="shared" si="642"/>
        <v>8</v>
      </c>
      <c r="AU676" s="151">
        <f>IFERROR(AT676/AP668,"-")</f>
        <v>6.2111801242236021E-3</v>
      </c>
      <c r="AV676" s="186">
        <f t="shared" si="647"/>
        <v>3804.25</v>
      </c>
      <c r="AW676" s="86">
        <f t="shared" si="677"/>
        <v>6.9692481923512497E-4</v>
      </c>
      <c r="AX676" s="98"/>
      <c r="AY676" s="66"/>
      <c r="AZ676" s="66"/>
      <c r="BA676" s="66"/>
      <c r="BB676" s="66"/>
      <c r="BC676" s="66"/>
      <c r="BD676" s="66"/>
      <c r="BE676" s="66"/>
      <c r="BF676" s="66"/>
      <c r="BG676" s="66"/>
      <c r="BH676" s="66"/>
      <c r="BI676" s="66"/>
      <c r="BP676" s="132"/>
      <c r="BQ676" s="132"/>
      <c r="BR676" s="132"/>
      <c r="BS676" s="132"/>
      <c r="BU676" s="66"/>
      <c r="BV676" s="124"/>
    </row>
    <row r="677" spans="2:74" s="10" customFormat="1" ht="14.25" customHeight="1">
      <c r="B677" s="505"/>
      <c r="C677" s="507"/>
      <c r="D677" s="494"/>
      <c r="E677" s="501"/>
      <c r="F677" s="501"/>
      <c r="G677" s="101" t="s">
        <v>152</v>
      </c>
      <c r="H677" s="183">
        <v>383804</v>
      </c>
      <c r="I677" s="151">
        <f>IFERROR(H677/E668,"-")</f>
        <v>6.3293925002559843E-4</v>
      </c>
      <c r="J677" s="183">
        <v>20</v>
      </c>
      <c r="K677" s="151">
        <f>IFERROR(J677/F668,"-")</f>
        <v>2.0597322348094749E-2</v>
      </c>
      <c r="L677" s="186">
        <f t="shared" si="643"/>
        <v>19190.2</v>
      </c>
      <c r="M677" s="86">
        <f t="shared" si="673"/>
        <v>1.7423120480878126E-3</v>
      </c>
      <c r="N677" s="501"/>
      <c r="O677" s="501"/>
      <c r="P677" s="101" t="s">
        <v>152</v>
      </c>
      <c r="Q677" s="183">
        <v>18201</v>
      </c>
      <c r="R677" s="151">
        <f>IFERROR(Q677/N668,"-")</f>
        <v>2.4055477871497938E-4</v>
      </c>
      <c r="S677" s="183">
        <v>4</v>
      </c>
      <c r="T677" s="151">
        <f>IFERROR(S677/O668,"-")</f>
        <v>3.4188034188034191E-2</v>
      </c>
      <c r="U677" s="186">
        <f t="shared" si="644"/>
        <v>4550.25</v>
      </c>
      <c r="V677" s="86">
        <f t="shared" si="674"/>
        <v>3.4846240961756248E-4</v>
      </c>
      <c r="W677" s="501"/>
      <c r="X677" s="501"/>
      <c r="Y677" s="101" t="s">
        <v>152</v>
      </c>
      <c r="Z677" s="183">
        <v>115382</v>
      </c>
      <c r="AA677" s="151">
        <f>IFERROR(Z677/W668,"-")</f>
        <v>2.4454343569729701E-3</v>
      </c>
      <c r="AB677" s="183">
        <v>3</v>
      </c>
      <c r="AC677" s="151">
        <f>IFERROR(AB677/X668,"-")</f>
        <v>3.4090909090909088E-2</v>
      </c>
      <c r="AD677" s="186">
        <f t="shared" si="645"/>
        <v>38460.666666666664</v>
      </c>
      <c r="AE677" s="86">
        <f t="shared" si="675"/>
        <v>2.6134680721317188E-4</v>
      </c>
      <c r="AF677" s="501"/>
      <c r="AG677" s="501"/>
      <c r="AH677" s="101" t="s">
        <v>152</v>
      </c>
      <c r="AI677" s="183">
        <v>5668</v>
      </c>
      <c r="AJ677" s="151">
        <f>IFERROR(AI677/AF668,"-")</f>
        <v>7.7974994349289182E-5</v>
      </c>
      <c r="AK677" s="183">
        <v>2</v>
      </c>
      <c r="AL677" s="151">
        <f>IFERROR(AK677/AG668,"-")</f>
        <v>1.7857142857142856E-2</v>
      </c>
      <c r="AM677" s="186">
        <f t="shared" si="646"/>
        <v>2834</v>
      </c>
      <c r="AN677" s="86">
        <f t="shared" si="676"/>
        <v>1.7423120480878124E-4</v>
      </c>
      <c r="AO677" s="501"/>
      <c r="AP677" s="520"/>
      <c r="AQ677" s="101" t="s">
        <v>152</v>
      </c>
      <c r="AR677" s="183">
        <f t="shared" si="641"/>
        <v>523055</v>
      </c>
      <c r="AS677" s="151">
        <f>IFERROR(AR677/AO668,"-")</f>
        <v>6.5225430175089294E-4</v>
      </c>
      <c r="AT677" s="183">
        <f t="shared" si="642"/>
        <v>29</v>
      </c>
      <c r="AU677" s="151">
        <f>IFERROR(AT677/AP668,"-")</f>
        <v>2.251552795031056E-2</v>
      </c>
      <c r="AV677" s="186">
        <f t="shared" si="647"/>
        <v>18036.379310344826</v>
      </c>
      <c r="AW677" s="86">
        <f t="shared" si="677"/>
        <v>2.5263524697273282E-3</v>
      </c>
      <c r="AX677" s="98"/>
      <c r="AY677" s="66"/>
      <c r="AZ677" s="66"/>
      <c r="BA677" s="66"/>
      <c r="BB677" s="66"/>
      <c r="BC677" s="66"/>
      <c r="BD677" s="66"/>
      <c r="BE677" s="66"/>
      <c r="BF677" s="66"/>
      <c r="BG677" s="66"/>
      <c r="BH677" s="66"/>
      <c r="BI677" s="66"/>
      <c r="BP677" s="132"/>
      <c r="BQ677" s="132"/>
      <c r="BR677" s="132"/>
      <c r="BS677" s="132"/>
      <c r="BU677" s="66"/>
      <c r="BV677" s="124"/>
    </row>
    <row r="678" spans="2:74" s="10" customFormat="1" ht="14.25" customHeight="1">
      <c r="B678" s="505"/>
      <c r="C678" s="507"/>
      <c r="D678" s="494"/>
      <c r="E678" s="501"/>
      <c r="F678" s="501"/>
      <c r="G678" s="101" t="s">
        <v>153</v>
      </c>
      <c r="H678" s="183">
        <v>2967</v>
      </c>
      <c r="I678" s="151">
        <f>IFERROR(H678/E668,"-")</f>
        <v>4.8929421132295408E-6</v>
      </c>
      <c r="J678" s="183">
        <v>1</v>
      </c>
      <c r="K678" s="151">
        <f>IFERROR(J678/F668,"-")</f>
        <v>1.0298661174047373E-3</v>
      </c>
      <c r="L678" s="186">
        <f t="shared" si="643"/>
        <v>2967</v>
      </c>
      <c r="M678" s="86">
        <f t="shared" si="673"/>
        <v>8.7115602404390621E-5</v>
      </c>
      <c r="N678" s="501"/>
      <c r="O678" s="501"/>
      <c r="P678" s="101" t="s">
        <v>153</v>
      </c>
      <c r="Q678" s="183">
        <v>12580</v>
      </c>
      <c r="R678" s="151">
        <f>IFERROR(Q678/N668,"-")</f>
        <v>1.6626444240615574E-4</v>
      </c>
      <c r="S678" s="183">
        <v>1</v>
      </c>
      <c r="T678" s="151">
        <f>IFERROR(S678/O668,"-")</f>
        <v>8.5470085470085479E-3</v>
      </c>
      <c r="U678" s="186">
        <f t="shared" si="644"/>
        <v>12580</v>
      </c>
      <c r="V678" s="86">
        <f t="shared" si="674"/>
        <v>8.7115602404390621E-5</v>
      </c>
      <c r="W678" s="501"/>
      <c r="X678" s="501"/>
      <c r="Y678" s="101" t="s">
        <v>153</v>
      </c>
      <c r="Z678" s="183">
        <v>0</v>
      </c>
      <c r="AA678" s="151">
        <f>IFERROR(Z678/W668,"-")</f>
        <v>0</v>
      </c>
      <c r="AB678" s="183">
        <v>0</v>
      </c>
      <c r="AC678" s="151">
        <f>IFERROR(AB678/X668,"-")</f>
        <v>0</v>
      </c>
      <c r="AD678" s="186" t="str">
        <f t="shared" si="645"/>
        <v>-</v>
      </c>
      <c r="AE678" s="86">
        <f t="shared" si="675"/>
        <v>0</v>
      </c>
      <c r="AF678" s="501"/>
      <c r="AG678" s="501"/>
      <c r="AH678" s="101" t="s">
        <v>153</v>
      </c>
      <c r="AI678" s="183">
        <v>0</v>
      </c>
      <c r="AJ678" s="151">
        <f>IFERROR(AI678/AF668,"-")</f>
        <v>0</v>
      </c>
      <c r="AK678" s="183">
        <v>0</v>
      </c>
      <c r="AL678" s="151">
        <f>IFERROR(AK678/AG668,"-")</f>
        <v>0</v>
      </c>
      <c r="AM678" s="186" t="str">
        <f t="shared" si="646"/>
        <v>-</v>
      </c>
      <c r="AN678" s="86">
        <f t="shared" si="676"/>
        <v>0</v>
      </c>
      <c r="AO678" s="501"/>
      <c r="AP678" s="520"/>
      <c r="AQ678" s="101" t="s">
        <v>153</v>
      </c>
      <c r="AR678" s="183">
        <f t="shared" si="641"/>
        <v>15547</v>
      </c>
      <c r="AS678" s="151">
        <f>IFERROR(AR678/AO668,"-")</f>
        <v>1.9387249198117087E-5</v>
      </c>
      <c r="AT678" s="183">
        <f t="shared" si="642"/>
        <v>2</v>
      </c>
      <c r="AU678" s="151">
        <f>IFERROR(AT678/AP668,"-")</f>
        <v>1.5527950310559005E-3</v>
      </c>
      <c r="AV678" s="186">
        <f t="shared" si="647"/>
        <v>7773.5</v>
      </c>
      <c r="AW678" s="86">
        <f t="shared" si="677"/>
        <v>1.7423120480878124E-4</v>
      </c>
      <c r="AX678" s="98"/>
      <c r="AY678" s="66"/>
      <c r="AZ678" s="66"/>
      <c r="BA678" s="66"/>
      <c r="BB678" s="66"/>
      <c r="BC678" s="66"/>
      <c r="BD678" s="66"/>
      <c r="BE678" s="66"/>
      <c r="BF678" s="66"/>
      <c r="BG678" s="66"/>
      <c r="BH678" s="66"/>
      <c r="BI678" s="66"/>
      <c r="BP678" s="132"/>
      <c r="BQ678" s="132"/>
      <c r="BR678" s="132"/>
      <c r="BS678" s="132"/>
      <c r="BU678" s="66"/>
      <c r="BV678" s="124"/>
    </row>
    <row r="679" spans="2:74" s="10" customFormat="1" ht="14.25" customHeight="1">
      <c r="B679" s="505"/>
      <c r="C679" s="507"/>
      <c r="D679" s="494"/>
      <c r="E679" s="501"/>
      <c r="F679" s="501"/>
      <c r="G679" s="101" t="s">
        <v>154</v>
      </c>
      <c r="H679" s="183">
        <v>31013</v>
      </c>
      <c r="I679" s="151">
        <f>IFERROR(H679/E668,"-")</f>
        <v>5.1144190683379761E-5</v>
      </c>
      <c r="J679" s="183">
        <v>4</v>
      </c>
      <c r="K679" s="151">
        <f>IFERROR(J679/F668,"-")</f>
        <v>4.1194644696189494E-3</v>
      </c>
      <c r="L679" s="186">
        <f t="shared" si="643"/>
        <v>7753.25</v>
      </c>
      <c r="M679" s="86">
        <f t="shared" si="673"/>
        <v>3.4846240961756248E-4</v>
      </c>
      <c r="N679" s="501"/>
      <c r="O679" s="501"/>
      <c r="P679" s="101" t="s">
        <v>154</v>
      </c>
      <c r="Q679" s="183">
        <v>0</v>
      </c>
      <c r="R679" s="151">
        <f>IFERROR(Q679/N668,"-")</f>
        <v>0</v>
      </c>
      <c r="S679" s="183">
        <v>0</v>
      </c>
      <c r="T679" s="151">
        <f>IFERROR(S679/O668,"-")</f>
        <v>0</v>
      </c>
      <c r="U679" s="186" t="str">
        <f t="shared" si="644"/>
        <v>-</v>
      </c>
      <c r="V679" s="86">
        <f t="shared" si="674"/>
        <v>0</v>
      </c>
      <c r="W679" s="501"/>
      <c r="X679" s="501"/>
      <c r="Y679" s="101" t="s">
        <v>154</v>
      </c>
      <c r="Z679" s="183">
        <v>0</v>
      </c>
      <c r="AA679" s="151">
        <f>IFERROR(Z679/W668,"-")</f>
        <v>0</v>
      </c>
      <c r="AB679" s="183">
        <v>0</v>
      </c>
      <c r="AC679" s="151">
        <f>IFERROR(AB679/X668,"-")</f>
        <v>0</v>
      </c>
      <c r="AD679" s="186" t="str">
        <f t="shared" si="645"/>
        <v>-</v>
      </c>
      <c r="AE679" s="86">
        <f t="shared" si="675"/>
        <v>0</v>
      </c>
      <c r="AF679" s="501"/>
      <c r="AG679" s="501"/>
      <c r="AH679" s="101" t="s">
        <v>154</v>
      </c>
      <c r="AI679" s="183">
        <v>0</v>
      </c>
      <c r="AJ679" s="151">
        <f>IFERROR(AI679/AF668,"-")</f>
        <v>0</v>
      </c>
      <c r="AK679" s="183">
        <v>0</v>
      </c>
      <c r="AL679" s="151">
        <f>IFERROR(AK679/AG668,"-")</f>
        <v>0</v>
      </c>
      <c r="AM679" s="186" t="str">
        <f t="shared" si="646"/>
        <v>-</v>
      </c>
      <c r="AN679" s="86">
        <f t="shared" si="676"/>
        <v>0</v>
      </c>
      <c r="AO679" s="501"/>
      <c r="AP679" s="520"/>
      <c r="AQ679" s="101" t="s">
        <v>154</v>
      </c>
      <c r="AR679" s="183">
        <f t="shared" si="641"/>
        <v>31013</v>
      </c>
      <c r="AS679" s="151">
        <f>IFERROR(AR679/AO668,"-")</f>
        <v>3.867349066580081E-5</v>
      </c>
      <c r="AT679" s="183">
        <f t="shared" si="642"/>
        <v>4</v>
      </c>
      <c r="AU679" s="151">
        <f>IFERROR(AT679/AP668,"-")</f>
        <v>3.105590062111801E-3</v>
      </c>
      <c r="AV679" s="186">
        <f t="shared" si="647"/>
        <v>7753.25</v>
      </c>
      <c r="AW679" s="86">
        <f t="shared" si="677"/>
        <v>3.4846240961756248E-4</v>
      </c>
      <c r="AX679" s="98"/>
      <c r="AY679" s="66"/>
      <c r="AZ679" s="66"/>
      <c r="BA679" s="66"/>
      <c r="BB679" s="66"/>
      <c r="BC679" s="66"/>
      <c r="BD679" s="66"/>
      <c r="BE679" s="66"/>
      <c r="BF679" s="66"/>
      <c r="BG679" s="66"/>
      <c r="BH679" s="66"/>
      <c r="BI679" s="66"/>
      <c r="BP679" s="132"/>
      <c r="BQ679" s="132"/>
      <c r="BR679" s="132"/>
      <c r="BS679" s="132"/>
      <c r="BU679" s="66"/>
      <c r="BV679" s="124"/>
    </row>
    <row r="680" spans="2:74" s="10" customFormat="1" ht="14.25" customHeight="1">
      <c r="B680" s="505"/>
      <c r="C680" s="507"/>
      <c r="D680" s="494"/>
      <c r="E680" s="501"/>
      <c r="F680" s="501"/>
      <c r="G680" s="101" t="s">
        <v>155</v>
      </c>
      <c r="H680" s="183">
        <v>5877049</v>
      </c>
      <c r="I680" s="151">
        <f>IFERROR(H680/E668,"-")</f>
        <v>9.6919651343490253E-3</v>
      </c>
      <c r="J680" s="183">
        <v>109</v>
      </c>
      <c r="K680" s="151">
        <f>IFERROR(J680/F668,"-")</f>
        <v>0.11225540679711637</v>
      </c>
      <c r="L680" s="186">
        <f t="shared" si="643"/>
        <v>53917.880733944956</v>
      </c>
      <c r="M680" s="86">
        <f t="shared" si="673"/>
        <v>9.4956006620785776E-3</v>
      </c>
      <c r="N680" s="501"/>
      <c r="O680" s="501"/>
      <c r="P680" s="101" t="s">
        <v>155</v>
      </c>
      <c r="Q680" s="183">
        <v>658459</v>
      </c>
      <c r="R680" s="151">
        <f>IFERROR(Q680/N668,"-")</f>
        <v>8.7025690367499922E-3</v>
      </c>
      <c r="S680" s="183">
        <v>12</v>
      </c>
      <c r="T680" s="151">
        <f>IFERROR(S680/O668,"-")</f>
        <v>0.10256410256410256</v>
      </c>
      <c r="U680" s="186">
        <f t="shared" si="644"/>
        <v>54871.583333333336</v>
      </c>
      <c r="V680" s="86">
        <f t="shared" si="674"/>
        <v>1.0453872288526875E-3</v>
      </c>
      <c r="W680" s="501"/>
      <c r="X680" s="501"/>
      <c r="Y680" s="101" t="s">
        <v>155</v>
      </c>
      <c r="Z680" s="183">
        <v>473773</v>
      </c>
      <c r="AA680" s="151">
        <f>IFERROR(Z680/W668,"-")</f>
        <v>1.0041260955835008E-2</v>
      </c>
      <c r="AB680" s="183">
        <v>12</v>
      </c>
      <c r="AC680" s="151">
        <f>IFERROR(AB680/X668,"-")</f>
        <v>0.13636363636363635</v>
      </c>
      <c r="AD680" s="186">
        <f t="shared" si="645"/>
        <v>39481.083333333336</v>
      </c>
      <c r="AE680" s="86">
        <f t="shared" si="675"/>
        <v>1.0453872288526875E-3</v>
      </c>
      <c r="AF680" s="501"/>
      <c r="AG680" s="501"/>
      <c r="AH680" s="101" t="s">
        <v>155</v>
      </c>
      <c r="AI680" s="183">
        <v>1139181</v>
      </c>
      <c r="AJ680" s="151">
        <f>IFERROR(AI680/AF668,"-")</f>
        <v>1.5671777000320675E-2</v>
      </c>
      <c r="AK680" s="183">
        <v>19</v>
      </c>
      <c r="AL680" s="151">
        <f>IFERROR(AK680/AG668,"-")</f>
        <v>0.16964285714285715</v>
      </c>
      <c r="AM680" s="186">
        <f t="shared" si="646"/>
        <v>59956.894736842107</v>
      </c>
      <c r="AN680" s="86">
        <f t="shared" si="676"/>
        <v>1.6551964456834219E-3</v>
      </c>
      <c r="AO680" s="501"/>
      <c r="AP680" s="520"/>
      <c r="AQ680" s="101" t="s">
        <v>155</v>
      </c>
      <c r="AR680" s="183">
        <f t="shared" si="641"/>
        <v>8148462</v>
      </c>
      <c r="AS680" s="151">
        <f>IFERROR(AR680/AO668,"-")</f>
        <v>1.0161205594351807E-2</v>
      </c>
      <c r="AT680" s="183">
        <f t="shared" si="642"/>
        <v>152</v>
      </c>
      <c r="AU680" s="151">
        <f>IFERROR(AT680/AP668,"-")</f>
        <v>0.11801242236024845</v>
      </c>
      <c r="AV680" s="186">
        <f t="shared" si="647"/>
        <v>53608.302631578947</v>
      </c>
      <c r="AW680" s="86">
        <f t="shared" si="677"/>
        <v>1.3241571565467375E-2</v>
      </c>
      <c r="AX680" s="98"/>
      <c r="AY680" s="66"/>
      <c r="AZ680" s="66"/>
      <c r="BA680" s="66"/>
      <c r="BB680" s="66"/>
      <c r="BC680" s="66"/>
      <c r="BD680" s="66"/>
      <c r="BE680" s="66"/>
      <c r="BF680" s="66"/>
      <c r="BG680" s="66"/>
      <c r="BH680" s="66"/>
      <c r="BI680" s="66"/>
      <c r="BP680" s="132"/>
      <c r="BQ680" s="132"/>
      <c r="BR680" s="132"/>
      <c r="BS680" s="132"/>
      <c r="BU680" s="66"/>
      <c r="BV680" s="124"/>
    </row>
    <row r="681" spans="2:74" s="10" customFormat="1" ht="14.25" customHeight="1">
      <c r="B681" s="505"/>
      <c r="C681" s="507"/>
      <c r="D681" s="494"/>
      <c r="E681" s="501"/>
      <c r="F681" s="501"/>
      <c r="G681" s="101" t="s">
        <v>156</v>
      </c>
      <c r="H681" s="183">
        <v>4148233</v>
      </c>
      <c r="I681" s="151">
        <f>IFERROR(H681/E668,"-")</f>
        <v>6.8409383017150379E-3</v>
      </c>
      <c r="J681" s="183">
        <v>61</v>
      </c>
      <c r="K681" s="151">
        <f>IFERROR(J681/F668,"-")</f>
        <v>6.2821833161688975E-2</v>
      </c>
      <c r="L681" s="186">
        <f t="shared" si="643"/>
        <v>68003.819672131154</v>
      </c>
      <c r="M681" s="86">
        <f t="shared" si="673"/>
        <v>5.3140517466678285E-3</v>
      </c>
      <c r="N681" s="501"/>
      <c r="O681" s="501"/>
      <c r="P681" s="101" t="s">
        <v>156</v>
      </c>
      <c r="Q681" s="183">
        <v>984678</v>
      </c>
      <c r="R681" s="151">
        <f>IFERROR(Q681/N668,"-")</f>
        <v>1.3014065073100845E-2</v>
      </c>
      <c r="S681" s="183">
        <v>8</v>
      </c>
      <c r="T681" s="151">
        <f>IFERROR(S681/O668,"-")</f>
        <v>6.8376068376068383E-2</v>
      </c>
      <c r="U681" s="186">
        <f t="shared" si="644"/>
        <v>123084.75</v>
      </c>
      <c r="V681" s="86">
        <f t="shared" si="674"/>
        <v>6.9692481923512497E-4</v>
      </c>
      <c r="W681" s="501"/>
      <c r="X681" s="501"/>
      <c r="Y681" s="101" t="s">
        <v>156</v>
      </c>
      <c r="Z681" s="183">
        <v>188346</v>
      </c>
      <c r="AA681" s="151">
        <f>IFERROR(Z681/W668,"-")</f>
        <v>3.9918512367477683E-3</v>
      </c>
      <c r="AB681" s="183">
        <v>6</v>
      </c>
      <c r="AC681" s="151">
        <f>IFERROR(AB681/X668,"-")</f>
        <v>6.8181818181818177E-2</v>
      </c>
      <c r="AD681" s="186">
        <f t="shared" si="645"/>
        <v>31391</v>
      </c>
      <c r="AE681" s="86">
        <f t="shared" si="675"/>
        <v>5.2269361442634375E-4</v>
      </c>
      <c r="AF681" s="501"/>
      <c r="AG681" s="501"/>
      <c r="AH681" s="101" t="s">
        <v>156</v>
      </c>
      <c r="AI681" s="183">
        <v>410094</v>
      </c>
      <c r="AJ681" s="151">
        <f>IFERROR(AI681/AF668,"-")</f>
        <v>5.6416861913686301E-3</v>
      </c>
      <c r="AK681" s="183">
        <v>9</v>
      </c>
      <c r="AL681" s="151">
        <f>IFERROR(AK681/AG668,"-")</f>
        <v>8.0357142857142863E-2</v>
      </c>
      <c r="AM681" s="186">
        <f t="shared" si="646"/>
        <v>45566</v>
      </c>
      <c r="AN681" s="86">
        <f t="shared" si="676"/>
        <v>7.8404042163951568E-4</v>
      </c>
      <c r="AO681" s="501"/>
      <c r="AP681" s="520"/>
      <c r="AQ681" s="101" t="s">
        <v>156</v>
      </c>
      <c r="AR681" s="183">
        <f t="shared" si="641"/>
        <v>5731351</v>
      </c>
      <c r="AS681" s="151">
        <f>IFERROR(AR681/AO668,"-")</f>
        <v>7.1470463805800195E-3</v>
      </c>
      <c r="AT681" s="183">
        <f t="shared" si="642"/>
        <v>84</v>
      </c>
      <c r="AU681" s="151">
        <f>IFERROR(AT681/AP668,"-")</f>
        <v>6.5217391304347824E-2</v>
      </c>
      <c r="AV681" s="186">
        <f t="shared" si="647"/>
        <v>68230.369047619053</v>
      </c>
      <c r="AW681" s="86">
        <f t="shared" si="677"/>
        <v>7.3177106019688123E-3</v>
      </c>
      <c r="AX681" s="98"/>
      <c r="AY681" s="66"/>
      <c r="AZ681" s="66"/>
      <c r="BA681" s="66"/>
      <c r="BB681" s="66"/>
      <c r="BC681" s="66"/>
      <c r="BD681" s="66"/>
      <c r="BE681" s="66"/>
      <c r="BF681" s="66"/>
      <c r="BG681" s="66"/>
      <c r="BH681" s="66"/>
      <c r="BI681" s="66"/>
      <c r="BP681" s="132"/>
      <c r="BQ681" s="132"/>
      <c r="BR681" s="132"/>
      <c r="BS681" s="132"/>
      <c r="BU681" s="66"/>
      <c r="BV681" s="124"/>
    </row>
    <row r="682" spans="2:74" s="10" customFormat="1" ht="14.25" customHeight="1">
      <c r="B682" s="505"/>
      <c r="C682" s="507"/>
      <c r="D682" s="494"/>
      <c r="E682" s="501"/>
      <c r="F682" s="501"/>
      <c r="G682" s="101" t="s">
        <v>157</v>
      </c>
      <c r="H682" s="183">
        <v>1429588</v>
      </c>
      <c r="I682" s="151">
        <f>IFERROR(H682/E668,"-")</f>
        <v>2.3575636433325218E-3</v>
      </c>
      <c r="J682" s="183">
        <v>48</v>
      </c>
      <c r="K682" s="151">
        <f>IFERROR(J682/F668,"-")</f>
        <v>4.9433573635427393E-2</v>
      </c>
      <c r="L682" s="186">
        <f t="shared" si="643"/>
        <v>29783.083333333332</v>
      </c>
      <c r="M682" s="86">
        <f t="shared" si="673"/>
        <v>4.18154891541075E-3</v>
      </c>
      <c r="N682" s="501"/>
      <c r="O682" s="501"/>
      <c r="P682" s="101" t="s">
        <v>157</v>
      </c>
      <c r="Q682" s="183">
        <v>550723</v>
      </c>
      <c r="R682" s="151">
        <f>IFERROR(Q682/N668,"-")</f>
        <v>7.278668721402648E-3</v>
      </c>
      <c r="S682" s="183">
        <v>10</v>
      </c>
      <c r="T682" s="151">
        <f>IFERROR(S682/O668,"-")</f>
        <v>8.5470085470085472E-2</v>
      </c>
      <c r="U682" s="186">
        <f t="shared" si="644"/>
        <v>55072.3</v>
      </c>
      <c r="V682" s="86">
        <f t="shared" si="674"/>
        <v>8.7115602404390629E-4</v>
      </c>
      <c r="W682" s="501"/>
      <c r="X682" s="501"/>
      <c r="Y682" s="101" t="s">
        <v>157</v>
      </c>
      <c r="Z682" s="183">
        <v>318468</v>
      </c>
      <c r="AA682" s="151">
        <f>IFERROR(Z682/W668,"-")</f>
        <v>6.7496887625146714E-3</v>
      </c>
      <c r="AB682" s="183">
        <v>9</v>
      </c>
      <c r="AC682" s="151">
        <f>IFERROR(AB682/X668,"-")</f>
        <v>0.10227272727272728</v>
      </c>
      <c r="AD682" s="186">
        <f t="shared" si="645"/>
        <v>35385.333333333336</v>
      </c>
      <c r="AE682" s="86">
        <f t="shared" si="675"/>
        <v>7.8404042163951568E-4</v>
      </c>
      <c r="AF682" s="501"/>
      <c r="AG682" s="501"/>
      <c r="AH682" s="101" t="s">
        <v>157</v>
      </c>
      <c r="AI682" s="183">
        <v>746098</v>
      </c>
      <c r="AJ682" s="151">
        <f>IFERROR(AI682/AF668,"-")</f>
        <v>1.0264112091393076E-2</v>
      </c>
      <c r="AK682" s="183">
        <v>10</v>
      </c>
      <c r="AL682" s="151">
        <f>IFERROR(AK682/AG668,"-")</f>
        <v>8.9285714285714288E-2</v>
      </c>
      <c r="AM682" s="186">
        <f t="shared" si="646"/>
        <v>74609.8</v>
      </c>
      <c r="AN682" s="86">
        <f t="shared" si="676"/>
        <v>8.7115602404390629E-4</v>
      </c>
      <c r="AO682" s="501"/>
      <c r="AP682" s="520"/>
      <c r="AQ682" s="101" t="s">
        <v>157</v>
      </c>
      <c r="AR682" s="183">
        <f t="shared" si="641"/>
        <v>3044877</v>
      </c>
      <c r="AS682" s="151">
        <f>IFERROR(AR682/AO668,"-")</f>
        <v>3.7969890767746289E-3</v>
      </c>
      <c r="AT682" s="183">
        <f t="shared" si="642"/>
        <v>77</v>
      </c>
      <c r="AU682" s="151">
        <f>IFERROR(AT682/AP668,"-")</f>
        <v>5.9782608695652176E-2</v>
      </c>
      <c r="AV682" s="186">
        <f t="shared" si="647"/>
        <v>39543.857142857145</v>
      </c>
      <c r="AW682" s="86">
        <f t="shared" si="677"/>
        <v>6.7079013851380782E-3</v>
      </c>
      <c r="AX682" s="98"/>
      <c r="AY682" s="66"/>
      <c r="AZ682" s="66"/>
      <c r="BA682" s="66"/>
      <c r="BB682" s="66"/>
      <c r="BC682" s="66"/>
      <c r="BD682" s="66"/>
      <c r="BE682" s="66"/>
      <c r="BF682" s="66"/>
      <c r="BG682" s="66"/>
      <c r="BH682" s="66"/>
      <c r="BI682" s="66"/>
      <c r="BP682" s="132"/>
      <c r="BQ682" s="132"/>
      <c r="BR682" s="132"/>
      <c r="BS682" s="132"/>
      <c r="BU682" s="66"/>
      <c r="BV682" s="124"/>
    </row>
    <row r="683" spans="2:74" s="10" customFormat="1" ht="14.25" customHeight="1">
      <c r="B683" s="505"/>
      <c r="C683" s="507"/>
      <c r="D683" s="494"/>
      <c r="E683" s="501"/>
      <c r="F683" s="501"/>
      <c r="G683" s="102" t="s">
        <v>158</v>
      </c>
      <c r="H683" s="184">
        <v>568396</v>
      </c>
      <c r="I683" s="152">
        <f>IFERROR(H683/E668,"-")</f>
        <v>9.3735380026667274E-4</v>
      </c>
      <c r="J683" s="184">
        <v>73</v>
      </c>
      <c r="K683" s="152">
        <f>IFERROR(J683/F668,"-")</f>
        <v>7.5180226570545836E-2</v>
      </c>
      <c r="L683" s="187">
        <f t="shared" si="643"/>
        <v>7786.2465753424658</v>
      </c>
      <c r="M683" s="87">
        <f t="shared" si="673"/>
        <v>6.3594389755205153E-3</v>
      </c>
      <c r="N683" s="501"/>
      <c r="O683" s="501"/>
      <c r="P683" s="102" t="s">
        <v>158</v>
      </c>
      <c r="Q683" s="184">
        <v>28791</v>
      </c>
      <c r="R683" s="152">
        <f>IFERROR(Q683/N668,"-")</f>
        <v>3.805182481172997E-4</v>
      </c>
      <c r="S683" s="184">
        <v>7</v>
      </c>
      <c r="T683" s="152">
        <f>IFERROR(S683/O668,"-")</f>
        <v>5.9829059829059832E-2</v>
      </c>
      <c r="U683" s="187">
        <f t="shared" si="644"/>
        <v>4113</v>
      </c>
      <c r="V683" s="87">
        <f t="shared" si="674"/>
        <v>6.0980921683073436E-4</v>
      </c>
      <c r="W683" s="501"/>
      <c r="X683" s="501"/>
      <c r="Y683" s="102" t="s">
        <v>158</v>
      </c>
      <c r="Z683" s="184">
        <v>130169</v>
      </c>
      <c r="AA683" s="152">
        <f>IFERROR(Z683/W668,"-")</f>
        <v>2.7588336552739124E-3</v>
      </c>
      <c r="AB683" s="184">
        <v>7</v>
      </c>
      <c r="AC683" s="152">
        <f>IFERROR(AB683/X668,"-")</f>
        <v>7.9545454545454544E-2</v>
      </c>
      <c r="AD683" s="187">
        <f t="shared" si="645"/>
        <v>18595.571428571428</v>
      </c>
      <c r="AE683" s="87">
        <f t="shared" si="675"/>
        <v>6.0980921683073436E-4</v>
      </c>
      <c r="AF683" s="501"/>
      <c r="AG683" s="501"/>
      <c r="AH683" s="102" t="s">
        <v>158</v>
      </c>
      <c r="AI683" s="184">
        <v>89604</v>
      </c>
      <c r="AJ683" s="152">
        <f>IFERROR(AI683/AF668,"-")</f>
        <v>1.2326872607046062E-3</v>
      </c>
      <c r="AK683" s="184">
        <v>9</v>
      </c>
      <c r="AL683" s="152">
        <f>IFERROR(AK683/AG668,"-")</f>
        <v>8.0357142857142863E-2</v>
      </c>
      <c r="AM683" s="187">
        <f t="shared" si="646"/>
        <v>9956</v>
      </c>
      <c r="AN683" s="87">
        <f t="shared" si="676"/>
        <v>7.8404042163951568E-4</v>
      </c>
      <c r="AO683" s="501"/>
      <c r="AP683" s="520"/>
      <c r="AQ683" s="102" t="s">
        <v>158</v>
      </c>
      <c r="AR683" s="184">
        <f t="shared" si="641"/>
        <v>816960</v>
      </c>
      <c r="AS683" s="152">
        <f>IFERROR(AR683/AO668,"-")</f>
        <v>1.0187564870967861E-3</v>
      </c>
      <c r="AT683" s="184">
        <f t="shared" si="642"/>
        <v>96</v>
      </c>
      <c r="AU683" s="152">
        <f>IFERROR(AT683/AP668,"-")</f>
        <v>7.4534161490683232E-2</v>
      </c>
      <c r="AV683" s="187">
        <f t="shared" si="647"/>
        <v>8510</v>
      </c>
      <c r="AW683" s="87">
        <f t="shared" si="677"/>
        <v>8.3630978308215E-3</v>
      </c>
      <c r="AX683" s="98"/>
      <c r="AY683" s="66"/>
      <c r="AZ683" s="66"/>
      <c r="BA683" s="66"/>
      <c r="BB683" s="66"/>
      <c r="BC683" s="66"/>
      <c r="BD683" s="66"/>
      <c r="BE683" s="66"/>
      <c r="BF683" s="66"/>
      <c r="BG683" s="66"/>
      <c r="BH683" s="66"/>
      <c r="BI683" s="66"/>
      <c r="BP683" s="132"/>
      <c r="BQ683" s="132"/>
      <c r="BR683" s="132"/>
      <c r="BS683" s="132"/>
      <c r="BU683" s="66"/>
      <c r="BV683" s="124"/>
    </row>
    <row r="684" spans="2:74" s="10" customFormat="1" ht="14.25" customHeight="1">
      <c r="B684" s="505"/>
      <c r="C684" s="508"/>
      <c r="D684" s="495"/>
      <c r="E684" s="502"/>
      <c r="F684" s="502"/>
      <c r="G684" s="103" t="s">
        <v>81</v>
      </c>
      <c r="H684" s="174">
        <v>103244757</v>
      </c>
      <c r="I684" s="152">
        <f>IFERROR(H684/E668,"-")</f>
        <v>0.17026310060514002</v>
      </c>
      <c r="J684" s="184">
        <v>722</v>
      </c>
      <c r="K684" s="152">
        <f>IFERROR(J684/F668,"-")</f>
        <v>0.74356333676622044</v>
      </c>
      <c r="L684" s="187">
        <f t="shared" si="643"/>
        <v>142998.27839335179</v>
      </c>
      <c r="M684" s="88">
        <f t="shared" si="673"/>
        <v>6.2897464935970038E-2</v>
      </c>
      <c r="N684" s="502"/>
      <c r="O684" s="502"/>
      <c r="P684" s="103" t="s">
        <v>81</v>
      </c>
      <c r="Q684" s="174">
        <v>16434496</v>
      </c>
      <c r="R684" s="152">
        <f>IFERROR(Q684/N668,"-")</f>
        <v>0.2172076560942923</v>
      </c>
      <c r="S684" s="184">
        <v>101</v>
      </c>
      <c r="T684" s="152">
        <f>IFERROR(S684/O668,"-")</f>
        <v>0.86324786324786329</v>
      </c>
      <c r="U684" s="187">
        <f t="shared" si="644"/>
        <v>162717.78217821784</v>
      </c>
      <c r="V684" s="88">
        <f t="shared" si="674"/>
        <v>8.7986758428434536E-3</v>
      </c>
      <c r="W684" s="502"/>
      <c r="X684" s="502"/>
      <c r="Y684" s="103" t="s">
        <v>81</v>
      </c>
      <c r="Z684" s="174">
        <v>8410408</v>
      </c>
      <c r="AA684" s="152">
        <f>IFERROR(Z684/W668,"-")</f>
        <v>0.17825224627203831</v>
      </c>
      <c r="AB684" s="184">
        <v>69</v>
      </c>
      <c r="AC684" s="152">
        <f>IFERROR(AB684/X668,"-")</f>
        <v>0.78409090909090906</v>
      </c>
      <c r="AD684" s="187">
        <f t="shared" si="645"/>
        <v>121889.97101449275</v>
      </c>
      <c r="AE684" s="88">
        <f t="shared" si="675"/>
        <v>6.0109765659029533E-3</v>
      </c>
      <c r="AF684" s="502"/>
      <c r="AG684" s="502"/>
      <c r="AH684" s="103" t="s">
        <v>81</v>
      </c>
      <c r="AI684" s="174">
        <v>14384941</v>
      </c>
      <c r="AJ684" s="152">
        <f>IFERROR(AI684/AF668,"-")</f>
        <v>0.19789444128261438</v>
      </c>
      <c r="AK684" s="184">
        <v>91</v>
      </c>
      <c r="AL684" s="152">
        <f>IFERROR(AK684/AG668,"-")</f>
        <v>0.8125</v>
      </c>
      <c r="AM684" s="187">
        <f t="shared" si="646"/>
        <v>158076.27472527474</v>
      </c>
      <c r="AN684" s="88">
        <f t="shared" si="676"/>
        <v>7.9275198187995465E-3</v>
      </c>
      <c r="AO684" s="502"/>
      <c r="AP684" s="521"/>
      <c r="AQ684" s="103" t="s">
        <v>81</v>
      </c>
      <c r="AR684" s="174">
        <f t="shared" si="641"/>
        <v>142474602</v>
      </c>
      <c r="AS684" s="152">
        <f>IFERROR(AR684/AO668,"-")</f>
        <v>0.17766711348662451</v>
      </c>
      <c r="AT684" s="184">
        <f t="shared" si="642"/>
        <v>983</v>
      </c>
      <c r="AU684" s="152">
        <f>IFERROR(AT684/AP668,"-")</f>
        <v>0.76319875776397517</v>
      </c>
      <c r="AV684" s="187">
        <f t="shared" si="647"/>
        <v>144938.55747711088</v>
      </c>
      <c r="AW684" s="88">
        <f t="shared" si="677"/>
        <v>8.5634637163515992E-2</v>
      </c>
      <c r="AX684" s="98"/>
      <c r="AY684" s="66"/>
      <c r="AZ684" s="66"/>
      <c r="BA684" s="66"/>
      <c r="BB684" s="66"/>
      <c r="BC684" s="66"/>
      <c r="BD684" s="66"/>
      <c r="BE684" s="66"/>
      <c r="BF684" s="66"/>
      <c r="BG684" s="66"/>
      <c r="BH684" s="66"/>
      <c r="BI684" s="66"/>
      <c r="BP684" s="132"/>
      <c r="BQ684" s="132"/>
      <c r="BR684" s="132"/>
      <c r="BS684" s="132"/>
      <c r="BU684" s="66"/>
      <c r="BV684" s="124"/>
    </row>
    <row r="685" spans="2:74" s="10" customFormat="1" ht="14.25" customHeight="1">
      <c r="B685" s="505">
        <v>41</v>
      </c>
      <c r="C685" s="506" t="s">
        <v>13</v>
      </c>
      <c r="D685" s="493">
        <f>BL45</f>
        <v>21177</v>
      </c>
      <c r="E685" s="503">
        <f t="shared" ref="E685" si="678">VLOOKUP(C685,$AY$5:$BI$78,2,0)</f>
        <v>1274446160</v>
      </c>
      <c r="F685" s="503">
        <f t="shared" ref="F685" si="679">VLOOKUP(C685,$AY$5:$BI$78,7,0)</f>
        <v>1891</v>
      </c>
      <c r="G685" s="99" t="s">
        <v>144</v>
      </c>
      <c r="H685" s="182">
        <v>24212894</v>
      </c>
      <c r="I685" s="150">
        <f>IFERROR(H685/E685,"-")</f>
        <v>1.8998757860434055E-2</v>
      </c>
      <c r="J685" s="182">
        <v>376</v>
      </c>
      <c r="K685" s="150">
        <f>IFERROR(J685/F685,"-")</f>
        <v>0.19883659439450027</v>
      </c>
      <c r="L685" s="185">
        <f t="shared" si="643"/>
        <v>64395.994680851065</v>
      </c>
      <c r="M685" s="85">
        <f>IFERROR(J685/$BL$45,0)</f>
        <v>1.7755111677763613E-2</v>
      </c>
      <c r="N685" s="503">
        <f t="shared" ref="N685" si="680">VLOOKUP(C685,$AY$5:$BI$78,3,0)</f>
        <v>179128990</v>
      </c>
      <c r="O685" s="503">
        <f t="shared" ref="O685" si="681">VLOOKUP(C685,$AY$5:$BI$78,8,0)</f>
        <v>254</v>
      </c>
      <c r="P685" s="99" t="s">
        <v>144</v>
      </c>
      <c r="Q685" s="182">
        <v>3117791</v>
      </c>
      <c r="R685" s="150">
        <f>IFERROR(Q685/N685,"-")</f>
        <v>1.740528431495092E-2</v>
      </c>
      <c r="S685" s="182">
        <v>55</v>
      </c>
      <c r="T685" s="150">
        <f>IFERROR(S685/O685,"-")</f>
        <v>0.21653543307086615</v>
      </c>
      <c r="U685" s="185">
        <f t="shared" si="644"/>
        <v>56687.109090909093</v>
      </c>
      <c r="V685" s="85">
        <f>IFERROR(S685/$BL$45,0)</f>
        <v>2.5971572932898899E-3</v>
      </c>
      <c r="W685" s="503">
        <f t="shared" ref="W685" si="682">VLOOKUP(C685,$AY$5:$BI$78,4,0)</f>
        <v>108144110</v>
      </c>
      <c r="X685" s="503">
        <f t="shared" ref="X685" si="683">VLOOKUP(C685,$AY$5:$BI$78,9,0)</f>
        <v>136</v>
      </c>
      <c r="Y685" s="99" t="s">
        <v>144</v>
      </c>
      <c r="Z685" s="182">
        <v>795206</v>
      </c>
      <c r="AA685" s="150">
        <f>IFERROR(Z685/W685,"-")</f>
        <v>7.3532067534699767E-3</v>
      </c>
      <c r="AB685" s="182">
        <v>30</v>
      </c>
      <c r="AC685" s="150">
        <f>IFERROR(AB685/X685,"-")</f>
        <v>0.22058823529411764</v>
      </c>
      <c r="AD685" s="185">
        <f t="shared" si="645"/>
        <v>26506.866666666665</v>
      </c>
      <c r="AE685" s="85">
        <f>IFERROR(AB685/$BL$45,0)</f>
        <v>1.4166312508853945E-3</v>
      </c>
      <c r="AF685" s="503">
        <f t="shared" ref="AF685" si="684">VLOOKUP(C685,$AY$5:$BI$78,5,0)</f>
        <v>229080150</v>
      </c>
      <c r="AG685" s="503">
        <f t="shared" ref="AG685" si="685">VLOOKUP(C685,$AY$5:$BI$78,10,0)</f>
        <v>237</v>
      </c>
      <c r="AH685" s="99" t="s">
        <v>144</v>
      </c>
      <c r="AI685" s="182">
        <v>11678895</v>
      </c>
      <c r="AJ685" s="150">
        <f>IFERROR(AI685/AF685,"-")</f>
        <v>5.0981697890454501E-2</v>
      </c>
      <c r="AK685" s="182">
        <v>79</v>
      </c>
      <c r="AL685" s="150">
        <f>IFERROR(AK685/AG685,"-")</f>
        <v>0.33333333333333331</v>
      </c>
      <c r="AM685" s="185">
        <f t="shared" si="646"/>
        <v>147834.11392405065</v>
      </c>
      <c r="AN685" s="85">
        <f>IFERROR(AK685/$BL$45,0)</f>
        <v>3.7304622939982055E-3</v>
      </c>
      <c r="AO685" s="503">
        <f t="shared" ref="AO685" si="686">VLOOKUP(C685,$AY$5:$BI$78,6,0)</f>
        <v>1790799410</v>
      </c>
      <c r="AP685" s="519">
        <f t="shared" ref="AP685" si="687">VLOOKUP(C685,$AY$5:$BI$78,11,0)</f>
        <v>2518</v>
      </c>
      <c r="AQ685" s="99" t="s">
        <v>144</v>
      </c>
      <c r="AR685" s="182">
        <f t="shared" si="641"/>
        <v>39804786</v>
      </c>
      <c r="AS685" s="150">
        <f>IFERROR(AR685/AO685,"-")</f>
        <v>2.2227383914539038E-2</v>
      </c>
      <c r="AT685" s="182">
        <f t="shared" si="642"/>
        <v>540</v>
      </c>
      <c r="AU685" s="150">
        <f>IFERROR(AT685/AP685,"-")</f>
        <v>0.21445591739475775</v>
      </c>
      <c r="AV685" s="185">
        <f t="shared" si="647"/>
        <v>73712.566666666666</v>
      </c>
      <c r="AW685" s="85">
        <f>IFERROR(AT685/$BL$45,0)</f>
        <v>2.5499362515937103E-2</v>
      </c>
      <c r="AX685" s="98"/>
      <c r="AY685" s="66"/>
      <c r="AZ685" s="66"/>
      <c r="BA685" s="66"/>
      <c r="BB685" s="66"/>
      <c r="BC685" s="66"/>
      <c r="BD685" s="66"/>
      <c r="BE685" s="66"/>
      <c r="BF685" s="66"/>
      <c r="BG685" s="66"/>
      <c r="BH685" s="66"/>
      <c r="BI685" s="66"/>
      <c r="BP685" s="132"/>
      <c r="BQ685" s="132"/>
      <c r="BR685" s="132"/>
      <c r="BS685" s="132"/>
      <c r="BU685" s="66"/>
      <c r="BV685" s="124"/>
    </row>
    <row r="686" spans="2:74" s="10" customFormat="1" ht="14.25" customHeight="1">
      <c r="B686" s="505"/>
      <c r="C686" s="507"/>
      <c r="D686" s="494"/>
      <c r="E686" s="501"/>
      <c r="F686" s="501"/>
      <c r="G686" s="100" t="s">
        <v>145</v>
      </c>
      <c r="H686" s="183">
        <v>21841857</v>
      </c>
      <c r="I686" s="151">
        <f>IFERROR(H686/E685,"-")</f>
        <v>1.7138312849559686E-2</v>
      </c>
      <c r="J686" s="183">
        <v>495</v>
      </c>
      <c r="K686" s="151">
        <f>IFERROR(J686/F685,"-")</f>
        <v>0.26176626123744051</v>
      </c>
      <c r="L686" s="186">
        <f t="shared" si="643"/>
        <v>44124.963636363638</v>
      </c>
      <c r="M686" s="86">
        <f t="shared" ref="M686:M701" si="688">IFERROR(J686/$BL$45,0)</f>
        <v>2.3374415639609011E-2</v>
      </c>
      <c r="N686" s="501"/>
      <c r="O686" s="501"/>
      <c r="P686" s="100" t="s">
        <v>145</v>
      </c>
      <c r="Q686" s="183">
        <v>2600783</v>
      </c>
      <c r="R686" s="151">
        <f>IFERROR(Q686/N685,"-")</f>
        <v>1.4519051327202817E-2</v>
      </c>
      <c r="S686" s="183">
        <v>71</v>
      </c>
      <c r="T686" s="151">
        <f>IFERROR(S686/O685,"-")</f>
        <v>0.27952755905511811</v>
      </c>
      <c r="U686" s="186">
        <f t="shared" si="644"/>
        <v>36630.74647887324</v>
      </c>
      <c r="V686" s="86">
        <f t="shared" ref="V686:V701" si="689">IFERROR(S686/$BL$45,0)</f>
        <v>3.3526939604287672E-3</v>
      </c>
      <c r="W686" s="501"/>
      <c r="X686" s="501"/>
      <c r="Y686" s="100" t="s">
        <v>145</v>
      </c>
      <c r="Z686" s="183">
        <v>6776818</v>
      </c>
      <c r="AA686" s="151">
        <f>IFERROR(Z686/W685,"-")</f>
        <v>6.266469805891417E-2</v>
      </c>
      <c r="AB686" s="183">
        <v>48</v>
      </c>
      <c r="AC686" s="151">
        <f>IFERROR(AB686/X685,"-")</f>
        <v>0.35294117647058826</v>
      </c>
      <c r="AD686" s="186">
        <f t="shared" si="645"/>
        <v>141183.70833333334</v>
      </c>
      <c r="AE686" s="86">
        <f t="shared" ref="AE686:AE701" si="690">IFERROR(AB686/$BL$45,0)</f>
        <v>2.2666100014166312E-3</v>
      </c>
      <c r="AF686" s="501"/>
      <c r="AG686" s="501"/>
      <c r="AH686" s="100" t="s">
        <v>145</v>
      </c>
      <c r="AI686" s="183">
        <v>4100341</v>
      </c>
      <c r="AJ686" s="151">
        <f>IFERROR(AI686/AF685,"-")</f>
        <v>1.7899154509895335E-2</v>
      </c>
      <c r="AK686" s="183">
        <v>70</v>
      </c>
      <c r="AL686" s="151">
        <f>IFERROR(AK686/AG685,"-")</f>
        <v>0.29535864978902954</v>
      </c>
      <c r="AM686" s="186">
        <f t="shared" si="646"/>
        <v>58576.3</v>
      </c>
      <c r="AN686" s="86">
        <f t="shared" ref="AN686:AN701" si="691">IFERROR(AK686/$BL$45,0)</f>
        <v>3.3054729187325872E-3</v>
      </c>
      <c r="AO686" s="501"/>
      <c r="AP686" s="520"/>
      <c r="AQ686" s="100" t="s">
        <v>145</v>
      </c>
      <c r="AR686" s="183">
        <f t="shared" si="641"/>
        <v>35319799</v>
      </c>
      <c r="AS686" s="151">
        <f>IFERROR(AR686/AO685,"-")</f>
        <v>1.9722923071546019E-2</v>
      </c>
      <c r="AT686" s="183">
        <f t="shared" si="642"/>
        <v>684</v>
      </c>
      <c r="AU686" s="151">
        <f>IFERROR(AT686/AP685,"-")</f>
        <v>0.27164416203335978</v>
      </c>
      <c r="AV686" s="186">
        <f t="shared" si="647"/>
        <v>51637.133040935674</v>
      </c>
      <c r="AW686" s="86">
        <f t="shared" ref="AW686:AW701" si="692">IFERROR(AT686/$BL$45,0)</f>
        <v>3.2299192520186995E-2</v>
      </c>
      <c r="AX686" s="98"/>
      <c r="AY686" s="66"/>
      <c r="AZ686" s="66"/>
      <c r="BA686" s="66"/>
      <c r="BB686" s="66"/>
      <c r="BC686" s="66"/>
      <c r="BD686" s="66"/>
      <c r="BE686" s="66"/>
      <c r="BF686" s="66"/>
      <c r="BG686" s="66"/>
      <c r="BH686" s="66"/>
      <c r="BI686" s="66"/>
      <c r="BP686" s="132"/>
      <c r="BQ686" s="132"/>
      <c r="BR686" s="132"/>
      <c r="BS686" s="132"/>
      <c r="BU686" s="66"/>
      <c r="BV686" s="124"/>
    </row>
    <row r="687" spans="2:74" s="10" customFormat="1" ht="14.25" customHeight="1">
      <c r="B687" s="505"/>
      <c r="C687" s="507"/>
      <c r="D687" s="494"/>
      <c r="E687" s="501"/>
      <c r="F687" s="501"/>
      <c r="G687" s="101" t="s">
        <v>146</v>
      </c>
      <c r="H687" s="183">
        <v>26651695</v>
      </c>
      <c r="I687" s="151">
        <f>IFERROR(H687/E685,"-")</f>
        <v>2.0912374203395145E-2</v>
      </c>
      <c r="J687" s="183">
        <v>572</v>
      </c>
      <c r="K687" s="151">
        <f>IFERROR(J687/F685,"-")</f>
        <v>0.30248545742993127</v>
      </c>
      <c r="L687" s="186">
        <f t="shared" si="643"/>
        <v>46593.872377622378</v>
      </c>
      <c r="M687" s="86">
        <f t="shared" si="688"/>
        <v>2.7010435850214856E-2</v>
      </c>
      <c r="N687" s="501"/>
      <c r="O687" s="501"/>
      <c r="P687" s="101" t="s">
        <v>146</v>
      </c>
      <c r="Q687" s="183">
        <v>5468162</v>
      </c>
      <c r="R687" s="151">
        <f>IFERROR(Q687/N685,"-")</f>
        <v>3.05263932990411E-2</v>
      </c>
      <c r="S687" s="183">
        <v>80</v>
      </c>
      <c r="T687" s="151">
        <f>IFERROR(S687/O685,"-")</f>
        <v>0.31496062992125984</v>
      </c>
      <c r="U687" s="186">
        <f t="shared" si="644"/>
        <v>68352.024999999994</v>
      </c>
      <c r="V687" s="86">
        <f t="shared" si="689"/>
        <v>3.7776833356943855E-3</v>
      </c>
      <c r="W687" s="501"/>
      <c r="X687" s="501"/>
      <c r="Y687" s="101" t="s">
        <v>146</v>
      </c>
      <c r="Z687" s="183">
        <v>1342226</v>
      </c>
      <c r="AA687" s="151">
        <f>IFERROR(Z687/W685,"-")</f>
        <v>1.2411457267529411E-2</v>
      </c>
      <c r="AB687" s="183">
        <v>49</v>
      </c>
      <c r="AC687" s="151">
        <f>IFERROR(AB687/X685,"-")</f>
        <v>0.36029411764705882</v>
      </c>
      <c r="AD687" s="186">
        <f t="shared" si="645"/>
        <v>27392.367346938776</v>
      </c>
      <c r="AE687" s="86">
        <f t="shared" si="690"/>
        <v>2.3138310431128112E-3</v>
      </c>
      <c r="AF687" s="501"/>
      <c r="AG687" s="501"/>
      <c r="AH687" s="101" t="s">
        <v>146</v>
      </c>
      <c r="AI687" s="183">
        <v>3492214</v>
      </c>
      <c r="AJ687" s="151">
        <f>IFERROR(AI687/AF685,"-")</f>
        <v>1.5244507217233794E-2</v>
      </c>
      <c r="AK687" s="183">
        <v>73</v>
      </c>
      <c r="AL687" s="151">
        <f>IFERROR(AK687/AG685,"-")</f>
        <v>0.30801687763713081</v>
      </c>
      <c r="AM687" s="186">
        <f t="shared" si="646"/>
        <v>47838.547945205479</v>
      </c>
      <c r="AN687" s="86">
        <f t="shared" si="691"/>
        <v>3.4471360438211268E-3</v>
      </c>
      <c r="AO687" s="501"/>
      <c r="AP687" s="520"/>
      <c r="AQ687" s="101" t="s">
        <v>146</v>
      </c>
      <c r="AR687" s="183">
        <f t="shared" si="641"/>
        <v>36954297</v>
      </c>
      <c r="AS687" s="151">
        <f>IFERROR(AR687/AO685,"-")</f>
        <v>2.0635642827244397E-2</v>
      </c>
      <c r="AT687" s="183">
        <f t="shared" si="642"/>
        <v>774</v>
      </c>
      <c r="AU687" s="151">
        <f>IFERROR(AT687/AP685,"-")</f>
        <v>0.3073868149324861</v>
      </c>
      <c r="AV687" s="186">
        <f t="shared" si="647"/>
        <v>47744.569767441862</v>
      </c>
      <c r="AW687" s="86">
        <f t="shared" si="692"/>
        <v>3.654908627284318E-2</v>
      </c>
      <c r="AX687" s="98"/>
      <c r="AY687" s="66"/>
      <c r="AZ687" s="66"/>
      <c r="BA687" s="66"/>
      <c r="BB687" s="66"/>
      <c r="BC687" s="66"/>
      <c r="BD687" s="66"/>
      <c r="BE687" s="66"/>
      <c r="BF687" s="66"/>
      <c r="BG687" s="66"/>
      <c r="BH687" s="66"/>
      <c r="BI687" s="66"/>
      <c r="BP687" s="132"/>
      <c r="BQ687" s="132"/>
      <c r="BR687" s="132"/>
      <c r="BS687" s="132"/>
      <c r="BU687" s="66"/>
      <c r="BV687" s="124"/>
    </row>
    <row r="688" spans="2:74" s="10" customFormat="1" ht="14.25" customHeight="1">
      <c r="B688" s="505"/>
      <c r="C688" s="507"/>
      <c r="D688" s="494"/>
      <c r="E688" s="501"/>
      <c r="F688" s="501"/>
      <c r="G688" s="101" t="s">
        <v>147</v>
      </c>
      <c r="H688" s="183">
        <v>7034362</v>
      </c>
      <c r="I688" s="151">
        <f>IFERROR(H688/E685,"-")</f>
        <v>5.5195442701165189E-3</v>
      </c>
      <c r="J688" s="183">
        <v>65</v>
      </c>
      <c r="K688" s="151">
        <f>IFERROR(J688/F685,"-")</f>
        <v>3.4373347435219463E-2</v>
      </c>
      <c r="L688" s="186">
        <f t="shared" si="643"/>
        <v>108220.95384615385</v>
      </c>
      <c r="M688" s="86">
        <f t="shared" si="688"/>
        <v>3.0693677102516881E-3</v>
      </c>
      <c r="N688" s="501"/>
      <c r="O688" s="501"/>
      <c r="P688" s="101" t="s">
        <v>147</v>
      </c>
      <c r="Q688" s="183">
        <v>100795</v>
      </c>
      <c r="R688" s="151">
        <f>IFERROR(Q688/N685,"-")</f>
        <v>5.6269507241680985E-4</v>
      </c>
      <c r="S688" s="183">
        <v>13</v>
      </c>
      <c r="T688" s="151">
        <f>IFERROR(S688/O685,"-")</f>
        <v>5.1181102362204724E-2</v>
      </c>
      <c r="U688" s="186">
        <f t="shared" si="644"/>
        <v>7753.4615384615381</v>
      </c>
      <c r="V688" s="86">
        <f t="shared" si="689"/>
        <v>6.1387354205033758E-4</v>
      </c>
      <c r="W688" s="501"/>
      <c r="X688" s="501"/>
      <c r="Y688" s="101" t="s">
        <v>147</v>
      </c>
      <c r="Z688" s="183">
        <v>25450</v>
      </c>
      <c r="AA688" s="151">
        <f>IFERROR(Z688/W685,"-")</f>
        <v>2.3533412961649044E-4</v>
      </c>
      <c r="AB688" s="183">
        <v>5</v>
      </c>
      <c r="AC688" s="151">
        <f>IFERROR(AB688/X685,"-")</f>
        <v>3.6764705882352942E-2</v>
      </c>
      <c r="AD688" s="186">
        <f t="shared" si="645"/>
        <v>5090</v>
      </c>
      <c r="AE688" s="86">
        <f t="shared" si="690"/>
        <v>2.3610520848089909E-4</v>
      </c>
      <c r="AF688" s="501"/>
      <c r="AG688" s="501"/>
      <c r="AH688" s="101" t="s">
        <v>147</v>
      </c>
      <c r="AI688" s="183">
        <v>193022</v>
      </c>
      <c r="AJ688" s="151">
        <f>IFERROR(AI688/AF685,"-")</f>
        <v>8.4259592112193049E-4</v>
      </c>
      <c r="AK688" s="183">
        <v>15</v>
      </c>
      <c r="AL688" s="151">
        <f>IFERROR(AK688/AG685,"-")</f>
        <v>6.3291139240506333E-2</v>
      </c>
      <c r="AM688" s="186">
        <f t="shared" si="646"/>
        <v>12868.133333333333</v>
      </c>
      <c r="AN688" s="86">
        <f t="shared" si="691"/>
        <v>7.0831562544269725E-4</v>
      </c>
      <c r="AO688" s="501"/>
      <c r="AP688" s="520"/>
      <c r="AQ688" s="101" t="s">
        <v>147</v>
      </c>
      <c r="AR688" s="183">
        <f t="shared" si="641"/>
        <v>7353629</v>
      </c>
      <c r="AS688" s="151">
        <f>IFERROR(AR688/AO685,"-")</f>
        <v>4.1063387439914337E-3</v>
      </c>
      <c r="AT688" s="183">
        <f t="shared" si="642"/>
        <v>98</v>
      </c>
      <c r="AU688" s="151">
        <f>IFERROR(AT688/AP685,"-")</f>
        <v>3.8919777601270848E-2</v>
      </c>
      <c r="AV688" s="186">
        <f t="shared" si="647"/>
        <v>75037.030612244896</v>
      </c>
      <c r="AW688" s="86">
        <f t="shared" si="692"/>
        <v>4.6276620862256224E-3</v>
      </c>
      <c r="AX688" s="98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  <c r="BI688" s="66"/>
      <c r="BP688" s="132"/>
      <c r="BQ688" s="132"/>
      <c r="BR688" s="132"/>
      <c r="BS688" s="132"/>
      <c r="BU688" s="66"/>
      <c r="BV688" s="124"/>
    </row>
    <row r="689" spans="2:74" s="10" customFormat="1" ht="14.25" customHeight="1">
      <c r="B689" s="505"/>
      <c r="C689" s="507"/>
      <c r="D689" s="494"/>
      <c r="E689" s="501"/>
      <c r="F689" s="501"/>
      <c r="G689" s="101" t="s">
        <v>148</v>
      </c>
      <c r="H689" s="183">
        <v>50635429</v>
      </c>
      <c r="I689" s="151">
        <f>IFERROR(H689/E685,"-")</f>
        <v>3.9731320623226644E-2</v>
      </c>
      <c r="J689" s="183">
        <v>712</v>
      </c>
      <c r="K689" s="151">
        <f>IFERROR(J689/F685,"-")</f>
        <v>0.37652035959809627</v>
      </c>
      <c r="L689" s="186">
        <f t="shared" si="643"/>
        <v>71117.175561797747</v>
      </c>
      <c r="M689" s="86">
        <f t="shared" si="688"/>
        <v>3.362138168768003E-2</v>
      </c>
      <c r="N689" s="501"/>
      <c r="O689" s="501"/>
      <c r="P689" s="101" t="s">
        <v>148</v>
      </c>
      <c r="Q689" s="183">
        <v>6006630</v>
      </c>
      <c r="R689" s="151">
        <f>IFERROR(Q689/N685,"-")</f>
        <v>3.3532428223929586E-2</v>
      </c>
      <c r="S689" s="183">
        <v>102</v>
      </c>
      <c r="T689" s="151">
        <f>IFERROR(S689/O685,"-")</f>
        <v>0.40157480314960631</v>
      </c>
      <c r="U689" s="186">
        <f t="shared" si="644"/>
        <v>58888.529411764706</v>
      </c>
      <c r="V689" s="86">
        <f t="shared" si="689"/>
        <v>4.8165462530103415E-3</v>
      </c>
      <c r="W689" s="501"/>
      <c r="X689" s="501"/>
      <c r="Y689" s="101" t="s">
        <v>148</v>
      </c>
      <c r="Z689" s="183">
        <v>5140159</v>
      </c>
      <c r="AA689" s="151">
        <f>IFERROR(Z689/W685,"-")</f>
        <v>4.7530642214356378E-2</v>
      </c>
      <c r="AB689" s="183">
        <v>69</v>
      </c>
      <c r="AC689" s="151">
        <f>IFERROR(AB689/X685,"-")</f>
        <v>0.50735294117647056</v>
      </c>
      <c r="AD689" s="186">
        <f t="shared" si="645"/>
        <v>74495.057971014496</v>
      </c>
      <c r="AE689" s="86">
        <f t="shared" si="690"/>
        <v>3.2582518770364072E-3</v>
      </c>
      <c r="AF689" s="501"/>
      <c r="AG689" s="501"/>
      <c r="AH689" s="101" t="s">
        <v>148</v>
      </c>
      <c r="AI689" s="183">
        <v>3152363</v>
      </c>
      <c r="AJ689" s="151">
        <f>IFERROR(AI689/AF685,"-")</f>
        <v>1.3760960956241734E-2</v>
      </c>
      <c r="AK689" s="183">
        <v>113</v>
      </c>
      <c r="AL689" s="151">
        <f>IFERROR(AK689/AG685,"-")</f>
        <v>0.47679324894514769</v>
      </c>
      <c r="AM689" s="186">
        <f t="shared" si="646"/>
        <v>27897.017699115044</v>
      </c>
      <c r="AN689" s="86">
        <f t="shared" si="691"/>
        <v>5.3359777116683193E-3</v>
      </c>
      <c r="AO689" s="501"/>
      <c r="AP689" s="520"/>
      <c r="AQ689" s="101" t="s">
        <v>148</v>
      </c>
      <c r="AR689" s="183">
        <f t="shared" si="641"/>
        <v>64934581</v>
      </c>
      <c r="AS689" s="151">
        <f>IFERROR(AR689/AO685,"-")</f>
        <v>3.6260108551186089E-2</v>
      </c>
      <c r="AT689" s="183">
        <f t="shared" si="642"/>
        <v>996</v>
      </c>
      <c r="AU689" s="151">
        <f>IFERROR(AT689/AP685,"-")</f>
        <v>0.39555202541699763</v>
      </c>
      <c r="AV689" s="186">
        <f t="shared" si="647"/>
        <v>65195.362449799199</v>
      </c>
      <c r="AW689" s="86">
        <f t="shared" si="692"/>
        <v>4.7032157529395095E-2</v>
      </c>
      <c r="AX689" s="98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  <c r="BI689" s="66"/>
      <c r="BP689" s="132"/>
      <c r="BQ689" s="132"/>
      <c r="BR689" s="132"/>
      <c r="BS689" s="132"/>
      <c r="BU689" s="66"/>
      <c r="BV689" s="124"/>
    </row>
    <row r="690" spans="2:74" s="10" customFormat="1" ht="14.25" customHeight="1">
      <c r="B690" s="505"/>
      <c r="C690" s="507"/>
      <c r="D690" s="494"/>
      <c r="E690" s="501"/>
      <c r="F690" s="501"/>
      <c r="G690" s="101" t="s">
        <v>149</v>
      </c>
      <c r="H690" s="183">
        <v>46527199</v>
      </c>
      <c r="I690" s="151">
        <f>IFERROR(H690/E685,"-")</f>
        <v>3.6507779190923219E-2</v>
      </c>
      <c r="J690" s="183">
        <v>693</v>
      </c>
      <c r="K690" s="151">
        <f>IFERROR(J690/F685,"-")</f>
        <v>0.36647276573241672</v>
      </c>
      <c r="L690" s="186">
        <f t="shared" si="643"/>
        <v>67138.815295815293</v>
      </c>
      <c r="M690" s="86">
        <f t="shared" si="688"/>
        <v>3.2724181895452613E-2</v>
      </c>
      <c r="N690" s="501"/>
      <c r="O690" s="501"/>
      <c r="P690" s="101" t="s">
        <v>149</v>
      </c>
      <c r="Q690" s="183">
        <v>6037009</v>
      </c>
      <c r="R690" s="151">
        <f>IFERROR(Q690/N685,"-")</f>
        <v>3.3702021096641027E-2</v>
      </c>
      <c r="S690" s="183">
        <v>100</v>
      </c>
      <c r="T690" s="151">
        <f>IFERROR(S690/O685,"-")</f>
        <v>0.39370078740157483</v>
      </c>
      <c r="U690" s="186">
        <f t="shared" si="644"/>
        <v>60370.09</v>
      </c>
      <c r="V690" s="86">
        <f t="shared" si="689"/>
        <v>4.7221041696179815E-3</v>
      </c>
      <c r="W690" s="501"/>
      <c r="X690" s="501"/>
      <c r="Y690" s="101" t="s">
        <v>149</v>
      </c>
      <c r="Z690" s="183">
        <v>3101405</v>
      </c>
      <c r="AA690" s="151">
        <f>IFERROR(Z690/W685,"-")</f>
        <v>2.867844582566725E-2</v>
      </c>
      <c r="AB690" s="183">
        <v>66</v>
      </c>
      <c r="AC690" s="151">
        <f>IFERROR(AB690/X685,"-")</f>
        <v>0.48529411764705882</v>
      </c>
      <c r="AD690" s="186">
        <f t="shared" si="645"/>
        <v>46990.984848484848</v>
      </c>
      <c r="AE690" s="86">
        <f t="shared" si="690"/>
        <v>3.1165887519478681E-3</v>
      </c>
      <c r="AF690" s="501"/>
      <c r="AG690" s="501"/>
      <c r="AH690" s="101" t="s">
        <v>149</v>
      </c>
      <c r="AI690" s="183">
        <v>8151733</v>
      </c>
      <c r="AJ690" s="151">
        <f>IFERROR(AI690/AF685,"-")</f>
        <v>3.5584632714794361E-2</v>
      </c>
      <c r="AK690" s="183">
        <v>112</v>
      </c>
      <c r="AL690" s="151">
        <f>IFERROR(AK690/AG685,"-")</f>
        <v>0.47257383966244726</v>
      </c>
      <c r="AM690" s="186">
        <f t="shared" si="646"/>
        <v>72783.330357142855</v>
      </c>
      <c r="AN690" s="86">
        <f t="shared" si="691"/>
        <v>5.2887566699721398E-3</v>
      </c>
      <c r="AO690" s="501"/>
      <c r="AP690" s="520"/>
      <c r="AQ690" s="101" t="s">
        <v>149</v>
      </c>
      <c r="AR690" s="183">
        <f t="shared" si="641"/>
        <v>63817346</v>
      </c>
      <c r="AS690" s="151">
        <f>IFERROR(AR690/AO685,"-")</f>
        <v>3.5636233541086547E-2</v>
      </c>
      <c r="AT690" s="183">
        <f t="shared" si="642"/>
        <v>971</v>
      </c>
      <c r="AU690" s="151">
        <f>IFERROR(AT690/AP685,"-")</f>
        <v>0.38562351072279588</v>
      </c>
      <c r="AV690" s="186">
        <f t="shared" si="647"/>
        <v>65723.322348094749</v>
      </c>
      <c r="AW690" s="86">
        <f t="shared" si="692"/>
        <v>4.5851631486990604E-2</v>
      </c>
      <c r="AX690" s="98"/>
      <c r="AY690" s="66"/>
      <c r="AZ690" s="66"/>
      <c r="BA690" s="66"/>
      <c r="BB690" s="66"/>
      <c r="BC690" s="66"/>
      <c r="BD690" s="66"/>
      <c r="BE690" s="66"/>
      <c r="BF690" s="66"/>
      <c r="BG690" s="66"/>
      <c r="BH690" s="66"/>
      <c r="BI690" s="66"/>
      <c r="BP690" s="132"/>
      <c r="BQ690" s="132"/>
      <c r="BR690" s="132"/>
      <c r="BS690" s="132"/>
      <c r="BU690" s="66"/>
      <c r="BV690" s="124"/>
    </row>
    <row r="691" spans="2:74" s="10" customFormat="1" ht="14.25" customHeight="1">
      <c r="B691" s="505"/>
      <c r="C691" s="507"/>
      <c r="D691" s="494"/>
      <c r="E691" s="501"/>
      <c r="F691" s="501"/>
      <c r="G691" s="101" t="s">
        <v>150</v>
      </c>
      <c r="H691" s="183">
        <v>44991424</v>
      </c>
      <c r="I691" s="151">
        <f>IFERROR(H691/E685,"-")</f>
        <v>3.5302726323095515E-2</v>
      </c>
      <c r="J691" s="183">
        <v>193</v>
      </c>
      <c r="K691" s="151">
        <f>IFERROR(J691/F685,"-")</f>
        <v>0.10206240084611316</v>
      </c>
      <c r="L691" s="186">
        <f t="shared" si="643"/>
        <v>233116.1865284974</v>
      </c>
      <c r="M691" s="86">
        <f t="shared" si="688"/>
        <v>9.1136610473627044E-3</v>
      </c>
      <c r="N691" s="501"/>
      <c r="O691" s="501"/>
      <c r="P691" s="101" t="s">
        <v>150</v>
      </c>
      <c r="Q691" s="183">
        <v>10598357</v>
      </c>
      <c r="R691" s="151">
        <f>IFERROR(Q691/N685,"-")</f>
        <v>5.9166062400061545E-2</v>
      </c>
      <c r="S691" s="183">
        <v>35</v>
      </c>
      <c r="T691" s="151">
        <f>IFERROR(S691/O685,"-")</f>
        <v>0.13779527559055119</v>
      </c>
      <c r="U691" s="186">
        <f t="shared" si="644"/>
        <v>302810.2</v>
      </c>
      <c r="V691" s="86">
        <f t="shared" si="689"/>
        <v>1.6527364593662936E-3</v>
      </c>
      <c r="W691" s="501"/>
      <c r="X691" s="501"/>
      <c r="Y691" s="101" t="s">
        <v>150</v>
      </c>
      <c r="Z691" s="183">
        <v>421892</v>
      </c>
      <c r="AA691" s="151">
        <f>IFERROR(Z691/W685,"-")</f>
        <v>3.9012018315190719E-3</v>
      </c>
      <c r="AB691" s="183">
        <v>17</v>
      </c>
      <c r="AC691" s="151">
        <f>IFERROR(AB691/X685,"-")</f>
        <v>0.125</v>
      </c>
      <c r="AD691" s="186">
        <f t="shared" si="645"/>
        <v>24817.176470588234</v>
      </c>
      <c r="AE691" s="86">
        <f t="shared" si="690"/>
        <v>8.0275770883505692E-4</v>
      </c>
      <c r="AF691" s="501"/>
      <c r="AG691" s="501"/>
      <c r="AH691" s="101" t="s">
        <v>150</v>
      </c>
      <c r="AI691" s="183">
        <v>2927296</v>
      </c>
      <c r="AJ691" s="151">
        <f>IFERROR(AI691/AF685,"-")</f>
        <v>1.2778479497241467E-2</v>
      </c>
      <c r="AK691" s="183">
        <v>40</v>
      </c>
      <c r="AL691" s="151">
        <f>IFERROR(AK691/AG685,"-")</f>
        <v>0.16877637130801687</v>
      </c>
      <c r="AM691" s="186">
        <f t="shared" si="646"/>
        <v>73182.399999999994</v>
      </c>
      <c r="AN691" s="86">
        <f t="shared" si="691"/>
        <v>1.8888416678471927E-3</v>
      </c>
      <c r="AO691" s="501"/>
      <c r="AP691" s="520"/>
      <c r="AQ691" s="101" t="s">
        <v>150</v>
      </c>
      <c r="AR691" s="183">
        <f t="shared" si="641"/>
        <v>58938969</v>
      </c>
      <c r="AS691" s="151">
        <f>IFERROR(AR691/AO685,"-")</f>
        <v>3.2912099853774246E-2</v>
      </c>
      <c r="AT691" s="183">
        <f t="shared" si="642"/>
        <v>285</v>
      </c>
      <c r="AU691" s="151">
        <f>IFERROR(AT691/AP685,"-")</f>
        <v>0.11318506751389992</v>
      </c>
      <c r="AV691" s="186">
        <f t="shared" si="647"/>
        <v>206803.4</v>
      </c>
      <c r="AW691" s="86">
        <f t="shared" si="692"/>
        <v>1.3457996883411249E-2</v>
      </c>
      <c r="AX691" s="98"/>
      <c r="AY691" s="66"/>
      <c r="AZ691" s="66"/>
      <c r="BA691" s="66"/>
      <c r="BB691" s="66"/>
      <c r="BC691" s="66"/>
      <c r="BD691" s="66"/>
      <c r="BE691" s="66"/>
      <c r="BF691" s="66"/>
      <c r="BG691" s="66"/>
      <c r="BH691" s="66"/>
      <c r="BI691" s="66"/>
      <c r="BP691" s="132"/>
      <c r="BQ691" s="132"/>
      <c r="BR691" s="132"/>
      <c r="BS691" s="132"/>
      <c r="BU691" s="66"/>
      <c r="BV691" s="124"/>
    </row>
    <row r="692" spans="2:74" s="10" customFormat="1" ht="14.25" customHeight="1">
      <c r="B692" s="505"/>
      <c r="C692" s="507"/>
      <c r="D692" s="494"/>
      <c r="E692" s="501"/>
      <c r="F692" s="501"/>
      <c r="G692" s="101" t="s">
        <v>160</v>
      </c>
      <c r="H692" s="183">
        <v>4653</v>
      </c>
      <c r="I692" s="151">
        <f>IFERROR(H692/E685,"-")</f>
        <v>3.6509977008365738E-6</v>
      </c>
      <c r="J692" s="183">
        <v>1</v>
      </c>
      <c r="K692" s="151">
        <f>IFERROR(J692/F685,"-")</f>
        <v>5.2882072977260709E-4</v>
      </c>
      <c r="L692" s="186">
        <f t="shared" si="643"/>
        <v>4653</v>
      </c>
      <c r="M692" s="86">
        <f t="shared" si="688"/>
        <v>4.7221041696179814E-5</v>
      </c>
      <c r="N692" s="501"/>
      <c r="O692" s="501"/>
      <c r="P692" s="101" t="s">
        <v>160</v>
      </c>
      <c r="Q692" s="183">
        <v>0</v>
      </c>
      <c r="R692" s="151">
        <f>IFERROR(Q692/N685,"-")</f>
        <v>0</v>
      </c>
      <c r="S692" s="183">
        <v>0</v>
      </c>
      <c r="T692" s="151">
        <f>IFERROR(S692/O685,"-")</f>
        <v>0</v>
      </c>
      <c r="U692" s="186" t="str">
        <f t="shared" si="644"/>
        <v>-</v>
      </c>
      <c r="V692" s="86">
        <f t="shared" si="689"/>
        <v>0</v>
      </c>
      <c r="W692" s="501"/>
      <c r="X692" s="501"/>
      <c r="Y692" s="101" t="s">
        <v>160</v>
      </c>
      <c r="Z692" s="183">
        <v>0</v>
      </c>
      <c r="AA692" s="151">
        <f>IFERROR(Z692/W685,"-")</f>
        <v>0</v>
      </c>
      <c r="AB692" s="183">
        <v>0</v>
      </c>
      <c r="AC692" s="151">
        <f>IFERROR(AB692/X685,"-")</f>
        <v>0</v>
      </c>
      <c r="AD692" s="186" t="str">
        <f t="shared" si="645"/>
        <v>-</v>
      </c>
      <c r="AE692" s="86">
        <f t="shared" si="690"/>
        <v>0</v>
      </c>
      <c r="AF692" s="501"/>
      <c r="AG692" s="501"/>
      <c r="AH692" s="101" t="s">
        <v>160</v>
      </c>
      <c r="AI692" s="183">
        <v>0</v>
      </c>
      <c r="AJ692" s="151">
        <f>IFERROR(AI692/AF685,"-")</f>
        <v>0</v>
      </c>
      <c r="AK692" s="183">
        <v>0</v>
      </c>
      <c r="AL692" s="151">
        <f>IFERROR(AK692/AG685,"-")</f>
        <v>0</v>
      </c>
      <c r="AM692" s="186" t="str">
        <f t="shared" si="646"/>
        <v>-</v>
      </c>
      <c r="AN692" s="86">
        <f t="shared" si="691"/>
        <v>0</v>
      </c>
      <c r="AO692" s="501"/>
      <c r="AP692" s="520"/>
      <c r="AQ692" s="101" t="s">
        <v>160</v>
      </c>
      <c r="AR692" s="183">
        <f t="shared" si="641"/>
        <v>4653</v>
      </c>
      <c r="AS692" s="151">
        <f>IFERROR(AR692/AO685,"-")</f>
        <v>2.5982809543141407E-6</v>
      </c>
      <c r="AT692" s="183">
        <f t="shared" si="642"/>
        <v>1</v>
      </c>
      <c r="AU692" s="151">
        <f>IFERROR(AT692/AP685,"-")</f>
        <v>3.9714058776806987E-4</v>
      </c>
      <c r="AV692" s="186">
        <f t="shared" si="647"/>
        <v>4653</v>
      </c>
      <c r="AW692" s="86">
        <f t="shared" si="692"/>
        <v>4.7221041696179814E-5</v>
      </c>
      <c r="AX692" s="98"/>
      <c r="AY692" s="66"/>
      <c r="AZ692" s="66"/>
      <c r="BA692" s="66"/>
      <c r="BB692" s="66"/>
      <c r="BC692" s="66"/>
      <c r="BD692" s="66"/>
      <c r="BE692" s="66"/>
      <c r="BF692" s="66"/>
      <c r="BG692" s="66"/>
      <c r="BH692" s="66"/>
      <c r="BI692" s="66"/>
      <c r="BP692" s="132"/>
      <c r="BQ692" s="132"/>
      <c r="BR692" s="132"/>
      <c r="BS692" s="132"/>
      <c r="BU692" s="66"/>
      <c r="BV692" s="124"/>
    </row>
    <row r="693" spans="2:74" s="10" customFormat="1" ht="14.25" customHeight="1">
      <c r="B693" s="505"/>
      <c r="C693" s="507"/>
      <c r="D693" s="494"/>
      <c r="E693" s="501"/>
      <c r="F693" s="501"/>
      <c r="G693" s="101" t="s">
        <v>151</v>
      </c>
      <c r="H693" s="183">
        <v>1413925</v>
      </c>
      <c r="I693" s="151">
        <f>IFERROR(H693/E685,"-")</f>
        <v>1.1094427088234155E-3</v>
      </c>
      <c r="J693" s="183">
        <v>8</v>
      </c>
      <c r="K693" s="151">
        <f>IFERROR(J693/F685,"-")</f>
        <v>4.2305658381808567E-3</v>
      </c>
      <c r="L693" s="186">
        <f t="shared" si="643"/>
        <v>176740.625</v>
      </c>
      <c r="M693" s="86">
        <f t="shared" si="688"/>
        <v>3.7776833356943852E-4</v>
      </c>
      <c r="N693" s="501"/>
      <c r="O693" s="501"/>
      <c r="P693" s="101" t="s">
        <v>151</v>
      </c>
      <c r="Q693" s="183">
        <v>0</v>
      </c>
      <c r="R693" s="151">
        <f>IFERROR(Q693/N685,"-")</f>
        <v>0</v>
      </c>
      <c r="S693" s="183">
        <v>0</v>
      </c>
      <c r="T693" s="151">
        <f>IFERROR(S693/O685,"-")</f>
        <v>0</v>
      </c>
      <c r="U693" s="186" t="str">
        <f t="shared" si="644"/>
        <v>-</v>
      </c>
      <c r="V693" s="86">
        <f t="shared" si="689"/>
        <v>0</v>
      </c>
      <c r="W693" s="501"/>
      <c r="X693" s="501"/>
      <c r="Y693" s="101" t="s">
        <v>151</v>
      </c>
      <c r="Z693" s="183">
        <v>13966</v>
      </c>
      <c r="AA693" s="151">
        <f>IFERROR(Z693/W685,"-")</f>
        <v>1.2914249328974087E-4</v>
      </c>
      <c r="AB693" s="183">
        <v>1</v>
      </c>
      <c r="AC693" s="151">
        <f>IFERROR(AB693/X685,"-")</f>
        <v>7.3529411764705881E-3</v>
      </c>
      <c r="AD693" s="186">
        <f t="shared" si="645"/>
        <v>13966</v>
      </c>
      <c r="AE693" s="86">
        <f t="shared" si="690"/>
        <v>4.7221041696179814E-5</v>
      </c>
      <c r="AF693" s="501"/>
      <c r="AG693" s="501"/>
      <c r="AH693" s="101" t="s">
        <v>151</v>
      </c>
      <c r="AI693" s="183">
        <v>20600</v>
      </c>
      <c r="AJ693" s="151">
        <f>IFERROR(AI693/AF685,"-")</f>
        <v>8.9924858177367183E-5</v>
      </c>
      <c r="AK693" s="183">
        <v>2</v>
      </c>
      <c r="AL693" s="151">
        <f>IFERROR(AK693/AG685,"-")</f>
        <v>8.4388185654008432E-3</v>
      </c>
      <c r="AM693" s="186">
        <f t="shared" si="646"/>
        <v>10300</v>
      </c>
      <c r="AN693" s="86">
        <f t="shared" si="691"/>
        <v>9.4442083392359629E-5</v>
      </c>
      <c r="AO693" s="501"/>
      <c r="AP693" s="520"/>
      <c r="AQ693" s="101" t="s">
        <v>151</v>
      </c>
      <c r="AR693" s="183">
        <f t="shared" si="641"/>
        <v>1448491</v>
      </c>
      <c r="AS693" s="151">
        <f>IFERROR(AR693/AO685,"-")</f>
        <v>8.088516178369748E-4</v>
      </c>
      <c r="AT693" s="183">
        <f t="shared" si="642"/>
        <v>11</v>
      </c>
      <c r="AU693" s="151">
        <f>IFERROR(AT693/AP685,"-")</f>
        <v>4.368546465448769E-3</v>
      </c>
      <c r="AV693" s="186">
        <f t="shared" si="647"/>
        <v>131681</v>
      </c>
      <c r="AW693" s="86">
        <f t="shared" si="692"/>
        <v>5.1943145865797802E-4</v>
      </c>
      <c r="AX693" s="98"/>
      <c r="AY693" s="66"/>
      <c r="AZ693" s="66"/>
      <c r="BA693" s="66"/>
      <c r="BB693" s="66"/>
      <c r="BC693" s="66"/>
      <c r="BD693" s="66"/>
      <c r="BE693" s="66"/>
      <c r="BF693" s="66"/>
      <c r="BG693" s="66"/>
      <c r="BH693" s="66"/>
      <c r="BI693" s="66"/>
      <c r="BP693" s="132"/>
      <c r="BQ693" s="132"/>
      <c r="BR693" s="132"/>
      <c r="BS693" s="132"/>
      <c r="BU693" s="66"/>
      <c r="BV693" s="124"/>
    </row>
    <row r="694" spans="2:74" s="10" customFormat="1" ht="14.25" customHeight="1">
      <c r="B694" s="505"/>
      <c r="C694" s="507"/>
      <c r="D694" s="494"/>
      <c r="E694" s="501"/>
      <c r="F694" s="501"/>
      <c r="G694" s="101" t="s">
        <v>152</v>
      </c>
      <c r="H694" s="183">
        <v>377594</v>
      </c>
      <c r="I694" s="151">
        <f>IFERROR(H694/E685,"-")</f>
        <v>2.9628085661931769E-4</v>
      </c>
      <c r="J694" s="183">
        <v>34</v>
      </c>
      <c r="K694" s="151">
        <f>IFERROR(J694/F685,"-")</f>
        <v>1.7979904812268643E-2</v>
      </c>
      <c r="L694" s="186">
        <f t="shared" si="643"/>
        <v>11105.705882352941</v>
      </c>
      <c r="M694" s="86">
        <f t="shared" si="688"/>
        <v>1.6055154176701138E-3</v>
      </c>
      <c r="N694" s="501"/>
      <c r="O694" s="501"/>
      <c r="P694" s="101" t="s">
        <v>152</v>
      </c>
      <c r="Q694" s="183">
        <v>51618</v>
      </c>
      <c r="R694" s="151">
        <f>IFERROR(Q694/N685,"-")</f>
        <v>2.8816106203691542E-4</v>
      </c>
      <c r="S694" s="183">
        <v>9</v>
      </c>
      <c r="T694" s="151">
        <f>IFERROR(S694/O685,"-")</f>
        <v>3.5433070866141732E-2</v>
      </c>
      <c r="U694" s="186">
        <f t="shared" si="644"/>
        <v>5735.333333333333</v>
      </c>
      <c r="V694" s="86">
        <f t="shared" si="689"/>
        <v>4.2498937526561835E-4</v>
      </c>
      <c r="W694" s="501"/>
      <c r="X694" s="501"/>
      <c r="Y694" s="101" t="s">
        <v>152</v>
      </c>
      <c r="Z694" s="183">
        <v>72590</v>
      </c>
      <c r="AA694" s="151">
        <f>IFERROR(Z694/W685,"-")</f>
        <v>6.7123396734228063E-4</v>
      </c>
      <c r="AB694" s="183">
        <v>5</v>
      </c>
      <c r="AC694" s="151">
        <f>IFERROR(AB694/X685,"-")</f>
        <v>3.6764705882352942E-2</v>
      </c>
      <c r="AD694" s="186">
        <f t="shared" si="645"/>
        <v>14518</v>
      </c>
      <c r="AE694" s="86">
        <f t="shared" si="690"/>
        <v>2.3610520848089909E-4</v>
      </c>
      <c r="AF694" s="501"/>
      <c r="AG694" s="501"/>
      <c r="AH694" s="101" t="s">
        <v>152</v>
      </c>
      <c r="AI694" s="183">
        <v>193556</v>
      </c>
      <c r="AJ694" s="151">
        <f>IFERROR(AI694/AF685,"-")</f>
        <v>8.449269829795379E-4</v>
      </c>
      <c r="AK694" s="183">
        <v>10</v>
      </c>
      <c r="AL694" s="151">
        <f>IFERROR(AK694/AG685,"-")</f>
        <v>4.2194092827004218E-2</v>
      </c>
      <c r="AM694" s="186">
        <f t="shared" si="646"/>
        <v>19355.599999999999</v>
      </c>
      <c r="AN694" s="86">
        <f t="shared" si="691"/>
        <v>4.7221041696179818E-4</v>
      </c>
      <c r="AO694" s="501"/>
      <c r="AP694" s="520"/>
      <c r="AQ694" s="101" t="s">
        <v>152</v>
      </c>
      <c r="AR694" s="183">
        <f t="shared" si="641"/>
        <v>695358</v>
      </c>
      <c r="AS694" s="151">
        <f>IFERROR(AR694/AO685,"-")</f>
        <v>3.8829474485922461E-4</v>
      </c>
      <c r="AT694" s="183">
        <f t="shared" si="642"/>
        <v>58</v>
      </c>
      <c r="AU694" s="151">
        <f>IFERROR(AT694/AP685,"-")</f>
        <v>2.3034154090548053E-2</v>
      </c>
      <c r="AV694" s="186">
        <f t="shared" si="647"/>
        <v>11988.931034482759</v>
      </c>
      <c r="AW694" s="86">
        <f t="shared" si="692"/>
        <v>2.7388204183784294E-3</v>
      </c>
      <c r="AX694" s="98"/>
      <c r="AY694" s="66"/>
      <c r="AZ694" s="66"/>
      <c r="BA694" s="66"/>
      <c r="BB694" s="66"/>
      <c r="BC694" s="66"/>
      <c r="BD694" s="66"/>
      <c r="BE694" s="66"/>
      <c r="BF694" s="66"/>
      <c r="BG694" s="66"/>
      <c r="BH694" s="66"/>
      <c r="BI694" s="66"/>
      <c r="BP694" s="132"/>
      <c r="BQ694" s="132"/>
      <c r="BR694" s="132"/>
      <c r="BS694" s="132"/>
      <c r="BU694" s="66"/>
      <c r="BV694" s="124"/>
    </row>
    <row r="695" spans="2:74" s="10" customFormat="1" ht="14.25" customHeight="1">
      <c r="B695" s="505"/>
      <c r="C695" s="507"/>
      <c r="D695" s="494"/>
      <c r="E695" s="501"/>
      <c r="F695" s="501"/>
      <c r="G695" s="101" t="s">
        <v>153</v>
      </c>
      <c r="H695" s="183">
        <v>65454</v>
      </c>
      <c r="I695" s="151">
        <f>IFERROR(H695/E685,"-")</f>
        <v>5.1358780036655295E-5</v>
      </c>
      <c r="J695" s="183">
        <v>6</v>
      </c>
      <c r="K695" s="151">
        <f>IFERROR(J695/F685,"-")</f>
        <v>3.1729243786356425E-3</v>
      </c>
      <c r="L695" s="186">
        <f t="shared" si="643"/>
        <v>10909</v>
      </c>
      <c r="M695" s="86">
        <f t="shared" si="688"/>
        <v>2.833262501770789E-4</v>
      </c>
      <c r="N695" s="501"/>
      <c r="O695" s="501"/>
      <c r="P695" s="101" t="s">
        <v>153</v>
      </c>
      <c r="Q695" s="183">
        <v>22623</v>
      </c>
      <c r="R695" s="151">
        <f>IFERROR(Q695/N685,"-")</f>
        <v>1.2629446523424264E-4</v>
      </c>
      <c r="S695" s="183">
        <v>2</v>
      </c>
      <c r="T695" s="151">
        <f>IFERROR(S695/O685,"-")</f>
        <v>7.874015748031496E-3</v>
      </c>
      <c r="U695" s="186">
        <f t="shared" si="644"/>
        <v>11311.5</v>
      </c>
      <c r="V695" s="86">
        <f t="shared" si="689"/>
        <v>9.4442083392359629E-5</v>
      </c>
      <c r="W695" s="501"/>
      <c r="X695" s="501"/>
      <c r="Y695" s="101" t="s">
        <v>153</v>
      </c>
      <c r="Z695" s="183">
        <v>0</v>
      </c>
      <c r="AA695" s="151">
        <f>IFERROR(Z695/W685,"-")</f>
        <v>0</v>
      </c>
      <c r="AB695" s="183">
        <v>0</v>
      </c>
      <c r="AC695" s="151">
        <f>IFERROR(AB695/X685,"-")</f>
        <v>0</v>
      </c>
      <c r="AD695" s="186" t="str">
        <f t="shared" si="645"/>
        <v>-</v>
      </c>
      <c r="AE695" s="86">
        <f t="shared" si="690"/>
        <v>0</v>
      </c>
      <c r="AF695" s="501"/>
      <c r="AG695" s="501"/>
      <c r="AH695" s="101" t="s">
        <v>153</v>
      </c>
      <c r="AI695" s="183">
        <v>22833</v>
      </c>
      <c r="AJ695" s="151">
        <f>IFERROR(AI695/AF685,"-")</f>
        <v>9.9672538192418681E-5</v>
      </c>
      <c r="AK695" s="183">
        <v>4</v>
      </c>
      <c r="AL695" s="151">
        <f>IFERROR(AK695/AG685,"-")</f>
        <v>1.6877637130801686E-2</v>
      </c>
      <c r="AM695" s="186">
        <f t="shared" si="646"/>
        <v>5708.25</v>
      </c>
      <c r="AN695" s="86">
        <f t="shared" si="691"/>
        <v>1.8888416678471926E-4</v>
      </c>
      <c r="AO695" s="501"/>
      <c r="AP695" s="520"/>
      <c r="AQ695" s="101" t="s">
        <v>153</v>
      </c>
      <c r="AR695" s="183">
        <f t="shared" si="641"/>
        <v>110910</v>
      </c>
      <c r="AS695" s="151">
        <f>IFERROR(AR695/AO685,"-")</f>
        <v>6.1933234610569814E-5</v>
      </c>
      <c r="AT695" s="183">
        <f t="shared" si="642"/>
        <v>12</v>
      </c>
      <c r="AU695" s="151">
        <f>IFERROR(AT695/AP685,"-")</f>
        <v>4.7656870532168391E-3</v>
      </c>
      <c r="AV695" s="186">
        <f t="shared" si="647"/>
        <v>9242.5</v>
      </c>
      <c r="AW695" s="86">
        <f t="shared" si="692"/>
        <v>5.666525003541578E-4</v>
      </c>
      <c r="AX695" s="98"/>
      <c r="AY695" s="66"/>
      <c r="AZ695" s="66"/>
      <c r="BA695" s="66"/>
      <c r="BB695" s="66"/>
      <c r="BC695" s="66"/>
      <c r="BD695" s="66"/>
      <c r="BE695" s="66"/>
      <c r="BF695" s="66"/>
      <c r="BG695" s="66"/>
      <c r="BH695" s="66"/>
      <c r="BI695" s="66"/>
      <c r="BP695" s="132"/>
      <c r="BQ695" s="132"/>
      <c r="BR695" s="132"/>
      <c r="BS695" s="132"/>
      <c r="BU695" s="66"/>
      <c r="BV695" s="124"/>
    </row>
    <row r="696" spans="2:74" s="10" customFormat="1" ht="14.25" customHeight="1">
      <c r="B696" s="505"/>
      <c r="C696" s="507"/>
      <c r="D696" s="494"/>
      <c r="E696" s="501"/>
      <c r="F696" s="501"/>
      <c r="G696" s="101" t="s">
        <v>154</v>
      </c>
      <c r="H696" s="183">
        <v>2725364</v>
      </c>
      <c r="I696" s="151">
        <f>IFERROR(H696/E685,"-")</f>
        <v>2.1384693096803712E-3</v>
      </c>
      <c r="J696" s="183">
        <v>10</v>
      </c>
      <c r="K696" s="151">
        <f>IFERROR(J696/F685,"-")</f>
        <v>5.2882072977260709E-3</v>
      </c>
      <c r="L696" s="186">
        <f t="shared" si="643"/>
        <v>272536.40000000002</v>
      </c>
      <c r="M696" s="86">
        <f t="shared" si="688"/>
        <v>4.7221041696179818E-4</v>
      </c>
      <c r="N696" s="501"/>
      <c r="O696" s="501"/>
      <c r="P696" s="101" t="s">
        <v>154</v>
      </c>
      <c r="Q696" s="183">
        <v>2238745</v>
      </c>
      <c r="R696" s="151">
        <f>IFERROR(Q696/N685,"-")</f>
        <v>1.2497949103604057E-2</v>
      </c>
      <c r="S696" s="183">
        <v>2</v>
      </c>
      <c r="T696" s="151">
        <f>IFERROR(S696/O685,"-")</f>
        <v>7.874015748031496E-3</v>
      </c>
      <c r="U696" s="186">
        <f t="shared" si="644"/>
        <v>1119372.5</v>
      </c>
      <c r="V696" s="86">
        <f t="shared" si="689"/>
        <v>9.4442083392359629E-5</v>
      </c>
      <c r="W696" s="501"/>
      <c r="X696" s="501"/>
      <c r="Y696" s="101" t="s">
        <v>154</v>
      </c>
      <c r="Z696" s="183">
        <v>40308</v>
      </c>
      <c r="AA696" s="151">
        <f>IFERROR(Z696/W685,"-")</f>
        <v>3.7272487609357551E-4</v>
      </c>
      <c r="AB696" s="183">
        <v>2</v>
      </c>
      <c r="AC696" s="151">
        <f>IFERROR(AB696/X685,"-")</f>
        <v>1.4705882352941176E-2</v>
      </c>
      <c r="AD696" s="186">
        <f t="shared" si="645"/>
        <v>20154</v>
      </c>
      <c r="AE696" s="86">
        <f t="shared" si="690"/>
        <v>9.4442083392359629E-5</v>
      </c>
      <c r="AF696" s="501"/>
      <c r="AG696" s="501"/>
      <c r="AH696" s="101" t="s">
        <v>154</v>
      </c>
      <c r="AI696" s="183">
        <v>3215039</v>
      </c>
      <c r="AJ696" s="151">
        <f>IFERROR(AI696/AF685,"-")</f>
        <v>1.4034559519888563E-2</v>
      </c>
      <c r="AK696" s="183">
        <v>9</v>
      </c>
      <c r="AL696" s="151">
        <f>IFERROR(AK696/AG685,"-")</f>
        <v>3.7974683544303799E-2</v>
      </c>
      <c r="AM696" s="186">
        <f t="shared" si="646"/>
        <v>357226.55555555556</v>
      </c>
      <c r="AN696" s="86">
        <f t="shared" si="691"/>
        <v>4.2498937526561835E-4</v>
      </c>
      <c r="AO696" s="501"/>
      <c r="AP696" s="520"/>
      <c r="AQ696" s="101" t="s">
        <v>154</v>
      </c>
      <c r="AR696" s="183">
        <f t="shared" si="641"/>
        <v>8219456</v>
      </c>
      <c r="AS696" s="151">
        <f>IFERROR(AR696/AO685,"-")</f>
        <v>4.5898250547223487E-3</v>
      </c>
      <c r="AT696" s="183">
        <f t="shared" si="642"/>
        <v>23</v>
      </c>
      <c r="AU696" s="151">
        <f>IFERROR(AT696/AP685,"-")</f>
        <v>9.1342335186656073E-3</v>
      </c>
      <c r="AV696" s="186">
        <f t="shared" si="647"/>
        <v>357367.65217391303</v>
      </c>
      <c r="AW696" s="86">
        <f t="shared" si="692"/>
        <v>1.0860839590121358E-3</v>
      </c>
      <c r="AX696" s="98"/>
      <c r="AY696" s="66"/>
      <c r="AZ696" s="66"/>
      <c r="BA696" s="66"/>
      <c r="BB696" s="66"/>
      <c r="BC696" s="66"/>
      <c r="BD696" s="66"/>
      <c r="BE696" s="66"/>
      <c r="BF696" s="66"/>
      <c r="BG696" s="66"/>
      <c r="BH696" s="66"/>
      <c r="BI696" s="66"/>
      <c r="BP696" s="132"/>
      <c r="BQ696" s="132"/>
      <c r="BR696" s="132"/>
      <c r="BS696" s="132"/>
      <c r="BU696" s="66"/>
      <c r="BV696" s="124"/>
    </row>
    <row r="697" spans="2:74" s="10" customFormat="1" ht="14.25" customHeight="1">
      <c r="B697" s="505"/>
      <c r="C697" s="507"/>
      <c r="D697" s="494"/>
      <c r="E697" s="501"/>
      <c r="F697" s="501"/>
      <c r="G697" s="101" t="s">
        <v>155</v>
      </c>
      <c r="H697" s="183">
        <v>6505205</v>
      </c>
      <c r="I697" s="151">
        <f>IFERROR(H697/E685,"-")</f>
        <v>5.1043388133399058E-3</v>
      </c>
      <c r="J697" s="183">
        <v>214</v>
      </c>
      <c r="K697" s="151">
        <f>IFERROR(J697/F685,"-")</f>
        <v>0.11316763617133792</v>
      </c>
      <c r="L697" s="186">
        <f t="shared" si="643"/>
        <v>30398.154205607476</v>
      </c>
      <c r="M697" s="86">
        <f t="shared" si="688"/>
        <v>1.010530292298248E-2</v>
      </c>
      <c r="N697" s="501"/>
      <c r="O697" s="501"/>
      <c r="P697" s="101" t="s">
        <v>155</v>
      </c>
      <c r="Q697" s="183">
        <v>1027847</v>
      </c>
      <c r="R697" s="151">
        <f>IFERROR(Q697/N685,"-")</f>
        <v>5.7380271054953197E-3</v>
      </c>
      <c r="S697" s="183">
        <v>30</v>
      </c>
      <c r="T697" s="151">
        <f>IFERROR(S697/O685,"-")</f>
        <v>0.11811023622047244</v>
      </c>
      <c r="U697" s="186">
        <f t="shared" si="644"/>
        <v>34261.566666666666</v>
      </c>
      <c r="V697" s="86">
        <f t="shared" si="689"/>
        <v>1.4166312508853945E-3</v>
      </c>
      <c r="W697" s="501"/>
      <c r="X697" s="501"/>
      <c r="Y697" s="101" t="s">
        <v>155</v>
      </c>
      <c r="Z697" s="183">
        <v>1608061</v>
      </c>
      <c r="AA697" s="151">
        <f>IFERROR(Z697/W685,"-")</f>
        <v>1.4869612408849636E-2</v>
      </c>
      <c r="AB697" s="183">
        <v>19</v>
      </c>
      <c r="AC697" s="151">
        <f>IFERROR(AB697/X685,"-")</f>
        <v>0.13970588235294118</v>
      </c>
      <c r="AD697" s="186">
        <f t="shared" si="645"/>
        <v>84634.789473684214</v>
      </c>
      <c r="AE697" s="86">
        <f t="shared" si="690"/>
        <v>8.9719979222741659E-4</v>
      </c>
      <c r="AF697" s="501"/>
      <c r="AG697" s="501"/>
      <c r="AH697" s="101" t="s">
        <v>155</v>
      </c>
      <c r="AI697" s="183">
        <v>1378452</v>
      </c>
      <c r="AJ697" s="151">
        <f>IFERROR(AI697/AF685,"-")</f>
        <v>6.0173349807916571E-3</v>
      </c>
      <c r="AK697" s="183">
        <v>45</v>
      </c>
      <c r="AL697" s="151">
        <f>IFERROR(AK697/AG685,"-")</f>
        <v>0.189873417721519</v>
      </c>
      <c r="AM697" s="186">
        <f t="shared" si="646"/>
        <v>30632.266666666666</v>
      </c>
      <c r="AN697" s="86">
        <f t="shared" si="691"/>
        <v>2.1249468763280916E-3</v>
      </c>
      <c r="AO697" s="501"/>
      <c r="AP697" s="520"/>
      <c r="AQ697" s="101" t="s">
        <v>155</v>
      </c>
      <c r="AR697" s="183">
        <f t="shared" si="641"/>
        <v>10519565</v>
      </c>
      <c r="AS697" s="151">
        <f>IFERROR(AR697/AO685,"-")</f>
        <v>5.8742285379689736E-3</v>
      </c>
      <c r="AT697" s="183">
        <f t="shared" si="642"/>
        <v>308</v>
      </c>
      <c r="AU697" s="151">
        <f>IFERROR(AT697/AP685,"-")</f>
        <v>0.12231930103256553</v>
      </c>
      <c r="AV697" s="186">
        <f t="shared" si="647"/>
        <v>34154.431818181816</v>
      </c>
      <c r="AW697" s="86">
        <f t="shared" si="692"/>
        <v>1.4544080842423384E-2</v>
      </c>
      <c r="AX697" s="98"/>
      <c r="AY697" s="66"/>
      <c r="AZ697" s="66"/>
      <c r="BA697" s="66"/>
      <c r="BB697" s="66"/>
      <c r="BC697" s="66"/>
      <c r="BD697" s="66"/>
      <c r="BE697" s="66"/>
      <c r="BF697" s="66"/>
      <c r="BG697" s="66"/>
      <c r="BH697" s="66"/>
      <c r="BI697" s="66"/>
      <c r="BP697" s="132"/>
      <c r="BQ697" s="132"/>
      <c r="BR697" s="132"/>
      <c r="BS697" s="132"/>
      <c r="BU697" s="66"/>
      <c r="BV697" s="124"/>
    </row>
    <row r="698" spans="2:74" s="10" customFormat="1" ht="14.25" customHeight="1">
      <c r="B698" s="505"/>
      <c r="C698" s="507"/>
      <c r="D698" s="494"/>
      <c r="E698" s="501"/>
      <c r="F698" s="501"/>
      <c r="G698" s="101" t="s">
        <v>156</v>
      </c>
      <c r="H698" s="183">
        <v>7479587</v>
      </c>
      <c r="I698" s="151">
        <f>IFERROR(H698/E685,"-")</f>
        <v>5.8688920997651247E-3</v>
      </c>
      <c r="J698" s="183">
        <v>141</v>
      </c>
      <c r="K698" s="151">
        <f>IFERROR(J698/F685,"-")</f>
        <v>7.4563722897937598E-2</v>
      </c>
      <c r="L698" s="186">
        <f t="shared" si="643"/>
        <v>53046.716312056735</v>
      </c>
      <c r="M698" s="86">
        <f t="shared" si="688"/>
        <v>6.658166879161354E-3</v>
      </c>
      <c r="N698" s="501"/>
      <c r="O698" s="501"/>
      <c r="P698" s="101" t="s">
        <v>156</v>
      </c>
      <c r="Q698" s="183">
        <v>1025037</v>
      </c>
      <c r="R698" s="151">
        <f>IFERROR(Q698/N685,"-")</f>
        <v>5.7223400857672451E-3</v>
      </c>
      <c r="S698" s="183">
        <v>22</v>
      </c>
      <c r="T698" s="151">
        <f>IFERROR(S698/O685,"-")</f>
        <v>8.6614173228346455E-2</v>
      </c>
      <c r="U698" s="186">
        <f t="shared" si="644"/>
        <v>46592.590909090912</v>
      </c>
      <c r="V698" s="86">
        <f t="shared" si="689"/>
        <v>1.038862917315956E-3</v>
      </c>
      <c r="W698" s="501"/>
      <c r="X698" s="501"/>
      <c r="Y698" s="101" t="s">
        <v>156</v>
      </c>
      <c r="Z698" s="183">
        <v>1805400</v>
      </c>
      <c r="AA698" s="151">
        <f>IFERROR(Z698/W685,"-")</f>
        <v>1.669439047581972E-2</v>
      </c>
      <c r="AB698" s="183">
        <v>11</v>
      </c>
      <c r="AC698" s="151">
        <f>IFERROR(AB698/X685,"-")</f>
        <v>8.0882352941176475E-2</v>
      </c>
      <c r="AD698" s="186">
        <f t="shared" si="645"/>
        <v>164127.27272727274</v>
      </c>
      <c r="AE698" s="86">
        <f t="shared" si="690"/>
        <v>5.1943145865797802E-4</v>
      </c>
      <c r="AF698" s="501"/>
      <c r="AG698" s="501"/>
      <c r="AH698" s="101" t="s">
        <v>156</v>
      </c>
      <c r="AI698" s="183">
        <v>2183427</v>
      </c>
      <c r="AJ698" s="151">
        <f>IFERROR(AI698/AF685,"-")</f>
        <v>9.5312797726036062E-3</v>
      </c>
      <c r="AK698" s="183">
        <v>36</v>
      </c>
      <c r="AL698" s="151">
        <f>IFERROR(AK698/AG685,"-")</f>
        <v>0.15189873417721519</v>
      </c>
      <c r="AM698" s="186">
        <f t="shared" si="646"/>
        <v>60650.75</v>
      </c>
      <c r="AN698" s="86">
        <f t="shared" si="691"/>
        <v>1.6999575010624734E-3</v>
      </c>
      <c r="AO698" s="501"/>
      <c r="AP698" s="520"/>
      <c r="AQ698" s="101" t="s">
        <v>156</v>
      </c>
      <c r="AR698" s="183">
        <f t="shared" si="641"/>
        <v>12493451</v>
      </c>
      <c r="AS698" s="151">
        <f>IFERROR(AR698/AO685,"-")</f>
        <v>6.9764658901691288E-3</v>
      </c>
      <c r="AT698" s="183">
        <f t="shared" si="642"/>
        <v>210</v>
      </c>
      <c r="AU698" s="151">
        <f>IFERROR(AT698/AP685,"-")</f>
        <v>8.3399523431294684E-2</v>
      </c>
      <c r="AV698" s="186">
        <f t="shared" si="647"/>
        <v>59492.623809523808</v>
      </c>
      <c r="AW698" s="86">
        <f t="shared" si="692"/>
        <v>9.9164187561977622E-3</v>
      </c>
      <c r="AX698" s="98"/>
      <c r="AY698" s="66"/>
      <c r="AZ698" s="66"/>
      <c r="BA698" s="66"/>
      <c r="BB698" s="66"/>
      <c r="BC698" s="66"/>
      <c r="BD698" s="66"/>
      <c r="BE698" s="66"/>
      <c r="BF698" s="66"/>
      <c r="BG698" s="66"/>
      <c r="BH698" s="66"/>
      <c r="BI698" s="66"/>
      <c r="BP698" s="132"/>
      <c r="BQ698" s="132"/>
      <c r="BR698" s="132"/>
      <c r="BS698" s="132"/>
      <c r="BU698" s="66"/>
      <c r="BV698" s="124"/>
    </row>
    <row r="699" spans="2:74" s="10" customFormat="1" ht="14.25" customHeight="1">
      <c r="B699" s="505"/>
      <c r="C699" s="507"/>
      <c r="D699" s="494"/>
      <c r="E699" s="501"/>
      <c r="F699" s="501"/>
      <c r="G699" s="101" t="s">
        <v>157</v>
      </c>
      <c r="H699" s="183">
        <v>2882346</v>
      </c>
      <c r="I699" s="151">
        <f>IFERROR(H699/E685,"-")</f>
        <v>2.2616459529369213E-3</v>
      </c>
      <c r="J699" s="183">
        <v>82</v>
      </c>
      <c r="K699" s="151">
        <f>IFERROR(J699/F685,"-")</f>
        <v>4.3363299841353779E-2</v>
      </c>
      <c r="L699" s="186">
        <f t="shared" si="643"/>
        <v>35150.560975609755</v>
      </c>
      <c r="M699" s="86">
        <f t="shared" si="688"/>
        <v>3.872125419086745E-3</v>
      </c>
      <c r="N699" s="501"/>
      <c r="O699" s="501"/>
      <c r="P699" s="101" t="s">
        <v>157</v>
      </c>
      <c r="Q699" s="183">
        <v>574485</v>
      </c>
      <c r="R699" s="151">
        <f>IFERROR(Q699/N685,"-")</f>
        <v>3.2071023233034473E-3</v>
      </c>
      <c r="S699" s="183">
        <v>17</v>
      </c>
      <c r="T699" s="151">
        <f>IFERROR(S699/O685,"-")</f>
        <v>6.6929133858267723E-2</v>
      </c>
      <c r="U699" s="186">
        <f t="shared" si="644"/>
        <v>33793.23529411765</v>
      </c>
      <c r="V699" s="86">
        <f t="shared" si="689"/>
        <v>8.0275770883505692E-4</v>
      </c>
      <c r="W699" s="501"/>
      <c r="X699" s="501"/>
      <c r="Y699" s="101" t="s">
        <v>157</v>
      </c>
      <c r="Z699" s="183">
        <v>430409</v>
      </c>
      <c r="AA699" s="151">
        <f>IFERROR(Z699/W685,"-")</f>
        <v>3.9799578543852276E-3</v>
      </c>
      <c r="AB699" s="183">
        <v>14</v>
      </c>
      <c r="AC699" s="151">
        <f>IFERROR(AB699/X685,"-")</f>
        <v>0.10294117647058823</v>
      </c>
      <c r="AD699" s="186">
        <f t="shared" si="645"/>
        <v>30743.5</v>
      </c>
      <c r="AE699" s="86">
        <f t="shared" si="690"/>
        <v>6.6109458374651747E-4</v>
      </c>
      <c r="AF699" s="501"/>
      <c r="AG699" s="501"/>
      <c r="AH699" s="101" t="s">
        <v>157</v>
      </c>
      <c r="AI699" s="183">
        <v>660694</v>
      </c>
      <c r="AJ699" s="151">
        <f>IFERROR(AI699/AF685,"-")</f>
        <v>2.8841171965357975E-3</v>
      </c>
      <c r="AK699" s="183">
        <v>22</v>
      </c>
      <c r="AL699" s="151">
        <f>IFERROR(AK699/AG685,"-")</f>
        <v>9.2827004219409287E-2</v>
      </c>
      <c r="AM699" s="186">
        <f t="shared" si="646"/>
        <v>30031.545454545456</v>
      </c>
      <c r="AN699" s="86">
        <f t="shared" si="691"/>
        <v>1.038862917315956E-3</v>
      </c>
      <c r="AO699" s="501"/>
      <c r="AP699" s="520"/>
      <c r="AQ699" s="101" t="s">
        <v>157</v>
      </c>
      <c r="AR699" s="183">
        <f t="shared" si="641"/>
        <v>4547934</v>
      </c>
      <c r="AS699" s="151">
        <f>IFERROR(AR699/AO685,"-")</f>
        <v>2.5396110667693372E-3</v>
      </c>
      <c r="AT699" s="183">
        <f t="shared" si="642"/>
        <v>135</v>
      </c>
      <c r="AU699" s="151">
        <f>IFERROR(AT699/AP685,"-")</f>
        <v>5.3613979348689438E-2</v>
      </c>
      <c r="AV699" s="186">
        <f t="shared" si="647"/>
        <v>33688.400000000001</v>
      </c>
      <c r="AW699" s="86">
        <f t="shared" si="692"/>
        <v>6.3748406289842758E-3</v>
      </c>
      <c r="AX699" s="98"/>
      <c r="AY699" s="66"/>
      <c r="AZ699" s="66"/>
      <c r="BA699" s="66"/>
      <c r="BB699" s="66"/>
      <c r="BC699" s="66"/>
      <c r="BD699" s="66"/>
      <c r="BE699" s="66"/>
      <c r="BF699" s="66"/>
      <c r="BG699" s="66"/>
      <c r="BH699" s="66"/>
      <c r="BI699" s="66"/>
      <c r="BP699" s="132"/>
      <c r="BQ699" s="132"/>
      <c r="BR699" s="132"/>
      <c r="BS699" s="132"/>
      <c r="BU699" s="66"/>
      <c r="BV699" s="124"/>
    </row>
    <row r="700" spans="2:74" s="10" customFormat="1" ht="14.25" customHeight="1">
      <c r="B700" s="505"/>
      <c r="C700" s="507"/>
      <c r="D700" s="494"/>
      <c r="E700" s="501"/>
      <c r="F700" s="501"/>
      <c r="G700" s="102" t="s">
        <v>158</v>
      </c>
      <c r="H700" s="184">
        <v>1940431</v>
      </c>
      <c r="I700" s="152">
        <f>IFERROR(H700/E685,"-")</f>
        <v>1.5225680463425775E-3</v>
      </c>
      <c r="J700" s="184">
        <v>146</v>
      </c>
      <c r="K700" s="152">
        <f>IFERROR(J700/F685,"-")</f>
        <v>7.720782654680064E-2</v>
      </c>
      <c r="L700" s="187">
        <f t="shared" si="643"/>
        <v>13290.623287671233</v>
      </c>
      <c r="M700" s="87">
        <f t="shared" si="688"/>
        <v>6.8942720876422536E-3</v>
      </c>
      <c r="N700" s="501"/>
      <c r="O700" s="501"/>
      <c r="P700" s="102" t="s">
        <v>158</v>
      </c>
      <c r="Q700" s="184">
        <v>218728</v>
      </c>
      <c r="R700" s="152">
        <f>IFERROR(Q700/N685,"-")</f>
        <v>1.2210642174669774E-3</v>
      </c>
      <c r="S700" s="184">
        <v>24</v>
      </c>
      <c r="T700" s="152">
        <f>IFERROR(S700/O685,"-")</f>
        <v>9.4488188976377951E-2</v>
      </c>
      <c r="U700" s="187">
        <f t="shared" si="644"/>
        <v>9113.6666666666661</v>
      </c>
      <c r="V700" s="87">
        <f t="shared" si="689"/>
        <v>1.1333050007083156E-3</v>
      </c>
      <c r="W700" s="501"/>
      <c r="X700" s="501"/>
      <c r="Y700" s="102" t="s">
        <v>158</v>
      </c>
      <c r="Z700" s="184">
        <v>419031</v>
      </c>
      <c r="AA700" s="152">
        <f>IFERROR(Z700/W685,"-")</f>
        <v>3.8747463916435207E-3</v>
      </c>
      <c r="AB700" s="184">
        <v>16</v>
      </c>
      <c r="AC700" s="152">
        <f>IFERROR(AB700/X685,"-")</f>
        <v>0.11764705882352941</v>
      </c>
      <c r="AD700" s="187">
        <f t="shared" si="645"/>
        <v>26189.4375</v>
      </c>
      <c r="AE700" s="87">
        <f t="shared" si="690"/>
        <v>7.5553666713887703E-4</v>
      </c>
      <c r="AF700" s="501"/>
      <c r="AG700" s="501"/>
      <c r="AH700" s="102" t="s">
        <v>158</v>
      </c>
      <c r="AI700" s="184">
        <v>199680</v>
      </c>
      <c r="AJ700" s="152">
        <f>IFERROR(AI700/AF685,"-")</f>
        <v>8.7165998450760575E-4</v>
      </c>
      <c r="AK700" s="184">
        <v>31</v>
      </c>
      <c r="AL700" s="152">
        <f>IFERROR(AK700/AG685,"-")</f>
        <v>0.13080168776371309</v>
      </c>
      <c r="AM700" s="187">
        <f t="shared" si="646"/>
        <v>6441.2903225806449</v>
      </c>
      <c r="AN700" s="87">
        <f t="shared" si="691"/>
        <v>1.4638522925815743E-3</v>
      </c>
      <c r="AO700" s="501"/>
      <c r="AP700" s="520"/>
      <c r="AQ700" s="102" t="s">
        <v>158</v>
      </c>
      <c r="AR700" s="184">
        <f t="shared" si="641"/>
        <v>2777870</v>
      </c>
      <c r="AS700" s="152">
        <f>IFERROR(AR700/AO685,"-")</f>
        <v>1.5511899236107076E-3</v>
      </c>
      <c r="AT700" s="184">
        <f t="shared" si="642"/>
        <v>217</v>
      </c>
      <c r="AU700" s="152">
        <f>IFERROR(AT700/AP685,"-")</f>
        <v>8.6179507545671163E-2</v>
      </c>
      <c r="AV700" s="187">
        <f t="shared" si="647"/>
        <v>12801.244239631336</v>
      </c>
      <c r="AW700" s="87">
        <f t="shared" si="692"/>
        <v>1.0246966048071021E-2</v>
      </c>
      <c r="AX700" s="98"/>
      <c r="AY700" s="66"/>
      <c r="AZ700" s="66"/>
      <c r="BA700" s="66"/>
      <c r="BB700" s="66"/>
      <c r="BC700" s="66"/>
      <c r="BD700" s="66"/>
      <c r="BE700" s="66"/>
      <c r="BF700" s="66"/>
      <c r="BG700" s="66"/>
      <c r="BH700" s="66"/>
      <c r="BI700" s="66"/>
      <c r="BP700" s="132"/>
      <c r="BQ700" s="132"/>
      <c r="BR700" s="132"/>
      <c r="BS700" s="132"/>
      <c r="BU700" s="66"/>
      <c r="BV700" s="124"/>
    </row>
    <row r="701" spans="2:74" s="10" customFormat="1" ht="14.25" customHeight="1">
      <c r="B701" s="505"/>
      <c r="C701" s="508"/>
      <c r="D701" s="495"/>
      <c r="E701" s="502"/>
      <c r="F701" s="502"/>
      <c r="G701" s="103" t="s">
        <v>81</v>
      </c>
      <c r="H701" s="174">
        <v>245289419</v>
      </c>
      <c r="I701" s="152">
        <f>IFERROR(H701/E685,"-")</f>
        <v>0.19246746288599589</v>
      </c>
      <c r="J701" s="184">
        <v>1491</v>
      </c>
      <c r="K701" s="152">
        <f>IFERROR(J701/F685,"-")</f>
        <v>0.78847170809095712</v>
      </c>
      <c r="L701" s="187">
        <f t="shared" si="643"/>
        <v>164513.35949027498</v>
      </c>
      <c r="M701" s="88">
        <f t="shared" si="688"/>
        <v>7.0406573169004102E-2</v>
      </c>
      <c r="N701" s="502"/>
      <c r="O701" s="502"/>
      <c r="P701" s="103" t="s">
        <v>81</v>
      </c>
      <c r="Q701" s="174">
        <v>39088610</v>
      </c>
      <c r="R701" s="152">
        <f>IFERROR(Q701/N685,"-")</f>
        <v>0.21821487409715201</v>
      </c>
      <c r="S701" s="184">
        <v>208</v>
      </c>
      <c r="T701" s="152">
        <f>IFERROR(S701/O685,"-")</f>
        <v>0.81889763779527558</v>
      </c>
      <c r="U701" s="187">
        <f t="shared" si="644"/>
        <v>187926.00961538462</v>
      </c>
      <c r="V701" s="88">
        <f t="shared" si="689"/>
        <v>9.8219766728054013E-3</v>
      </c>
      <c r="W701" s="502"/>
      <c r="X701" s="502"/>
      <c r="Y701" s="103" t="s">
        <v>81</v>
      </c>
      <c r="Z701" s="174">
        <v>21992921</v>
      </c>
      <c r="AA701" s="152">
        <f>IFERROR(Z701/W685,"-")</f>
        <v>0.20336679454849643</v>
      </c>
      <c r="AB701" s="184">
        <v>117</v>
      </c>
      <c r="AC701" s="152">
        <f>IFERROR(AB701/X685,"-")</f>
        <v>0.86029411764705888</v>
      </c>
      <c r="AD701" s="187">
        <f t="shared" si="645"/>
        <v>187973.68376068375</v>
      </c>
      <c r="AE701" s="88">
        <f t="shared" si="690"/>
        <v>5.5248618784530384E-3</v>
      </c>
      <c r="AF701" s="502"/>
      <c r="AG701" s="502"/>
      <c r="AH701" s="103" t="s">
        <v>81</v>
      </c>
      <c r="AI701" s="174">
        <v>41570145</v>
      </c>
      <c r="AJ701" s="152">
        <f>IFERROR(AI701/AF685,"-")</f>
        <v>0.18146550454065968</v>
      </c>
      <c r="AK701" s="184">
        <v>216</v>
      </c>
      <c r="AL701" s="152">
        <f>IFERROR(AK701/AG685,"-")</f>
        <v>0.91139240506329111</v>
      </c>
      <c r="AM701" s="187">
        <f t="shared" si="646"/>
        <v>192454.375</v>
      </c>
      <c r="AN701" s="88">
        <f t="shared" si="691"/>
        <v>1.0199745006374841E-2</v>
      </c>
      <c r="AO701" s="502"/>
      <c r="AP701" s="521"/>
      <c r="AQ701" s="103" t="s">
        <v>81</v>
      </c>
      <c r="AR701" s="174">
        <f t="shared" si="641"/>
        <v>347941095</v>
      </c>
      <c r="AS701" s="152">
        <f>IFERROR(AR701/AO685,"-")</f>
        <v>0.19429372885486934</v>
      </c>
      <c r="AT701" s="184">
        <f t="shared" si="642"/>
        <v>2032</v>
      </c>
      <c r="AU701" s="152">
        <f>IFERROR(AT701/AP685,"-")</f>
        <v>0.80698967434471802</v>
      </c>
      <c r="AV701" s="187">
        <f t="shared" si="647"/>
        <v>171230.85383858267</v>
      </c>
      <c r="AW701" s="88">
        <f t="shared" si="692"/>
        <v>9.5953156726637387E-2</v>
      </c>
      <c r="AX701" s="98"/>
      <c r="AY701" s="66"/>
      <c r="AZ701" s="66"/>
      <c r="BA701" s="66"/>
      <c r="BB701" s="66"/>
      <c r="BC701" s="66"/>
      <c r="BD701" s="66"/>
      <c r="BE701" s="66"/>
      <c r="BF701" s="66"/>
      <c r="BG701" s="66"/>
      <c r="BH701" s="66"/>
      <c r="BI701" s="66"/>
      <c r="BP701" s="132"/>
      <c r="BQ701" s="132"/>
      <c r="BR701" s="132"/>
      <c r="BS701" s="132"/>
      <c r="BU701" s="66"/>
      <c r="BV701" s="124"/>
    </row>
    <row r="702" spans="2:74" s="10" customFormat="1" ht="14.25" customHeight="1">
      <c r="B702" s="505">
        <v>42</v>
      </c>
      <c r="C702" s="506" t="s">
        <v>14</v>
      </c>
      <c r="D702" s="493">
        <f>BL46</f>
        <v>55872</v>
      </c>
      <c r="E702" s="503">
        <f t="shared" ref="E702" si="693">VLOOKUP(C702,$AY$5:$BI$78,2,0)</f>
        <v>1287417510</v>
      </c>
      <c r="F702" s="503">
        <f t="shared" ref="F702" si="694">VLOOKUP(C702,$AY$5:$BI$78,7,0)</f>
        <v>2415</v>
      </c>
      <c r="G702" s="99" t="s">
        <v>144</v>
      </c>
      <c r="H702" s="182">
        <v>23708791</v>
      </c>
      <c r="I702" s="150">
        <f>IFERROR(H702/E702,"-")</f>
        <v>1.8415774848362907E-2</v>
      </c>
      <c r="J702" s="182">
        <v>434</v>
      </c>
      <c r="K702" s="150">
        <f>IFERROR(J702/F702,"-")</f>
        <v>0.17971014492753623</v>
      </c>
      <c r="L702" s="185">
        <f t="shared" si="643"/>
        <v>54628.550691244236</v>
      </c>
      <c r="M702" s="85">
        <f>IFERROR(J702/$BL$46,0)</f>
        <v>7.7677548682703323E-3</v>
      </c>
      <c r="N702" s="503">
        <f t="shared" ref="N702" si="695">VLOOKUP(C702,$AY$5:$BI$78,3,0)</f>
        <v>231297400</v>
      </c>
      <c r="O702" s="503">
        <f t="shared" ref="O702" si="696">VLOOKUP(C702,$AY$5:$BI$78,8,0)</f>
        <v>361</v>
      </c>
      <c r="P702" s="99" t="s">
        <v>144</v>
      </c>
      <c r="Q702" s="182">
        <v>3088523</v>
      </c>
      <c r="R702" s="150">
        <f>IFERROR(Q702/N702,"-")</f>
        <v>1.3353038123212799E-2</v>
      </c>
      <c r="S702" s="182">
        <v>71</v>
      </c>
      <c r="T702" s="150">
        <f>IFERROR(S702/O702,"-")</f>
        <v>0.19667590027700832</v>
      </c>
      <c r="U702" s="185">
        <f t="shared" si="644"/>
        <v>43500.32394366197</v>
      </c>
      <c r="V702" s="85">
        <f>IFERROR(S702/$BL$46,0)</f>
        <v>1.2707617411225659E-3</v>
      </c>
      <c r="W702" s="503">
        <f t="shared" ref="W702" si="697">VLOOKUP(C702,$AY$5:$BI$78,4,0)</f>
        <v>103837910</v>
      </c>
      <c r="X702" s="503">
        <f t="shared" ref="X702" si="698">VLOOKUP(C702,$AY$5:$BI$78,9,0)</f>
        <v>188</v>
      </c>
      <c r="Y702" s="99" t="s">
        <v>144</v>
      </c>
      <c r="Z702" s="182">
        <v>1814477</v>
      </c>
      <c r="AA702" s="150">
        <f>IFERROR(Z702/W702,"-")</f>
        <v>1.7474128668421775E-2</v>
      </c>
      <c r="AB702" s="182">
        <v>43</v>
      </c>
      <c r="AC702" s="150">
        <f>IFERROR(AB702/X702,"-")</f>
        <v>0.22872340425531915</v>
      </c>
      <c r="AD702" s="185">
        <f t="shared" si="645"/>
        <v>42197.139534883718</v>
      </c>
      <c r="AE702" s="85">
        <f>IFERROR(AB702/$BL$46,0)</f>
        <v>7.6961626575028635E-4</v>
      </c>
      <c r="AF702" s="503">
        <f t="shared" ref="AF702" si="699">VLOOKUP(C702,$AY$5:$BI$78,5,0)</f>
        <v>265420150</v>
      </c>
      <c r="AG702" s="503">
        <f t="shared" ref="AG702" si="700">VLOOKUP(C702,$AY$5:$BI$78,10,0)</f>
        <v>396</v>
      </c>
      <c r="AH702" s="99" t="s">
        <v>144</v>
      </c>
      <c r="AI702" s="182">
        <v>4485759</v>
      </c>
      <c r="AJ702" s="150">
        <f>IFERROR(AI702/AF702,"-")</f>
        <v>1.6900597034550692E-2</v>
      </c>
      <c r="AK702" s="182">
        <v>104</v>
      </c>
      <c r="AL702" s="150">
        <f>IFERROR(AK702/AG702,"-")</f>
        <v>0.26262626262626265</v>
      </c>
      <c r="AM702" s="185">
        <f t="shared" si="646"/>
        <v>43132.298076923078</v>
      </c>
      <c r="AN702" s="85">
        <f>IFERROR(AK702/$BL$46,0)</f>
        <v>1.8613974799541809E-3</v>
      </c>
      <c r="AO702" s="503">
        <f t="shared" ref="AO702" si="701">VLOOKUP(C702,$AY$5:$BI$78,6,0)</f>
        <v>1887972970</v>
      </c>
      <c r="AP702" s="519">
        <f t="shared" ref="AP702" si="702">VLOOKUP(C702,$AY$5:$BI$78,11,0)</f>
        <v>3360</v>
      </c>
      <c r="AQ702" s="99" t="s">
        <v>144</v>
      </c>
      <c r="AR702" s="182">
        <f t="shared" si="641"/>
        <v>33097550</v>
      </c>
      <c r="AS702" s="150">
        <f>IFERROR(AR702/AO702,"-")</f>
        <v>1.7530732974423886E-2</v>
      </c>
      <c r="AT702" s="182">
        <f t="shared" si="642"/>
        <v>652</v>
      </c>
      <c r="AU702" s="150">
        <f>IFERROR(AT702/AP702,"-")</f>
        <v>0.19404761904761905</v>
      </c>
      <c r="AV702" s="185">
        <f t="shared" si="647"/>
        <v>50763.113496932514</v>
      </c>
      <c r="AW702" s="85">
        <f>IFERROR(AT702/$BL$46,0)</f>
        <v>1.1669530355097366E-2</v>
      </c>
      <c r="AX702" s="98"/>
      <c r="AY702" s="66"/>
      <c r="AZ702" s="66"/>
      <c r="BA702" s="66"/>
      <c r="BB702" s="66"/>
      <c r="BC702" s="66"/>
      <c r="BD702" s="66"/>
      <c r="BE702" s="66"/>
      <c r="BF702" s="66"/>
      <c r="BG702" s="66"/>
      <c r="BH702" s="66"/>
      <c r="BI702" s="66"/>
      <c r="BP702" s="132"/>
      <c r="BQ702" s="132"/>
      <c r="BR702" s="132"/>
      <c r="BS702" s="132"/>
      <c r="BU702" s="66"/>
      <c r="BV702" s="124"/>
    </row>
    <row r="703" spans="2:74" s="10" customFormat="1" ht="14.25" customHeight="1">
      <c r="B703" s="505"/>
      <c r="C703" s="507"/>
      <c r="D703" s="494"/>
      <c r="E703" s="501"/>
      <c r="F703" s="501"/>
      <c r="G703" s="100" t="s">
        <v>145</v>
      </c>
      <c r="H703" s="183">
        <v>40897538</v>
      </c>
      <c r="I703" s="151">
        <f>IFERROR(H703/E702,"-")</f>
        <v>3.1767113374122122E-2</v>
      </c>
      <c r="J703" s="183">
        <v>568</v>
      </c>
      <c r="K703" s="151">
        <f>IFERROR(J703/F702,"-")</f>
        <v>0.23519668737060043</v>
      </c>
      <c r="L703" s="186">
        <f t="shared" si="643"/>
        <v>72002.707746478874</v>
      </c>
      <c r="M703" s="86">
        <f t="shared" ref="M703:M718" si="703">IFERROR(J703/$BL$46,0)</f>
        <v>1.0166093928980527E-2</v>
      </c>
      <c r="N703" s="501"/>
      <c r="O703" s="501"/>
      <c r="P703" s="100" t="s">
        <v>145</v>
      </c>
      <c r="Q703" s="183">
        <v>4714623</v>
      </c>
      <c r="R703" s="151">
        <f>IFERROR(Q703/N702,"-")</f>
        <v>2.0383380876741373E-2</v>
      </c>
      <c r="S703" s="183">
        <v>100</v>
      </c>
      <c r="T703" s="151">
        <f>IFERROR(S703/O702,"-")</f>
        <v>0.2770083102493075</v>
      </c>
      <c r="U703" s="186">
        <f t="shared" si="644"/>
        <v>47146.23</v>
      </c>
      <c r="V703" s="86">
        <f t="shared" ref="V703:V718" si="704">IFERROR(S703/$BL$46,0)</f>
        <v>1.7898052691867124E-3</v>
      </c>
      <c r="W703" s="501"/>
      <c r="X703" s="501"/>
      <c r="Y703" s="100" t="s">
        <v>145</v>
      </c>
      <c r="Z703" s="183">
        <v>1578738</v>
      </c>
      <c r="AA703" s="151">
        <f>IFERROR(Z703/W702,"-")</f>
        <v>1.520386918419294E-2</v>
      </c>
      <c r="AB703" s="183">
        <v>46</v>
      </c>
      <c r="AC703" s="151">
        <f>IFERROR(AB703/X702,"-")</f>
        <v>0.24468085106382978</v>
      </c>
      <c r="AD703" s="186">
        <f t="shared" si="645"/>
        <v>34320.391304347824</v>
      </c>
      <c r="AE703" s="86">
        <f t="shared" ref="AE703:AE718" si="705">IFERROR(AB703/$BL$46,0)</f>
        <v>8.2331042382588775E-4</v>
      </c>
      <c r="AF703" s="501"/>
      <c r="AG703" s="501"/>
      <c r="AH703" s="100" t="s">
        <v>145</v>
      </c>
      <c r="AI703" s="183">
        <v>10908268</v>
      </c>
      <c r="AJ703" s="151">
        <f>IFERROR(AI703/AF702,"-")</f>
        <v>4.1098115572611948E-2</v>
      </c>
      <c r="AK703" s="183">
        <v>108</v>
      </c>
      <c r="AL703" s="151">
        <f>IFERROR(AK703/AG702,"-")</f>
        <v>0.27272727272727271</v>
      </c>
      <c r="AM703" s="186">
        <f t="shared" si="646"/>
        <v>101002.48148148147</v>
      </c>
      <c r="AN703" s="86">
        <f t="shared" ref="AN703:AN718" si="706">IFERROR(AK703/$BL$46,0)</f>
        <v>1.9329896907216496E-3</v>
      </c>
      <c r="AO703" s="501"/>
      <c r="AP703" s="520"/>
      <c r="AQ703" s="100" t="s">
        <v>145</v>
      </c>
      <c r="AR703" s="183">
        <f t="shared" si="641"/>
        <v>58099167</v>
      </c>
      <c r="AS703" s="151">
        <f>IFERROR(AR703/AO702,"-")</f>
        <v>3.0773304450433948E-2</v>
      </c>
      <c r="AT703" s="183">
        <f t="shared" si="642"/>
        <v>822</v>
      </c>
      <c r="AU703" s="151">
        <f>IFERROR(AT703/AP702,"-")</f>
        <v>0.24464285714285713</v>
      </c>
      <c r="AV703" s="186">
        <f t="shared" si="647"/>
        <v>70680.251824817518</v>
      </c>
      <c r="AW703" s="86">
        <f t="shared" ref="AW703:AW718" si="707">IFERROR(AT703/$BL$46,0)</f>
        <v>1.4712199312714776E-2</v>
      </c>
      <c r="AX703" s="98"/>
      <c r="AY703" s="66"/>
      <c r="AZ703" s="66"/>
      <c r="BA703" s="66"/>
      <c r="BB703" s="66"/>
      <c r="BC703" s="66"/>
      <c r="BD703" s="66"/>
      <c r="BE703" s="66"/>
      <c r="BF703" s="66"/>
      <c r="BG703" s="66"/>
      <c r="BH703" s="66"/>
      <c r="BI703" s="66"/>
      <c r="BP703" s="132"/>
      <c r="BQ703" s="132"/>
      <c r="BR703" s="132"/>
      <c r="BS703" s="132"/>
      <c r="BU703" s="66"/>
      <c r="BV703" s="124"/>
    </row>
    <row r="704" spans="2:74" s="10" customFormat="1" ht="14.25" customHeight="1">
      <c r="B704" s="505"/>
      <c r="C704" s="507"/>
      <c r="D704" s="494"/>
      <c r="E704" s="501"/>
      <c r="F704" s="501"/>
      <c r="G704" s="101" t="s">
        <v>146</v>
      </c>
      <c r="H704" s="183">
        <v>22059210</v>
      </c>
      <c r="I704" s="151">
        <f>IFERROR(H704/E702,"-")</f>
        <v>1.7134464793787059E-2</v>
      </c>
      <c r="J704" s="183">
        <v>619</v>
      </c>
      <c r="K704" s="151">
        <f>IFERROR(J704/F702,"-")</f>
        <v>0.25631469979296068</v>
      </c>
      <c r="L704" s="186">
        <f t="shared" si="643"/>
        <v>35636.84975767367</v>
      </c>
      <c r="M704" s="86">
        <f t="shared" si="703"/>
        <v>1.1078894616265751E-2</v>
      </c>
      <c r="N704" s="501"/>
      <c r="O704" s="501"/>
      <c r="P704" s="101" t="s">
        <v>146</v>
      </c>
      <c r="Q704" s="183">
        <v>5109298</v>
      </c>
      <c r="R704" s="151">
        <f>IFERROR(Q704/N702,"-")</f>
        <v>2.2089733823207697E-2</v>
      </c>
      <c r="S704" s="183">
        <v>99</v>
      </c>
      <c r="T704" s="151">
        <f>IFERROR(S704/O702,"-")</f>
        <v>0.2742382271468144</v>
      </c>
      <c r="U704" s="186">
        <f t="shared" si="644"/>
        <v>51609.070707070707</v>
      </c>
      <c r="V704" s="86">
        <f t="shared" si="704"/>
        <v>1.7719072164948454E-3</v>
      </c>
      <c r="W704" s="501"/>
      <c r="X704" s="501"/>
      <c r="Y704" s="101" t="s">
        <v>146</v>
      </c>
      <c r="Z704" s="183">
        <v>3108871</v>
      </c>
      <c r="AA704" s="151">
        <f>IFERROR(Z704/W702,"-")</f>
        <v>2.9939653061198938E-2</v>
      </c>
      <c r="AB704" s="183">
        <v>40</v>
      </c>
      <c r="AC704" s="151">
        <f>IFERROR(AB704/X702,"-")</f>
        <v>0.21276595744680851</v>
      </c>
      <c r="AD704" s="186">
        <f t="shared" si="645"/>
        <v>77721.774999999994</v>
      </c>
      <c r="AE704" s="86">
        <f t="shared" si="705"/>
        <v>7.1592210767468494E-4</v>
      </c>
      <c r="AF704" s="501"/>
      <c r="AG704" s="501"/>
      <c r="AH704" s="101" t="s">
        <v>146</v>
      </c>
      <c r="AI704" s="183">
        <v>7079472</v>
      </c>
      <c r="AJ704" s="151">
        <f>IFERROR(AI704/AF702,"-")</f>
        <v>2.6672699868491523E-2</v>
      </c>
      <c r="AK704" s="183">
        <v>104</v>
      </c>
      <c r="AL704" s="151">
        <f>IFERROR(AK704/AG702,"-")</f>
        <v>0.26262626262626265</v>
      </c>
      <c r="AM704" s="186">
        <f t="shared" si="646"/>
        <v>68071.846153846156</v>
      </c>
      <c r="AN704" s="86">
        <f t="shared" si="706"/>
        <v>1.8613974799541809E-3</v>
      </c>
      <c r="AO704" s="501"/>
      <c r="AP704" s="520"/>
      <c r="AQ704" s="101" t="s">
        <v>146</v>
      </c>
      <c r="AR704" s="183">
        <f t="shared" si="641"/>
        <v>37356851</v>
      </c>
      <c r="AS704" s="151">
        <f>IFERROR(AR704/AO702,"-")</f>
        <v>1.9786750972393425E-2</v>
      </c>
      <c r="AT704" s="183">
        <f t="shared" si="642"/>
        <v>862</v>
      </c>
      <c r="AU704" s="151">
        <f>IFERROR(AT704/AP702,"-")</f>
        <v>0.25654761904761902</v>
      </c>
      <c r="AV704" s="186">
        <f t="shared" si="647"/>
        <v>43337.414153132253</v>
      </c>
      <c r="AW704" s="86">
        <f t="shared" si="707"/>
        <v>1.5428121420389462E-2</v>
      </c>
      <c r="AX704" s="98"/>
      <c r="AY704" s="66"/>
      <c r="AZ704" s="66"/>
      <c r="BA704" s="66"/>
      <c r="BB704" s="66"/>
      <c r="BC704" s="66"/>
      <c r="BD704" s="66"/>
      <c r="BE704" s="66"/>
      <c r="BF704" s="66"/>
      <c r="BG704" s="66"/>
      <c r="BH704" s="66"/>
      <c r="BI704" s="66"/>
      <c r="BP704" s="132"/>
      <c r="BQ704" s="132"/>
      <c r="BR704" s="132"/>
      <c r="BS704" s="132"/>
      <c r="BU704" s="66"/>
      <c r="BV704" s="124"/>
    </row>
    <row r="705" spans="2:74" s="10" customFormat="1" ht="14.25" customHeight="1">
      <c r="B705" s="505"/>
      <c r="C705" s="507"/>
      <c r="D705" s="494"/>
      <c r="E705" s="501"/>
      <c r="F705" s="501"/>
      <c r="G705" s="101" t="s">
        <v>147</v>
      </c>
      <c r="H705" s="183">
        <v>3086295</v>
      </c>
      <c r="I705" s="151">
        <f>IFERROR(H705/E702,"-")</f>
        <v>2.39727592333275E-3</v>
      </c>
      <c r="J705" s="183">
        <v>87</v>
      </c>
      <c r="K705" s="151">
        <f>IFERROR(J705/F702,"-")</f>
        <v>3.6024844720496892E-2</v>
      </c>
      <c r="L705" s="186">
        <f t="shared" si="643"/>
        <v>35474.65517241379</v>
      </c>
      <c r="M705" s="86">
        <f t="shared" si="703"/>
        <v>1.55713058419244E-3</v>
      </c>
      <c r="N705" s="501"/>
      <c r="O705" s="501"/>
      <c r="P705" s="101" t="s">
        <v>147</v>
      </c>
      <c r="Q705" s="183">
        <v>156817</v>
      </c>
      <c r="R705" s="151">
        <f>IFERROR(Q705/N702,"-")</f>
        <v>6.7798859822894677E-4</v>
      </c>
      <c r="S705" s="183">
        <v>15</v>
      </c>
      <c r="T705" s="151">
        <f>IFERROR(S705/O702,"-")</f>
        <v>4.1551246537396121E-2</v>
      </c>
      <c r="U705" s="186">
        <f t="shared" si="644"/>
        <v>10454.466666666667</v>
      </c>
      <c r="V705" s="86">
        <f t="shared" si="704"/>
        <v>2.6847079037800689E-4</v>
      </c>
      <c r="W705" s="501"/>
      <c r="X705" s="501"/>
      <c r="Y705" s="101" t="s">
        <v>147</v>
      </c>
      <c r="Z705" s="183">
        <v>150516</v>
      </c>
      <c r="AA705" s="151">
        <f>IFERROR(Z705/W702,"-")</f>
        <v>1.4495284044141489E-3</v>
      </c>
      <c r="AB705" s="183">
        <v>9</v>
      </c>
      <c r="AC705" s="151">
        <f>IFERROR(AB705/X702,"-")</f>
        <v>4.7872340425531915E-2</v>
      </c>
      <c r="AD705" s="186">
        <f t="shared" si="645"/>
        <v>16724</v>
      </c>
      <c r="AE705" s="86">
        <f t="shared" si="705"/>
        <v>1.6108247422680412E-4</v>
      </c>
      <c r="AF705" s="501"/>
      <c r="AG705" s="501"/>
      <c r="AH705" s="101" t="s">
        <v>147</v>
      </c>
      <c r="AI705" s="183">
        <v>896756</v>
      </c>
      <c r="AJ705" s="151">
        <f>IFERROR(AI705/AF702,"-")</f>
        <v>3.3786281862925628E-3</v>
      </c>
      <c r="AK705" s="183">
        <v>17</v>
      </c>
      <c r="AL705" s="151">
        <f>IFERROR(AK705/AG702,"-")</f>
        <v>4.2929292929292928E-2</v>
      </c>
      <c r="AM705" s="186">
        <f t="shared" si="646"/>
        <v>52750.352941176468</v>
      </c>
      <c r="AN705" s="86">
        <f t="shared" si="706"/>
        <v>3.0426689576174113E-4</v>
      </c>
      <c r="AO705" s="501"/>
      <c r="AP705" s="520"/>
      <c r="AQ705" s="101" t="s">
        <v>147</v>
      </c>
      <c r="AR705" s="183">
        <f t="shared" si="641"/>
        <v>4290384</v>
      </c>
      <c r="AS705" s="151">
        <f>IFERROR(AR705/AO702,"-")</f>
        <v>2.2724816870656789E-3</v>
      </c>
      <c r="AT705" s="183">
        <f t="shared" si="642"/>
        <v>128</v>
      </c>
      <c r="AU705" s="151">
        <f>IFERROR(AT705/AP702,"-")</f>
        <v>3.8095238095238099E-2</v>
      </c>
      <c r="AV705" s="186">
        <f t="shared" si="647"/>
        <v>33518.625</v>
      </c>
      <c r="AW705" s="86">
        <f t="shared" si="707"/>
        <v>2.2909507445589921E-3</v>
      </c>
      <c r="AX705" s="98"/>
      <c r="AY705" s="66"/>
      <c r="AZ705" s="66"/>
      <c r="BA705" s="66"/>
      <c r="BB705" s="66"/>
      <c r="BC705" s="66"/>
      <c r="BD705" s="66"/>
      <c r="BE705" s="66"/>
      <c r="BF705" s="66"/>
      <c r="BG705" s="66"/>
      <c r="BH705" s="66"/>
      <c r="BI705" s="66"/>
      <c r="BP705" s="132"/>
      <c r="BQ705" s="132"/>
      <c r="BR705" s="132"/>
      <c r="BS705" s="132"/>
      <c r="BU705" s="66"/>
      <c r="BV705" s="124"/>
    </row>
    <row r="706" spans="2:74" s="10" customFormat="1" ht="14.25" customHeight="1">
      <c r="B706" s="505"/>
      <c r="C706" s="507"/>
      <c r="D706" s="494"/>
      <c r="E706" s="501"/>
      <c r="F706" s="501"/>
      <c r="G706" s="101" t="s">
        <v>148</v>
      </c>
      <c r="H706" s="183">
        <v>47687167</v>
      </c>
      <c r="I706" s="151">
        <f>IFERROR(H706/E702,"-")</f>
        <v>3.7040949520719194E-2</v>
      </c>
      <c r="J706" s="183">
        <v>737</v>
      </c>
      <c r="K706" s="151">
        <f>IFERROR(J706/F702,"-")</f>
        <v>0.30517598343685298</v>
      </c>
      <c r="L706" s="186">
        <f t="shared" si="643"/>
        <v>64704.432835820895</v>
      </c>
      <c r="M706" s="86">
        <f t="shared" si="703"/>
        <v>1.3190864833906071E-2</v>
      </c>
      <c r="N706" s="501"/>
      <c r="O706" s="501"/>
      <c r="P706" s="101" t="s">
        <v>148</v>
      </c>
      <c r="Q706" s="183">
        <v>5386674</v>
      </c>
      <c r="R706" s="151">
        <f>IFERROR(Q706/N702,"-")</f>
        <v>2.3288951799717593E-2</v>
      </c>
      <c r="S706" s="183">
        <v>123</v>
      </c>
      <c r="T706" s="151">
        <f>IFERROR(S706/O702,"-")</f>
        <v>0.34072022160664822</v>
      </c>
      <c r="U706" s="186">
        <f t="shared" si="644"/>
        <v>43794.097560975613</v>
      </c>
      <c r="V706" s="86">
        <f t="shared" si="704"/>
        <v>2.2014604810996563E-3</v>
      </c>
      <c r="W706" s="501"/>
      <c r="X706" s="501"/>
      <c r="Y706" s="101" t="s">
        <v>148</v>
      </c>
      <c r="Z706" s="183">
        <v>5378651</v>
      </c>
      <c r="AA706" s="151">
        <f>IFERROR(Z706/W702,"-")</f>
        <v>5.1798529072859804E-2</v>
      </c>
      <c r="AB706" s="183">
        <v>73</v>
      </c>
      <c r="AC706" s="151">
        <f>IFERROR(AB706/X702,"-")</f>
        <v>0.38829787234042551</v>
      </c>
      <c r="AD706" s="186">
        <f t="shared" si="645"/>
        <v>73680.150684931505</v>
      </c>
      <c r="AE706" s="86">
        <f t="shared" si="705"/>
        <v>1.3065578465063E-3</v>
      </c>
      <c r="AF706" s="501"/>
      <c r="AG706" s="501"/>
      <c r="AH706" s="101" t="s">
        <v>148</v>
      </c>
      <c r="AI706" s="183">
        <v>11859419</v>
      </c>
      <c r="AJ706" s="151">
        <f>IFERROR(AI706/AF702,"-")</f>
        <v>4.4681682984505887E-2</v>
      </c>
      <c r="AK706" s="183">
        <v>160</v>
      </c>
      <c r="AL706" s="151">
        <f>IFERROR(AK706/AG702,"-")</f>
        <v>0.40404040404040403</v>
      </c>
      <c r="AM706" s="186">
        <f t="shared" si="646"/>
        <v>74121.368749999994</v>
      </c>
      <c r="AN706" s="86">
        <f t="shared" si="706"/>
        <v>2.8636884306987398E-3</v>
      </c>
      <c r="AO706" s="501"/>
      <c r="AP706" s="520"/>
      <c r="AQ706" s="101" t="s">
        <v>148</v>
      </c>
      <c r="AR706" s="183">
        <f t="shared" si="641"/>
        <v>70311911</v>
      </c>
      <c r="AS706" s="151">
        <f>IFERROR(AR706/AO702,"-")</f>
        <v>3.7242011467992574E-2</v>
      </c>
      <c r="AT706" s="183">
        <f t="shared" si="642"/>
        <v>1093</v>
      </c>
      <c r="AU706" s="151">
        <f>IFERROR(AT706/AP702,"-")</f>
        <v>0.32529761904761906</v>
      </c>
      <c r="AV706" s="186">
        <f t="shared" si="647"/>
        <v>64329.287282708145</v>
      </c>
      <c r="AW706" s="86">
        <f t="shared" si="707"/>
        <v>1.9562571592210767E-2</v>
      </c>
      <c r="AX706" s="98"/>
      <c r="AY706" s="66"/>
      <c r="AZ706" s="66"/>
      <c r="BA706" s="66"/>
      <c r="BB706" s="66"/>
      <c r="BC706" s="66"/>
      <c r="BD706" s="66"/>
      <c r="BE706" s="66"/>
      <c r="BF706" s="66"/>
      <c r="BG706" s="66"/>
      <c r="BH706" s="66"/>
      <c r="BI706" s="66"/>
      <c r="BP706" s="132"/>
      <c r="BQ706" s="132"/>
      <c r="BR706" s="132"/>
      <c r="BS706" s="132"/>
      <c r="BU706" s="66"/>
      <c r="BV706" s="124"/>
    </row>
    <row r="707" spans="2:74" s="10" customFormat="1" ht="14.25" customHeight="1">
      <c r="B707" s="505"/>
      <c r="C707" s="507"/>
      <c r="D707" s="494"/>
      <c r="E707" s="501"/>
      <c r="F707" s="501"/>
      <c r="G707" s="101" t="s">
        <v>149</v>
      </c>
      <c r="H707" s="183">
        <v>46345478</v>
      </c>
      <c r="I707" s="151">
        <f>IFERROR(H707/E702,"-")</f>
        <v>3.5998794206240053E-2</v>
      </c>
      <c r="J707" s="183">
        <v>718</v>
      </c>
      <c r="K707" s="151">
        <f>IFERROR(J707/F702,"-")</f>
        <v>0.29730848861283643</v>
      </c>
      <c r="L707" s="186">
        <f t="shared" si="643"/>
        <v>64548.019498607246</v>
      </c>
      <c r="M707" s="86">
        <f t="shared" si="703"/>
        <v>1.2850801832760595E-2</v>
      </c>
      <c r="N707" s="501"/>
      <c r="O707" s="501"/>
      <c r="P707" s="101" t="s">
        <v>149</v>
      </c>
      <c r="Q707" s="183">
        <v>8654734</v>
      </c>
      <c r="R707" s="151">
        <f>IFERROR(Q707/N702,"-")</f>
        <v>3.7418207035617351E-2</v>
      </c>
      <c r="S707" s="183">
        <v>120</v>
      </c>
      <c r="T707" s="151">
        <f>IFERROR(S707/O702,"-")</f>
        <v>0.33240997229916897</v>
      </c>
      <c r="U707" s="186">
        <f t="shared" si="644"/>
        <v>72122.78333333334</v>
      </c>
      <c r="V707" s="86">
        <f t="shared" si="704"/>
        <v>2.1477663230240552E-3</v>
      </c>
      <c r="W707" s="501"/>
      <c r="X707" s="501"/>
      <c r="Y707" s="101" t="s">
        <v>149</v>
      </c>
      <c r="Z707" s="183">
        <v>4612531</v>
      </c>
      <c r="AA707" s="151">
        <f>IFERROR(Z707/W702,"-")</f>
        <v>4.442049151413005E-2</v>
      </c>
      <c r="AB707" s="183">
        <v>71</v>
      </c>
      <c r="AC707" s="151">
        <f>IFERROR(AB707/X702,"-")</f>
        <v>0.37765957446808512</v>
      </c>
      <c r="AD707" s="186">
        <f t="shared" si="645"/>
        <v>64965.225352112677</v>
      </c>
      <c r="AE707" s="86">
        <f t="shared" si="705"/>
        <v>1.2707617411225659E-3</v>
      </c>
      <c r="AF707" s="501"/>
      <c r="AG707" s="501"/>
      <c r="AH707" s="101" t="s">
        <v>149</v>
      </c>
      <c r="AI707" s="183">
        <v>7696652</v>
      </c>
      <c r="AJ707" s="151">
        <f>IFERROR(AI707/AF702,"-")</f>
        <v>2.8997994312036972E-2</v>
      </c>
      <c r="AK707" s="183">
        <v>137</v>
      </c>
      <c r="AL707" s="151">
        <f>IFERROR(AK707/AG702,"-")</f>
        <v>0.34595959595959597</v>
      </c>
      <c r="AM707" s="186">
        <f t="shared" si="646"/>
        <v>56179.941605839413</v>
      </c>
      <c r="AN707" s="86">
        <f t="shared" si="706"/>
        <v>2.4520332187857961E-3</v>
      </c>
      <c r="AO707" s="501"/>
      <c r="AP707" s="520"/>
      <c r="AQ707" s="101" t="s">
        <v>149</v>
      </c>
      <c r="AR707" s="183">
        <f t="shared" si="641"/>
        <v>67309395</v>
      </c>
      <c r="AS707" s="151">
        <f>IFERROR(AR707/AO702,"-")</f>
        <v>3.5651673021568735E-2</v>
      </c>
      <c r="AT707" s="183">
        <f t="shared" si="642"/>
        <v>1046</v>
      </c>
      <c r="AU707" s="151">
        <f>IFERROR(AT707/AP702,"-")</f>
        <v>0.31130952380952381</v>
      </c>
      <c r="AV707" s="186">
        <f t="shared" si="647"/>
        <v>64349.326003824091</v>
      </c>
      <c r="AW707" s="86">
        <f t="shared" si="707"/>
        <v>1.8721363115693012E-2</v>
      </c>
      <c r="AX707" s="98"/>
      <c r="AY707" s="66"/>
      <c r="AZ707" s="66"/>
      <c r="BA707" s="66"/>
      <c r="BB707" s="66"/>
      <c r="BC707" s="66"/>
      <c r="BD707" s="66"/>
      <c r="BE707" s="66"/>
      <c r="BF707" s="66"/>
      <c r="BG707" s="66"/>
      <c r="BH707" s="66"/>
      <c r="BI707" s="66"/>
      <c r="BP707" s="132"/>
      <c r="BQ707" s="132"/>
      <c r="BR707" s="132"/>
      <c r="BS707" s="132"/>
      <c r="BU707" s="66"/>
      <c r="BV707" s="124"/>
    </row>
    <row r="708" spans="2:74" s="10" customFormat="1" ht="14.25" customHeight="1">
      <c r="B708" s="505"/>
      <c r="C708" s="507"/>
      <c r="D708" s="494"/>
      <c r="E708" s="501"/>
      <c r="F708" s="501"/>
      <c r="G708" s="101" t="s">
        <v>150</v>
      </c>
      <c r="H708" s="183">
        <v>23227119</v>
      </c>
      <c r="I708" s="151">
        <f>IFERROR(H708/E702,"-")</f>
        <v>1.8041636702610952E-2</v>
      </c>
      <c r="J708" s="183">
        <v>195</v>
      </c>
      <c r="K708" s="151">
        <f>IFERROR(J708/F702,"-")</f>
        <v>8.0745341614906832E-2</v>
      </c>
      <c r="L708" s="186">
        <f t="shared" si="643"/>
        <v>119113.43076923076</v>
      </c>
      <c r="M708" s="86">
        <f t="shared" si="703"/>
        <v>3.4901202749140895E-3</v>
      </c>
      <c r="N708" s="501"/>
      <c r="O708" s="501"/>
      <c r="P708" s="101" t="s">
        <v>150</v>
      </c>
      <c r="Q708" s="183">
        <v>12290691</v>
      </c>
      <c r="R708" s="151">
        <f>IFERROR(Q708/N702,"-")</f>
        <v>5.3138042191568084E-2</v>
      </c>
      <c r="S708" s="183">
        <v>42</v>
      </c>
      <c r="T708" s="151">
        <f>IFERROR(S708/O702,"-")</f>
        <v>0.11634349030470914</v>
      </c>
      <c r="U708" s="186">
        <f t="shared" si="644"/>
        <v>292635.5</v>
      </c>
      <c r="V708" s="86">
        <f t="shared" si="704"/>
        <v>7.5171821305841928E-4</v>
      </c>
      <c r="W708" s="501"/>
      <c r="X708" s="501"/>
      <c r="Y708" s="101" t="s">
        <v>150</v>
      </c>
      <c r="Z708" s="183">
        <v>788497</v>
      </c>
      <c r="AA708" s="151">
        <f>IFERROR(Z708/W702,"-")</f>
        <v>7.5935368884061704E-3</v>
      </c>
      <c r="AB708" s="183">
        <v>24</v>
      </c>
      <c r="AC708" s="151">
        <f>IFERROR(AB708/X702,"-")</f>
        <v>0.1276595744680851</v>
      </c>
      <c r="AD708" s="186">
        <f t="shared" si="645"/>
        <v>32854.041666666664</v>
      </c>
      <c r="AE708" s="86">
        <f t="shared" si="705"/>
        <v>4.2955326460481099E-4</v>
      </c>
      <c r="AF708" s="501"/>
      <c r="AG708" s="501"/>
      <c r="AH708" s="101" t="s">
        <v>150</v>
      </c>
      <c r="AI708" s="183">
        <v>2770435</v>
      </c>
      <c r="AJ708" s="151">
        <f>IFERROR(AI708/AF702,"-")</f>
        <v>1.0437922667137367E-2</v>
      </c>
      <c r="AK708" s="183">
        <v>40</v>
      </c>
      <c r="AL708" s="151">
        <f>IFERROR(AK708/AG702,"-")</f>
        <v>0.10101010101010101</v>
      </c>
      <c r="AM708" s="186">
        <f t="shared" si="646"/>
        <v>69260.875</v>
      </c>
      <c r="AN708" s="86">
        <f t="shared" si="706"/>
        <v>7.1592210767468494E-4</v>
      </c>
      <c r="AO708" s="501"/>
      <c r="AP708" s="520"/>
      <c r="AQ708" s="101" t="s">
        <v>150</v>
      </c>
      <c r="AR708" s="183">
        <f t="shared" si="641"/>
        <v>39076742</v>
      </c>
      <c r="AS708" s="151">
        <f>IFERROR(AR708/AO702,"-")</f>
        <v>2.0697723230645618E-2</v>
      </c>
      <c r="AT708" s="183">
        <f t="shared" si="642"/>
        <v>301</v>
      </c>
      <c r="AU708" s="151">
        <f>IFERROR(AT708/AP702,"-")</f>
        <v>8.9583333333333334E-2</v>
      </c>
      <c r="AV708" s="186">
        <f t="shared" si="647"/>
        <v>129823.06312292359</v>
      </c>
      <c r="AW708" s="86">
        <f t="shared" si="707"/>
        <v>5.3873138602520045E-3</v>
      </c>
      <c r="AX708" s="98"/>
      <c r="AY708" s="66"/>
      <c r="AZ708" s="66"/>
      <c r="BA708" s="66"/>
      <c r="BB708" s="66"/>
      <c r="BC708" s="66"/>
      <c r="BD708" s="66"/>
      <c r="BE708" s="66"/>
      <c r="BF708" s="66"/>
      <c r="BG708" s="66"/>
      <c r="BH708" s="66"/>
      <c r="BI708" s="66"/>
      <c r="BP708" s="132"/>
      <c r="BQ708" s="132"/>
      <c r="BR708" s="132"/>
      <c r="BS708" s="132"/>
      <c r="BU708" s="66"/>
      <c r="BV708" s="124"/>
    </row>
    <row r="709" spans="2:74" s="10" customFormat="1" ht="14.25" customHeight="1">
      <c r="B709" s="505"/>
      <c r="C709" s="507"/>
      <c r="D709" s="494"/>
      <c r="E709" s="501"/>
      <c r="F709" s="501"/>
      <c r="G709" s="101" t="s">
        <v>160</v>
      </c>
      <c r="H709" s="183">
        <v>0</v>
      </c>
      <c r="I709" s="151">
        <f>IFERROR(H709/E702,"-")</f>
        <v>0</v>
      </c>
      <c r="J709" s="183">
        <v>0</v>
      </c>
      <c r="K709" s="151">
        <f>IFERROR(J709/F702,"-")</f>
        <v>0</v>
      </c>
      <c r="L709" s="186" t="str">
        <f t="shared" si="643"/>
        <v>-</v>
      </c>
      <c r="M709" s="86">
        <f t="shared" si="703"/>
        <v>0</v>
      </c>
      <c r="N709" s="501"/>
      <c r="O709" s="501"/>
      <c r="P709" s="101" t="s">
        <v>160</v>
      </c>
      <c r="Q709" s="183">
        <v>0</v>
      </c>
      <c r="R709" s="151">
        <f>IFERROR(Q709/N702,"-")</f>
        <v>0</v>
      </c>
      <c r="S709" s="183">
        <v>0</v>
      </c>
      <c r="T709" s="151">
        <f>IFERROR(S709/O702,"-")</f>
        <v>0</v>
      </c>
      <c r="U709" s="186" t="str">
        <f t="shared" si="644"/>
        <v>-</v>
      </c>
      <c r="V709" s="86">
        <f t="shared" si="704"/>
        <v>0</v>
      </c>
      <c r="W709" s="501"/>
      <c r="X709" s="501"/>
      <c r="Y709" s="101" t="s">
        <v>160</v>
      </c>
      <c r="Z709" s="183">
        <v>0</v>
      </c>
      <c r="AA709" s="151">
        <f>IFERROR(Z709/W702,"-")</f>
        <v>0</v>
      </c>
      <c r="AB709" s="183">
        <v>0</v>
      </c>
      <c r="AC709" s="151">
        <f>IFERROR(AB709/X702,"-")</f>
        <v>0</v>
      </c>
      <c r="AD709" s="186" t="str">
        <f t="shared" si="645"/>
        <v>-</v>
      </c>
      <c r="AE709" s="86">
        <f t="shared" si="705"/>
        <v>0</v>
      </c>
      <c r="AF709" s="501"/>
      <c r="AG709" s="501"/>
      <c r="AH709" s="101" t="s">
        <v>160</v>
      </c>
      <c r="AI709" s="183">
        <v>524</v>
      </c>
      <c r="AJ709" s="151">
        <f>IFERROR(AI709/AF702,"-")</f>
        <v>1.9742284073006513E-6</v>
      </c>
      <c r="AK709" s="183">
        <v>1</v>
      </c>
      <c r="AL709" s="151">
        <f>IFERROR(AK709/AG702,"-")</f>
        <v>2.5252525252525255E-3</v>
      </c>
      <c r="AM709" s="186">
        <f t="shared" si="646"/>
        <v>524</v>
      </c>
      <c r="AN709" s="86">
        <f t="shared" si="706"/>
        <v>1.7898052691867126E-5</v>
      </c>
      <c r="AO709" s="501"/>
      <c r="AP709" s="520"/>
      <c r="AQ709" s="101" t="s">
        <v>160</v>
      </c>
      <c r="AR709" s="183">
        <f t="shared" ref="AR709:AR772" si="708">SUM(H709,Q709,Z709,AI709)</f>
        <v>524</v>
      </c>
      <c r="AS709" s="151">
        <f>IFERROR(AR709/AO702,"-")</f>
        <v>2.7754634643948318E-7</v>
      </c>
      <c r="AT709" s="183">
        <f t="shared" ref="AT709:AT772" si="709">SUM(J709,S709,AB709,AK709)</f>
        <v>1</v>
      </c>
      <c r="AU709" s="151">
        <f>IFERROR(AT709/AP702,"-")</f>
        <v>2.9761904761904765E-4</v>
      </c>
      <c r="AV709" s="186">
        <f t="shared" si="647"/>
        <v>524</v>
      </c>
      <c r="AW709" s="86">
        <f t="shared" si="707"/>
        <v>1.7898052691867126E-5</v>
      </c>
      <c r="AX709" s="98"/>
      <c r="AY709" s="66"/>
      <c r="AZ709" s="66"/>
      <c r="BA709" s="66"/>
      <c r="BB709" s="66"/>
      <c r="BC709" s="66"/>
      <c r="BD709" s="66"/>
      <c r="BE709" s="66"/>
      <c r="BF709" s="66"/>
      <c r="BG709" s="66"/>
      <c r="BH709" s="66"/>
      <c r="BI709" s="66"/>
      <c r="BP709" s="132"/>
      <c r="BQ709" s="132"/>
      <c r="BR709" s="132"/>
      <c r="BS709" s="132"/>
      <c r="BU709" s="66"/>
      <c r="BV709" s="124"/>
    </row>
    <row r="710" spans="2:74" s="10" customFormat="1" ht="14.25" customHeight="1">
      <c r="B710" s="505"/>
      <c r="C710" s="507"/>
      <c r="D710" s="494"/>
      <c r="E710" s="501"/>
      <c r="F710" s="501"/>
      <c r="G710" s="101" t="s">
        <v>151</v>
      </c>
      <c r="H710" s="183">
        <v>419620</v>
      </c>
      <c r="I710" s="151">
        <f>IFERROR(H710/E702,"-")</f>
        <v>3.2593932950313839E-4</v>
      </c>
      <c r="J710" s="183">
        <v>18</v>
      </c>
      <c r="K710" s="151">
        <f>IFERROR(J710/F702,"-")</f>
        <v>7.4534161490683228E-3</v>
      </c>
      <c r="L710" s="186">
        <f t="shared" ref="L710:L773" si="710">IFERROR(H710/J710,"-")</f>
        <v>23312.222222222223</v>
      </c>
      <c r="M710" s="86">
        <f t="shared" si="703"/>
        <v>3.2216494845360824E-4</v>
      </c>
      <c r="N710" s="501"/>
      <c r="O710" s="501"/>
      <c r="P710" s="101" t="s">
        <v>151</v>
      </c>
      <c r="Q710" s="183">
        <v>3767</v>
      </c>
      <c r="R710" s="151">
        <f>IFERROR(Q710/N702,"-")</f>
        <v>1.6286391459653243E-5</v>
      </c>
      <c r="S710" s="183">
        <v>1</v>
      </c>
      <c r="T710" s="151">
        <f>IFERROR(S710/O702,"-")</f>
        <v>2.7700831024930748E-3</v>
      </c>
      <c r="U710" s="186">
        <f t="shared" ref="U710:U773" si="711">IFERROR(Q710/S710,"-")</f>
        <v>3767</v>
      </c>
      <c r="V710" s="86">
        <f t="shared" si="704"/>
        <v>1.7898052691867126E-5</v>
      </c>
      <c r="W710" s="501"/>
      <c r="X710" s="501"/>
      <c r="Y710" s="101" t="s">
        <v>151</v>
      </c>
      <c r="Z710" s="183">
        <v>0</v>
      </c>
      <c r="AA710" s="151">
        <f>IFERROR(Z710/W702,"-")</f>
        <v>0</v>
      </c>
      <c r="AB710" s="183">
        <v>0</v>
      </c>
      <c r="AC710" s="151">
        <f>IFERROR(AB710/X702,"-")</f>
        <v>0</v>
      </c>
      <c r="AD710" s="186" t="str">
        <f t="shared" ref="AD710:AD773" si="712">IFERROR(Z710/AB710,"-")</f>
        <v>-</v>
      </c>
      <c r="AE710" s="86">
        <f t="shared" si="705"/>
        <v>0</v>
      </c>
      <c r="AF710" s="501"/>
      <c r="AG710" s="501"/>
      <c r="AH710" s="101" t="s">
        <v>151</v>
      </c>
      <c r="AI710" s="183">
        <v>181649</v>
      </c>
      <c r="AJ710" s="151">
        <f>IFERROR(AI710/AF702,"-")</f>
        <v>6.8438285488121376E-4</v>
      </c>
      <c r="AK710" s="183">
        <v>5</v>
      </c>
      <c r="AL710" s="151">
        <f>IFERROR(AK710/AG702,"-")</f>
        <v>1.2626262626262626E-2</v>
      </c>
      <c r="AM710" s="186">
        <f t="shared" ref="AM710:AM773" si="713">IFERROR(AI710/AK710,"-")</f>
        <v>36329.800000000003</v>
      </c>
      <c r="AN710" s="86">
        <f t="shared" si="706"/>
        <v>8.9490263459335618E-5</v>
      </c>
      <c r="AO710" s="501"/>
      <c r="AP710" s="520"/>
      <c r="AQ710" s="101" t="s">
        <v>151</v>
      </c>
      <c r="AR710" s="183">
        <f t="shared" si="708"/>
        <v>605036</v>
      </c>
      <c r="AS710" s="151">
        <f>IFERROR(AR710/AO702,"-")</f>
        <v>3.2046857111518923E-4</v>
      </c>
      <c r="AT710" s="183">
        <f t="shared" si="709"/>
        <v>24</v>
      </c>
      <c r="AU710" s="151">
        <f>IFERROR(AT710/AP702,"-")</f>
        <v>7.1428571428571426E-3</v>
      </c>
      <c r="AV710" s="186">
        <f t="shared" ref="AV710:AV773" si="714">IFERROR(AR710/AT710,"-")</f>
        <v>25209.833333333332</v>
      </c>
      <c r="AW710" s="86">
        <f t="shared" si="707"/>
        <v>4.2955326460481099E-4</v>
      </c>
      <c r="AX710" s="98"/>
      <c r="AY710" s="66"/>
      <c r="AZ710" s="66"/>
      <c r="BA710" s="66"/>
      <c r="BB710" s="66"/>
      <c r="BC710" s="66"/>
      <c r="BD710" s="66"/>
      <c r="BE710" s="66"/>
      <c r="BF710" s="66"/>
      <c r="BG710" s="66"/>
      <c r="BH710" s="66"/>
      <c r="BI710" s="66"/>
      <c r="BP710" s="132"/>
      <c r="BQ710" s="132"/>
      <c r="BR710" s="132"/>
      <c r="BS710" s="132"/>
      <c r="BU710" s="66"/>
      <c r="BV710" s="124"/>
    </row>
    <row r="711" spans="2:74" s="10" customFormat="1" ht="14.25" customHeight="1">
      <c r="B711" s="505"/>
      <c r="C711" s="507"/>
      <c r="D711" s="494"/>
      <c r="E711" s="501"/>
      <c r="F711" s="501"/>
      <c r="G711" s="101" t="s">
        <v>152</v>
      </c>
      <c r="H711" s="183">
        <v>1056923</v>
      </c>
      <c r="I711" s="151">
        <f>IFERROR(H711/E702,"-")</f>
        <v>8.2096366702360602E-4</v>
      </c>
      <c r="J711" s="183">
        <v>63</v>
      </c>
      <c r="K711" s="151">
        <f>IFERROR(J711/F702,"-")</f>
        <v>2.6086956521739129E-2</v>
      </c>
      <c r="L711" s="186">
        <f t="shared" si="710"/>
        <v>16776.555555555555</v>
      </c>
      <c r="M711" s="86">
        <f t="shared" si="703"/>
        <v>1.1275773195876288E-3</v>
      </c>
      <c r="N711" s="501"/>
      <c r="O711" s="501"/>
      <c r="P711" s="101" t="s">
        <v>152</v>
      </c>
      <c r="Q711" s="183">
        <v>238230</v>
      </c>
      <c r="R711" s="151">
        <f>IFERROR(Q711/N702,"-")</f>
        <v>1.029972667224102E-3</v>
      </c>
      <c r="S711" s="183">
        <v>16</v>
      </c>
      <c r="T711" s="151">
        <f>IFERROR(S711/O702,"-")</f>
        <v>4.4321329639889197E-2</v>
      </c>
      <c r="U711" s="186">
        <f t="shared" si="711"/>
        <v>14889.375</v>
      </c>
      <c r="V711" s="86">
        <f t="shared" si="704"/>
        <v>2.8636884306987401E-4</v>
      </c>
      <c r="W711" s="501"/>
      <c r="X711" s="501"/>
      <c r="Y711" s="101" t="s">
        <v>152</v>
      </c>
      <c r="Z711" s="183">
        <v>102468</v>
      </c>
      <c r="AA711" s="151">
        <f>IFERROR(Z711/W702,"-")</f>
        <v>9.8680722676332765E-4</v>
      </c>
      <c r="AB711" s="183">
        <v>8</v>
      </c>
      <c r="AC711" s="151">
        <f>IFERROR(AB711/X702,"-")</f>
        <v>4.2553191489361701E-2</v>
      </c>
      <c r="AD711" s="186">
        <f t="shared" si="712"/>
        <v>12808.5</v>
      </c>
      <c r="AE711" s="86">
        <f t="shared" si="705"/>
        <v>1.4318442153493701E-4</v>
      </c>
      <c r="AF711" s="501"/>
      <c r="AG711" s="501"/>
      <c r="AH711" s="101" t="s">
        <v>152</v>
      </c>
      <c r="AI711" s="183">
        <v>234875</v>
      </c>
      <c r="AJ711" s="151">
        <f>IFERROR(AI711/AF702,"-")</f>
        <v>8.8491774268080253E-4</v>
      </c>
      <c r="AK711" s="183">
        <v>19</v>
      </c>
      <c r="AL711" s="151">
        <f>IFERROR(AK711/AG702,"-")</f>
        <v>4.7979797979797977E-2</v>
      </c>
      <c r="AM711" s="186">
        <f t="shared" si="713"/>
        <v>12361.842105263158</v>
      </c>
      <c r="AN711" s="86">
        <f t="shared" si="706"/>
        <v>3.4006300114547536E-4</v>
      </c>
      <c r="AO711" s="501"/>
      <c r="AP711" s="520"/>
      <c r="AQ711" s="101" t="s">
        <v>152</v>
      </c>
      <c r="AR711" s="183">
        <f t="shared" si="708"/>
        <v>1632496</v>
      </c>
      <c r="AS711" s="151">
        <f>IFERROR(AR711/AO702,"-")</f>
        <v>8.646818709486079E-4</v>
      </c>
      <c r="AT711" s="183">
        <f t="shared" si="709"/>
        <v>106</v>
      </c>
      <c r="AU711" s="151">
        <f>IFERROR(AT711/AP702,"-")</f>
        <v>3.1547619047619047E-2</v>
      </c>
      <c r="AV711" s="186">
        <f t="shared" si="714"/>
        <v>15400.905660377359</v>
      </c>
      <c r="AW711" s="86">
        <f t="shared" si="707"/>
        <v>1.8971935853379152E-3</v>
      </c>
      <c r="AX711" s="98"/>
      <c r="AY711" s="66"/>
      <c r="AZ711" s="66"/>
      <c r="BA711" s="66"/>
      <c r="BB711" s="66"/>
      <c r="BC711" s="66"/>
      <c r="BD711" s="66"/>
      <c r="BE711" s="66"/>
      <c r="BF711" s="66"/>
      <c r="BG711" s="66"/>
      <c r="BH711" s="66"/>
      <c r="BI711" s="66"/>
      <c r="BP711" s="132"/>
      <c r="BQ711" s="132"/>
      <c r="BR711" s="132"/>
      <c r="BS711" s="132"/>
      <c r="BU711" s="66"/>
      <c r="BV711" s="124"/>
    </row>
    <row r="712" spans="2:74" s="10" customFormat="1" ht="14.25" customHeight="1">
      <c r="B712" s="505"/>
      <c r="C712" s="507"/>
      <c r="D712" s="494"/>
      <c r="E712" s="501"/>
      <c r="F712" s="501"/>
      <c r="G712" s="101" t="s">
        <v>153</v>
      </c>
      <c r="H712" s="183">
        <v>136045</v>
      </c>
      <c r="I712" s="151">
        <f>IFERROR(H712/E702,"-")</f>
        <v>1.0567278986286275E-4</v>
      </c>
      <c r="J712" s="183">
        <v>8</v>
      </c>
      <c r="K712" s="151">
        <f>IFERROR(J712/F702,"-")</f>
        <v>3.3126293995859213E-3</v>
      </c>
      <c r="L712" s="186">
        <f t="shared" si="710"/>
        <v>17005.625</v>
      </c>
      <c r="M712" s="86">
        <f t="shared" si="703"/>
        <v>1.4318442153493701E-4</v>
      </c>
      <c r="N712" s="501"/>
      <c r="O712" s="501"/>
      <c r="P712" s="101" t="s">
        <v>153</v>
      </c>
      <c r="Q712" s="183">
        <v>9547</v>
      </c>
      <c r="R712" s="151">
        <f>IFERROR(Q712/N702,"-")</f>
        <v>4.1275863887791218E-5</v>
      </c>
      <c r="S712" s="183">
        <v>3</v>
      </c>
      <c r="T712" s="151">
        <f>IFERROR(S712/O702,"-")</f>
        <v>8.3102493074792248E-3</v>
      </c>
      <c r="U712" s="186">
        <f t="shared" si="711"/>
        <v>3182.3333333333335</v>
      </c>
      <c r="V712" s="86">
        <f t="shared" si="704"/>
        <v>5.3694158075601374E-5</v>
      </c>
      <c r="W712" s="501"/>
      <c r="X712" s="501"/>
      <c r="Y712" s="101" t="s">
        <v>153</v>
      </c>
      <c r="Z712" s="183">
        <v>0</v>
      </c>
      <c r="AA712" s="151">
        <f>IFERROR(Z712/W702,"-")</f>
        <v>0</v>
      </c>
      <c r="AB712" s="183">
        <v>0</v>
      </c>
      <c r="AC712" s="151">
        <f>IFERROR(AB712/X702,"-")</f>
        <v>0</v>
      </c>
      <c r="AD712" s="186" t="str">
        <f t="shared" si="712"/>
        <v>-</v>
      </c>
      <c r="AE712" s="86">
        <f t="shared" si="705"/>
        <v>0</v>
      </c>
      <c r="AF712" s="501"/>
      <c r="AG712" s="501"/>
      <c r="AH712" s="101" t="s">
        <v>153</v>
      </c>
      <c r="AI712" s="183">
        <v>220739</v>
      </c>
      <c r="AJ712" s="151">
        <f>IFERROR(AI712/AF702,"-")</f>
        <v>8.3165878702125664E-4</v>
      </c>
      <c r="AK712" s="183">
        <v>7</v>
      </c>
      <c r="AL712" s="151">
        <f>IFERROR(AK712/AG702,"-")</f>
        <v>1.7676767676767676E-2</v>
      </c>
      <c r="AM712" s="186">
        <f t="shared" si="713"/>
        <v>31534.142857142859</v>
      </c>
      <c r="AN712" s="86">
        <f t="shared" si="706"/>
        <v>1.2528636884306986E-4</v>
      </c>
      <c r="AO712" s="501"/>
      <c r="AP712" s="520"/>
      <c r="AQ712" s="101" t="s">
        <v>153</v>
      </c>
      <c r="AR712" s="183">
        <f t="shared" si="708"/>
        <v>366331</v>
      </c>
      <c r="AS712" s="151">
        <f>IFERROR(AR712/AO702,"-")</f>
        <v>1.940340279342029E-4</v>
      </c>
      <c r="AT712" s="183">
        <f t="shared" si="709"/>
        <v>18</v>
      </c>
      <c r="AU712" s="151">
        <f>IFERROR(AT712/AP702,"-")</f>
        <v>5.3571428571428572E-3</v>
      </c>
      <c r="AV712" s="186">
        <f t="shared" si="714"/>
        <v>20351.722222222223</v>
      </c>
      <c r="AW712" s="86">
        <f t="shared" si="707"/>
        <v>3.2216494845360824E-4</v>
      </c>
      <c r="AX712" s="98"/>
      <c r="AY712" s="66"/>
      <c r="AZ712" s="66"/>
      <c r="BA712" s="66"/>
      <c r="BB712" s="66"/>
      <c r="BC712" s="66"/>
      <c r="BD712" s="66"/>
      <c r="BE712" s="66"/>
      <c r="BF712" s="66"/>
      <c r="BG712" s="66"/>
      <c r="BH712" s="66"/>
      <c r="BI712" s="66"/>
      <c r="BP712" s="132"/>
      <c r="BQ712" s="132"/>
      <c r="BR712" s="132"/>
      <c r="BS712" s="132"/>
      <c r="BU712" s="66"/>
      <c r="BV712" s="124"/>
    </row>
    <row r="713" spans="2:74" s="10" customFormat="1" ht="14.25" customHeight="1">
      <c r="B713" s="505"/>
      <c r="C713" s="507"/>
      <c r="D713" s="494"/>
      <c r="E713" s="501"/>
      <c r="F713" s="501"/>
      <c r="G713" s="101" t="s">
        <v>154</v>
      </c>
      <c r="H713" s="183">
        <v>2986380</v>
      </c>
      <c r="I713" s="151">
        <f>IFERROR(H713/E702,"-")</f>
        <v>2.3196670674457427E-3</v>
      </c>
      <c r="J713" s="183">
        <v>9</v>
      </c>
      <c r="K713" s="151">
        <f>IFERROR(J713/F702,"-")</f>
        <v>3.7267080745341614E-3</v>
      </c>
      <c r="L713" s="186">
        <f t="shared" si="710"/>
        <v>331820</v>
      </c>
      <c r="M713" s="86">
        <f t="shared" si="703"/>
        <v>1.6108247422680412E-4</v>
      </c>
      <c r="N713" s="501"/>
      <c r="O713" s="501"/>
      <c r="P713" s="101" t="s">
        <v>154</v>
      </c>
      <c r="Q713" s="183">
        <v>1093296</v>
      </c>
      <c r="R713" s="151">
        <f>IFERROR(Q713/N702,"-")</f>
        <v>4.7267976207255244E-3</v>
      </c>
      <c r="S713" s="183">
        <v>1</v>
      </c>
      <c r="T713" s="151">
        <f>IFERROR(S713/O702,"-")</f>
        <v>2.7700831024930748E-3</v>
      </c>
      <c r="U713" s="186">
        <f t="shared" si="711"/>
        <v>1093296</v>
      </c>
      <c r="V713" s="86">
        <f t="shared" si="704"/>
        <v>1.7898052691867126E-5</v>
      </c>
      <c r="W713" s="501"/>
      <c r="X713" s="501"/>
      <c r="Y713" s="101" t="s">
        <v>154</v>
      </c>
      <c r="Z713" s="183">
        <v>0</v>
      </c>
      <c r="AA713" s="151">
        <f>IFERROR(Z713/W702,"-")</f>
        <v>0</v>
      </c>
      <c r="AB713" s="183">
        <v>0</v>
      </c>
      <c r="AC713" s="151">
        <f>IFERROR(AB713/X702,"-")</f>
        <v>0</v>
      </c>
      <c r="AD713" s="186" t="str">
        <f t="shared" si="712"/>
        <v>-</v>
      </c>
      <c r="AE713" s="86">
        <f t="shared" si="705"/>
        <v>0</v>
      </c>
      <c r="AF713" s="501"/>
      <c r="AG713" s="501"/>
      <c r="AH713" s="101" t="s">
        <v>154</v>
      </c>
      <c r="AI713" s="183">
        <v>15192</v>
      </c>
      <c r="AJ713" s="151">
        <f>IFERROR(AI713/AF702,"-")</f>
        <v>5.7237553365861632E-5</v>
      </c>
      <c r="AK713" s="183">
        <v>2</v>
      </c>
      <c r="AL713" s="151">
        <f>IFERROR(AK713/AG702,"-")</f>
        <v>5.0505050505050509E-3</v>
      </c>
      <c r="AM713" s="186">
        <f t="shared" si="713"/>
        <v>7596</v>
      </c>
      <c r="AN713" s="86">
        <f t="shared" si="706"/>
        <v>3.5796105383734251E-5</v>
      </c>
      <c r="AO713" s="501"/>
      <c r="AP713" s="520"/>
      <c r="AQ713" s="101" t="s">
        <v>154</v>
      </c>
      <c r="AR713" s="183">
        <f t="shared" si="708"/>
        <v>4094868</v>
      </c>
      <c r="AS713" s="151">
        <f>IFERROR(AR713/AO702,"-")</f>
        <v>2.1689230010533468E-3</v>
      </c>
      <c r="AT713" s="183">
        <f t="shared" si="709"/>
        <v>12</v>
      </c>
      <c r="AU713" s="151">
        <f>IFERROR(AT713/AP702,"-")</f>
        <v>3.5714285714285713E-3</v>
      </c>
      <c r="AV713" s="186">
        <f t="shared" si="714"/>
        <v>341239</v>
      </c>
      <c r="AW713" s="86">
        <f t="shared" si="707"/>
        <v>2.1477663230240549E-4</v>
      </c>
      <c r="AX713" s="98"/>
      <c r="AY713" s="66"/>
      <c r="AZ713" s="66"/>
      <c r="BA713" s="66"/>
      <c r="BB713" s="66"/>
      <c r="BC713" s="66"/>
      <c r="BD713" s="66"/>
      <c r="BE713" s="66"/>
      <c r="BF713" s="66"/>
      <c r="BG713" s="66"/>
      <c r="BH713" s="66"/>
      <c r="BI713" s="66"/>
      <c r="BP713" s="132"/>
      <c r="BQ713" s="132"/>
      <c r="BR713" s="132"/>
      <c r="BS713" s="132"/>
      <c r="BU713" s="66"/>
      <c r="BV713" s="124"/>
    </row>
    <row r="714" spans="2:74" s="10" customFormat="1" ht="14.25" customHeight="1">
      <c r="B714" s="505"/>
      <c r="C714" s="507"/>
      <c r="D714" s="494"/>
      <c r="E714" s="501"/>
      <c r="F714" s="501"/>
      <c r="G714" s="101" t="s">
        <v>155</v>
      </c>
      <c r="H714" s="183">
        <v>7533812</v>
      </c>
      <c r="I714" s="151">
        <f>IFERROR(H714/E702,"-")</f>
        <v>5.8518793953641346E-3</v>
      </c>
      <c r="J714" s="183">
        <v>196</v>
      </c>
      <c r="K714" s="151">
        <f>IFERROR(J714/F702,"-")</f>
        <v>8.1159420289855067E-2</v>
      </c>
      <c r="L714" s="186">
        <f t="shared" si="710"/>
        <v>38437.816326530614</v>
      </c>
      <c r="M714" s="86">
        <f t="shared" si="703"/>
        <v>3.5080183276059566E-3</v>
      </c>
      <c r="N714" s="501"/>
      <c r="O714" s="501"/>
      <c r="P714" s="101" t="s">
        <v>155</v>
      </c>
      <c r="Q714" s="183">
        <v>1183401</v>
      </c>
      <c r="R714" s="151">
        <f>IFERROR(Q714/N702,"-")</f>
        <v>5.1163610140018871E-3</v>
      </c>
      <c r="S714" s="183">
        <v>45</v>
      </c>
      <c r="T714" s="151">
        <f>IFERROR(S714/O702,"-")</f>
        <v>0.12465373961218837</v>
      </c>
      <c r="U714" s="186">
        <f t="shared" si="711"/>
        <v>26297.8</v>
      </c>
      <c r="V714" s="86">
        <f t="shared" si="704"/>
        <v>8.0541237113402058E-4</v>
      </c>
      <c r="W714" s="501"/>
      <c r="X714" s="501"/>
      <c r="Y714" s="101" t="s">
        <v>155</v>
      </c>
      <c r="Z714" s="183">
        <v>1282446</v>
      </c>
      <c r="AA714" s="151">
        <f>IFERROR(Z714/W702,"-")</f>
        <v>1.2350460443589437E-2</v>
      </c>
      <c r="AB714" s="183">
        <v>17</v>
      </c>
      <c r="AC714" s="151">
        <f>IFERROR(AB714/X702,"-")</f>
        <v>9.0425531914893623E-2</v>
      </c>
      <c r="AD714" s="186">
        <f t="shared" si="712"/>
        <v>75438</v>
      </c>
      <c r="AE714" s="86">
        <f t="shared" si="705"/>
        <v>3.0426689576174113E-4</v>
      </c>
      <c r="AF714" s="501"/>
      <c r="AG714" s="501"/>
      <c r="AH714" s="101" t="s">
        <v>155</v>
      </c>
      <c r="AI714" s="183">
        <v>3269742</v>
      </c>
      <c r="AJ714" s="151">
        <f>IFERROR(AI714/AF702,"-")</f>
        <v>1.2319117444549707E-2</v>
      </c>
      <c r="AK714" s="183">
        <v>61</v>
      </c>
      <c r="AL714" s="151">
        <f>IFERROR(AK714/AG702,"-")</f>
        <v>0.15404040404040403</v>
      </c>
      <c r="AM714" s="186">
        <f t="shared" si="713"/>
        <v>53602.327868852459</v>
      </c>
      <c r="AN714" s="86">
        <f t="shared" si="706"/>
        <v>1.0917812142038946E-3</v>
      </c>
      <c r="AO714" s="501"/>
      <c r="AP714" s="520"/>
      <c r="AQ714" s="101" t="s">
        <v>155</v>
      </c>
      <c r="AR714" s="183">
        <f t="shared" si="708"/>
        <v>13269401</v>
      </c>
      <c r="AS714" s="151">
        <f>IFERROR(AR714/AO702,"-")</f>
        <v>7.0283850515084441E-3</v>
      </c>
      <c r="AT714" s="183">
        <f t="shared" si="709"/>
        <v>319</v>
      </c>
      <c r="AU714" s="151">
        <f>IFERROR(AT714/AP702,"-")</f>
        <v>9.4940476190476186E-2</v>
      </c>
      <c r="AV714" s="186">
        <f t="shared" si="714"/>
        <v>41596.868338557993</v>
      </c>
      <c r="AW714" s="86">
        <f t="shared" si="707"/>
        <v>5.7094788087056125E-3</v>
      </c>
      <c r="AX714" s="98"/>
      <c r="AY714" s="66"/>
      <c r="AZ714" s="66"/>
      <c r="BA714" s="66"/>
      <c r="BB714" s="66"/>
      <c r="BC714" s="66"/>
      <c r="BD714" s="66"/>
      <c r="BE714" s="66"/>
      <c r="BF714" s="66"/>
      <c r="BG714" s="66"/>
      <c r="BH714" s="66"/>
      <c r="BI714" s="66"/>
      <c r="BP714" s="132"/>
      <c r="BQ714" s="132"/>
      <c r="BR714" s="132"/>
      <c r="BS714" s="132"/>
      <c r="BU714" s="66"/>
      <c r="BV714" s="124"/>
    </row>
    <row r="715" spans="2:74" s="10" customFormat="1" ht="14.25" customHeight="1">
      <c r="B715" s="505"/>
      <c r="C715" s="507"/>
      <c r="D715" s="494"/>
      <c r="E715" s="501"/>
      <c r="F715" s="501"/>
      <c r="G715" s="101" t="s">
        <v>156</v>
      </c>
      <c r="H715" s="183">
        <v>13293073</v>
      </c>
      <c r="I715" s="151">
        <f>IFERROR(H715/E702,"-")</f>
        <v>1.032537843919802E-2</v>
      </c>
      <c r="J715" s="183">
        <v>184</v>
      </c>
      <c r="K715" s="151">
        <f>IFERROR(J715/F702,"-")</f>
        <v>7.6190476190476197E-2</v>
      </c>
      <c r="L715" s="186">
        <f t="shared" si="710"/>
        <v>72244.961956521744</v>
      </c>
      <c r="M715" s="86">
        <f t="shared" si="703"/>
        <v>3.293241695303551E-3</v>
      </c>
      <c r="N715" s="501"/>
      <c r="O715" s="501"/>
      <c r="P715" s="101" t="s">
        <v>156</v>
      </c>
      <c r="Q715" s="183">
        <v>2694357</v>
      </c>
      <c r="R715" s="151">
        <f>IFERROR(Q715/N702,"-")</f>
        <v>1.164888580675788E-2</v>
      </c>
      <c r="S715" s="183">
        <v>29</v>
      </c>
      <c r="T715" s="151">
        <f>IFERROR(S715/O702,"-")</f>
        <v>8.0332409972299165E-2</v>
      </c>
      <c r="U715" s="186">
        <f t="shared" si="711"/>
        <v>92908.862068965522</v>
      </c>
      <c r="V715" s="86">
        <f t="shared" si="704"/>
        <v>5.1904352806414662E-4</v>
      </c>
      <c r="W715" s="501"/>
      <c r="X715" s="501"/>
      <c r="Y715" s="101" t="s">
        <v>156</v>
      </c>
      <c r="Z715" s="183">
        <v>2002642</v>
      </c>
      <c r="AA715" s="151">
        <f>IFERROR(Z715/W702,"-")</f>
        <v>1.9286231781822264E-2</v>
      </c>
      <c r="AB715" s="183">
        <v>11</v>
      </c>
      <c r="AC715" s="151">
        <f>IFERROR(AB715/X702,"-")</f>
        <v>5.8510638297872342E-2</v>
      </c>
      <c r="AD715" s="186">
        <f t="shared" si="712"/>
        <v>182058.36363636365</v>
      </c>
      <c r="AE715" s="86">
        <f t="shared" si="705"/>
        <v>1.9687857961053838E-4</v>
      </c>
      <c r="AF715" s="501"/>
      <c r="AG715" s="501"/>
      <c r="AH715" s="101" t="s">
        <v>156</v>
      </c>
      <c r="AI715" s="183">
        <v>2942880</v>
      </c>
      <c r="AJ715" s="151">
        <f>IFERROR(AI715/AF702,"-")</f>
        <v>1.1087628426101033E-2</v>
      </c>
      <c r="AK715" s="183">
        <v>34</v>
      </c>
      <c r="AL715" s="151">
        <f>IFERROR(AK715/AG702,"-")</f>
        <v>8.5858585858585856E-2</v>
      </c>
      <c r="AM715" s="186">
        <f t="shared" si="713"/>
        <v>86555.294117647063</v>
      </c>
      <c r="AN715" s="86">
        <f t="shared" si="706"/>
        <v>6.0853379152348225E-4</v>
      </c>
      <c r="AO715" s="501"/>
      <c r="AP715" s="520"/>
      <c r="AQ715" s="101" t="s">
        <v>156</v>
      </c>
      <c r="AR715" s="183">
        <f t="shared" si="708"/>
        <v>20932952</v>
      </c>
      <c r="AS715" s="151">
        <f>IFERROR(AR715/AO702,"-")</f>
        <v>1.108752738128449E-2</v>
      </c>
      <c r="AT715" s="183">
        <f t="shared" si="709"/>
        <v>258</v>
      </c>
      <c r="AU715" s="151">
        <f>IFERROR(AT715/AP702,"-")</f>
        <v>7.678571428571429E-2</v>
      </c>
      <c r="AV715" s="186">
        <f t="shared" si="714"/>
        <v>81135.472868217053</v>
      </c>
      <c r="AW715" s="86">
        <f t="shared" si="707"/>
        <v>4.6176975945017183E-3</v>
      </c>
      <c r="AX715" s="98"/>
      <c r="AY715" s="66"/>
      <c r="AZ715" s="66"/>
      <c r="BA715" s="66"/>
      <c r="BB715" s="66"/>
      <c r="BC715" s="66"/>
      <c r="BD715" s="66"/>
      <c r="BE715" s="66"/>
      <c r="BF715" s="66"/>
      <c r="BG715" s="66"/>
      <c r="BH715" s="66"/>
      <c r="BI715" s="66"/>
      <c r="BP715" s="132"/>
      <c r="BQ715" s="132"/>
      <c r="BR715" s="132"/>
      <c r="BS715" s="132"/>
      <c r="BU715" s="66"/>
      <c r="BV715" s="124"/>
    </row>
    <row r="716" spans="2:74" s="10" customFormat="1" ht="14.25" customHeight="1">
      <c r="B716" s="505"/>
      <c r="C716" s="507"/>
      <c r="D716" s="494"/>
      <c r="E716" s="501"/>
      <c r="F716" s="501"/>
      <c r="G716" s="101" t="s">
        <v>157</v>
      </c>
      <c r="H716" s="183">
        <v>4970446</v>
      </c>
      <c r="I716" s="151">
        <f>IFERROR(H716/E702,"-")</f>
        <v>3.8607879428329355E-3</v>
      </c>
      <c r="J716" s="183">
        <v>115</v>
      </c>
      <c r="K716" s="151">
        <f>IFERROR(J716/F702,"-")</f>
        <v>4.7619047619047616E-2</v>
      </c>
      <c r="L716" s="186">
        <f t="shared" si="710"/>
        <v>43221.269565217393</v>
      </c>
      <c r="M716" s="86">
        <f t="shared" si="703"/>
        <v>2.0582760595647194E-3</v>
      </c>
      <c r="N716" s="501"/>
      <c r="O716" s="501"/>
      <c r="P716" s="101" t="s">
        <v>157</v>
      </c>
      <c r="Q716" s="183">
        <v>528099</v>
      </c>
      <c r="R716" s="151">
        <f>IFERROR(Q716/N702,"-")</f>
        <v>2.2832033563714941E-3</v>
      </c>
      <c r="S716" s="183">
        <v>18</v>
      </c>
      <c r="T716" s="151">
        <f>IFERROR(S716/O702,"-")</f>
        <v>4.9861495844875349E-2</v>
      </c>
      <c r="U716" s="186">
        <f t="shared" si="711"/>
        <v>29338.833333333332</v>
      </c>
      <c r="V716" s="86">
        <f t="shared" si="704"/>
        <v>3.2216494845360824E-4</v>
      </c>
      <c r="W716" s="501"/>
      <c r="X716" s="501"/>
      <c r="Y716" s="101" t="s">
        <v>157</v>
      </c>
      <c r="Z716" s="183">
        <v>141480</v>
      </c>
      <c r="AA716" s="151">
        <f>IFERROR(Z716/W702,"-")</f>
        <v>1.3625081629628332E-3</v>
      </c>
      <c r="AB716" s="183">
        <v>11</v>
      </c>
      <c r="AC716" s="151">
        <f>IFERROR(AB716/X702,"-")</f>
        <v>5.8510638297872342E-2</v>
      </c>
      <c r="AD716" s="186">
        <f t="shared" si="712"/>
        <v>12861.818181818182</v>
      </c>
      <c r="AE716" s="86">
        <f t="shared" si="705"/>
        <v>1.9687857961053838E-4</v>
      </c>
      <c r="AF716" s="501"/>
      <c r="AG716" s="501"/>
      <c r="AH716" s="101" t="s">
        <v>157</v>
      </c>
      <c r="AI716" s="183">
        <v>730407</v>
      </c>
      <c r="AJ716" s="151">
        <f>IFERROR(AI716/AF702,"-")</f>
        <v>2.7518897868153568E-3</v>
      </c>
      <c r="AK716" s="183">
        <v>25</v>
      </c>
      <c r="AL716" s="151">
        <f>IFERROR(AK716/AG702,"-")</f>
        <v>6.3131313131313135E-2</v>
      </c>
      <c r="AM716" s="186">
        <f t="shared" si="713"/>
        <v>29216.28</v>
      </c>
      <c r="AN716" s="86">
        <f t="shared" si="706"/>
        <v>4.474513172966781E-4</v>
      </c>
      <c r="AO716" s="501"/>
      <c r="AP716" s="520"/>
      <c r="AQ716" s="101" t="s">
        <v>157</v>
      </c>
      <c r="AR716" s="183">
        <f t="shared" si="708"/>
        <v>6370432</v>
      </c>
      <c r="AS716" s="151">
        <f>IFERROR(AR716/AO702,"-")</f>
        <v>3.3742177993152096E-3</v>
      </c>
      <c r="AT716" s="183">
        <f t="shared" si="709"/>
        <v>169</v>
      </c>
      <c r="AU716" s="151">
        <f>IFERROR(AT716/AP702,"-")</f>
        <v>5.0297619047619049E-2</v>
      </c>
      <c r="AV716" s="186">
        <f t="shared" si="714"/>
        <v>37694.863905325445</v>
      </c>
      <c r="AW716" s="86">
        <f t="shared" si="707"/>
        <v>3.0247709049255442E-3</v>
      </c>
      <c r="AX716" s="98"/>
      <c r="AY716" s="66"/>
      <c r="AZ716" s="66"/>
      <c r="BA716" s="66"/>
      <c r="BB716" s="66"/>
      <c r="BC716" s="66"/>
      <c r="BD716" s="66"/>
      <c r="BE716" s="66"/>
      <c r="BF716" s="66"/>
      <c r="BG716" s="66"/>
      <c r="BH716" s="66"/>
      <c r="BI716" s="66"/>
      <c r="BP716" s="132"/>
      <c r="BQ716" s="132"/>
      <c r="BR716" s="132"/>
      <c r="BS716" s="132"/>
      <c r="BU716" s="66"/>
      <c r="BV716" s="124"/>
    </row>
    <row r="717" spans="2:74" s="10" customFormat="1" ht="14.25" customHeight="1">
      <c r="B717" s="505"/>
      <c r="C717" s="507"/>
      <c r="D717" s="494"/>
      <c r="E717" s="501"/>
      <c r="F717" s="501"/>
      <c r="G717" s="102" t="s">
        <v>158</v>
      </c>
      <c r="H717" s="184">
        <v>1887044</v>
      </c>
      <c r="I717" s="152">
        <f>IFERROR(H717/E702,"-")</f>
        <v>1.4657591537651216E-3</v>
      </c>
      <c r="J717" s="184">
        <v>154</v>
      </c>
      <c r="K717" s="152">
        <f>IFERROR(J717/F702,"-")</f>
        <v>6.3768115942028983E-2</v>
      </c>
      <c r="L717" s="187">
        <f t="shared" si="710"/>
        <v>12253.532467532468</v>
      </c>
      <c r="M717" s="87">
        <f t="shared" si="703"/>
        <v>2.7563001145475374E-3</v>
      </c>
      <c r="N717" s="501"/>
      <c r="O717" s="501"/>
      <c r="P717" s="102" t="s">
        <v>158</v>
      </c>
      <c r="Q717" s="184">
        <v>508488</v>
      </c>
      <c r="R717" s="152">
        <f>IFERROR(Q717/N702,"-")</f>
        <v>2.1984164110794156E-3</v>
      </c>
      <c r="S717" s="184">
        <v>32</v>
      </c>
      <c r="T717" s="152">
        <f>IFERROR(S717/O702,"-")</f>
        <v>8.8642659279778394E-2</v>
      </c>
      <c r="U717" s="187">
        <f t="shared" si="711"/>
        <v>15890.25</v>
      </c>
      <c r="V717" s="87">
        <f t="shared" si="704"/>
        <v>5.7273768613974802E-4</v>
      </c>
      <c r="W717" s="501"/>
      <c r="X717" s="501"/>
      <c r="Y717" s="102" t="s">
        <v>158</v>
      </c>
      <c r="Z717" s="184">
        <v>98719</v>
      </c>
      <c r="AA717" s="152">
        <f>IFERROR(Z717/W702,"-")</f>
        <v>9.5070287913152332E-4</v>
      </c>
      <c r="AB717" s="184">
        <v>14</v>
      </c>
      <c r="AC717" s="152">
        <f>IFERROR(AB717/X702,"-")</f>
        <v>7.4468085106382975E-2</v>
      </c>
      <c r="AD717" s="187">
        <f t="shared" si="712"/>
        <v>7051.3571428571431</v>
      </c>
      <c r="AE717" s="87">
        <f t="shared" si="705"/>
        <v>2.5057273768613973E-4</v>
      </c>
      <c r="AF717" s="501"/>
      <c r="AG717" s="501"/>
      <c r="AH717" s="102" t="s">
        <v>158</v>
      </c>
      <c r="AI717" s="184">
        <v>359634</v>
      </c>
      <c r="AJ717" s="152">
        <f>IFERROR(AI717/AF702,"-")</f>
        <v>1.3549611813571804E-3</v>
      </c>
      <c r="AK717" s="184">
        <v>31</v>
      </c>
      <c r="AL717" s="152">
        <f>IFERROR(AK717/AG702,"-")</f>
        <v>7.8282828282828287E-2</v>
      </c>
      <c r="AM717" s="187">
        <f t="shared" si="713"/>
        <v>11601.096774193549</v>
      </c>
      <c r="AN717" s="87">
        <f t="shared" si="706"/>
        <v>5.5483963344788085E-4</v>
      </c>
      <c r="AO717" s="501"/>
      <c r="AP717" s="520"/>
      <c r="AQ717" s="102" t="s">
        <v>158</v>
      </c>
      <c r="AR717" s="184">
        <f t="shared" si="708"/>
        <v>2853885</v>
      </c>
      <c r="AS717" s="152">
        <f>IFERROR(AR717/AO702,"-")</f>
        <v>1.511613272726039E-3</v>
      </c>
      <c r="AT717" s="184">
        <f t="shared" si="709"/>
        <v>231</v>
      </c>
      <c r="AU717" s="152">
        <f>IFERROR(AT717/AP702,"-")</f>
        <v>6.8750000000000006E-2</v>
      </c>
      <c r="AV717" s="187">
        <f t="shared" si="714"/>
        <v>12354.480519480519</v>
      </c>
      <c r="AW717" s="87">
        <f t="shared" si="707"/>
        <v>4.1344501718213059E-3</v>
      </c>
      <c r="AX717" s="98"/>
      <c r="AY717" s="66"/>
      <c r="AZ717" s="66"/>
      <c r="BA717" s="66"/>
      <c r="BB717" s="66"/>
      <c r="BC717" s="66"/>
      <c r="BD717" s="66"/>
      <c r="BE717" s="66"/>
      <c r="BF717" s="66"/>
      <c r="BG717" s="66"/>
      <c r="BH717" s="66"/>
      <c r="BI717" s="66"/>
      <c r="BP717" s="132"/>
      <c r="BQ717" s="132"/>
      <c r="BR717" s="132"/>
      <c r="BS717" s="132"/>
      <c r="BU717" s="66"/>
      <c r="BV717" s="124"/>
    </row>
    <row r="718" spans="2:74" s="10" customFormat="1" ht="14.25" customHeight="1">
      <c r="B718" s="505"/>
      <c r="C718" s="508"/>
      <c r="D718" s="495"/>
      <c r="E718" s="502"/>
      <c r="F718" s="502"/>
      <c r="G718" s="103" t="s">
        <v>81</v>
      </c>
      <c r="H718" s="174">
        <v>239294941</v>
      </c>
      <c r="I718" s="152">
        <f>IFERROR(H718/E702,"-")</f>
        <v>0.1858720571541706</v>
      </c>
      <c r="J718" s="184">
        <v>1787</v>
      </c>
      <c r="K718" s="152">
        <f>IFERROR(J718/F702,"-")</f>
        <v>0.73995859213250514</v>
      </c>
      <c r="L718" s="187">
        <f t="shared" si="710"/>
        <v>133908.75265808619</v>
      </c>
      <c r="M718" s="88">
        <f t="shared" si="703"/>
        <v>3.198382016036655E-2</v>
      </c>
      <c r="N718" s="502"/>
      <c r="O718" s="502"/>
      <c r="P718" s="103" t="s">
        <v>81</v>
      </c>
      <c r="Q718" s="174">
        <v>45660545</v>
      </c>
      <c r="R718" s="152">
        <f>IFERROR(Q718/N702,"-")</f>
        <v>0.19741054157980159</v>
      </c>
      <c r="S718" s="184">
        <v>271</v>
      </c>
      <c r="T718" s="152">
        <f>IFERROR(S718/O702,"-")</f>
        <v>0.75069252077562332</v>
      </c>
      <c r="U718" s="187">
        <f t="shared" si="711"/>
        <v>168489.09594095941</v>
      </c>
      <c r="V718" s="88">
        <f t="shared" si="704"/>
        <v>4.850372279495991E-3</v>
      </c>
      <c r="W718" s="502"/>
      <c r="X718" s="502"/>
      <c r="Y718" s="103" t="s">
        <v>81</v>
      </c>
      <c r="Z718" s="174">
        <v>21060036</v>
      </c>
      <c r="AA718" s="152">
        <f>IFERROR(Z718/W702,"-")</f>
        <v>0.20281644728789322</v>
      </c>
      <c r="AB718" s="184">
        <v>153</v>
      </c>
      <c r="AC718" s="152">
        <f>IFERROR(AB718/X702,"-")</f>
        <v>0.81382978723404253</v>
      </c>
      <c r="AD718" s="187">
        <f t="shared" si="712"/>
        <v>137647.29411764705</v>
      </c>
      <c r="AE718" s="88">
        <f t="shared" si="705"/>
        <v>2.7384020618556699E-3</v>
      </c>
      <c r="AF718" s="502"/>
      <c r="AG718" s="502"/>
      <c r="AH718" s="103" t="s">
        <v>81</v>
      </c>
      <c r="AI718" s="174">
        <v>53652403</v>
      </c>
      <c r="AJ718" s="152">
        <f>IFERROR(AI718/AF702,"-")</f>
        <v>0.20214140863080668</v>
      </c>
      <c r="AK718" s="184">
        <v>310</v>
      </c>
      <c r="AL718" s="152">
        <f>IFERROR(AK718/AG702,"-")</f>
        <v>0.78282828282828287</v>
      </c>
      <c r="AM718" s="187">
        <f t="shared" si="713"/>
        <v>173072.26774193547</v>
      </c>
      <c r="AN718" s="88">
        <f t="shared" si="706"/>
        <v>5.5483963344788089E-3</v>
      </c>
      <c r="AO718" s="502"/>
      <c r="AP718" s="521"/>
      <c r="AQ718" s="103" t="s">
        <v>81</v>
      </c>
      <c r="AR718" s="174">
        <f t="shared" si="708"/>
        <v>359667925</v>
      </c>
      <c r="AS718" s="152">
        <f>IFERROR(AR718/AO702,"-")</f>
        <v>0.19050480632675584</v>
      </c>
      <c r="AT718" s="184">
        <f t="shared" si="709"/>
        <v>2521</v>
      </c>
      <c r="AU718" s="152">
        <f>IFERROR(AT718/AP702,"-")</f>
        <v>0.75029761904761905</v>
      </c>
      <c r="AV718" s="187">
        <f t="shared" si="714"/>
        <v>142668.75247917493</v>
      </c>
      <c r="AW718" s="88">
        <f t="shared" si="707"/>
        <v>4.5120990836197021E-2</v>
      </c>
      <c r="AX718" s="98"/>
      <c r="AY718" s="66"/>
      <c r="AZ718" s="66"/>
      <c r="BA718" s="66"/>
      <c r="BB718" s="66"/>
      <c r="BC718" s="66"/>
      <c r="BD718" s="66"/>
      <c r="BE718" s="66"/>
      <c r="BF718" s="66"/>
      <c r="BG718" s="66"/>
      <c r="BH718" s="66"/>
      <c r="BI718" s="66"/>
      <c r="BP718" s="132"/>
      <c r="BQ718" s="132"/>
      <c r="BR718" s="132"/>
      <c r="BS718" s="132"/>
      <c r="BU718" s="66"/>
      <c r="BV718" s="124"/>
    </row>
    <row r="719" spans="2:74" s="10" customFormat="1" ht="14.25" customHeight="1">
      <c r="B719" s="505">
        <v>43</v>
      </c>
      <c r="C719" s="506" t="s">
        <v>9</v>
      </c>
      <c r="D719" s="493">
        <f>BL47</f>
        <v>33774</v>
      </c>
      <c r="E719" s="503">
        <f t="shared" ref="E719" si="715">VLOOKUP(C719,$AY$5:$BI$78,2,0)</f>
        <v>3302504430</v>
      </c>
      <c r="F719" s="503">
        <f t="shared" ref="F719" si="716">VLOOKUP(C719,$AY$5:$BI$78,7,0)</f>
        <v>5131</v>
      </c>
      <c r="G719" s="99" t="s">
        <v>144</v>
      </c>
      <c r="H719" s="182">
        <v>73235017</v>
      </c>
      <c r="I719" s="150">
        <f>IFERROR(H719/E719,"-")</f>
        <v>2.2175599927961337E-2</v>
      </c>
      <c r="J719" s="182">
        <v>1070</v>
      </c>
      <c r="K719" s="150">
        <f>IFERROR(J719/F719,"-")</f>
        <v>0.20853634769050866</v>
      </c>
      <c r="L719" s="185">
        <f t="shared" si="710"/>
        <v>68443.941121495329</v>
      </c>
      <c r="M719" s="85">
        <f>IFERROR(J719/$BL$47,0)</f>
        <v>3.1681174868241846E-2</v>
      </c>
      <c r="N719" s="503">
        <f t="shared" ref="N719" si="717">VLOOKUP(C719,$AY$5:$BI$78,3,0)</f>
        <v>502703100</v>
      </c>
      <c r="O719" s="503">
        <f t="shared" ref="O719" si="718">VLOOKUP(C719,$AY$5:$BI$78,8,0)</f>
        <v>650</v>
      </c>
      <c r="P719" s="99" t="s">
        <v>144</v>
      </c>
      <c r="Q719" s="182">
        <v>8682806</v>
      </c>
      <c r="R719" s="150">
        <f>IFERROR(Q719/N719,"-")</f>
        <v>1.7272234843986441E-2</v>
      </c>
      <c r="S719" s="182">
        <v>142</v>
      </c>
      <c r="T719" s="150">
        <f>IFERROR(S719/O719,"-")</f>
        <v>0.21846153846153846</v>
      </c>
      <c r="U719" s="185">
        <f t="shared" si="711"/>
        <v>61146.521126760563</v>
      </c>
      <c r="V719" s="85">
        <f>IFERROR(S719/$BL$47,0)</f>
        <v>4.2044175993367679E-3</v>
      </c>
      <c r="W719" s="503">
        <f t="shared" ref="W719" si="719">VLOOKUP(C719,$AY$5:$BI$78,4,0)</f>
        <v>222435760</v>
      </c>
      <c r="X719" s="503">
        <f t="shared" ref="X719" si="720">VLOOKUP(C719,$AY$5:$BI$78,9,0)</f>
        <v>337</v>
      </c>
      <c r="Y719" s="99" t="s">
        <v>144</v>
      </c>
      <c r="Z719" s="182">
        <v>2672260</v>
      </c>
      <c r="AA719" s="150">
        <f>IFERROR(Z719/W719,"-")</f>
        <v>1.2013625866632236E-2</v>
      </c>
      <c r="AB719" s="182">
        <v>77</v>
      </c>
      <c r="AC719" s="150">
        <f>IFERROR(AB719/X719,"-")</f>
        <v>0.228486646884273</v>
      </c>
      <c r="AD719" s="185">
        <f t="shared" si="712"/>
        <v>34704.675324675321</v>
      </c>
      <c r="AE719" s="85">
        <f>IFERROR(AB719/$BL$47,0)</f>
        <v>2.279860247527684E-3</v>
      </c>
      <c r="AF719" s="503">
        <f t="shared" ref="AF719" si="721">VLOOKUP(C719,$AY$5:$BI$78,5,0)</f>
        <v>665811720</v>
      </c>
      <c r="AG719" s="503">
        <f t="shared" ref="AG719" si="722">VLOOKUP(C719,$AY$5:$BI$78,10,0)</f>
        <v>664</v>
      </c>
      <c r="AH719" s="99" t="s">
        <v>144</v>
      </c>
      <c r="AI719" s="182">
        <v>21852302</v>
      </c>
      <c r="AJ719" s="150">
        <f>IFERROR(AI719/AF719,"-")</f>
        <v>3.2820542720395487E-2</v>
      </c>
      <c r="AK719" s="182">
        <v>185</v>
      </c>
      <c r="AL719" s="150">
        <f>IFERROR(AK719/AG719,"-")</f>
        <v>0.27861445783132532</v>
      </c>
      <c r="AM719" s="185">
        <f t="shared" si="713"/>
        <v>118120.55135135136</v>
      </c>
      <c r="AN719" s="85">
        <f>IFERROR(AK719/$BL$47,0)</f>
        <v>5.4775863089950852E-3</v>
      </c>
      <c r="AO719" s="503">
        <f t="shared" ref="AO719" si="723">VLOOKUP(C719,$AY$5:$BI$78,6,0)</f>
        <v>4693455010</v>
      </c>
      <c r="AP719" s="519">
        <f t="shared" ref="AP719" si="724">VLOOKUP(C719,$AY$5:$BI$78,11,0)</f>
        <v>6782</v>
      </c>
      <c r="AQ719" s="99" t="s">
        <v>144</v>
      </c>
      <c r="AR719" s="182">
        <f t="shared" si="708"/>
        <v>106442385</v>
      </c>
      <c r="AS719" s="150">
        <f>IFERROR(AR719/AO719,"-")</f>
        <v>2.2678897480259429E-2</v>
      </c>
      <c r="AT719" s="182">
        <f t="shared" si="709"/>
        <v>1474</v>
      </c>
      <c r="AU719" s="150">
        <f>IFERROR(AT719/AP719,"-")</f>
        <v>0.2173400176938956</v>
      </c>
      <c r="AV719" s="185">
        <f t="shared" si="714"/>
        <v>72213.286974219809</v>
      </c>
      <c r="AW719" s="85">
        <f>IFERROR(AT719/$BL$47,0)</f>
        <v>4.3643039024101382E-2</v>
      </c>
      <c r="AX719" s="98"/>
      <c r="AY719" s="66"/>
      <c r="AZ719" s="66"/>
      <c r="BA719" s="66"/>
      <c r="BB719" s="66"/>
      <c r="BC719" s="66"/>
      <c r="BD719" s="66"/>
      <c r="BE719" s="66"/>
      <c r="BF719" s="66"/>
      <c r="BG719" s="66"/>
      <c r="BH719" s="66"/>
      <c r="BI719" s="66"/>
      <c r="BP719" s="132"/>
      <c r="BQ719" s="132"/>
      <c r="BR719" s="132"/>
      <c r="BS719" s="132"/>
      <c r="BU719" s="66"/>
      <c r="BV719" s="124"/>
    </row>
    <row r="720" spans="2:74" s="10" customFormat="1" ht="14.25" customHeight="1">
      <c r="B720" s="505"/>
      <c r="C720" s="507"/>
      <c r="D720" s="494"/>
      <c r="E720" s="501"/>
      <c r="F720" s="501"/>
      <c r="G720" s="100" t="s">
        <v>145</v>
      </c>
      <c r="H720" s="183">
        <v>69259888</v>
      </c>
      <c r="I720" s="151">
        <f>IFERROR(H720/E719,"-")</f>
        <v>2.0971928870357336E-2</v>
      </c>
      <c r="J720" s="183">
        <v>1160</v>
      </c>
      <c r="K720" s="151">
        <f>IFERROR(J720/F719,"-")</f>
        <v>0.22607678815045801</v>
      </c>
      <c r="L720" s="186">
        <f t="shared" si="710"/>
        <v>59706.8</v>
      </c>
      <c r="M720" s="86">
        <f t="shared" ref="M720:M735" si="725">IFERROR(J720/$BL$47,0)</f>
        <v>3.4345946586131347E-2</v>
      </c>
      <c r="N720" s="501"/>
      <c r="O720" s="501"/>
      <c r="P720" s="100" t="s">
        <v>145</v>
      </c>
      <c r="Q720" s="183">
        <v>7798089</v>
      </c>
      <c r="R720" s="151">
        <f>IFERROR(Q720/N719,"-")</f>
        <v>1.5512315320912086E-2</v>
      </c>
      <c r="S720" s="183">
        <v>153</v>
      </c>
      <c r="T720" s="151">
        <f>IFERROR(S720/O719,"-")</f>
        <v>0.23538461538461539</v>
      </c>
      <c r="U720" s="186">
        <f t="shared" si="711"/>
        <v>50967.901960784315</v>
      </c>
      <c r="V720" s="86">
        <f t="shared" ref="V720:V735" si="726">IFERROR(S720/$BL$47,0)</f>
        <v>4.5301119204121517E-3</v>
      </c>
      <c r="W720" s="501"/>
      <c r="X720" s="501"/>
      <c r="Y720" s="100" t="s">
        <v>145</v>
      </c>
      <c r="Z720" s="183">
        <v>3329611</v>
      </c>
      <c r="AA720" s="151">
        <f>IFERROR(Z720/W719,"-")</f>
        <v>1.4968865617650687E-2</v>
      </c>
      <c r="AB720" s="183">
        <v>88</v>
      </c>
      <c r="AC720" s="151">
        <f>IFERROR(AB720/X719,"-")</f>
        <v>0.26112759643916916</v>
      </c>
      <c r="AD720" s="186">
        <f t="shared" si="712"/>
        <v>37836.48863636364</v>
      </c>
      <c r="AE720" s="86">
        <f t="shared" ref="AE720:AE735" si="727">IFERROR(AB720/$BL$47,0)</f>
        <v>2.6055545686030674E-3</v>
      </c>
      <c r="AF720" s="501"/>
      <c r="AG720" s="501"/>
      <c r="AH720" s="100" t="s">
        <v>145</v>
      </c>
      <c r="AI720" s="183">
        <v>20322249</v>
      </c>
      <c r="AJ720" s="151">
        <f>IFERROR(AI720/AF719,"-")</f>
        <v>3.0522516185206232E-2</v>
      </c>
      <c r="AK720" s="183">
        <v>187</v>
      </c>
      <c r="AL720" s="151">
        <f>IFERROR(AK720/AG719,"-")</f>
        <v>0.28162650602409639</v>
      </c>
      <c r="AM720" s="186">
        <f t="shared" si="713"/>
        <v>108675.128342246</v>
      </c>
      <c r="AN720" s="86">
        <f t="shared" ref="AN720:AN735" si="728">IFERROR(AK720/$BL$47,0)</f>
        <v>5.5368034582815185E-3</v>
      </c>
      <c r="AO720" s="501"/>
      <c r="AP720" s="520"/>
      <c r="AQ720" s="100" t="s">
        <v>145</v>
      </c>
      <c r="AR720" s="183">
        <f t="shared" si="708"/>
        <v>100709837</v>
      </c>
      <c r="AS720" s="151">
        <f>IFERROR(AR720/AO719,"-")</f>
        <v>2.1457505565819837E-2</v>
      </c>
      <c r="AT720" s="183">
        <f t="shared" si="709"/>
        <v>1588</v>
      </c>
      <c r="AU720" s="151">
        <f>IFERROR(AT720/AP719,"-")</f>
        <v>0.23414921851961074</v>
      </c>
      <c r="AV720" s="186">
        <f t="shared" si="714"/>
        <v>63419.292821158691</v>
      </c>
      <c r="AW720" s="86">
        <f t="shared" ref="AW720:AW735" si="729">IFERROR(AT720/$BL$47,0)</f>
        <v>4.701841653342808E-2</v>
      </c>
      <c r="AX720" s="98"/>
      <c r="AY720" s="66"/>
      <c r="AZ720" s="66"/>
      <c r="BA720" s="66"/>
      <c r="BB720" s="66"/>
      <c r="BC720" s="66"/>
      <c r="BD720" s="66"/>
      <c r="BE720" s="66"/>
      <c r="BF720" s="66"/>
      <c r="BG720" s="66"/>
      <c r="BH720" s="66"/>
      <c r="BI720" s="66"/>
      <c r="BP720" s="132"/>
      <c r="BQ720" s="132"/>
      <c r="BR720" s="132"/>
      <c r="BS720" s="132"/>
      <c r="BU720" s="66"/>
      <c r="BV720" s="124"/>
    </row>
    <row r="721" spans="2:74" s="10" customFormat="1" ht="14.25" customHeight="1">
      <c r="B721" s="505"/>
      <c r="C721" s="507"/>
      <c r="D721" s="494"/>
      <c r="E721" s="501"/>
      <c r="F721" s="501"/>
      <c r="G721" s="101" t="s">
        <v>146</v>
      </c>
      <c r="H721" s="183">
        <v>73492469</v>
      </c>
      <c r="I721" s="151">
        <f>IFERROR(H721/E719,"-")</f>
        <v>2.2253556522859836E-2</v>
      </c>
      <c r="J721" s="183">
        <v>1444</v>
      </c>
      <c r="K721" s="151">
        <f>IFERROR(J721/F719,"-")</f>
        <v>0.28142662249074257</v>
      </c>
      <c r="L721" s="186">
        <f t="shared" si="710"/>
        <v>50895.061634349033</v>
      </c>
      <c r="M721" s="86">
        <f t="shared" si="725"/>
        <v>4.2754781784804879E-2</v>
      </c>
      <c r="N721" s="501"/>
      <c r="O721" s="501"/>
      <c r="P721" s="101" t="s">
        <v>146</v>
      </c>
      <c r="Q721" s="183">
        <v>10115093</v>
      </c>
      <c r="R721" s="151">
        <f>IFERROR(Q721/N719,"-")</f>
        <v>2.012140565673854E-2</v>
      </c>
      <c r="S721" s="183">
        <v>206</v>
      </c>
      <c r="T721" s="151">
        <f>IFERROR(S721/O719,"-")</f>
        <v>0.31692307692307692</v>
      </c>
      <c r="U721" s="186">
        <f t="shared" si="711"/>
        <v>49102.393203883497</v>
      </c>
      <c r="V721" s="86">
        <f t="shared" si="726"/>
        <v>6.0993663765026348E-3</v>
      </c>
      <c r="W721" s="501"/>
      <c r="X721" s="501"/>
      <c r="Y721" s="101" t="s">
        <v>146</v>
      </c>
      <c r="Z721" s="183">
        <v>6566731</v>
      </c>
      <c r="AA721" s="151">
        <f>IFERROR(Z721/W719,"-")</f>
        <v>2.9521921295388834E-2</v>
      </c>
      <c r="AB721" s="183">
        <v>93</v>
      </c>
      <c r="AC721" s="151">
        <f>IFERROR(AB721/X719,"-")</f>
        <v>0.27596439169139464</v>
      </c>
      <c r="AD721" s="186">
        <f t="shared" si="712"/>
        <v>70610.010752688177</v>
      </c>
      <c r="AE721" s="86">
        <f t="shared" si="727"/>
        <v>2.7535974418191507E-3</v>
      </c>
      <c r="AF721" s="501"/>
      <c r="AG721" s="501"/>
      <c r="AH721" s="101" t="s">
        <v>146</v>
      </c>
      <c r="AI721" s="183">
        <v>6190858</v>
      </c>
      <c r="AJ721" s="151">
        <f>IFERROR(AI721/AF719,"-")</f>
        <v>9.2982112120225217E-3</v>
      </c>
      <c r="AK721" s="183">
        <v>205</v>
      </c>
      <c r="AL721" s="151">
        <f>IFERROR(AK721/AG719,"-")</f>
        <v>0.30873493975903615</v>
      </c>
      <c r="AM721" s="186">
        <f t="shared" si="713"/>
        <v>30199.30731707317</v>
      </c>
      <c r="AN721" s="86">
        <f t="shared" si="728"/>
        <v>6.0697578018594186E-3</v>
      </c>
      <c r="AO721" s="501"/>
      <c r="AP721" s="520"/>
      <c r="AQ721" s="101" t="s">
        <v>146</v>
      </c>
      <c r="AR721" s="183">
        <f t="shared" si="708"/>
        <v>96365151</v>
      </c>
      <c r="AS721" s="151">
        <f>IFERROR(AR721/AO719,"-")</f>
        <v>2.0531815218145663E-2</v>
      </c>
      <c r="AT721" s="183">
        <f t="shared" si="709"/>
        <v>1948</v>
      </c>
      <c r="AU721" s="151">
        <f>IFERROR(AT721/AP719,"-")</f>
        <v>0.28723090533765849</v>
      </c>
      <c r="AV721" s="186">
        <f t="shared" si="714"/>
        <v>49468.763347022585</v>
      </c>
      <c r="AW721" s="86">
        <f t="shared" si="729"/>
        <v>5.7677503404986084E-2</v>
      </c>
      <c r="AX721" s="98"/>
      <c r="AY721" s="66"/>
      <c r="AZ721" s="66"/>
      <c r="BA721" s="66"/>
      <c r="BB721" s="66"/>
      <c r="BC721" s="66"/>
      <c r="BD721" s="66"/>
      <c r="BE721" s="66"/>
      <c r="BF721" s="66"/>
      <c r="BG721" s="66"/>
      <c r="BH721" s="66"/>
      <c r="BI721" s="66"/>
      <c r="BP721" s="132"/>
      <c r="BQ721" s="132"/>
      <c r="BR721" s="132"/>
      <c r="BS721" s="132"/>
      <c r="BU721" s="66"/>
      <c r="BV721" s="124"/>
    </row>
    <row r="722" spans="2:74" s="10" customFormat="1" ht="14.25" customHeight="1">
      <c r="B722" s="505"/>
      <c r="C722" s="507"/>
      <c r="D722" s="494"/>
      <c r="E722" s="501"/>
      <c r="F722" s="501"/>
      <c r="G722" s="101" t="s">
        <v>147</v>
      </c>
      <c r="H722" s="183">
        <v>12025439</v>
      </c>
      <c r="I722" s="151">
        <f>IFERROR(H722/E719,"-")</f>
        <v>3.6413089686604901E-3</v>
      </c>
      <c r="J722" s="183">
        <v>212</v>
      </c>
      <c r="K722" s="151">
        <f>IFERROR(J722/F719,"-")</f>
        <v>4.1317481972325085E-2</v>
      </c>
      <c r="L722" s="186">
        <f t="shared" si="710"/>
        <v>56723.768867924526</v>
      </c>
      <c r="M722" s="86">
        <f t="shared" si="725"/>
        <v>6.2770178243619348E-3</v>
      </c>
      <c r="N722" s="501"/>
      <c r="O722" s="501"/>
      <c r="P722" s="101" t="s">
        <v>147</v>
      </c>
      <c r="Q722" s="183">
        <v>321161</v>
      </c>
      <c r="R722" s="151">
        <f>IFERROR(Q722/N719,"-")</f>
        <v>6.3886815100205267E-4</v>
      </c>
      <c r="S722" s="183">
        <v>23</v>
      </c>
      <c r="T722" s="151">
        <f>IFERROR(S722/O719,"-")</f>
        <v>3.5384615384615382E-2</v>
      </c>
      <c r="U722" s="186">
        <f t="shared" si="711"/>
        <v>13963.521739130434</v>
      </c>
      <c r="V722" s="86">
        <f t="shared" si="726"/>
        <v>6.8099721679398351E-4</v>
      </c>
      <c r="W722" s="501"/>
      <c r="X722" s="501"/>
      <c r="Y722" s="101" t="s">
        <v>147</v>
      </c>
      <c r="Z722" s="183">
        <v>235103</v>
      </c>
      <c r="AA722" s="151">
        <f>IFERROR(Z722/W719,"-")</f>
        <v>1.0569478576646129E-3</v>
      </c>
      <c r="AB722" s="183">
        <v>15</v>
      </c>
      <c r="AC722" s="151">
        <f>IFERROR(AB722/X719,"-")</f>
        <v>4.4510385756676561E-2</v>
      </c>
      <c r="AD722" s="186">
        <f t="shared" si="712"/>
        <v>15673.533333333333</v>
      </c>
      <c r="AE722" s="86">
        <f t="shared" si="727"/>
        <v>4.4412861964825015E-4</v>
      </c>
      <c r="AF722" s="501"/>
      <c r="AG722" s="501"/>
      <c r="AH722" s="101" t="s">
        <v>147</v>
      </c>
      <c r="AI722" s="183">
        <v>571186</v>
      </c>
      <c r="AJ722" s="151">
        <f>IFERROR(AI722/AF719,"-")</f>
        <v>8.5787916139415507E-4</v>
      </c>
      <c r="AK722" s="183">
        <v>34</v>
      </c>
      <c r="AL722" s="151">
        <f>IFERROR(AK722/AG719,"-")</f>
        <v>5.1204819277108432E-2</v>
      </c>
      <c r="AM722" s="186">
        <f t="shared" si="713"/>
        <v>16799.588235294119</v>
      </c>
      <c r="AN722" s="86">
        <f t="shared" si="728"/>
        <v>1.006691537869367E-3</v>
      </c>
      <c r="AO722" s="501"/>
      <c r="AP722" s="520"/>
      <c r="AQ722" s="101" t="s">
        <v>147</v>
      </c>
      <c r="AR722" s="183">
        <f t="shared" si="708"/>
        <v>13152889</v>
      </c>
      <c r="AS722" s="151">
        <f>IFERROR(AR722/AO719,"-")</f>
        <v>2.8023894917445901E-3</v>
      </c>
      <c r="AT722" s="183">
        <f t="shared" si="709"/>
        <v>284</v>
      </c>
      <c r="AU722" s="151">
        <f>IFERROR(AT722/AP719,"-")</f>
        <v>4.1875552934237691E-2</v>
      </c>
      <c r="AV722" s="186">
        <f t="shared" si="714"/>
        <v>46312.989436619719</v>
      </c>
      <c r="AW722" s="86">
        <f t="shared" si="729"/>
        <v>8.4088351986735359E-3</v>
      </c>
      <c r="AX722" s="98"/>
      <c r="AY722" s="66"/>
      <c r="AZ722" s="66"/>
      <c r="BA722" s="66"/>
      <c r="BB722" s="66"/>
      <c r="BC722" s="66"/>
      <c r="BD722" s="66"/>
      <c r="BE722" s="66"/>
      <c r="BF722" s="66"/>
      <c r="BG722" s="66"/>
      <c r="BH722" s="66"/>
      <c r="BI722" s="66"/>
      <c r="BP722" s="132"/>
      <c r="BQ722" s="132"/>
      <c r="BR722" s="132"/>
      <c r="BS722" s="132"/>
      <c r="BU722" s="66"/>
      <c r="BV722" s="124"/>
    </row>
    <row r="723" spans="2:74" s="10" customFormat="1" ht="14.25" customHeight="1">
      <c r="B723" s="505"/>
      <c r="C723" s="507"/>
      <c r="D723" s="494"/>
      <c r="E723" s="501"/>
      <c r="F723" s="501"/>
      <c r="G723" s="101" t="s">
        <v>148</v>
      </c>
      <c r="H723" s="183">
        <v>104122589</v>
      </c>
      <c r="I723" s="151">
        <f>IFERROR(H723/E719,"-")</f>
        <v>3.1528372242032088E-2</v>
      </c>
      <c r="J723" s="183">
        <v>1616</v>
      </c>
      <c r="K723" s="151">
        <f>IFERROR(J723/F719,"-")</f>
        <v>0.31494835314753461</v>
      </c>
      <c r="L723" s="186">
        <f t="shared" si="710"/>
        <v>64432.295173267325</v>
      </c>
      <c r="M723" s="86">
        <f t="shared" si="725"/>
        <v>4.7847456623438145E-2</v>
      </c>
      <c r="N723" s="501"/>
      <c r="O723" s="501"/>
      <c r="P723" s="101" t="s">
        <v>148</v>
      </c>
      <c r="Q723" s="183">
        <v>12516570</v>
      </c>
      <c r="R723" s="151">
        <f>IFERROR(Q723/N719,"-")</f>
        <v>2.4898533547933165E-2</v>
      </c>
      <c r="S723" s="183">
        <v>236</v>
      </c>
      <c r="T723" s="151">
        <f>IFERROR(S723/O719,"-")</f>
        <v>0.36307692307692307</v>
      </c>
      <c r="U723" s="186">
        <f t="shared" si="711"/>
        <v>53036.313559322036</v>
      </c>
      <c r="V723" s="86">
        <f t="shared" si="726"/>
        <v>6.9876236157991357E-3</v>
      </c>
      <c r="W723" s="501"/>
      <c r="X723" s="501"/>
      <c r="Y723" s="101" t="s">
        <v>148</v>
      </c>
      <c r="Z723" s="183">
        <v>5367442</v>
      </c>
      <c r="AA723" s="151">
        <f>IFERROR(Z723/W719,"-")</f>
        <v>2.4130301710480365E-2</v>
      </c>
      <c r="AB723" s="183">
        <v>133</v>
      </c>
      <c r="AC723" s="151">
        <f>IFERROR(AB723/X719,"-")</f>
        <v>0.39465875370919884</v>
      </c>
      <c r="AD723" s="186">
        <f t="shared" si="712"/>
        <v>40356.70676691729</v>
      </c>
      <c r="AE723" s="86">
        <f t="shared" si="727"/>
        <v>3.9379404275478175E-3</v>
      </c>
      <c r="AF723" s="501"/>
      <c r="AG723" s="501"/>
      <c r="AH723" s="101" t="s">
        <v>148</v>
      </c>
      <c r="AI723" s="183">
        <v>13263464</v>
      </c>
      <c r="AJ723" s="151">
        <f>IFERROR(AI723/AF719,"-")</f>
        <v>1.9920742758928904E-2</v>
      </c>
      <c r="AK723" s="183">
        <v>240</v>
      </c>
      <c r="AL723" s="151">
        <f>IFERROR(AK723/AG719,"-")</f>
        <v>0.36144578313253012</v>
      </c>
      <c r="AM723" s="186">
        <f t="shared" si="713"/>
        <v>55264.433333333334</v>
      </c>
      <c r="AN723" s="86">
        <f t="shared" si="728"/>
        <v>7.1060579143720024E-3</v>
      </c>
      <c r="AO723" s="501"/>
      <c r="AP723" s="520"/>
      <c r="AQ723" s="101" t="s">
        <v>148</v>
      </c>
      <c r="AR723" s="183">
        <f t="shared" si="708"/>
        <v>135270065</v>
      </c>
      <c r="AS723" s="151">
        <f>IFERROR(AR723/AO719,"-")</f>
        <v>2.8820999607280778E-2</v>
      </c>
      <c r="AT723" s="183">
        <f t="shared" si="709"/>
        <v>2225</v>
      </c>
      <c r="AU723" s="151">
        <f>IFERROR(AT723/AP719,"-")</f>
        <v>0.32807431436154527</v>
      </c>
      <c r="AV723" s="186">
        <f t="shared" si="714"/>
        <v>60795.534831460674</v>
      </c>
      <c r="AW723" s="86">
        <f t="shared" si="729"/>
        <v>6.5879078581157102E-2</v>
      </c>
      <c r="AX723" s="98"/>
      <c r="AY723" s="66"/>
      <c r="AZ723" s="66"/>
      <c r="BA723" s="66"/>
      <c r="BB723" s="66"/>
      <c r="BC723" s="66"/>
      <c r="BD723" s="66"/>
      <c r="BE723" s="66"/>
      <c r="BF723" s="66"/>
      <c r="BG723" s="66"/>
      <c r="BH723" s="66"/>
      <c r="BI723" s="66"/>
      <c r="BP723" s="132"/>
      <c r="BQ723" s="132"/>
      <c r="BR723" s="132"/>
      <c r="BS723" s="132"/>
      <c r="BU723" s="66"/>
      <c r="BV723" s="124"/>
    </row>
    <row r="724" spans="2:74" s="10" customFormat="1" ht="14.25" customHeight="1">
      <c r="B724" s="505"/>
      <c r="C724" s="507"/>
      <c r="D724" s="494"/>
      <c r="E724" s="501"/>
      <c r="F724" s="501"/>
      <c r="G724" s="101" t="s">
        <v>149</v>
      </c>
      <c r="H724" s="183">
        <v>114923792</v>
      </c>
      <c r="I724" s="151">
        <f>IFERROR(H724/E719,"-")</f>
        <v>3.4798981935052244E-2</v>
      </c>
      <c r="J724" s="183">
        <v>1637</v>
      </c>
      <c r="K724" s="151">
        <f>IFERROR(J724/F719,"-")</f>
        <v>0.31904112258818945</v>
      </c>
      <c r="L724" s="186">
        <f t="shared" si="710"/>
        <v>70203.904703726323</v>
      </c>
      <c r="M724" s="86">
        <f t="shared" si="725"/>
        <v>4.8469236690945695E-2</v>
      </c>
      <c r="N724" s="501"/>
      <c r="O724" s="501"/>
      <c r="P724" s="101" t="s">
        <v>149</v>
      </c>
      <c r="Q724" s="183">
        <v>17806300</v>
      </c>
      <c r="R724" s="151">
        <f>IFERROR(Q724/N719,"-")</f>
        <v>3.542110641450192E-2</v>
      </c>
      <c r="S724" s="183">
        <v>237</v>
      </c>
      <c r="T724" s="151">
        <f>IFERROR(S724/O719,"-")</f>
        <v>0.36461538461538462</v>
      </c>
      <c r="U724" s="186">
        <f t="shared" si="711"/>
        <v>75132.067510548528</v>
      </c>
      <c r="V724" s="86">
        <f t="shared" si="726"/>
        <v>7.017232190442352E-3</v>
      </c>
      <c r="W724" s="501"/>
      <c r="X724" s="501"/>
      <c r="Y724" s="101" t="s">
        <v>149</v>
      </c>
      <c r="Z724" s="183">
        <v>9056808</v>
      </c>
      <c r="AA724" s="151">
        <f>IFERROR(Z724/W719,"-")</f>
        <v>4.0716510690547242E-2</v>
      </c>
      <c r="AB724" s="183">
        <v>136</v>
      </c>
      <c r="AC724" s="151">
        <f>IFERROR(AB724/X719,"-")</f>
        <v>0.40356083086053413</v>
      </c>
      <c r="AD724" s="186">
        <f t="shared" si="712"/>
        <v>66594.176470588238</v>
      </c>
      <c r="AE724" s="86">
        <f t="shared" si="727"/>
        <v>4.0267661514774679E-3</v>
      </c>
      <c r="AF724" s="501"/>
      <c r="AG724" s="501"/>
      <c r="AH724" s="101" t="s">
        <v>149</v>
      </c>
      <c r="AI724" s="183">
        <v>20291026</v>
      </c>
      <c r="AJ724" s="151">
        <f>IFERROR(AI724/AF719,"-")</f>
        <v>3.0475621546583769E-2</v>
      </c>
      <c r="AK724" s="183">
        <v>258</v>
      </c>
      <c r="AL724" s="151">
        <f>IFERROR(AK724/AG719,"-")</f>
        <v>0.38855421686746988</v>
      </c>
      <c r="AM724" s="186">
        <f t="shared" si="713"/>
        <v>78647.387596899222</v>
      </c>
      <c r="AN724" s="86">
        <f t="shared" si="728"/>
        <v>7.6390122579499025E-3</v>
      </c>
      <c r="AO724" s="501"/>
      <c r="AP724" s="520"/>
      <c r="AQ724" s="101" t="s">
        <v>149</v>
      </c>
      <c r="AR724" s="183">
        <f t="shared" si="708"/>
        <v>162077926</v>
      </c>
      <c r="AS724" s="151">
        <f>IFERROR(AR724/AO719,"-")</f>
        <v>3.4532753729325724E-2</v>
      </c>
      <c r="AT724" s="183">
        <f t="shared" si="709"/>
        <v>2268</v>
      </c>
      <c r="AU724" s="151">
        <f>IFERROR(AT724/AP719,"-")</f>
        <v>0.334414626953701</v>
      </c>
      <c r="AV724" s="186">
        <f t="shared" si="714"/>
        <v>71462.930335097</v>
      </c>
      <c r="AW724" s="86">
        <f t="shared" si="729"/>
        <v>6.7152247290815426E-2</v>
      </c>
      <c r="AX724" s="98"/>
      <c r="AY724" s="66"/>
      <c r="AZ724" s="66"/>
      <c r="BA724" s="66"/>
      <c r="BB724" s="66"/>
      <c r="BC724" s="66"/>
      <c r="BD724" s="66"/>
      <c r="BE724" s="66"/>
      <c r="BF724" s="66"/>
      <c r="BG724" s="66"/>
      <c r="BH724" s="66"/>
      <c r="BI724" s="66"/>
      <c r="BP724" s="132"/>
      <c r="BQ724" s="132"/>
      <c r="BR724" s="132"/>
      <c r="BS724" s="132"/>
      <c r="BU724" s="66"/>
      <c r="BV724" s="124"/>
    </row>
    <row r="725" spans="2:74" s="10" customFormat="1" ht="14.25" customHeight="1">
      <c r="B725" s="505"/>
      <c r="C725" s="507"/>
      <c r="D725" s="494"/>
      <c r="E725" s="501"/>
      <c r="F725" s="501"/>
      <c r="G725" s="101" t="s">
        <v>150</v>
      </c>
      <c r="H725" s="183">
        <v>97352249</v>
      </c>
      <c r="I725" s="151">
        <f>IFERROR(H725/E719,"-")</f>
        <v>2.9478309889806872E-2</v>
      </c>
      <c r="J725" s="183">
        <v>507</v>
      </c>
      <c r="K725" s="151">
        <f>IFERROR(J725/F719,"-")</f>
        <v>9.8811147924381212E-2</v>
      </c>
      <c r="L725" s="186">
        <f t="shared" si="710"/>
        <v>192016.27021696253</v>
      </c>
      <c r="M725" s="86">
        <f t="shared" si="725"/>
        <v>1.5011547344110854E-2</v>
      </c>
      <c r="N725" s="501"/>
      <c r="O725" s="501"/>
      <c r="P725" s="101" t="s">
        <v>150</v>
      </c>
      <c r="Q725" s="183">
        <v>3906557</v>
      </c>
      <c r="R725" s="151">
        <f>IFERROR(Q725/N719,"-")</f>
        <v>7.7711018690754044E-3</v>
      </c>
      <c r="S725" s="183">
        <v>67</v>
      </c>
      <c r="T725" s="151">
        <f>IFERROR(S725/O719,"-")</f>
        <v>0.10307692307692308</v>
      </c>
      <c r="U725" s="186">
        <f t="shared" si="711"/>
        <v>58306.820895522389</v>
      </c>
      <c r="V725" s="86">
        <f t="shared" si="726"/>
        <v>1.9837745010955173E-3</v>
      </c>
      <c r="W725" s="501"/>
      <c r="X725" s="501"/>
      <c r="Y725" s="101" t="s">
        <v>150</v>
      </c>
      <c r="Z725" s="183">
        <v>6730237</v>
      </c>
      <c r="AA725" s="151">
        <f>IFERROR(Z725/W719,"-")</f>
        <v>3.0256991951294162E-2</v>
      </c>
      <c r="AB725" s="183">
        <v>46</v>
      </c>
      <c r="AC725" s="151">
        <f>IFERROR(AB725/X719,"-")</f>
        <v>0.13649851632047477</v>
      </c>
      <c r="AD725" s="186">
        <f t="shared" si="712"/>
        <v>146309.5</v>
      </c>
      <c r="AE725" s="86">
        <f t="shared" si="727"/>
        <v>1.361994433587967E-3</v>
      </c>
      <c r="AF725" s="501"/>
      <c r="AG725" s="501"/>
      <c r="AH725" s="101" t="s">
        <v>150</v>
      </c>
      <c r="AI725" s="183">
        <v>20864789</v>
      </c>
      <c r="AJ725" s="151">
        <f>IFERROR(AI725/AF719,"-")</f>
        <v>3.1337371171537801E-2</v>
      </c>
      <c r="AK725" s="183">
        <v>111</v>
      </c>
      <c r="AL725" s="151">
        <f>IFERROR(AK725/AG719,"-")</f>
        <v>0.16716867469879518</v>
      </c>
      <c r="AM725" s="186">
        <f t="shared" si="713"/>
        <v>187971.07207207207</v>
      </c>
      <c r="AN725" s="86">
        <f t="shared" si="728"/>
        <v>3.2865517853970512E-3</v>
      </c>
      <c r="AO725" s="501"/>
      <c r="AP725" s="520"/>
      <c r="AQ725" s="101" t="s">
        <v>150</v>
      </c>
      <c r="AR725" s="183">
        <f t="shared" si="708"/>
        <v>128853832</v>
      </c>
      <c r="AS725" s="151">
        <f>IFERROR(AR725/AO719,"-")</f>
        <v>2.7453939949453141E-2</v>
      </c>
      <c r="AT725" s="183">
        <f t="shared" si="709"/>
        <v>731</v>
      </c>
      <c r="AU725" s="151">
        <f>IFERROR(AT725/AP719,"-")</f>
        <v>0.107785314066647</v>
      </c>
      <c r="AV725" s="186">
        <f t="shared" si="714"/>
        <v>176270.63201094393</v>
      </c>
      <c r="AW725" s="86">
        <f t="shared" si="729"/>
        <v>2.1643868064191388E-2</v>
      </c>
      <c r="AX725" s="98"/>
      <c r="AY725" s="66"/>
      <c r="AZ725" s="66"/>
      <c r="BA725" s="66"/>
      <c r="BB725" s="66"/>
      <c r="BC725" s="66"/>
      <c r="BD725" s="66"/>
      <c r="BE725" s="66"/>
      <c r="BF725" s="66"/>
      <c r="BG725" s="66"/>
      <c r="BH725" s="66"/>
      <c r="BI725" s="66"/>
      <c r="BP725" s="132"/>
      <c r="BQ725" s="132"/>
      <c r="BR725" s="132"/>
      <c r="BS725" s="132"/>
      <c r="BU725" s="66"/>
      <c r="BV725" s="124"/>
    </row>
    <row r="726" spans="2:74" s="10" customFormat="1" ht="14.25" customHeight="1">
      <c r="B726" s="505"/>
      <c r="C726" s="507"/>
      <c r="D726" s="494"/>
      <c r="E726" s="501"/>
      <c r="F726" s="501"/>
      <c r="G726" s="101" t="s">
        <v>160</v>
      </c>
      <c r="H726" s="183">
        <v>5731</v>
      </c>
      <c r="I726" s="151">
        <f>IFERROR(H726/E719,"-")</f>
        <v>1.735349678244035E-6</v>
      </c>
      <c r="J726" s="183">
        <v>4</v>
      </c>
      <c r="K726" s="151">
        <f>IFERROR(J726/F719,"-")</f>
        <v>7.7957513155330342E-4</v>
      </c>
      <c r="L726" s="186">
        <f t="shared" si="710"/>
        <v>1432.75</v>
      </c>
      <c r="M726" s="86">
        <f t="shared" si="725"/>
        <v>1.1843429857286671E-4</v>
      </c>
      <c r="N726" s="501"/>
      <c r="O726" s="501"/>
      <c r="P726" s="101" t="s">
        <v>160</v>
      </c>
      <c r="Q726" s="183">
        <v>352</v>
      </c>
      <c r="R726" s="151">
        <f>IFERROR(Q726/N719,"-")</f>
        <v>7.0021450036810989E-7</v>
      </c>
      <c r="S726" s="183">
        <v>1</v>
      </c>
      <c r="T726" s="151">
        <f>IFERROR(S726/O719,"-")</f>
        <v>1.5384615384615385E-3</v>
      </c>
      <c r="U726" s="186">
        <f t="shared" si="711"/>
        <v>352</v>
      </c>
      <c r="V726" s="86">
        <f t="shared" si="726"/>
        <v>2.9608574643216676E-5</v>
      </c>
      <c r="W726" s="501"/>
      <c r="X726" s="501"/>
      <c r="Y726" s="101" t="s">
        <v>160</v>
      </c>
      <c r="Z726" s="183">
        <v>0</v>
      </c>
      <c r="AA726" s="151">
        <f>IFERROR(Z726/W719,"-")</f>
        <v>0</v>
      </c>
      <c r="AB726" s="183">
        <v>0</v>
      </c>
      <c r="AC726" s="151">
        <f>IFERROR(AB726/X719,"-")</f>
        <v>0</v>
      </c>
      <c r="AD726" s="186" t="str">
        <f t="shared" si="712"/>
        <v>-</v>
      </c>
      <c r="AE726" s="86">
        <f t="shared" si="727"/>
        <v>0</v>
      </c>
      <c r="AF726" s="501"/>
      <c r="AG726" s="501"/>
      <c r="AH726" s="101" t="s">
        <v>160</v>
      </c>
      <c r="AI726" s="183">
        <v>18306</v>
      </c>
      <c r="AJ726" s="151">
        <f>IFERROR(AI726/AF719,"-")</f>
        <v>2.7494259187867706E-5</v>
      </c>
      <c r="AK726" s="183">
        <v>3</v>
      </c>
      <c r="AL726" s="151">
        <f>IFERROR(AK726/AG719,"-")</f>
        <v>4.5180722891566263E-3</v>
      </c>
      <c r="AM726" s="186">
        <f t="shared" si="713"/>
        <v>6102</v>
      </c>
      <c r="AN726" s="86">
        <f t="shared" si="728"/>
        <v>8.8825723929650022E-5</v>
      </c>
      <c r="AO726" s="501"/>
      <c r="AP726" s="520"/>
      <c r="AQ726" s="101" t="s">
        <v>160</v>
      </c>
      <c r="AR726" s="183">
        <f t="shared" si="708"/>
        <v>24389</v>
      </c>
      <c r="AS726" s="151">
        <f>IFERROR(AR726/AO719,"-")</f>
        <v>5.1963851678637907E-6</v>
      </c>
      <c r="AT726" s="183">
        <f t="shared" si="709"/>
        <v>8</v>
      </c>
      <c r="AU726" s="151">
        <f>IFERROR(AT726/AP719,"-")</f>
        <v>1.1795930404010617E-3</v>
      </c>
      <c r="AV726" s="186">
        <f t="shared" si="714"/>
        <v>3048.625</v>
      </c>
      <c r="AW726" s="86">
        <f t="shared" si="729"/>
        <v>2.3686859714573341E-4</v>
      </c>
      <c r="AX726" s="98"/>
      <c r="AY726" s="66"/>
      <c r="AZ726" s="66"/>
      <c r="BA726" s="66"/>
      <c r="BB726" s="66"/>
      <c r="BC726" s="66"/>
      <c r="BD726" s="66"/>
      <c r="BE726" s="66"/>
      <c r="BF726" s="66"/>
      <c r="BG726" s="66"/>
      <c r="BH726" s="66"/>
      <c r="BI726" s="66"/>
      <c r="BP726" s="132"/>
      <c r="BQ726" s="132"/>
      <c r="BR726" s="132"/>
      <c r="BS726" s="132"/>
      <c r="BU726" s="66"/>
      <c r="BV726" s="124"/>
    </row>
    <row r="727" spans="2:74" s="10" customFormat="1" ht="14.25" customHeight="1">
      <c r="B727" s="505"/>
      <c r="C727" s="507"/>
      <c r="D727" s="494"/>
      <c r="E727" s="501"/>
      <c r="F727" s="501"/>
      <c r="G727" s="101" t="s">
        <v>151</v>
      </c>
      <c r="H727" s="183">
        <v>2066256</v>
      </c>
      <c r="I727" s="151">
        <f>IFERROR(H727/E719,"-")</f>
        <v>6.2566335452273717E-4</v>
      </c>
      <c r="J727" s="183">
        <v>85</v>
      </c>
      <c r="K727" s="151">
        <f>IFERROR(J727/F719,"-")</f>
        <v>1.6565971545507697E-2</v>
      </c>
      <c r="L727" s="186">
        <f t="shared" si="710"/>
        <v>24308.894117647058</v>
      </c>
      <c r="M727" s="86">
        <f t="shared" si="725"/>
        <v>2.5167288446734173E-3</v>
      </c>
      <c r="N727" s="501"/>
      <c r="O727" s="501"/>
      <c r="P727" s="101" t="s">
        <v>151</v>
      </c>
      <c r="Q727" s="183">
        <v>356887</v>
      </c>
      <c r="R727" s="151">
        <f>IFERROR(Q727/N719,"-")</f>
        <v>7.0993594429793647E-4</v>
      </c>
      <c r="S727" s="183">
        <v>14</v>
      </c>
      <c r="T727" s="151">
        <f>IFERROR(S727/O719,"-")</f>
        <v>2.1538461538461538E-2</v>
      </c>
      <c r="U727" s="186">
        <f t="shared" si="711"/>
        <v>25491.928571428572</v>
      </c>
      <c r="V727" s="86">
        <f t="shared" si="726"/>
        <v>4.1452004500503348E-4</v>
      </c>
      <c r="W727" s="501"/>
      <c r="X727" s="501"/>
      <c r="Y727" s="101" t="s">
        <v>151</v>
      </c>
      <c r="Z727" s="183">
        <v>223554</v>
      </c>
      <c r="AA727" s="151">
        <f>IFERROR(Z727/W719,"-")</f>
        <v>1.0050272492156836E-3</v>
      </c>
      <c r="AB727" s="183">
        <v>8</v>
      </c>
      <c r="AC727" s="151">
        <f>IFERROR(AB727/X719,"-")</f>
        <v>2.3738872403560832E-2</v>
      </c>
      <c r="AD727" s="186">
        <f t="shared" si="712"/>
        <v>27944.25</v>
      </c>
      <c r="AE727" s="86">
        <f t="shared" si="727"/>
        <v>2.3686859714573341E-4</v>
      </c>
      <c r="AF727" s="501"/>
      <c r="AG727" s="501"/>
      <c r="AH727" s="101" t="s">
        <v>151</v>
      </c>
      <c r="AI727" s="183">
        <v>211397</v>
      </c>
      <c r="AJ727" s="151">
        <f>IFERROR(AI727/AF719,"-")</f>
        <v>3.1750267177633941E-4</v>
      </c>
      <c r="AK727" s="183">
        <v>12</v>
      </c>
      <c r="AL727" s="151">
        <f>IFERROR(AK727/AG719,"-")</f>
        <v>1.8072289156626505E-2</v>
      </c>
      <c r="AM727" s="186">
        <f t="shared" si="713"/>
        <v>17616.416666666668</v>
      </c>
      <c r="AN727" s="86">
        <f t="shared" si="728"/>
        <v>3.5530289571860009E-4</v>
      </c>
      <c r="AO727" s="501"/>
      <c r="AP727" s="520"/>
      <c r="AQ727" s="101" t="s">
        <v>151</v>
      </c>
      <c r="AR727" s="183">
        <f t="shared" si="708"/>
        <v>2858094</v>
      </c>
      <c r="AS727" s="151">
        <f>IFERROR(AR727/AO719,"-")</f>
        <v>6.0895310467671876E-4</v>
      </c>
      <c r="AT727" s="183">
        <f t="shared" si="709"/>
        <v>119</v>
      </c>
      <c r="AU727" s="151">
        <f>IFERROR(AT727/AP719,"-")</f>
        <v>1.7546446475965791E-2</v>
      </c>
      <c r="AV727" s="186">
        <f t="shared" si="714"/>
        <v>24017.596638655461</v>
      </c>
      <c r="AW727" s="86">
        <f t="shared" si="729"/>
        <v>3.5234203825427845E-3</v>
      </c>
      <c r="AX727" s="98"/>
      <c r="AY727" s="66"/>
      <c r="AZ727" s="66"/>
      <c r="BA727" s="66"/>
      <c r="BB727" s="66"/>
      <c r="BC727" s="66"/>
      <c r="BD727" s="66"/>
      <c r="BE727" s="66"/>
      <c r="BF727" s="66"/>
      <c r="BG727" s="66"/>
      <c r="BH727" s="66"/>
      <c r="BI727" s="66"/>
      <c r="BP727" s="132"/>
      <c r="BQ727" s="132"/>
      <c r="BR727" s="132"/>
      <c r="BS727" s="132"/>
      <c r="BU727" s="66"/>
      <c r="BV727" s="124"/>
    </row>
    <row r="728" spans="2:74" s="10" customFormat="1" ht="14.25" customHeight="1">
      <c r="B728" s="505"/>
      <c r="C728" s="507"/>
      <c r="D728" s="494"/>
      <c r="E728" s="501"/>
      <c r="F728" s="501"/>
      <c r="G728" s="101" t="s">
        <v>152</v>
      </c>
      <c r="H728" s="183">
        <v>2804287</v>
      </c>
      <c r="I728" s="151">
        <f>IFERROR(H728/E719,"-")</f>
        <v>8.4913951197939806E-4</v>
      </c>
      <c r="J728" s="183">
        <v>155</v>
      </c>
      <c r="K728" s="151">
        <f>IFERROR(J728/F719,"-")</f>
        <v>3.0208536347690509E-2</v>
      </c>
      <c r="L728" s="186">
        <f t="shared" si="710"/>
        <v>18092.174193548388</v>
      </c>
      <c r="M728" s="86">
        <f t="shared" si="725"/>
        <v>4.5893290696985851E-3</v>
      </c>
      <c r="N728" s="501"/>
      <c r="O728" s="501"/>
      <c r="P728" s="101" t="s">
        <v>152</v>
      </c>
      <c r="Q728" s="183">
        <v>110949</v>
      </c>
      <c r="R728" s="151">
        <f>IFERROR(Q728/N719,"-")</f>
        <v>2.2070482557199269E-4</v>
      </c>
      <c r="S728" s="183">
        <v>16</v>
      </c>
      <c r="T728" s="151">
        <f>IFERROR(S728/O719,"-")</f>
        <v>2.4615384615384615E-2</v>
      </c>
      <c r="U728" s="186">
        <f t="shared" si="711"/>
        <v>6934.3125</v>
      </c>
      <c r="V728" s="86">
        <f t="shared" si="726"/>
        <v>4.7373719429146682E-4</v>
      </c>
      <c r="W728" s="501"/>
      <c r="X728" s="501"/>
      <c r="Y728" s="101" t="s">
        <v>152</v>
      </c>
      <c r="Z728" s="183">
        <v>60363</v>
      </c>
      <c r="AA728" s="151">
        <f>IFERROR(Z728/W719,"-")</f>
        <v>2.7137273251387278E-4</v>
      </c>
      <c r="AB728" s="183">
        <v>6</v>
      </c>
      <c r="AC728" s="151">
        <f>IFERROR(AB728/X719,"-")</f>
        <v>1.7804154302670624E-2</v>
      </c>
      <c r="AD728" s="186">
        <f t="shared" si="712"/>
        <v>10060.5</v>
      </c>
      <c r="AE728" s="86">
        <f t="shared" si="727"/>
        <v>1.7765144785930004E-4</v>
      </c>
      <c r="AF728" s="501"/>
      <c r="AG728" s="501"/>
      <c r="AH728" s="101" t="s">
        <v>152</v>
      </c>
      <c r="AI728" s="183">
        <v>538959</v>
      </c>
      <c r="AJ728" s="151">
        <f>IFERROR(AI728/AF719,"-")</f>
        <v>8.0947658896722335E-4</v>
      </c>
      <c r="AK728" s="183">
        <v>43</v>
      </c>
      <c r="AL728" s="151">
        <f>IFERROR(AK728/AG719,"-")</f>
        <v>6.4759036144578314E-2</v>
      </c>
      <c r="AM728" s="186">
        <f t="shared" si="713"/>
        <v>12533.930232558139</v>
      </c>
      <c r="AN728" s="86">
        <f t="shared" si="728"/>
        <v>1.273168709658317E-3</v>
      </c>
      <c r="AO728" s="501"/>
      <c r="AP728" s="520"/>
      <c r="AQ728" s="101" t="s">
        <v>152</v>
      </c>
      <c r="AR728" s="183">
        <f t="shared" si="708"/>
        <v>3514558</v>
      </c>
      <c r="AS728" s="151">
        <f>IFERROR(AR728/AO719,"-")</f>
        <v>7.4882106944922013E-4</v>
      </c>
      <c r="AT728" s="183">
        <f t="shared" si="709"/>
        <v>220</v>
      </c>
      <c r="AU728" s="151">
        <f>IFERROR(AT728/AP719,"-")</f>
        <v>3.2438808611029192E-2</v>
      </c>
      <c r="AV728" s="186">
        <f t="shared" si="714"/>
        <v>15975.263636363636</v>
      </c>
      <c r="AW728" s="86">
        <f t="shared" si="729"/>
        <v>6.513886421507669E-3</v>
      </c>
      <c r="AX728" s="98"/>
      <c r="AY728" s="66"/>
      <c r="AZ728" s="66"/>
      <c r="BA728" s="66"/>
      <c r="BB728" s="66"/>
      <c r="BC728" s="66"/>
      <c r="BD728" s="66"/>
      <c r="BE728" s="66"/>
      <c r="BF728" s="66"/>
      <c r="BG728" s="66"/>
      <c r="BH728" s="66"/>
      <c r="BI728" s="66"/>
      <c r="BP728" s="132"/>
      <c r="BQ728" s="132"/>
      <c r="BR728" s="132"/>
      <c r="BS728" s="132"/>
      <c r="BU728" s="66"/>
      <c r="BV728" s="124"/>
    </row>
    <row r="729" spans="2:74" s="10" customFormat="1" ht="14.25" customHeight="1">
      <c r="B729" s="505"/>
      <c r="C729" s="507"/>
      <c r="D729" s="494"/>
      <c r="E729" s="501"/>
      <c r="F729" s="501"/>
      <c r="G729" s="101" t="s">
        <v>153</v>
      </c>
      <c r="H729" s="183">
        <v>259310</v>
      </c>
      <c r="I729" s="151">
        <f>IFERROR(H729/E719,"-")</f>
        <v>7.8519198231628105E-5</v>
      </c>
      <c r="J729" s="183">
        <v>19</v>
      </c>
      <c r="K729" s="151">
        <f>IFERROR(J729/F719,"-")</f>
        <v>3.7029818748781913E-3</v>
      </c>
      <c r="L729" s="186">
        <f t="shared" si="710"/>
        <v>13647.894736842105</v>
      </c>
      <c r="M729" s="86">
        <f t="shared" si="725"/>
        <v>5.6256291822111683E-4</v>
      </c>
      <c r="N729" s="501"/>
      <c r="O729" s="501"/>
      <c r="P729" s="101" t="s">
        <v>153</v>
      </c>
      <c r="Q729" s="183">
        <v>270162</v>
      </c>
      <c r="R729" s="151">
        <f>IFERROR(Q729/N719,"-")</f>
        <v>5.3741860752400377E-4</v>
      </c>
      <c r="S729" s="183">
        <v>8</v>
      </c>
      <c r="T729" s="151">
        <f>IFERROR(S729/O719,"-")</f>
        <v>1.2307692307692308E-2</v>
      </c>
      <c r="U729" s="186">
        <f t="shared" si="711"/>
        <v>33770.25</v>
      </c>
      <c r="V729" s="86">
        <f t="shared" si="726"/>
        <v>2.3686859714573341E-4</v>
      </c>
      <c r="W729" s="501"/>
      <c r="X729" s="501"/>
      <c r="Y729" s="101" t="s">
        <v>153</v>
      </c>
      <c r="Z729" s="183">
        <v>7948</v>
      </c>
      <c r="AA729" s="151">
        <f>IFERROR(Z729/W719,"-")</f>
        <v>3.5731664728728869E-5</v>
      </c>
      <c r="AB729" s="183">
        <v>1</v>
      </c>
      <c r="AC729" s="151">
        <f>IFERROR(AB729/X719,"-")</f>
        <v>2.967359050445104E-3</v>
      </c>
      <c r="AD729" s="186">
        <f t="shared" si="712"/>
        <v>7948</v>
      </c>
      <c r="AE729" s="86">
        <f t="shared" si="727"/>
        <v>2.9608574643216676E-5</v>
      </c>
      <c r="AF729" s="501"/>
      <c r="AG729" s="501"/>
      <c r="AH729" s="101" t="s">
        <v>153</v>
      </c>
      <c r="AI729" s="183">
        <v>585722</v>
      </c>
      <c r="AJ729" s="151">
        <f>IFERROR(AI729/AF719,"-")</f>
        <v>8.7971115918476176E-4</v>
      </c>
      <c r="AK729" s="183">
        <v>19</v>
      </c>
      <c r="AL729" s="151">
        <f>IFERROR(AK729/AG719,"-")</f>
        <v>2.86144578313253E-2</v>
      </c>
      <c r="AM729" s="186">
        <f t="shared" si="713"/>
        <v>30827.473684210527</v>
      </c>
      <c r="AN729" s="86">
        <f t="shared" si="728"/>
        <v>5.6256291822111683E-4</v>
      </c>
      <c r="AO729" s="501"/>
      <c r="AP729" s="520"/>
      <c r="AQ729" s="101" t="s">
        <v>153</v>
      </c>
      <c r="AR729" s="183">
        <f t="shared" si="708"/>
        <v>1123142</v>
      </c>
      <c r="AS729" s="151">
        <f>IFERROR(AR729/AO719,"-")</f>
        <v>2.392996199190157E-4</v>
      </c>
      <c r="AT729" s="183">
        <f t="shared" si="709"/>
        <v>47</v>
      </c>
      <c r="AU729" s="151">
        <f>IFERROR(AT729/AP719,"-")</f>
        <v>6.9301091123562374E-3</v>
      </c>
      <c r="AV729" s="186">
        <f t="shared" si="714"/>
        <v>23896.638297872341</v>
      </c>
      <c r="AW729" s="86">
        <f t="shared" si="729"/>
        <v>1.3916030082311837E-3</v>
      </c>
      <c r="AX729" s="98"/>
      <c r="AY729" s="66"/>
      <c r="AZ729" s="66"/>
      <c r="BA729" s="66"/>
      <c r="BB729" s="66"/>
      <c r="BC729" s="66"/>
      <c r="BD729" s="66"/>
      <c r="BE729" s="66"/>
      <c r="BF729" s="66"/>
      <c r="BG729" s="66"/>
      <c r="BH729" s="66"/>
      <c r="BI729" s="66"/>
      <c r="BP729" s="132"/>
      <c r="BQ729" s="132"/>
      <c r="BR729" s="132"/>
      <c r="BS729" s="132"/>
      <c r="BU729" s="66"/>
      <c r="BV729" s="124"/>
    </row>
    <row r="730" spans="2:74" s="10" customFormat="1" ht="14.25" customHeight="1">
      <c r="B730" s="505"/>
      <c r="C730" s="507"/>
      <c r="D730" s="494"/>
      <c r="E730" s="501"/>
      <c r="F730" s="501"/>
      <c r="G730" s="101" t="s">
        <v>154</v>
      </c>
      <c r="H730" s="183">
        <v>2206485</v>
      </c>
      <c r="I730" s="151">
        <f>IFERROR(H730/E719,"-")</f>
        <v>6.6812476614906463E-4</v>
      </c>
      <c r="J730" s="183">
        <v>17</v>
      </c>
      <c r="K730" s="151">
        <f>IFERROR(J730/F719,"-")</f>
        <v>3.3131943091015397E-3</v>
      </c>
      <c r="L730" s="186">
        <f t="shared" si="710"/>
        <v>129793.23529411765</v>
      </c>
      <c r="M730" s="86">
        <f t="shared" si="725"/>
        <v>5.0334576893468349E-4</v>
      </c>
      <c r="N730" s="501"/>
      <c r="O730" s="501"/>
      <c r="P730" s="101" t="s">
        <v>154</v>
      </c>
      <c r="Q730" s="183">
        <v>2002407</v>
      </c>
      <c r="R730" s="151">
        <f>IFERROR(Q730/N719,"-")</f>
        <v>3.983279593859676E-3</v>
      </c>
      <c r="S730" s="183">
        <v>6</v>
      </c>
      <c r="T730" s="151">
        <f>IFERROR(S730/O719,"-")</f>
        <v>9.2307692307692316E-3</v>
      </c>
      <c r="U730" s="186">
        <f t="shared" si="711"/>
        <v>333734.5</v>
      </c>
      <c r="V730" s="86">
        <f t="shared" si="726"/>
        <v>1.7765144785930004E-4</v>
      </c>
      <c r="W730" s="501"/>
      <c r="X730" s="501"/>
      <c r="Y730" s="101" t="s">
        <v>154</v>
      </c>
      <c r="Z730" s="183">
        <v>14565</v>
      </c>
      <c r="AA730" s="151">
        <f>IFERROR(Z730/W719,"-")</f>
        <v>6.5479579362598885E-5</v>
      </c>
      <c r="AB730" s="183">
        <v>2</v>
      </c>
      <c r="AC730" s="151">
        <f>IFERROR(AB730/X719,"-")</f>
        <v>5.9347181008902079E-3</v>
      </c>
      <c r="AD730" s="186">
        <f t="shared" si="712"/>
        <v>7282.5</v>
      </c>
      <c r="AE730" s="86">
        <f t="shared" si="727"/>
        <v>5.9217149286433353E-5</v>
      </c>
      <c r="AF730" s="501"/>
      <c r="AG730" s="501"/>
      <c r="AH730" s="101" t="s">
        <v>154</v>
      </c>
      <c r="AI730" s="183">
        <v>3462146</v>
      </c>
      <c r="AJ730" s="151">
        <f>IFERROR(AI730/AF719,"-")</f>
        <v>5.1998874396503563E-3</v>
      </c>
      <c r="AK730" s="183">
        <v>11</v>
      </c>
      <c r="AL730" s="151">
        <f>IFERROR(AK730/AG719,"-")</f>
        <v>1.6566265060240965E-2</v>
      </c>
      <c r="AM730" s="186">
        <f t="shared" si="713"/>
        <v>314740.54545454547</v>
      </c>
      <c r="AN730" s="86">
        <f t="shared" si="728"/>
        <v>3.2569432107538342E-4</v>
      </c>
      <c r="AO730" s="501"/>
      <c r="AP730" s="520"/>
      <c r="AQ730" s="101" t="s">
        <v>154</v>
      </c>
      <c r="AR730" s="183">
        <f t="shared" si="708"/>
        <v>7685603</v>
      </c>
      <c r="AS730" s="151">
        <f>IFERROR(AR730/AO719,"-")</f>
        <v>1.6375150041120774E-3</v>
      </c>
      <c r="AT730" s="183">
        <f t="shared" si="709"/>
        <v>36</v>
      </c>
      <c r="AU730" s="151">
        <f>IFERROR(AT730/AP719,"-")</f>
        <v>5.308168681804777E-3</v>
      </c>
      <c r="AV730" s="186">
        <f t="shared" si="714"/>
        <v>213488.97222222222</v>
      </c>
      <c r="AW730" s="86">
        <f t="shared" si="729"/>
        <v>1.0659086871558003E-3</v>
      </c>
      <c r="AX730" s="98"/>
      <c r="AY730" s="66"/>
      <c r="AZ730" s="66"/>
      <c r="BA730" s="66"/>
      <c r="BB730" s="66"/>
      <c r="BC730" s="66"/>
      <c r="BD730" s="66"/>
      <c r="BE730" s="66"/>
      <c r="BF730" s="66"/>
      <c r="BG730" s="66"/>
      <c r="BH730" s="66"/>
      <c r="BI730" s="66"/>
      <c r="BP730" s="132"/>
      <c r="BQ730" s="132"/>
      <c r="BR730" s="132"/>
      <c r="BS730" s="132"/>
      <c r="BU730" s="66"/>
      <c r="BV730" s="124"/>
    </row>
    <row r="731" spans="2:74" s="10" customFormat="1" ht="14.25" customHeight="1">
      <c r="B731" s="505"/>
      <c r="C731" s="507"/>
      <c r="D731" s="494"/>
      <c r="E731" s="501"/>
      <c r="F731" s="501"/>
      <c r="G731" s="101" t="s">
        <v>155</v>
      </c>
      <c r="H731" s="183">
        <v>15024533</v>
      </c>
      <c r="I731" s="151">
        <f>IFERROR(H731/E719,"-")</f>
        <v>4.549436138076581E-3</v>
      </c>
      <c r="J731" s="183">
        <v>413</v>
      </c>
      <c r="K731" s="151">
        <f>IFERROR(J731/F719,"-")</f>
        <v>8.0491132332878579E-2</v>
      </c>
      <c r="L731" s="186">
        <f t="shared" si="710"/>
        <v>36379.014527845036</v>
      </c>
      <c r="M731" s="86">
        <f t="shared" si="725"/>
        <v>1.2228341327648487E-2</v>
      </c>
      <c r="N731" s="501"/>
      <c r="O731" s="501"/>
      <c r="P731" s="101" t="s">
        <v>155</v>
      </c>
      <c r="Q731" s="183">
        <v>2587369</v>
      </c>
      <c r="R731" s="151">
        <f>IFERROR(Q731/N719,"-")</f>
        <v>5.1469127602356141E-3</v>
      </c>
      <c r="S731" s="183">
        <v>68</v>
      </c>
      <c r="T731" s="151">
        <f>IFERROR(S731/O719,"-")</f>
        <v>0.10461538461538461</v>
      </c>
      <c r="U731" s="186">
        <f t="shared" si="711"/>
        <v>38049.544117647056</v>
      </c>
      <c r="V731" s="86">
        <f t="shared" si="726"/>
        <v>2.013383075738734E-3</v>
      </c>
      <c r="W731" s="501"/>
      <c r="X731" s="501"/>
      <c r="Y731" s="101" t="s">
        <v>155</v>
      </c>
      <c r="Z731" s="183">
        <v>1832204</v>
      </c>
      <c r="AA731" s="151">
        <f>IFERROR(Z731/W719,"-")</f>
        <v>8.237002899174126E-3</v>
      </c>
      <c r="AB731" s="183">
        <v>38</v>
      </c>
      <c r="AC731" s="151">
        <f>IFERROR(AB731/X719,"-")</f>
        <v>0.11275964391691394</v>
      </c>
      <c r="AD731" s="186">
        <f t="shared" si="712"/>
        <v>48215.894736842107</v>
      </c>
      <c r="AE731" s="86">
        <f t="shared" si="727"/>
        <v>1.1251258364422337E-3</v>
      </c>
      <c r="AF731" s="501"/>
      <c r="AG731" s="501"/>
      <c r="AH731" s="101" t="s">
        <v>155</v>
      </c>
      <c r="AI731" s="183">
        <v>4267728</v>
      </c>
      <c r="AJ731" s="151">
        <f>IFERROR(AI731/AF719,"-")</f>
        <v>6.4098120711963439E-3</v>
      </c>
      <c r="AK731" s="183">
        <v>104</v>
      </c>
      <c r="AL731" s="151">
        <f>IFERROR(AK731/AG719,"-")</f>
        <v>0.15662650602409639</v>
      </c>
      <c r="AM731" s="186">
        <f t="shared" si="713"/>
        <v>41035.846153846156</v>
      </c>
      <c r="AN731" s="86">
        <f t="shared" si="728"/>
        <v>3.0792917628945341E-3</v>
      </c>
      <c r="AO731" s="501"/>
      <c r="AP731" s="520"/>
      <c r="AQ731" s="101" t="s">
        <v>155</v>
      </c>
      <c r="AR731" s="183">
        <f t="shared" si="708"/>
        <v>23711834</v>
      </c>
      <c r="AS731" s="151">
        <f>IFERROR(AR731/AO719,"-")</f>
        <v>5.0521063799437594E-3</v>
      </c>
      <c r="AT731" s="183">
        <f t="shared" si="709"/>
        <v>623</v>
      </c>
      <c r="AU731" s="151">
        <f>IFERROR(AT731/AP719,"-")</f>
        <v>9.1860808021232671E-2</v>
      </c>
      <c r="AV731" s="186">
        <f t="shared" si="714"/>
        <v>38060.728731942218</v>
      </c>
      <c r="AW731" s="86">
        <f t="shared" si="729"/>
        <v>1.844614200272399E-2</v>
      </c>
      <c r="AX731" s="98"/>
      <c r="AY731" s="66"/>
      <c r="AZ731" s="66"/>
      <c r="BA731" s="66"/>
      <c r="BB731" s="66"/>
      <c r="BC731" s="66"/>
      <c r="BD731" s="66"/>
      <c r="BE731" s="66"/>
      <c r="BF731" s="66"/>
      <c r="BG731" s="66"/>
      <c r="BH731" s="66"/>
      <c r="BI731" s="66"/>
      <c r="BP731" s="132"/>
      <c r="BQ731" s="132"/>
      <c r="BR731" s="132"/>
      <c r="BS731" s="132"/>
      <c r="BU731" s="66"/>
      <c r="BV731" s="124"/>
    </row>
    <row r="732" spans="2:74" s="10" customFormat="1" ht="14.25" customHeight="1">
      <c r="B732" s="505"/>
      <c r="C732" s="507"/>
      <c r="D732" s="494"/>
      <c r="E732" s="501"/>
      <c r="F732" s="501"/>
      <c r="G732" s="101" t="s">
        <v>156</v>
      </c>
      <c r="H732" s="183">
        <v>27371483</v>
      </c>
      <c r="I732" s="151">
        <f>IFERROR(H732/E719,"-")</f>
        <v>8.2880987990075154E-3</v>
      </c>
      <c r="J732" s="183">
        <v>358</v>
      </c>
      <c r="K732" s="151">
        <f>IFERROR(J732/F719,"-")</f>
        <v>6.9771974274020654E-2</v>
      </c>
      <c r="L732" s="186">
        <f t="shared" si="710"/>
        <v>76456.656424581</v>
      </c>
      <c r="M732" s="86">
        <f t="shared" si="725"/>
        <v>1.059986972227157E-2</v>
      </c>
      <c r="N732" s="501"/>
      <c r="O732" s="501"/>
      <c r="P732" s="101" t="s">
        <v>156</v>
      </c>
      <c r="Q732" s="183">
        <v>2178316</v>
      </c>
      <c r="R732" s="151">
        <f>IFERROR(Q732/N719,"-")</f>
        <v>4.3332058226814201E-3</v>
      </c>
      <c r="S732" s="183">
        <v>37</v>
      </c>
      <c r="T732" s="151">
        <f>IFERROR(S732/O719,"-")</f>
        <v>5.6923076923076923E-2</v>
      </c>
      <c r="U732" s="186">
        <f t="shared" si="711"/>
        <v>58873.405405405407</v>
      </c>
      <c r="V732" s="86">
        <f t="shared" si="726"/>
        <v>1.095517261799017E-3</v>
      </c>
      <c r="W732" s="501"/>
      <c r="X732" s="501"/>
      <c r="Y732" s="101" t="s">
        <v>156</v>
      </c>
      <c r="Z732" s="183">
        <v>1816888</v>
      </c>
      <c r="AA732" s="151">
        <f>IFERROR(Z732/W719,"-")</f>
        <v>8.1681470641231432E-3</v>
      </c>
      <c r="AB732" s="183">
        <v>27</v>
      </c>
      <c r="AC732" s="151">
        <f>IFERROR(AB732/X719,"-")</f>
        <v>8.0118694362017809E-2</v>
      </c>
      <c r="AD732" s="186">
        <f t="shared" si="712"/>
        <v>67292.148148148146</v>
      </c>
      <c r="AE732" s="86">
        <f t="shared" si="727"/>
        <v>7.9943151536685029E-4</v>
      </c>
      <c r="AF732" s="501"/>
      <c r="AG732" s="501"/>
      <c r="AH732" s="101" t="s">
        <v>156</v>
      </c>
      <c r="AI732" s="183">
        <v>9272227</v>
      </c>
      <c r="AJ732" s="151">
        <f>IFERROR(AI732/AF719,"-")</f>
        <v>1.3926199737066809E-2</v>
      </c>
      <c r="AK732" s="183">
        <v>72</v>
      </c>
      <c r="AL732" s="151">
        <f>IFERROR(AK732/AG719,"-")</f>
        <v>0.10843373493975904</v>
      </c>
      <c r="AM732" s="186">
        <f t="shared" si="713"/>
        <v>128780.93055555556</v>
      </c>
      <c r="AN732" s="86">
        <f t="shared" si="728"/>
        <v>2.1318173743116006E-3</v>
      </c>
      <c r="AO732" s="501"/>
      <c r="AP732" s="520"/>
      <c r="AQ732" s="101" t="s">
        <v>156</v>
      </c>
      <c r="AR732" s="183">
        <f t="shared" si="708"/>
        <v>40638914</v>
      </c>
      <c r="AS732" s="151">
        <f>IFERROR(AR732/AO719,"-")</f>
        <v>8.658635038242329E-3</v>
      </c>
      <c r="AT732" s="183">
        <f t="shared" si="709"/>
        <v>494</v>
      </c>
      <c r="AU732" s="151">
        <f>IFERROR(AT732/AP719,"-")</f>
        <v>7.2839870244765556E-2</v>
      </c>
      <c r="AV732" s="186">
        <f t="shared" si="714"/>
        <v>82265.008097165992</v>
      </c>
      <c r="AW732" s="86">
        <f t="shared" si="729"/>
        <v>1.4626635873749037E-2</v>
      </c>
      <c r="AX732" s="98"/>
      <c r="AY732" s="66"/>
      <c r="AZ732" s="66"/>
      <c r="BA732" s="66"/>
      <c r="BB732" s="66"/>
      <c r="BC732" s="66"/>
      <c r="BD732" s="66"/>
      <c r="BE732" s="66"/>
      <c r="BF732" s="66"/>
      <c r="BG732" s="66"/>
      <c r="BH732" s="66"/>
      <c r="BI732" s="66"/>
      <c r="BP732" s="132"/>
      <c r="BQ732" s="132"/>
      <c r="BR732" s="132"/>
      <c r="BS732" s="132"/>
      <c r="BU732" s="66"/>
      <c r="BV732" s="124"/>
    </row>
    <row r="733" spans="2:74" s="10" customFormat="1" ht="14.25" customHeight="1">
      <c r="B733" s="505"/>
      <c r="C733" s="507"/>
      <c r="D733" s="494"/>
      <c r="E733" s="501"/>
      <c r="F733" s="501"/>
      <c r="G733" s="101" t="s">
        <v>157</v>
      </c>
      <c r="H733" s="183">
        <v>11385914</v>
      </c>
      <c r="I733" s="151">
        <f>IFERROR(H733/E719,"-")</f>
        <v>3.4476604774758774E-3</v>
      </c>
      <c r="J733" s="183">
        <v>305</v>
      </c>
      <c r="K733" s="151">
        <f>IFERROR(J733/F719,"-")</f>
        <v>5.9442603780939386E-2</v>
      </c>
      <c r="L733" s="186">
        <f t="shared" si="710"/>
        <v>37330.86557377049</v>
      </c>
      <c r="M733" s="86">
        <f t="shared" si="725"/>
        <v>9.0306152661810864E-3</v>
      </c>
      <c r="N733" s="501"/>
      <c r="O733" s="501"/>
      <c r="P733" s="101" t="s">
        <v>157</v>
      </c>
      <c r="Q733" s="183">
        <v>3653386</v>
      </c>
      <c r="R733" s="151">
        <f>IFERROR(Q733/N719,"-")</f>
        <v>7.2674825359143403E-3</v>
      </c>
      <c r="S733" s="183">
        <v>51</v>
      </c>
      <c r="T733" s="151">
        <f>IFERROR(S733/O719,"-")</f>
        <v>7.8461538461538458E-2</v>
      </c>
      <c r="U733" s="186">
        <f t="shared" si="711"/>
        <v>71635.019607843133</v>
      </c>
      <c r="V733" s="86">
        <f t="shared" si="726"/>
        <v>1.5100373068040504E-3</v>
      </c>
      <c r="W733" s="501"/>
      <c r="X733" s="501"/>
      <c r="Y733" s="101" t="s">
        <v>157</v>
      </c>
      <c r="Z733" s="183">
        <v>1950698</v>
      </c>
      <c r="AA733" s="151">
        <f>IFERROR(Z733/W719,"-")</f>
        <v>8.7697140064169534E-3</v>
      </c>
      <c r="AB733" s="183">
        <v>28</v>
      </c>
      <c r="AC733" s="151">
        <f>IFERROR(AB733/X719,"-")</f>
        <v>8.3086053412462904E-2</v>
      </c>
      <c r="AD733" s="186">
        <f t="shared" si="712"/>
        <v>69667.78571428571</v>
      </c>
      <c r="AE733" s="86">
        <f t="shared" si="727"/>
        <v>8.2904009001006696E-4</v>
      </c>
      <c r="AF733" s="501"/>
      <c r="AG733" s="501"/>
      <c r="AH733" s="101" t="s">
        <v>157</v>
      </c>
      <c r="AI733" s="183">
        <v>5416319</v>
      </c>
      <c r="AJ733" s="151">
        <f>IFERROR(AI733/AF719,"-")</f>
        <v>8.1349108724009852E-3</v>
      </c>
      <c r="AK733" s="183">
        <v>59</v>
      </c>
      <c r="AL733" s="151">
        <f>IFERROR(AK733/AG719,"-")</f>
        <v>8.8855421686746983E-2</v>
      </c>
      <c r="AM733" s="186">
        <f t="shared" si="713"/>
        <v>91802.016949152545</v>
      </c>
      <c r="AN733" s="86">
        <f t="shared" si="728"/>
        <v>1.7469059039497839E-3</v>
      </c>
      <c r="AO733" s="501"/>
      <c r="AP733" s="520"/>
      <c r="AQ733" s="101" t="s">
        <v>157</v>
      </c>
      <c r="AR733" s="183">
        <f t="shared" si="708"/>
        <v>22406317</v>
      </c>
      <c r="AS733" s="151">
        <f>IFERROR(AR733/AO719,"-")</f>
        <v>4.7739494577577722E-3</v>
      </c>
      <c r="AT733" s="183">
        <f t="shared" si="709"/>
        <v>443</v>
      </c>
      <c r="AU733" s="151">
        <f>IFERROR(AT733/AP719,"-")</f>
        <v>6.5319964612208792E-2</v>
      </c>
      <c r="AV733" s="186">
        <f t="shared" si="714"/>
        <v>50578.593679458238</v>
      </c>
      <c r="AW733" s="86">
        <f t="shared" si="729"/>
        <v>1.3116598566944988E-2</v>
      </c>
      <c r="AX733" s="98"/>
      <c r="AY733" s="66"/>
      <c r="AZ733" s="66"/>
      <c r="BA733" s="66"/>
      <c r="BB733" s="66"/>
      <c r="BC733" s="66"/>
      <c r="BD733" s="66"/>
      <c r="BE733" s="66"/>
      <c r="BF733" s="66"/>
      <c r="BG733" s="66"/>
      <c r="BH733" s="66"/>
      <c r="BI733" s="66"/>
      <c r="BP733" s="132"/>
      <c r="BQ733" s="132"/>
      <c r="BR733" s="132"/>
      <c r="BS733" s="132"/>
      <c r="BU733" s="66"/>
      <c r="BV733" s="124"/>
    </row>
    <row r="734" spans="2:74" s="10" customFormat="1" ht="14.25" customHeight="1">
      <c r="B734" s="505"/>
      <c r="C734" s="507"/>
      <c r="D734" s="494"/>
      <c r="E734" s="501"/>
      <c r="F734" s="501"/>
      <c r="G734" s="102" t="s">
        <v>158</v>
      </c>
      <c r="H734" s="184">
        <v>5892259</v>
      </c>
      <c r="I734" s="152">
        <f>IFERROR(H734/E719,"-")</f>
        <v>1.7841789844321269E-3</v>
      </c>
      <c r="J734" s="184">
        <v>373</v>
      </c>
      <c r="K734" s="152">
        <f>IFERROR(J734/F719,"-")</f>
        <v>7.2695381017345545E-2</v>
      </c>
      <c r="L734" s="187">
        <f t="shared" si="710"/>
        <v>15796.941018766756</v>
      </c>
      <c r="M734" s="87">
        <f t="shared" si="725"/>
        <v>1.104399834191982E-2</v>
      </c>
      <c r="N734" s="501"/>
      <c r="O734" s="501"/>
      <c r="P734" s="102" t="s">
        <v>158</v>
      </c>
      <c r="Q734" s="184">
        <v>1248899</v>
      </c>
      <c r="R734" s="152">
        <f>IFERROR(Q734/N719,"-")</f>
        <v>2.484367015043273E-3</v>
      </c>
      <c r="S734" s="184">
        <v>52</v>
      </c>
      <c r="T734" s="152">
        <f>IFERROR(S734/O719,"-")</f>
        <v>0.08</v>
      </c>
      <c r="U734" s="187">
        <f t="shared" si="711"/>
        <v>24017.288461538461</v>
      </c>
      <c r="V734" s="87">
        <f t="shared" si="726"/>
        <v>1.539645881447267E-3</v>
      </c>
      <c r="W734" s="501"/>
      <c r="X734" s="501"/>
      <c r="Y734" s="102" t="s">
        <v>158</v>
      </c>
      <c r="Z734" s="184">
        <v>603958</v>
      </c>
      <c r="AA734" s="152">
        <f>IFERROR(Z734/W719,"-")</f>
        <v>2.7152019081823895E-3</v>
      </c>
      <c r="AB734" s="184">
        <v>24</v>
      </c>
      <c r="AC734" s="152">
        <f>IFERROR(AB734/X719,"-")</f>
        <v>7.1216617210682495E-2</v>
      </c>
      <c r="AD734" s="187">
        <f t="shared" si="712"/>
        <v>25164.916666666668</v>
      </c>
      <c r="AE734" s="87">
        <f t="shared" si="727"/>
        <v>7.1060579143720018E-4</v>
      </c>
      <c r="AF734" s="501"/>
      <c r="AG734" s="501"/>
      <c r="AH734" s="102" t="s">
        <v>158</v>
      </c>
      <c r="AI734" s="184">
        <v>1791959</v>
      </c>
      <c r="AJ734" s="152">
        <f>IFERROR(AI734/AF719,"-")</f>
        <v>2.6913899923539947E-3</v>
      </c>
      <c r="AK734" s="184">
        <v>74</v>
      </c>
      <c r="AL734" s="152">
        <f>IFERROR(AK734/AG719,"-")</f>
        <v>0.11144578313253012</v>
      </c>
      <c r="AM734" s="187">
        <f t="shared" si="713"/>
        <v>24215.662162162163</v>
      </c>
      <c r="AN734" s="87">
        <f t="shared" si="728"/>
        <v>2.191034523598034E-3</v>
      </c>
      <c r="AO734" s="501"/>
      <c r="AP734" s="520"/>
      <c r="AQ734" s="102" t="s">
        <v>158</v>
      </c>
      <c r="AR734" s="184">
        <f t="shared" si="708"/>
        <v>9537075</v>
      </c>
      <c r="AS734" s="152">
        <f>IFERROR(AR734/AO719,"-")</f>
        <v>2.0319945497890264E-3</v>
      </c>
      <c r="AT734" s="184">
        <f t="shared" si="709"/>
        <v>523</v>
      </c>
      <c r="AU734" s="152">
        <f>IFERROR(AT734/AP719,"-")</f>
        <v>7.7115895016219405E-2</v>
      </c>
      <c r="AV734" s="187">
        <f t="shared" si="714"/>
        <v>18235.325047801147</v>
      </c>
      <c r="AW734" s="87">
        <f t="shared" si="729"/>
        <v>1.5485284538402321E-2</v>
      </c>
      <c r="AX734" s="98"/>
      <c r="AY734" s="66"/>
      <c r="AZ734" s="66"/>
      <c r="BA734" s="66"/>
      <c r="BB734" s="66"/>
      <c r="BC734" s="66"/>
      <c r="BD734" s="66"/>
      <c r="BE734" s="66"/>
      <c r="BF734" s="66"/>
      <c r="BG734" s="66"/>
      <c r="BH734" s="66"/>
      <c r="BI734" s="66"/>
      <c r="BP734" s="132"/>
      <c r="BQ734" s="132"/>
      <c r="BR734" s="132"/>
      <c r="BS734" s="132"/>
      <c r="BU734" s="66"/>
      <c r="BV734" s="124"/>
    </row>
    <row r="735" spans="2:74" s="10" customFormat="1" ht="14.25" customHeight="1">
      <c r="B735" s="505"/>
      <c r="C735" s="508"/>
      <c r="D735" s="495"/>
      <c r="E735" s="502"/>
      <c r="F735" s="502"/>
      <c r="G735" s="103" t="s">
        <v>81</v>
      </c>
      <c r="H735" s="174">
        <v>611427701</v>
      </c>
      <c r="I735" s="152">
        <f>IFERROR(H735/E719,"-")</f>
        <v>0.18514061493628337</v>
      </c>
      <c r="J735" s="184">
        <v>3863</v>
      </c>
      <c r="K735" s="152">
        <f>IFERROR(J735/F719,"-")</f>
        <v>0.75287468329760276</v>
      </c>
      <c r="L735" s="187">
        <f t="shared" si="710"/>
        <v>158277.94486150661</v>
      </c>
      <c r="M735" s="88">
        <f t="shared" si="725"/>
        <v>0.11437792384674601</v>
      </c>
      <c r="N735" s="502"/>
      <c r="O735" s="502"/>
      <c r="P735" s="103" t="s">
        <v>81</v>
      </c>
      <c r="Q735" s="174">
        <v>73555303</v>
      </c>
      <c r="R735" s="152">
        <f>IFERROR(Q735/N719,"-")</f>
        <v>0.14631957312377822</v>
      </c>
      <c r="S735" s="184">
        <v>513</v>
      </c>
      <c r="T735" s="152">
        <f>IFERROR(S735/O719,"-")</f>
        <v>0.78923076923076918</v>
      </c>
      <c r="U735" s="187">
        <f t="shared" si="711"/>
        <v>143382.65692007798</v>
      </c>
      <c r="V735" s="88">
        <f t="shared" si="726"/>
        <v>1.5189198791970155E-2</v>
      </c>
      <c r="W735" s="502"/>
      <c r="X735" s="502"/>
      <c r="Y735" s="103" t="s">
        <v>81</v>
      </c>
      <c r="Z735" s="174">
        <v>40468370</v>
      </c>
      <c r="AA735" s="152">
        <f>IFERROR(Z735/W719,"-")</f>
        <v>0.18193284209337562</v>
      </c>
      <c r="AB735" s="184">
        <v>268</v>
      </c>
      <c r="AC735" s="152">
        <f>IFERROR(AB735/X719,"-")</f>
        <v>0.79525222551928787</v>
      </c>
      <c r="AD735" s="187">
        <f t="shared" si="712"/>
        <v>151001.38059701491</v>
      </c>
      <c r="AE735" s="88">
        <f t="shared" si="727"/>
        <v>7.9350980043820692E-3</v>
      </c>
      <c r="AF735" s="502"/>
      <c r="AG735" s="502"/>
      <c r="AH735" s="103" t="s">
        <v>81</v>
      </c>
      <c r="AI735" s="174">
        <v>128920637</v>
      </c>
      <c r="AJ735" s="152">
        <f>IFERROR(AI735/AF719,"-")</f>
        <v>0.19362926954785356</v>
      </c>
      <c r="AK735" s="184">
        <v>564</v>
      </c>
      <c r="AL735" s="152">
        <f>IFERROR(AK735/AG719,"-")</f>
        <v>0.8493975903614458</v>
      </c>
      <c r="AM735" s="187">
        <f t="shared" si="713"/>
        <v>228582.68971631204</v>
      </c>
      <c r="AN735" s="88">
        <f t="shared" si="728"/>
        <v>1.6699236098774203E-2</v>
      </c>
      <c r="AO735" s="502"/>
      <c r="AP735" s="521"/>
      <c r="AQ735" s="103" t="s">
        <v>81</v>
      </c>
      <c r="AR735" s="174">
        <f t="shared" si="708"/>
        <v>854372011</v>
      </c>
      <c r="AS735" s="152">
        <f>IFERROR(AR735/AO719,"-")</f>
        <v>0.18203477165108695</v>
      </c>
      <c r="AT735" s="184">
        <f t="shared" si="709"/>
        <v>5208</v>
      </c>
      <c r="AU735" s="152">
        <f>IFERROR(AT735/AP719,"-")</f>
        <v>0.7679150693010911</v>
      </c>
      <c r="AV735" s="187">
        <f t="shared" si="714"/>
        <v>164049.92530721967</v>
      </c>
      <c r="AW735" s="88">
        <f t="shared" si="729"/>
        <v>0.15420145674187244</v>
      </c>
      <c r="AX735" s="98"/>
      <c r="AY735" s="66"/>
      <c r="AZ735" s="66"/>
      <c r="BA735" s="66"/>
      <c r="BB735" s="66"/>
      <c r="BC735" s="66"/>
      <c r="BD735" s="66"/>
      <c r="BE735" s="66"/>
      <c r="BF735" s="66"/>
      <c r="BG735" s="66"/>
      <c r="BH735" s="66"/>
      <c r="BI735" s="66"/>
      <c r="BP735" s="132"/>
      <c r="BQ735" s="132"/>
      <c r="BR735" s="132"/>
      <c r="BS735" s="132"/>
      <c r="BU735" s="66"/>
      <c r="BV735" s="124"/>
    </row>
    <row r="736" spans="2:74" s="10" customFormat="1" ht="14.25" customHeight="1">
      <c r="B736" s="505">
        <v>44</v>
      </c>
      <c r="C736" s="506" t="s">
        <v>21</v>
      </c>
      <c r="D736" s="493">
        <f>BL48</f>
        <v>37849</v>
      </c>
      <c r="E736" s="503">
        <f t="shared" ref="E736" si="730">VLOOKUP(C736,$AY$5:$BI$78,2,0)</f>
        <v>2842436570</v>
      </c>
      <c r="F736" s="503">
        <f t="shared" ref="F736" si="731">VLOOKUP(C736,$AY$5:$BI$78,7,0)</f>
        <v>4743</v>
      </c>
      <c r="G736" s="99" t="s">
        <v>144</v>
      </c>
      <c r="H736" s="182">
        <v>46238253</v>
      </c>
      <c r="I736" s="150">
        <f>IFERROR(H736/E736,"-")</f>
        <v>1.6267118671358778E-2</v>
      </c>
      <c r="J736" s="182">
        <v>661</v>
      </c>
      <c r="K736" s="150">
        <f>IFERROR(J736/F736,"-")</f>
        <v>0.13936327219059666</v>
      </c>
      <c r="L736" s="185">
        <f t="shared" si="710"/>
        <v>69951.971255673227</v>
      </c>
      <c r="M736" s="85">
        <f>IFERROR(J736/$BL$48,0)</f>
        <v>1.7464133794816244E-2</v>
      </c>
      <c r="N736" s="503">
        <f t="shared" ref="N736" si="732">VLOOKUP(C736,$AY$5:$BI$78,3,0)</f>
        <v>395680970</v>
      </c>
      <c r="O736" s="503">
        <f t="shared" ref="O736" si="733">VLOOKUP(C736,$AY$5:$BI$78,8,0)</f>
        <v>617</v>
      </c>
      <c r="P736" s="99" t="s">
        <v>144</v>
      </c>
      <c r="Q736" s="182">
        <v>8526896</v>
      </c>
      <c r="R736" s="150">
        <f>IFERROR(Q736/N736,"-")</f>
        <v>2.1549926952514294E-2</v>
      </c>
      <c r="S736" s="182">
        <v>104</v>
      </c>
      <c r="T736" s="150">
        <f>IFERROR(S736/O736,"-")</f>
        <v>0.16855753646677471</v>
      </c>
      <c r="U736" s="185">
        <f t="shared" si="711"/>
        <v>81989.38461538461</v>
      </c>
      <c r="V736" s="85">
        <f>IFERROR(S736/$BL$48,0)</f>
        <v>2.7477608391238868E-3</v>
      </c>
      <c r="W736" s="503">
        <f t="shared" ref="W736" si="734">VLOOKUP(C736,$AY$5:$BI$78,4,0)</f>
        <v>223285380</v>
      </c>
      <c r="X736" s="503">
        <f t="shared" ref="X736" si="735">VLOOKUP(C736,$AY$5:$BI$78,9,0)</f>
        <v>290</v>
      </c>
      <c r="Y736" s="99" t="s">
        <v>144</v>
      </c>
      <c r="Z736" s="182">
        <v>5534366</v>
      </c>
      <c r="AA736" s="150">
        <f>IFERROR(Z736/W736,"-")</f>
        <v>2.4786065258728538E-2</v>
      </c>
      <c r="AB736" s="182">
        <v>38</v>
      </c>
      <c r="AC736" s="150">
        <f>IFERROR(AB736/X736,"-")</f>
        <v>0.1310344827586207</v>
      </c>
      <c r="AD736" s="185">
        <f t="shared" si="712"/>
        <v>145641.21052631579</v>
      </c>
      <c r="AE736" s="85">
        <f>IFERROR(AB736/$BL$48,0)</f>
        <v>1.0039895373721896E-3</v>
      </c>
      <c r="AF736" s="503">
        <f t="shared" ref="AF736" si="736">VLOOKUP(C736,$AY$5:$BI$78,5,0)</f>
        <v>433024160</v>
      </c>
      <c r="AG736" s="503">
        <f t="shared" ref="AG736" si="737">VLOOKUP(C736,$AY$5:$BI$78,10,0)</f>
        <v>533</v>
      </c>
      <c r="AH736" s="99" t="s">
        <v>144</v>
      </c>
      <c r="AI736" s="182">
        <v>14951217</v>
      </c>
      <c r="AJ736" s="150">
        <f>IFERROR(AI736/AF736,"-")</f>
        <v>3.4527442995328485E-2</v>
      </c>
      <c r="AK736" s="182">
        <v>121</v>
      </c>
      <c r="AL736" s="150">
        <f>IFERROR(AK736/AG736,"-")</f>
        <v>0.22701688555347091</v>
      </c>
      <c r="AM736" s="185">
        <f t="shared" si="713"/>
        <v>123563.77685950413</v>
      </c>
      <c r="AN736" s="85">
        <f>IFERROR(AK736/$BL$48,0)</f>
        <v>3.1969140532114456E-3</v>
      </c>
      <c r="AO736" s="503">
        <f t="shared" ref="AO736" si="738">VLOOKUP(C736,$AY$5:$BI$78,6,0)</f>
        <v>3894427080</v>
      </c>
      <c r="AP736" s="519">
        <f t="shared" ref="AP736" si="739">VLOOKUP(C736,$AY$5:$BI$78,11,0)</f>
        <v>6183</v>
      </c>
      <c r="AQ736" s="99" t="s">
        <v>144</v>
      </c>
      <c r="AR736" s="182">
        <f t="shared" si="708"/>
        <v>75250732</v>
      </c>
      <c r="AS736" s="150">
        <f>IFERROR(AR736/AO736,"-")</f>
        <v>1.9322670691782475E-2</v>
      </c>
      <c r="AT736" s="182">
        <f t="shared" si="709"/>
        <v>924</v>
      </c>
      <c r="AU736" s="150">
        <f>IFERROR(AT736/AP736,"-")</f>
        <v>0.14944201843765162</v>
      </c>
      <c r="AV736" s="185">
        <f t="shared" si="714"/>
        <v>81440.186147186148</v>
      </c>
      <c r="AW736" s="85">
        <f>IFERROR(AT736/$BL$48,0)</f>
        <v>2.4412798224523767E-2</v>
      </c>
      <c r="AX736" s="98"/>
      <c r="AY736" s="66"/>
      <c r="AZ736" s="66"/>
      <c r="BA736" s="66"/>
      <c r="BB736" s="66"/>
      <c r="BC736" s="66"/>
      <c r="BD736" s="66"/>
      <c r="BE736" s="66"/>
      <c r="BF736" s="66"/>
      <c r="BG736" s="66"/>
      <c r="BH736" s="66"/>
      <c r="BI736" s="66"/>
      <c r="BP736" s="132"/>
      <c r="BQ736" s="132"/>
      <c r="BR736" s="132"/>
      <c r="BS736" s="132"/>
      <c r="BU736" s="66"/>
      <c r="BV736" s="124"/>
    </row>
    <row r="737" spans="2:74" s="10" customFormat="1" ht="14.25" customHeight="1">
      <c r="B737" s="505"/>
      <c r="C737" s="507"/>
      <c r="D737" s="494"/>
      <c r="E737" s="501"/>
      <c r="F737" s="501"/>
      <c r="G737" s="100" t="s">
        <v>145</v>
      </c>
      <c r="H737" s="183">
        <v>78475132</v>
      </c>
      <c r="I737" s="151">
        <f>IFERROR(H737/E736,"-")</f>
        <v>2.7608402181512885E-2</v>
      </c>
      <c r="J737" s="183">
        <v>1108</v>
      </c>
      <c r="K737" s="151">
        <f>IFERROR(J737/F736,"-")</f>
        <v>0.23360742146320895</v>
      </c>
      <c r="L737" s="186">
        <f t="shared" si="710"/>
        <v>70825.931407942233</v>
      </c>
      <c r="M737" s="86">
        <f t="shared" ref="M737:M752" si="740">IFERROR(J737/$BL$48,0)</f>
        <v>2.9274221247589105E-2</v>
      </c>
      <c r="N737" s="501"/>
      <c r="O737" s="501"/>
      <c r="P737" s="100" t="s">
        <v>145</v>
      </c>
      <c r="Q737" s="183">
        <v>11697917</v>
      </c>
      <c r="R737" s="151">
        <f>IFERROR(Q737/N736,"-")</f>
        <v>2.9564012138364907E-2</v>
      </c>
      <c r="S737" s="183">
        <v>170</v>
      </c>
      <c r="T737" s="151">
        <f>IFERROR(S737/O736,"-")</f>
        <v>0.27552674230145868</v>
      </c>
      <c r="U737" s="186">
        <f t="shared" si="711"/>
        <v>68811.276470588229</v>
      </c>
      <c r="V737" s="86">
        <f t="shared" ref="V737:V752" si="741">IFERROR(S737/$BL$48,0)</f>
        <v>4.491532140875585E-3</v>
      </c>
      <c r="W737" s="501"/>
      <c r="X737" s="501"/>
      <c r="Y737" s="100" t="s">
        <v>145</v>
      </c>
      <c r="Z737" s="183">
        <v>7211826</v>
      </c>
      <c r="AA737" s="151">
        <f>IFERROR(Z737/W736,"-")</f>
        <v>3.2298693268677063E-2</v>
      </c>
      <c r="AB737" s="183">
        <v>77</v>
      </c>
      <c r="AC737" s="151">
        <f>IFERROR(AB737/X736,"-")</f>
        <v>0.26551724137931032</v>
      </c>
      <c r="AD737" s="186">
        <f t="shared" si="712"/>
        <v>93660.077922077922</v>
      </c>
      <c r="AE737" s="86">
        <f t="shared" ref="AE737:AE752" si="742">IFERROR(AB737/$BL$48,0)</f>
        <v>2.0343998520436471E-3</v>
      </c>
      <c r="AF737" s="501"/>
      <c r="AG737" s="501"/>
      <c r="AH737" s="100" t="s">
        <v>145</v>
      </c>
      <c r="AI737" s="183">
        <v>7150508</v>
      </c>
      <c r="AJ737" s="151">
        <f>IFERROR(AI737/AF736,"-")</f>
        <v>1.651295391924552E-2</v>
      </c>
      <c r="AK737" s="183">
        <v>163</v>
      </c>
      <c r="AL737" s="151">
        <f>IFERROR(AK737/AG736,"-")</f>
        <v>0.30581613508442779</v>
      </c>
      <c r="AM737" s="186">
        <f t="shared" si="713"/>
        <v>43868.147239263802</v>
      </c>
      <c r="AN737" s="86">
        <f t="shared" ref="AN737:AN752" si="743">IFERROR(AK737/$BL$48,0)</f>
        <v>4.3065866997807076E-3</v>
      </c>
      <c r="AO737" s="501"/>
      <c r="AP737" s="520"/>
      <c r="AQ737" s="100" t="s">
        <v>145</v>
      </c>
      <c r="AR737" s="183">
        <f t="shared" si="708"/>
        <v>104535383</v>
      </c>
      <c r="AS737" s="151">
        <f>IFERROR(AR737/AO736,"-")</f>
        <v>2.6842300767896263E-2</v>
      </c>
      <c r="AT737" s="183">
        <f t="shared" si="709"/>
        <v>1518</v>
      </c>
      <c r="AU737" s="151">
        <f>IFERROR(AT737/AP736,"-")</f>
        <v>0.24551188743328481</v>
      </c>
      <c r="AV737" s="186">
        <f t="shared" si="714"/>
        <v>68863.888669301712</v>
      </c>
      <c r="AW737" s="86">
        <f t="shared" ref="AW737:AW752" si="744">IFERROR(AT737/$BL$48,0)</f>
        <v>4.0106739940289043E-2</v>
      </c>
      <c r="AX737" s="98"/>
      <c r="AY737" s="66"/>
      <c r="AZ737" s="66"/>
      <c r="BA737" s="66"/>
      <c r="BB737" s="66"/>
      <c r="BC737" s="66"/>
      <c r="BD737" s="66"/>
      <c r="BE737" s="66"/>
      <c r="BF737" s="66"/>
      <c r="BG737" s="66"/>
      <c r="BH737" s="66"/>
      <c r="BI737" s="66"/>
      <c r="BP737" s="132"/>
      <c r="BQ737" s="132"/>
      <c r="BR737" s="132"/>
      <c r="BS737" s="132"/>
      <c r="BU737" s="66"/>
      <c r="BV737" s="124"/>
    </row>
    <row r="738" spans="2:74" s="10" customFormat="1" ht="14.25" customHeight="1">
      <c r="B738" s="505"/>
      <c r="C738" s="507"/>
      <c r="D738" s="494"/>
      <c r="E738" s="501"/>
      <c r="F738" s="501"/>
      <c r="G738" s="101" t="s">
        <v>146</v>
      </c>
      <c r="H738" s="183">
        <v>56867551</v>
      </c>
      <c r="I738" s="151">
        <f>IFERROR(H738/E736,"-")</f>
        <v>2.0006620939302087E-2</v>
      </c>
      <c r="J738" s="183">
        <v>1329</v>
      </c>
      <c r="K738" s="151">
        <f>IFERROR(J738/F736,"-")</f>
        <v>0.280202403542062</v>
      </c>
      <c r="L738" s="186">
        <f t="shared" si="710"/>
        <v>42789.729872084274</v>
      </c>
      <c r="M738" s="86">
        <f t="shared" si="740"/>
        <v>3.5113213030727362E-2</v>
      </c>
      <c r="N738" s="501"/>
      <c r="O738" s="501"/>
      <c r="P738" s="101" t="s">
        <v>146</v>
      </c>
      <c r="Q738" s="183">
        <v>12009591</v>
      </c>
      <c r="R738" s="151">
        <f>IFERROR(Q738/N736,"-")</f>
        <v>3.0351702281765029E-2</v>
      </c>
      <c r="S738" s="183">
        <v>191</v>
      </c>
      <c r="T738" s="151">
        <f>IFERROR(S738/O736,"-")</f>
        <v>0.30956239870340357</v>
      </c>
      <c r="U738" s="186">
        <f t="shared" si="711"/>
        <v>62877.439790575918</v>
      </c>
      <c r="V738" s="86">
        <f t="shared" si="741"/>
        <v>5.0463684641602153E-3</v>
      </c>
      <c r="W738" s="501"/>
      <c r="X738" s="501"/>
      <c r="Y738" s="101" t="s">
        <v>146</v>
      </c>
      <c r="Z738" s="183">
        <v>5579397</v>
      </c>
      <c r="AA738" s="151">
        <f>IFERROR(Z738/W736,"-")</f>
        <v>2.4987739904869723E-2</v>
      </c>
      <c r="AB738" s="183">
        <v>102</v>
      </c>
      <c r="AC738" s="151">
        <f>IFERROR(AB738/X736,"-")</f>
        <v>0.35172413793103446</v>
      </c>
      <c r="AD738" s="186">
        <f t="shared" si="712"/>
        <v>54699.970588235294</v>
      </c>
      <c r="AE738" s="86">
        <f t="shared" si="742"/>
        <v>2.6949192845253508E-3</v>
      </c>
      <c r="AF738" s="501"/>
      <c r="AG738" s="501"/>
      <c r="AH738" s="101" t="s">
        <v>146</v>
      </c>
      <c r="AI738" s="183">
        <v>6035156</v>
      </c>
      <c r="AJ738" s="151">
        <f>IFERROR(AI738/AF736,"-")</f>
        <v>1.3937226966735529E-2</v>
      </c>
      <c r="AK738" s="183">
        <v>156</v>
      </c>
      <c r="AL738" s="151">
        <f>IFERROR(AK738/AG736,"-")</f>
        <v>0.29268292682926828</v>
      </c>
      <c r="AM738" s="186">
        <f t="shared" si="713"/>
        <v>38686.897435897437</v>
      </c>
      <c r="AN738" s="86">
        <f t="shared" si="743"/>
        <v>4.1216412586858302E-3</v>
      </c>
      <c r="AO738" s="501"/>
      <c r="AP738" s="520"/>
      <c r="AQ738" s="101" t="s">
        <v>146</v>
      </c>
      <c r="AR738" s="183">
        <f t="shared" si="708"/>
        <v>80491695</v>
      </c>
      <c r="AS738" s="151">
        <f>IFERROR(AR738/AO736,"-")</f>
        <v>2.0668430386941536E-2</v>
      </c>
      <c r="AT738" s="183">
        <f t="shared" si="709"/>
        <v>1778</v>
      </c>
      <c r="AU738" s="151">
        <f>IFERROR(AT738/AP736,"-")</f>
        <v>0.28756267184214784</v>
      </c>
      <c r="AV738" s="186">
        <f t="shared" si="714"/>
        <v>45270.91957255343</v>
      </c>
      <c r="AW738" s="86">
        <f t="shared" si="744"/>
        <v>4.6976142038098759E-2</v>
      </c>
      <c r="AX738" s="98"/>
      <c r="AY738" s="66"/>
      <c r="AZ738" s="66"/>
      <c r="BA738" s="66"/>
      <c r="BB738" s="66"/>
      <c r="BC738" s="66"/>
      <c r="BD738" s="66"/>
      <c r="BE738" s="66"/>
      <c r="BF738" s="66"/>
      <c r="BG738" s="66"/>
      <c r="BH738" s="66"/>
      <c r="BI738" s="66"/>
      <c r="BP738" s="132"/>
      <c r="BQ738" s="132"/>
      <c r="BR738" s="132"/>
      <c r="BS738" s="132"/>
      <c r="BU738" s="66"/>
      <c r="BV738" s="124"/>
    </row>
    <row r="739" spans="2:74" s="10" customFormat="1" ht="14.25" customHeight="1">
      <c r="B739" s="505"/>
      <c r="C739" s="507"/>
      <c r="D739" s="494"/>
      <c r="E739" s="501"/>
      <c r="F739" s="501"/>
      <c r="G739" s="101" t="s">
        <v>147</v>
      </c>
      <c r="H739" s="183">
        <v>6637332</v>
      </c>
      <c r="I739" s="151">
        <f>IFERROR(H739/E736,"-")</f>
        <v>2.3350853524938993E-3</v>
      </c>
      <c r="J739" s="183">
        <v>161</v>
      </c>
      <c r="K739" s="151">
        <f>IFERROR(J739/F736,"-")</f>
        <v>3.3944760699978919E-2</v>
      </c>
      <c r="L739" s="186">
        <f t="shared" si="710"/>
        <v>41225.664596273295</v>
      </c>
      <c r="M739" s="86">
        <f t="shared" si="740"/>
        <v>4.2537451451821716E-3</v>
      </c>
      <c r="N739" s="501"/>
      <c r="O739" s="501"/>
      <c r="P739" s="101" t="s">
        <v>147</v>
      </c>
      <c r="Q739" s="183">
        <v>246716</v>
      </c>
      <c r="R739" s="151">
        <f>IFERROR(Q739/N736,"-")</f>
        <v>6.2352253129585686E-4</v>
      </c>
      <c r="S739" s="183">
        <v>15</v>
      </c>
      <c r="T739" s="151">
        <f>IFERROR(S739/O736,"-")</f>
        <v>2.4311183144246355E-2</v>
      </c>
      <c r="U739" s="186">
        <f t="shared" si="711"/>
        <v>16447.733333333334</v>
      </c>
      <c r="V739" s="86">
        <f t="shared" si="741"/>
        <v>3.9631165948902214E-4</v>
      </c>
      <c r="W739" s="501"/>
      <c r="X739" s="501"/>
      <c r="Y739" s="101" t="s">
        <v>147</v>
      </c>
      <c r="Z739" s="183">
        <v>1015893</v>
      </c>
      <c r="AA739" s="151">
        <f>IFERROR(Z739/W736,"-")</f>
        <v>4.5497515332172667E-3</v>
      </c>
      <c r="AB739" s="183">
        <v>13</v>
      </c>
      <c r="AC739" s="151">
        <f>IFERROR(AB739/X736,"-")</f>
        <v>4.4827586206896551E-2</v>
      </c>
      <c r="AD739" s="186">
        <f t="shared" si="712"/>
        <v>78145.61538461539</v>
      </c>
      <c r="AE739" s="86">
        <f t="shared" si="742"/>
        <v>3.4347010489048585E-4</v>
      </c>
      <c r="AF739" s="501"/>
      <c r="AG739" s="501"/>
      <c r="AH739" s="101" t="s">
        <v>147</v>
      </c>
      <c r="AI739" s="183">
        <v>249386</v>
      </c>
      <c r="AJ739" s="151">
        <f>IFERROR(AI739/AF736,"-")</f>
        <v>5.7591705737619809E-4</v>
      </c>
      <c r="AK739" s="183">
        <v>16</v>
      </c>
      <c r="AL739" s="151">
        <f>IFERROR(AK739/AG736,"-")</f>
        <v>3.0018761726078799E-2</v>
      </c>
      <c r="AM739" s="186">
        <f t="shared" si="713"/>
        <v>15586.625</v>
      </c>
      <c r="AN739" s="86">
        <f t="shared" si="743"/>
        <v>4.2273243678829031E-4</v>
      </c>
      <c r="AO739" s="501"/>
      <c r="AP739" s="520"/>
      <c r="AQ739" s="101" t="s">
        <v>147</v>
      </c>
      <c r="AR739" s="183">
        <f t="shared" si="708"/>
        <v>8149327</v>
      </c>
      <c r="AS739" s="151">
        <f>IFERROR(AR739/AO736,"-")</f>
        <v>2.0925611990146699E-3</v>
      </c>
      <c r="AT739" s="183">
        <f t="shared" si="709"/>
        <v>205</v>
      </c>
      <c r="AU739" s="151">
        <f>IFERROR(AT739/AP736,"-")</f>
        <v>3.3155426168526604E-2</v>
      </c>
      <c r="AV739" s="186">
        <f t="shared" si="714"/>
        <v>39752.814634146343</v>
      </c>
      <c r="AW739" s="86">
        <f t="shared" si="744"/>
        <v>5.4162593463499692E-3</v>
      </c>
      <c r="AX739" s="98"/>
      <c r="AY739" s="66"/>
      <c r="AZ739" s="66"/>
      <c r="BA739" s="66"/>
      <c r="BB739" s="66"/>
      <c r="BC739" s="66"/>
      <c r="BD739" s="66"/>
      <c r="BE739" s="66"/>
      <c r="BF739" s="66"/>
      <c r="BG739" s="66"/>
      <c r="BH739" s="66"/>
      <c r="BI739" s="66"/>
      <c r="BP739" s="132"/>
      <c r="BQ739" s="132"/>
      <c r="BR739" s="132"/>
      <c r="BS739" s="132"/>
      <c r="BU739" s="66"/>
      <c r="BV739" s="124"/>
    </row>
    <row r="740" spans="2:74" s="10" customFormat="1" ht="14.25" customHeight="1">
      <c r="B740" s="505"/>
      <c r="C740" s="507"/>
      <c r="D740" s="494"/>
      <c r="E740" s="501"/>
      <c r="F740" s="501"/>
      <c r="G740" s="101" t="s">
        <v>148</v>
      </c>
      <c r="H740" s="183">
        <v>82418292</v>
      </c>
      <c r="I740" s="151">
        <f>IFERROR(H740/E736,"-")</f>
        <v>2.8995648617059552E-2</v>
      </c>
      <c r="J740" s="183">
        <v>1462</v>
      </c>
      <c r="K740" s="151">
        <f>IFERROR(J740/F736,"-")</f>
        <v>0.30824372759856633</v>
      </c>
      <c r="L740" s="186">
        <f t="shared" si="710"/>
        <v>56373.66073871409</v>
      </c>
      <c r="M740" s="86">
        <f t="shared" si="740"/>
        <v>3.8627176411530025E-2</v>
      </c>
      <c r="N740" s="501"/>
      <c r="O740" s="501"/>
      <c r="P740" s="101" t="s">
        <v>148</v>
      </c>
      <c r="Q740" s="183">
        <v>7228859</v>
      </c>
      <c r="R740" s="151">
        <f>IFERROR(Q740/N736,"-")</f>
        <v>1.8269412855513371E-2</v>
      </c>
      <c r="S740" s="183">
        <v>229</v>
      </c>
      <c r="T740" s="151">
        <f>IFERROR(S740/O736,"-")</f>
        <v>0.37115072933549431</v>
      </c>
      <c r="U740" s="186">
        <f t="shared" si="711"/>
        <v>31567.069868995633</v>
      </c>
      <c r="V740" s="86">
        <f t="shared" si="741"/>
        <v>6.0503580015324049E-3</v>
      </c>
      <c r="W740" s="501"/>
      <c r="X740" s="501"/>
      <c r="Y740" s="101" t="s">
        <v>148</v>
      </c>
      <c r="Z740" s="183">
        <v>5839690</v>
      </c>
      <c r="AA740" s="151">
        <f>IFERROR(Z740/W736,"-")</f>
        <v>2.6153481253452422E-2</v>
      </c>
      <c r="AB740" s="183">
        <v>108</v>
      </c>
      <c r="AC740" s="151">
        <f>IFERROR(AB740/X736,"-")</f>
        <v>0.3724137931034483</v>
      </c>
      <c r="AD740" s="186">
        <f t="shared" si="712"/>
        <v>54071.203703703701</v>
      </c>
      <c r="AE740" s="86">
        <f t="shared" si="742"/>
        <v>2.8534439483209597E-3</v>
      </c>
      <c r="AF740" s="501"/>
      <c r="AG740" s="501"/>
      <c r="AH740" s="101" t="s">
        <v>148</v>
      </c>
      <c r="AI740" s="183">
        <v>9338611</v>
      </c>
      <c r="AJ740" s="151">
        <f>IFERROR(AI740/AF736,"-")</f>
        <v>2.1566027632268833E-2</v>
      </c>
      <c r="AK740" s="183">
        <v>206</v>
      </c>
      <c r="AL740" s="151">
        <f>IFERROR(AK740/AG736,"-")</f>
        <v>0.38649155722326456</v>
      </c>
      <c r="AM740" s="186">
        <f t="shared" si="713"/>
        <v>45333.063106796115</v>
      </c>
      <c r="AN740" s="86">
        <f t="shared" si="743"/>
        <v>5.4426801236492376E-3</v>
      </c>
      <c r="AO740" s="501"/>
      <c r="AP740" s="520"/>
      <c r="AQ740" s="101" t="s">
        <v>148</v>
      </c>
      <c r="AR740" s="183">
        <f t="shared" si="708"/>
        <v>104825452</v>
      </c>
      <c r="AS740" s="151">
        <f>IFERROR(AR740/AO736,"-")</f>
        <v>2.6916783867474547E-2</v>
      </c>
      <c r="AT740" s="183">
        <f t="shared" si="709"/>
        <v>2005</v>
      </c>
      <c r="AU740" s="151">
        <f>IFERROR(AT740/AP736,"-")</f>
        <v>0.32427624130680899</v>
      </c>
      <c r="AV740" s="186">
        <f t="shared" si="714"/>
        <v>52282.020947630925</v>
      </c>
      <c r="AW740" s="86">
        <f t="shared" si="744"/>
        <v>5.2973658485032632E-2</v>
      </c>
      <c r="AX740" s="98"/>
      <c r="AY740" s="66"/>
      <c r="AZ740" s="66"/>
      <c r="BA740" s="66"/>
      <c r="BB740" s="66"/>
      <c r="BC740" s="66"/>
      <c r="BD740" s="66"/>
      <c r="BE740" s="66"/>
      <c r="BF740" s="66"/>
      <c r="BG740" s="66"/>
      <c r="BH740" s="66"/>
      <c r="BI740" s="66"/>
      <c r="BP740" s="132"/>
      <c r="BQ740" s="132"/>
      <c r="BR740" s="132"/>
      <c r="BS740" s="132"/>
      <c r="BU740" s="66"/>
      <c r="BV740" s="124"/>
    </row>
    <row r="741" spans="2:74" s="10" customFormat="1" ht="14.25" customHeight="1">
      <c r="B741" s="505"/>
      <c r="C741" s="507"/>
      <c r="D741" s="494"/>
      <c r="E741" s="501"/>
      <c r="F741" s="501"/>
      <c r="G741" s="101" t="s">
        <v>149</v>
      </c>
      <c r="H741" s="183">
        <v>91962765</v>
      </c>
      <c r="I741" s="151">
        <f>IFERROR(H741/E736,"-")</f>
        <v>3.2353497689484062E-2</v>
      </c>
      <c r="J741" s="183">
        <v>1503</v>
      </c>
      <c r="K741" s="151">
        <f>IFERROR(J741/F736,"-")</f>
        <v>0.31688804554079697</v>
      </c>
      <c r="L741" s="186">
        <f t="shared" si="710"/>
        <v>61186.137724550899</v>
      </c>
      <c r="M741" s="86">
        <f t="shared" si="740"/>
        <v>3.9710428280800021E-2</v>
      </c>
      <c r="N741" s="501"/>
      <c r="O741" s="501"/>
      <c r="P741" s="101" t="s">
        <v>149</v>
      </c>
      <c r="Q741" s="183">
        <v>14785357</v>
      </c>
      <c r="R741" s="151">
        <f>IFERROR(Q741/N736,"-")</f>
        <v>3.7366864016735502E-2</v>
      </c>
      <c r="S741" s="183">
        <v>242</v>
      </c>
      <c r="T741" s="151">
        <f>IFERROR(S741/O736,"-")</f>
        <v>0.39222042139384117</v>
      </c>
      <c r="U741" s="186">
        <f t="shared" si="711"/>
        <v>61096.516528925618</v>
      </c>
      <c r="V741" s="86">
        <f t="shared" si="741"/>
        <v>6.3938281064228912E-3</v>
      </c>
      <c r="W741" s="501"/>
      <c r="X741" s="501"/>
      <c r="Y741" s="101" t="s">
        <v>149</v>
      </c>
      <c r="Z741" s="183">
        <v>6666308</v>
      </c>
      <c r="AA741" s="151">
        <f>IFERROR(Z741/W736,"-")</f>
        <v>2.9855550775424705E-2</v>
      </c>
      <c r="AB741" s="183">
        <v>111</v>
      </c>
      <c r="AC741" s="151">
        <f>IFERROR(AB741/X736,"-")</f>
        <v>0.38275862068965516</v>
      </c>
      <c r="AD741" s="186">
        <f t="shared" si="712"/>
        <v>60056.828828828831</v>
      </c>
      <c r="AE741" s="86">
        <f t="shared" si="742"/>
        <v>2.9327062802187642E-3</v>
      </c>
      <c r="AF741" s="501"/>
      <c r="AG741" s="501"/>
      <c r="AH741" s="101" t="s">
        <v>149</v>
      </c>
      <c r="AI741" s="183">
        <v>12598040</v>
      </c>
      <c r="AJ741" s="151">
        <f>IFERROR(AI741/AF736,"-")</f>
        <v>2.9093157296350394E-2</v>
      </c>
      <c r="AK741" s="183">
        <v>182</v>
      </c>
      <c r="AL741" s="151">
        <f>IFERROR(AK741/AG736,"-")</f>
        <v>0.34146341463414637</v>
      </c>
      <c r="AM741" s="186">
        <f t="shared" si="713"/>
        <v>69220</v>
      </c>
      <c r="AN741" s="86">
        <f t="shared" si="743"/>
        <v>4.8085814684668019E-3</v>
      </c>
      <c r="AO741" s="501"/>
      <c r="AP741" s="520"/>
      <c r="AQ741" s="101" t="s">
        <v>149</v>
      </c>
      <c r="AR741" s="183">
        <f t="shared" si="708"/>
        <v>126012470</v>
      </c>
      <c r="AS741" s="151">
        <f>IFERROR(AR741/AO736,"-")</f>
        <v>3.235712658407254E-2</v>
      </c>
      <c r="AT741" s="183">
        <f t="shared" si="709"/>
        <v>2038</v>
      </c>
      <c r="AU741" s="151">
        <f>IFERROR(AT741/AP736,"-")</f>
        <v>0.32961345625101085</v>
      </c>
      <c r="AV741" s="186">
        <f t="shared" si="714"/>
        <v>61831.437684003926</v>
      </c>
      <c r="AW741" s="86">
        <f t="shared" si="744"/>
        <v>5.3845544135908481E-2</v>
      </c>
      <c r="AX741" s="98"/>
      <c r="AY741" s="66"/>
      <c r="AZ741" s="66"/>
      <c r="BA741" s="66"/>
      <c r="BB741" s="66"/>
      <c r="BC741" s="66"/>
      <c r="BD741" s="66"/>
      <c r="BE741" s="66"/>
      <c r="BF741" s="66"/>
      <c r="BG741" s="66"/>
      <c r="BH741" s="66"/>
      <c r="BI741" s="66"/>
      <c r="BP741" s="132"/>
      <c r="BQ741" s="132"/>
      <c r="BR741" s="132"/>
      <c r="BS741" s="132"/>
      <c r="BU741" s="66"/>
      <c r="BV741" s="124"/>
    </row>
    <row r="742" spans="2:74" s="10" customFormat="1" ht="14.25" customHeight="1">
      <c r="B742" s="505"/>
      <c r="C742" s="507"/>
      <c r="D742" s="494"/>
      <c r="E742" s="501"/>
      <c r="F742" s="501"/>
      <c r="G742" s="101" t="s">
        <v>150</v>
      </c>
      <c r="H742" s="183">
        <v>63753747</v>
      </c>
      <c r="I742" s="151">
        <f>IFERROR(H742/E736,"-")</f>
        <v>2.2429259344914774E-2</v>
      </c>
      <c r="J742" s="183">
        <v>452</v>
      </c>
      <c r="K742" s="151">
        <f>IFERROR(J742/F736,"-")</f>
        <v>9.5298334387518446E-2</v>
      </c>
      <c r="L742" s="186">
        <f t="shared" si="710"/>
        <v>141048.11283185839</v>
      </c>
      <c r="M742" s="86">
        <f t="shared" si="740"/>
        <v>1.1942191339269201E-2</v>
      </c>
      <c r="N742" s="501"/>
      <c r="O742" s="501"/>
      <c r="P742" s="101" t="s">
        <v>150</v>
      </c>
      <c r="Q742" s="183">
        <v>9312621</v>
      </c>
      <c r="R742" s="151">
        <f>IFERROR(Q742/N736,"-")</f>
        <v>2.3535680778380624E-2</v>
      </c>
      <c r="S742" s="183">
        <v>81</v>
      </c>
      <c r="T742" s="151">
        <f>IFERROR(S742/O736,"-")</f>
        <v>0.1312803889789303</v>
      </c>
      <c r="U742" s="186">
        <f t="shared" si="711"/>
        <v>114970.62962962964</v>
      </c>
      <c r="V742" s="86">
        <f t="shared" si="741"/>
        <v>2.1400829612407196E-3</v>
      </c>
      <c r="W742" s="501"/>
      <c r="X742" s="501"/>
      <c r="Y742" s="101" t="s">
        <v>150</v>
      </c>
      <c r="Z742" s="183">
        <v>1907286</v>
      </c>
      <c r="AA742" s="151">
        <f>IFERROR(Z742/W736,"-")</f>
        <v>8.5419206577698904E-3</v>
      </c>
      <c r="AB742" s="183">
        <v>27</v>
      </c>
      <c r="AC742" s="151">
        <f>IFERROR(AB742/X736,"-")</f>
        <v>9.3103448275862075E-2</v>
      </c>
      <c r="AD742" s="186">
        <f t="shared" si="712"/>
        <v>70640.222222222219</v>
      </c>
      <c r="AE742" s="86">
        <f t="shared" si="742"/>
        <v>7.1336098708023993E-4</v>
      </c>
      <c r="AF742" s="501"/>
      <c r="AG742" s="501"/>
      <c r="AH742" s="101" t="s">
        <v>150</v>
      </c>
      <c r="AI742" s="183">
        <v>4329745</v>
      </c>
      <c r="AJ742" s="151">
        <f>IFERROR(AI742/AF736,"-")</f>
        <v>9.9988531817716587E-3</v>
      </c>
      <c r="AK742" s="183">
        <v>65</v>
      </c>
      <c r="AL742" s="151">
        <f>IFERROR(AK742/AG736,"-")</f>
        <v>0.12195121951219512</v>
      </c>
      <c r="AM742" s="186">
        <f t="shared" si="713"/>
        <v>66611.461538461532</v>
      </c>
      <c r="AN742" s="86">
        <f t="shared" si="743"/>
        <v>1.7173505244524295E-3</v>
      </c>
      <c r="AO742" s="501"/>
      <c r="AP742" s="520"/>
      <c r="AQ742" s="101" t="s">
        <v>150</v>
      </c>
      <c r="AR742" s="183">
        <f t="shared" si="708"/>
        <v>79303399</v>
      </c>
      <c r="AS742" s="151">
        <f>IFERROR(AR742/AO736,"-")</f>
        <v>2.0363303092068678E-2</v>
      </c>
      <c r="AT742" s="183">
        <f t="shared" si="709"/>
        <v>625</v>
      </c>
      <c r="AU742" s="151">
        <f>IFERROR(AT742/AP736,"-")</f>
        <v>0.10108361636745916</v>
      </c>
      <c r="AV742" s="186">
        <f t="shared" si="714"/>
        <v>126885.4384</v>
      </c>
      <c r="AW742" s="86">
        <f t="shared" si="744"/>
        <v>1.651298581204259E-2</v>
      </c>
      <c r="AX742" s="98"/>
      <c r="AY742" s="66"/>
      <c r="AZ742" s="66"/>
      <c r="BA742" s="66"/>
      <c r="BB742" s="66"/>
      <c r="BC742" s="66"/>
      <c r="BD742" s="66"/>
      <c r="BE742" s="66"/>
      <c r="BF742" s="66"/>
      <c r="BG742" s="66"/>
      <c r="BH742" s="66"/>
      <c r="BI742" s="66"/>
      <c r="BP742" s="132"/>
      <c r="BQ742" s="132"/>
      <c r="BR742" s="132"/>
      <c r="BS742" s="132"/>
      <c r="BU742" s="66"/>
      <c r="BV742" s="124"/>
    </row>
    <row r="743" spans="2:74" s="10" customFormat="1" ht="14.25" customHeight="1">
      <c r="B743" s="505"/>
      <c r="C743" s="507"/>
      <c r="D743" s="494"/>
      <c r="E743" s="501"/>
      <c r="F743" s="501"/>
      <c r="G743" s="101" t="s">
        <v>160</v>
      </c>
      <c r="H743" s="183">
        <v>1440</v>
      </c>
      <c r="I743" s="151">
        <f>IFERROR(H743/E736,"-")</f>
        <v>5.0660761094837728E-7</v>
      </c>
      <c r="J743" s="183">
        <v>1</v>
      </c>
      <c r="K743" s="151">
        <f>IFERROR(J743/F736,"-")</f>
        <v>2.108370229812355E-4</v>
      </c>
      <c r="L743" s="186">
        <f t="shared" si="710"/>
        <v>1440</v>
      </c>
      <c r="M743" s="86">
        <f t="shared" si="740"/>
        <v>2.6420777299268145E-5</v>
      </c>
      <c r="N743" s="501"/>
      <c r="O743" s="501"/>
      <c r="P743" s="101" t="s">
        <v>160</v>
      </c>
      <c r="Q743" s="183">
        <v>0</v>
      </c>
      <c r="R743" s="151">
        <f>IFERROR(Q743/N736,"-")</f>
        <v>0</v>
      </c>
      <c r="S743" s="183">
        <v>0</v>
      </c>
      <c r="T743" s="151">
        <f>IFERROR(S743/O736,"-")</f>
        <v>0</v>
      </c>
      <c r="U743" s="186" t="str">
        <f t="shared" si="711"/>
        <v>-</v>
      </c>
      <c r="V743" s="86">
        <f t="shared" si="741"/>
        <v>0</v>
      </c>
      <c r="W743" s="501"/>
      <c r="X743" s="501"/>
      <c r="Y743" s="101" t="s">
        <v>160</v>
      </c>
      <c r="Z743" s="183">
        <v>0</v>
      </c>
      <c r="AA743" s="151">
        <f>IFERROR(Z743/W736,"-")</f>
        <v>0</v>
      </c>
      <c r="AB743" s="183">
        <v>0</v>
      </c>
      <c r="AC743" s="151">
        <f>IFERROR(AB743/X736,"-")</f>
        <v>0</v>
      </c>
      <c r="AD743" s="186" t="str">
        <f t="shared" si="712"/>
        <v>-</v>
      </c>
      <c r="AE743" s="86">
        <f t="shared" si="742"/>
        <v>0</v>
      </c>
      <c r="AF743" s="501"/>
      <c r="AG743" s="501"/>
      <c r="AH743" s="101" t="s">
        <v>160</v>
      </c>
      <c r="AI743" s="183">
        <v>0</v>
      </c>
      <c r="AJ743" s="151">
        <f>IFERROR(AI743/AF736,"-")</f>
        <v>0</v>
      </c>
      <c r="AK743" s="183">
        <v>0</v>
      </c>
      <c r="AL743" s="151">
        <f>IFERROR(AK743/AG736,"-")</f>
        <v>0</v>
      </c>
      <c r="AM743" s="186" t="str">
        <f t="shared" si="713"/>
        <v>-</v>
      </c>
      <c r="AN743" s="86">
        <f t="shared" si="743"/>
        <v>0</v>
      </c>
      <c r="AO743" s="501"/>
      <c r="AP743" s="520"/>
      <c r="AQ743" s="101" t="s">
        <v>160</v>
      </c>
      <c r="AR743" s="183">
        <f t="shared" si="708"/>
        <v>1440</v>
      </c>
      <c r="AS743" s="151">
        <f>IFERROR(AR743/AO736,"-")</f>
        <v>3.6975913797312644E-7</v>
      </c>
      <c r="AT743" s="183">
        <f t="shared" si="709"/>
        <v>1</v>
      </c>
      <c r="AU743" s="151">
        <f>IFERROR(AT743/AP736,"-")</f>
        <v>1.6173378618793466E-4</v>
      </c>
      <c r="AV743" s="186">
        <f t="shared" si="714"/>
        <v>1440</v>
      </c>
      <c r="AW743" s="86">
        <f t="shared" si="744"/>
        <v>2.6420777299268145E-5</v>
      </c>
      <c r="AX743" s="98"/>
      <c r="AY743" s="66"/>
      <c r="AZ743" s="66"/>
      <c r="BA743" s="66"/>
      <c r="BB743" s="66"/>
      <c r="BC743" s="66"/>
      <c r="BD743" s="66"/>
      <c r="BE743" s="66"/>
      <c r="BF743" s="66"/>
      <c r="BG743" s="66"/>
      <c r="BH743" s="66"/>
      <c r="BI743" s="66"/>
      <c r="BP743" s="132"/>
      <c r="BQ743" s="132"/>
      <c r="BR743" s="132"/>
      <c r="BS743" s="132"/>
      <c r="BU743" s="66"/>
      <c r="BV743" s="124"/>
    </row>
    <row r="744" spans="2:74" s="10" customFormat="1" ht="14.25" customHeight="1">
      <c r="B744" s="505"/>
      <c r="C744" s="507"/>
      <c r="D744" s="494"/>
      <c r="E744" s="501"/>
      <c r="F744" s="501"/>
      <c r="G744" s="101" t="s">
        <v>151</v>
      </c>
      <c r="H744" s="183">
        <v>603119</v>
      </c>
      <c r="I744" s="151">
        <f>IFERROR(H744/E736,"-")</f>
        <v>2.1218380257470443E-4</v>
      </c>
      <c r="J744" s="183">
        <v>29</v>
      </c>
      <c r="K744" s="151">
        <f>IFERROR(J744/F736,"-")</f>
        <v>6.1142736664558297E-3</v>
      </c>
      <c r="L744" s="186">
        <f t="shared" si="710"/>
        <v>20797.206896551725</v>
      </c>
      <c r="M744" s="86">
        <f t="shared" si="740"/>
        <v>7.6620254167877617E-4</v>
      </c>
      <c r="N744" s="501"/>
      <c r="O744" s="501"/>
      <c r="P744" s="101" t="s">
        <v>151</v>
      </c>
      <c r="Q744" s="183">
        <v>450967</v>
      </c>
      <c r="R744" s="151">
        <f>IFERROR(Q744/N736,"-")</f>
        <v>1.1397237526990494E-3</v>
      </c>
      <c r="S744" s="183">
        <v>3</v>
      </c>
      <c r="T744" s="151">
        <f>IFERROR(S744/O736,"-")</f>
        <v>4.8622366288492711E-3</v>
      </c>
      <c r="U744" s="186">
        <f t="shared" si="711"/>
        <v>150322.33333333334</v>
      </c>
      <c r="V744" s="86">
        <f t="shared" si="741"/>
        <v>7.9262331897804434E-5</v>
      </c>
      <c r="W744" s="501"/>
      <c r="X744" s="501"/>
      <c r="Y744" s="101" t="s">
        <v>151</v>
      </c>
      <c r="Z744" s="183">
        <v>169916</v>
      </c>
      <c r="AA744" s="151">
        <f>IFERROR(Z744/W736,"-")</f>
        <v>7.6098130562780246E-4</v>
      </c>
      <c r="AB744" s="183">
        <v>4</v>
      </c>
      <c r="AC744" s="151">
        <f>IFERROR(AB744/X736,"-")</f>
        <v>1.3793103448275862E-2</v>
      </c>
      <c r="AD744" s="186">
        <f t="shared" si="712"/>
        <v>42479</v>
      </c>
      <c r="AE744" s="86">
        <f t="shared" si="742"/>
        <v>1.0568310919707258E-4</v>
      </c>
      <c r="AF744" s="501"/>
      <c r="AG744" s="501"/>
      <c r="AH744" s="101" t="s">
        <v>151</v>
      </c>
      <c r="AI744" s="183">
        <v>38062</v>
      </c>
      <c r="AJ744" s="151">
        <f>IFERROR(AI744/AF736,"-")</f>
        <v>8.7898097879804215E-5</v>
      </c>
      <c r="AK744" s="183">
        <v>3</v>
      </c>
      <c r="AL744" s="151">
        <f>IFERROR(AK744/AG736,"-")</f>
        <v>5.6285178236397749E-3</v>
      </c>
      <c r="AM744" s="186">
        <f t="shared" si="713"/>
        <v>12687.333333333334</v>
      </c>
      <c r="AN744" s="86">
        <f t="shared" si="743"/>
        <v>7.9262331897804434E-5</v>
      </c>
      <c r="AO744" s="501"/>
      <c r="AP744" s="520"/>
      <c r="AQ744" s="101" t="s">
        <v>151</v>
      </c>
      <c r="AR744" s="183">
        <f t="shared" si="708"/>
        <v>1262064</v>
      </c>
      <c r="AS744" s="151">
        <f>IFERROR(AR744/AO736,"-")</f>
        <v>3.2406923382424715E-4</v>
      </c>
      <c r="AT744" s="183">
        <f t="shared" si="709"/>
        <v>39</v>
      </c>
      <c r="AU744" s="151">
        <f>IFERROR(AT744/AP736,"-")</f>
        <v>6.3076176613294519E-3</v>
      </c>
      <c r="AV744" s="186">
        <f t="shared" si="714"/>
        <v>32360.615384615383</v>
      </c>
      <c r="AW744" s="86">
        <f t="shared" si="744"/>
        <v>1.0304103146714576E-3</v>
      </c>
      <c r="AX744" s="98"/>
      <c r="AY744" s="66"/>
      <c r="AZ744" s="66"/>
      <c r="BA744" s="66"/>
      <c r="BB744" s="66"/>
      <c r="BC744" s="66"/>
      <c r="BD744" s="66"/>
      <c r="BE744" s="66"/>
      <c r="BF744" s="66"/>
      <c r="BG744" s="66"/>
      <c r="BH744" s="66"/>
      <c r="BI744" s="66"/>
      <c r="BP744" s="132"/>
      <c r="BQ744" s="132"/>
      <c r="BR744" s="132"/>
      <c r="BS744" s="132"/>
      <c r="BU744" s="66"/>
      <c r="BV744" s="124"/>
    </row>
    <row r="745" spans="2:74" s="10" customFormat="1" ht="14.25" customHeight="1">
      <c r="B745" s="505"/>
      <c r="C745" s="507"/>
      <c r="D745" s="494"/>
      <c r="E745" s="501"/>
      <c r="F745" s="501"/>
      <c r="G745" s="101" t="s">
        <v>152</v>
      </c>
      <c r="H745" s="183">
        <v>1229535</v>
      </c>
      <c r="I745" s="151">
        <f>IFERROR(H745/E736,"-")</f>
        <v>4.3256374231070353E-4</v>
      </c>
      <c r="J745" s="183">
        <v>105</v>
      </c>
      <c r="K745" s="151">
        <f>IFERROR(J745/F736,"-")</f>
        <v>2.2137887413029727E-2</v>
      </c>
      <c r="L745" s="186">
        <f t="shared" si="710"/>
        <v>11709.857142857143</v>
      </c>
      <c r="M745" s="86">
        <f t="shared" si="740"/>
        <v>2.7741816164231553E-3</v>
      </c>
      <c r="N745" s="501"/>
      <c r="O745" s="501"/>
      <c r="P745" s="101" t="s">
        <v>152</v>
      </c>
      <c r="Q745" s="183">
        <v>134950</v>
      </c>
      <c r="R745" s="151">
        <f>IFERROR(Q745/N736,"-")</f>
        <v>3.4105759496091004E-4</v>
      </c>
      <c r="S745" s="183">
        <v>19</v>
      </c>
      <c r="T745" s="151">
        <f>IFERROR(S745/O736,"-")</f>
        <v>3.0794165316045379E-2</v>
      </c>
      <c r="U745" s="186">
        <f t="shared" si="711"/>
        <v>7102.6315789473683</v>
      </c>
      <c r="V745" s="86">
        <f t="shared" si="741"/>
        <v>5.0199476868609478E-4</v>
      </c>
      <c r="W745" s="501"/>
      <c r="X745" s="501"/>
      <c r="Y745" s="101" t="s">
        <v>152</v>
      </c>
      <c r="Z745" s="183">
        <v>52172</v>
      </c>
      <c r="AA745" s="151">
        <f>IFERROR(Z745/W736,"-")</f>
        <v>2.3365613995864843E-4</v>
      </c>
      <c r="AB745" s="183">
        <v>7</v>
      </c>
      <c r="AC745" s="151">
        <f>IFERROR(AB745/X736,"-")</f>
        <v>2.4137931034482758E-2</v>
      </c>
      <c r="AD745" s="186">
        <f t="shared" si="712"/>
        <v>7453.1428571428569</v>
      </c>
      <c r="AE745" s="86">
        <f t="shared" si="742"/>
        <v>1.8494544109487701E-4</v>
      </c>
      <c r="AF745" s="501"/>
      <c r="AG745" s="501"/>
      <c r="AH745" s="101" t="s">
        <v>152</v>
      </c>
      <c r="AI745" s="183">
        <v>307636</v>
      </c>
      <c r="AJ745" s="151">
        <f>IFERROR(AI745/AF736,"-")</f>
        <v>7.104361105394212E-4</v>
      </c>
      <c r="AK745" s="183">
        <v>28</v>
      </c>
      <c r="AL745" s="151">
        <f>IFERROR(AK745/AG736,"-")</f>
        <v>5.2532833020637902E-2</v>
      </c>
      <c r="AM745" s="186">
        <f t="shared" si="713"/>
        <v>10987</v>
      </c>
      <c r="AN745" s="86">
        <f t="shared" si="743"/>
        <v>7.3978176437950805E-4</v>
      </c>
      <c r="AO745" s="501"/>
      <c r="AP745" s="520"/>
      <c r="AQ745" s="101" t="s">
        <v>152</v>
      </c>
      <c r="AR745" s="183">
        <f t="shared" si="708"/>
        <v>1724293</v>
      </c>
      <c r="AS745" s="151">
        <f>IFERROR(AR745/AO736,"-")</f>
        <v>4.427590925646501E-4</v>
      </c>
      <c r="AT745" s="183">
        <f t="shared" si="709"/>
        <v>159</v>
      </c>
      <c r="AU745" s="151">
        <f>IFERROR(AT745/AP736,"-")</f>
        <v>2.5715672003881612E-2</v>
      </c>
      <c r="AV745" s="186">
        <f t="shared" si="714"/>
        <v>10844.610062893082</v>
      </c>
      <c r="AW745" s="86">
        <f t="shared" si="744"/>
        <v>4.2009035905836347E-3</v>
      </c>
      <c r="AX745" s="98"/>
      <c r="AY745" s="66"/>
      <c r="AZ745" s="66"/>
      <c r="BA745" s="66"/>
      <c r="BB745" s="66"/>
      <c r="BC745" s="66"/>
      <c r="BD745" s="66"/>
      <c r="BE745" s="66"/>
      <c r="BF745" s="66"/>
      <c r="BG745" s="66"/>
      <c r="BH745" s="66"/>
      <c r="BI745" s="66"/>
      <c r="BP745" s="132"/>
      <c r="BQ745" s="132"/>
      <c r="BR745" s="132"/>
      <c r="BS745" s="132"/>
      <c r="BU745" s="66"/>
      <c r="BV745" s="124"/>
    </row>
    <row r="746" spans="2:74" s="10" customFormat="1" ht="14.25" customHeight="1">
      <c r="B746" s="505"/>
      <c r="C746" s="507"/>
      <c r="D746" s="494"/>
      <c r="E746" s="501"/>
      <c r="F746" s="501"/>
      <c r="G746" s="101" t="s">
        <v>153</v>
      </c>
      <c r="H746" s="183">
        <v>2666746</v>
      </c>
      <c r="I746" s="151">
        <f>IFERROR(H746/E736,"-")</f>
        <v>9.381901528237093E-4</v>
      </c>
      <c r="J746" s="183">
        <v>18</v>
      </c>
      <c r="K746" s="151">
        <f>IFERROR(J746/F736,"-")</f>
        <v>3.7950664136622392E-3</v>
      </c>
      <c r="L746" s="186">
        <f t="shared" si="710"/>
        <v>148152.55555555556</v>
      </c>
      <c r="M746" s="86">
        <f t="shared" si="740"/>
        <v>4.755739913868266E-4</v>
      </c>
      <c r="N746" s="501"/>
      <c r="O746" s="501"/>
      <c r="P746" s="101" t="s">
        <v>153</v>
      </c>
      <c r="Q746" s="183">
        <v>18724</v>
      </c>
      <c r="R746" s="151">
        <f>IFERROR(Q746/N736,"-")</f>
        <v>4.7320951523142492E-5</v>
      </c>
      <c r="S746" s="183">
        <v>3</v>
      </c>
      <c r="T746" s="151">
        <f>IFERROR(S746/O736,"-")</f>
        <v>4.8622366288492711E-3</v>
      </c>
      <c r="U746" s="186">
        <f t="shared" si="711"/>
        <v>6241.333333333333</v>
      </c>
      <c r="V746" s="86">
        <f t="shared" si="741"/>
        <v>7.9262331897804434E-5</v>
      </c>
      <c r="W746" s="501"/>
      <c r="X746" s="501"/>
      <c r="Y746" s="101" t="s">
        <v>153</v>
      </c>
      <c r="Z746" s="183">
        <v>723392</v>
      </c>
      <c r="AA746" s="151">
        <f>IFERROR(Z746/W736,"-")</f>
        <v>3.2397642872990609E-3</v>
      </c>
      <c r="AB746" s="183">
        <v>2</v>
      </c>
      <c r="AC746" s="151">
        <f>IFERROR(AB746/X736,"-")</f>
        <v>6.8965517241379309E-3</v>
      </c>
      <c r="AD746" s="186">
        <f t="shared" si="712"/>
        <v>361696</v>
      </c>
      <c r="AE746" s="86">
        <f t="shared" si="742"/>
        <v>5.2841554598536289E-5</v>
      </c>
      <c r="AF746" s="501"/>
      <c r="AG746" s="501"/>
      <c r="AH746" s="101" t="s">
        <v>153</v>
      </c>
      <c r="AI746" s="183">
        <v>95024</v>
      </c>
      <c r="AJ746" s="151">
        <f>IFERROR(AI746/AF736,"-")</f>
        <v>2.1944272116364131E-4</v>
      </c>
      <c r="AK746" s="183">
        <v>3</v>
      </c>
      <c r="AL746" s="151">
        <f>IFERROR(AK746/AG736,"-")</f>
        <v>5.6285178236397749E-3</v>
      </c>
      <c r="AM746" s="186">
        <f t="shared" si="713"/>
        <v>31674.666666666668</v>
      </c>
      <c r="AN746" s="86">
        <f t="shared" si="743"/>
        <v>7.9262331897804434E-5</v>
      </c>
      <c r="AO746" s="501"/>
      <c r="AP746" s="520"/>
      <c r="AQ746" s="101" t="s">
        <v>153</v>
      </c>
      <c r="AR746" s="183">
        <f t="shared" si="708"/>
        <v>3503886</v>
      </c>
      <c r="AS746" s="151">
        <f>IFERROR(AR746/AO736,"-")</f>
        <v>8.9971796313618481E-4</v>
      </c>
      <c r="AT746" s="183">
        <f t="shared" si="709"/>
        <v>26</v>
      </c>
      <c r="AU746" s="151">
        <f>IFERROR(AT746/AP736,"-")</f>
        <v>4.2050784408863015E-3</v>
      </c>
      <c r="AV746" s="186">
        <f t="shared" si="714"/>
        <v>134764.84615384616</v>
      </c>
      <c r="AW746" s="86">
        <f t="shared" si="744"/>
        <v>6.8694020978097171E-4</v>
      </c>
      <c r="AX746" s="98"/>
      <c r="AY746" s="66"/>
      <c r="AZ746" s="66"/>
      <c r="BA746" s="66"/>
      <c r="BB746" s="66"/>
      <c r="BC746" s="66"/>
      <c r="BD746" s="66"/>
      <c r="BE746" s="66"/>
      <c r="BF746" s="66"/>
      <c r="BG746" s="66"/>
      <c r="BH746" s="66"/>
      <c r="BI746" s="66"/>
      <c r="BP746" s="132"/>
      <c r="BQ746" s="132"/>
      <c r="BR746" s="132"/>
      <c r="BS746" s="132"/>
      <c r="BU746" s="66"/>
      <c r="BV746" s="124"/>
    </row>
    <row r="747" spans="2:74" s="10" customFormat="1" ht="14.25" customHeight="1">
      <c r="B747" s="505"/>
      <c r="C747" s="507"/>
      <c r="D747" s="494"/>
      <c r="E747" s="501"/>
      <c r="F747" s="501"/>
      <c r="G747" s="101" t="s">
        <v>154</v>
      </c>
      <c r="H747" s="183">
        <v>2682410</v>
      </c>
      <c r="I747" s="151">
        <f>IFERROR(H747/E736,"-")</f>
        <v>9.4370091783613664E-4</v>
      </c>
      <c r="J747" s="183">
        <v>11</v>
      </c>
      <c r="K747" s="151">
        <f>IFERROR(J747/F736,"-")</f>
        <v>2.3192072527935905E-3</v>
      </c>
      <c r="L747" s="186">
        <f t="shared" si="710"/>
        <v>243855.45454545456</v>
      </c>
      <c r="M747" s="86">
        <f t="shared" si="740"/>
        <v>2.9062855029194956E-4</v>
      </c>
      <c r="N747" s="501"/>
      <c r="O747" s="501"/>
      <c r="P747" s="101" t="s">
        <v>154</v>
      </c>
      <c r="Q747" s="183">
        <v>14323</v>
      </c>
      <c r="R747" s="151">
        <f>IFERROR(Q747/N736,"-")</f>
        <v>3.6198354447018266E-5</v>
      </c>
      <c r="S747" s="183">
        <v>1</v>
      </c>
      <c r="T747" s="151">
        <f>IFERROR(S747/O736,"-")</f>
        <v>1.6207455429497568E-3</v>
      </c>
      <c r="U747" s="186">
        <f t="shared" si="711"/>
        <v>14323</v>
      </c>
      <c r="V747" s="86">
        <f t="shared" si="741"/>
        <v>2.6420777299268145E-5</v>
      </c>
      <c r="W747" s="501"/>
      <c r="X747" s="501"/>
      <c r="Y747" s="101" t="s">
        <v>154</v>
      </c>
      <c r="Z747" s="183">
        <v>1154225</v>
      </c>
      <c r="AA747" s="151">
        <f>IFERROR(Z747/W736,"-")</f>
        <v>5.1692815714132288E-3</v>
      </c>
      <c r="AB747" s="183">
        <v>5</v>
      </c>
      <c r="AC747" s="151">
        <f>IFERROR(AB747/X736,"-")</f>
        <v>1.7241379310344827E-2</v>
      </c>
      <c r="AD747" s="186">
        <f t="shared" si="712"/>
        <v>230845</v>
      </c>
      <c r="AE747" s="86">
        <f t="shared" si="742"/>
        <v>1.3210388649634072E-4</v>
      </c>
      <c r="AF747" s="501"/>
      <c r="AG747" s="501"/>
      <c r="AH747" s="101" t="s">
        <v>154</v>
      </c>
      <c r="AI747" s="183">
        <v>1729627</v>
      </c>
      <c r="AJ747" s="151">
        <f>IFERROR(AI747/AF736,"-")</f>
        <v>3.9942967616402739E-3</v>
      </c>
      <c r="AK747" s="183">
        <v>7</v>
      </c>
      <c r="AL747" s="151">
        <f>IFERROR(AK747/AG736,"-")</f>
        <v>1.3133208255159476E-2</v>
      </c>
      <c r="AM747" s="186">
        <f t="shared" si="713"/>
        <v>247089.57142857142</v>
      </c>
      <c r="AN747" s="86">
        <f t="shared" si="743"/>
        <v>1.8494544109487701E-4</v>
      </c>
      <c r="AO747" s="501"/>
      <c r="AP747" s="520"/>
      <c r="AQ747" s="101" t="s">
        <v>154</v>
      </c>
      <c r="AR747" s="183">
        <f t="shared" si="708"/>
        <v>5580585</v>
      </c>
      <c r="AS747" s="151">
        <f>IFERROR(AR747/AO736,"-")</f>
        <v>1.4329668742956666E-3</v>
      </c>
      <c r="AT747" s="183">
        <f t="shared" si="709"/>
        <v>24</v>
      </c>
      <c r="AU747" s="151">
        <f>IFERROR(AT747/AP736,"-")</f>
        <v>3.8816108685104317E-3</v>
      </c>
      <c r="AV747" s="186">
        <f t="shared" si="714"/>
        <v>232524.375</v>
      </c>
      <c r="AW747" s="86">
        <f t="shared" si="744"/>
        <v>6.3409865518243547E-4</v>
      </c>
      <c r="AX747" s="98"/>
      <c r="AY747" s="66"/>
      <c r="AZ747" s="66"/>
      <c r="BA747" s="66"/>
      <c r="BB747" s="66"/>
      <c r="BC747" s="66"/>
      <c r="BD747" s="66"/>
      <c r="BE747" s="66"/>
      <c r="BF747" s="66"/>
      <c r="BG747" s="66"/>
      <c r="BH747" s="66"/>
      <c r="BI747" s="66"/>
      <c r="BP747" s="132"/>
      <c r="BQ747" s="132"/>
      <c r="BR747" s="132"/>
      <c r="BS747" s="132"/>
      <c r="BU747" s="66"/>
      <c r="BV747" s="124"/>
    </row>
    <row r="748" spans="2:74" s="10" customFormat="1" ht="14.25" customHeight="1">
      <c r="B748" s="505"/>
      <c r="C748" s="507"/>
      <c r="D748" s="494"/>
      <c r="E748" s="501"/>
      <c r="F748" s="501"/>
      <c r="G748" s="101" t="s">
        <v>155</v>
      </c>
      <c r="H748" s="183">
        <v>14904744</v>
      </c>
      <c r="I748" s="151">
        <f>IFERROR(H748/E736,"-")</f>
        <v>5.2436505205813617E-3</v>
      </c>
      <c r="J748" s="183">
        <v>438</v>
      </c>
      <c r="K748" s="151">
        <f>IFERROR(J748/F736,"-")</f>
        <v>9.2346616065781151E-2</v>
      </c>
      <c r="L748" s="186">
        <f t="shared" si="710"/>
        <v>34029.095890410958</v>
      </c>
      <c r="M748" s="86">
        <f t="shared" si="740"/>
        <v>1.1572300457079448E-2</v>
      </c>
      <c r="N748" s="501"/>
      <c r="O748" s="501"/>
      <c r="P748" s="101" t="s">
        <v>155</v>
      </c>
      <c r="Q748" s="183">
        <v>4203198</v>
      </c>
      <c r="R748" s="151">
        <f>IFERROR(Q748/N736,"-")</f>
        <v>1.0622694338825544E-2</v>
      </c>
      <c r="S748" s="183">
        <v>73</v>
      </c>
      <c r="T748" s="151">
        <f>IFERROR(S748/O736,"-")</f>
        <v>0.11831442463533225</v>
      </c>
      <c r="U748" s="186">
        <f t="shared" si="711"/>
        <v>57578.054794520547</v>
      </c>
      <c r="V748" s="86">
        <f t="shared" si="741"/>
        <v>1.9287167428465746E-3</v>
      </c>
      <c r="W748" s="501"/>
      <c r="X748" s="501"/>
      <c r="Y748" s="101" t="s">
        <v>155</v>
      </c>
      <c r="Z748" s="183">
        <v>2538844</v>
      </c>
      <c r="AA748" s="151">
        <f>IFERROR(Z748/W736,"-")</f>
        <v>1.1370399620431933E-2</v>
      </c>
      <c r="AB748" s="183">
        <v>40</v>
      </c>
      <c r="AC748" s="151">
        <f>IFERROR(AB748/X736,"-")</f>
        <v>0.13793103448275862</v>
      </c>
      <c r="AD748" s="186">
        <f t="shared" si="712"/>
        <v>63471.1</v>
      </c>
      <c r="AE748" s="86">
        <f t="shared" si="742"/>
        <v>1.0568310919707258E-3</v>
      </c>
      <c r="AF748" s="501"/>
      <c r="AG748" s="501"/>
      <c r="AH748" s="101" t="s">
        <v>155</v>
      </c>
      <c r="AI748" s="183">
        <v>6937620</v>
      </c>
      <c r="AJ748" s="151">
        <f>IFERROR(AI748/AF736,"-")</f>
        <v>1.6021323152038445E-2</v>
      </c>
      <c r="AK748" s="183">
        <v>78</v>
      </c>
      <c r="AL748" s="151">
        <f>IFERROR(AK748/AG736,"-")</f>
        <v>0.14634146341463414</v>
      </c>
      <c r="AM748" s="186">
        <f t="shared" si="713"/>
        <v>88943.846153846156</v>
      </c>
      <c r="AN748" s="86">
        <f t="shared" si="743"/>
        <v>2.0608206293429151E-3</v>
      </c>
      <c r="AO748" s="501"/>
      <c r="AP748" s="520"/>
      <c r="AQ748" s="101" t="s">
        <v>155</v>
      </c>
      <c r="AR748" s="183">
        <f t="shared" si="708"/>
        <v>28584406</v>
      </c>
      <c r="AS748" s="151">
        <f>IFERROR(AR748/AO736,"-")</f>
        <v>7.3398231403012945E-3</v>
      </c>
      <c r="AT748" s="183">
        <f t="shared" si="709"/>
        <v>629</v>
      </c>
      <c r="AU748" s="151">
        <f>IFERROR(AT748/AP736,"-")</f>
        <v>0.1017305515122109</v>
      </c>
      <c r="AV748" s="186">
        <f t="shared" si="714"/>
        <v>45444.206677265502</v>
      </c>
      <c r="AW748" s="86">
        <f t="shared" si="744"/>
        <v>1.6618668921239664E-2</v>
      </c>
      <c r="AX748" s="98"/>
      <c r="AY748" s="66"/>
      <c r="AZ748" s="66"/>
      <c r="BA748" s="66"/>
      <c r="BB748" s="66"/>
      <c r="BC748" s="66"/>
      <c r="BD748" s="66"/>
      <c r="BE748" s="66"/>
      <c r="BF748" s="66"/>
      <c r="BG748" s="66"/>
      <c r="BH748" s="66"/>
      <c r="BI748" s="66"/>
      <c r="BP748" s="132"/>
      <c r="BQ748" s="132"/>
      <c r="BR748" s="132"/>
      <c r="BS748" s="132"/>
      <c r="BU748" s="66"/>
      <c r="BV748" s="124"/>
    </row>
    <row r="749" spans="2:74" s="10" customFormat="1" ht="14.25" customHeight="1">
      <c r="B749" s="505"/>
      <c r="C749" s="507"/>
      <c r="D749" s="494"/>
      <c r="E749" s="501"/>
      <c r="F749" s="501"/>
      <c r="G749" s="101" t="s">
        <v>156</v>
      </c>
      <c r="H749" s="183">
        <v>33536814</v>
      </c>
      <c r="I749" s="151">
        <f>IFERROR(H749/E736,"-")</f>
        <v>1.1798614735666731E-2</v>
      </c>
      <c r="J749" s="183">
        <v>302</v>
      </c>
      <c r="K749" s="151">
        <f>IFERROR(J749/F736,"-")</f>
        <v>6.3672780940333129E-2</v>
      </c>
      <c r="L749" s="186">
        <f t="shared" si="710"/>
        <v>111049.05298013244</v>
      </c>
      <c r="M749" s="86">
        <f t="shared" si="740"/>
        <v>7.9790747443789795E-3</v>
      </c>
      <c r="N749" s="501"/>
      <c r="O749" s="501"/>
      <c r="P749" s="101" t="s">
        <v>156</v>
      </c>
      <c r="Q749" s="183">
        <v>4070168</v>
      </c>
      <c r="R749" s="151">
        <f>IFERROR(Q749/N736,"-")</f>
        <v>1.0286489137953742E-2</v>
      </c>
      <c r="S749" s="183">
        <v>41</v>
      </c>
      <c r="T749" s="151">
        <f>IFERROR(S749/O736,"-")</f>
        <v>6.6450567260940036E-2</v>
      </c>
      <c r="U749" s="186">
        <f t="shared" si="711"/>
        <v>99272.390243902439</v>
      </c>
      <c r="V749" s="86">
        <f t="shared" si="741"/>
        <v>1.083251869269994E-3</v>
      </c>
      <c r="W749" s="501"/>
      <c r="X749" s="501"/>
      <c r="Y749" s="101" t="s">
        <v>156</v>
      </c>
      <c r="Z749" s="183">
        <v>2692061</v>
      </c>
      <c r="AA749" s="151">
        <f>IFERROR(Z749/W736,"-")</f>
        <v>1.2056593226121657E-2</v>
      </c>
      <c r="AB749" s="183">
        <v>19</v>
      </c>
      <c r="AC749" s="151">
        <f>IFERROR(AB749/X736,"-")</f>
        <v>6.5517241379310351E-2</v>
      </c>
      <c r="AD749" s="186">
        <f t="shared" si="712"/>
        <v>141687.42105263157</v>
      </c>
      <c r="AE749" s="86">
        <f t="shared" si="742"/>
        <v>5.0199476868609478E-4</v>
      </c>
      <c r="AF749" s="501"/>
      <c r="AG749" s="501"/>
      <c r="AH749" s="101" t="s">
        <v>156</v>
      </c>
      <c r="AI749" s="183">
        <v>8443363</v>
      </c>
      <c r="AJ749" s="151">
        <f>IFERROR(AI749/AF736,"-")</f>
        <v>1.9498595644178374E-2</v>
      </c>
      <c r="AK749" s="183">
        <v>54</v>
      </c>
      <c r="AL749" s="151">
        <f>IFERROR(AK749/AG736,"-")</f>
        <v>0.10131332082551595</v>
      </c>
      <c r="AM749" s="186">
        <f t="shared" si="713"/>
        <v>156358.57407407407</v>
      </c>
      <c r="AN749" s="86">
        <f t="shared" si="743"/>
        <v>1.4267219741604799E-3</v>
      </c>
      <c r="AO749" s="501"/>
      <c r="AP749" s="520"/>
      <c r="AQ749" s="101" t="s">
        <v>156</v>
      </c>
      <c r="AR749" s="183">
        <f t="shared" si="708"/>
        <v>48742406</v>
      </c>
      <c r="AS749" s="151">
        <f>IFERROR(AR749/AO736,"-")</f>
        <v>1.2515937517566769E-2</v>
      </c>
      <c r="AT749" s="183">
        <f t="shared" si="709"/>
        <v>416</v>
      </c>
      <c r="AU749" s="151">
        <f>IFERROR(AT749/AP736,"-")</f>
        <v>6.7281255054180825E-2</v>
      </c>
      <c r="AV749" s="186">
        <f t="shared" si="714"/>
        <v>117169.24519230769</v>
      </c>
      <c r="AW749" s="86">
        <f t="shared" si="744"/>
        <v>1.0991043356495547E-2</v>
      </c>
      <c r="AX749" s="98"/>
      <c r="AY749" s="66"/>
      <c r="AZ749" s="66"/>
      <c r="BA749" s="66"/>
      <c r="BB749" s="66"/>
      <c r="BC749" s="66"/>
      <c r="BD749" s="66"/>
      <c r="BE749" s="66"/>
      <c r="BF749" s="66"/>
      <c r="BG749" s="66"/>
      <c r="BH749" s="66"/>
      <c r="BI749" s="66"/>
      <c r="BP749" s="132"/>
      <c r="BQ749" s="132"/>
      <c r="BR749" s="132"/>
      <c r="BS749" s="132"/>
      <c r="BU749" s="66"/>
      <c r="BV749" s="124"/>
    </row>
    <row r="750" spans="2:74" s="10" customFormat="1" ht="14.25" customHeight="1">
      <c r="B750" s="505"/>
      <c r="C750" s="507"/>
      <c r="D750" s="494"/>
      <c r="E750" s="501"/>
      <c r="F750" s="501"/>
      <c r="G750" s="101" t="s">
        <v>157</v>
      </c>
      <c r="H750" s="183">
        <v>8399004</v>
      </c>
      <c r="I750" s="151">
        <f>IFERROR(H750/E736,"-")</f>
        <v>2.9548606602679615E-3</v>
      </c>
      <c r="J750" s="183">
        <v>194</v>
      </c>
      <c r="K750" s="151">
        <f>IFERROR(J750/F736,"-")</f>
        <v>4.0902382458359685E-2</v>
      </c>
      <c r="L750" s="186">
        <f t="shared" si="710"/>
        <v>43293.83505154639</v>
      </c>
      <c r="M750" s="86">
        <f t="shared" si="740"/>
        <v>5.1256307960580198E-3</v>
      </c>
      <c r="N750" s="501"/>
      <c r="O750" s="501"/>
      <c r="P750" s="101" t="s">
        <v>157</v>
      </c>
      <c r="Q750" s="183">
        <v>1235837</v>
      </c>
      <c r="R750" s="151">
        <f>IFERROR(Q750/N736,"-")</f>
        <v>3.1233167468225726E-3</v>
      </c>
      <c r="S750" s="183">
        <v>30</v>
      </c>
      <c r="T750" s="151">
        <f>IFERROR(S750/O736,"-")</f>
        <v>4.8622366288492709E-2</v>
      </c>
      <c r="U750" s="186">
        <f t="shared" si="711"/>
        <v>41194.566666666666</v>
      </c>
      <c r="V750" s="86">
        <f t="shared" si="741"/>
        <v>7.9262331897804429E-4</v>
      </c>
      <c r="W750" s="501"/>
      <c r="X750" s="501"/>
      <c r="Y750" s="101" t="s">
        <v>157</v>
      </c>
      <c r="Z750" s="183">
        <v>1379223</v>
      </c>
      <c r="AA750" s="151">
        <f>IFERROR(Z750/W736,"-")</f>
        <v>6.1769516660696725E-3</v>
      </c>
      <c r="AB750" s="183">
        <v>18</v>
      </c>
      <c r="AC750" s="151">
        <f>IFERROR(AB750/X736,"-")</f>
        <v>6.2068965517241378E-2</v>
      </c>
      <c r="AD750" s="186">
        <f t="shared" si="712"/>
        <v>76623.5</v>
      </c>
      <c r="AE750" s="86">
        <f t="shared" si="742"/>
        <v>4.755739913868266E-4</v>
      </c>
      <c r="AF750" s="501"/>
      <c r="AG750" s="501"/>
      <c r="AH750" s="101" t="s">
        <v>157</v>
      </c>
      <c r="AI750" s="183">
        <v>3339236</v>
      </c>
      <c r="AJ750" s="151">
        <f>IFERROR(AI750/AF736,"-")</f>
        <v>7.7114311589450346E-3</v>
      </c>
      <c r="AK750" s="183">
        <v>44</v>
      </c>
      <c r="AL750" s="151">
        <f>IFERROR(AK750/AG736,"-")</f>
        <v>8.2551594746716694E-2</v>
      </c>
      <c r="AM750" s="186">
        <f t="shared" si="713"/>
        <v>75891.727272727279</v>
      </c>
      <c r="AN750" s="86">
        <f t="shared" si="743"/>
        <v>1.1625142011677983E-3</v>
      </c>
      <c r="AO750" s="501"/>
      <c r="AP750" s="520"/>
      <c r="AQ750" s="101" t="s">
        <v>157</v>
      </c>
      <c r="AR750" s="183">
        <f t="shared" si="708"/>
        <v>14353300</v>
      </c>
      <c r="AS750" s="151">
        <f>IFERROR(AR750/AO736,"-")</f>
        <v>3.6855998854650527E-3</v>
      </c>
      <c r="AT750" s="183">
        <f t="shared" si="709"/>
        <v>286</v>
      </c>
      <c r="AU750" s="151">
        <f>IFERROR(AT750/AP736,"-")</f>
        <v>4.6255862849749314E-2</v>
      </c>
      <c r="AV750" s="186">
        <f t="shared" si="714"/>
        <v>50186.36363636364</v>
      </c>
      <c r="AW750" s="86">
        <f t="shared" si="744"/>
        <v>7.5563423075906896E-3</v>
      </c>
      <c r="AX750" s="98"/>
      <c r="AY750" s="66"/>
      <c r="AZ750" s="66"/>
      <c r="BA750" s="66"/>
      <c r="BB750" s="66"/>
      <c r="BC750" s="66"/>
      <c r="BD750" s="66"/>
      <c r="BE750" s="66"/>
      <c r="BF750" s="66"/>
      <c r="BG750" s="66"/>
      <c r="BH750" s="66"/>
      <c r="BI750" s="66"/>
      <c r="BP750" s="132"/>
      <c r="BQ750" s="132"/>
      <c r="BR750" s="132"/>
      <c r="BS750" s="132"/>
      <c r="BU750" s="66"/>
      <c r="BV750" s="124"/>
    </row>
    <row r="751" spans="2:74" s="10" customFormat="1" ht="14.25" customHeight="1">
      <c r="B751" s="505"/>
      <c r="C751" s="507"/>
      <c r="D751" s="494"/>
      <c r="E751" s="501"/>
      <c r="F751" s="501"/>
      <c r="G751" s="102" t="s">
        <v>158</v>
      </c>
      <c r="H751" s="184">
        <v>7316753</v>
      </c>
      <c r="I751" s="152">
        <f>IFERROR(H751/E736,"-")</f>
        <v>2.5741130258537309E-3</v>
      </c>
      <c r="J751" s="184">
        <v>322</v>
      </c>
      <c r="K751" s="152">
        <f>IFERROR(J751/F736,"-")</f>
        <v>6.7889521399957839E-2</v>
      </c>
      <c r="L751" s="187">
        <f t="shared" si="710"/>
        <v>22722.835403726709</v>
      </c>
      <c r="M751" s="87">
        <f t="shared" si="740"/>
        <v>8.5074902903643432E-3</v>
      </c>
      <c r="N751" s="501"/>
      <c r="O751" s="501"/>
      <c r="P751" s="102" t="s">
        <v>158</v>
      </c>
      <c r="Q751" s="184">
        <v>920747</v>
      </c>
      <c r="R751" s="152">
        <f>IFERROR(Q751/N736,"-")</f>
        <v>2.3269933856055803E-3</v>
      </c>
      <c r="S751" s="184">
        <v>41</v>
      </c>
      <c r="T751" s="152">
        <f>IFERROR(S751/O736,"-")</f>
        <v>6.6450567260940036E-2</v>
      </c>
      <c r="U751" s="187">
        <f t="shared" si="711"/>
        <v>22457.243902439026</v>
      </c>
      <c r="V751" s="87">
        <f t="shared" si="741"/>
        <v>1.083251869269994E-3</v>
      </c>
      <c r="W751" s="501"/>
      <c r="X751" s="501"/>
      <c r="Y751" s="102" t="s">
        <v>158</v>
      </c>
      <c r="Z751" s="184">
        <v>382926</v>
      </c>
      <c r="AA751" s="152">
        <f>IFERROR(Z751/W736,"-")</f>
        <v>1.7149622604041518E-3</v>
      </c>
      <c r="AB751" s="184">
        <v>26</v>
      </c>
      <c r="AC751" s="152">
        <f>IFERROR(AB751/X736,"-")</f>
        <v>8.9655172413793102E-2</v>
      </c>
      <c r="AD751" s="187">
        <f t="shared" si="712"/>
        <v>14727.923076923076</v>
      </c>
      <c r="AE751" s="87">
        <f t="shared" si="742"/>
        <v>6.8694020978097171E-4</v>
      </c>
      <c r="AF751" s="501"/>
      <c r="AG751" s="501"/>
      <c r="AH751" s="102" t="s">
        <v>158</v>
      </c>
      <c r="AI751" s="184">
        <v>983249</v>
      </c>
      <c r="AJ751" s="152">
        <f>IFERROR(AI751/AF736,"-")</f>
        <v>2.2706562146555518E-3</v>
      </c>
      <c r="AK751" s="184">
        <v>61</v>
      </c>
      <c r="AL751" s="152">
        <f>IFERROR(AK751/AG736,"-")</f>
        <v>0.11444652908067542</v>
      </c>
      <c r="AM751" s="187">
        <f t="shared" si="713"/>
        <v>16118.836065573771</v>
      </c>
      <c r="AN751" s="87">
        <f t="shared" si="743"/>
        <v>1.6116674152553568E-3</v>
      </c>
      <c r="AO751" s="501"/>
      <c r="AP751" s="520"/>
      <c r="AQ751" s="102" t="s">
        <v>158</v>
      </c>
      <c r="AR751" s="184">
        <f t="shared" si="708"/>
        <v>9603675</v>
      </c>
      <c r="AS751" s="152">
        <f>IFERROR(AR751/AO736,"-")</f>
        <v>2.4660045759542118E-3</v>
      </c>
      <c r="AT751" s="184">
        <f t="shared" si="709"/>
        <v>450</v>
      </c>
      <c r="AU751" s="152">
        <f>IFERROR(AT751/AP736,"-")</f>
        <v>7.2780203784570591E-2</v>
      </c>
      <c r="AV751" s="187">
        <f t="shared" si="714"/>
        <v>21341.5</v>
      </c>
      <c r="AW751" s="87">
        <f t="shared" si="744"/>
        <v>1.1889349784670666E-2</v>
      </c>
      <c r="AX751" s="98"/>
      <c r="AY751" s="66"/>
      <c r="AZ751" s="66"/>
      <c r="BA751" s="66"/>
      <c r="BB751" s="66"/>
      <c r="BC751" s="66"/>
      <c r="BD751" s="66"/>
      <c r="BE751" s="66"/>
      <c r="BF751" s="66"/>
      <c r="BG751" s="66"/>
      <c r="BH751" s="66"/>
      <c r="BI751" s="66"/>
      <c r="BP751" s="132"/>
      <c r="BQ751" s="132"/>
      <c r="BR751" s="132"/>
      <c r="BS751" s="132"/>
      <c r="BU751" s="66"/>
      <c r="BV751" s="124"/>
    </row>
    <row r="752" spans="2:74" s="10" customFormat="1" ht="14.25" customHeight="1">
      <c r="B752" s="505"/>
      <c r="C752" s="508"/>
      <c r="D752" s="495"/>
      <c r="E752" s="502"/>
      <c r="F752" s="502"/>
      <c r="G752" s="103" t="s">
        <v>81</v>
      </c>
      <c r="H752" s="174">
        <v>497693637</v>
      </c>
      <c r="I752" s="152">
        <f>IFERROR(H752/E736,"-")</f>
        <v>0.17509401696165203</v>
      </c>
      <c r="J752" s="184">
        <v>3525</v>
      </c>
      <c r="K752" s="152">
        <f>IFERROR(J752/F736,"-")</f>
        <v>0.74320050600885512</v>
      </c>
      <c r="L752" s="187">
        <f t="shared" si="710"/>
        <v>141189.68425531915</v>
      </c>
      <c r="M752" s="88">
        <f t="shared" si="740"/>
        <v>9.3133239979920207E-2</v>
      </c>
      <c r="N752" s="502"/>
      <c r="O752" s="502"/>
      <c r="P752" s="103" t="s">
        <v>81</v>
      </c>
      <c r="Q752" s="174">
        <v>74856871</v>
      </c>
      <c r="R752" s="152">
        <f>IFERROR(Q752/N736,"-")</f>
        <v>0.18918491581740715</v>
      </c>
      <c r="S752" s="184">
        <v>492</v>
      </c>
      <c r="T752" s="152">
        <f>IFERROR(S752/O736,"-")</f>
        <v>0.79740680713128043</v>
      </c>
      <c r="U752" s="187">
        <f t="shared" si="711"/>
        <v>152148.11178861788</v>
      </c>
      <c r="V752" s="88">
        <f t="shared" si="741"/>
        <v>1.2999022431239926E-2</v>
      </c>
      <c r="W752" s="502"/>
      <c r="X752" s="502"/>
      <c r="Y752" s="103" t="s">
        <v>81</v>
      </c>
      <c r="Z752" s="174">
        <v>42847525</v>
      </c>
      <c r="AA752" s="152">
        <f>IFERROR(Z752/W736,"-")</f>
        <v>0.19189579272946578</v>
      </c>
      <c r="AB752" s="184">
        <v>236</v>
      </c>
      <c r="AC752" s="152">
        <f>IFERROR(AB752/X736,"-")</f>
        <v>0.81379310344827582</v>
      </c>
      <c r="AD752" s="187">
        <f t="shared" si="712"/>
        <v>181557.30932203389</v>
      </c>
      <c r="AE752" s="88">
        <f t="shared" si="742"/>
        <v>6.2353034426272822E-3</v>
      </c>
      <c r="AF752" s="502"/>
      <c r="AG752" s="502"/>
      <c r="AH752" s="103" t="s">
        <v>81</v>
      </c>
      <c r="AI752" s="174">
        <v>76526480</v>
      </c>
      <c r="AJ752" s="152">
        <f>IFERROR(AI752/AF736,"-")</f>
        <v>0.17672565891011716</v>
      </c>
      <c r="AK752" s="184">
        <v>450</v>
      </c>
      <c r="AL752" s="152">
        <f>IFERROR(AK752/AG736,"-")</f>
        <v>0.84427767354596628</v>
      </c>
      <c r="AM752" s="187">
        <f t="shared" si="713"/>
        <v>170058.84444444443</v>
      </c>
      <c r="AN752" s="88">
        <f t="shared" si="743"/>
        <v>1.1889349784670666E-2</v>
      </c>
      <c r="AO752" s="502"/>
      <c r="AP752" s="521"/>
      <c r="AQ752" s="103" t="s">
        <v>81</v>
      </c>
      <c r="AR752" s="174">
        <f t="shared" si="708"/>
        <v>691924513</v>
      </c>
      <c r="AS752" s="152">
        <f>IFERROR(AR752/AO736,"-")</f>
        <v>0.17767042463149677</v>
      </c>
      <c r="AT752" s="184">
        <f t="shared" si="709"/>
        <v>4703</v>
      </c>
      <c r="AU752" s="152">
        <f>IFERROR(AT752/AP736,"-")</f>
        <v>0.7606339964418567</v>
      </c>
      <c r="AV752" s="187">
        <f t="shared" si="714"/>
        <v>147124.07250691048</v>
      </c>
      <c r="AW752" s="88">
        <f t="shared" si="744"/>
        <v>0.12425691563845809</v>
      </c>
      <c r="AX752" s="98"/>
      <c r="AY752" s="66"/>
      <c r="AZ752" s="66"/>
      <c r="BA752" s="66"/>
      <c r="BB752" s="66"/>
      <c r="BC752" s="66"/>
      <c r="BD752" s="66"/>
      <c r="BE752" s="66"/>
      <c r="BF752" s="66"/>
      <c r="BG752" s="66"/>
      <c r="BH752" s="66"/>
      <c r="BI752" s="66"/>
      <c r="BP752" s="132"/>
      <c r="BQ752" s="132"/>
      <c r="BR752" s="132"/>
      <c r="BS752" s="132"/>
      <c r="BU752" s="66"/>
      <c r="BV752" s="124"/>
    </row>
    <row r="753" spans="2:74" s="10" customFormat="1" ht="14.25" customHeight="1">
      <c r="B753" s="505">
        <v>45</v>
      </c>
      <c r="C753" s="506" t="s">
        <v>47</v>
      </c>
      <c r="D753" s="493">
        <f>BL49</f>
        <v>12995</v>
      </c>
      <c r="E753" s="503">
        <f t="shared" ref="E753" si="745">VLOOKUP(C753,$AY$5:$BI$78,2,0)</f>
        <v>699431960</v>
      </c>
      <c r="F753" s="503">
        <f t="shared" ref="F753" si="746">VLOOKUP(C753,$AY$5:$BI$78,7,0)</f>
        <v>1203</v>
      </c>
      <c r="G753" s="99" t="s">
        <v>144</v>
      </c>
      <c r="H753" s="182">
        <v>9435928</v>
      </c>
      <c r="I753" s="150">
        <f>IFERROR(H753/E753,"-")</f>
        <v>1.3490844770662182E-2</v>
      </c>
      <c r="J753" s="182">
        <v>202</v>
      </c>
      <c r="K753" s="150">
        <f>IFERROR(J753/F753,"-")</f>
        <v>0.16791354945968412</v>
      </c>
      <c r="L753" s="185">
        <f t="shared" si="710"/>
        <v>46712.514851485146</v>
      </c>
      <c r="M753" s="85">
        <f>IFERROR(J753/$BL$49,0)</f>
        <v>1.5544440169295883E-2</v>
      </c>
      <c r="N753" s="503">
        <f t="shared" ref="N753" si="747">VLOOKUP(C753,$AY$5:$BI$78,3,0)</f>
        <v>112474150</v>
      </c>
      <c r="O753" s="503">
        <f t="shared" ref="O753" si="748">VLOOKUP(C753,$AY$5:$BI$78,8,0)</f>
        <v>167</v>
      </c>
      <c r="P753" s="99" t="s">
        <v>144</v>
      </c>
      <c r="Q753" s="182">
        <v>1793837</v>
      </c>
      <c r="R753" s="150">
        <f>IFERROR(Q753/N753,"-")</f>
        <v>1.5948882476551279E-2</v>
      </c>
      <c r="S753" s="182">
        <v>31</v>
      </c>
      <c r="T753" s="150">
        <f>IFERROR(S753/O753,"-")</f>
        <v>0.18562874251497005</v>
      </c>
      <c r="U753" s="185">
        <f t="shared" si="711"/>
        <v>57865.709677419356</v>
      </c>
      <c r="V753" s="85">
        <f>IFERROR(S753/$BL$49,0)</f>
        <v>2.38553289726818E-3</v>
      </c>
      <c r="W753" s="503">
        <f t="shared" ref="W753" si="749">VLOOKUP(C753,$AY$5:$BI$78,4,0)</f>
        <v>71603160</v>
      </c>
      <c r="X753" s="503">
        <f t="shared" ref="X753" si="750">VLOOKUP(C753,$AY$5:$BI$78,9,0)</f>
        <v>104</v>
      </c>
      <c r="Y753" s="99" t="s">
        <v>144</v>
      </c>
      <c r="Z753" s="182">
        <v>1143038</v>
      </c>
      <c r="AA753" s="150">
        <f>IFERROR(Z753/W753,"-")</f>
        <v>1.5963513342148586E-2</v>
      </c>
      <c r="AB753" s="182">
        <v>26</v>
      </c>
      <c r="AC753" s="150">
        <f>IFERROR(AB753/X753,"-")</f>
        <v>0.25</v>
      </c>
      <c r="AD753" s="185">
        <f t="shared" si="712"/>
        <v>43963</v>
      </c>
      <c r="AE753" s="85">
        <f>IFERROR(AB753/$BL$49,0)</f>
        <v>2.0007695267410543E-3</v>
      </c>
      <c r="AF753" s="503">
        <f t="shared" ref="AF753" si="751">VLOOKUP(C753,$AY$5:$BI$78,5,0)</f>
        <v>147398930</v>
      </c>
      <c r="AG753" s="503">
        <f t="shared" ref="AG753" si="752">VLOOKUP(C753,$AY$5:$BI$78,10,0)</f>
        <v>159</v>
      </c>
      <c r="AH753" s="99" t="s">
        <v>144</v>
      </c>
      <c r="AI753" s="182">
        <v>1017679</v>
      </c>
      <c r="AJ753" s="150">
        <f>IFERROR(AI753/AF753,"-")</f>
        <v>6.9042495763028946E-3</v>
      </c>
      <c r="AK753" s="182">
        <v>36</v>
      </c>
      <c r="AL753" s="150">
        <f>IFERROR(AK753/AG753,"-")</f>
        <v>0.22641509433962265</v>
      </c>
      <c r="AM753" s="185">
        <f t="shared" si="713"/>
        <v>28268.861111111109</v>
      </c>
      <c r="AN753" s="85">
        <f>IFERROR(AK753/$BL$49,0)</f>
        <v>2.7702962677953057E-3</v>
      </c>
      <c r="AO753" s="503">
        <f t="shared" ref="AO753" si="753">VLOOKUP(C753,$AY$5:$BI$78,6,0)</f>
        <v>1030908200</v>
      </c>
      <c r="AP753" s="519">
        <f t="shared" ref="AP753" si="754">VLOOKUP(C753,$AY$5:$BI$78,11,0)</f>
        <v>1633</v>
      </c>
      <c r="AQ753" s="99" t="s">
        <v>144</v>
      </c>
      <c r="AR753" s="182">
        <f t="shared" si="708"/>
        <v>13390482</v>
      </c>
      <c r="AS753" s="150">
        <f>IFERROR(AR753/AO753,"-")</f>
        <v>1.2989014928778334E-2</v>
      </c>
      <c r="AT753" s="182">
        <f t="shared" si="709"/>
        <v>295</v>
      </c>
      <c r="AU753" s="150">
        <f>IFERROR(AT753/AP753,"-")</f>
        <v>0.18064911206368647</v>
      </c>
      <c r="AV753" s="185">
        <f t="shared" si="714"/>
        <v>45391.464406779662</v>
      </c>
      <c r="AW753" s="85">
        <f>IFERROR(AT753/$BL$49,0)</f>
        <v>2.2701038861100423E-2</v>
      </c>
      <c r="AX753" s="98"/>
      <c r="AY753" s="66"/>
      <c r="AZ753" s="66"/>
      <c r="BA753" s="66"/>
      <c r="BB753" s="66"/>
      <c r="BC753" s="66"/>
      <c r="BD753" s="66"/>
      <c r="BE753" s="66"/>
      <c r="BF753" s="66"/>
      <c r="BG753" s="66"/>
      <c r="BH753" s="66"/>
      <c r="BI753" s="66"/>
      <c r="BP753" s="132"/>
      <c r="BQ753" s="132"/>
      <c r="BR753" s="132"/>
      <c r="BS753" s="132"/>
      <c r="BU753" s="66"/>
      <c r="BV753" s="124"/>
    </row>
    <row r="754" spans="2:74" s="10" customFormat="1" ht="14.25" customHeight="1">
      <c r="B754" s="505"/>
      <c r="C754" s="507"/>
      <c r="D754" s="494"/>
      <c r="E754" s="501"/>
      <c r="F754" s="501"/>
      <c r="G754" s="100" t="s">
        <v>145</v>
      </c>
      <c r="H754" s="183">
        <v>19751154</v>
      </c>
      <c r="I754" s="151">
        <f>IFERROR(H754/E753,"-")</f>
        <v>2.8238849708840871E-2</v>
      </c>
      <c r="J754" s="183">
        <v>340</v>
      </c>
      <c r="K754" s="151">
        <f>IFERROR(J754/F753,"-")</f>
        <v>0.28262676641729012</v>
      </c>
      <c r="L754" s="186">
        <f t="shared" si="710"/>
        <v>58091.629411764705</v>
      </c>
      <c r="M754" s="86">
        <f t="shared" ref="M754:M769" si="755">IFERROR(J754/$BL$49,0)</f>
        <v>2.6163909195844555E-2</v>
      </c>
      <c r="N754" s="501"/>
      <c r="O754" s="501"/>
      <c r="P754" s="100" t="s">
        <v>145</v>
      </c>
      <c r="Q754" s="183">
        <v>1645420</v>
      </c>
      <c r="R754" s="151">
        <f>IFERROR(Q754/N753,"-")</f>
        <v>1.4629317047517141E-2</v>
      </c>
      <c r="S754" s="183">
        <v>58</v>
      </c>
      <c r="T754" s="151">
        <f>IFERROR(S754/O753,"-")</f>
        <v>0.3473053892215569</v>
      </c>
      <c r="U754" s="186">
        <f t="shared" si="711"/>
        <v>28369.310344827587</v>
      </c>
      <c r="V754" s="86">
        <f t="shared" ref="V754:V769" si="756">IFERROR(S754/$BL$49,0)</f>
        <v>4.4632550981146598E-3</v>
      </c>
      <c r="W754" s="501"/>
      <c r="X754" s="501"/>
      <c r="Y754" s="100" t="s">
        <v>145</v>
      </c>
      <c r="Z754" s="183">
        <v>2643567</v>
      </c>
      <c r="AA754" s="151">
        <f>IFERROR(Z754/W753,"-")</f>
        <v>3.6919697398829887E-2</v>
      </c>
      <c r="AB754" s="183">
        <v>32</v>
      </c>
      <c r="AC754" s="151">
        <f>IFERROR(AB754/X753,"-")</f>
        <v>0.30769230769230771</v>
      </c>
      <c r="AD754" s="186">
        <f t="shared" si="712"/>
        <v>82611.46875</v>
      </c>
      <c r="AE754" s="86">
        <f t="shared" ref="AE754:AE769" si="757">IFERROR(AB754/$BL$49,0)</f>
        <v>2.462485571373605E-3</v>
      </c>
      <c r="AF754" s="501"/>
      <c r="AG754" s="501"/>
      <c r="AH754" s="100" t="s">
        <v>145</v>
      </c>
      <c r="AI754" s="183">
        <v>3922504</v>
      </c>
      <c r="AJ754" s="151">
        <f>IFERROR(AI754/AF753,"-")</f>
        <v>2.6611482186471774E-2</v>
      </c>
      <c r="AK754" s="183">
        <v>59</v>
      </c>
      <c r="AL754" s="151">
        <f>IFERROR(AK754/AG753,"-")</f>
        <v>0.37106918238993708</v>
      </c>
      <c r="AM754" s="186">
        <f t="shared" si="713"/>
        <v>66483.118644067799</v>
      </c>
      <c r="AN754" s="86">
        <f t="shared" ref="AN754:AN769" si="758">IFERROR(AK754/$BL$49,0)</f>
        <v>4.5402077722200848E-3</v>
      </c>
      <c r="AO754" s="501"/>
      <c r="AP754" s="520"/>
      <c r="AQ754" s="100" t="s">
        <v>145</v>
      </c>
      <c r="AR754" s="183">
        <f t="shared" si="708"/>
        <v>27962645</v>
      </c>
      <c r="AS754" s="151">
        <f>IFERROR(AR754/AO753,"-")</f>
        <v>2.7124282259079906E-2</v>
      </c>
      <c r="AT754" s="183">
        <f t="shared" si="709"/>
        <v>489</v>
      </c>
      <c r="AU754" s="151">
        <f>IFERROR(AT754/AP753,"-")</f>
        <v>0.29944886711573793</v>
      </c>
      <c r="AV754" s="186">
        <f t="shared" si="714"/>
        <v>57183.323108384458</v>
      </c>
      <c r="AW754" s="86">
        <f t="shared" ref="AW754:AW769" si="759">IFERROR(AT754/$BL$49,0)</f>
        <v>3.7629857637552902E-2</v>
      </c>
      <c r="AX754" s="98"/>
      <c r="AY754" s="66"/>
      <c r="AZ754" s="66"/>
      <c r="BA754" s="66"/>
      <c r="BB754" s="66"/>
      <c r="BC754" s="66"/>
      <c r="BD754" s="66"/>
      <c r="BE754" s="66"/>
      <c r="BF754" s="66"/>
      <c r="BG754" s="66"/>
      <c r="BH754" s="66"/>
      <c r="BI754" s="66"/>
      <c r="BP754" s="132"/>
      <c r="BQ754" s="132"/>
      <c r="BR754" s="132"/>
      <c r="BS754" s="132"/>
      <c r="BU754" s="66"/>
      <c r="BV754" s="124"/>
    </row>
    <row r="755" spans="2:74" s="10" customFormat="1" ht="14.25" customHeight="1">
      <c r="B755" s="505"/>
      <c r="C755" s="507"/>
      <c r="D755" s="494"/>
      <c r="E755" s="501"/>
      <c r="F755" s="501"/>
      <c r="G755" s="101" t="s">
        <v>146</v>
      </c>
      <c r="H755" s="183">
        <v>12852319</v>
      </c>
      <c r="I755" s="151">
        <f>IFERROR(H755/E753,"-")</f>
        <v>1.8375367062151406E-2</v>
      </c>
      <c r="J755" s="183">
        <v>340</v>
      </c>
      <c r="K755" s="151">
        <f>IFERROR(J755/F753,"-")</f>
        <v>0.28262676641729012</v>
      </c>
      <c r="L755" s="186">
        <f t="shared" si="710"/>
        <v>37800.938235294117</v>
      </c>
      <c r="M755" s="86">
        <f t="shared" si="755"/>
        <v>2.6163909195844555E-2</v>
      </c>
      <c r="N755" s="501"/>
      <c r="O755" s="501"/>
      <c r="P755" s="101" t="s">
        <v>146</v>
      </c>
      <c r="Q755" s="183">
        <v>2078129</v>
      </c>
      <c r="R755" s="151">
        <f>IFERROR(Q755/N753,"-")</f>
        <v>1.8476503267639721E-2</v>
      </c>
      <c r="S755" s="183">
        <v>49</v>
      </c>
      <c r="T755" s="151">
        <f>IFERROR(S755/O753,"-")</f>
        <v>0.29341317365269459</v>
      </c>
      <c r="U755" s="186">
        <f t="shared" si="711"/>
        <v>42410.795918367345</v>
      </c>
      <c r="V755" s="86">
        <f t="shared" si="756"/>
        <v>3.7706810311658331E-3</v>
      </c>
      <c r="W755" s="501"/>
      <c r="X755" s="501"/>
      <c r="Y755" s="101" t="s">
        <v>146</v>
      </c>
      <c r="Z755" s="183">
        <v>2805128</v>
      </c>
      <c r="AA755" s="151">
        <f>IFERROR(Z755/W753,"-")</f>
        <v>3.9176036364875516E-2</v>
      </c>
      <c r="AB755" s="183">
        <v>34</v>
      </c>
      <c r="AC755" s="151">
        <f>IFERROR(AB755/X753,"-")</f>
        <v>0.32692307692307693</v>
      </c>
      <c r="AD755" s="186">
        <f t="shared" si="712"/>
        <v>82503.76470588235</v>
      </c>
      <c r="AE755" s="86">
        <f t="shared" si="757"/>
        <v>2.6163909195844556E-3</v>
      </c>
      <c r="AF755" s="501"/>
      <c r="AG755" s="501"/>
      <c r="AH755" s="101" t="s">
        <v>146</v>
      </c>
      <c r="AI755" s="183">
        <v>2765603</v>
      </c>
      <c r="AJ755" s="151">
        <f>IFERROR(AI755/AF753,"-")</f>
        <v>1.8762707436207306E-2</v>
      </c>
      <c r="AK755" s="183">
        <v>51</v>
      </c>
      <c r="AL755" s="151">
        <f>IFERROR(AK755/AG753,"-")</f>
        <v>0.32075471698113206</v>
      </c>
      <c r="AM755" s="186">
        <f t="shared" si="713"/>
        <v>54227.509803921566</v>
      </c>
      <c r="AN755" s="86">
        <f t="shared" si="758"/>
        <v>3.9245863793766836E-3</v>
      </c>
      <c r="AO755" s="501"/>
      <c r="AP755" s="520"/>
      <c r="AQ755" s="101" t="s">
        <v>146</v>
      </c>
      <c r="AR755" s="183">
        <f t="shared" si="708"/>
        <v>20501179</v>
      </c>
      <c r="AS755" s="151">
        <f>IFERROR(AR755/AO753,"-")</f>
        <v>1.9886522388705415E-2</v>
      </c>
      <c r="AT755" s="183">
        <f t="shared" si="709"/>
        <v>474</v>
      </c>
      <c r="AU755" s="151">
        <f>IFERROR(AT755/AP753,"-")</f>
        <v>0.29026331904470298</v>
      </c>
      <c r="AV755" s="186">
        <f t="shared" si="714"/>
        <v>43251.432489451479</v>
      </c>
      <c r="AW755" s="86">
        <f t="shared" si="759"/>
        <v>3.6475567525971531E-2</v>
      </c>
      <c r="AX755" s="98"/>
      <c r="AY755" s="66"/>
      <c r="AZ755" s="66"/>
      <c r="BA755" s="66"/>
      <c r="BB755" s="66"/>
      <c r="BC755" s="66"/>
      <c r="BD755" s="66"/>
      <c r="BE755" s="66"/>
      <c r="BF755" s="66"/>
      <c r="BG755" s="66"/>
      <c r="BH755" s="66"/>
      <c r="BI755" s="66"/>
      <c r="BP755" s="132"/>
      <c r="BQ755" s="132"/>
      <c r="BR755" s="132"/>
      <c r="BS755" s="132"/>
      <c r="BU755" s="66"/>
      <c r="BV755" s="124"/>
    </row>
    <row r="756" spans="2:74" s="10" customFormat="1" ht="14.25" customHeight="1">
      <c r="B756" s="505"/>
      <c r="C756" s="507"/>
      <c r="D756" s="494"/>
      <c r="E756" s="501"/>
      <c r="F756" s="501"/>
      <c r="G756" s="101" t="s">
        <v>147</v>
      </c>
      <c r="H756" s="183">
        <v>2515442</v>
      </c>
      <c r="I756" s="151">
        <f>IFERROR(H756/E753,"-")</f>
        <v>3.5964070043353466E-3</v>
      </c>
      <c r="J756" s="183">
        <v>55</v>
      </c>
      <c r="K756" s="151">
        <f>IFERROR(J756/F753,"-")</f>
        <v>4.5719035743973402E-2</v>
      </c>
      <c r="L756" s="186">
        <f t="shared" si="710"/>
        <v>45735.30909090909</v>
      </c>
      <c r="M756" s="86">
        <f t="shared" si="755"/>
        <v>4.2323970757983838E-3</v>
      </c>
      <c r="N756" s="501"/>
      <c r="O756" s="501"/>
      <c r="P756" s="101" t="s">
        <v>147</v>
      </c>
      <c r="Q756" s="183">
        <v>128026</v>
      </c>
      <c r="R756" s="151">
        <f>IFERROR(Q756/N753,"-")</f>
        <v>1.138270438140675E-3</v>
      </c>
      <c r="S756" s="183">
        <v>7</v>
      </c>
      <c r="T756" s="151">
        <f>IFERROR(S756/O753,"-")</f>
        <v>4.1916167664670656E-2</v>
      </c>
      <c r="U756" s="186">
        <f t="shared" si="711"/>
        <v>18289.428571428572</v>
      </c>
      <c r="V756" s="86">
        <f t="shared" si="756"/>
        <v>5.386687187379761E-4</v>
      </c>
      <c r="W756" s="501"/>
      <c r="X756" s="501"/>
      <c r="Y756" s="101" t="s">
        <v>147</v>
      </c>
      <c r="Z756" s="183">
        <v>44460</v>
      </c>
      <c r="AA756" s="151">
        <f>IFERROR(Z756/W753,"-")</f>
        <v>6.2092231683629601E-4</v>
      </c>
      <c r="AB756" s="183">
        <v>5</v>
      </c>
      <c r="AC756" s="151">
        <f>IFERROR(AB756/X753,"-")</f>
        <v>4.807692307692308E-2</v>
      </c>
      <c r="AD756" s="186">
        <f t="shared" si="712"/>
        <v>8892</v>
      </c>
      <c r="AE756" s="86">
        <f t="shared" si="757"/>
        <v>3.8476337052712584E-4</v>
      </c>
      <c r="AF756" s="501"/>
      <c r="AG756" s="501"/>
      <c r="AH756" s="101" t="s">
        <v>147</v>
      </c>
      <c r="AI756" s="183">
        <v>40352</v>
      </c>
      <c r="AJ756" s="151">
        <f>IFERROR(AI756/AF753,"-")</f>
        <v>2.7376046759633872E-4</v>
      </c>
      <c r="AK756" s="183">
        <v>4</v>
      </c>
      <c r="AL756" s="151">
        <f>IFERROR(AK756/AG753,"-")</f>
        <v>2.5157232704402517E-2</v>
      </c>
      <c r="AM756" s="186">
        <f t="shared" si="713"/>
        <v>10088</v>
      </c>
      <c r="AN756" s="86">
        <f t="shared" si="758"/>
        <v>3.0781069642170063E-4</v>
      </c>
      <c r="AO756" s="501"/>
      <c r="AP756" s="520"/>
      <c r="AQ756" s="101" t="s">
        <v>147</v>
      </c>
      <c r="AR756" s="183">
        <f t="shared" si="708"/>
        <v>2728280</v>
      </c>
      <c r="AS756" s="151">
        <f>IFERROR(AR756/AO753,"-")</f>
        <v>2.6464820048962652E-3</v>
      </c>
      <c r="AT756" s="183">
        <f t="shared" si="709"/>
        <v>71</v>
      </c>
      <c r="AU756" s="151">
        <f>IFERROR(AT756/AP753,"-")</f>
        <v>4.3478260869565216E-2</v>
      </c>
      <c r="AV756" s="186">
        <f t="shared" si="714"/>
        <v>38426.478873239437</v>
      </c>
      <c r="AW756" s="86">
        <f t="shared" si="759"/>
        <v>5.4636398614851863E-3</v>
      </c>
      <c r="AX756" s="98"/>
      <c r="AY756" s="66"/>
      <c r="AZ756" s="66"/>
      <c r="BA756" s="66"/>
      <c r="BB756" s="66"/>
      <c r="BC756" s="66"/>
      <c r="BD756" s="66"/>
      <c r="BE756" s="66"/>
      <c r="BF756" s="66"/>
      <c r="BG756" s="66"/>
      <c r="BH756" s="66"/>
      <c r="BI756" s="66"/>
      <c r="BP756" s="132"/>
      <c r="BQ756" s="132"/>
      <c r="BR756" s="132"/>
      <c r="BS756" s="132"/>
      <c r="BU756" s="66"/>
      <c r="BV756" s="124"/>
    </row>
    <row r="757" spans="2:74" s="10" customFormat="1" ht="14.25" customHeight="1">
      <c r="B757" s="505"/>
      <c r="C757" s="507"/>
      <c r="D757" s="494"/>
      <c r="E757" s="501"/>
      <c r="F757" s="501"/>
      <c r="G757" s="101" t="s">
        <v>148</v>
      </c>
      <c r="H757" s="183">
        <v>27087022</v>
      </c>
      <c r="I757" s="151">
        <f>IFERROR(H757/E753,"-")</f>
        <v>3.8727172261330468E-2</v>
      </c>
      <c r="J757" s="183">
        <v>398</v>
      </c>
      <c r="K757" s="151">
        <f>IFERROR(J757/F753,"-")</f>
        <v>0.33083956774729845</v>
      </c>
      <c r="L757" s="186">
        <f t="shared" si="710"/>
        <v>68057.844221105523</v>
      </c>
      <c r="M757" s="86">
        <f t="shared" si="755"/>
        <v>3.0627164293959216E-2</v>
      </c>
      <c r="N757" s="501"/>
      <c r="O757" s="501"/>
      <c r="P757" s="101" t="s">
        <v>148</v>
      </c>
      <c r="Q757" s="183">
        <v>3848228</v>
      </c>
      <c r="R757" s="151">
        <f>IFERROR(Q757/N753,"-")</f>
        <v>3.4214332804471073E-2</v>
      </c>
      <c r="S757" s="183">
        <v>57</v>
      </c>
      <c r="T757" s="151">
        <f>IFERROR(S757/O753,"-")</f>
        <v>0.3413173652694611</v>
      </c>
      <c r="U757" s="186">
        <f t="shared" si="711"/>
        <v>67512.771929824565</v>
      </c>
      <c r="V757" s="86">
        <f t="shared" si="756"/>
        <v>4.3863024240092348E-3</v>
      </c>
      <c r="W757" s="501"/>
      <c r="X757" s="501"/>
      <c r="Y757" s="101" t="s">
        <v>148</v>
      </c>
      <c r="Z757" s="183">
        <v>1537828</v>
      </c>
      <c r="AA757" s="151">
        <f>IFERROR(Z757/W753,"-")</f>
        <v>2.1477096820866567E-2</v>
      </c>
      <c r="AB757" s="183">
        <v>37</v>
      </c>
      <c r="AC757" s="151">
        <f>IFERROR(AB757/X753,"-")</f>
        <v>0.35576923076923078</v>
      </c>
      <c r="AD757" s="186">
        <f t="shared" si="712"/>
        <v>41562.91891891892</v>
      </c>
      <c r="AE757" s="86">
        <f t="shared" si="757"/>
        <v>2.8472489419007312E-3</v>
      </c>
      <c r="AF757" s="501"/>
      <c r="AG757" s="501"/>
      <c r="AH757" s="101" t="s">
        <v>148</v>
      </c>
      <c r="AI757" s="183">
        <v>1449025</v>
      </c>
      <c r="AJ757" s="151">
        <f>IFERROR(AI757/AF753,"-")</f>
        <v>9.8306344557589388E-3</v>
      </c>
      <c r="AK757" s="183">
        <v>55</v>
      </c>
      <c r="AL757" s="151">
        <f>IFERROR(AK757/AG753,"-")</f>
        <v>0.34591194968553457</v>
      </c>
      <c r="AM757" s="186">
        <f t="shared" si="713"/>
        <v>26345.909090909092</v>
      </c>
      <c r="AN757" s="86">
        <f t="shared" si="758"/>
        <v>4.2323970757983838E-3</v>
      </c>
      <c r="AO757" s="501"/>
      <c r="AP757" s="520"/>
      <c r="AQ757" s="101" t="s">
        <v>148</v>
      </c>
      <c r="AR757" s="183">
        <f t="shared" si="708"/>
        <v>33922103</v>
      </c>
      <c r="AS757" s="151">
        <f>IFERROR(AR757/AO753,"-")</f>
        <v>3.2905066619898844E-2</v>
      </c>
      <c r="AT757" s="183">
        <f t="shared" si="709"/>
        <v>547</v>
      </c>
      <c r="AU757" s="151">
        <f>IFERROR(AT757/AP753,"-")</f>
        <v>0.33496631965707285</v>
      </c>
      <c r="AV757" s="186">
        <f t="shared" si="714"/>
        <v>62014.813528336381</v>
      </c>
      <c r="AW757" s="86">
        <f t="shared" si="759"/>
        <v>4.2093112735667564E-2</v>
      </c>
      <c r="AX757" s="98"/>
      <c r="AY757" s="66"/>
      <c r="AZ757" s="66"/>
      <c r="BA757" s="66"/>
      <c r="BB757" s="66"/>
      <c r="BC757" s="66"/>
      <c r="BD757" s="66"/>
      <c r="BE757" s="66"/>
      <c r="BF757" s="66"/>
      <c r="BG757" s="66"/>
      <c r="BH757" s="66"/>
      <c r="BI757" s="66"/>
      <c r="BP757" s="132"/>
      <c r="BQ757" s="132"/>
      <c r="BR757" s="132"/>
      <c r="BS757" s="132"/>
      <c r="BU757" s="66"/>
      <c r="BV757" s="124"/>
    </row>
    <row r="758" spans="2:74" s="10" customFormat="1" ht="14.25" customHeight="1">
      <c r="B758" s="505"/>
      <c r="C758" s="507"/>
      <c r="D758" s="494"/>
      <c r="E758" s="501"/>
      <c r="F758" s="501"/>
      <c r="G758" s="101" t="s">
        <v>149</v>
      </c>
      <c r="H758" s="183">
        <v>27798170</v>
      </c>
      <c r="I758" s="151">
        <f>IFERROR(H758/E753,"-")</f>
        <v>3.9743923054359712E-2</v>
      </c>
      <c r="J758" s="183">
        <v>408</v>
      </c>
      <c r="K758" s="151">
        <f>IFERROR(J758/F753,"-")</f>
        <v>0.33915211970074816</v>
      </c>
      <c r="L758" s="186">
        <f t="shared" si="710"/>
        <v>68132.769607843133</v>
      </c>
      <c r="M758" s="86">
        <f t="shared" si="755"/>
        <v>3.1396691035013469E-2</v>
      </c>
      <c r="N758" s="501"/>
      <c r="O758" s="501"/>
      <c r="P758" s="101" t="s">
        <v>149</v>
      </c>
      <c r="Q758" s="183">
        <v>6268430</v>
      </c>
      <c r="R758" s="151">
        <f>IFERROR(Q758/N753,"-")</f>
        <v>5.5732183795120925E-2</v>
      </c>
      <c r="S758" s="183">
        <v>68</v>
      </c>
      <c r="T758" s="151">
        <f>IFERROR(S758/O753,"-")</f>
        <v>0.40718562874251496</v>
      </c>
      <c r="U758" s="186">
        <f t="shared" si="711"/>
        <v>92182.794117647063</v>
      </c>
      <c r="V758" s="86">
        <f t="shared" si="756"/>
        <v>5.2327818391689112E-3</v>
      </c>
      <c r="W758" s="501"/>
      <c r="X758" s="501"/>
      <c r="Y758" s="101" t="s">
        <v>149</v>
      </c>
      <c r="Z758" s="183">
        <v>2309222</v>
      </c>
      <c r="AA758" s="151">
        <f>IFERROR(Z758/W753,"-")</f>
        <v>3.2250280574209297E-2</v>
      </c>
      <c r="AB758" s="183">
        <v>36</v>
      </c>
      <c r="AC758" s="151">
        <f>IFERROR(AB758/X753,"-")</f>
        <v>0.34615384615384615</v>
      </c>
      <c r="AD758" s="186">
        <f t="shared" si="712"/>
        <v>64145.055555555555</v>
      </c>
      <c r="AE758" s="86">
        <f t="shared" si="757"/>
        <v>2.7702962677953057E-3</v>
      </c>
      <c r="AF758" s="501"/>
      <c r="AG758" s="501"/>
      <c r="AH758" s="101" t="s">
        <v>149</v>
      </c>
      <c r="AI758" s="183">
        <v>4113855</v>
      </c>
      <c r="AJ758" s="151">
        <f>IFERROR(AI758/AF753,"-")</f>
        <v>2.7909666644120142E-2</v>
      </c>
      <c r="AK758" s="183">
        <v>66</v>
      </c>
      <c r="AL758" s="151">
        <f>IFERROR(AK758/AG753,"-")</f>
        <v>0.41509433962264153</v>
      </c>
      <c r="AM758" s="186">
        <f t="shared" si="713"/>
        <v>62331.13636363636</v>
      </c>
      <c r="AN758" s="86">
        <f t="shared" si="758"/>
        <v>5.0788764909580611E-3</v>
      </c>
      <c r="AO758" s="501"/>
      <c r="AP758" s="520"/>
      <c r="AQ758" s="101" t="s">
        <v>149</v>
      </c>
      <c r="AR758" s="183">
        <f t="shared" si="708"/>
        <v>40489677</v>
      </c>
      <c r="AS758" s="151">
        <f>IFERROR(AR758/AO753,"-")</f>
        <v>3.9275734735643775E-2</v>
      </c>
      <c r="AT758" s="183">
        <f t="shared" si="709"/>
        <v>578</v>
      </c>
      <c r="AU758" s="151">
        <f>IFERROR(AT758/AP753,"-")</f>
        <v>0.35394978567054503</v>
      </c>
      <c r="AV758" s="186">
        <f t="shared" si="714"/>
        <v>70051.344290657435</v>
      </c>
      <c r="AW758" s="86">
        <f t="shared" si="759"/>
        <v>4.4478645632935743E-2</v>
      </c>
      <c r="AX758" s="98"/>
      <c r="AY758" s="66"/>
      <c r="AZ758" s="66"/>
      <c r="BA758" s="66"/>
      <c r="BB758" s="66"/>
      <c r="BC758" s="66"/>
      <c r="BD758" s="66"/>
      <c r="BE758" s="66"/>
      <c r="BF758" s="66"/>
      <c r="BG758" s="66"/>
      <c r="BH758" s="66"/>
      <c r="BI758" s="66"/>
      <c r="BP758" s="132"/>
      <c r="BQ758" s="132"/>
      <c r="BR758" s="132"/>
      <c r="BS758" s="132"/>
      <c r="BU758" s="66"/>
      <c r="BV758" s="124"/>
    </row>
    <row r="759" spans="2:74" s="10" customFormat="1" ht="14.25" customHeight="1">
      <c r="B759" s="505"/>
      <c r="C759" s="507"/>
      <c r="D759" s="494"/>
      <c r="E759" s="501"/>
      <c r="F759" s="501"/>
      <c r="G759" s="101" t="s">
        <v>150</v>
      </c>
      <c r="H759" s="183">
        <v>21024903</v>
      </c>
      <c r="I759" s="151">
        <f>IFERROR(H759/E753,"-")</f>
        <v>3.0059968949660235E-2</v>
      </c>
      <c r="J759" s="183">
        <v>119</v>
      </c>
      <c r="K759" s="151">
        <f>IFERROR(J759/F753,"-")</f>
        <v>9.8919368246051534E-2</v>
      </c>
      <c r="L759" s="186">
        <f t="shared" si="710"/>
        <v>176679.85714285713</v>
      </c>
      <c r="M759" s="86">
        <f t="shared" si="755"/>
        <v>9.1573682185455939E-3</v>
      </c>
      <c r="N759" s="501"/>
      <c r="O759" s="501"/>
      <c r="P759" s="101" t="s">
        <v>150</v>
      </c>
      <c r="Q759" s="183">
        <v>4109817</v>
      </c>
      <c r="R759" s="151">
        <f>IFERROR(Q759/N753,"-")</f>
        <v>3.6540102770280997E-2</v>
      </c>
      <c r="S759" s="183">
        <v>23</v>
      </c>
      <c r="T759" s="151">
        <f>IFERROR(S759/O753,"-")</f>
        <v>0.1377245508982036</v>
      </c>
      <c r="U759" s="186">
        <f t="shared" si="711"/>
        <v>178687.69565217392</v>
      </c>
      <c r="V759" s="86">
        <f t="shared" si="756"/>
        <v>1.7699115044247787E-3</v>
      </c>
      <c r="W759" s="501"/>
      <c r="X759" s="501"/>
      <c r="Y759" s="101" t="s">
        <v>150</v>
      </c>
      <c r="Z759" s="183">
        <v>685377</v>
      </c>
      <c r="AA759" s="151">
        <f>IFERROR(Z759/W753,"-")</f>
        <v>9.5718820230838979E-3</v>
      </c>
      <c r="AB759" s="183">
        <v>14</v>
      </c>
      <c r="AC759" s="151">
        <f>IFERROR(AB759/X753,"-")</f>
        <v>0.13461538461538461</v>
      </c>
      <c r="AD759" s="186">
        <f t="shared" si="712"/>
        <v>48955.5</v>
      </c>
      <c r="AE759" s="86">
        <f t="shared" si="757"/>
        <v>1.0773374374759522E-3</v>
      </c>
      <c r="AF759" s="501"/>
      <c r="AG759" s="501"/>
      <c r="AH759" s="101" t="s">
        <v>150</v>
      </c>
      <c r="AI759" s="183">
        <v>3268511</v>
      </c>
      <c r="AJ759" s="151">
        <f>IFERROR(AI759/AF753,"-")</f>
        <v>2.2174591090993671E-2</v>
      </c>
      <c r="AK759" s="183">
        <v>24</v>
      </c>
      <c r="AL759" s="151">
        <f>IFERROR(AK759/AG753,"-")</f>
        <v>0.15094339622641509</v>
      </c>
      <c r="AM759" s="186">
        <f t="shared" si="713"/>
        <v>136187.95833333334</v>
      </c>
      <c r="AN759" s="86">
        <f t="shared" si="758"/>
        <v>1.846864178530204E-3</v>
      </c>
      <c r="AO759" s="501"/>
      <c r="AP759" s="520"/>
      <c r="AQ759" s="101" t="s">
        <v>150</v>
      </c>
      <c r="AR759" s="183">
        <f t="shared" si="708"/>
        <v>29088608</v>
      </c>
      <c r="AS759" s="151">
        <f>IFERROR(AR759/AO753,"-")</f>
        <v>2.8216487171214662E-2</v>
      </c>
      <c r="AT759" s="183">
        <f t="shared" si="709"/>
        <v>180</v>
      </c>
      <c r="AU759" s="151">
        <f>IFERROR(AT759/AP753,"-")</f>
        <v>0.11022657685241886</v>
      </c>
      <c r="AV759" s="186">
        <f t="shared" si="714"/>
        <v>161603.37777777779</v>
      </c>
      <c r="AW759" s="86">
        <f t="shared" si="759"/>
        <v>1.385148133897653E-2</v>
      </c>
      <c r="AX759" s="98"/>
      <c r="AY759" s="66"/>
      <c r="AZ759" s="66"/>
      <c r="BA759" s="66"/>
      <c r="BB759" s="66"/>
      <c r="BC759" s="66"/>
      <c r="BD759" s="66"/>
      <c r="BE759" s="66"/>
      <c r="BF759" s="66"/>
      <c r="BG759" s="66"/>
      <c r="BH759" s="66"/>
      <c r="BI759" s="66"/>
      <c r="BP759" s="132"/>
      <c r="BQ759" s="132"/>
      <c r="BR759" s="132"/>
      <c r="BS759" s="132"/>
      <c r="BU759" s="66"/>
      <c r="BV759" s="124"/>
    </row>
    <row r="760" spans="2:74" s="10" customFormat="1" ht="14.25" customHeight="1">
      <c r="B760" s="505"/>
      <c r="C760" s="507"/>
      <c r="D760" s="494"/>
      <c r="E760" s="501"/>
      <c r="F760" s="501"/>
      <c r="G760" s="101" t="s">
        <v>160</v>
      </c>
      <c r="H760" s="183">
        <v>1066</v>
      </c>
      <c r="I760" s="151">
        <f>IFERROR(H760/E753,"-")</f>
        <v>1.524093923303133E-6</v>
      </c>
      <c r="J760" s="183">
        <v>1</v>
      </c>
      <c r="K760" s="151">
        <f>IFERROR(J760/F753,"-")</f>
        <v>8.3125519534497092E-4</v>
      </c>
      <c r="L760" s="186">
        <f t="shared" si="710"/>
        <v>1066</v>
      </c>
      <c r="M760" s="86">
        <f t="shared" si="755"/>
        <v>7.6952674105425158E-5</v>
      </c>
      <c r="N760" s="501"/>
      <c r="O760" s="501"/>
      <c r="P760" s="101" t="s">
        <v>160</v>
      </c>
      <c r="Q760" s="183">
        <v>0</v>
      </c>
      <c r="R760" s="151">
        <f>IFERROR(Q760/N753,"-")</f>
        <v>0</v>
      </c>
      <c r="S760" s="183">
        <v>0</v>
      </c>
      <c r="T760" s="151">
        <f>IFERROR(S760/O753,"-")</f>
        <v>0</v>
      </c>
      <c r="U760" s="186" t="str">
        <f t="shared" si="711"/>
        <v>-</v>
      </c>
      <c r="V760" s="86">
        <f t="shared" si="756"/>
        <v>0</v>
      </c>
      <c r="W760" s="501"/>
      <c r="X760" s="501"/>
      <c r="Y760" s="101" t="s">
        <v>160</v>
      </c>
      <c r="Z760" s="183">
        <v>0</v>
      </c>
      <c r="AA760" s="151">
        <f>IFERROR(Z760/W753,"-")</f>
        <v>0</v>
      </c>
      <c r="AB760" s="183">
        <v>0</v>
      </c>
      <c r="AC760" s="151">
        <f>IFERROR(AB760/X753,"-")</f>
        <v>0</v>
      </c>
      <c r="AD760" s="186" t="str">
        <f t="shared" si="712"/>
        <v>-</v>
      </c>
      <c r="AE760" s="86">
        <f t="shared" si="757"/>
        <v>0</v>
      </c>
      <c r="AF760" s="501"/>
      <c r="AG760" s="501"/>
      <c r="AH760" s="101" t="s">
        <v>160</v>
      </c>
      <c r="AI760" s="183">
        <v>0</v>
      </c>
      <c r="AJ760" s="151">
        <f>IFERROR(AI760/AF753,"-")</f>
        <v>0</v>
      </c>
      <c r="AK760" s="183">
        <v>0</v>
      </c>
      <c r="AL760" s="151">
        <f>IFERROR(AK760/AG753,"-")</f>
        <v>0</v>
      </c>
      <c r="AM760" s="186" t="str">
        <f t="shared" si="713"/>
        <v>-</v>
      </c>
      <c r="AN760" s="86">
        <f t="shared" si="758"/>
        <v>0</v>
      </c>
      <c r="AO760" s="501"/>
      <c r="AP760" s="520"/>
      <c r="AQ760" s="101" t="s">
        <v>160</v>
      </c>
      <c r="AR760" s="183">
        <f t="shared" si="708"/>
        <v>1066</v>
      </c>
      <c r="AS760" s="151">
        <f>IFERROR(AR760/AO753,"-")</f>
        <v>1.0340396943200181E-6</v>
      </c>
      <c r="AT760" s="183">
        <f t="shared" si="709"/>
        <v>1</v>
      </c>
      <c r="AU760" s="151">
        <f>IFERROR(AT760/AP753,"-")</f>
        <v>6.1236987140232701E-4</v>
      </c>
      <c r="AV760" s="186">
        <f t="shared" si="714"/>
        <v>1066</v>
      </c>
      <c r="AW760" s="86">
        <f t="shared" si="759"/>
        <v>7.6952674105425158E-5</v>
      </c>
      <c r="AX760" s="98"/>
      <c r="AY760" s="66"/>
      <c r="AZ760" s="66"/>
      <c r="BA760" s="66"/>
      <c r="BB760" s="66"/>
      <c r="BC760" s="66"/>
      <c r="BD760" s="66"/>
      <c r="BE760" s="66"/>
      <c r="BF760" s="66"/>
      <c r="BG760" s="66"/>
      <c r="BH760" s="66"/>
      <c r="BI760" s="66"/>
      <c r="BP760" s="132"/>
      <c r="BQ760" s="132"/>
      <c r="BR760" s="132"/>
      <c r="BS760" s="132"/>
      <c r="BU760" s="66"/>
      <c r="BV760" s="124"/>
    </row>
    <row r="761" spans="2:74" s="10" customFormat="1" ht="14.25" customHeight="1">
      <c r="B761" s="505"/>
      <c r="C761" s="507"/>
      <c r="D761" s="494"/>
      <c r="E761" s="501"/>
      <c r="F761" s="501"/>
      <c r="G761" s="101" t="s">
        <v>151</v>
      </c>
      <c r="H761" s="183">
        <v>727101</v>
      </c>
      <c r="I761" s="151">
        <f>IFERROR(H761/E753,"-")</f>
        <v>1.0395593018082845E-3</v>
      </c>
      <c r="J761" s="183">
        <v>18</v>
      </c>
      <c r="K761" s="151">
        <f>IFERROR(J761/F753,"-")</f>
        <v>1.4962593516209476E-2</v>
      </c>
      <c r="L761" s="186">
        <f t="shared" si="710"/>
        <v>40394.5</v>
      </c>
      <c r="M761" s="86">
        <f t="shared" si="755"/>
        <v>1.3851481338976528E-3</v>
      </c>
      <c r="N761" s="501"/>
      <c r="O761" s="501"/>
      <c r="P761" s="101" t="s">
        <v>151</v>
      </c>
      <c r="Q761" s="183">
        <v>58132</v>
      </c>
      <c r="R761" s="151">
        <f>IFERROR(Q761/N753,"-")</f>
        <v>5.1684764899312418E-4</v>
      </c>
      <c r="S761" s="183">
        <v>3</v>
      </c>
      <c r="T761" s="151">
        <f>IFERROR(S761/O753,"-")</f>
        <v>1.7964071856287425E-2</v>
      </c>
      <c r="U761" s="186">
        <f t="shared" si="711"/>
        <v>19377.333333333332</v>
      </c>
      <c r="V761" s="86">
        <f t="shared" si="756"/>
        <v>2.308580223162755E-4</v>
      </c>
      <c r="W761" s="501"/>
      <c r="X761" s="501"/>
      <c r="Y761" s="101" t="s">
        <v>151</v>
      </c>
      <c r="Z761" s="183">
        <v>0</v>
      </c>
      <c r="AA761" s="151">
        <f>IFERROR(Z761/W753,"-")</f>
        <v>0</v>
      </c>
      <c r="AB761" s="183">
        <v>0</v>
      </c>
      <c r="AC761" s="151">
        <f>IFERROR(AB761/X753,"-")</f>
        <v>0</v>
      </c>
      <c r="AD761" s="186" t="str">
        <f t="shared" si="712"/>
        <v>-</v>
      </c>
      <c r="AE761" s="86">
        <f t="shared" si="757"/>
        <v>0</v>
      </c>
      <c r="AF761" s="501"/>
      <c r="AG761" s="501"/>
      <c r="AH761" s="101" t="s">
        <v>151</v>
      </c>
      <c r="AI761" s="183">
        <v>196309</v>
      </c>
      <c r="AJ761" s="151">
        <f>IFERROR(AI761/AF753,"-")</f>
        <v>1.3318210654582091E-3</v>
      </c>
      <c r="AK761" s="183">
        <v>3</v>
      </c>
      <c r="AL761" s="151">
        <f>IFERROR(AK761/AG753,"-")</f>
        <v>1.8867924528301886E-2</v>
      </c>
      <c r="AM761" s="186">
        <f t="shared" si="713"/>
        <v>65436.333333333336</v>
      </c>
      <c r="AN761" s="86">
        <f t="shared" si="758"/>
        <v>2.308580223162755E-4</v>
      </c>
      <c r="AO761" s="501"/>
      <c r="AP761" s="520"/>
      <c r="AQ761" s="101" t="s">
        <v>151</v>
      </c>
      <c r="AR761" s="183">
        <f t="shared" si="708"/>
        <v>981542</v>
      </c>
      <c r="AS761" s="151">
        <f>IFERROR(AR761/AO753,"-")</f>
        <v>9.5211387396084346E-4</v>
      </c>
      <c r="AT761" s="183">
        <f t="shared" si="709"/>
        <v>24</v>
      </c>
      <c r="AU761" s="151">
        <f>IFERROR(AT761/AP753,"-")</f>
        <v>1.4696876913655848E-2</v>
      </c>
      <c r="AV761" s="186">
        <f t="shared" si="714"/>
        <v>40897.583333333336</v>
      </c>
      <c r="AW761" s="86">
        <f t="shared" si="759"/>
        <v>1.846864178530204E-3</v>
      </c>
      <c r="AX761" s="98"/>
      <c r="AY761" s="66"/>
      <c r="AZ761" s="66"/>
      <c r="BA761" s="66"/>
      <c r="BB761" s="66"/>
      <c r="BC761" s="66"/>
      <c r="BD761" s="66"/>
      <c r="BE761" s="66"/>
      <c r="BF761" s="66"/>
      <c r="BG761" s="66"/>
      <c r="BH761" s="66"/>
      <c r="BI761" s="66"/>
      <c r="BP761" s="132"/>
      <c r="BQ761" s="132"/>
      <c r="BR761" s="132"/>
      <c r="BS761" s="132"/>
      <c r="BU761" s="66"/>
      <c r="BV761" s="124"/>
    </row>
    <row r="762" spans="2:74" s="10" customFormat="1" ht="14.25" customHeight="1">
      <c r="B762" s="505"/>
      <c r="C762" s="507"/>
      <c r="D762" s="494"/>
      <c r="E762" s="501"/>
      <c r="F762" s="501"/>
      <c r="G762" s="101" t="s">
        <v>152</v>
      </c>
      <c r="H762" s="183">
        <v>542415</v>
      </c>
      <c r="I762" s="151">
        <f>IFERROR(H762/E753,"-")</f>
        <v>7.7550788499856373E-4</v>
      </c>
      <c r="J762" s="183">
        <v>44</v>
      </c>
      <c r="K762" s="151">
        <f>IFERROR(J762/F753,"-")</f>
        <v>3.657522859517872E-2</v>
      </c>
      <c r="L762" s="186">
        <f t="shared" si="710"/>
        <v>12327.613636363636</v>
      </c>
      <c r="M762" s="86">
        <f t="shared" si="755"/>
        <v>3.3859176606387074E-3</v>
      </c>
      <c r="N762" s="501"/>
      <c r="O762" s="501"/>
      <c r="P762" s="101" t="s">
        <v>152</v>
      </c>
      <c r="Q762" s="183">
        <v>124952</v>
      </c>
      <c r="R762" s="151">
        <f>IFERROR(Q762/N753,"-")</f>
        <v>1.1109397137031042E-3</v>
      </c>
      <c r="S762" s="183">
        <v>6</v>
      </c>
      <c r="T762" s="151">
        <f>IFERROR(S762/O753,"-")</f>
        <v>3.5928143712574849E-2</v>
      </c>
      <c r="U762" s="186">
        <f t="shared" si="711"/>
        <v>20825.333333333332</v>
      </c>
      <c r="V762" s="86">
        <f t="shared" si="756"/>
        <v>4.61716044632551E-4</v>
      </c>
      <c r="W762" s="501"/>
      <c r="X762" s="501"/>
      <c r="Y762" s="101" t="s">
        <v>152</v>
      </c>
      <c r="Z762" s="183">
        <v>38017</v>
      </c>
      <c r="AA762" s="151">
        <f>IFERROR(Z762/W753,"-")</f>
        <v>5.3094025459211576E-4</v>
      </c>
      <c r="AB762" s="183">
        <v>5</v>
      </c>
      <c r="AC762" s="151">
        <f>IFERROR(AB762/X753,"-")</f>
        <v>4.807692307692308E-2</v>
      </c>
      <c r="AD762" s="186">
        <f t="shared" si="712"/>
        <v>7603.4</v>
      </c>
      <c r="AE762" s="86">
        <f t="shared" si="757"/>
        <v>3.8476337052712584E-4</v>
      </c>
      <c r="AF762" s="501"/>
      <c r="AG762" s="501"/>
      <c r="AH762" s="101" t="s">
        <v>152</v>
      </c>
      <c r="AI762" s="183">
        <v>263018</v>
      </c>
      <c r="AJ762" s="151">
        <f>IFERROR(AI762/AF753,"-")</f>
        <v>1.784395585503911E-3</v>
      </c>
      <c r="AK762" s="183">
        <v>10</v>
      </c>
      <c r="AL762" s="151">
        <f>IFERROR(AK762/AG753,"-")</f>
        <v>6.2893081761006289E-2</v>
      </c>
      <c r="AM762" s="186">
        <f t="shared" si="713"/>
        <v>26301.8</v>
      </c>
      <c r="AN762" s="86">
        <f t="shared" si="758"/>
        <v>7.6952674105425169E-4</v>
      </c>
      <c r="AO762" s="501"/>
      <c r="AP762" s="520"/>
      <c r="AQ762" s="101" t="s">
        <v>152</v>
      </c>
      <c r="AR762" s="183">
        <f t="shared" si="708"/>
        <v>968402</v>
      </c>
      <c r="AS762" s="151">
        <f>IFERROR(AR762/AO753,"-")</f>
        <v>9.3936783119971299E-4</v>
      </c>
      <c r="AT762" s="183">
        <f t="shared" si="709"/>
        <v>65</v>
      </c>
      <c r="AU762" s="151">
        <f>IFERROR(AT762/AP753,"-")</f>
        <v>3.9804041641151255E-2</v>
      </c>
      <c r="AV762" s="186">
        <f t="shared" si="714"/>
        <v>14898.492307692308</v>
      </c>
      <c r="AW762" s="86">
        <f t="shared" si="759"/>
        <v>5.001923816852636E-3</v>
      </c>
      <c r="AX762" s="98"/>
      <c r="AY762" s="66"/>
      <c r="AZ762" s="66"/>
      <c r="BA762" s="66"/>
      <c r="BB762" s="66"/>
      <c r="BC762" s="66"/>
      <c r="BD762" s="66"/>
      <c r="BE762" s="66"/>
      <c r="BF762" s="66"/>
      <c r="BG762" s="66"/>
      <c r="BH762" s="66"/>
      <c r="BI762" s="66"/>
      <c r="BP762" s="132"/>
      <c r="BQ762" s="132"/>
      <c r="BR762" s="132"/>
      <c r="BS762" s="132"/>
      <c r="BU762" s="66"/>
      <c r="BV762" s="124"/>
    </row>
    <row r="763" spans="2:74" s="10" customFormat="1" ht="14.25" customHeight="1">
      <c r="B763" s="505"/>
      <c r="C763" s="507"/>
      <c r="D763" s="494"/>
      <c r="E763" s="501"/>
      <c r="F763" s="501"/>
      <c r="G763" s="101" t="s">
        <v>153</v>
      </c>
      <c r="H763" s="183">
        <v>8212</v>
      </c>
      <c r="I763" s="151">
        <f>IFERROR(H763/E753,"-")</f>
        <v>1.1740956189648525E-5</v>
      </c>
      <c r="J763" s="183">
        <v>1</v>
      </c>
      <c r="K763" s="151">
        <f>IFERROR(J763/F753,"-")</f>
        <v>8.3125519534497092E-4</v>
      </c>
      <c r="L763" s="186">
        <f t="shared" si="710"/>
        <v>8212</v>
      </c>
      <c r="M763" s="86">
        <f t="shared" si="755"/>
        <v>7.6952674105425158E-5</v>
      </c>
      <c r="N763" s="501"/>
      <c r="O763" s="501"/>
      <c r="P763" s="101" t="s">
        <v>153</v>
      </c>
      <c r="Q763" s="183">
        <v>0</v>
      </c>
      <c r="R763" s="151">
        <f>IFERROR(Q763/N753,"-")</f>
        <v>0</v>
      </c>
      <c r="S763" s="183">
        <v>0</v>
      </c>
      <c r="T763" s="151">
        <f>IFERROR(S763/O753,"-")</f>
        <v>0</v>
      </c>
      <c r="U763" s="186" t="str">
        <f t="shared" si="711"/>
        <v>-</v>
      </c>
      <c r="V763" s="86">
        <f t="shared" si="756"/>
        <v>0</v>
      </c>
      <c r="W763" s="501"/>
      <c r="X763" s="501"/>
      <c r="Y763" s="101" t="s">
        <v>153</v>
      </c>
      <c r="Z763" s="183">
        <v>4985</v>
      </c>
      <c r="AA763" s="151">
        <f>IFERROR(Z763/W753,"-")</f>
        <v>6.9619832420803781E-5</v>
      </c>
      <c r="AB763" s="183">
        <v>1</v>
      </c>
      <c r="AC763" s="151">
        <f>IFERROR(AB763/X753,"-")</f>
        <v>9.6153846153846159E-3</v>
      </c>
      <c r="AD763" s="186">
        <f t="shared" si="712"/>
        <v>4985</v>
      </c>
      <c r="AE763" s="86">
        <f t="shared" si="757"/>
        <v>7.6952674105425158E-5</v>
      </c>
      <c r="AF763" s="501"/>
      <c r="AG763" s="501"/>
      <c r="AH763" s="101" t="s">
        <v>153</v>
      </c>
      <c r="AI763" s="183">
        <v>6720</v>
      </c>
      <c r="AJ763" s="151">
        <f>IFERROR(AI763/AF753,"-")</f>
        <v>4.5590561613981864E-5</v>
      </c>
      <c r="AK763" s="183">
        <v>1</v>
      </c>
      <c r="AL763" s="151">
        <f>IFERROR(AK763/AG753,"-")</f>
        <v>6.2893081761006293E-3</v>
      </c>
      <c r="AM763" s="186">
        <f t="shared" si="713"/>
        <v>6720</v>
      </c>
      <c r="AN763" s="86">
        <f t="shared" si="758"/>
        <v>7.6952674105425158E-5</v>
      </c>
      <c r="AO763" s="501"/>
      <c r="AP763" s="520"/>
      <c r="AQ763" s="101" t="s">
        <v>153</v>
      </c>
      <c r="AR763" s="183">
        <f t="shared" si="708"/>
        <v>19917</v>
      </c>
      <c r="AS763" s="151">
        <f>IFERROR(AR763/AO753,"-")</f>
        <v>1.9319857966014822E-5</v>
      </c>
      <c r="AT763" s="183">
        <f t="shared" si="709"/>
        <v>3</v>
      </c>
      <c r="AU763" s="151">
        <f>IFERROR(AT763/AP753,"-")</f>
        <v>1.837109614206981E-3</v>
      </c>
      <c r="AV763" s="186">
        <f t="shared" si="714"/>
        <v>6639</v>
      </c>
      <c r="AW763" s="86">
        <f t="shared" si="759"/>
        <v>2.308580223162755E-4</v>
      </c>
      <c r="AX763" s="98"/>
      <c r="AY763" s="66"/>
      <c r="AZ763" s="66"/>
      <c r="BA763" s="66"/>
      <c r="BB763" s="66"/>
      <c r="BC763" s="66"/>
      <c r="BD763" s="66"/>
      <c r="BE763" s="66"/>
      <c r="BF763" s="66"/>
      <c r="BG763" s="66"/>
      <c r="BH763" s="66"/>
      <c r="BI763" s="66"/>
      <c r="BP763" s="132"/>
      <c r="BQ763" s="132"/>
      <c r="BR763" s="132"/>
      <c r="BS763" s="132"/>
      <c r="BU763" s="66"/>
      <c r="BV763" s="124"/>
    </row>
    <row r="764" spans="2:74" s="10" customFormat="1" ht="14.25" customHeight="1">
      <c r="B764" s="505"/>
      <c r="C764" s="507"/>
      <c r="D764" s="494"/>
      <c r="E764" s="501"/>
      <c r="F764" s="501"/>
      <c r="G764" s="101" t="s">
        <v>154</v>
      </c>
      <c r="H764" s="183">
        <v>1983030</v>
      </c>
      <c r="I764" s="151">
        <f>IFERROR(H764/E753,"-")</f>
        <v>2.8352007248853769E-3</v>
      </c>
      <c r="J764" s="183">
        <v>6</v>
      </c>
      <c r="K764" s="151">
        <f>IFERROR(J764/F753,"-")</f>
        <v>4.9875311720698253E-3</v>
      </c>
      <c r="L764" s="186">
        <f t="shared" si="710"/>
        <v>330505</v>
      </c>
      <c r="M764" s="86">
        <f t="shared" si="755"/>
        <v>4.61716044632551E-4</v>
      </c>
      <c r="N764" s="501"/>
      <c r="O764" s="501"/>
      <c r="P764" s="101" t="s">
        <v>154</v>
      </c>
      <c r="Q764" s="183">
        <v>12140</v>
      </c>
      <c r="R764" s="151">
        <f>IFERROR(Q764/N753,"-")</f>
        <v>1.079359123852014E-4</v>
      </c>
      <c r="S764" s="183">
        <v>1</v>
      </c>
      <c r="T764" s="151">
        <f>IFERROR(S764/O753,"-")</f>
        <v>5.9880239520958087E-3</v>
      </c>
      <c r="U764" s="186">
        <f t="shared" si="711"/>
        <v>12140</v>
      </c>
      <c r="V764" s="86">
        <f t="shared" si="756"/>
        <v>7.6952674105425158E-5</v>
      </c>
      <c r="W764" s="501"/>
      <c r="X764" s="501"/>
      <c r="Y764" s="101" t="s">
        <v>154</v>
      </c>
      <c r="Z764" s="183">
        <v>868638</v>
      </c>
      <c r="AA764" s="151">
        <f>IFERROR(Z764/W753,"-")</f>
        <v>1.2131280239587192E-2</v>
      </c>
      <c r="AB764" s="183">
        <v>1</v>
      </c>
      <c r="AC764" s="151">
        <f>IFERROR(AB764/X753,"-")</f>
        <v>9.6153846153846159E-3</v>
      </c>
      <c r="AD764" s="186">
        <f t="shared" si="712"/>
        <v>868638</v>
      </c>
      <c r="AE764" s="86">
        <f t="shared" si="757"/>
        <v>7.6952674105425158E-5</v>
      </c>
      <c r="AF764" s="501"/>
      <c r="AG764" s="501"/>
      <c r="AH764" s="101" t="s">
        <v>154</v>
      </c>
      <c r="AI764" s="183">
        <v>2264275</v>
      </c>
      <c r="AJ764" s="151">
        <f>IFERROR(AI764/AF753,"-")</f>
        <v>1.5361542990848034E-2</v>
      </c>
      <c r="AK764" s="183">
        <v>5</v>
      </c>
      <c r="AL764" s="151">
        <f>IFERROR(AK764/AG753,"-")</f>
        <v>3.1446540880503145E-2</v>
      </c>
      <c r="AM764" s="186">
        <f t="shared" si="713"/>
        <v>452855</v>
      </c>
      <c r="AN764" s="86">
        <f t="shared" si="758"/>
        <v>3.8476337052712584E-4</v>
      </c>
      <c r="AO764" s="501"/>
      <c r="AP764" s="520"/>
      <c r="AQ764" s="101" t="s">
        <v>154</v>
      </c>
      <c r="AR764" s="183">
        <f t="shared" si="708"/>
        <v>5128083</v>
      </c>
      <c r="AS764" s="151">
        <f>IFERROR(AR764/AO753,"-")</f>
        <v>4.9743352511891943E-3</v>
      </c>
      <c r="AT764" s="183">
        <f t="shared" si="709"/>
        <v>13</v>
      </c>
      <c r="AU764" s="151">
        <f>IFERROR(AT764/AP753,"-")</f>
        <v>7.9608083282302518E-3</v>
      </c>
      <c r="AV764" s="186">
        <f t="shared" si="714"/>
        <v>394467.92307692306</v>
      </c>
      <c r="AW764" s="86">
        <f t="shared" si="759"/>
        <v>1.0003847633705272E-3</v>
      </c>
      <c r="AX764" s="98"/>
      <c r="AY764" s="66"/>
      <c r="AZ764" s="66"/>
      <c r="BA764" s="66"/>
      <c r="BB764" s="66"/>
      <c r="BC764" s="66"/>
      <c r="BD764" s="66"/>
      <c r="BE764" s="66"/>
      <c r="BF764" s="66"/>
      <c r="BG764" s="66"/>
      <c r="BH764" s="66"/>
      <c r="BI764" s="66"/>
      <c r="BP764" s="132"/>
      <c r="BQ764" s="132"/>
      <c r="BR764" s="132"/>
      <c r="BS764" s="132"/>
      <c r="BU764" s="66"/>
      <c r="BV764" s="124"/>
    </row>
    <row r="765" spans="2:74" s="10" customFormat="1" ht="14.25" customHeight="1">
      <c r="B765" s="505"/>
      <c r="C765" s="507"/>
      <c r="D765" s="494"/>
      <c r="E765" s="501"/>
      <c r="F765" s="501"/>
      <c r="G765" s="101" t="s">
        <v>155</v>
      </c>
      <c r="H765" s="183">
        <v>5775817</v>
      </c>
      <c r="I765" s="151">
        <f>IFERROR(H765/E753,"-")</f>
        <v>8.2578682850008734E-3</v>
      </c>
      <c r="J765" s="183">
        <v>141</v>
      </c>
      <c r="K765" s="151">
        <f>IFERROR(J765/F753,"-")</f>
        <v>0.1172069825436409</v>
      </c>
      <c r="L765" s="186">
        <f t="shared" si="710"/>
        <v>40963.24113475177</v>
      </c>
      <c r="M765" s="86">
        <f t="shared" si="755"/>
        <v>1.0850327048864948E-2</v>
      </c>
      <c r="N765" s="501"/>
      <c r="O765" s="501"/>
      <c r="P765" s="101" t="s">
        <v>155</v>
      </c>
      <c r="Q765" s="183">
        <v>376851</v>
      </c>
      <c r="R765" s="151">
        <f>IFERROR(Q765/N753,"-")</f>
        <v>3.3505565501050685E-3</v>
      </c>
      <c r="S765" s="183">
        <v>25</v>
      </c>
      <c r="T765" s="151">
        <f>IFERROR(S765/O753,"-")</f>
        <v>0.1497005988023952</v>
      </c>
      <c r="U765" s="186">
        <f t="shared" si="711"/>
        <v>15074.04</v>
      </c>
      <c r="V765" s="86">
        <f t="shared" si="756"/>
        <v>1.9238168526356291E-3</v>
      </c>
      <c r="W765" s="501"/>
      <c r="X765" s="501"/>
      <c r="Y765" s="101" t="s">
        <v>155</v>
      </c>
      <c r="Z765" s="183">
        <v>974621</v>
      </c>
      <c r="AA765" s="151">
        <f>IFERROR(Z765/W753,"-")</f>
        <v>1.3611424411995225E-2</v>
      </c>
      <c r="AB765" s="183">
        <v>16</v>
      </c>
      <c r="AC765" s="151">
        <f>IFERROR(AB765/X753,"-")</f>
        <v>0.15384615384615385</v>
      </c>
      <c r="AD765" s="186">
        <f t="shared" si="712"/>
        <v>60913.8125</v>
      </c>
      <c r="AE765" s="86">
        <f t="shared" si="757"/>
        <v>1.2312427856868025E-3</v>
      </c>
      <c r="AF765" s="501"/>
      <c r="AG765" s="501"/>
      <c r="AH765" s="101" t="s">
        <v>155</v>
      </c>
      <c r="AI765" s="183">
        <v>966548</v>
      </c>
      <c r="AJ765" s="151">
        <f>IFERROR(AI765/AF753,"-")</f>
        <v>6.5573610337605571E-3</v>
      </c>
      <c r="AK765" s="183">
        <v>22</v>
      </c>
      <c r="AL765" s="151">
        <f>IFERROR(AK765/AG753,"-")</f>
        <v>0.13836477987421383</v>
      </c>
      <c r="AM765" s="186">
        <f t="shared" si="713"/>
        <v>43934</v>
      </c>
      <c r="AN765" s="86">
        <f t="shared" si="758"/>
        <v>1.6929588303193537E-3</v>
      </c>
      <c r="AO765" s="501"/>
      <c r="AP765" s="520"/>
      <c r="AQ765" s="101" t="s">
        <v>155</v>
      </c>
      <c r="AR765" s="183">
        <f t="shared" si="708"/>
        <v>8093837</v>
      </c>
      <c r="AS765" s="151">
        <f>IFERROR(AR765/AO753,"-")</f>
        <v>7.8511714234109301E-3</v>
      </c>
      <c r="AT765" s="183">
        <f t="shared" si="709"/>
        <v>204</v>
      </c>
      <c r="AU765" s="151">
        <f>IFERROR(AT765/AP753,"-")</f>
        <v>0.12492345376607471</v>
      </c>
      <c r="AV765" s="186">
        <f t="shared" si="714"/>
        <v>39675.671568627447</v>
      </c>
      <c r="AW765" s="86">
        <f t="shared" si="759"/>
        <v>1.5698345517506734E-2</v>
      </c>
      <c r="AX765" s="98"/>
      <c r="AY765" s="66"/>
      <c r="AZ765" s="66"/>
      <c r="BA765" s="66"/>
      <c r="BB765" s="66"/>
      <c r="BC765" s="66"/>
      <c r="BD765" s="66"/>
      <c r="BE765" s="66"/>
      <c r="BF765" s="66"/>
      <c r="BG765" s="66"/>
      <c r="BH765" s="66"/>
      <c r="BI765" s="66"/>
      <c r="BP765" s="132"/>
      <c r="BQ765" s="132"/>
      <c r="BR765" s="132"/>
      <c r="BS765" s="132"/>
      <c r="BU765" s="66"/>
      <c r="BV765" s="124"/>
    </row>
    <row r="766" spans="2:74" s="10" customFormat="1" ht="14.25" customHeight="1">
      <c r="B766" s="505"/>
      <c r="C766" s="507"/>
      <c r="D766" s="494"/>
      <c r="E766" s="501"/>
      <c r="F766" s="501"/>
      <c r="G766" s="101" t="s">
        <v>156</v>
      </c>
      <c r="H766" s="183">
        <v>8343823</v>
      </c>
      <c r="I766" s="151">
        <f>IFERROR(H766/E753,"-")</f>
        <v>1.1929427703017746E-2</v>
      </c>
      <c r="J766" s="183">
        <v>111</v>
      </c>
      <c r="K766" s="151">
        <f>IFERROR(J766/F753,"-")</f>
        <v>9.2269326683291769E-2</v>
      </c>
      <c r="L766" s="186">
        <f t="shared" si="710"/>
        <v>75169.576576576583</v>
      </c>
      <c r="M766" s="86">
        <f t="shared" si="755"/>
        <v>8.5417468257021935E-3</v>
      </c>
      <c r="N766" s="501"/>
      <c r="O766" s="501"/>
      <c r="P766" s="101" t="s">
        <v>156</v>
      </c>
      <c r="Q766" s="183">
        <v>296149</v>
      </c>
      <c r="R766" s="151">
        <f>IFERROR(Q766/N753,"-")</f>
        <v>2.6330405697664754E-3</v>
      </c>
      <c r="S766" s="183">
        <v>11</v>
      </c>
      <c r="T766" s="151">
        <f>IFERROR(S766/O753,"-")</f>
        <v>6.5868263473053898E-2</v>
      </c>
      <c r="U766" s="186">
        <f t="shared" si="711"/>
        <v>26922.636363636364</v>
      </c>
      <c r="V766" s="86">
        <f t="shared" si="756"/>
        <v>8.4647941515967684E-4</v>
      </c>
      <c r="W766" s="501"/>
      <c r="X766" s="501"/>
      <c r="Y766" s="101" t="s">
        <v>156</v>
      </c>
      <c r="Z766" s="183">
        <v>1110961</v>
      </c>
      <c r="AA766" s="151">
        <f>IFERROR(Z766/W753,"-")</f>
        <v>1.5515530320170227E-2</v>
      </c>
      <c r="AB766" s="183">
        <v>8</v>
      </c>
      <c r="AC766" s="151">
        <f>IFERROR(AB766/X753,"-")</f>
        <v>7.6923076923076927E-2</v>
      </c>
      <c r="AD766" s="186">
        <f t="shared" si="712"/>
        <v>138870.125</v>
      </c>
      <c r="AE766" s="86">
        <f t="shared" si="757"/>
        <v>6.1562139284340126E-4</v>
      </c>
      <c r="AF766" s="501"/>
      <c r="AG766" s="501"/>
      <c r="AH766" s="101" t="s">
        <v>156</v>
      </c>
      <c r="AI766" s="183">
        <v>1970854</v>
      </c>
      <c r="AJ766" s="151">
        <f>IFERROR(AI766/AF753,"-")</f>
        <v>1.3370884035589675E-2</v>
      </c>
      <c r="AK766" s="183">
        <v>21</v>
      </c>
      <c r="AL766" s="151">
        <f>IFERROR(AK766/AG753,"-")</f>
        <v>0.13207547169811321</v>
      </c>
      <c r="AM766" s="186">
        <f t="shared" si="713"/>
        <v>93850.190476190473</v>
      </c>
      <c r="AN766" s="86">
        <f t="shared" si="758"/>
        <v>1.6160061562139284E-3</v>
      </c>
      <c r="AO766" s="501"/>
      <c r="AP766" s="520"/>
      <c r="AQ766" s="101" t="s">
        <v>156</v>
      </c>
      <c r="AR766" s="183">
        <f t="shared" si="708"/>
        <v>11721787</v>
      </c>
      <c r="AS766" s="151">
        <f>IFERROR(AR766/AO753,"-")</f>
        <v>1.1370349949685141E-2</v>
      </c>
      <c r="AT766" s="183">
        <f t="shared" si="709"/>
        <v>151</v>
      </c>
      <c r="AU766" s="151">
        <f>IFERROR(AT766/AP753,"-")</f>
        <v>9.2467850581751374E-2</v>
      </c>
      <c r="AV766" s="186">
        <f t="shared" si="714"/>
        <v>77627.728476821198</v>
      </c>
      <c r="AW766" s="86">
        <f t="shared" si="759"/>
        <v>1.1619853789919199E-2</v>
      </c>
      <c r="AX766" s="98"/>
      <c r="AY766" s="66"/>
      <c r="AZ766" s="66"/>
      <c r="BA766" s="66"/>
      <c r="BB766" s="66"/>
      <c r="BC766" s="66"/>
      <c r="BD766" s="66"/>
      <c r="BE766" s="66"/>
      <c r="BF766" s="66"/>
      <c r="BG766" s="66"/>
      <c r="BH766" s="66"/>
      <c r="BI766" s="66"/>
      <c r="BP766" s="132"/>
      <c r="BQ766" s="132"/>
      <c r="BR766" s="132"/>
      <c r="BS766" s="132"/>
      <c r="BU766" s="66"/>
      <c r="BV766" s="124"/>
    </row>
    <row r="767" spans="2:74" s="10" customFormat="1" ht="14.25" customHeight="1">
      <c r="B767" s="505"/>
      <c r="C767" s="507"/>
      <c r="D767" s="494"/>
      <c r="E767" s="501"/>
      <c r="F767" s="501"/>
      <c r="G767" s="101" t="s">
        <v>157</v>
      </c>
      <c r="H767" s="183">
        <v>2755171</v>
      </c>
      <c r="I767" s="151">
        <f>IFERROR(H767/E753,"-")</f>
        <v>3.939155139550672E-3</v>
      </c>
      <c r="J767" s="183">
        <v>85</v>
      </c>
      <c r="K767" s="151">
        <f>IFERROR(J767/F753,"-")</f>
        <v>7.065669160432253E-2</v>
      </c>
      <c r="L767" s="186">
        <f t="shared" si="710"/>
        <v>32413.776470588236</v>
      </c>
      <c r="M767" s="86">
        <f t="shared" si="755"/>
        <v>6.5409772989611387E-3</v>
      </c>
      <c r="N767" s="501"/>
      <c r="O767" s="501"/>
      <c r="P767" s="101" t="s">
        <v>157</v>
      </c>
      <c r="Q767" s="183">
        <v>377818</v>
      </c>
      <c r="R767" s="151">
        <f>IFERROR(Q767/N753,"-")</f>
        <v>3.3591540811822094E-3</v>
      </c>
      <c r="S767" s="183">
        <v>11</v>
      </c>
      <c r="T767" s="151">
        <f>IFERROR(S767/O753,"-")</f>
        <v>6.5868263473053898E-2</v>
      </c>
      <c r="U767" s="186">
        <f t="shared" si="711"/>
        <v>34347.090909090912</v>
      </c>
      <c r="V767" s="86">
        <f t="shared" si="756"/>
        <v>8.4647941515967684E-4</v>
      </c>
      <c r="W767" s="501"/>
      <c r="X767" s="501"/>
      <c r="Y767" s="101" t="s">
        <v>157</v>
      </c>
      <c r="Z767" s="183">
        <v>567758</v>
      </c>
      <c r="AA767" s="151">
        <f>IFERROR(Z767/W753,"-")</f>
        <v>7.9292310562829905E-3</v>
      </c>
      <c r="AB767" s="183">
        <v>9</v>
      </c>
      <c r="AC767" s="151">
        <f>IFERROR(AB767/X753,"-")</f>
        <v>8.6538461538461536E-2</v>
      </c>
      <c r="AD767" s="186">
        <f t="shared" si="712"/>
        <v>63084.222222222219</v>
      </c>
      <c r="AE767" s="86">
        <f t="shared" si="757"/>
        <v>6.9257406694882642E-4</v>
      </c>
      <c r="AF767" s="501"/>
      <c r="AG767" s="501"/>
      <c r="AH767" s="101" t="s">
        <v>157</v>
      </c>
      <c r="AI767" s="183">
        <v>1294963</v>
      </c>
      <c r="AJ767" s="151">
        <f>IFERROR(AI767/AF753,"-")</f>
        <v>8.7854301248998217E-3</v>
      </c>
      <c r="AK767" s="183">
        <v>22</v>
      </c>
      <c r="AL767" s="151">
        <f>IFERROR(AK767/AG753,"-")</f>
        <v>0.13836477987421383</v>
      </c>
      <c r="AM767" s="186">
        <f t="shared" si="713"/>
        <v>58861.954545454544</v>
      </c>
      <c r="AN767" s="86">
        <f t="shared" si="758"/>
        <v>1.6929588303193537E-3</v>
      </c>
      <c r="AO767" s="501"/>
      <c r="AP767" s="520"/>
      <c r="AQ767" s="101" t="s">
        <v>157</v>
      </c>
      <c r="AR767" s="183">
        <f t="shared" si="708"/>
        <v>4995710</v>
      </c>
      <c r="AS767" s="151">
        <f>IFERROR(AR767/AO753,"-")</f>
        <v>4.8459309956017426E-3</v>
      </c>
      <c r="AT767" s="183">
        <f t="shared" si="709"/>
        <v>127</v>
      </c>
      <c r="AU767" s="151">
        <f>IFERROR(AT767/AP753,"-")</f>
        <v>7.777097366809553E-2</v>
      </c>
      <c r="AV767" s="186">
        <f t="shared" si="714"/>
        <v>39336.299212598424</v>
      </c>
      <c r="AW767" s="86">
        <f t="shared" si="759"/>
        <v>9.772989611388996E-3</v>
      </c>
      <c r="AX767" s="98"/>
      <c r="AY767" s="66"/>
      <c r="AZ767" s="66"/>
      <c r="BA767" s="66"/>
      <c r="BB767" s="66"/>
      <c r="BC767" s="66"/>
      <c r="BD767" s="66"/>
      <c r="BE767" s="66"/>
      <c r="BF767" s="66"/>
      <c r="BG767" s="66"/>
      <c r="BH767" s="66"/>
      <c r="BI767" s="66"/>
      <c r="BP767" s="132"/>
      <c r="BQ767" s="132"/>
      <c r="BR767" s="132"/>
      <c r="BS767" s="132"/>
      <c r="BU767" s="66"/>
      <c r="BV767" s="124"/>
    </row>
    <row r="768" spans="2:74" s="10" customFormat="1" ht="14.25" customHeight="1">
      <c r="B768" s="505"/>
      <c r="C768" s="507"/>
      <c r="D768" s="494"/>
      <c r="E768" s="501"/>
      <c r="F768" s="501"/>
      <c r="G768" s="102" t="s">
        <v>158</v>
      </c>
      <c r="H768" s="184">
        <v>866643</v>
      </c>
      <c r="I768" s="152">
        <f>IFERROR(H768/E753,"-")</f>
        <v>1.2390669136709165E-3</v>
      </c>
      <c r="J768" s="184">
        <v>95</v>
      </c>
      <c r="K768" s="152">
        <f>IFERROR(J768/F753,"-")</f>
        <v>7.896924355777224E-2</v>
      </c>
      <c r="L768" s="187">
        <f t="shared" si="710"/>
        <v>9122.5578947368413</v>
      </c>
      <c r="M768" s="87">
        <f t="shared" si="755"/>
        <v>7.310504040015391E-3</v>
      </c>
      <c r="N768" s="501"/>
      <c r="O768" s="501"/>
      <c r="P768" s="102" t="s">
        <v>158</v>
      </c>
      <c r="Q768" s="184">
        <v>75978</v>
      </c>
      <c r="R768" s="152">
        <f>IFERROR(Q768/N753,"-")</f>
        <v>6.7551521838573572E-4</v>
      </c>
      <c r="S768" s="184">
        <v>14</v>
      </c>
      <c r="T768" s="152">
        <f>IFERROR(S768/O753,"-")</f>
        <v>8.3832335329341312E-2</v>
      </c>
      <c r="U768" s="187">
        <f t="shared" si="711"/>
        <v>5427</v>
      </c>
      <c r="V768" s="87">
        <f t="shared" si="756"/>
        <v>1.0773374374759522E-3</v>
      </c>
      <c r="W768" s="501"/>
      <c r="X768" s="501"/>
      <c r="Y768" s="102" t="s">
        <v>158</v>
      </c>
      <c r="Z768" s="184">
        <v>138587</v>
      </c>
      <c r="AA768" s="152">
        <f>IFERROR(Z768/W753,"-")</f>
        <v>1.9354872047546506E-3</v>
      </c>
      <c r="AB768" s="184">
        <v>9</v>
      </c>
      <c r="AC768" s="152">
        <f>IFERROR(AB768/X753,"-")</f>
        <v>8.6538461538461536E-2</v>
      </c>
      <c r="AD768" s="187">
        <f t="shared" si="712"/>
        <v>15398.555555555555</v>
      </c>
      <c r="AE768" s="87">
        <f t="shared" si="757"/>
        <v>6.9257406694882642E-4</v>
      </c>
      <c r="AF768" s="501"/>
      <c r="AG768" s="501"/>
      <c r="AH768" s="102" t="s">
        <v>158</v>
      </c>
      <c r="AI768" s="184">
        <v>445923</v>
      </c>
      <c r="AJ768" s="152">
        <f>IFERROR(AI768/AF753,"-")</f>
        <v>3.0252797628856601E-3</v>
      </c>
      <c r="AK768" s="184">
        <v>21</v>
      </c>
      <c r="AL768" s="152">
        <f>IFERROR(AK768/AG753,"-")</f>
        <v>0.13207547169811321</v>
      </c>
      <c r="AM768" s="187">
        <f t="shared" si="713"/>
        <v>21234.428571428572</v>
      </c>
      <c r="AN768" s="87">
        <f t="shared" si="758"/>
        <v>1.6160061562139284E-3</v>
      </c>
      <c r="AO768" s="501"/>
      <c r="AP768" s="520"/>
      <c r="AQ768" s="102" t="s">
        <v>158</v>
      </c>
      <c r="AR768" s="184">
        <f t="shared" si="708"/>
        <v>1527131</v>
      </c>
      <c r="AS768" s="152">
        <f>IFERROR(AR768/AO753,"-")</f>
        <v>1.4813452837022735E-3</v>
      </c>
      <c r="AT768" s="184">
        <f t="shared" si="709"/>
        <v>139</v>
      </c>
      <c r="AU768" s="152">
        <f>IFERROR(AT768/AP753,"-")</f>
        <v>8.5119412124923452E-2</v>
      </c>
      <c r="AV768" s="187">
        <f t="shared" si="714"/>
        <v>10986.553956834532</v>
      </c>
      <c r="AW768" s="87">
        <f t="shared" si="759"/>
        <v>1.0696421700654098E-2</v>
      </c>
      <c r="AX768" s="98"/>
      <c r="AY768" s="66"/>
      <c r="AZ768" s="66"/>
      <c r="BA768" s="66"/>
      <c r="BB768" s="66"/>
      <c r="BC768" s="66"/>
      <c r="BD768" s="66"/>
      <c r="BE768" s="66"/>
      <c r="BF768" s="66"/>
      <c r="BG768" s="66"/>
      <c r="BH768" s="66"/>
      <c r="BI768" s="66"/>
      <c r="BP768" s="132"/>
      <c r="BQ768" s="132"/>
      <c r="BR768" s="132"/>
      <c r="BS768" s="132"/>
      <c r="BU768" s="66"/>
      <c r="BV768" s="124"/>
    </row>
    <row r="769" spans="2:74" s="10" customFormat="1" ht="14.25" customHeight="1">
      <c r="B769" s="505"/>
      <c r="C769" s="508"/>
      <c r="D769" s="495"/>
      <c r="E769" s="502"/>
      <c r="F769" s="502"/>
      <c r="G769" s="103" t="s">
        <v>81</v>
      </c>
      <c r="H769" s="174">
        <v>141468216</v>
      </c>
      <c r="I769" s="152">
        <f>IFERROR(H769/E753,"-")</f>
        <v>0.20226158381438561</v>
      </c>
      <c r="J769" s="184">
        <v>942</v>
      </c>
      <c r="K769" s="152">
        <f>IFERROR(J769/F753,"-")</f>
        <v>0.78304239401496256</v>
      </c>
      <c r="L769" s="187">
        <f t="shared" si="710"/>
        <v>150178.57324840763</v>
      </c>
      <c r="M769" s="88">
        <f t="shared" si="755"/>
        <v>7.2489419007310499E-2</v>
      </c>
      <c r="N769" s="502"/>
      <c r="O769" s="502"/>
      <c r="P769" s="103" t="s">
        <v>81</v>
      </c>
      <c r="Q769" s="174">
        <v>21193907</v>
      </c>
      <c r="R769" s="152">
        <f>IFERROR(Q769/N753,"-")</f>
        <v>0.18843358229424273</v>
      </c>
      <c r="S769" s="184">
        <v>131</v>
      </c>
      <c r="T769" s="152">
        <f>IFERROR(S769/O753,"-")</f>
        <v>0.78443113772455086</v>
      </c>
      <c r="U769" s="187">
        <f t="shared" si="711"/>
        <v>161785.5496183206</v>
      </c>
      <c r="V769" s="88">
        <f t="shared" si="756"/>
        <v>1.0080800307810696E-2</v>
      </c>
      <c r="W769" s="502"/>
      <c r="X769" s="502"/>
      <c r="Y769" s="103" t="s">
        <v>81</v>
      </c>
      <c r="Z769" s="174">
        <v>14872187</v>
      </c>
      <c r="AA769" s="152">
        <f>IFERROR(Z769/W753,"-")</f>
        <v>0.20770294216065324</v>
      </c>
      <c r="AB769" s="184">
        <v>83</v>
      </c>
      <c r="AC769" s="152">
        <f>IFERROR(AB769/X753,"-")</f>
        <v>0.79807692307692313</v>
      </c>
      <c r="AD769" s="187">
        <f t="shared" si="712"/>
        <v>179182.97590361445</v>
      </c>
      <c r="AE769" s="88">
        <f t="shared" si="757"/>
        <v>6.3870719507502886E-3</v>
      </c>
      <c r="AF769" s="502"/>
      <c r="AG769" s="502"/>
      <c r="AH769" s="103" t="s">
        <v>81</v>
      </c>
      <c r="AI769" s="174">
        <v>23986139</v>
      </c>
      <c r="AJ769" s="152">
        <f>IFERROR(AI769/AF753,"-")</f>
        <v>0.16272939701801092</v>
      </c>
      <c r="AK769" s="184">
        <v>137</v>
      </c>
      <c r="AL769" s="152">
        <f>IFERROR(AK769/AG753,"-")</f>
        <v>0.86163522012578619</v>
      </c>
      <c r="AM769" s="187">
        <f t="shared" si="713"/>
        <v>175081.30656934305</v>
      </c>
      <c r="AN769" s="88">
        <f t="shared" si="758"/>
        <v>1.0542516352443248E-2</v>
      </c>
      <c r="AO769" s="502"/>
      <c r="AP769" s="521"/>
      <c r="AQ769" s="103" t="s">
        <v>81</v>
      </c>
      <c r="AR769" s="174">
        <f t="shared" si="708"/>
        <v>201520449</v>
      </c>
      <c r="AS769" s="152">
        <f>IFERROR(AR769/AO753,"-")</f>
        <v>0.19547855861462737</v>
      </c>
      <c r="AT769" s="184">
        <f t="shared" si="709"/>
        <v>1293</v>
      </c>
      <c r="AU769" s="152">
        <f>IFERROR(AT769/AP753,"-")</f>
        <v>0.79179424372320883</v>
      </c>
      <c r="AV769" s="187">
        <f t="shared" si="714"/>
        <v>155854.94895591648</v>
      </c>
      <c r="AW769" s="88">
        <f t="shared" si="759"/>
        <v>9.9499807618314742E-2</v>
      </c>
      <c r="AX769" s="98"/>
      <c r="AY769" s="66"/>
      <c r="AZ769" s="66"/>
      <c r="BA769" s="66"/>
      <c r="BB769" s="66"/>
      <c r="BC769" s="66"/>
      <c r="BD769" s="66"/>
      <c r="BE769" s="66"/>
      <c r="BF769" s="66"/>
      <c r="BG769" s="66"/>
      <c r="BH769" s="66"/>
      <c r="BI769" s="66"/>
      <c r="BP769" s="132"/>
      <c r="BQ769" s="132"/>
      <c r="BR769" s="132"/>
      <c r="BS769" s="132"/>
      <c r="BU769" s="66"/>
      <c r="BV769" s="124"/>
    </row>
    <row r="770" spans="2:74" s="10" customFormat="1" ht="14.25" customHeight="1">
      <c r="B770" s="505">
        <v>46</v>
      </c>
      <c r="C770" s="506" t="s">
        <v>25</v>
      </c>
      <c r="D770" s="493">
        <f>BL50</f>
        <v>16472</v>
      </c>
      <c r="E770" s="503">
        <f t="shared" ref="E770" si="760">VLOOKUP(C770,$AY$5:$BI$78,2,0)</f>
        <v>815335980</v>
      </c>
      <c r="F770" s="503">
        <f t="shared" ref="F770" si="761">VLOOKUP(C770,$AY$5:$BI$78,7,0)</f>
        <v>1580</v>
      </c>
      <c r="G770" s="99" t="s">
        <v>144</v>
      </c>
      <c r="H770" s="182">
        <v>9061008</v>
      </c>
      <c r="I770" s="150">
        <f>IFERROR(H770/E770,"-")</f>
        <v>1.1113219853243813E-2</v>
      </c>
      <c r="J770" s="182">
        <v>219</v>
      </c>
      <c r="K770" s="150">
        <f>IFERROR(J770/F770,"-")</f>
        <v>0.13860759493670885</v>
      </c>
      <c r="L770" s="185">
        <f t="shared" si="710"/>
        <v>41374.465753424658</v>
      </c>
      <c r="M770" s="85">
        <f>IFERROR(J770/$BL$50,0)</f>
        <v>1.3295288975230694E-2</v>
      </c>
      <c r="N770" s="503">
        <f t="shared" ref="N770" si="762">VLOOKUP(C770,$AY$5:$BI$78,3,0)</f>
        <v>145427570</v>
      </c>
      <c r="O770" s="503">
        <f t="shared" ref="O770" si="763">VLOOKUP(C770,$AY$5:$BI$78,8,0)</f>
        <v>234</v>
      </c>
      <c r="P770" s="99" t="s">
        <v>144</v>
      </c>
      <c r="Q770" s="182">
        <v>961311</v>
      </c>
      <c r="R770" s="150">
        <f>IFERROR(Q770/N770,"-")</f>
        <v>6.6102390351430616E-3</v>
      </c>
      <c r="S770" s="182">
        <v>43</v>
      </c>
      <c r="T770" s="150">
        <f>IFERROR(S770/O770,"-")</f>
        <v>0.18376068376068377</v>
      </c>
      <c r="U770" s="185">
        <f t="shared" si="711"/>
        <v>22356.069767441859</v>
      </c>
      <c r="V770" s="85">
        <f>IFERROR(S770/$BL$50,0)</f>
        <v>2.6104905293831957E-3</v>
      </c>
      <c r="W770" s="503">
        <f t="shared" ref="W770" si="764">VLOOKUP(C770,$AY$5:$BI$78,4,0)</f>
        <v>83088260</v>
      </c>
      <c r="X770" s="503">
        <f t="shared" ref="X770" si="765">VLOOKUP(C770,$AY$5:$BI$78,9,0)</f>
        <v>123</v>
      </c>
      <c r="Y770" s="99" t="s">
        <v>144</v>
      </c>
      <c r="Z770" s="182">
        <v>588998</v>
      </c>
      <c r="AA770" s="150">
        <f>IFERROR(Z770/W770,"-")</f>
        <v>7.0888233788985351E-3</v>
      </c>
      <c r="AB770" s="182">
        <v>30</v>
      </c>
      <c r="AC770" s="150">
        <f>IFERROR(AB770/X770,"-")</f>
        <v>0.24390243902439024</v>
      </c>
      <c r="AD770" s="185">
        <f t="shared" si="712"/>
        <v>19633.266666666666</v>
      </c>
      <c r="AE770" s="85">
        <f>IFERROR(AB770/$BL$50,0)</f>
        <v>1.821272462360369E-3</v>
      </c>
      <c r="AF770" s="503">
        <f t="shared" ref="AF770" si="766">VLOOKUP(C770,$AY$5:$BI$78,5,0)</f>
        <v>138271430</v>
      </c>
      <c r="AG770" s="503">
        <f t="shared" ref="AG770" si="767">VLOOKUP(C770,$AY$5:$BI$78,10,0)</f>
        <v>194</v>
      </c>
      <c r="AH770" s="99" t="s">
        <v>144</v>
      </c>
      <c r="AI770" s="182">
        <v>2356972</v>
      </c>
      <c r="AJ770" s="150">
        <f>IFERROR(AI770/AF770,"-")</f>
        <v>1.7045979780494061E-2</v>
      </c>
      <c r="AK770" s="182">
        <v>52</v>
      </c>
      <c r="AL770" s="150">
        <f>IFERROR(AK770/AG770,"-")</f>
        <v>0.26804123711340205</v>
      </c>
      <c r="AM770" s="185">
        <f t="shared" si="713"/>
        <v>45326.384615384617</v>
      </c>
      <c r="AN770" s="85">
        <f>IFERROR(AK770/$BL$50,0)</f>
        <v>3.1568722680913063E-3</v>
      </c>
      <c r="AO770" s="503">
        <f t="shared" ref="AO770" si="768">VLOOKUP(C770,$AY$5:$BI$78,6,0)</f>
        <v>1182123240</v>
      </c>
      <c r="AP770" s="519">
        <f t="shared" ref="AP770" si="769">VLOOKUP(C770,$AY$5:$BI$78,11,0)</f>
        <v>2131</v>
      </c>
      <c r="AQ770" s="99" t="s">
        <v>144</v>
      </c>
      <c r="AR770" s="182">
        <f t="shared" si="708"/>
        <v>12968289</v>
      </c>
      <c r="AS770" s="150">
        <f>IFERROR(AR770/AO770,"-")</f>
        <v>1.0970335884776278E-2</v>
      </c>
      <c r="AT770" s="182">
        <f t="shared" si="709"/>
        <v>344</v>
      </c>
      <c r="AU770" s="150">
        <f>IFERROR(AT770/AP770,"-")</f>
        <v>0.16142656030032848</v>
      </c>
      <c r="AV770" s="185">
        <f t="shared" si="714"/>
        <v>37698.514534883718</v>
      </c>
      <c r="AW770" s="85">
        <f>IFERROR(AT770/$BL$50,0)</f>
        <v>2.0883924235065566E-2</v>
      </c>
      <c r="AX770" s="98"/>
      <c r="AY770" s="66"/>
      <c r="AZ770" s="66"/>
      <c r="BA770" s="66"/>
      <c r="BB770" s="66"/>
      <c r="BC770" s="66"/>
      <c r="BD770" s="66"/>
      <c r="BE770" s="66"/>
      <c r="BF770" s="66"/>
      <c r="BG770" s="66"/>
      <c r="BH770" s="66"/>
      <c r="BI770" s="66"/>
      <c r="BP770" s="132"/>
      <c r="BQ770" s="132"/>
      <c r="BR770" s="132"/>
      <c r="BS770" s="132"/>
      <c r="BU770" s="66"/>
      <c r="BV770" s="124"/>
    </row>
    <row r="771" spans="2:74" s="10" customFormat="1" ht="14.25" customHeight="1">
      <c r="B771" s="505"/>
      <c r="C771" s="507"/>
      <c r="D771" s="494"/>
      <c r="E771" s="501"/>
      <c r="F771" s="501"/>
      <c r="G771" s="100" t="s">
        <v>145</v>
      </c>
      <c r="H771" s="183">
        <v>18741086</v>
      </c>
      <c r="I771" s="151">
        <f>IFERROR(H771/E770,"-")</f>
        <v>2.2985721787967702E-2</v>
      </c>
      <c r="J771" s="183">
        <v>291</v>
      </c>
      <c r="K771" s="151">
        <f>IFERROR(J771/F770,"-")</f>
        <v>0.18417721518987343</v>
      </c>
      <c r="L771" s="186">
        <f t="shared" si="710"/>
        <v>64402.357388316152</v>
      </c>
      <c r="M771" s="86">
        <f t="shared" ref="M771:M786" si="770">IFERROR(J771/$BL$50,0)</f>
        <v>1.7666342884895582E-2</v>
      </c>
      <c r="N771" s="501"/>
      <c r="O771" s="501"/>
      <c r="P771" s="100" t="s">
        <v>145</v>
      </c>
      <c r="Q771" s="183">
        <v>1875896</v>
      </c>
      <c r="R771" s="151">
        <f>IFERROR(Q771/N770,"-")</f>
        <v>1.2899177233037724E-2</v>
      </c>
      <c r="S771" s="183">
        <v>50</v>
      </c>
      <c r="T771" s="151">
        <f>IFERROR(S771/O770,"-")</f>
        <v>0.21367521367521367</v>
      </c>
      <c r="U771" s="186">
        <f t="shared" si="711"/>
        <v>37517.919999999998</v>
      </c>
      <c r="V771" s="86">
        <f t="shared" ref="V771:V786" si="771">IFERROR(S771/$BL$50,0)</f>
        <v>3.0354541039339486E-3</v>
      </c>
      <c r="W771" s="501"/>
      <c r="X771" s="501"/>
      <c r="Y771" s="100" t="s">
        <v>145</v>
      </c>
      <c r="Z771" s="183">
        <v>445871</v>
      </c>
      <c r="AA771" s="151">
        <f>IFERROR(Z771/W770,"-")</f>
        <v>5.3662334486243909E-3</v>
      </c>
      <c r="AB771" s="183">
        <v>25</v>
      </c>
      <c r="AC771" s="151">
        <f>IFERROR(AB771/X770,"-")</f>
        <v>0.2032520325203252</v>
      </c>
      <c r="AD771" s="186">
        <f t="shared" si="712"/>
        <v>17834.84</v>
      </c>
      <c r="AE771" s="86">
        <f t="shared" ref="AE771:AE786" si="772">IFERROR(AB771/$BL$50,0)</f>
        <v>1.5177270519669743E-3</v>
      </c>
      <c r="AF771" s="501"/>
      <c r="AG771" s="501"/>
      <c r="AH771" s="100" t="s">
        <v>145</v>
      </c>
      <c r="AI771" s="183">
        <v>2954403</v>
      </c>
      <c r="AJ771" s="151">
        <f>IFERROR(AI771/AF770,"-")</f>
        <v>2.1366691586251766E-2</v>
      </c>
      <c r="AK771" s="183">
        <v>54</v>
      </c>
      <c r="AL771" s="151">
        <f>IFERROR(AK771/AG770,"-")</f>
        <v>0.27835051546391754</v>
      </c>
      <c r="AM771" s="186">
        <f t="shared" si="713"/>
        <v>54711.166666666664</v>
      </c>
      <c r="AN771" s="86">
        <f t="shared" ref="AN771:AN786" si="773">IFERROR(AK771/$BL$50,0)</f>
        <v>3.2782904322486645E-3</v>
      </c>
      <c r="AO771" s="501"/>
      <c r="AP771" s="520"/>
      <c r="AQ771" s="100" t="s">
        <v>145</v>
      </c>
      <c r="AR771" s="183">
        <f t="shared" si="708"/>
        <v>24017256</v>
      </c>
      <c r="AS771" s="151">
        <f>IFERROR(AR771/AO770,"-")</f>
        <v>2.0317049176700054E-2</v>
      </c>
      <c r="AT771" s="183">
        <f t="shared" si="709"/>
        <v>420</v>
      </c>
      <c r="AU771" s="151">
        <f>IFERROR(AT771/AP770,"-")</f>
        <v>0.19709056780854059</v>
      </c>
      <c r="AV771" s="186">
        <f t="shared" si="714"/>
        <v>57183.942857142858</v>
      </c>
      <c r="AW771" s="86">
        <f t="shared" ref="AW771:AW786" si="774">IFERROR(AT771/$BL$50,0)</f>
        <v>2.5497814473045166E-2</v>
      </c>
      <c r="AX771" s="98"/>
      <c r="AY771" s="66"/>
      <c r="AZ771" s="66"/>
      <c r="BA771" s="66"/>
      <c r="BB771" s="66"/>
      <c r="BC771" s="66"/>
      <c r="BD771" s="66"/>
      <c r="BE771" s="66"/>
      <c r="BF771" s="66"/>
      <c r="BG771" s="66"/>
      <c r="BH771" s="66"/>
      <c r="BI771" s="66"/>
      <c r="BP771" s="132"/>
      <c r="BQ771" s="132"/>
      <c r="BR771" s="132"/>
      <c r="BS771" s="132"/>
      <c r="BU771" s="66"/>
      <c r="BV771" s="124"/>
    </row>
    <row r="772" spans="2:74" s="10" customFormat="1" ht="14.25" customHeight="1">
      <c r="B772" s="505"/>
      <c r="C772" s="507"/>
      <c r="D772" s="494"/>
      <c r="E772" s="501"/>
      <c r="F772" s="501"/>
      <c r="G772" s="101" t="s">
        <v>146</v>
      </c>
      <c r="H772" s="183">
        <v>26977535</v>
      </c>
      <c r="I772" s="151">
        <f>IFERROR(H772/E770,"-")</f>
        <v>3.308762971554377E-2</v>
      </c>
      <c r="J772" s="183">
        <v>405</v>
      </c>
      <c r="K772" s="151">
        <f>IFERROR(J772/F770,"-")</f>
        <v>0.25632911392405061</v>
      </c>
      <c r="L772" s="186">
        <f t="shared" si="710"/>
        <v>66611.1975308642</v>
      </c>
      <c r="M772" s="86">
        <f t="shared" si="770"/>
        <v>2.4587178241864984E-2</v>
      </c>
      <c r="N772" s="501"/>
      <c r="O772" s="501"/>
      <c r="P772" s="101" t="s">
        <v>146</v>
      </c>
      <c r="Q772" s="183">
        <v>2871822</v>
      </c>
      <c r="R772" s="151">
        <f>IFERROR(Q772/N770,"-")</f>
        <v>1.9747438535897974E-2</v>
      </c>
      <c r="S772" s="183">
        <v>70</v>
      </c>
      <c r="T772" s="151">
        <f>IFERROR(S772/O770,"-")</f>
        <v>0.29914529914529914</v>
      </c>
      <c r="U772" s="186">
        <f t="shared" si="711"/>
        <v>41026.028571428571</v>
      </c>
      <c r="V772" s="86">
        <f t="shared" si="771"/>
        <v>4.249635745507528E-3</v>
      </c>
      <c r="W772" s="501"/>
      <c r="X772" s="501"/>
      <c r="Y772" s="101" t="s">
        <v>146</v>
      </c>
      <c r="Z772" s="183">
        <v>954362</v>
      </c>
      <c r="AA772" s="151">
        <f>IFERROR(Z772/W770,"-")</f>
        <v>1.1486123310320857E-2</v>
      </c>
      <c r="AB772" s="183">
        <v>40</v>
      </c>
      <c r="AC772" s="151">
        <f>IFERROR(AB772/X770,"-")</f>
        <v>0.32520325203252032</v>
      </c>
      <c r="AD772" s="186">
        <f t="shared" si="712"/>
        <v>23859.05</v>
      </c>
      <c r="AE772" s="86">
        <f t="shared" si="772"/>
        <v>2.4283632831471587E-3</v>
      </c>
      <c r="AF772" s="501"/>
      <c r="AG772" s="501"/>
      <c r="AH772" s="101" t="s">
        <v>146</v>
      </c>
      <c r="AI772" s="183">
        <v>2137217</v>
      </c>
      <c r="AJ772" s="151">
        <f>IFERROR(AI772/AF770,"-")</f>
        <v>1.5456678216172351E-2</v>
      </c>
      <c r="AK772" s="183">
        <v>61</v>
      </c>
      <c r="AL772" s="151">
        <f>IFERROR(AK772/AG770,"-")</f>
        <v>0.31443298969072164</v>
      </c>
      <c r="AM772" s="186">
        <f t="shared" si="713"/>
        <v>35036.344262295082</v>
      </c>
      <c r="AN772" s="86">
        <f t="shared" si="773"/>
        <v>3.7032540067994174E-3</v>
      </c>
      <c r="AO772" s="501"/>
      <c r="AP772" s="520"/>
      <c r="AQ772" s="101" t="s">
        <v>146</v>
      </c>
      <c r="AR772" s="183">
        <f t="shared" si="708"/>
        <v>32940936</v>
      </c>
      <c r="AS772" s="151">
        <f>IFERROR(AR772/AO770,"-")</f>
        <v>2.7865906772968952E-2</v>
      </c>
      <c r="AT772" s="183">
        <f t="shared" si="709"/>
        <v>576</v>
      </c>
      <c r="AU772" s="151">
        <f>IFERROR(AT772/AP770,"-")</f>
        <v>0.27029563585171279</v>
      </c>
      <c r="AV772" s="186">
        <f t="shared" si="714"/>
        <v>57189.125</v>
      </c>
      <c r="AW772" s="86">
        <f t="shared" si="774"/>
        <v>3.4968431277319086E-2</v>
      </c>
      <c r="AX772" s="98"/>
      <c r="AY772" s="66"/>
      <c r="AZ772" s="66"/>
      <c r="BA772" s="66"/>
      <c r="BB772" s="66"/>
      <c r="BC772" s="66"/>
      <c r="BD772" s="66"/>
      <c r="BE772" s="66"/>
      <c r="BF772" s="66"/>
      <c r="BG772" s="66"/>
      <c r="BH772" s="66"/>
      <c r="BI772" s="66"/>
      <c r="BP772" s="132"/>
      <c r="BQ772" s="132"/>
      <c r="BR772" s="132"/>
      <c r="BS772" s="132"/>
      <c r="BU772" s="66"/>
      <c r="BV772" s="124"/>
    </row>
    <row r="773" spans="2:74" s="10" customFormat="1" ht="14.25" customHeight="1">
      <c r="B773" s="505"/>
      <c r="C773" s="507"/>
      <c r="D773" s="494"/>
      <c r="E773" s="501"/>
      <c r="F773" s="501"/>
      <c r="G773" s="101" t="s">
        <v>147</v>
      </c>
      <c r="H773" s="183">
        <v>724880</v>
      </c>
      <c r="I773" s="151">
        <f>IFERROR(H773/E770,"-")</f>
        <v>8.8905680330702446E-4</v>
      </c>
      <c r="J773" s="183">
        <v>75</v>
      </c>
      <c r="K773" s="151">
        <f>IFERROR(J773/F770,"-")</f>
        <v>4.746835443037975E-2</v>
      </c>
      <c r="L773" s="186">
        <f t="shared" si="710"/>
        <v>9665.0666666666675</v>
      </c>
      <c r="M773" s="86">
        <f t="shared" si="770"/>
        <v>4.5531811559009231E-3</v>
      </c>
      <c r="N773" s="501"/>
      <c r="O773" s="501"/>
      <c r="P773" s="101" t="s">
        <v>147</v>
      </c>
      <c r="Q773" s="183">
        <v>108884</v>
      </c>
      <c r="R773" s="151">
        <f>IFERROR(Q773/N770,"-")</f>
        <v>7.4871635412735013E-4</v>
      </c>
      <c r="S773" s="183">
        <v>17</v>
      </c>
      <c r="T773" s="151">
        <f>IFERROR(S773/O770,"-")</f>
        <v>7.2649572649572655E-2</v>
      </c>
      <c r="U773" s="186">
        <f t="shared" si="711"/>
        <v>6404.9411764705883</v>
      </c>
      <c r="V773" s="86">
        <f t="shared" si="771"/>
        <v>1.0320543953375426E-3</v>
      </c>
      <c r="W773" s="501"/>
      <c r="X773" s="501"/>
      <c r="Y773" s="101" t="s">
        <v>147</v>
      </c>
      <c r="Z773" s="183">
        <v>21578</v>
      </c>
      <c r="AA773" s="151">
        <f>IFERROR(Z773/W770,"-")</f>
        <v>2.5969974578839416E-4</v>
      </c>
      <c r="AB773" s="183">
        <v>3</v>
      </c>
      <c r="AC773" s="151">
        <f>IFERROR(AB773/X770,"-")</f>
        <v>2.4390243902439025E-2</v>
      </c>
      <c r="AD773" s="186">
        <f t="shared" si="712"/>
        <v>7192.666666666667</v>
      </c>
      <c r="AE773" s="86">
        <f t="shared" si="772"/>
        <v>1.821272462360369E-4</v>
      </c>
      <c r="AF773" s="501"/>
      <c r="AG773" s="501"/>
      <c r="AH773" s="101" t="s">
        <v>147</v>
      </c>
      <c r="AI773" s="183">
        <v>65114</v>
      </c>
      <c r="AJ773" s="151">
        <f>IFERROR(AI773/AF770,"-")</f>
        <v>4.7091434579073926E-4</v>
      </c>
      <c r="AK773" s="183">
        <v>10</v>
      </c>
      <c r="AL773" s="151">
        <f>IFERROR(AK773/AG770,"-")</f>
        <v>5.1546391752577317E-2</v>
      </c>
      <c r="AM773" s="186">
        <f t="shared" si="713"/>
        <v>6511.4</v>
      </c>
      <c r="AN773" s="86">
        <f t="shared" si="773"/>
        <v>6.0709082078678968E-4</v>
      </c>
      <c r="AO773" s="501"/>
      <c r="AP773" s="520"/>
      <c r="AQ773" s="101" t="s">
        <v>147</v>
      </c>
      <c r="AR773" s="183">
        <f t="shared" ref="AR773:AR836" si="775">SUM(H773,Q773,Z773,AI773)</f>
        <v>920456</v>
      </c>
      <c r="AS773" s="151">
        <f>IFERROR(AR773/AO770,"-")</f>
        <v>7.7864639561607812E-4</v>
      </c>
      <c r="AT773" s="183">
        <f t="shared" ref="AT773:AT836" si="776">SUM(J773,S773,AB773,AK773)</f>
        <v>105</v>
      </c>
      <c r="AU773" s="151">
        <f>IFERROR(AT773/AP770,"-")</f>
        <v>4.9272641952135147E-2</v>
      </c>
      <c r="AV773" s="186">
        <f t="shared" si="714"/>
        <v>8766.2476190476191</v>
      </c>
      <c r="AW773" s="86">
        <f t="shared" si="774"/>
        <v>6.3744536182612915E-3</v>
      </c>
      <c r="AX773" s="98"/>
      <c r="AY773" s="66"/>
      <c r="AZ773" s="66"/>
      <c r="BA773" s="66"/>
      <c r="BB773" s="66"/>
      <c r="BC773" s="66"/>
      <c r="BD773" s="66"/>
      <c r="BE773" s="66"/>
      <c r="BF773" s="66"/>
      <c r="BG773" s="66"/>
      <c r="BH773" s="66"/>
      <c r="BI773" s="66"/>
      <c r="BP773" s="132"/>
      <c r="BQ773" s="132"/>
      <c r="BR773" s="132"/>
      <c r="BS773" s="132"/>
      <c r="BU773" s="66"/>
      <c r="BV773" s="124"/>
    </row>
    <row r="774" spans="2:74" s="10" customFormat="1" ht="14.25" customHeight="1">
      <c r="B774" s="505"/>
      <c r="C774" s="507"/>
      <c r="D774" s="494"/>
      <c r="E774" s="501"/>
      <c r="F774" s="501"/>
      <c r="G774" s="101" t="s">
        <v>148</v>
      </c>
      <c r="H774" s="183">
        <v>19721645</v>
      </c>
      <c r="I774" s="151">
        <f>IFERROR(H774/E770,"-")</f>
        <v>2.4188365880774696E-2</v>
      </c>
      <c r="J774" s="183">
        <v>438</v>
      </c>
      <c r="K774" s="151">
        <f>IFERROR(J774/F770,"-")</f>
        <v>0.2772151898734177</v>
      </c>
      <c r="L774" s="186">
        <f t="shared" ref="L774:L837" si="777">IFERROR(H774/J774,"-")</f>
        <v>45026.586757990866</v>
      </c>
      <c r="M774" s="86">
        <f t="shared" si="770"/>
        <v>2.6590577950461387E-2</v>
      </c>
      <c r="N774" s="501"/>
      <c r="O774" s="501"/>
      <c r="P774" s="101" t="s">
        <v>148</v>
      </c>
      <c r="Q774" s="183">
        <v>3902484</v>
      </c>
      <c r="R774" s="151">
        <f>IFERROR(Q774/N770,"-")</f>
        <v>2.6834554135780442E-2</v>
      </c>
      <c r="S774" s="183">
        <v>75</v>
      </c>
      <c r="T774" s="151">
        <f>IFERROR(S774/O770,"-")</f>
        <v>0.32051282051282054</v>
      </c>
      <c r="U774" s="186">
        <f t="shared" ref="U774:U837" si="778">IFERROR(Q774/S774,"-")</f>
        <v>52033.120000000003</v>
      </c>
      <c r="V774" s="86">
        <f t="shared" si="771"/>
        <v>4.5531811559009231E-3</v>
      </c>
      <c r="W774" s="501"/>
      <c r="X774" s="501"/>
      <c r="Y774" s="101" t="s">
        <v>148</v>
      </c>
      <c r="Z774" s="183">
        <v>715313</v>
      </c>
      <c r="AA774" s="151">
        <f>IFERROR(Z774/W770,"-")</f>
        <v>8.6090742542929647E-3</v>
      </c>
      <c r="AB774" s="183">
        <v>42</v>
      </c>
      <c r="AC774" s="151">
        <f>IFERROR(AB774/X770,"-")</f>
        <v>0.34146341463414637</v>
      </c>
      <c r="AD774" s="186">
        <f t="shared" ref="AD774:AD837" si="779">IFERROR(Z774/AB774,"-")</f>
        <v>17031.261904761905</v>
      </c>
      <c r="AE774" s="86">
        <f t="shared" si="772"/>
        <v>2.5497814473045169E-3</v>
      </c>
      <c r="AF774" s="501"/>
      <c r="AG774" s="501"/>
      <c r="AH774" s="101" t="s">
        <v>148</v>
      </c>
      <c r="AI774" s="183">
        <v>1731916</v>
      </c>
      <c r="AJ774" s="151">
        <f>IFERROR(AI774/AF770,"-")</f>
        <v>1.2525479775540038E-2</v>
      </c>
      <c r="AK774" s="183">
        <v>69</v>
      </c>
      <c r="AL774" s="151">
        <f>IFERROR(AK774/AG770,"-")</f>
        <v>0.35567010309278352</v>
      </c>
      <c r="AM774" s="186">
        <f t="shared" ref="AM774:AM837" si="780">IFERROR(AI774/AK774,"-")</f>
        <v>25100.231884057972</v>
      </c>
      <c r="AN774" s="86">
        <f t="shared" si="773"/>
        <v>4.1889266634288491E-3</v>
      </c>
      <c r="AO774" s="501"/>
      <c r="AP774" s="520"/>
      <c r="AQ774" s="101" t="s">
        <v>148</v>
      </c>
      <c r="AR774" s="183">
        <f t="shared" si="775"/>
        <v>26071358</v>
      </c>
      <c r="AS774" s="151">
        <f>IFERROR(AR774/AO770,"-")</f>
        <v>2.2054686954635964E-2</v>
      </c>
      <c r="AT774" s="183">
        <f t="shared" si="776"/>
        <v>624</v>
      </c>
      <c r="AU774" s="151">
        <f>IFERROR(AT774/AP770,"-")</f>
        <v>0.29282027217268886</v>
      </c>
      <c r="AV774" s="186">
        <f t="shared" ref="AV774:AV837" si="781">IFERROR(AR774/AT774,"-")</f>
        <v>41781.022435897437</v>
      </c>
      <c r="AW774" s="86">
        <f t="shared" si="774"/>
        <v>3.7882467217095678E-2</v>
      </c>
      <c r="AX774" s="98"/>
      <c r="AY774" s="66"/>
      <c r="AZ774" s="66"/>
      <c r="BA774" s="66"/>
      <c r="BB774" s="66"/>
      <c r="BC774" s="66"/>
      <c r="BD774" s="66"/>
      <c r="BE774" s="66"/>
      <c r="BF774" s="66"/>
      <c r="BG774" s="66"/>
      <c r="BH774" s="66"/>
      <c r="BI774" s="66"/>
      <c r="BP774" s="132"/>
      <c r="BQ774" s="132"/>
      <c r="BR774" s="132"/>
      <c r="BS774" s="132"/>
      <c r="BU774" s="66"/>
      <c r="BV774" s="124"/>
    </row>
    <row r="775" spans="2:74" s="10" customFormat="1" ht="14.25" customHeight="1">
      <c r="B775" s="505"/>
      <c r="C775" s="507"/>
      <c r="D775" s="494"/>
      <c r="E775" s="501"/>
      <c r="F775" s="501"/>
      <c r="G775" s="101" t="s">
        <v>149</v>
      </c>
      <c r="H775" s="183">
        <v>30160575</v>
      </c>
      <c r="I775" s="151">
        <f>IFERROR(H775/E770,"-")</f>
        <v>3.6991590877664939E-2</v>
      </c>
      <c r="J775" s="183">
        <v>529</v>
      </c>
      <c r="K775" s="151">
        <f>IFERROR(J775/F770,"-")</f>
        <v>0.33481012658227849</v>
      </c>
      <c r="L775" s="186">
        <f t="shared" si="777"/>
        <v>57014.319470699433</v>
      </c>
      <c r="M775" s="86">
        <f t="shared" si="770"/>
        <v>3.2115104419621177E-2</v>
      </c>
      <c r="N775" s="501"/>
      <c r="O775" s="501"/>
      <c r="P775" s="101" t="s">
        <v>149</v>
      </c>
      <c r="Q775" s="183">
        <v>6559315</v>
      </c>
      <c r="R775" s="151">
        <f>IFERROR(Q775/N770,"-")</f>
        <v>4.5103655379788027E-2</v>
      </c>
      <c r="S775" s="183">
        <v>97</v>
      </c>
      <c r="T775" s="151">
        <f>IFERROR(S775/O770,"-")</f>
        <v>0.41452991452991456</v>
      </c>
      <c r="U775" s="186">
        <f t="shared" si="778"/>
        <v>67621.804123711336</v>
      </c>
      <c r="V775" s="86">
        <f t="shared" si="771"/>
        <v>5.8887809616318598E-3</v>
      </c>
      <c r="W775" s="501"/>
      <c r="X775" s="501"/>
      <c r="Y775" s="101" t="s">
        <v>149</v>
      </c>
      <c r="Z775" s="183">
        <v>4356121</v>
      </c>
      <c r="AA775" s="151">
        <f>IFERROR(Z775/W770,"-")</f>
        <v>5.2427635384349122E-2</v>
      </c>
      <c r="AB775" s="183">
        <v>58</v>
      </c>
      <c r="AC775" s="151">
        <f>IFERROR(AB775/X770,"-")</f>
        <v>0.47154471544715448</v>
      </c>
      <c r="AD775" s="186">
        <f t="shared" si="779"/>
        <v>75105.534482758623</v>
      </c>
      <c r="AE775" s="86">
        <f t="shared" si="772"/>
        <v>3.5211267605633804E-3</v>
      </c>
      <c r="AF775" s="501"/>
      <c r="AG775" s="501"/>
      <c r="AH775" s="101" t="s">
        <v>149</v>
      </c>
      <c r="AI775" s="183">
        <v>5292217</v>
      </c>
      <c r="AJ775" s="151">
        <f>IFERROR(AI775/AF770,"-")</f>
        <v>3.8274117798593681E-2</v>
      </c>
      <c r="AK775" s="183">
        <v>69</v>
      </c>
      <c r="AL775" s="151">
        <f>IFERROR(AK775/AG770,"-")</f>
        <v>0.35567010309278352</v>
      </c>
      <c r="AM775" s="186">
        <f t="shared" si="780"/>
        <v>76698.79710144928</v>
      </c>
      <c r="AN775" s="86">
        <f t="shared" si="773"/>
        <v>4.1889266634288491E-3</v>
      </c>
      <c r="AO775" s="501"/>
      <c r="AP775" s="520"/>
      <c r="AQ775" s="101" t="s">
        <v>149</v>
      </c>
      <c r="AR775" s="183">
        <f t="shared" si="775"/>
        <v>46368228</v>
      </c>
      <c r="AS775" s="151">
        <f>IFERROR(AR775/AO770,"-")</f>
        <v>3.9224529584580371E-2</v>
      </c>
      <c r="AT775" s="183">
        <f t="shared" si="776"/>
        <v>753</v>
      </c>
      <c r="AU775" s="151">
        <f>IFERROR(AT775/AP770,"-")</f>
        <v>0.35335523228531207</v>
      </c>
      <c r="AV775" s="186">
        <f t="shared" si="781"/>
        <v>61577.992031872513</v>
      </c>
      <c r="AW775" s="86">
        <f t="shared" si="774"/>
        <v>4.5713938805245262E-2</v>
      </c>
      <c r="AX775" s="98"/>
      <c r="AY775" s="66"/>
      <c r="AZ775" s="66"/>
      <c r="BA775" s="66"/>
      <c r="BB775" s="66"/>
      <c r="BC775" s="66"/>
      <c r="BD775" s="66"/>
      <c r="BE775" s="66"/>
      <c r="BF775" s="66"/>
      <c r="BG775" s="66"/>
      <c r="BH775" s="66"/>
      <c r="BI775" s="66"/>
      <c r="BP775" s="132"/>
      <c r="BQ775" s="132"/>
      <c r="BR775" s="132"/>
      <c r="BS775" s="132"/>
      <c r="BU775" s="66"/>
      <c r="BV775" s="124"/>
    </row>
    <row r="776" spans="2:74" s="10" customFormat="1" ht="14.25" customHeight="1">
      <c r="B776" s="505"/>
      <c r="C776" s="507"/>
      <c r="D776" s="494"/>
      <c r="E776" s="501"/>
      <c r="F776" s="501"/>
      <c r="G776" s="101" t="s">
        <v>150</v>
      </c>
      <c r="H776" s="183">
        <v>14076235</v>
      </c>
      <c r="I776" s="151">
        <f>IFERROR(H776/E770,"-")</f>
        <v>1.7264336844303129E-2</v>
      </c>
      <c r="J776" s="183">
        <v>123</v>
      </c>
      <c r="K776" s="151">
        <f>IFERROR(J776/F770,"-")</f>
        <v>7.7848101265822783E-2</v>
      </c>
      <c r="L776" s="186">
        <f t="shared" si="777"/>
        <v>114440.93495934959</v>
      </c>
      <c r="M776" s="86">
        <f t="shared" si="770"/>
        <v>7.4672170956775136E-3</v>
      </c>
      <c r="N776" s="501"/>
      <c r="O776" s="501"/>
      <c r="P776" s="101" t="s">
        <v>150</v>
      </c>
      <c r="Q776" s="183">
        <v>4142054</v>
      </c>
      <c r="R776" s="151">
        <f>IFERROR(Q776/N770,"-")</f>
        <v>2.8481903396996869E-2</v>
      </c>
      <c r="S776" s="183">
        <v>29</v>
      </c>
      <c r="T776" s="151">
        <f>IFERROR(S776/O770,"-")</f>
        <v>0.12393162393162394</v>
      </c>
      <c r="U776" s="186">
        <f t="shared" si="778"/>
        <v>142829.44827586206</v>
      </c>
      <c r="V776" s="86">
        <f t="shared" si="771"/>
        <v>1.7605633802816902E-3</v>
      </c>
      <c r="W776" s="501"/>
      <c r="X776" s="501"/>
      <c r="Y776" s="101" t="s">
        <v>150</v>
      </c>
      <c r="Z776" s="183">
        <v>1323624</v>
      </c>
      <c r="AA776" s="151">
        <f>IFERROR(Z776/W770,"-")</f>
        <v>1.5930337210094424E-2</v>
      </c>
      <c r="AB776" s="183">
        <v>14</v>
      </c>
      <c r="AC776" s="151">
        <f>IFERROR(AB776/X770,"-")</f>
        <v>0.11382113821138211</v>
      </c>
      <c r="AD776" s="186">
        <f t="shared" si="779"/>
        <v>94544.571428571435</v>
      </c>
      <c r="AE776" s="86">
        <f t="shared" si="772"/>
        <v>8.4992714910150555E-4</v>
      </c>
      <c r="AF776" s="501"/>
      <c r="AG776" s="501"/>
      <c r="AH776" s="101" t="s">
        <v>150</v>
      </c>
      <c r="AI776" s="183">
        <v>6250955</v>
      </c>
      <c r="AJ776" s="151">
        <f>IFERROR(AI776/AF770,"-")</f>
        <v>4.5207856749583046E-2</v>
      </c>
      <c r="AK776" s="183">
        <v>25</v>
      </c>
      <c r="AL776" s="151">
        <f>IFERROR(AK776/AG770,"-")</f>
        <v>0.12886597938144329</v>
      </c>
      <c r="AM776" s="186">
        <f t="shared" si="780"/>
        <v>250038.2</v>
      </c>
      <c r="AN776" s="86">
        <f t="shared" si="773"/>
        <v>1.5177270519669743E-3</v>
      </c>
      <c r="AO776" s="501"/>
      <c r="AP776" s="520"/>
      <c r="AQ776" s="101" t="s">
        <v>150</v>
      </c>
      <c r="AR776" s="183">
        <f t="shared" si="775"/>
        <v>25792868</v>
      </c>
      <c r="AS776" s="151">
        <f>IFERROR(AR776/AO770,"-")</f>
        <v>2.1819102380560593E-2</v>
      </c>
      <c r="AT776" s="183">
        <f t="shared" si="776"/>
        <v>191</v>
      </c>
      <c r="AU776" s="151">
        <f>IFERROR(AT776/AP770,"-")</f>
        <v>8.9629282027217275E-2</v>
      </c>
      <c r="AV776" s="186">
        <f t="shared" si="781"/>
        <v>135041.19371727749</v>
      </c>
      <c r="AW776" s="86">
        <f t="shared" si="774"/>
        <v>1.1595434677027684E-2</v>
      </c>
      <c r="AX776" s="98"/>
      <c r="AY776" s="66"/>
      <c r="AZ776" s="66"/>
      <c r="BA776" s="66"/>
      <c r="BB776" s="66"/>
      <c r="BC776" s="66"/>
      <c r="BD776" s="66"/>
      <c r="BE776" s="66"/>
      <c r="BF776" s="66"/>
      <c r="BG776" s="66"/>
      <c r="BH776" s="66"/>
      <c r="BI776" s="66"/>
      <c r="BP776" s="132"/>
      <c r="BQ776" s="132"/>
      <c r="BR776" s="132"/>
      <c r="BS776" s="132"/>
      <c r="BU776" s="66"/>
      <c r="BV776" s="124"/>
    </row>
    <row r="777" spans="2:74" s="10" customFormat="1" ht="14.25" customHeight="1">
      <c r="B777" s="505"/>
      <c r="C777" s="507"/>
      <c r="D777" s="494"/>
      <c r="E777" s="501"/>
      <c r="F777" s="501"/>
      <c r="G777" s="101" t="s">
        <v>160</v>
      </c>
      <c r="H777" s="183">
        <v>5380</v>
      </c>
      <c r="I777" s="151">
        <f>IFERROR(H777/E770,"-")</f>
        <v>6.5985067898021626E-6</v>
      </c>
      <c r="J777" s="183">
        <v>1</v>
      </c>
      <c r="K777" s="151">
        <f>IFERROR(J777/F770,"-")</f>
        <v>6.329113924050633E-4</v>
      </c>
      <c r="L777" s="186">
        <f t="shared" si="777"/>
        <v>5380</v>
      </c>
      <c r="M777" s="86">
        <f t="shared" si="770"/>
        <v>6.0709082078678968E-5</v>
      </c>
      <c r="N777" s="501"/>
      <c r="O777" s="501"/>
      <c r="P777" s="101" t="s">
        <v>160</v>
      </c>
      <c r="Q777" s="183">
        <v>0</v>
      </c>
      <c r="R777" s="151">
        <f>IFERROR(Q777/N770,"-")</f>
        <v>0</v>
      </c>
      <c r="S777" s="183">
        <v>0</v>
      </c>
      <c r="T777" s="151">
        <f>IFERROR(S777/O770,"-")</f>
        <v>0</v>
      </c>
      <c r="U777" s="186" t="str">
        <f t="shared" si="778"/>
        <v>-</v>
      </c>
      <c r="V777" s="86">
        <f t="shared" si="771"/>
        <v>0</v>
      </c>
      <c r="W777" s="501"/>
      <c r="X777" s="501"/>
      <c r="Y777" s="101" t="s">
        <v>160</v>
      </c>
      <c r="Z777" s="183">
        <v>0</v>
      </c>
      <c r="AA777" s="151">
        <f>IFERROR(Z777/W770,"-")</f>
        <v>0</v>
      </c>
      <c r="AB777" s="183">
        <v>0</v>
      </c>
      <c r="AC777" s="151">
        <f>IFERROR(AB777/X770,"-")</f>
        <v>0</v>
      </c>
      <c r="AD777" s="186" t="str">
        <f t="shared" si="779"/>
        <v>-</v>
      </c>
      <c r="AE777" s="86">
        <f t="shared" si="772"/>
        <v>0</v>
      </c>
      <c r="AF777" s="501"/>
      <c r="AG777" s="501"/>
      <c r="AH777" s="101" t="s">
        <v>160</v>
      </c>
      <c r="AI777" s="183">
        <v>0</v>
      </c>
      <c r="AJ777" s="151">
        <f>IFERROR(AI777/AF770,"-")</f>
        <v>0</v>
      </c>
      <c r="AK777" s="183">
        <v>0</v>
      </c>
      <c r="AL777" s="151">
        <f>IFERROR(AK777/AG770,"-")</f>
        <v>0</v>
      </c>
      <c r="AM777" s="186" t="str">
        <f t="shared" si="780"/>
        <v>-</v>
      </c>
      <c r="AN777" s="86">
        <f t="shared" si="773"/>
        <v>0</v>
      </c>
      <c r="AO777" s="501"/>
      <c r="AP777" s="520"/>
      <c r="AQ777" s="101" t="s">
        <v>160</v>
      </c>
      <c r="AR777" s="183">
        <f t="shared" si="775"/>
        <v>5380</v>
      </c>
      <c r="AS777" s="151">
        <f>IFERROR(AR777/AO770,"-")</f>
        <v>4.5511329258698946E-6</v>
      </c>
      <c r="AT777" s="183">
        <f t="shared" si="776"/>
        <v>1</v>
      </c>
      <c r="AU777" s="151">
        <f>IFERROR(AT777/AP770,"-")</f>
        <v>4.6926325668700139E-4</v>
      </c>
      <c r="AV777" s="186">
        <f t="shared" si="781"/>
        <v>5380</v>
      </c>
      <c r="AW777" s="86">
        <f t="shared" si="774"/>
        <v>6.0709082078678968E-5</v>
      </c>
      <c r="AX777" s="98"/>
      <c r="AY777" s="66"/>
      <c r="AZ777" s="66"/>
      <c r="BA777" s="66"/>
      <c r="BB777" s="66"/>
      <c r="BC777" s="66"/>
      <c r="BD777" s="66"/>
      <c r="BE777" s="66"/>
      <c r="BF777" s="66"/>
      <c r="BG777" s="66"/>
      <c r="BH777" s="66"/>
      <c r="BI777" s="66"/>
      <c r="BP777" s="132"/>
      <c r="BQ777" s="132"/>
      <c r="BR777" s="132"/>
      <c r="BS777" s="132"/>
      <c r="BU777" s="66"/>
      <c r="BV777" s="124"/>
    </row>
    <row r="778" spans="2:74" s="10" customFormat="1" ht="14.25" customHeight="1">
      <c r="B778" s="505"/>
      <c r="C778" s="507"/>
      <c r="D778" s="494"/>
      <c r="E778" s="501"/>
      <c r="F778" s="501"/>
      <c r="G778" s="101" t="s">
        <v>151</v>
      </c>
      <c r="H778" s="183">
        <v>79605</v>
      </c>
      <c r="I778" s="151">
        <f>IFERROR(H778/E770,"-")</f>
        <v>9.7634597212305048E-5</v>
      </c>
      <c r="J778" s="183">
        <v>5</v>
      </c>
      <c r="K778" s="151">
        <f>IFERROR(J778/F770,"-")</f>
        <v>3.1645569620253164E-3</v>
      </c>
      <c r="L778" s="186">
        <f t="shared" si="777"/>
        <v>15921</v>
      </c>
      <c r="M778" s="86">
        <f t="shared" si="770"/>
        <v>3.0354541039339484E-4</v>
      </c>
      <c r="N778" s="501"/>
      <c r="O778" s="501"/>
      <c r="P778" s="101" t="s">
        <v>151</v>
      </c>
      <c r="Q778" s="183">
        <v>9099</v>
      </c>
      <c r="R778" s="151">
        <f>IFERROR(Q778/N770,"-")</f>
        <v>6.256722848356746E-5</v>
      </c>
      <c r="S778" s="183">
        <v>1</v>
      </c>
      <c r="T778" s="151">
        <f>IFERROR(S778/O770,"-")</f>
        <v>4.2735042735042739E-3</v>
      </c>
      <c r="U778" s="186">
        <f t="shared" si="778"/>
        <v>9099</v>
      </c>
      <c r="V778" s="86">
        <f t="shared" si="771"/>
        <v>6.0709082078678968E-5</v>
      </c>
      <c r="W778" s="501"/>
      <c r="X778" s="501"/>
      <c r="Y778" s="101" t="s">
        <v>151</v>
      </c>
      <c r="Z778" s="183">
        <v>4147</v>
      </c>
      <c r="AA778" s="151">
        <f>IFERROR(Z778/W770,"-")</f>
        <v>4.9910781619449002E-5</v>
      </c>
      <c r="AB778" s="183">
        <v>2</v>
      </c>
      <c r="AC778" s="151">
        <f>IFERROR(AB778/X770,"-")</f>
        <v>1.6260162601626018E-2</v>
      </c>
      <c r="AD778" s="186">
        <f t="shared" si="779"/>
        <v>2073.5</v>
      </c>
      <c r="AE778" s="86">
        <f t="shared" si="772"/>
        <v>1.2141816415735794E-4</v>
      </c>
      <c r="AF778" s="501"/>
      <c r="AG778" s="501"/>
      <c r="AH778" s="101" t="s">
        <v>151</v>
      </c>
      <c r="AI778" s="183">
        <v>0</v>
      </c>
      <c r="AJ778" s="151">
        <f>IFERROR(AI778/AF770,"-")</f>
        <v>0</v>
      </c>
      <c r="AK778" s="183">
        <v>0</v>
      </c>
      <c r="AL778" s="151">
        <f>IFERROR(AK778/AG770,"-")</f>
        <v>0</v>
      </c>
      <c r="AM778" s="186" t="str">
        <f t="shared" si="780"/>
        <v>-</v>
      </c>
      <c r="AN778" s="86">
        <f t="shared" si="773"/>
        <v>0</v>
      </c>
      <c r="AO778" s="501"/>
      <c r="AP778" s="520"/>
      <c r="AQ778" s="101" t="s">
        <v>151</v>
      </c>
      <c r="AR778" s="183">
        <f t="shared" si="775"/>
        <v>92851</v>
      </c>
      <c r="AS778" s="151">
        <f>IFERROR(AR778/AO770,"-")</f>
        <v>7.8545956003707364E-5</v>
      </c>
      <c r="AT778" s="183">
        <f t="shared" si="776"/>
        <v>8</v>
      </c>
      <c r="AU778" s="151">
        <f>IFERROR(AT778/AP770,"-")</f>
        <v>3.7541060534960111E-3</v>
      </c>
      <c r="AV778" s="186">
        <f t="shared" si="781"/>
        <v>11606.375</v>
      </c>
      <c r="AW778" s="86">
        <f t="shared" si="774"/>
        <v>4.8567265662943174E-4</v>
      </c>
      <c r="AX778" s="98"/>
      <c r="AY778" s="66"/>
      <c r="AZ778" s="66"/>
      <c r="BA778" s="66"/>
      <c r="BB778" s="66"/>
      <c r="BC778" s="66"/>
      <c r="BD778" s="66"/>
      <c r="BE778" s="66"/>
      <c r="BF778" s="66"/>
      <c r="BG778" s="66"/>
      <c r="BH778" s="66"/>
      <c r="BI778" s="66"/>
      <c r="BP778" s="132"/>
      <c r="BQ778" s="132"/>
      <c r="BR778" s="132"/>
      <c r="BS778" s="132"/>
      <c r="BU778" s="66"/>
      <c r="BV778" s="124"/>
    </row>
    <row r="779" spans="2:74" s="10" customFormat="1" ht="14.25" customHeight="1">
      <c r="B779" s="505"/>
      <c r="C779" s="507"/>
      <c r="D779" s="494"/>
      <c r="E779" s="501"/>
      <c r="F779" s="501"/>
      <c r="G779" s="101" t="s">
        <v>152</v>
      </c>
      <c r="H779" s="183">
        <v>556100</v>
      </c>
      <c r="I779" s="151">
        <f>IFERROR(H779/E770,"-")</f>
        <v>6.8205011632137226E-4</v>
      </c>
      <c r="J779" s="183">
        <v>51</v>
      </c>
      <c r="K779" s="151">
        <f>IFERROR(J779/F770,"-")</f>
        <v>3.2278481012658226E-2</v>
      </c>
      <c r="L779" s="186">
        <f t="shared" si="777"/>
        <v>10903.921568627451</v>
      </c>
      <c r="M779" s="86">
        <f t="shared" si="770"/>
        <v>3.0961631860126275E-3</v>
      </c>
      <c r="N779" s="501"/>
      <c r="O779" s="501"/>
      <c r="P779" s="101" t="s">
        <v>152</v>
      </c>
      <c r="Q779" s="183">
        <v>49082</v>
      </c>
      <c r="R779" s="151">
        <f>IFERROR(Q779/N770,"-")</f>
        <v>3.3750134173320779E-4</v>
      </c>
      <c r="S779" s="183">
        <v>7</v>
      </c>
      <c r="T779" s="151">
        <f>IFERROR(S779/O770,"-")</f>
        <v>2.9914529914529916E-2</v>
      </c>
      <c r="U779" s="186">
        <f t="shared" si="778"/>
        <v>7011.7142857142853</v>
      </c>
      <c r="V779" s="86">
        <f t="shared" si="771"/>
        <v>4.2496357455075278E-4</v>
      </c>
      <c r="W779" s="501"/>
      <c r="X779" s="501"/>
      <c r="Y779" s="101" t="s">
        <v>152</v>
      </c>
      <c r="Z779" s="183">
        <v>60125</v>
      </c>
      <c r="AA779" s="151">
        <f>IFERROR(Z779/W770,"-")</f>
        <v>7.2362810341677637E-4</v>
      </c>
      <c r="AB779" s="183">
        <v>4</v>
      </c>
      <c r="AC779" s="151">
        <f>IFERROR(AB779/X770,"-")</f>
        <v>3.2520325203252036E-2</v>
      </c>
      <c r="AD779" s="186">
        <f t="shared" si="779"/>
        <v>15031.25</v>
      </c>
      <c r="AE779" s="86">
        <f t="shared" si="772"/>
        <v>2.4283632831471587E-4</v>
      </c>
      <c r="AF779" s="501"/>
      <c r="AG779" s="501"/>
      <c r="AH779" s="101" t="s">
        <v>152</v>
      </c>
      <c r="AI779" s="183">
        <v>152297</v>
      </c>
      <c r="AJ779" s="151">
        <f>IFERROR(AI779/AF770,"-")</f>
        <v>1.1014350542263142E-3</v>
      </c>
      <c r="AK779" s="183">
        <v>8</v>
      </c>
      <c r="AL779" s="151">
        <f>IFERROR(AK779/AG770,"-")</f>
        <v>4.1237113402061855E-2</v>
      </c>
      <c r="AM779" s="186">
        <f t="shared" si="780"/>
        <v>19037.125</v>
      </c>
      <c r="AN779" s="86">
        <f t="shared" si="773"/>
        <v>4.8567265662943174E-4</v>
      </c>
      <c r="AO779" s="501"/>
      <c r="AP779" s="520"/>
      <c r="AQ779" s="101" t="s">
        <v>152</v>
      </c>
      <c r="AR779" s="183">
        <f t="shared" si="775"/>
        <v>817604</v>
      </c>
      <c r="AS779" s="151">
        <f>IFERROR(AR779/AO770,"-")</f>
        <v>6.9164023879608359E-4</v>
      </c>
      <c r="AT779" s="183">
        <f t="shared" si="776"/>
        <v>70</v>
      </c>
      <c r="AU779" s="151">
        <f>IFERROR(AT779/AP770,"-")</f>
        <v>3.2848427968090101E-2</v>
      </c>
      <c r="AV779" s="186">
        <f t="shared" si="781"/>
        <v>11680.057142857142</v>
      </c>
      <c r="AW779" s="86">
        <f t="shared" si="774"/>
        <v>4.249635745507528E-3</v>
      </c>
      <c r="AX779" s="98"/>
      <c r="AY779" s="66"/>
      <c r="AZ779" s="66"/>
      <c r="BA779" s="66"/>
      <c r="BB779" s="66"/>
      <c r="BC779" s="66"/>
      <c r="BD779" s="66"/>
      <c r="BE779" s="66"/>
      <c r="BF779" s="66"/>
      <c r="BG779" s="66"/>
      <c r="BH779" s="66"/>
      <c r="BI779" s="66"/>
      <c r="BP779" s="132"/>
      <c r="BQ779" s="132"/>
      <c r="BR779" s="132"/>
      <c r="BS779" s="132"/>
      <c r="BU779" s="66"/>
      <c r="BV779" s="124"/>
    </row>
    <row r="780" spans="2:74" s="10" customFormat="1" ht="14.25" customHeight="1">
      <c r="B780" s="505"/>
      <c r="C780" s="507"/>
      <c r="D780" s="494"/>
      <c r="E780" s="501"/>
      <c r="F780" s="501"/>
      <c r="G780" s="101" t="s">
        <v>153</v>
      </c>
      <c r="H780" s="183">
        <v>26608</v>
      </c>
      <c r="I780" s="151">
        <f>IFERROR(H780/E770,"-")</f>
        <v>3.2634399379750171E-5</v>
      </c>
      <c r="J780" s="183">
        <v>4</v>
      </c>
      <c r="K780" s="151">
        <f>IFERROR(J780/F770,"-")</f>
        <v>2.5316455696202532E-3</v>
      </c>
      <c r="L780" s="186">
        <f t="shared" si="777"/>
        <v>6652</v>
      </c>
      <c r="M780" s="86">
        <f t="shared" si="770"/>
        <v>2.4283632831471587E-4</v>
      </c>
      <c r="N780" s="501"/>
      <c r="O780" s="501"/>
      <c r="P780" s="101" t="s">
        <v>153</v>
      </c>
      <c r="Q780" s="183">
        <v>0</v>
      </c>
      <c r="R780" s="151">
        <f>IFERROR(Q780/N770,"-")</f>
        <v>0</v>
      </c>
      <c r="S780" s="183">
        <v>0</v>
      </c>
      <c r="T780" s="151">
        <f>IFERROR(S780/O770,"-")</f>
        <v>0</v>
      </c>
      <c r="U780" s="186" t="str">
        <f t="shared" si="778"/>
        <v>-</v>
      </c>
      <c r="V780" s="86">
        <f t="shared" si="771"/>
        <v>0</v>
      </c>
      <c r="W780" s="501"/>
      <c r="X780" s="501"/>
      <c r="Y780" s="101" t="s">
        <v>153</v>
      </c>
      <c r="Z780" s="183">
        <v>11165</v>
      </c>
      <c r="AA780" s="151">
        <f>IFERROR(Z780/W770,"-")</f>
        <v>1.3437518128313193E-4</v>
      </c>
      <c r="AB780" s="183">
        <v>2</v>
      </c>
      <c r="AC780" s="151">
        <f>IFERROR(AB780/X770,"-")</f>
        <v>1.6260162601626018E-2</v>
      </c>
      <c r="AD780" s="186">
        <f t="shared" si="779"/>
        <v>5582.5</v>
      </c>
      <c r="AE780" s="86">
        <f t="shared" si="772"/>
        <v>1.2141816415735794E-4</v>
      </c>
      <c r="AF780" s="501"/>
      <c r="AG780" s="501"/>
      <c r="AH780" s="101" t="s">
        <v>153</v>
      </c>
      <c r="AI780" s="183">
        <v>26583</v>
      </c>
      <c r="AJ780" s="151">
        <f>IFERROR(AI780/AF770,"-")</f>
        <v>1.9225229680491481E-4</v>
      </c>
      <c r="AK780" s="183">
        <v>5</v>
      </c>
      <c r="AL780" s="151">
        <f>IFERROR(AK780/AG770,"-")</f>
        <v>2.5773195876288658E-2</v>
      </c>
      <c r="AM780" s="186">
        <f t="shared" si="780"/>
        <v>5316.6</v>
      </c>
      <c r="AN780" s="86">
        <f t="shared" si="773"/>
        <v>3.0354541039339484E-4</v>
      </c>
      <c r="AO780" s="501"/>
      <c r="AP780" s="520"/>
      <c r="AQ780" s="101" t="s">
        <v>153</v>
      </c>
      <c r="AR780" s="183">
        <f t="shared" si="775"/>
        <v>64356</v>
      </c>
      <c r="AS780" s="151">
        <f>IFERROR(AR780/AO770,"-")</f>
        <v>5.4441024270870439E-5</v>
      </c>
      <c r="AT780" s="183">
        <f t="shared" si="776"/>
        <v>11</v>
      </c>
      <c r="AU780" s="151">
        <f>IFERROR(AT780/AP770,"-")</f>
        <v>5.1618958235570157E-3</v>
      </c>
      <c r="AV780" s="186">
        <f t="shared" si="781"/>
        <v>5850.545454545455</v>
      </c>
      <c r="AW780" s="86">
        <f t="shared" si="774"/>
        <v>6.6779990286546865E-4</v>
      </c>
      <c r="AX780" s="98"/>
      <c r="AY780" s="66"/>
      <c r="AZ780" s="66"/>
      <c r="BA780" s="66"/>
      <c r="BB780" s="66"/>
      <c r="BC780" s="66"/>
      <c r="BD780" s="66"/>
      <c r="BE780" s="66"/>
      <c r="BF780" s="66"/>
      <c r="BG780" s="66"/>
      <c r="BH780" s="66"/>
      <c r="BI780" s="66"/>
      <c r="BP780" s="132"/>
      <c r="BQ780" s="132"/>
      <c r="BR780" s="132"/>
      <c r="BS780" s="132"/>
      <c r="BU780" s="66"/>
      <c r="BV780" s="124"/>
    </row>
    <row r="781" spans="2:74" s="10" customFormat="1" ht="14.25" customHeight="1">
      <c r="B781" s="505"/>
      <c r="C781" s="507"/>
      <c r="D781" s="494"/>
      <c r="E781" s="501"/>
      <c r="F781" s="501"/>
      <c r="G781" s="101" t="s">
        <v>154</v>
      </c>
      <c r="H781" s="183">
        <v>52391</v>
      </c>
      <c r="I781" s="151">
        <f>IFERROR(H781/E770,"-")</f>
        <v>6.4256945952513955E-5</v>
      </c>
      <c r="J781" s="183">
        <v>4</v>
      </c>
      <c r="K781" s="151">
        <f>IFERROR(J781/F770,"-")</f>
        <v>2.5316455696202532E-3</v>
      </c>
      <c r="L781" s="186">
        <f t="shared" si="777"/>
        <v>13097.75</v>
      </c>
      <c r="M781" s="86">
        <f t="shared" si="770"/>
        <v>2.4283632831471587E-4</v>
      </c>
      <c r="N781" s="501"/>
      <c r="O781" s="501"/>
      <c r="P781" s="101" t="s">
        <v>154</v>
      </c>
      <c r="Q781" s="183">
        <v>0</v>
      </c>
      <c r="R781" s="151">
        <f>IFERROR(Q781/N770,"-")</f>
        <v>0</v>
      </c>
      <c r="S781" s="183">
        <v>0</v>
      </c>
      <c r="T781" s="151">
        <f>IFERROR(S781/O770,"-")</f>
        <v>0</v>
      </c>
      <c r="U781" s="186" t="str">
        <f t="shared" si="778"/>
        <v>-</v>
      </c>
      <c r="V781" s="86">
        <f t="shared" si="771"/>
        <v>0</v>
      </c>
      <c r="W781" s="501"/>
      <c r="X781" s="501"/>
      <c r="Y781" s="101" t="s">
        <v>154</v>
      </c>
      <c r="Z781" s="183">
        <v>4400</v>
      </c>
      <c r="AA781" s="151">
        <f>IFERROR(Z781/W770,"-")</f>
        <v>5.2955736466258892E-5</v>
      </c>
      <c r="AB781" s="183">
        <v>1</v>
      </c>
      <c r="AC781" s="151">
        <f>IFERROR(AB781/X770,"-")</f>
        <v>8.130081300813009E-3</v>
      </c>
      <c r="AD781" s="186">
        <f t="shared" si="779"/>
        <v>4400</v>
      </c>
      <c r="AE781" s="86">
        <f t="shared" si="772"/>
        <v>6.0709082078678968E-5</v>
      </c>
      <c r="AF781" s="501"/>
      <c r="AG781" s="501"/>
      <c r="AH781" s="101" t="s">
        <v>154</v>
      </c>
      <c r="AI781" s="183">
        <v>1586934</v>
      </c>
      <c r="AJ781" s="151">
        <f>IFERROR(AI781/AF770,"-")</f>
        <v>1.1476947913245708E-2</v>
      </c>
      <c r="AK781" s="183">
        <v>3</v>
      </c>
      <c r="AL781" s="151">
        <f>IFERROR(AK781/AG770,"-")</f>
        <v>1.5463917525773196E-2</v>
      </c>
      <c r="AM781" s="186">
        <f t="shared" si="780"/>
        <v>528978</v>
      </c>
      <c r="AN781" s="86">
        <f t="shared" si="773"/>
        <v>1.821272462360369E-4</v>
      </c>
      <c r="AO781" s="501"/>
      <c r="AP781" s="520"/>
      <c r="AQ781" s="101" t="s">
        <v>154</v>
      </c>
      <c r="AR781" s="183">
        <f t="shared" si="775"/>
        <v>1643725</v>
      </c>
      <c r="AS781" s="151">
        <f>IFERROR(AR781/AO770,"-")</f>
        <v>1.3904853101441438E-3</v>
      </c>
      <c r="AT781" s="183">
        <f t="shared" si="776"/>
        <v>8</v>
      </c>
      <c r="AU781" s="151">
        <f>IFERROR(AT781/AP770,"-")</f>
        <v>3.7541060534960111E-3</v>
      </c>
      <c r="AV781" s="186">
        <f t="shared" si="781"/>
        <v>205465.625</v>
      </c>
      <c r="AW781" s="86">
        <f t="shared" si="774"/>
        <v>4.8567265662943174E-4</v>
      </c>
      <c r="AX781" s="98"/>
      <c r="AY781" s="66"/>
      <c r="AZ781" s="66"/>
      <c r="BA781" s="66"/>
      <c r="BB781" s="66"/>
      <c r="BC781" s="66"/>
      <c r="BD781" s="66"/>
      <c r="BE781" s="66"/>
      <c r="BF781" s="66"/>
      <c r="BG781" s="66"/>
      <c r="BH781" s="66"/>
      <c r="BI781" s="66"/>
      <c r="BP781" s="132"/>
      <c r="BQ781" s="132"/>
      <c r="BR781" s="132"/>
      <c r="BS781" s="132"/>
      <c r="BU781" s="66"/>
      <c r="BV781" s="124"/>
    </row>
    <row r="782" spans="2:74" s="10" customFormat="1" ht="14.25" customHeight="1">
      <c r="B782" s="505"/>
      <c r="C782" s="507"/>
      <c r="D782" s="494"/>
      <c r="E782" s="501"/>
      <c r="F782" s="501"/>
      <c r="G782" s="101" t="s">
        <v>155</v>
      </c>
      <c r="H782" s="183">
        <v>3441029</v>
      </c>
      <c r="I782" s="151">
        <f>IFERROR(H782/E770,"-")</f>
        <v>4.2203816394806963E-3</v>
      </c>
      <c r="J782" s="183">
        <v>119</v>
      </c>
      <c r="K782" s="151">
        <f>IFERROR(J782/F770,"-")</f>
        <v>7.5316455696202531E-2</v>
      </c>
      <c r="L782" s="186">
        <f t="shared" si="777"/>
        <v>28916.210084033613</v>
      </c>
      <c r="M782" s="86">
        <f t="shared" si="770"/>
        <v>7.2243807673627973E-3</v>
      </c>
      <c r="N782" s="501"/>
      <c r="O782" s="501"/>
      <c r="P782" s="101" t="s">
        <v>155</v>
      </c>
      <c r="Q782" s="183">
        <v>890993</v>
      </c>
      <c r="R782" s="151">
        <f>IFERROR(Q782/N770,"-")</f>
        <v>6.1267131122386218E-3</v>
      </c>
      <c r="S782" s="183">
        <v>24</v>
      </c>
      <c r="T782" s="151">
        <f>IFERROR(S782/O770,"-")</f>
        <v>0.10256410256410256</v>
      </c>
      <c r="U782" s="186">
        <f t="shared" si="778"/>
        <v>37124.708333333336</v>
      </c>
      <c r="V782" s="86">
        <f t="shared" si="771"/>
        <v>1.4570179698882952E-3</v>
      </c>
      <c r="W782" s="501"/>
      <c r="X782" s="501"/>
      <c r="Y782" s="101" t="s">
        <v>155</v>
      </c>
      <c r="Z782" s="183">
        <v>171724</v>
      </c>
      <c r="AA782" s="151">
        <f>IFERROR(Z782/W770,"-")</f>
        <v>2.0667661111208732E-3</v>
      </c>
      <c r="AB782" s="183">
        <v>15</v>
      </c>
      <c r="AC782" s="151">
        <f>IFERROR(AB782/X770,"-")</f>
        <v>0.12195121951219512</v>
      </c>
      <c r="AD782" s="186">
        <f t="shared" si="779"/>
        <v>11448.266666666666</v>
      </c>
      <c r="AE782" s="86">
        <f t="shared" si="772"/>
        <v>9.1063623118018452E-4</v>
      </c>
      <c r="AF782" s="501"/>
      <c r="AG782" s="501"/>
      <c r="AH782" s="101" t="s">
        <v>155</v>
      </c>
      <c r="AI782" s="183">
        <v>1789117</v>
      </c>
      <c r="AJ782" s="151">
        <f>IFERROR(AI782/AF770,"-")</f>
        <v>1.2939166102498543E-2</v>
      </c>
      <c r="AK782" s="183">
        <v>34</v>
      </c>
      <c r="AL782" s="151">
        <f>IFERROR(AK782/AG770,"-")</f>
        <v>0.17525773195876287</v>
      </c>
      <c r="AM782" s="186">
        <f t="shared" si="780"/>
        <v>52621.088235294119</v>
      </c>
      <c r="AN782" s="86">
        <f t="shared" si="773"/>
        <v>2.0641087906750851E-3</v>
      </c>
      <c r="AO782" s="501"/>
      <c r="AP782" s="520"/>
      <c r="AQ782" s="101" t="s">
        <v>155</v>
      </c>
      <c r="AR782" s="183">
        <f t="shared" si="775"/>
        <v>6292863</v>
      </c>
      <c r="AS782" s="151">
        <f>IFERROR(AR782/AO770,"-")</f>
        <v>5.3233561333249826E-3</v>
      </c>
      <c r="AT782" s="183">
        <f t="shared" si="776"/>
        <v>192</v>
      </c>
      <c r="AU782" s="151">
        <f>IFERROR(AT782/AP770,"-")</f>
        <v>9.0098545283904277E-2</v>
      </c>
      <c r="AV782" s="186">
        <f t="shared" si="781"/>
        <v>32775.328125</v>
      </c>
      <c r="AW782" s="86">
        <f t="shared" si="774"/>
        <v>1.1656143759106362E-2</v>
      </c>
      <c r="AX782" s="98"/>
      <c r="AY782" s="66"/>
      <c r="AZ782" s="66"/>
      <c r="BA782" s="66"/>
      <c r="BB782" s="66"/>
      <c r="BC782" s="66"/>
      <c r="BD782" s="66"/>
      <c r="BE782" s="66"/>
      <c r="BF782" s="66"/>
      <c r="BG782" s="66"/>
      <c r="BH782" s="66"/>
      <c r="BI782" s="66"/>
      <c r="BP782" s="132"/>
      <c r="BQ782" s="132"/>
      <c r="BR782" s="132"/>
      <c r="BS782" s="132"/>
      <c r="BU782" s="66"/>
      <c r="BV782" s="124"/>
    </row>
    <row r="783" spans="2:74" s="10" customFormat="1" ht="14.25" customHeight="1">
      <c r="B783" s="505"/>
      <c r="C783" s="507"/>
      <c r="D783" s="494"/>
      <c r="E783" s="501"/>
      <c r="F783" s="501"/>
      <c r="G783" s="101" t="s">
        <v>156</v>
      </c>
      <c r="H783" s="183">
        <v>8803508</v>
      </c>
      <c r="I783" s="151">
        <f>IFERROR(H783/E770,"-")</f>
        <v>1.0797399128638968E-2</v>
      </c>
      <c r="J783" s="183">
        <v>112</v>
      </c>
      <c r="K783" s="151">
        <f>IFERROR(J783/F770,"-")</f>
        <v>7.0886075949367092E-2</v>
      </c>
      <c r="L783" s="186">
        <f t="shared" si="777"/>
        <v>78602.75</v>
      </c>
      <c r="M783" s="86">
        <f t="shared" si="770"/>
        <v>6.7994171928120444E-3</v>
      </c>
      <c r="N783" s="501"/>
      <c r="O783" s="501"/>
      <c r="P783" s="101" t="s">
        <v>156</v>
      </c>
      <c r="Q783" s="183">
        <v>931027</v>
      </c>
      <c r="R783" s="151">
        <f>IFERROR(Q783/N770,"-")</f>
        <v>6.4019979155259211E-3</v>
      </c>
      <c r="S783" s="183">
        <v>14</v>
      </c>
      <c r="T783" s="151">
        <f>IFERROR(S783/O770,"-")</f>
        <v>5.9829059829059832E-2</v>
      </c>
      <c r="U783" s="186">
        <f t="shared" si="778"/>
        <v>66501.928571428565</v>
      </c>
      <c r="V783" s="86">
        <f t="shared" si="771"/>
        <v>8.4992714910150555E-4</v>
      </c>
      <c r="W783" s="501"/>
      <c r="X783" s="501"/>
      <c r="Y783" s="101" t="s">
        <v>156</v>
      </c>
      <c r="Z783" s="183">
        <v>1232005</v>
      </c>
      <c r="AA783" s="151">
        <f>IFERROR(Z783/W770,"-")</f>
        <v>1.4827666387525747E-2</v>
      </c>
      <c r="AB783" s="183">
        <v>13</v>
      </c>
      <c r="AC783" s="151">
        <f>IFERROR(AB783/X770,"-")</f>
        <v>0.10569105691056911</v>
      </c>
      <c r="AD783" s="186">
        <f t="shared" si="779"/>
        <v>94769.61538461539</v>
      </c>
      <c r="AE783" s="86">
        <f t="shared" si="772"/>
        <v>7.8921806702282658E-4</v>
      </c>
      <c r="AF783" s="501"/>
      <c r="AG783" s="501"/>
      <c r="AH783" s="101" t="s">
        <v>156</v>
      </c>
      <c r="AI783" s="183">
        <v>1599446</v>
      </c>
      <c r="AJ783" s="151">
        <f>IFERROR(AI783/AF770,"-")</f>
        <v>1.1567436599158626E-2</v>
      </c>
      <c r="AK783" s="183">
        <v>26</v>
      </c>
      <c r="AL783" s="151">
        <f>IFERROR(AK783/AG770,"-")</f>
        <v>0.13402061855670103</v>
      </c>
      <c r="AM783" s="186">
        <f t="shared" si="780"/>
        <v>61517.153846153844</v>
      </c>
      <c r="AN783" s="86">
        <f t="shared" si="773"/>
        <v>1.5784361340456532E-3</v>
      </c>
      <c r="AO783" s="501"/>
      <c r="AP783" s="520"/>
      <c r="AQ783" s="101" t="s">
        <v>156</v>
      </c>
      <c r="AR783" s="183">
        <f t="shared" si="775"/>
        <v>12565986</v>
      </c>
      <c r="AS783" s="151">
        <f>IFERROR(AR783/AO770,"-")</f>
        <v>1.0630013500115268E-2</v>
      </c>
      <c r="AT783" s="183">
        <f t="shared" si="776"/>
        <v>165</v>
      </c>
      <c r="AU783" s="151">
        <f>IFERROR(AT783/AP770,"-")</f>
        <v>7.7428437353355237E-2</v>
      </c>
      <c r="AV783" s="186">
        <f t="shared" si="781"/>
        <v>76157.490909090906</v>
      </c>
      <c r="AW783" s="86">
        <f t="shared" si="774"/>
        <v>1.001699854298203E-2</v>
      </c>
      <c r="AX783" s="98"/>
      <c r="AY783" s="66"/>
      <c r="AZ783" s="66"/>
      <c r="BA783" s="66"/>
      <c r="BB783" s="66"/>
      <c r="BC783" s="66"/>
      <c r="BD783" s="66"/>
      <c r="BE783" s="66"/>
      <c r="BF783" s="66"/>
      <c r="BG783" s="66"/>
      <c r="BH783" s="66"/>
      <c r="BI783" s="66"/>
      <c r="BP783" s="132"/>
      <c r="BQ783" s="132"/>
      <c r="BR783" s="132"/>
      <c r="BS783" s="132"/>
      <c r="BU783" s="66"/>
      <c r="BV783" s="124"/>
    </row>
    <row r="784" spans="2:74" s="10" customFormat="1" ht="14.25" customHeight="1">
      <c r="B784" s="505"/>
      <c r="C784" s="507"/>
      <c r="D784" s="494"/>
      <c r="E784" s="501"/>
      <c r="F784" s="501"/>
      <c r="G784" s="101" t="s">
        <v>157</v>
      </c>
      <c r="H784" s="183">
        <v>4437329</v>
      </c>
      <c r="I784" s="151">
        <f>IFERROR(H784/E770,"-")</f>
        <v>5.4423318838449884E-3</v>
      </c>
      <c r="J784" s="183">
        <v>90</v>
      </c>
      <c r="K784" s="151">
        <f>IFERROR(J784/F770,"-")</f>
        <v>5.6962025316455694E-2</v>
      </c>
      <c r="L784" s="186">
        <f t="shared" si="777"/>
        <v>49303.655555555553</v>
      </c>
      <c r="M784" s="86">
        <f t="shared" si="770"/>
        <v>5.4638173870811069E-3</v>
      </c>
      <c r="N784" s="501"/>
      <c r="O784" s="501"/>
      <c r="P784" s="101" t="s">
        <v>157</v>
      </c>
      <c r="Q784" s="183">
        <v>412247</v>
      </c>
      <c r="R784" s="151">
        <f>IFERROR(Q784/N770,"-")</f>
        <v>2.8347238422535698E-3</v>
      </c>
      <c r="S784" s="183">
        <v>16</v>
      </c>
      <c r="T784" s="151">
        <f>IFERROR(S784/O770,"-")</f>
        <v>6.8376068376068383E-2</v>
      </c>
      <c r="U784" s="186">
        <f t="shared" si="778"/>
        <v>25765.4375</v>
      </c>
      <c r="V784" s="86">
        <f t="shared" si="771"/>
        <v>9.7134531325886349E-4</v>
      </c>
      <c r="W784" s="501"/>
      <c r="X784" s="501"/>
      <c r="Y784" s="101" t="s">
        <v>157</v>
      </c>
      <c r="Z784" s="183">
        <v>142871</v>
      </c>
      <c r="AA784" s="151">
        <f>IFERROR(Z784/W770,"-")</f>
        <v>1.7195088692433804E-3</v>
      </c>
      <c r="AB784" s="183">
        <v>7</v>
      </c>
      <c r="AC784" s="151">
        <f>IFERROR(AB784/X770,"-")</f>
        <v>5.6910569105691054E-2</v>
      </c>
      <c r="AD784" s="186">
        <f t="shared" si="779"/>
        <v>20410.142857142859</v>
      </c>
      <c r="AE784" s="86">
        <f t="shared" si="772"/>
        <v>4.2496357455075278E-4</v>
      </c>
      <c r="AF784" s="501"/>
      <c r="AG784" s="501"/>
      <c r="AH784" s="101" t="s">
        <v>157</v>
      </c>
      <c r="AI784" s="183">
        <v>605413</v>
      </c>
      <c r="AJ784" s="151">
        <f>IFERROR(AI784/AF770,"-")</f>
        <v>4.3784388430784292E-3</v>
      </c>
      <c r="AK784" s="183">
        <v>19</v>
      </c>
      <c r="AL784" s="151">
        <f>IFERROR(AK784/AG770,"-")</f>
        <v>9.7938144329896906E-2</v>
      </c>
      <c r="AM784" s="186">
        <f t="shared" si="780"/>
        <v>31863.842105263157</v>
      </c>
      <c r="AN784" s="86">
        <f t="shared" si="773"/>
        <v>1.1534725594949005E-3</v>
      </c>
      <c r="AO784" s="501"/>
      <c r="AP784" s="520"/>
      <c r="AQ784" s="101" t="s">
        <v>157</v>
      </c>
      <c r="AR784" s="183">
        <f t="shared" si="775"/>
        <v>5597860</v>
      </c>
      <c r="AS784" s="151">
        <f>IFERROR(AR784/AO770,"-")</f>
        <v>4.7354284313029836E-3</v>
      </c>
      <c r="AT784" s="183">
        <f t="shared" si="776"/>
        <v>132</v>
      </c>
      <c r="AU784" s="151">
        <f>IFERROR(AT784/AP770,"-")</f>
        <v>6.1942749882684188E-2</v>
      </c>
      <c r="AV784" s="186">
        <f t="shared" si="781"/>
        <v>42408.030303030304</v>
      </c>
      <c r="AW784" s="86">
        <f t="shared" si="774"/>
        <v>8.0135988343856233E-3</v>
      </c>
      <c r="AX784" s="98"/>
      <c r="AY784" s="66"/>
      <c r="AZ784" s="66"/>
      <c r="BA784" s="66"/>
      <c r="BB784" s="66"/>
      <c r="BC784" s="66"/>
      <c r="BD784" s="66"/>
      <c r="BE784" s="66"/>
      <c r="BF784" s="66"/>
      <c r="BG784" s="66"/>
      <c r="BH784" s="66"/>
      <c r="BI784" s="66"/>
      <c r="BP784" s="132"/>
      <c r="BQ784" s="132"/>
      <c r="BR784" s="132"/>
      <c r="BS784" s="132"/>
      <c r="BU784" s="66"/>
      <c r="BV784" s="124"/>
    </row>
    <row r="785" spans="2:74" s="10" customFormat="1" ht="14.25" customHeight="1">
      <c r="B785" s="505"/>
      <c r="C785" s="507"/>
      <c r="D785" s="494"/>
      <c r="E785" s="501"/>
      <c r="F785" s="501"/>
      <c r="G785" s="102" t="s">
        <v>158</v>
      </c>
      <c r="H785" s="184">
        <v>1870276</v>
      </c>
      <c r="I785" s="152">
        <f>IFERROR(H785/E770,"-")</f>
        <v>2.2938715399263994E-3</v>
      </c>
      <c r="J785" s="184">
        <v>109</v>
      </c>
      <c r="K785" s="152">
        <f>IFERROR(J785/F770,"-")</f>
        <v>6.8987341772151906E-2</v>
      </c>
      <c r="L785" s="187">
        <f t="shared" si="777"/>
        <v>17158.495412844037</v>
      </c>
      <c r="M785" s="87">
        <f t="shared" si="770"/>
        <v>6.6172899465760078E-3</v>
      </c>
      <c r="N785" s="501"/>
      <c r="O785" s="501"/>
      <c r="P785" s="102" t="s">
        <v>158</v>
      </c>
      <c r="Q785" s="184">
        <v>138483</v>
      </c>
      <c r="R785" s="152">
        <f>IFERROR(Q785/N770,"-")</f>
        <v>9.522472251994584E-4</v>
      </c>
      <c r="S785" s="184">
        <v>20</v>
      </c>
      <c r="T785" s="152">
        <f>IFERROR(S785/O770,"-")</f>
        <v>8.5470085470085472E-2</v>
      </c>
      <c r="U785" s="187">
        <f t="shared" si="778"/>
        <v>6924.15</v>
      </c>
      <c r="V785" s="87">
        <f t="shared" si="771"/>
        <v>1.2141816415735794E-3</v>
      </c>
      <c r="W785" s="501"/>
      <c r="X785" s="501"/>
      <c r="Y785" s="102" t="s">
        <v>158</v>
      </c>
      <c r="Z785" s="184">
        <v>162228</v>
      </c>
      <c r="AA785" s="152">
        <f>IFERROR(Z785/W770,"-")</f>
        <v>1.9524780035109653E-3</v>
      </c>
      <c r="AB785" s="184">
        <v>13</v>
      </c>
      <c r="AC785" s="152">
        <f>IFERROR(AB785/X770,"-")</f>
        <v>0.10569105691056911</v>
      </c>
      <c r="AD785" s="187">
        <f t="shared" si="779"/>
        <v>12479.076923076924</v>
      </c>
      <c r="AE785" s="87">
        <f t="shared" si="772"/>
        <v>7.8921806702282658E-4</v>
      </c>
      <c r="AF785" s="501"/>
      <c r="AG785" s="501"/>
      <c r="AH785" s="102" t="s">
        <v>158</v>
      </c>
      <c r="AI785" s="184">
        <v>268923</v>
      </c>
      <c r="AJ785" s="152">
        <f>IFERROR(AI785/AF770,"-")</f>
        <v>1.9448920142071287E-3</v>
      </c>
      <c r="AK785" s="184">
        <v>18</v>
      </c>
      <c r="AL785" s="152">
        <f>IFERROR(AK785/AG770,"-")</f>
        <v>9.2783505154639179E-2</v>
      </c>
      <c r="AM785" s="187">
        <f t="shared" si="780"/>
        <v>14940.166666666666</v>
      </c>
      <c r="AN785" s="87">
        <f t="shared" si="773"/>
        <v>1.0927634774162214E-3</v>
      </c>
      <c r="AO785" s="501"/>
      <c r="AP785" s="520"/>
      <c r="AQ785" s="102" t="s">
        <v>158</v>
      </c>
      <c r="AR785" s="184">
        <f t="shared" si="775"/>
        <v>2439910</v>
      </c>
      <c r="AS785" s="152">
        <f>IFERROR(AR785/AO770,"-")</f>
        <v>2.0640064567210435E-3</v>
      </c>
      <c r="AT785" s="184">
        <f t="shared" si="776"/>
        <v>160</v>
      </c>
      <c r="AU785" s="152">
        <f>IFERROR(AT785/AP770,"-")</f>
        <v>7.5082121069920224E-2</v>
      </c>
      <c r="AV785" s="187">
        <f t="shared" si="781"/>
        <v>15249.4375</v>
      </c>
      <c r="AW785" s="87">
        <f t="shared" si="774"/>
        <v>9.7134531325886349E-3</v>
      </c>
      <c r="AX785" s="98"/>
      <c r="AY785" s="66"/>
      <c r="AZ785" s="66"/>
      <c r="BA785" s="66"/>
      <c r="BB785" s="66"/>
      <c r="BC785" s="66"/>
      <c r="BD785" s="66"/>
      <c r="BE785" s="66"/>
      <c r="BF785" s="66"/>
      <c r="BG785" s="66"/>
      <c r="BH785" s="66"/>
      <c r="BI785" s="66"/>
      <c r="BP785" s="132"/>
      <c r="BQ785" s="132"/>
      <c r="BR785" s="132"/>
      <c r="BS785" s="132"/>
      <c r="BU785" s="66"/>
      <c r="BV785" s="124"/>
    </row>
    <row r="786" spans="2:74" s="10" customFormat="1" ht="14.25" customHeight="1">
      <c r="B786" s="505"/>
      <c r="C786" s="508"/>
      <c r="D786" s="495"/>
      <c r="E786" s="502"/>
      <c r="F786" s="502"/>
      <c r="G786" s="103" t="s">
        <v>81</v>
      </c>
      <c r="H786" s="174">
        <v>138735190</v>
      </c>
      <c r="I786" s="152">
        <f>IFERROR(H786/E770,"-")</f>
        <v>0.17015708052035186</v>
      </c>
      <c r="J786" s="184">
        <v>1123</v>
      </c>
      <c r="K786" s="152">
        <f>IFERROR(J786/F770,"-")</f>
        <v>0.71075949367088609</v>
      </c>
      <c r="L786" s="187">
        <f t="shared" si="777"/>
        <v>123539.79519145147</v>
      </c>
      <c r="M786" s="88">
        <f t="shared" si="770"/>
        <v>6.8176299174356483E-2</v>
      </c>
      <c r="N786" s="502"/>
      <c r="O786" s="502"/>
      <c r="P786" s="103" t="s">
        <v>81</v>
      </c>
      <c r="Q786" s="174">
        <v>22852697</v>
      </c>
      <c r="R786" s="152">
        <f>IFERROR(Q786/N770,"-")</f>
        <v>0.15714143473620579</v>
      </c>
      <c r="S786" s="184">
        <v>190</v>
      </c>
      <c r="T786" s="152">
        <f>IFERROR(S786/O770,"-")</f>
        <v>0.81196581196581197</v>
      </c>
      <c r="U786" s="187">
        <f t="shared" si="778"/>
        <v>120277.35263157895</v>
      </c>
      <c r="V786" s="88">
        <f t="shared" si="771"/>
        <v>1.1534725594949004E-2</v>
      </c>
      <c r="W786" s="502"/>
      <c r="X786" s="502"/>
      <c r="Y786" s="103" t="s">
        <v>81</v>
      </c>
      <c r="Z786" s="174">
        <v>10194532</v>
      </c>
      <c r="AA786" s="152">
        <f>IFERROR(Z786/W770,"-")</f>
        <v>0.12269521590655527</v>
      </c>
      <c r="AB786" s="184">
        <v>104</v>
      </c>
      <c r="AC786" s="152">
        <f>IFERROR(AB786/X770,"-")</f>
        <v>0.84552845528455289</v>
      </c>
      <c r="AD786" s="187">
        <f t="shared" si="779"/>
        <v>98024.346153846156</v>
      </c>
      <c r="AE786" s="88">
        <f t="shared" si="772"/>
        <v>6.3137445361826127E-3</v>
      </c>
      <c r="AF786" s="502"/>
      <c r="AG786" s="502"/>
      <c r="AH786" s="103" t="s">
        <v>81</v>
      </c>
      <c r="AI786" s="174">
        <v>26817507</v>
      </c>
      <c r="AJ786" s="152">
        <f>IFERROR(AI786/AF770,"-")</f>
        <v>0.19394828707564535</v>
      </c>
      <c r="AK786" s="184">
        <v>166</v>
      </c>
      <c r="AL786" s="152">
        <f>IFERROR(AK786/AG770,"-")</f>
        <v>0.85567010309278346</v>
      </c>
      <c r="AM786" s="187">
        <f t="shared" si="780"/>
        <v>161551.2469879518</v>
      </c>
      <c r="AN786" s="88">
        <f t="shared" si="773"/>
        <v>1.007770762506071E-2</v>
      </c>
      <c r="AO786" s="502"/>
      <c r="AP786" s="521"/>
      <c r="AQ786" s="103" t="s">
        <v>81</v>
      </c>
      <c r="AR786" s="174">
        <f t="shared" si="775"/>
        <v>198599926</v>
      </c>
      <c r="AS786" s="152">
        <f>IFERROR(AR786/AO770,"-")</f>
        <v>0.16800272533344324</v>
      </c>
      <c r="AT786" s="184">
        <f t="shared" si="776"/>
        <v>1583</v>
      </c>
      <c r="AU786" s="152">
        <f>IFERROR(AT786/AP770,"-")</f>
        <v>0.74284373533552328</v>
      </c>
      <c r="AV786" s="187">
        <f t="shared" si="781"/>
        <v>125457.94440934934</v>
      </c>
      <c r="AW786" s="88">
        <f t="shared" si="774"/>
        <v>9.6102476930548811E-2</v>
      </c>
      <c r="AX786" s="98"/>
      <c r="AY786" s="66"/>
      <c r="AZ786" s="66"/>
      <c r="BA786" s="66"/>
      <c r="BB786" s="66"/>
      <c r="BC786" s="66"/>
      <c r="BD786" s="66"/>
      <c r="BE786" s="66"/>
      <c r="BF786" s="66"/>
      <c r="BG786" s="66"/>
      <c r="BH786" s="66"/>
      <c r="BI786" s="66"/>
      <c r="BP786" s="132"/>
      <c r="BQ786" s="132"/>
      <c r="BR786" s="132"/>
      <c r="BS786" s="132"/>
      <c r="BU786" s="66"/>
      <c r="BV786" s="124"/>
    </row>
    <row r="787" spans="2:74" s="10" customFormat="1" ht="14.25" customHeight="1">
      <c r="B787" s="505">
        <v>47</v>
      </c>
      <c r="C787" s="506" t="s">
        <v>15</v>
      </c>
      <c r="D787" s="493">
        <f>BL51</f>
        <v>34125</v>
      </c>
      <c r="E787" s="503">
        <f t="shared" ref="E787" si="782">VLOOKUP(C787,$AY$5:$BI$78,2,0)</f>
        <v>1797973500</v>
      </c>
      <c r="F787" s="503">
        <f t="shared" ref="F787" si="783">VLOOKUP(C787,$AY$5:$BI$78,7,0)</f>
        <v>3115</v>
      </c>
      <c r="G787" s="99" t="s">
        <v>144</v>
      </c>
      <c r="H787" s="182">
        <v>24836805</v>
      </c>
      <c r="I787" s="150">
        <f>IFERROR(H787/E787,"-")</f>
        <v>1.3813777010617787E-2</v>
      </c>
      <c r="J787" s="182">
        <v>481</v>
      </c>
      <c r="K787" s="150">
        <f>IFERROR(J787/F787,"-")</f>
        <v>0.15441412520064204</v>
      </c>
      <c r="L787" s="185">
        <f t="shared" si="777"/>
        <v>51635.769230769234</v>
      </c>
      <c r="M787" s="85">
        <f>IFERROR(J787/$BL$51,0)</f>
        <v>1.4095238095238095E-2</v>
      </c>
      <c r="N787" s="503">
        <f t="shared" ref="N787" si="784">VLOOKUP(C787,$AY$5:$BI$78,3,0)</f>
        <v>327643000</v>
      </c>
      <c r="O787" s="503">
        <f t="shared" ref="O787" si="785">VLOOKUP(C787,$AY$5:$BI$78,8,0)</f>
        <v>481</v>
      </c>
      <c r="P787" s="99" t="s">
        <v>144</v>
      </c>
      <c r="Q787" s="182">
        <v>3049414</v>
      </c>
      <c r="R787" s="150">
        <f>IFERROR(Q787/N787,"-")</f>
        <v>9.3071239123069926E-3</v>
      </c>
      <c r="S787" s="182">
        <v>86</v>
      </c>
      <c r="T787" s="150">
        <f>IFERROR(S787/O787,"-")</f>
        <v>0.1787941787941788</v>
      </c>
      <c r="U787" s="185">
        <f t="shared" si="778"/>
        <v>35458.302325581397</v>
      </c>
      <c r="V787" s="85">
        <f>IFERROR(S787/$BL$51,0)</f>
        <v>2.5201465201465201E-3</v>
      </c>
      <c r="W787" s="503">
        <f t="shared" ref="W787" si="786">VLOOKUP(C787,$AY$5:$BI$78,4,0)</f>
        <v>169269040</v>
      </c>
      <c r="X787" s="503">
        <f t="shared" ref="X787" si="787">VLOOKUP(C787,$AY$5:$BI$78,9,0)</f>
        <v>221</v>
      </c>
      <c r="Y787" s="99" t="s">
        <v>144</v>
      </c>
      <c r="Z787" s="182">
        <v>4068420</v>
      </c>
      <c r="AA787" s="150">
        <f>IFERROR(Z787/W787,"-")</f>
        <v>2.4035228178762046E-2</v>
      </c>
      <c r="AB787" s="182">
        <v>43</v>
      </c>
      <c r="AC787" s="150">
        <f>IFERROR(AB787/X787,"-")</f>
        <v>0.19457013574660634</v>
      </c>
      <c r="AD787" s="185">
        <f t="shared" si="779"/>
        <v>94614.41860465116</v>
      </c>
      <c r="AE787" s="85">
        <f>IFERROR(AB787/$BL$51,0)</f>
        <v>1.26007326007326E-3</v>
      </c>
      <c r="AF787" s="503">
        <f t="shared" ref="AF787" si="788">VLOOKUP(C787,$AY$5:$BI$78,5,0)</f>
        <v>374194570</v>
      </c>
      <c r="AG787" s="503">
        <f t="shared" ref="AG787" si="789">VLOOKUP(C787,$AY$5:$BI$78,10,0)</f>
        <v>413</v>
      </c>
      <c r="AH787" s="99" t="s">
        <v>144</v>
      </c>
      <c r="AI787" s="182">
        <v>10473271</v>
      </c>
      <c r="AJ787" s="150">
        <f>IFERROR(AI787/AF787,"-")</f>
        <v>2.7988837464958404E-2</v>
      </c>
      <c r="AK787" s="182">
        <v>99</v>
      </c>
      <c r="AL787" s="150">
        <f>IFERROR(AK787/AG787,"-")</f>
        <v>0.23970944309927361</v>
      </c>
      <c r="AM787" s="185">
        <f t="shared" si="780"/>
        <v>105790.61616161616</v>
      </c>
      <c r="AN787" s="85">
        <f>IFERROR(AK787/$BL$51,0)</f>
        <v>2.9010989010989012E-3</v>
      </c>
      <c r="AO787" s="503">
        <f t="shared" ref="AO787" si="790">VLOOKUP(C787,$AY$5:$BI$78,6,0)</f>
        <v>2669080110</v>
      </c>
      <c r="AP787" s="519">
        <f t="shared" ref="AP787" si="791">VLOOKUP(C787,$AY$5:$BI$78,11,0)</f>
        <v>4230</v>
      </c>
      <c r="AQ787" s="99" t="s">
        <v>144</v>
      </c>
      <c r="AR787" s="182">
        <f t="shared" si="775"/>
        <v>42427910</v>
      </c>
      <c r="AS787" s="150">
        <f>IFERROR(AR787/AO787,"-")</f>
        <v>1.5896079642210514E-2</v>
      </c>
      <c r="AT787" s="182">
        <f t="shared" si="776"/>
        <v>709</v>
      </c>
      <c r="AU787" s="150">
        <f>IFERROR(AT787/AP787,"-")</f>
        <v>0.16761229314420803</v>
      </c>
      <c r="AV787" s="185">
        <f t="shared" si="781"/>
        <v>59841.904090267984</v>
      </c>
      <c r="AW787" s="85">
        <f>IFERROR(AT787/$BL$51,0)</f>
        <v>2.0776556776556775E-2</v>
      </c>
      <c r="AX787" s="98"/>
      <c r="AY787" s="66"/>
      <c r="AZ787" s="66"/>
      <c r="BA787" s="66"/>
      <c r="BB787" s="66"/>
      <c r="BC787" s="66"/>
      <c r="BD787" s="66"/>
      <c r="BE787" s="66"/>
      <c r="BF787" s="66"/>
      <c r="BG787" s="66"/>
      <c r="BH787" s="66"/>
      <c r="BI787" s="66"/>
      <c r="BP787" s="132"/>
      <c r="BQ787" s="132"/>
      <c r="BR787" s="132"/>
      <c r="BS787" s="132"/>
      <c r="BU787" s="66"/>
      <c r="BV787" s="124"/>
    </row>
    <row r="788" spans="2:74" s="10" customFormat="1" ht="14.25" customHeight="1">
      <c r="B788" s="505"/>
      <c r="C788" s="507"/>
      <c r="D788" s="494"/>
      <c r="E788" s="501"/>
      <c r="F788" s="501"/>
      <c r="G788" s="100" t="s">
        <v>145</v>
      </c>
      <c r="H788" s="183">
        <v>32659217</v>
      </c>
      <c r="I788" s="151">
        <f>IFERROR(H788/E787,"-")</f>
        <v>1.816445959854247E-2</v>
      </c>
      <c r="J788" s="183">
        <v>709</v>
      </c>
      <c r="K788" s="151">
        <f>IFERROR(J788/F787,"-")</f>
        <v>0.22760834670947031</v>
      </c>
      <c r="L788" s="186">
        <f t="shared" si="777"/>
        <v>46063.775740479548</v>
      </c>
      <c r="M788" s="86">
        <f t="shared" ref="M788:M803" si="792">IFERROR(J788/$BL$51,0)</f>
        <v>2.0776556776556775E-2</v>
      </c>
      <c r="N788" s="501"/>
      <c r="O788" s="501"/>
      <c r="P788" s="100" t="s">
        <v>145</v>
      </c>
      <c r="Q788" s="183">
        <v>9873719</v>
      </c>
      <c r="R788" s="151">
        <f>IFERROR(Q788/N787,"-")</f>
        <v>3.0135601859340808E-2</v>
      </c>
      <c r="S788" s="183">
        <v>113</v>
      </c>
      <c r="T788" s="151">
        <f>IFERROR(S788/O787,"-")</f>
        <v>0.23492723492723494</v>
      </c>
      <c r="U788" s="186">
        <f t="shared" si="778"/>
        <v>87378.044247787606</v>
      </c>
      <c r="V788" s="86">
        <f t="shared" ref="V788:V803" si="793">IFERROR(S788/$BL$51,0)</f>
        <v>3.3113553113553115E-3</v>
      </c>
      <c r="W788" s="501"/>
      <c r="X788" s="501"/>
      <c r="Y788" s="100" t="s">
        <v>145</v>
      </c>
      <c r="Z788" s="183">
        <v>2109518</v>
      </c>
      <c r="AA788" s="151">
        <f>IFERROR(Z788/W787,"-")</f>
        <v>1.2462515295177428E-2</v>
      </c>
      <c r="AB788" s="183">
        <v>59</v>
      </c>
      <c r="AC788" s="151">
        <f>IFERROR(AB788/X787,"-")</f>
        <v>0.2669683257918552</v>
      </c>
      <c r="AD788" s="186">
        <f t="shared" si="779"/>
        <v>35754.542372881355</v>
      </c>
      <c r="AE788" s="86">
        <f t="shared" ref="AE788:AE803" si="794">IFERROR(AB788/$BL$51,0)</f>
        <v>1.728937728937729E-3</v>
      </c>
      <c r="AF788" s="501"/>
      <c r="AG788" s="501"/>
      <c r="AH788" s="100" t="s">
        <v>145</v>
      </c>
      <c r="AI788" s="183">
        <v>12644545</v>
      </c>
      <c r="AJ788" s="151">
        <f>IFERROR(AI788/AF787,"-")</f>
        <v>3.3791364209266851E-2</v>
      </c>
      <c r="AK788" s="183">
        <v>108</v>
      </c>
      <c r="AL788" s="151">
        <f>IFERROR(AK788/AG787,"-")</f>
        <v>0.26150121065375304</v>
      </c>
      <c r="AM788" s="186">
        <f t="shared" si="780"/>
        <v>117079.12037037036</v>
      </c>
      <c r="AN788" s="86">
        <f t="shared" ref="AN788:AN803" si="795">IFERROR(AK788/$BL$51,0)</f>
        <v>3.164835164835165E-3</v>
      </c>
      <c r="AO788" s="501"/>
      <c r="AP788" s="520"/>
      <c r="AQ788" s="100" t="s">
        <v>145</v>
      </c>
      <c r="AR788" s="183">
        <f t="shared" si="775"/>
        <v>57286999</v>
      </c>
      <c r="AS788" s="151">
        <f>IFERROR(AR788/AO787,"-")</f>
        <v>2.146319954405565E-2</v>
      </c>
      <c r="AT788" s="183">
        <f t="shared" si="776"/>
        <v>989</v>
      </c>
      <c r="AU788" s="151">
        <f>IFERROR(AT788/AP787,"-")</f>
        <v>0.23380614657210402</v>
      </c>
      <c r="AV788" s="186">
        <f t="shared" si="781"/>
        <v>57924.164812942363</v>
      </c>
      <c r="AW788" s="86">
        <f t="shared" ref="AW788:AW803" si="796">IFERROR(AT788/$BL$51,0)</f>
        <v>2.898168498168498E-2</v>
      </c>
      <c r="AX788" s="98"/>
      <c r="AY788" s="66"/>
      <c r="AZ788" s="66"/>
      <c r="BA788" s="66"/>
      <c r="BB788" s="66"/>
      <c r="BC788" s="66"/>
      <c r="BD788" s="66"/>
      <c r="BE788" s="66"/>
      <c r="BF788" s="66"/>
      <c r="BG788" s="66"/>
      <c r="BH788" s="66"/>
      <c r="BI788" s="66"/>
      <c r="BP788" s="132"/>
      <c r="BQ788" s="132"/>
      <c r="BR788" s="132"/>
      <c r="BS788" s="132"/>
      <c r="BU788" s="66"/>
      <c r="BV788" s="124"/>
    </row>
    <row r="789" spans="2:74" s="10" customFormat="1" ht="14.25" customHeight="1">
      <c r="B789" s="505"/>
      <c r="C789" s="507"/>
      <c r="D789" s="494"/>
      <c r="E789" s="501"/>
      <c r="F789" s="501"/>
      <c r="G789" s="101" t="s">
        <v>146</v>
      </c>
      <c r="H789" s="183">
        <v>29851377</v>
      </c>
      <c r="I789" s="151">
        <f>IFERROR(H789/E787,"-")</f>
        <v>1.6602790308088523E-2</v>
      </c>
      <c r="J789" s="183">
        <v>773</v>
      </c>
      <c r="K789" s="151">
        <f>IFERROR(J789/F787,"-")</f>
        <v>0.24815409309791334</v>
      </c>
      <c r="L789" s="186">
        <f t="shared" si="777"/>
        <v>38617.564036222509</v>
      </c>
      <c r="M789" s="86">
        <f t="shared" si="792"/>
        <v>2.2652014652014652E-2</v>
      </c>
      <c r="N789" s="501"/>
      <c r="O789" s="501"/>
      <c r="P789" s="101" t="s">
        <v>146</v>
      </c>
      <c r="Q789" s="183">
        <v>9859838</v>
      </c>
      <c r="R789" s="151">
        <f>IFERROR(Q789/N787,"-")</f>
        <v>3.009323562536053E-2</v>
      </c>
      <c r="S789" s="183">
        <v>160</v>
      </c>
      <c r="T789" s="151">
        <f>IFERROR(S789/O787,"-")</f>
        <v>0.33264033264033266</v>
      </c>
      <c r="U789" s="186">
        <f t="shared" si="778"/>
        <v>61623.987500000003</v>
      </c>
      <c r="V789" s="86">
        <f t="shared" si="793"/>
        <v>4.6886446886446886E-3</v>
      </c>
      <c r="W789" s="501"/>
      <c r="X789" s="501"/>
      <c r="Y789" s="101" t="s">
        <v>146</v>
      </c>
      <c r="Z789" s="183">
        <v>11767228</v>
      </c>
      <c r="AA789" s="151">
        <f>IFERROR(Z789/W787,"-")</f>
        <v>6.9517898843167072E-2</v>
      </c>
      <c r="AB789" s="183">
        <v>77</v>
      </c>
      <c r="AC789" s="151">
        <f>IFERROR(AB789/X787,"-")</f>
        <v>0.34841628959276016</v>
      </c>
      <c r="AD789" s="186">
        <f t="shared" si="779"/>
        <v>152821.14285714287</v>
      </c>
      <c r="AE789" s="86">
        <f t="shared" si="794"/>
        <v>2.2564102564102562E-3</v>
      </c>
      <c r="AF789" s="501"/>
      <c r="AG789" s="501"/>
      <c r="AH789" s="101" t="s">
        <v>146</v>
      </c>
      <c r="AI789" s="183">
        <v>2891687</v>
      </c>
      <c r="AJ789" s="151">
        <f>IFERROR(AI789/AF787,"-")</f>
        <v>7.7277631260122244E-3</v>
      </c>
      <c r="AK789" s="183">
        <v>118</v>
      </c>
      <c r="AL789" s="151">
        <f>IFERROR(AK789/AG787,"-")</f>
        <v>0.2857142857142857</v>
      </c>
      <c r="AM789" s="186">
        <f t="shared" si="780"/>
        <v>24505.822033898305</v>
      </c>
      <c r="AN789" s="86">
        <f t="shared" si="795"/>
        <v>3.457875457875458E-3</v>
      </c>
      <c r="AO789" s="501"/>
      <c r="AP789" s="520"/>
      <c r="AQ789" s="101" t="s">
        <v>146</v>
      </c>
      <c r="AR789" s="183">
        <f t="shared" si="775"/>
        <v>54370130</v>
      </c>
      <c r="AS789" s="151">
        <f>IFERROR(AR789/AO787,"-")</f>
        <v>2.0370362731450573E-2</v>
      </c>
      <c r="AT789" s="183">
        <f t="shared" si="776"/>
        <v>1128</v>
      </c>
      <c r="AU789" s="151">
        <f>IFERROR(AT789/AP787,"-")</f>
        <v>0.26666666666666666</v>
      </c>
      <c r="AV789" s="186">
        <f t="shared" si="781"/>
        <v>48200.46985815603</v>
      </c>
      <c r="AW789" s="86">
        <f t="shared" si="796"/>
        <v>3.3054945054945058E-2</v>
      </c>
      <c r="AX789" s="98"/>
      <c r="AY789" s="66"/>
      <c r="AZ789" s="66"/>
      <c r="BA789" s="66"/>
      <c r="BB789" s="66"/>
      <c r="BC789" s="66"/>
      <c r="BD789" s="66"/>
      <c r="BE789" s="66"/>
      <c r="BF789" s="66"/>
      <c r="BG789" s="66"/>
      <c r="BH789" s="66"/>
      <c r="BI789" s="66"/>
      <c r="BP789" s="132"/>
      <c r="BQ789" s="132"/>
      <c r="BR789" s="132"/>
      <c r="BS789" s="132"/>
      <c r="BU789" s="66"/>
      <c r="BV789" s="124"/>
    </row>
    <row r="790" spans="2:74" s="10" customFormat="1" ht="14.25" customHeight="1">
      <c r="B790" s="505"/>
      <c r="C790" s="507"/>
      <c r="D790" s="494"/>
      <c r="E790" s="501"/>
      <c r="F790" s="501"/>
      <c r="G790" s="101" t="s">
        <v>147</v>
      </c>
      <c r="H790" s="183">
        <v>4907888</v>
      </c>
      <c r="I790" s="151">
        <f>IFERROR(H790/E787,"-")</f>
        <v>2.7296776064830767E-3</v>
      </c>
      <c r="J790" s="183">
        <v>117</v>
      </c>
      <c r="K790" s="151">
        <f>IFERROR(J790/F787,"-")</f>
        <v>3.756019261637239E-2</v>
      </c>
      <c r="L790" s="186">
        <f t="shared" si="777"/>
        <v>41947.760683760687</v>
      </c>
      <c r="M790" s="86">
        <f t="shared" si="792"/>
        <v>3.4285714285714284E-3</v>
      </c>
      <c r="N790" s="501"/>
      <c r="O790" s="501"/>
      <c r="P790" s="101" t="s">
        <v>147</v>
      </c>
      <c r="Q790" s="183">
        <v>218484</v>
      </c>
      <c r="R790" s="151">
        <f>IFERROR(Q790/N787,"-")</f>
        <v>6.668355496683891E-4</v>
      </c>
      <c r="S790" s="183">
        <v>17</v>
      </c>
      <c r="T790" s="151">
        <f>IFERROR(S790/O787,"-")</f>
        <v>3.5343035343035345E-2</v>
      </c>
      <c r="U790" s="186">
        <f t="shared" si="778"/>
        <v>12852</v>
      </c>
      <c r="V790" s="86">
        <f t="shared" si="793"/>
        <v>4.9816849816849821E-4</v>
      </c>
      <c r="W790" s="501"/>
      <c r="X790" s="501"/>
      <c r="Y790" s="101" t="s">
        <v>147</v>
      </c>
      <c r="Z790" s="183">
        <v>167208</v>
      </c>
      <c r="AA790" s="151">
        <f>IFERROR(Z790/W787,"-")</f>
        <v>9.8782388084672789E-4</v>
      </c>
      <c r="AB790" s="183">
        <v>6</v>
      </c>
      <c r="AC790" s="151">
        <f>IFERROR(AB790/X787,"-")</f>
        <v>2.7149321266968326E-2</v>
      </c>
      <c r="AD790" s="186">
        <f t="shared" si="779"/>
        <v>27868</v>
      </c>
      <c r="AE790" s="86">
        <f t="shared" si="794"/>
        <v>1.7582417582417582E-4</v>
      </c>
      <c r="AF790" s="501"/>
      <c r="AG790" s="501"/>
      <c r="AH790" s="101" t="s">
        <v>147</v>
      </c>
      <c r="AI790" s="183">
        <v>286052</v>
      </c>
      <c r="AJ790" s="151">
        <f>IFERROR(AI790/AF787,"-")</f>
        <v>7.6444722327210677E-4</v>
      </c>
      <c r="AK790" s="183">
        <v>20</v>
      </c>
      <c r="AL790" s="151">
        <f>IFERROR(AK790/AG787,"-")</f>
        <v>4.8426150121065374E-2</v>
      </c>
      <c r="AM790" s="186">
        <f t="shared" si="780"/>
        <v>14302.6</v>
      </c>
      <c r="AN790" s="86">
        <f t="shared" si="795"/>
        <v>5.8608058608058608E-4</v>
      </c>
      <c r="AO790" s="501"/>
      <c r="AP790" s="520"/>
      <c r="AQ790" s="101" t="s">
        <v>147</v>
      </c>
      <c r="AR790" s="183">
        <f t="shared" si="775"/>
        <v>5579632</v>
      </c>
      <c r="AS790" s="151">
        <f>IFERROR(AR790/AO787,"-")</f>
        <v>2.0904700383833738E-3</v>
      </c>
      <c r="AT790" s="183">
        <f t="shared" si="776"/>
        <v>160</v>
      </c>
      <c r="AU790" s="151">
        <f>IFERROR(AT790/AP787,"-")</f>
        <v>3.7825059101654845E-2</v>
      </c>
      <c r="AV790" s="186">
        <f t="shared" si="781"/>
        <v>34872.699999999997</v>
      </c>
      <c r="AW790" s="86">
        <f t="shared" si="796"/>
        <v>4.6886446886446886E-3</v>
      </c>
      <c r="AX790" s="98"/>
      <c r="AY790" s="66"/>
      <c r="AZ790" s="66"/>
      <c r="BA790" s="66"/>
      <c r="BB790" s="66"/>
      <c r="BC790" s="66"/>
      <c r="BD790" s="66"/>
      <c r="BE790" s="66"/>
      <c r="BF790" s="66"/>
      <c r="BG790" s="66"/>
      <c r="BH790" s="66"/>
      <c r="BI790" s="66"/>
      <c r="BP790" s="132"/>
      <c r="BQ790" s="132"/>
      <c r="BR790" s="132"/>
      <c r="BS790" s="132"/>
      <c r="BU790" s="66"/>
      <c r="BV790" s="124"/>
    </row>
    <row r="791" spans="2:74" s="10" customFormat="1" ht="14.25" customHeight="1">
      <c r="B791" s="505"/>
      <c r="C791" s="507"/>
      <c r="D791" s="494"/>
      <c r="E791" s="501"/>
      <c r="F791" s="501"/>
      <c r="G791" s="101" t="s">
        <v>148</v>
      </c>
      <c r="H791" s="183">
        <v>56397924</v>
      </c>
      <c r="I791" s="151">
        <f>IFERROR(H791/E787,"-")</f>
        <v>3.1367494570971155E-2</v>
      </c>
      <c r="J791" s="183">
        <v>1029</v>
      </c>
      <c r="K791" s="151">
        <f>IFERROR(J791/F787,"-")</f>
        <v>0.33033707865168538</v>
      </c>
      <c r="L791" s="186">
        <f t="shared" si="777"/>
        <v>54808.478134110788</v>
      </c>
      <c r="M791" s="86">
        <f t="shared" si="792"/>
        <v>3.0153846153846153E-2</v>
      </c>
      <c r="N791" s="501"/>
      <c r="O791" s="501"/>
      <c r="P791" s="101" t="s">
        <v>148</v>
      </c>
      <c r="Q791" s="183">
        <v>21910135</v>
      </c>
      <c r="R791" s="151">
        <f>IFERROR(Q791/N787,"-")</f>
        <v>6.6871976511019615E-2</v>
      </c>
      <c r="S791" s="183">
        <v>200</v>
      </c>
      <c r="T791" s="151">
        <f>IFERROR(S791/O787,"-")</f>
        <v>0.41580041580041582</v>
      </c>
      <c r="U791" s="186">
        <f t="shared" si="778"/>
        <v>109550.675</v>
      </c>
      <c r="V791" s="86">
        <f t="shared" si="793"/>
        <v>5.8608058608058608E-3</v>
      </c>
      <c r="W791" s="501"/>
      <c r="X791" s="501"/>
      <c r="Y791" s="101" t="s">
        <v>148</v>
      </c>
      <c r="Z791" s="183">
        <v>11522609</v>
      </c>
      <c r="AA791" s="151">
        <f>IFERROR(Z791/W787,"-")</f>
        <v>6.807274974797517E-2</v>
      </c>
      <c r="AB791" s="183">
        <v>103</v>
      </c>
      <c r="AC791" s="151">
        <f>IFERROR(AB791/X787,"-")</f>
        <v>0.4660633484162896</v>
      </c>
      <c r="AD791" s="186">
        <f t="shared" si="779"/>
        <v>111869.99029126213</v>
      </c>
      <c r="AE791" s="86">
        <f t="shared" si="794"/>
        <v>3.0183150183150185E-3</v>
      </c>
      <c r="AF791" s="501"/>
      <c r="AG791" s="501"/>
      <c r="AH791" s="101" t="s">
        <v>148</v>
      </c>
      <c r="AI791" s="183">
        <v>4287336</v>
      </c>
      <c r="AJ791" s="151">
        <f>IFERROR(AI791/AF787,"-")</f>
        <v>1.1457504581106026E-2</v>
      </c>
      <c r="AK791" s="183">
        <v>155</v>
      </c>
      <c r="AL791" s="151">
        <f>IFERROR(AK791/AG787,"-")</f>
        <v>0.37530266343825663</v>
      </c>
      <c r="AM791" s="186">
        <f t="shared" si="780"/>
        <v>27660.232258064516</v>
      </c>
      <c r="AN791" s="86">
        <f t="shared" si="795"/>
        <v>4.5421245421245421E-3</v>
      </c>
      <c r="AO791" s="501"/>
      <c r="AP791" s="520"/>
      <c r="AQ791" s="101" t="s">
        <v>148</v>
      </c>
      <c r="AR791" s="183">
        <f t="shared" si="775"/>
        <v>94118004</v>
      </c>
      <c r="AS791" s="151">
        <f>IFERROR(AR791/AO787,"-")</f>
        <v>3.526233762987354E-2</v>
      </c>
      <c r="AT791" s="183">
        <f t="shared" si="776"/>
        <v>1487</v>
      </c>
      <c r="AU791" s="151">
        <f>IFERROR(AT791/AP787,"-")</f>
        <v>0.35153664302600474</v>
      </c>
      <c r="AV791" s="186">
        <f t="shared" si="781"/>
        <v>63293.882985877608</v>
      </c>
      <c r="AW791" s="86">
        <f t="shared" si="796"/>
        <v>4.3575091575091575E-2</v>
      </c>
      <c r="AX791" s="98"/>
      <c r="AY791" s="66"/>
      <c r="AZ791" s="66"/>
      <c r="BA791" s="66"/>
      <c r="BB791" s="66"/>
      <c r="BC791" s="66"/>
      <c r="BD791" s="66"/>
      <c r="BE791" s="66"/>
      <c r="BF791" s="66"/>
      <c r="BG791" s="66"/>
      <c r="BH791" s="66"/>
      <c r="BI791" s="66"/>
      <c r="BP791" s="132"/>
      <c r="BQ791" s="132"/>
      <c r="BR791" s="132"/>
      <c r="BS791" s="132"/>
      <c r="BU791" s="66"/>
      <c r="BV791" s="124"/>
    </row>
    <row r="792" spans="2:74" s="10" customFormat="1" ht="14.25" customHeight="1">
      <c r="B792" s="505"/>
      <c r="C792" s="507"/>
      <c r="D792" s="494"/>
      <c r="E792" s="501"/>
      <c r="F792" s="501"/>
      <c r="G792" s="101" t="s">
        <v>149</v>
      </c>
      <c r="H792" s="183">
        <v>61250318</v>
      </c>
      <c r="I792" s="151">
        <f>IFERROR(H792/E787,"-")</f>
        <v>3.4066307428891468E-2</v>
      </c>
      <c r="J792" s="183">
        <v>1028</v>
      </c>
      <c r="K792" s="151">
        <f>IFERROR(J792/F787,"-")</f>
        <v>0.33001605136436596</v>
      </c>
      <c r="L792" s="186">
        <f t="shared" si="777"/>
        <v>59582.021400778212</v>
      </c>
      <c r="M792" s="86">
        <f t="shared" si="792"/>
        <v>3.0124542124542124E-2</v>
      </c>
      <c r="N792" s="501"/>
      <c r="O792" s="501"/>
      <c r="P792" s="101" t="s">
        <v>149</v>
      </c>
      <c r="Q792" s="183">
        <v>13911052</v>
      </c>
      <c r="R792" s="151">
        <f>IFERROR(Q792/N787,"-")</f>
        <v>4.2457955762827224E-2</v>
      </c>
      <c r="S792" s="183">
        <v>207</v>
      </c>
      <c r="T792" s="151">
        <f>IFERROR(S792/O787,"-")</f>
        <v>0.43035343035343038</v>
      </c>
      <c r="U792" s="186">
        <f t="shared" si="778"/>
        <v>67203.149758454107</v>
      </c>
      <c r="V792" s="86">
        <f t="shared" si="793"/>
        <v>6.0659340659340658E-3</v>
      </c>
      <c r="W792" s="501"/>
      <c r="X792" s="501"/>
      <c r="Y792" s="101" t="s">
        <v>149</v>
      </c>
      <c r="Z792" s="183">
        <v>5414968</v>
      </c>
      <c r="AA792" s="151">
        <f>IFERROR(Z792/W787,"-")</f>
        <v>3.1990303720042364E-2</v>
      </c>
      <c r="AB792" s="183">
        <v>88</v>
      </c>
      <c r="AC792" s="151">
        <f>IFERROR(AB792/X787,"-")</f>
        <v>0.39819004524886875</v>
      </c>
      <c r="AD792" s="186">
        <f t="shared" si="779"/>
        <v>61533.727272727272</v>
      </c>
      <c r="AE792" s="86">
        <f t="shared" si="794"/>
        <v>2.5787545787545789E-3</v>
      </c>
      <c r="AF792" s="501"/>
      <c r="AG792" s="501"/>
      <c r="AH792" s="101" t="s">
        <v>149</v>
      </c>
      <c r="AI792" s="183">
        <v>7472408</v>
      </c>
      <c r="AJ792" s="151">
        <f>IFERROR(AI792/AF787,"-")</f>
        <v>1.996931168723266E-2</v>
      </c>
      <c r="AK792" s="183">
        <v>133</v>
      </c>
      <c r="AL792" s="151">
        <f>IFERROR(AK792/AG787,"-")</f>
        <v>0.32203389830508472</v>
      </c>
      <c r="AM792" s="186">
        <f t="shared" si="780"/>
        <v>56183.518796992481</v>
      </c>
      <c r="AN792" s="86">
        <f t="shared" si="795"/>
        <v>3.8974358974358976E-3</v>
      </c>
      <c r="AO792" s="501"/>
      <c r="AP792" s="520"/>
      <c r="AQ792" s="101" t="s">
        <v>149</v>
      </c>
      <c r="AR792" s="183">
        <f t="shared" si="775"/>
        <v>88048746</v>
      </c>
      <c r="AS792" s="151">
        <f>IFERROR(AR792/AO787,"-")</f>
        <v>3.298842386562912E-2</v>
      </c>
      <c r="AT792" s="183">
        <f t="shared" si="776"/>
        <v>1456</v>
      </c>
      <c r="AU792" s="151">
        <f>IFERROR(AT792/AP787,"-")</f>
        <v>0.3442080378250591</v>
      </c>
      <c r="AV792" s="186">
        <f t="shared" si="781"/>
        <v>60473.039835164833</v>
      </c>
      <c r="AW792" s="86">
        <f t="shared" si="796"/>
        <v>4.2666666666666665E-2</v>
      </c>
      <c r="AX792" s="98"/>
      <c r="AY792" s="66"/>
      <c r="AZ792" s="66"/>
      <c r="BA792" s="66"/>
      <c r="BB792" s="66"/>
      <c r="BC792" s="66"/>
      <c r="BD792" s="66"/>
      <c r="BE792" s="66"/>
      <c r="BF792" s="66"/>
      <c r="BG792" s="66"/>
      <c r="BH792" s="66"/>
      <c r="BI792" s="66"/>
      <c r="BP792" s="132"/>
      <c r="BQ792" s="132"/>
      <c r="BR792" s="132"/>
      <c r="BS792" s="132"/>
      <c r="BU792" s="66"/>
      <c r="BV792" s="124"/>
    </row>
    <row r="793" spans="2:74" s="10" customFormat="1" ht="14.25" customHeight="1">
      <c r="B793" s="505"/>
      <c r="C793" s="507"/>
      <c r="D793" s="494"/>
      <c r="E793" s="501"/>
      <c r="F793" s="501"/>
      <c r="G793" s="101" t="s">
        <v>150</v>
      </c>
      <c r="H793" s="183">
        <v>24221949</v>
      </c>
      <c r="I793" s="151">
        <f>IFERROR(H793/E787,"-")</f>
        <v>1.3471805340846237E-2</v>
      </c>
      <c r="J793" s="183">
        <v>258</v>
      </c>
      <c r="K793" s="151">
        <f>IFERROR(J793/F787,"-")</f>
        <v>8.2825040128410909E-2</v>
      </c>
      <c r="L793" s="186">
        <f t="shared" si="777"/>
        <v>93883.523255813954</v>
      </c>
      <c r="M793" s="86">
        <f t="shared" si="792"/>
        <v>7.5604395604395606E-3</v>
      </c>
      <c r="N793" s="501"/>
      <c r="O793" s="501"/>
      <c r="P793" s="101" t="s">
        <v>150</v>
      </c>
      <c r="Q793" s="183">
        <v>5558539</v>
      </c>
      <c r="R793" s="151">
        <f>IFERROR(Q793/N787,"-")</f>
        <v>1.6965230448994791E-2</v>
      </c>
      <c r="S793" s="183">
        <v>66</v>
      </c>
      <c r="T793" s="151">
        <f>IFERROR(S793/O787,"-")</f>
        <v>0.13721413721413722</v>
      </c>
      <c r="U793" s="186">
        <f t="shared" si="778"/>
        <v>84220.287878787873</v>
      </c>
      <c r="V793" s="86">
        <f t="shared" si="793"/>
        <v>1.934065934065934E-3</v>
      </c>
      <c r="W793" s="501"/>
      <c r="X793" s="501"/>
      <c r="Y793" s="101" t="s">
        <v>150</v>
      </c>
      <c r="Z793" s="183">
        <v>1544437</v>
      </c>
      <c r="AA793" s="151">
        <f>IFERROR(Z793/W787,"-")</f>
        <v>9.1241552501272524E-3</v>
      </c>
      <c r="AB793" s="183">
        <v>30</v>
      </c>
      <c r="AC793" s="151">
        <f>IFERROR(AB793/X787,"-")</f>
        <v>0.13574660633484162</v>
      </c>
      <c r="AD793" s="186">
        <f t="shared" si="779"/>
        <v>51481.23333333333</v>
      </c>
      <c r="AE793" s="86">
        <f t="shared" si="794"/>
        <v>8.7912087912087912E-4</v>
      </c>
      <c r="AF793" s="501"/>
      <c r="AG793" s="501"/>
      <c r="AH793" s="101" t="s">
        <v>150</v>
      </c>
      <c r="AI793" s="183">
        <v>8396950</v>
      </c>
      <c r="AJ793" s="151">
        <f>IFERROR(AI793/AF787,"-")</f>
        <v>2.2440063734757029E-2</v>
      </c>
      <c r="AK793" s="183">
        <v>57</v>
      </c>
      <c r="AL793" s="151">
        <f>IFERROR(AK793/AG787,"-")</f>
        <v>0.13801452784503632</v>
      </c>
      <c r="AM793" s="186">
        <f t="shared" si="780"/>
        <v>147314.91228070174</v>
      </c>
      <c r="AN793" s="86">
        <f t="shared" si="795"/>
        <v>1.6703296703296704E-3</v>
      </c>
      <c r="AO793" s="501"/>
      <c r="AP793" s="520"/>
      <c r="AQ793" s="101" t="s">
        <v>150</v>
      </c>
      <c r="AR793" s="183">
        <f t="shared" si="775"/>
        <v>39721875</v>
      </c>
      <c r="AS793" s="151">
        <f>IFERROR(AR793/AO787,"-")</f>
        <v>1.4882234089257066E-2</v>
      </c>
      <c r="AT793" s="183">
        <f t="shared" si="776"/>
        <v>411</v>
      </c>
      <c r="AU793" s="151">
        <f>IFERROR(AT793/AP787,"-")</f>
        <v>9.7163120567375888E-2</v>
      </c>
      <c r="AV793" s="186">
        <f t="shared" si="781"/>
        <v>96646.897810218972</v>
      </c>
      <c r="AW793" s="86">
        <f t="shared" si="796"/>
        <v>1.2043956043956043E-2</v>
      </c>
      <c r="AX793" s="98"/>
      <c r="AY793" s="66"/>
      <c r="AZ793" s="66"/>
      <c r="BA793" s="66"/>
      <c r="BB793" s="66"/>
      <c r="BC793" s="66"/>
      <c r="BD793" s="66"/>
      <c r="BE793" s="66"/>
      <c r="BF793" s="66"/>
      <c r="BG793" s="66"/>
      <c r="BH793" s="66"/>
      <c r="BI793" s="66"/>
      <c r="BP793" s="132"/>
      <c r="BQ793" s="132"/>
      <c r="BR793" s="132"/>
      <c r="BS793" s="132"/>
      <c r="BU793" s="66"/>
      <c r="BV793" s="124"/>
    </row>
    <row r="794" spans="2:74" s="10" customFormat="1" ht="14.25" customHeight="1">
      <c r="B794" s="505"/>
      <c r="C794" s="507"/>
      <c r="D794" s="494"/>
      <c r="E794" s="501"/>
      <c r="F794" s="501"/>
      <c r="G794" s="101" t="s">
        <v>160</v>
      </c>
      <c r="H794" s="183">
        <v>3160</v>
      </c>
      <c r="I794" s="151">
        <f>IFERROR(H794/E787,"-")</f>
        <v>1.757534246194396E-6</v>
      </c>
      <c r="J794" s="183">
        <v>1</v>
      </c>
      <c r="K794" s="151">
        <f>IFERROR(J794/F787,"-")</f>
        <v>3.2102728731942215E-4</v>
      </c>
      <c r="L794" s="186">
        <f t="shared" si="777"/>
        <v>3160</v>
      </c>
      <c r="M794" s="86">
        <f t="shared" si="792"/>
        <v>2.9304029304029305E-5</v>
      </c>
      <c r="N794" s="501"/>
      <c r="O794" s="501"/>
      <c r="P794" s="101" t="s">
        <v>160</v>
      </c>
      <c r="Q794" s="183">
        <v>4124</v>
      </c>
      <c r="R794" s="151">
        <f>IFERROR(Q794/N787,"-")</f>
        <v>1.2586870465720311E-5</v>
      </c>
      <c r="S794" s="183">
        <v>1</v>
      </c>
      <c r="T794" s="151">
        <f>IFERROR(S794/O787,"-")</f>
        <v>2.0790020790020791E-3</v>
      </c>
      <c r="U794" s="186">
        <f t="shared" si="778"/>
        <v>4124</v>
      </c>
      <c r="V794" s="86">
        <f t="shared" si="793"/>
        <v>2.9304029304029305E-5</v>
      </c>
      <c r="W794" s="501"/>
      <c r="X794" s="501"/>
      <c r="Y794" s="101" t="s">
        <v>160</v>
      </c>
      <c r="Z794" s="183">
        <v>0</v>
      </c>
      <c r="AA794" s="151">
        <f>IFERROR(Z794/W787,"-")</f>
        <v>0</v>
      </c>
      <c r="AB794" s="183">
        <v>0</v>
      </c>
      <c r="AC794" s="151">
        <f>IFERROR(AB794/X787,"-")</f>
        <v>0</v>
      </c>
      <c r="AD794" s="186" t="str">
        <f t="shared" si="779"/>
        <v>-</v>
      </c>
      <c r="AE794" s="86">
        <f t="shared" si="794"/>
        <v>0</v>
      </c>
      <c r="AF794" s="501"/>
      <c r="AG794" s="501"/>
      <c r="AH794" s="101" t="s">
        <v>160</v>
      </c>
      <c r="AI794" s="183">
        <v>0</v>
      </c>
      <c r="AJ794" s="151">
        <f>IFERROR(AI794/AF787,"-")</f>
        <v>0</v>
      </c>
      <c r="AK794" s="183">
        <v>0</v>
      </c>
      <c r="AL794" s="151">
        <f>IFERROR(AK794/AG787,"-")</f>
        <v>0</v>
      </c>
      <c r="AM794" s="186" t="str">
        <f t="shared" si="780"/>
        <v>-</v>
      </c>
      <c r="AN794" s="86">
        <f t="shared" si="795"/>
        <v>0</v>
      </c>
      <c r="AO794" s="501"/>
      <c r="AP794" s="520"/>
      <c r="AQ794" s="101" t="s">
        <v>160</v>
      </c>
      <c r="AR794" s="183">
        <f t="shared" si="775"/>
        <v>7284</v>
      </c>
      <c r="AS794" s="151">
        <f>IFERROR(AR794/AO787,"-")</f>
        <v>2.729030115173276E-6</v>
      </c>
      <c r="AT794" s="183">
        <f t="shared" si="776"/>
        <v>2</v>
      </c>
      <c r="AU794" s="151">
        <f>IFERROR(AT794/AP787,"-")</f>
        <v>4.7281323877068556E-4</v>
      </c>
      <c r="AV794" s="186">
        <f t="shared" si="781"/>
        <v>3642</v>
      </c>
      <c r="AW794" s="86">
        <f t="shared" si="796"/>
        <v>5.8608058608058611E-5</v>
      </c>
      <c r="AX794" s="98"/>
      <c r="AY794" s="66"/>
      <c r="AZ794" s="66"/>
      <c r="BA794" s="66"/>
      <c r="BB794" s="66"/>
      <c r="BC794" s="66"/>
      <c r="BD794" s="66"/>
      <c r="BE794" s="66"/>
      <c r="BF794" s="66"/>
      <c r="BG794" s="66"/>
      <c r="BH794" s="66"/>
      <c r="BI794" s="66"/>
      <c r="BP794" s="132"/>
      <c r="BQ794" s="132"/>
      <c r="BR794" s="132"/>
      <c r="BS794" s="132"/>
      <c r="BU794" s="66"/>
      <c r="BV794" s="124"/>
    </row>
    <row r="795" spans="2:74" s="10" customFormat="1" ht="14.25" customHeight="1">
      <c r="B795" s="505"/>
      <c r="C795" s="507"/>
      <c r="D795" s="494"/>
      <c r="E795" s="501"/>
      <c r="F795" s="501"/>
      <c r="G795" s="101" t="s">
        <v>151</v>
      </c>
      <c r="H795" s="183">
        <v>1706354</v>
      </c>
      <c r="I795" s="151">
        <f>IFERROR(H795/E787,"-")</f>
        <v>9.4904290858569386E-4</v>
      </c>
      <c r="J795" s="183">
        <v>66</v>
      </c>
      <c r="K795" s="151">
        <f>IFERROR(J795/F787,"-")</f>
        <v>2.118780096308186E-2</v>
      </c>
      <c r="L795" s="186">
        <f t="shared" si="777"/>
        <v>25853.848484848484</v>
      </c>
      <c r="M795" s="86">
        <f t="shared" si="792"/>
        <v>1.934065934065934E-3</v>
      </c>
      <c r="N795" s="501"/>
      <c r="O795" s="501"/>
      <c r="P795" s="101" t="s">
        <v>151</v>
      </c>
      <c r="Q795" s="183">
        <v>397939</v>
      </c>
      <c r="R795" s="151">
        <f>IFERROR(Q795/N787,"-")</f>
        <v>1.2145505931761094E-3</v>
      </c>
      <c r="S795" s="183">
        <v>9</v>
      </c>
      <c r="T795" s="151">
        <f>IFERROR(S795/O787,"-")</f>
        <v>1.8711018711018712E-2</v>
      </c>
      <c r="U795" s="186">
        <f t="shared" si="778"/>
        <v>44215.444444444445</v>
      </c>
      <c r="V795" s="86">
        <f t="shared" si="793"/>
        <v>2.6373626373626371E-4</v>
      </c>
      <c r="W795" s="501"/>
      <c r="X795" s="501"/>
      <c r="Y795" s="101" t="s">
        <v>151</v>
      </c>
      <c r="Z795" s="183">
        <v>130459</v>
      </c>
      <c r="AA795" s="151">
        <f>IFERROR(Z795/W787,"-")</f>
        <v>7.7071979613046776E-4</v>
      </c>
      <c r="AB795" s="183">
        <v>8</v>
      </c>
      <c r="AC795" s="151">
        <f>IFERROR(AB795/X787,"-")</f>
        <v>3.6199095022624438E-2</v>
      </c>
      <c r="AD795" s="186">
        <f t="shared" si="779"/>
        <v>16307.375</v>
      </c>
      <c r="AE795" s="86">
        <f t="shared" si="794"/>
        <v>2.3443223443223444E-4</v>
      </c>
      <c r="AF795" s="501"/>
      <c r="AG795" s="501"/>
      <c r="AH795" s="101" t="s">
        <v>151</v>
      </c>
      <c r="AI795" s="183">
        <v>277752</v>
      </c>
      <c r="AJ795" s="151">
        <f>IFERROR(AI795/AF787,"-")</f>
        <v>7.4226624934723134E-4</v>
      </c>
      <c r="AK795" s="183">
        <v>10</v>
      </c>
      <c r="AL795" s="151">
        <f>IFERROR(AK795/AG787,"-")</f>
        <v>2.4213075060532687E-2</v>
      </c>
      <c r="AM795" s="186">
        <f t="shared" si="780"/>
        <v>27775.200000000001</v>
      </c>
      <c r="AN795" s="86">
        <f t="shared" si="795"/>
        <v>2.9304029304029304E-4</v>
      </c>
      <c r="AO795" s="501"/>
      <c r="AP795" s="520"/>
      <c r="AQ795" s="101" t="s">
        <v>151</v>
      </c>
      <c r="AR795" s="183">
        <f t="shared" si="775"/>
        <v>2512504</v>
      </c>
      <c r="AS795" s="151">
        <f>IFERROR(AR795/AO787,"-")</f>
        <v>9.4133705113856624E-4</v>
      </c>
      <c r="AT795" s="183">
        <f t="shared" si="776"/>
        <v>93</v>
      </c>
      <c r="AU795" s="151">
        <f>IFERROR(AT795/AP787,"-")</f>
        <v>2.198581560283688E-2</v>
      </c>
      <c r="AV795" s="186">
        <f t="shared" si="781"/>
        <v>27016.172043010753</v>
      </c>
      <c r="AW795" s="86">
        <f t="shared" si="796"/>
        <v>2.7252747252747254E-3</v>
      </c>
      <c r="AX795" s="98"/>
      <c r="AY795" s="66"/>
      <c r="AZ795" s="66"/>
      <c r="BA795" s="66"/>
      <c r="BB795" s="66"/>
      <c r="BC795" s="66"/>
      <c r="BD795" s="66"/>
      <c r="BE795" s="66"/>
      <c r="BF795" s="66"/>
      <c r="BG795" s="66"/>
      <c r="BH795" s="66"/>
      <c r="BI795" s="66"/>
      <c r="BP795" s="132"/>
      <c r="BQ795" s="132"/>
      <c r="BR795" s="132"/>
      <c r="BS795" s="132"/>
      <c r="BU795" s="66"/>
      <c r="BV795" s="124"/>
    </row>
    <row r="796" spans="2:74" s="10" customFormat="1" ht="14.25" customHeight="1">
      <c r="B796" s="505"/>
      <c r="C796" s="507"/>
      <c r="D796" s="494"/>
      <c r="E796" s="501"/>
      <c r="F796" s="501"/>
      <c r="G796" s="101" t="s">
        <v>152</v>
      </c>
      <c r="H796" s="183">
        <v>2502081</v>
      </c>
      <c r="I796" s="151">
        <f>IFERROR(H796/E787,"-")</f>
        <v>1.3916117228646584E-3</v>
      </c>
      <c r="J796" s="183">
        <v>73</v>
      </c>
      <c r="K796" s="151">
        <f>IFERROR(J796/F787,"-")</f>
        <v>2.3434991974317816E-2</v>
      </c>
      <c r="L796" s="186">
        <f t="shared" si="777"/>
        <v>34275.082191780821</v>
      </c>
      <c r="M796" s="86">
        <f t="shared" si="792"/>
        <v>2.1391941391941394E-3</v>
      </c>
      <c r="N796" s="501"/>
      <c r="O796" s="501"/>
      <c r="P796" s="101" t="s">
        <v>152</v>
      </c>
      <c r="Q796" s="183">
        <v>57904</v>
      </c>
      <c r="R796" s="151">
        <f>IFERROR(Q796/N787,"-")</f>
        <v>1.7672893973013311E-4</v>
      </c>
      <c r="S796" s="183">
        <v>12</v>
      </c>
      <c r="T796" s="151">
        <f>IFERROR(S796/O787,"-")</f>
        <v>2.4948024948024949E-2</v>
      </c>
      <c r="U796" s="186">
        <f t="shared" si="778"/>
        <v>4825.333333333333</v>
      </c>
      <c r="V796" s="86">
        <f t="shared" si="793"/>
        <v>3.5164835164835164E-4</v>
      </c>
      <c r="W796" s="501"/>
      <c r="X796" s="501"/>
      <c r="Y796" s="101" t="s">
        <v>152</v>
      </c>
      <c r="Z796" s="183">
        <v>13634</v>
      </c>
      <c r="AA796" s="151">
        <f>IFERROR(Z796/W787,"-")</f>
        <v>8.0546330268075012E-5</v>
      </c>
      <c r="AB796" s="183">
        <v>4</v>
      </c>
      <c r="AC796" s="151">
        <f>IFERROR(AB796/X787,"-")</f>
        <v>1.8099547511312219E-2</v>
      </c>
      <c r="AD796" s="186">
        <f t="shared" si="779"/>
        <v>3408.5</v>
      </c>
      <c r="AE796" s="86">
        <f t="shared" si="794"/>
        <v>1.1721611721611722E-4</v>
      </c>
      <c r="AF796" s="501"/>
      <c r="AG796" s="501"/>
      <c r="AH796" s="101" t="s">
        <v>152</v>
      </c>
      <c r="AI796" s="183">
        <v>113873</v>
      </c>
      <c r="AJ796" s="151">
        <f>IFERROR(AI796/AF787,"-")</f>
        <v>3.0431494502980092E-4</v>
      </c>
      <c r="AK796" s="183">
        <v>14</v>
      </c>
      <c r="AL796" s="151">
        <f>IFERROR(AK796/AG787,"-")</f>
        <v>3.3898305084745763E-2</v>
      </c>
      <c r="AM796" s="186">
        <f t="shared" si="780"/>
        <v>8133.7857142857147</v>
      </c>
      <c r="AN796" s="86">
        <f t="shared" si="795"/>
        <v>4.1025641025641023E-4</v>
      </c>
      <c r="AO796" s="501"/>
      <c r="AP796" s="520"/>
      <c r="AQ796" s="101" t="s">
        <v>152</v>
      </c>
      <c r="AR796" s="183">
        <f t="shared" si="775"/>
        <v>2687492</v>
      </c>
      <c r="AS796" s="151">
        <f>IFERROR(AR796/AO787,"-")</f>
        <v>1.0068982155803485E-3</v>
      </c>
      <c r="AT796" s="183">
        <f t="shared" si="776"/>
        <v>103</v>
      </c>
      <c r="AU796" s="151">
        <f>IFERROR(AT796/AP787,"-")</f>
        <v>2.4349881796690308E-2</v>
      </c>
      <c r="AV796" s="186">
        <f t="shared" si="781"/>
        <v>26092.155339805824</v>
      </c>
      <c r="AW796" s="86">
        <f t="shared" si="796"/>
        <v>3.0183150183150185E-3</v>
      </c>
      <c r="AX796" s="98"/>
      <c r="AY796" s="66"/>
      <c r="AZ796" s="66"/>
      <c r="BA796" s="66"/>
      <c r="BB796" s="66"/>
      <c r="BC796" s="66"/>
      <c r="BD796" s="66"/>
      <c r="BE796" s="66"/>
      <c r="BF796" s="66"/>
      <c r="BG796" s="66"/>
      <c r="BH796" s="66"/>
      <c r="BI796" s="66"/>
      <c r="BP796" s="132"/>
      <c r="BQ796" s="132"/>
      <c r="BR796" s="132"/>
      <c r="BS796" s="132"/>
      <c r="BU796" s="66"/>
      <c r="BV796" s="124"/>
    </row>
    <row r="797" spans="2:74" s="10" customFormat="1" ht="14.25" customHeight="1">
      <c r="B797" s="505"/>
      <c r="C797" s="507"/>
      <c r="D797" s="494"/>
      <c r="E797" s="501"/>
      <c r="F797" s="501"/>
      <c r="G797" s="101" t="s">
        <v>153</v>
      </c>
      <c r="H797" s="183">
        <v>133419</v>
      </c>
      <c r="I797" s="151">
        <f>IFERROR(H797/E787,"-")</f>
        <v>7.420520936487663E-5</v>
      </c>
      <c r="J797" s="183">
        <v>15</v>
      </c>
      <c r="K797" s="151">
        <f>IFERROR(J797/F787,"-")</f>
        <v>4.815409309791332E-3</v>
      </c>
      <c r="L797" s="186">
        <f t="shared" si="777"/>
        <v>8894.6</v>
      </c>
      <c r="M797" s="86">
        <f t="shared" si="792"/>
        <v>4.3956043956043956E-4</v>
      </c>
      <c r="N797" s="501"/>
      <c r="O797" s="501"/>
      <c r="P797" s="101" t="s">
        <v>153</v>
      </c>
      <c r="Q797" s="183">
        <v>37279</v>
      </c>
      <c r="R797" s="151">
        <f>IFERROR(Q797/N787,"-")</f>
        <v>1.1377932688932771E-4</v>
      </c>
      <c r="S797" s="183">
        <v>6</v>
      </c>
      <c r="T797" s="151">
        <f>IFERROR(S797/O787,"-")</f>
        <v>1.2474012474012475E-2</v>
      </c>
      <c r="U797" s="186">
        <f t="shared" si="778"/>
        <v>6213.166666666667</v>
      </c>
      <c r="V797" s="86">
        <f t="shared" si="793"/>
        <v>1.7582417582417582E-4</v>
      </c>
      <c r="W797" s="501"/>
      <c r="X797" s="501"/>
      <c r="Y797" s="101" t="s">
        <v>153</v>
      </c>
      <c r="Z797" s="183">
        <v>107718</v>
      </c>
      <c r="AA797" s="151">
        <f>IFERROR(Z797/W787,"-")</f>
        <v>6.3637154201382602E-4</v>
      </c>
      <c r="AB797" s="183">
        <v>2</v>
      </c>
      <c r="AC797" s="151">
        <f>IFERROR(AB797/X787,"-")</f>
        <v>9.0497737556561094E-3</v>
      </c>
      <c r="AD797" s="186">
        <f t="shared" si="779"/>
        <v>53859</v>
      </c>
      <c r="AE797" s="86">
        <f t="shared" si="794"/>
        <v>5.8608058608058611E-5</v>
      </c>
      <c r="AF797" s="501"/>
      <c r="AG797" s="501"/>
      <c r="AH797" s="101" t="s">
        <v>153</v>
      </c>
      <c r="AI797" s="183">
        <v>768085</v>
      </c>
      <c r="AJ797" s="151">
        <f>IFERROR(AI797/AF787,"-")</f>
        <v>2.0526353442274696E-3</v>
      </c>
      <c r="AK797" s="183">
        <v>11</v>
      </c>
      <c r="AL797" s="151">
        <f>IFERROR(AK797/AG787,"-")</f>
        <v>2.6634382566585957E-2</v>
      </c>
      <c r="AM797" s="186">
        <f t="shared" si="780"/>
        <v>69825.909090909088</v>
      </c>
      <c r="AN797" s="86">
        <f t="shared" si="795"/>
        <v>3.2234432234432237E-4</v>
      </c>
      <c r="AO797" s="501"/>
      <c r="AP797" s="520"/>
      <c r="AQ797" s="101" t="s">
        <v>153</v>
      </c>
      <c r="AR797" s="183">
        <f t="shared" si="775"/>
        <v>1046501</v>
      </c>
      <c r="AS797" s="151">
        <f>IFERROR(AR797/AO787,"-")</f>
        <v>3.9208302369013568E-4</v>
      </c>
      <c r="AT797" s="183">
        <f t="shared" si="776"/>
        <v>34</v>
      </c>
      <c r="AU797" s="151">
        <f>IFERROR(AT797/AP787,"-")</f>
        <v>8.0378250591016543E-3</v>
      </c>
      <c r="AV797" s="186">
        <f t="shared" si="781"/>
        <v>30779.441176470587</v>
      </c>
      <c r="AW797" s="86">
        <f t="shared" si="796"/>
        <v>9.9633699633699642E-4</v>
      </c>
      <c r="AX797" s="98"/>
      <c r="AY797" s="66"/>
      <c r="AZ797" s="66"/>
      <c r="BA797" s="66"/>
      <c r="BB797" s="66"/>
      <c r="BC797" s="66"/>
      <c r="BD797" s="66"/>
      <c r="BE797" s="66"/>
      <c r="BF797" s="66"/>
      <c r="BG797" s="66"/>
      <c r="BH797" s="66"/>
      <c r="BI797" s="66"/>
      <c r="BP797" s="132"/>
      <c r="BQ797" s="132"/>
      <c r="BR797" s="132"/>
      <c r="BS797" s="132"/>
      <c r="BU797" s="66"/>
      <c r="BV797" s="124"/>
    </row>
    <row r="798" spans="2:74" s="10" customFormat="1" ht="14.25" customHeight="1">
      <c r="B798" s="505"/>
      <c r="C798" s="507"/>
      <c r="D798" s="494"/>
      <c r="E798" s="501"/>
      <c r="F798" s="501"/>
      <c r="G798" s="101" t="s">
        <v>154</v>
      </c>
      <c r="H798" s="183">
        <v>4306032</v>
      </c>
      <c r="I798" s="151">
        <f>IFERROR(H798/E787,"-")</f>
        <v>2.3949362991167555E-3</v>
      </c>
      <c r="J798" s="183">
        <v>16</v>
      </c>
      <c r="K798" s="151">
        <f>IFERROR(J798/F787,"-")</f>
        <v>5.1364365971107544E-3</v>
      </c>
      <c r="L798" s="186">
        <f t="shared" si="777"/>
        <v>269127</v>
      </c>
      <c r="M798" s="86">
        <f t="shared" si="792"/>
        <v>4.6886446886446889E-4</v>
      </c>
      <c r="N798" s="501"/>
      <c r="O798" s="501"/>
      <c r="P798" s="101" t="s">
        <v>154</v>
      </c>
      <c r="Q798" s="183">
        <v>8927</v>
      </c>
      <c r="R798" s="151">
        <f>IFERROR(Q798/N787,"-")</f>
        <v>2.7246118488720954E-5</v>
      </c>
      <c r="S798" s="183">
        <v>4</v>
      </c>
      <c r="T798" s="151">
        <f>IFERROR(S798/O787,"-")</f>
        <v>8.3160083160083165E-3</v>
      </c>
      <c r="U798" s="186">
        <f t="shared" si="778"/>
        <v>2231.75</v>
      </c>
      <c r="V798" s="86">
        <f t="shared" si="793"/>
        <v>1.1721611721611722E-4</v>
      </c>
      <c r="W798" s="501"/>
      <c r="X798" s="501"/>
      <c r="Y798" s="101" t="s">
        <v>154</v>
      </c>
      <c r="Z798" s="183">
        <v>1962915</v>
      </c>
      <c r="AA798" s="151">
        <f>IFERROR(Z798/W787,"-")</f>
        <v>1.1596420703986978E-2</v>
      </c>
      <c r="AB798" s="183">
        <v>3</v>
      </c>
      <c r="AC798" s="151">
        <f>IFERROR(AB798/X787,"-")</f>
        <v>1.3574660633484163E-2</v>
      </c>
      <c r="AD798" s="186">
        <f t="shared" si="779"/>
        <v>654305</v>
      </c>
      <c r="AE798" s="86">
        <f t="shared" si="794"/>
        <v>8.7912087912087909E-5</v>
      </c>
      <c r="AF798" s="501"/>
      <c r="AG798" s="501"/>
      <c r="AH798" s="101" t="s">
        <v>154</v>
      </c>
      <c r="AI798" s="183">
        <v>2224547</v>
      </c>
      <c r="AJ798" s="151">
        <f>IFERROR(AI798/AF787,"-")</f>
        <v>5.9448938556216887E-3</v>
      </c>
      <c r="AK798" s="183">
        <v>12</v>
      </c>
      <c r="AL798" s="151">
        <f>IFERROR(AK798/AG787,"-")</f>
        <v>2.9055690072639227E-2</v>
      </c>
      <c r="AM798" s="186">
        <f t="shared" si="780"/>
        <v>185378.91666666666</v>
      </c>
      <c r="AN798" s="86">
        <f t="shared" si="795"/>
        <v>3.5164835164835164E-4</v>
      </c>
      <c r="AO798" s="501"/>
      <c r="AP798" s="520"/>
      <c r="AQ798" s="101" t="s">
        <v>154</v>
      </c>
      <c r="AR798" s="183">
        <f t="shared" si="775"/>
        <v>8502421</v>
      </c>
      <c r="AS798" s="151">
        <f>IFERROR(AR798/AO787,"-")</f>
        <v>3.1855248436136298E-3</v>
      </c>
      <c r="AT798" s="183">
        <f t="shared" si="776"/>
        <v>35</v>
      </c>
      <c r="AU798" s="151">
        <f>IFERROR(AT798/AP787,"-")</f>
        <v>8.2742316784869974E-3</v>
      </c>
      <c r="AV798" s="186">
        <f t="shared" si="781"/>
        <v>242926.3142857143</v>
      </c>
      <c r="AW798" s="86">
        <f t="shared" si="796"/>
        <v>1.0256410256410256E-3</v>
      </c>
      <c r="AX798" s="98"/>
      <c r="AY798" s="66"/>
      <c r="AZ798" s="66"/>
      <c r="BA798" s="66"/>
      <c r="BB798" s="66"/>
      <c r="BC798" s="66"/>
      <c r="BD798" s="66"/>
      <c r="BE798" s="66"/>
      <c r="BF798" s="66"/>
      <c r="BG798" s="66"/>
      <c r="BH798" s="66"/>
      <c r="BI798" s="66"/>
      <c r="BP798" s="132"/>
      <c r="BQ798" s="132"/>
      <c r="BR798" s="132"/>
      <c r="BS798" s="132"/>
      <c r="BU798" s="66"/>
      <c r="BV798" s="124"/>
    </row>
    <row r="799" spans="2:74" s="10" customFormat="1" ht="14.25" customHeight="1">
      <c r="B799" s="505"/>
      <c r="C799" s="507"/>
      <c r="D799" s="494"/>
      <c r="E799" s="501"/>
      <c r="F799" s="501"/>
      <c r="G799" s="101" t="s">
        <v>155</v>
      </c>
      <c r="H799" s="183">
        <v>12672211</v>
      </c>
      <c r="I799" s="151">
        <f>IFERROR(H799/E787,"-")</f>
        <v>7.0480521542725738E-3</v>
      </c>
      <c r="J799" s="183">
        <v>343</v>
      </c>
      <c r="K799" s="151">
        <f>IFERROR(J799/F787,"-")</f>
        <v>0.1101123595505618</v>
      </c>
      <c r="L799" s="186">
        <f t="shared" si="777"/>
        <v>36945.221574344025</v>
      </c>
      <c r="M799" s="86">
        <f t="shared" si="792"/>
        <v>1.0051282051282051E-2</v>
      </c>
      <c r="N799" s="501"/>
      <c r="O799" s="501"/>
      <c r="P799" s="101" t="s">
        <v>155</v>
      </c>
      <c r="Q799" s="183">
        <v>2035412</v>
      </c>
      <c r="R799" s="151">
        <f>IFERROR(Q799/N787,"-")</f>
        <v>6.2122859331650605E-3</v>
      </c>
      <c r="S799" s="183">
        <v>59</v>
      </c>
      <c r="T799" s="151">
        <f>IFERROR(S799/O787,"-")</f>
        <v>0.12266112266112267</v>
      </c>
      <c r="U799" s="186">
        <f t="shared" si="778"/>
        <v>34498.508474576272</v>
      </c>
      <c r="V799" s="86">
        <f t="shared" si="793"/>
        <v>1.728937728937729E-3</v>
      </c>
      <c r="W799" s="501"/>
      <c r="X799" s="501"/>
      <c r="Y799" s="101" t="s">
        <v>155</v>
      </c>
      <c r="Z799" s="183">
        <v>1216269</v>
      </c>
      <c r="AA799" s="151">
        <f>IFERROR(Z799/W787,"-")</f>
        <v>7.185419141031343E-3</v>
      </c>
      <c r="AB799" s="183">
        <v>33</v>
      </c>
      <c r="AC799" s="151">
        <f>IFERROR(AB799/X787,"-")</f>
        <v>0.14932126696832579</v>
      </c>
      <c r="AD799" s="186">
        <f t="shared" si="779"/>
        <v>36856.63636363636</v>
      </c>
      <c r="AE799" s="86">
        <f t="shared" si="794"/>
        <v>9.6703296703296699E-4</v>
      </c>
      <c r="AF799" s="501"/>
      <c r="AG799" s="501"/>
      <c r="AH799" s="101" t="s">
        <v>155</v>
      </c>
      <c r="AI799" s="183">
        <v>4525190</v>
      </c>
      <c r="AJ799" s="151">
        <f>IFERROR(AI799/AF787,"-")</f>
        <v>1.2093147156037033E-2</v>
      </c>
      <c r="AK799" s="183">
        <v>83</v>
      </c>
      <c r="AL799" s="151">
        <f>IFERROR(AK799/AG787,"-")</f>
        <v>0.2009685230024213</v>
      </c>
      <c r="AM799" s="186">
        <f t="shared" si="780"/>
        <v>54520.361445783135</v>
      </c>
      <c r="AN799" s="86">
        <f t="shared" si="795"/>
        <v>2.4322344322344324E-3</v>
      </c>
      <c r="AO799" s="501"/>
      <c r="AP799" s="520"/>
      <c r="AQ799" s="101" t="s">
        <v>155</v>
      </c>
      <c r="AR799" s="183">
        <f t="shared" si="775"/>
        <v>20449082</v>
      </c>
      <c r="AS799" s="151">
        <f>IFERROR(AR799/AO787,"-")</f>
        <v>7.6614718019834931E-3</v>
      </c>
      <c r="AT799" s="183">
        <f t="shared" si="776"/>
        <v>518</v>
      </c>
      <c r="AU799" s="151">
        <f>IFERROR(AT799/AP787,"-")</f>
        <v>0.12245862884160756</v>
      </c>
      <c r="AV799" s="186">
        <f t="shared" si="781"/>
        <v>39476.992277992278</v>
      </c>
      <c r="AW799" s="86">
        <f t="shared" si="796"/>
        <v>1.5179487179487179E-2</v>
      </c>
      <c r="AX799" s="98"/>
      <c r="AY799" s="66"/>
      <c r="AZ799" s="66"/>
      <c r="BA799" s="66"/>
      <c r="BB799" s="66"/>
      <c r="BC799" s="66"/>
      <c r="BD799" s="66"/>
      <c r="BE799" s="66"/>
      <c r="BF799" s="66"/>
      <c r="BG799" s="66"/>
      <c r="BH799" s="66"/>
      <c r="BI799" s="66"/>
      <c r="BP799" s="132"/>
      <c r="BQ799" s="132"/>
      <c r="BR799" s="132"/>
      <c r="BS799" s="132"/>
      <c r="BU799" s="66"/>
      <c r="BV799" s="124"/>
    </row>
    <row r="800" spans="2:74" s="10" customFormat="1" ht="14.25" customHeight="1">
      <c r="B800" s="505"/>
      <c r="C800" s="507"/>
      <c r="D800" s="494"/>
      <c r="E800" s="501"/>
      <c r="F800" s="501"/>
      <c r="G800" s="101" t="s">
        <v>156</v>
      </c>
      <c r="H800" s="183">
        <v>9415982</v>
      </c>
      <c r="I800" s="151">
        <f>IFERROR(H800/E787,"-")</f>
        <v>5.2369970970094944E-3</v>
      </c>
      <c r="J800" s="183">
        <v>148</v>
      </c>
      <c r="K800" s="151">
        <f>IFERROR(J800/F787,"-")</f>
        <v>4.7512038523274479E-2</v>
      </c>
      <c r="L800" s="186">
        <f t="shared" si="777"/>
        <v>63621.5</v>
      </c>
      <c r="M800" s="86">
        <f t="shared" si="792"/>
        <v>4.3369963369963372E-3</v>
      </c>
      <c r="N800" s="501"/>
      <c r="O800" s="501"/>
      <c r="P800" s="101" t="s">
        <v>156</v>
      </c>
      <c r="Q800" s="183">
        <v>2397854</v>
      </c>
      <c r="R800" s="151">
        <f>IFERROR(Q800/N787,"-")</f>
        <v>7.3184960460012877E-3</v>
      </c>
      <c r="S800" s="183">
        <v>23</v>
      </c>
      <c r="T800" s="151">
        <f>IFERROR(S800/O787,"-")</f>
        <v>4.781704781704782E-2</v>
      </c>
      <c r="U800" s="186">
        <f t="shared" si="778"/>
        <v>104254.52173913043</v>
      </c>
      <c r="V800" s="86">
        <f t="shared" si="793"/>
        <v>6.7399267399267395E-4</v>
      </c>
      <c r="W800" s="501"/>
      <c r="X800" s="501"/>
      <c r="Y800" s="101" t="s">
        <v>156</v>
      </c>
      <c r="Z800" s="183">
        <v>2515574</v>
      </c>
      <c r="AA800" s="151">
        <f>IFERROR(Z800/W787,"-")</f>
        <v>1.4861394617704454E-2</v>
      </c>
      <c r="AB800" s="183">
        <v>11</v>
      </c>
      <c r="AC800" s="151">
        <f>IFERROR(AB800/X787,"-")</f>
        <v>4.9773755656108594E-2</v>
      </c>
      <c r="AD800" s="186">
        <f t="shared" si="779"/>
        <v>228688.54545454544</v>
      </c>
      <c r="AE800" s="86">
        <f t="shared" si="794"/>
        <v>3.2234432234432237E-4</v>
      </c>
      <c r="AF800" s="501"/>
      <c r="AG800" s="501"/>
      <c r="AH800" s="101" t="s">
        <v>156</v>
      </c>
      <c r="AI800" s="183">
        <v>2918287</v>
      </c>
      <c r="AJ800" s="151">
        <f>IFERROR(AI800/AF787,"-")</f>
        <v>7.7988491388317049E-3</v>
      </c>
      <c r="AK800" s="183">
        <v>33</v>
      </c>
      <c r="AL800" s="151">
        <f>IFERROR(AK800/AG787,"-")</f>
        <v>7.990314769975787E-2</v>
      </c>
      <c r="AM800" s="186">
        <f t="shared" si="780"/>
        <v>88432.939393939392</v>
      </c>
      <c r="AN800" s="86">
        <f t="shared" si="795"/>
        <v>9.6703296703296699E-4</v>
      </c>
      <c r="AO800" s="501"/>
      <c r="AP800" s="520"/>
      <c r="AQ800" s="101" t="s">
        <v>156</v>
      </c>
      <c r="AR800" s="183">
        <f t="shared" si="775"/>
        <v>17247697</v>
      </c>
      <c r="AS800" s="151">
        <f>IFERROR(AR800/AO787,"-")</f>
        <v>6.4620379640834384E-3</v>
      </c>
      <c r="AT800" s="183">
        <f t="shared" si="776"/>
        <v>215</v>
      </c>
      <c r="AU800" s="151">
        <f>IFERROR(AT800/AP787,"-")</f>
        <v>5.0827423167848697E-2</v>
      </c>
      <c r="AV800" s="186">
        <f t="shared" si="781"/>
        <v>80221.846511627911</v>
      </c>
      <c r="AW800" s="86">
        <f t="shared" si="796"/>
        <v>6.3003663003663004E-3</v>
      </c>
      <c r="AX800" s="98"/>
      <c r="AY800" s="66"/>
      <c r="AZ800" s="66"/>
      <c r="BA800" s="66"/>
      <c r="BB800" s="66"/>
      <c r="BC800" s="66"/>
      <c r="BD800" s="66"/>
      <c r="BE800" s="66"/>
      <c r="BF800" s="66"/>
      <c r="BG800" s="66"/>
      <c r="BH800" s="66"/>
      <c r="BI800" s="66"/>
      <c r="BP800" s="132"/>
      <c r="BQ800" s="132"/>
      <c r="BR800" s="132"/>
      <c r="BS800" s="132"/>
      <c r="BU800" s="66"/>
      <c r="BV800" s="124"/>
    </row>
    <row r="801" spans="2:74" s="10" customFormat="1" ht="14.25" customHeight="1">
      <c r="B801" s="505"/>
      <c r="C801" s="507"/>
      <c r="D801" s="494"/>
      <c r="E801" s="501"/>
      <c r="F801" s="501"/>
      <c r="G801" s="101" t="s">
        <v>157</v>
      </c>
      <c r="H801" s="183">
        <v>7186781</v>
      </c>
      <c r="I801" s="151">
        <f>IFERROR(H801/E787,"-")</f>
        <v>3.9971562428478503E-3</v>
      </c>
      <c r="J801" s="183">
        <v>142</v>
      </c>
      <c r="K801" s="151">
        <f>IFERROR(J801/F787,"-")</f>
        <v>4.5585874799357946E-2</v>
      </c>
      <c r="L801" s="186">
        <f t="shared" si="777"/>
        <v>50611.133802816905</v>
      </c>
      <c r="M801" s="86">
        <f t="shared" si="792"/>
        <v>4.161172161172161E-3</v>
      </c>
      <c r="N801" s="501"/>
      <c r="O801" s="501"/>
      <c r="P801" s="101" t="s">
        <v>157</v>
      </c>
      <c r="Q801" s="183">
        <v>1624891</v>
      </c>
      <c r="R801" s="151">
        <f>IFERROR(Q801/N787,"-")</f>
        <v>4.9593337870792297E-3</v>
      </c>
      <c r="S801" s="183">
        <v>29</v>
      </c>
      <c r="T801" s="151">
        <f>IFERROR(S801/O787,"-")</f>
        <v>6.0291060291060294E-2</v>
      </c>
      <c r="U801" s="186">
        <f t="shared" si="778"/>
        <v>56030.724137931036</v>
      </c>
      <c r="V801" s="86">
        <f t="shared" si="793"/>
        <v>8.4981684981684979E-4</v>
      </c>
      <c r="W801" s="501"/>
      <c r="X801" s="501"/>
      <c r="Y801" s="101" t="s">
        <v>157</v>
      </c>
      <c r="Z801" s="183">
        <v>502452</v>
      </c>
      <c r="AA801" s="151">
        <f>IFERROR(Z801/W787,"-")</f>
        <v>2.9683632635950437E-3</v>
      </c>
      <c r="AB801" s="183">
        <v>18</v>
      </c>
      <c r="AC801" s="151">
        <f>IFERROR(AB801/X787,"-")</f>
        <v>8.1447963800904979E-2</v>
      </c>
      <c r="AD801" s="186">
        <f t="shared" si="779"/>
        <v>27914</v>
      </c>
      <c r="AE801" s="86">
        <f t="shared" si="794"/>
        <v>5.2747252747252743E-4</v>
      </c>
      <c r="AF801" s="501"/>
      <c r="AG801" s="501"/>
      <c r="AH801" s="101" t="s">
        <v>157</v>
      </c>
      <c r="AI801" s="183">
        <v>5333587</v>
      </c>
      <c r="AJ801" s="151">
        <f>IFERROR(AI801/AF787,"-")</f>
        <v>1.4253512550970475E-2</v>
      </c>
      <c r="AK801" s="183">
        <v>36</v>
      </c>
      <c r="AL801" s="151">
        <f>IFERROR(AK801/AG787,"-")</f>
        <v>8.7167070217917669E-2</v>
      </c>
      <c r="AM801" s="186">
        <f t="shared" si="780"/>
        <v>148155.19444444444</v>
      </c>
      <c r="AN801" s="86">
        <f t="shared" si="795"/>
        <v>1.0549450549450549E-3</v>
      </c>
      <c r="AO801" s="501"/>
      <c r="AP801" s="520"/>
      <c r="AQ801" s="101" t="s">
        <v>157</v>
      </c>
      <c r="AR801" s="183">
        <f t="shared" si="775"/>
        <v>14647711</v>
      </c>
      <c r="AS801" s="151">
        <f>IFERROR(AR801/AO787,"-")</f>
        <v>5.4879248266549779E-3</v>
      </c>
      <c r="AT801" s="183">
        <f t="shared" si="776"/>
        <v>225</v>
      </c>
      <c r="AU801" s="151">
        <f>IFERROR(AT801/AP787,"-")</f>
        <v>5.3191489361702128E-2</v>
      </c>
      <c r="AV801" s="186">
        <f t="shared" si="781"/>
        <v>65100.937777777777</v>
      </c>
      <c r="AW801" s="86">
        <f t="shared" si="796"/>
        <v>6.5934065934065934E-3</v>
      </c>
      <c r="AX801" s="98"/>
      <c r="AY801" s="66"/>
      <c r="AZ801" s="66"/>
      <c r="BA801" s="66"/>
      <c r="BB801" s="66"/>
      <c r="BC801" s="66"/>
      <c r="BD801" s="66"/>
      <c r="BE801" s="66"/>
      <c r="BF801" s="66"/>
      <c r="BG801" s="66"/>
      <c r="BH801" s="66"/>
      <c r="BI801" s="66"/>
      <c r="BP801" s="132"/>
      <c r="BQ801" s="132"/>
      <c r="BR801" s="132"/>
      <c r="BS801" s="132"/>
      <c r="BU801" s="66"/>
      <c r="BV801" s="124"/>
    </row>
    <row r="802" spans="2:74" s="10" customFormat="1" ht="14.25" customHeight="1">
      <c r="B802" s="505"/>
      <c r="C802" s="507"/>
      <c r="D802" s="494"/>
      <c r="E802" s="501"/>
      <c r="F802" s="501"/>
      <c r="G802" s="102" t="s">
        <v>158</v>
      </c>
      <c r="H802" s="184">
        <v>3791961</v>
      </c>
      <c r="I802" s="152">
        <f>IFERROR(H802/E787,"-")</f>
        <v>2.1090194043460594E-3</v>
      </c>
      <c r="J802" s="184">
        <v>235</v>
      </c>
      <c r="K802" s="152">
        <f>IFERROR(J802/F787,"-")</f>
        <v>7.5441412520064199E-2</v>
      </c>
      <c r="L802" s="187">
        <f t="shared" si="777"/>
        <v>16136.004255319149</v>
      </c>
      <c r="M802" s="87">
        <f t="shared" si="792"/>
        <v>6.8864468864468864E-3</v>
      </c>
      <c r="N802" s="501"/>
      <c r="O802" s="501"/>
      <c r="P802" s="102" t="s">
        <v>158</v>
      </c>
      <c r="Q802" s="184">
        <v>356772</v>
      </c>
      <c r="R802" s="152">
        <f>IFERROR(Q802/N787,"-")</f>
        <v>1.0889046919970822E-3</v>
      </c>
      <c r="S802" s="184">
        <v>41</v>
      </c>
      <c r="T802" s="152">
        <f>IFERROR(S802/O787,"-")</f>
        <v>8.5239085239085244E-2</v>
      </c>
      <c r="U802" s="187">
        <f t="shared" si="778"/>
        <v>8701.7560975609758</v>
      </c>
      <c r="V802" s="87">
        <f t="shared" si="793"/>
        <v>1.2014652014652014E-3</v>
      </c>
      <c r="W802" s="501"/>
      <c r="X802" s="501"/>
      <c r="Y802" s="102" t="s">
        <v>158</v>
      </c>
      <c r="Z802" s="184">
        <v>104619</v>
      </c>
      <c r="AA802" s="152">
        <f>IFERROR(Z802/W787,"-")</f>
        <v>6.1806340958748271E-4</v>
      </c>
      <c r="AB802" s="184">
        <v>18</v>
      </c>
      <c r="AC802" s="152">
        <f>IFERROR(AB802/X787,"-")</f>
        <v>8.1447963800904979E-2</v>
      </c>
      <c r="AD802" s="187">
        <f t="shared" si="779"/>
        <v>5812.166666666667</v>
      </c>
      <c r="AE802" s="87">
        <f t="shared" si="794"/>
        <v>5.2747252747252743E-4</v>
      </c>
      <c r="AF802" s="501"/>
      <c r="AG802" s="501"/>
      <c r="AH802" s="102" t="s">
        <v>158</v>
      </c>
      <c r="AI802" s="184">
        <v>605187</v>
      </c>
      <c r="AJ802" s="152">
        <f>IFERROR(AI802/AF787,"-")</f>
        <v>1.6173056706835698E-3</v>
      </c>
      <c r="AK802" s="184">
        <v>50</v>
      </c>
      <c r="AL802" s="152">
        <f>IFERROR(AK802/AG787,"-")</f>
        <v>0.12106537530266344</v>
      </c>
      <c r="AM802" s="187">
        <f t="shared" si="780"/>
        <v>12103.74</v>
      </c>
      <c r="AN802" s="87">
        <f t="shared" si="795"/>
        <v>1.4652014652014652E-3</v>
      </c>
      <c r="AO802" s="501"/>
      <c r="AP802" s="520"/>
      <c r="AQ802" s="102" t="s">
        <v>158</v>
      </c>
      <c r="AR802" s="184">
        <f t="shared" si="775"/>
        <v>4858539</v>
      </c>
      <c r="AS802" s="152">
        <f>IFERROR(AR802/AO787,"-")</f>
        <v>1.8203046741822972E-3</v>
      </c>
      <c r="AT802" s="184">
        <f t="shared" si="776"/>
        <v>344</v>
      </c>
      <c r="AU802" s="152">
        <f>IFERROR(AT802/AP787,"-")</f>
        <v>8.1323877068557926E-2</v>
      </c>
      <c r="AV802" s="187">
        <f t="shared" si="781"/>
        <v>14123.659883720929</v>
      </c>
      <c r="AW802" s="87">
        <f t="shared" si="796"/>
        <v>1.008058608058608E-2</v>
      </c>
      <c r="AX802" s="98"/>
      <c r="AY802" s="66"/>
      <c r="AZ802" s="66"/>
      <c r="BA802" s="66"/>
      <c r="BB802" s="66"/>
      <c r="BC802" s="66"/>
      <c r="BD802" s="66"/>
      <c r="BE802" s="66"/>
      <c r="BF802" s="66"/>
      <c r="BG802" s="66"/>
      <c r="BH802" s="66"/>
      <c r="BI802" s="66"/>
      <c r="BP802" s="132"/>
      <c r="BQ802" s="132"/>
      <c r="BR802" s="132"/>
      <c r="BS802" s="132"/>
      <c r="BU802" s="66"/>
      <c r="BV802" s="124"/>
    </row>
    <row r="803" spans="2:74" s="10" customFormat="1" ht="14.25" customHeight="1">
      <c r="B803" s="505"/>
      <c r="C803" s="508"/>
      <c r="D803" s="495"/>
      <c r="E803" s="502"/>
      <c r="F803" s="502"/>
      <c r="G803" s="103" t="s">
        <v>81</v>
      </c>
      <c r="H803" s="174">
        <v>275843459</v>
      </c>
      <c r="I803" s="152">
        <f>IFERROR(H803/E787,"-")</f>
        <v>0.15341909043709487</v>
      </c>
      <c r="J803" s="184">
        <v>2296</v>
      </c>
      <c r="K803" s="152">
        <f>IFERROR(J803/F787,"-")</f>
        <v>0.73707865168539322</v>
      </c>
      <c r="L803" s="187">
        <f t="shared" si="777"/>
        <v>120140.8793554007</v>
      </c>
      <c r="M803" s="88">
        <f t="shared" si="792"/>
        <v>6.7282051282051281E-2</v>
      </c>
      <c r="N803" s="502"/>
      <c r="O803" s="502"/>
      <c r="P803" s="103" t="s">
        <v>81</v>
      </c>
      <c r="Q803" s="174">
        <v>71302283</v>
      </c>
      <c r="R803" s="152">
        <f>IFERROR(Q803/N787,"-")</f>
        <v>0.21762187197651103</v>
      </c>
      <c r="S803" s="184">
        <v>399</v>
      </c>
      <c r="T803" s="152">
        <f>IFERROR(S803/O787,"-")</f>
        <v>0.82952182952182951</v>
      </c>
      <c r="U803" s="187">
        <f t="shared" si="778"/>
        <v>178702.46365914788</v>
      </c>
      <c r="V803" s="88">
        <f t="shared" si="793"/>
        <v>1.1692307692307693E-2</v>
      </c>
      <c r="W803" s="502"/>
      <c r="X803" s="502"/>
      <c r="Y803" s="103" t="s">
        <v>81</v>
      </c>
      <c r="Z803" s="174">
        <v>43148028</v>
      </c>
      <c r="AA803" s="152">
        <f>IFERROR(Z803/W787,"-")</f>
        <v>0.25490797372041574</v>
      </c>
      <c r="AB803" s="184">
        <v>182</v>
      </c>
      <c r="AC803" s="152">
        <f>IFERROR(AB803/X787,"-")</f>
        <v>0.82352941176470584</v>
      </c>
      <c r="AD803" s="187">
        <f t="shared" si="779"/>
        <v>237077.07692307694</v>
      </c>
      <c r="AE803" s="88">
        <f t="shared" si="794"/>
        <v>5.3333333333333332E-3</v>
      </c>
      <c r="AF803" s="502"/>
      <c r="AG803" s="502"/>
      <c r="AH803" s="103" t="s">
        <v>81</v>
      </c>
      <c r="AI803" s="174">
        <v>63218757</v>
      </c>
      <c r="AJ803" s="152">
        <f>IFERROR(AI803/AF787,"-")</f>
        <v>0.16894621693735429</v>
      </c>
      <c r="AK803" s="184">
        <v>350</v>
      </c>
      <c r="AL803" s="152">
        <f>IFERROR(AK803/AG787,"-")</f>
        <v>0.84745762711864403</v>
      </c>
      <c r="AM803" s="187">
        <f t="shared" si="780"/>
        <v>180625.02</v>
      </c>
      <c r="AN803" s="88">
        <f t="shared" si="795"/>
        <v>1.0256410256410256E-2</v>
      </c>
      <c r="AO803" s="502"/>
      <c r="AP803" s="521"/>
      <c r="AQ803" s="103" t="s">
        <v>81</v>
      </c>
      <c r="AR803" s="174">
        <f t="shared" si="775"/>
        <v>453512527</v>
      </c>
      <c r="AS803" s="152">
        <f>IFERROR(AR803/AO787,"-")</f>
        <v>0.1699134189719019</v>
      </c>
      <c r="AT803" s="184">
        <f t="shared" si="776"/>
        <v>3227</v>
      </c>
      <c r="AU803" s="152">
        <f>IFERROR(AT803/AP787,"-")</f>
        <v>0.76288416075650123</v>
      </c>
      <c r="AV803" s="187">
        <f t="shared" si="781"/>
        <v>140536.88472265261</v>
      </c>
      <c r="AW803" s="88">
        <f t="shared" si="796"/>
        <v>9.4564102564102567E-2</v>
      </c>
      <c r="AX803" s="98"/>
      <c r="AY803" s="66"/>
      <c r="AZ803" s="66"/>
      <c r="BA803" s="66"/>
      <c r="BB803" s="66"/>
      <c r="BC803" s="66"/>
      <c r="BD803" s="66"/>
      <c r="BE803" s="66"/>
      <c r="BF803" s="66"/>
      <c r="BG803" s="66"/>
      <c r="BH803" s="66"/>
      <c r="BI803" s="66"/>
      <c r="BP803" s="132"/>
      <c r="BQ803" s="132"/>
      <c r="BR803" s="132"/>
      <c r="BS803" s="132"/>
      <c r="BU803" s="66"/>
      <c r="BV803" s="124"/>
    </row>
    <row r="804" spans="2:74" s="10" customFormat="1" ht="14.25" customHeight="1">
      <c r="B804" s="505">
        <v>48</v>
      </c>
      <c r="C804" s="506" t="s">
        <v>26</v>
      </c>
      <c r="D804" s="493">
        <f>BL52</f>
        <v>18267</v>
      </c>
      <c r="E804" s="503">
        <f t="shared" ref="E804" si="797">VLOOKUP(C804,$AY$5:$BI$78,2,0)</f>
        <v>1140194020</v>
      </c>
      <c r="F804" s="503">
        <f t="shared" ref="F804" si="798">VLOOKUP(C804,$AY$5:$BI$78,7,0)</f>
        <v>2030</v>
      </c>
      <c r="G804" s="99" t="s">
        <v>144</v>
      </c>
      <c r="H804" s="182">
        <v>15251537</v>
      </c>
      <c r="I804" s="150">
        <f>IFERROR(H804/E804,"-")</f>
        <v>1.3376264681689875E-2</v>
      </c>
      <c r="J804" s="182">
        <v>309</v>
      </c>
      <c r="K804" s="150">
        <f>IFERROR(J804/F804,"-")</f>
        <v>0.15221674876847291</v>
      </c>
      <c r="L804" s="185">
        <f t="shared" si="777"/>
        <v>49357.724919093853</v>
      </c>
      <c r="M804" s="85">
        <f>IFERROR(J804/$BL$52,0)</f>
        <v>1.6915749712596486E-2</v>
      </c>
      <c r="N804" s="503">
        <f t="shared" ref="N804" si="799">VLOOKUP(C804,$AY$5:$BI$78,3,0)</f>
        <v>174734620</v>
      </c>
      <c r="O804" s="503">
        <f t="shared" ref="O804" si="800">VLOOKUP(C804,$AY$5:$BI$78,8,0)</f>
        <v>289</v>
      </c>
      <c r="P804" s="99" t="s">
        <v>144</v>
      </c>
      <c r="Q804" s="182">
        <v>4148402</v>
      </c>
      <c r="R804" s="150">
        <f>IFERROR(Q804/N804,"-")</f>
        <v>2.3741156732420856E-2</v>
      </c>
      <c r="S804" s="182">
        <v>43</v>
      </c>
      <c r="T804" s="150">
        <f>IFERROR(S804/O804,"-")</f>
        <v>0.14878892733564014</v>
      </c>
      <c r="U804" s="185">
        <f t="shared" si="778"/>
        <v>96474.465116279069</v>
      </c>
      <c r="V804" s="85">
        <f>IFERROR(S804/$BL$52,0)</f>
        <v>2.3539716428532327E-3</v>
      </c>
      <c r="W804" s="503">
        <f t="shared" ref="W804" si="801">VLOOKUP(C804,$AY$5:$BI$78,4,0)</f>
        <v>86650680</v>
      </c>
      <c r="X804" s="503">
        <f t="shared" ref="X804" si="802">VLOOKUP(C804,$AY$5:$BI$78,9,0)</f>
        <v>140</v>
      </c>
      <c r="Y804" s="99" t="s">
        <v>144</v>
      </c>
      <c r="Z804" s="182">
        <v>3362031</v>
      </c>
      <c r="AA804" s="150">
        <f>IFERROR(Z804/W804,"-")</f>
        <v>3.8799822459558313E-2</v>
      </c>
      <c r="AB804" s="182">
        <v>29</v>
      </c>
      <c r="AC804" s="150">
        <f>IFERROR(AB804/X804,"-")</f>
        <v>0.20714285714285716</v>
      </c>
      <c r="AD804" s="185">
        <f t="shared" si="779"/>
        <v>115932.10344827586</v>
      </c>
      <c r="AE804" s="85">
        <f>IFERROR(AB804/$BL$52,0)</f>
        <v>1.5875622707614825E-3</v>
      </c>
      <c r="AF804" s="503">
        <f t="shared" ref="AF804" si="803">VLOOKUP(C804,$AY$5:$BI$78,5,0)</f>
        <v>197879390</v>
      </c>
      <c r="AG804" s="503">
        <f t="shared" ref="AG804" si="804">VLOOKUP(C804,$AY$5:$BI$78,10,0)</f>
        <v>250</v>
      </c>
      <c r="AH804" s="99" t="s">
        <v>144</v>
      </c>
      <c r="AI804" s="182">
        <v>1346714</v>
      </c>
      <c r="AJ804" s="150">
        <f>IFERROR(AI804/AF804,"-")</f>
        <v>6.8057315115030419E-3</v>
      </c>
      <c r="AK804" s="182">
        <v>55</v>
      </c>
      <c r="AL804" s="150">
        <f>IFERROR(AK804/AG804,"-")</f>
        <v>0.22</v>
      </c>
      <c r="AM804" s="185">
        <f t="shared" si="780"/>
        <v>24485.709090909091</v>
      </c>
      <c r="AN804" s="85">
        <f>IFERROR(AK804/$BL$52,0)</f>
        <v>3.0108939617890184E-3</v>
      </c>
      <c r="AO804" s="503">
        <f t="shared" ref="AO804" si="805">VLOOKUP(C804,$AY$5:$BI$78,6,0)</f>
        <v>1599458710</v>
      </c>
      <c r="AP804" s="519">
        <f t="shared" ref="AP804" si="806">VLOOKUP(C804,$AY$5:$BI$78,11,0)</f>
        <v>2709</v>
      </c>
      <c r="AQ804" s="99" t="s">
        <v>144</v>
      </c>
      <c r="AR804" s="182">
        <f t="shared" si="775"/>
        <v>24108684</v>
      </c>
      <c r="AS804" s="150">
        <f>IFERROR(AR804/AO804,"-")</f>
        <v>1.5073026799172577E-2</v>
      </c>
      <c r="AT804" s="182">
        <f t="shared" si="776"/>
        <v>436</v>
      </c>
      <c r="AU804" s="150">
        <f>IFERROR(AT804/AP804,"-")</f>
        <v>0.16094499815430047</v>
      </c>
      <c r="AV804" s="185">
        <f t="shared" si="781"/>
        <v>55295.146788990824</v>
      </c>
      <c r="AW804" s="85">
        <f>IFERROR(AT804/$BL$52,0)</f>
        <v>2.3868177588000219E-2</v>
      </c>
      <c r="AX804" s="98"/>
      <c r="AY804" s="66"/>
      <c r="AZ804" s="66"/>
      <c r="BA804" s="66"/>
      <c r="BB804" s="66"/>
      <c r="BC804" s="66"/>
      <c r="BD804" s="66"/>
      <c r="BE804" s="66"/>
      <c r="BF804" s="66"/>
      <c r="BG804" s="66"/>
      <c r="BH804" s="66"/>
      <c r="BI804" s="66"/>
      <c r="BP804" s="132"/>
      <c r="BQ804" s="132"/>
      <c r="BR804" s="132"/>
      <c r="BS804" s="132"/>
      <c r="BU804" s="66"/>
      <c r="BV804" s="124"/>
    </row>
    <row r="805" spans="2:74" s="10" customFormat="1" ht="14.25" customHeight="1">
      <c r="B805" s="505"/>
      <c r="C805" s="507"/>
      <c r="D805" s="494"/>
      <c r="E805" s="501"/>
      <c r="F805" s="501"/>
      <c r="G805" s="100" t="s">
        <v>145</v>
      </c>
      <c r="H805" s="183">
        <v>26561003</v>
      </c>
      <c r="I805" s="151">
        <f>IFERROR(H805/E804,"-")</f>
        <v>2.3295160765708981E-2</v>
      </c>
      <c r="J805" s="183">
        <v>402</v>
      </c>
      <c r="K805" s="151">
        <f>IFERROR(J805/F804,"-")</f>
        <v>0.1980295566502463</v>
      </c>
      <c r="L805" s="186">
        <f t="shared" si="777"/>
        <v>66072.146766169157</v>
      </c>
      <c r="M805" s="86">
        <f t="shared" ref="M805:M820" si="807">IFERROR(J805/$BL$52,0)</f>
        <v>2.2006897684348825E-2</v>
      </c>
      <c r="N805" s="501"/>
      <c r="O805" s="501"/>
      <c r="P805" s="100" t="s">
        <v>145</v>
      </c>
      <c r="Q805" s="183">
        <v>1272337</v>
      </c>
      <c r="R805" s="151">
        <f>IFERROR(Q805/N804,"-")</f>
        <v>7.2815392851170533E-3</v>
      </c>
      <c r="S805" s="183">
        <v>71</v>
      </c>
      <c r="T805" s="151">
        <f>IFERROR(S805/O804,"-")</f>
        <v>0.24567474048442905</v>
      </c>
      <c r="U805" s="186">
        <f t="shared" si="778"/>
        <v>17920.239436619719</v>
      </c>
      <c r="V805" s="86">
        <f t="shared" ref="V805:V820" si="808">IFERROR(S805/$BL$52,0)</f>
        <v>3.8867903870367327E-3</v>
      </c>
      <c r="W805" s="501"/>
      <c r="X805" s="501"/>
      <c r="Y805" s="100" t="s">
        <v>145</v>
      </c>
      <c r="Z805" s="183">
        <v>3227417</v>
      </c>
      <c r="AA805" s="151">
        <f>IFERROR(Z805/W804,"-")</f>
        <v>3.7246297432403298E-2</v>
      </c>
      <c r="AB805" s="183">
        <v>33</v>
      </c>
      <c r="AC805" s="151">
        <f>IFERROR(AB805/X804,"-")</f>
        <v>0.23571428571428571</v>
      </c>
      <c r="AD805" s="186">
        <f t="shared" si="779"/>
        <v>97800.515151515152</v>
      </c>
      <c r="AE805" s="86">
        <f t="shared" ref="AE805:AE820" si="809">IFERROR(AB805/$BL$52,0)</f>
        <v>1.806536377073411E-3</v>
      </c>
      <c r="AF805" s="501"/>
      <c r="AG805" s="501"/>
      <c r="AH805" s="100" t="s">
        <v>145</v>
      </c>
      <c r="AI805" s="183">
        <v>7790838</v>
      </c>
      <c r="AJ805" s="151">
        <f>IFERROR(AI805/AF804,"-")</f>
        <v>3.9371649568962185E-2</v>
      </c>
      <c r="AK805" s="183">
        <v>77</v>
      </c>
      <c r="AL805" s="151">
        <f>IFERROR(AK805/AG804,"-")</f>
        <v>0.308</v>
      </c>
      <c r="AM805" s="186">
        <f t="shared" si="780"/>
        <v>101179.71428571429</v>
      </c>
      <c r="AN805" s="86">
        <f t="shared" ref="AN805:AN820" si="810">IFERROR(AK805/$BL$52,0)</f>
        <v>4.215251546504626E-3</v>
      </c>
      <c r="AO805" s="501"/>
      <c r="AP805" s="520"/>
      <c r="AQ805" s="100" t="s">
        <v>145</v>
      </c>
      <c r="AR805" s="183">
        <f t="shared" si="775"/>
        <v>38851595</v>
      </c>
      <c r="AS805" s="151">
        <f>IFERROR(AR805/AO804,"-")</f>
        <v>2.4290464490952693E-2</v>
      </c>
      <c r="AT805" s="183">
        <f t="shared" si="776"/>
        <v>583</v>
      </c>
      <c r="AU805" s="151">
        <f>IFERROR(AT805/AP804,"-")</f>
        <v>0.21520856404577335</v>
      </c>
      <c r="AV805" s="186">
        <f t="shared" si="781"/>
        <v>66640.814751286453</v>
      </c>
      <c r="AW805" s="86">
        <f t="shared" ref="AW805:AW820" si="811">IFERROR(AT805/$BL$52,0)</f>
        <v>3.1915475994963596E-2</v>
      </c>
      <c r="AX805" s="98"/>
      <c r="AY805" s="66"/>
      <c r="AZ805" s="66"/>
      <c r="BA805" s="66"/>
      <c r="BB805" s="66"/>
      <c r="BC805" s="66"/>
      <c r="BD805" s="66"/>
      <c r="BE805" s="66"/>
      <c r="BF805" s="66"/>
      <c r="BG805" s="66"/>
      <c r="BH805" s="66"/>
      <c r="BI805" s="66"/>
      <c r="BP805" s="132"/>
      <c r="BQ805" s="132"/>
      <c r="BR805" s="132"/>
      <c r="BS805" s="132"/>
      <c r="BU805" s="66"/>
      <c r="BV805" s="124"/>
    </row>
    <row r="806" spans="2:74" s="10" customFormat="1" ht="14.25" customHeight="1">
      <c r="B806" s="505"/>
      <c r="C806" s="507"/>
      <c r="D806" s="494"/>
      <c r="E806" s="501"/>
      <c r="F806" s="501"/>
      <c r="G806" s="101" t="s">
        <v>146</v>
      </c>
      <c r="H806" s="183">
        <v>25298482</v>
      </c>
      <c r="I806" s="151">
        <f>IFERROR(H806/E804,"-")</f>
        <v>2.2187874656630809E-2</v>
      </c>
      <c r="J806" s="183">
        <v>491</v>
      </c>
      <c r="K806" s="151">
        <f>IFERROR(J806/F804,"-")</f>
        <v>0.241871921182266</v>
      </c>
      <c r="L806" s="186">
        <f t="shared" si="777"/>
        <v>51524.403258655802</v>
      </c>
      <c r="M806" s="86">
        <f t="shared" si="807"/>
        <v>2.6879071549789236E-2</v>
      </c>
      <c r="N806" s="501"/>
      <c r="O806" s="501"/>
      <c r="P806" s="101" t="s">
        <v>146</v>
      </c>
      <c r="Q806" s="183">
        <v>2808883</v>
      </c>
      <c r="R806" s="151">
        <f>IFERROR(Q806/N804,"-")</f>
        <v>1.6075137256715354E-2</v>
      </c>
      <c r="S806" s="183">
        <v>70</v>
      </c>
      <c r="T806" s="151">
        <f>IFERROR(S806/O804,"-")</f>
        <v>0.24221453287197231</v>
      </c>
      <c r="U806" s="186">
        <f t="shared" si="778"/>
        <v>40126.9</v>
      </c>
      <c r="V806" s="86">
        <f t="shared" si="808"/>
        <v>3.8320468604587507E-3</v>
      </c>
      <c r="W806" s="501"/>
      <c r="X806" s="501"/>
      <c r="Y806" s="101" t="s">
        <v>146</v>
      </c>
      <c r="Z806" s="183">
        <v>1009509</v>
      </c>
      <c r="AA806" s="151">
        <f>IFERROR(Z806/W804,"-")</f>
        <v>1.1650329806990552E-2</v>
      </c>
      <c r="AB806" s="183">
        <v>44</v>
      </c>
      <c r="AC806" s="151">
        <f>IFERROR(AB806/X804,"-")</f>
        <v>0.31428571428571428</v>
      </c>
      <c r="AD806" s="186">
        <f t="shared" si="779"/>
        <v>22943.386363636364</v>
      </c>
      <c r="AE806" s="86">
        <f t="shared" si="809"/>
        <v>2.4087151694312148E-3</v>
      </c>
      <c r="AF806" s="501"/>
      <c r="AG806" s="501"/>
      <c r="AH806" s="101" t="s">
        <v>146</v>
      </c>
      <c r="AI806" s="183">
        <v>1465560</v>
      </c>
      <c r="AJ806" s="151">
        <f>IFERROR(AI806/AF804,"-")</f>
        <v>7.406329683955464E-3</v>
      </c>
      <c r="AK806" s="183">
        <v>70</v>
      </c>
      <c r="AL806" s="151">
        <f>IFERROR(AK806/AG804,"-")</f>
        <v>0.28000000000000003</v>
      </c>
      <c r="AM806" s="186">
        <f t="shared" si="780"/>
        <v>20936.571428571428</v>
      </c>
      <c r="AN806" s="86">
        <f t="shared" si="810"/>
        <v>3.8320468604587507E-3</v>
      </c>
      <c r="AO806" s="501"/>
      <c r="AP806" s="520"/>
      <c r="AQ806" s="101" t="s">
        <v>146</v>
      </c>
      <c r="AR806" s="183">
        <f t="shared" si="775"/>
        <v>30582434</v>
      </c>
      <c r="AS806" s="151">
        <f>IFERROR(AR806/AO804,"-")</f>
        <v>1.9120489831212961E-2</v>
      </c>
      <c r="AT806" s="183">
        <f t="shared" si="776"/>
        <v>675</v>
      </c>
      <c r="AU806" s="151">
        <f>IFERROR(AT806/AP804,"-")</f>
        <v>0.24916943521594684</v>
      </c>
      <c r="AV806" s="186">
        <f t="shared" si="781"/>
        <v>45307.309629629628</v>
      </c>
      <c r="AW806" s="86">
        <f t="shared" si="811"/>
        <v>3.6951880440137953E-2</v>
      </c>
      <c r="AX806" s="98"/>
      <c r="AY806" s="66"/>
      <c r="AZ806" s="66"/>
      <c r="BA806" s="66"/>
      <c r="BB806" s="66"/>
      <c r="BC806" s="66"/>
      <c r="BD806" s="66"/>
      <c r="BE806" s="66"/>
      <c r="BF806" s="66"/>
      <c r="BG806" s="66"/>
      <c r="BH806" s="66"/>
      <c r="BI806" s="66"/>
      <c r="BP806" s="132"/>
      <c r="BQ806" s="132"/>
      <c r="BR806" s="132"/>
      <c r="BS806" s="132"/>
      <c r="BU806" s="66"/>
      <c r="BV806" s="124"/>
    </row>
    <row r="807" spans="2:74" s="10" customFormat="1" ht="14.25" customHeight="1">
      <c r="B807" s="505"/>
      <c r="C807" s="507"/>
      <c r="D807" s="494"/>
      <c r="E807" s="501"/>
      <c r="F807" s="501"/>
      <c r="G807" s="101" t="s">
        <v>147</v>
      </c>
      <c r="H807" s="183">
        <v>1870431</v>
      </c>
      <c r="I807" s="151">
        <f>IFERROR(H807/E804,"-")</f>
        <v>1.6404497543321618E-3</v>
      </c>
      <c r="J807" s="183">
        <v>74</v>
      </c>
      <c r="K807" s="151">
        <f>IFERROR(J807/F804,"-")</f>
        <v>3.6453201970443348E-2</v>
      </c>
      <c r="L807" s="186">
        <f t="shared" si="777"/>
        <v>25276.094594594593</v>
      </c>
      <c r="M807" s="86">
        <f t="shared" si="807"/>
        <v>4.0510209667706798E-3</v>
      </c>
      <c r="N807" s="501"/>
      <c r="O807" s="501"/>
      <c r="P807" s="101" t="s">
        <v>147</v>
      </c>
      <c r="Q807" s="183">
        <v>150554</v>
      </c>
      <c r="R807" s="151">
        <f>IFERROR(Q807/N804,"-")</f>
        <v>8.6161517391344662E-4</v>
      </c>
      <c r="S807" s="183">
        <v>8</v>
      </c>
      <c r="T807" s="151">
        <f>IFERROR(S807/O804,"-")</f>
        <v>2.768166089965398E-2</v>
      </c>
      <c r="U807" s="186">
        <f t="shared" si="778"/>
        <v>18819.25</v>
      </c>
      <c r="V807" s="86">
        <f t="shared" si="808"/>
        <v>4.3794821262385723E-4</v>
      </c>
      <c r="W807" s="501"/>
      <c r="X807" s="501"/>
      <c r="Y807" s="101" t="s">
        <v>147</v>
      </c>
      <c r="Z807" s="183">
        <v>127444</v>
      </c>
      <c r="AA807" s="151">
        <f>IFERROR(Z807/W804,"-")</f>
        <v>1.470778994463748E-3</v>
      </c>
      <c r="AB807" s="183">
        <v>8</v>
      </c>
      <c r="AC807" s="151">
        <f>IFERROR(AB807/X804,"-")</f>
        <v>5.7142857142857141E-2</v>
      </c>
      <c r="AD807" s="186">
        <f t="shared" si="779"/>
        <v>15930.5</v>
      </c>
      <c r="AE807" s="86">
        <f t="shared" si="809"/>
        <v>4.3794821262385723E-4</v>
      </c>
      <c r="AF807" s="501"/>
      <c r="AG807" s="501"/>
      <c r="AH807" s="101" t="s">
        <v>147</v>
      </c>
      <c r="AI807" s="183">
        <v>54049</v>
      </c>
      <c r="AJ807" s="151">
        <f>IFERROR(AI807/AF804,"-")</f>
        <v>2.7314112904835617E-4</v>
      </c>
      <c r="AK807" s="183">
        <v>4</v>
      </c>
      <c r="AL807" s="151">
        <f>IFERROR(AK807/AG804,"-")</f>
        <v>1.6E-2</v>
      </c>
      <c r="AM807" s="186">
        <f t="shared" si="780"/>
        <v>13512.25</v>
      </c>
      <c r="AN807" s="86">
        <f t="shared" si="810"/>
        <v>2.1897410631192862E-4</v>
      </c>
      <c r="AO807" s="501"/>
      <c r="AP807" s="520"/>
      <c r="AQ807" s="101" t="s">
        <v>147</v>
      </c>
      <c r="AR807" s="183">
        <f t="shared" si="775"/>
        <v>2202478</v>
      </c>
      <c r="AS807" s="151">
        <f>IFERROR(AR807/AO804,"-")</f>
        <v>1.3770146026464165E-3</v>
      </c>
      <c r="AT807" s="183">
        <f t="shared" si="776"/>
        <v>94</v>
      </c>
      <c r="AU807" s="151">
        <f>IFERROR(AT807/AP804,"-")</f>
        <v>3.4699150978220746E-2</v>
      </c>
      <c r="AV807" s="186">
        <f t="shared" si="781"/>
        <v>23430.617021276597</v>
      </c>
      <c r="AW807" s="86">
        <f t="shared" si="811"/>
        <v>5.1458914983303228E-3</v>
      </c>
      <c r="AX807" s="98"/>
      <c r="AY807" s="66"/>
      <c r="AZ807" s="66"/>
      <c r="BA807" s="66"/>
      <c r="BB807" s="66"/>
      <c r="BC807" s="66"/>
      <c r="BD807" s="66"/>
      <c r="BE807" s="66"/>
      <c r="BF807" s="66"/>
      <c r="BG807" s="66"/>
      <c r="BH807" s="66"/>
      <c r="BI807" s="66"/>
      <c r="BP807" s="132"/>
      <c r="BQ807" s="132"/>
      <c r="BR807" s="132"/>
      <c r="BS807" s="132"/>
      <c r="BU807" s="66"/>
      <c r="BV807" s="124"/>
    </row>
    <row r="808" spans="2:74" s="10" customFormat="1" ht="14.25" customHeight="1">
      <c r="B808" s="505"/>
      <c r="C808" s="507"/>
      <c r="D808" s="494"/>
      <c r="E808" s="501"/>
      <c r="F808" s="501"/>
      <c r="G808" s="101" t="s">
        <v>148</v>
      </c>
      <c r="H808" s="183">
        <v>19887511</v>
      </c>
      <c r="I808" s="151">
        <f>IFERROR(H808/E804,"-")</f>
        <v>1.7442216544864882E-2</v>
      </c>
      <c r="J808" s="183">
        <v>564</v>
      </c>
      <c r="K808" s="151">
        <f>IFERROR(J808/F804,"-")</f>
        <v>0.27783251231527095</v>
      </c>
      <c r="L808" s="186">
        <f t="shared" si="777"/>
        <v>35261.544326241135</v>
      </c>
      <c r="M808" s="86">
        <f t="shared" si="807"/>
        <v>3.0875348989981934E-2</v>
      </c>
      <c r="N808" s="501"/>
      <c r="O808" s="501"/>
      <c r="P808" s="101" t="s">
        <v>148</v>
      </c>
      <c r="Q808" s="183">
        <v>4296156</v>
      </c>
      <c r="R808" s="151">
        <f>IFERROR(Q808/N804,"-")</f>
        <v>2.458674760616986E-2</v>
      </c>
      <c r="S808" s="183">
        <v>91</v>
      </c>
      <c r="T808" s="151">
        <f>IFERROR(S808/O804,"-")</f>
        <v>0.31487889273356401</v>
      </c>
      <c r="U808" s="186">
        <f t="shared" si="778"/>
        <v>47210.505494505494</v>
      </c>
      <c r="V808" s="86">
        <f t="shared" si="808"/>
        <v>4.9816609185963758E-3</v>
      </c>
      <c r="W808" s="501"/>
      <c r="X808" s="501"/>
      <c r="Y808" s="101" t="s">
        <v>148</v>
      </c>
      <c r="Z808" s="183">
        <v>1271258</v>
      </c>
      <c r="AA808" s="151">
        <f>IFERROR(Z808/W804,"-")</f>
        <v>1.4671067786196253E-2</v>
      </c>
      <c r="AB808" s="183">
        <v>53</v>
      </c>
      <c r="AC808" s="151">
        <f>IFERROR(AB808/X804,"-")</f>
        <v>0.37857142857142856</v>
      </c>
      <c r="AD808" s="186">
        <f t="shared" si="779"/>
        <v>23986</v>
      </c>
      <c r="AE808" s="86">
        <f t="shared" si="809"/>
        <v>2.9014069086330543E-3</v>
      </c>
      <c r="AF808" s="501"/>
      <c r="AG808" s="501"/>
      <c r="AH808" s="101" t="s">
        <v>148</v>
      </c>
      <c r="AI808" s="183">
        <v>2303237</v>
      </c>
      <c r="AJ808" s="151">
        <f>IFERROR(AI808/AF804,"-")</f>
        <v>1.1639600263574695E-2</v>
      </c>
      <c r="AK808" s="183">
        <v>93</v>
      </c>
      <c r="AL808" s="151">
        <f>IFERROR(AK808/AG804,"-")</f>
        <v>0.372</v>
      </c>
      <c r="AM808" s="186">
        <f t="shared" si="780"/>
        <v>24765.989247311827</v>
      </c>
      <c r="AN808" s="86">
        <f t="shared" si="810"/>
        <v>5.0911479717523399E-3</v>
      </c>
      <c r="AO808" s="501"/>
      <c r="AP808" s="520"/>
      <c r="AQ808" s="101" t="s">
        <v>148</v>
      </c>
      <c r="AR808" s="183">
        <f t="shared" si="775"/>
        <v>27758162</v>
      </c>
      <c r="AS808" s="151">
        <f>IFERROR(AR808/AO804,"-")</f>
        <v>1.7354722461075597E-2</v>
      </c>
      <c r="AT808" s="183">
        <f t="shared" si="776"/>
        <v>801</v>
      </c>
      <c r="AU808" s="151">
        <f>IFERROR(AT808/AP804,"-")</f>
        <v>0.29568106312292358</v>
      </c>
      <c r="AV808" s="186">
        <f t="shared" si="781"/>
        <v>34654.38451935081</v>
      </c>
      <c r="AW808" s="86">
        <f t="shared" si="811"/>
        <v>4.3849564788963707E-2</v>
      </c>
      <c r="AX808" s="98"/>
      <c r="AY808" s="66"/>
      <c r="AZ808" s="66"/>
      <c r="BA808" s="66"/>
      <c r="BB808" s="66"/>
      <c r="BC808" s="66"/>
      <c r="BD808" s="66"/>
      <c r="BE808" s="66"/>
      <c r="BF808" s="66"/>
      <c r="BG808" s="66"/>
      <c r="BH808" s="66"/>
      <c r="BI808" s="66"/>
      <c r="BP808" s="132"/>
      <c r="BQ808" s="132"/>
      <c r="BR808" s="132"/>
      <c r="BS808" s="132"/>
      <c r="BU808" s="66"/>
      <c r="BV808" s="124"/>
    </row>
    <row r="809" spans="2:74" s="10" customFormat="1" ht="14.25" customHeight="1">
      <c r="B809" s="505"/>
      <c r="C809" s="507"/>
      <c r="D809" s="494"/>
      <c r="E809" s="501"/>
      <c r="F809" s="501"/>
      <c r="G809" s="101" t="s">
        <v>149</v>
      </c>
      <c r="H809" s="183">
        <v>30372893</v>
      </c>
      <c r="I809" s="151">
        <f>IFERROR(H809/E804,"-")</f>
        <v>2.6638354935417045E-2</v>
      </c>
      <c r="J809" s="183">
        <v>630</v>
      </c>
      <c r="K809" s="151">
        <f>IFERROR(J809/F804,"-")</f>
        <v>0.31034482758620691</v>
      </c>
      <c r="L809" s="186">
        <f t="shared" si="777"/>
        <v>48210.941269841271</v>
      </c>
      <c r="M809" s="86">
        <f t="shared" si="807"/>
        <v>3.4488421744128757E-2</v>
      </c>
      <c r="N809" s="501"/>
      <c r="O809" s="501"/>
      <c r="P809" s="101" t="s">
        <v>149</v>
      </c>
      <c r="Q809" s="183">
        <v>6080701</v>
      </c>
      <c r="R809" s="151">
        <f>IFERROR(Q809/N804,"-")</f>
        <v>3.4799635012225966E-2</v>
      </c>
      <c r="S809" s="183">
        <v>107</v>
      </c>
      <c r="T809" s="151">
        <f>IFERROR(S809/O804,"-")</f>
        <v>0.37024221453287198</v>
      </c>
      <c r="U809" s="186">
        <f t="shared" si="778"/>
        <v>56828.981308411217</v>
      </c>
      <c r="V809" s="86">
        <f t="shared" si="808"/>
        <v>5.8575573438440906E-3</v>
      </c>
      <c r="W809" s="501"/>
      <c r="X809" s="501"/>
      <c r="Y809" s="101" t="s">
        <v>149</v>
      </c>
      <c r="Z809" s="183">
        <v>2149481</v>
      </c>
      <c r="AA809" s="151">
        <f>IFERROR(Z809/W804,"-")</f>
        <v>2.4806279650661716E-2</v>
      </c>
      <c r="AB809" s="183">
        <v>50</v>
      </c>
      <c r="AC809" s="151">
        <f>IFERROR(AB809/X804,"-")</f>
        <v>0.35714285714285715</v>
      </c>
      <c r="AD809" s="186">
        <f t="shared" si="779"/>
        <v>42989.62</v>
      </c>
      <c r="AE809" s="86">
        <f t="shared" si="809"/>
        <v>2.7371763288991076E-3</v>
      </c>
      <c r="AF809" s="501"/>
      <c r="AG809" s="501"/>
      <c r="AH809" s="101" t="s">
        <v>149</v>
      </c>
      <c r="AI809" s="183">
        <v>5941238</v>
      </c>
      <c r="AJ809" s="151">
        <f>IFERROR(AI809/AF804,"-")</f>
        <v>3.0024541717052999E-2</v>
      </c>
      <c r="AK809" s="183">
        <v>105</v>
      </c>
      <c r="AL809" s="151">
        <f>IFERROR(AK809/AG804,"-")</f>
        <v>0.42</v>
      </c>
      <c r="AM809" s="186">
        <f t="shared" si="780"/>
        <v>56583.219047619044</v>
      </c>
      <c r="AN809" s="86">
        <f t="shared" si="810"/>
        <v>5.7480702906881264E-3</v>
      </c>
      <c r="AO809" s="501"/>
      <c r="AP809" s="520"/>
      <c r="AQ809" s="101" t="s">
        <v>149</v>
      </c>
      <c r="AR809" s="183">
        <f t="shared" si="775"/>
        <v>44544313</v>
      </c>
      <c r="AS809" s="151">
        <f>IFERROR(AR809/AO804,"-")</f>
        <v>2.784961732460102E-2</v>
      </c>
      <c r="AT809" s="183">
        <f t="shared" si="776"/>
        <v>892</v>
      </c>
      <c r="AU809" s="151">
        <f>IFERROR(AT809/AP804,"-")</f>
        <v>0.32927279438907348</v>
      </c>
      <c r="AV809" s="186">
        <f t="shared" si="781"/>
        <v>49937.570627802692</v>
      </c>
      <c r="AW809" s="86">
        <f t="shared" si="811"/>
        <v>4.8831225707560079E-2</v>
      </c>
      <c r="AX809" s="98"/>
      <c r="AY809" s="66"/>
      <c r="AZ809" s="66"/>
      <c r="BA809" s="66"/>
      <c r="BB809" s="66"/>
      <c r="BC809" s="66"/>
      <c r="BD809" s="66"/>
      <c r="BE809" s="66"/>
      <c r="BF809" s="66"/>
      <c r="BG809" s="66"/>
      <c r="BH809" s="66"/>
      <c r="BI809" s="66"/>
      <c r="BP809" s="132"/>
      <c r="BQ809" s="132"/>
      <c r="BR809" s="132"/>
      <c r="BS809" s="132"/>
      <c r="BU809" s="66"/>
      <c r="BV809" s="124"/>
    </row>
    <row r="810" spans="2:74" s="10" customFormat="1" ht="14.25" customHeight="1">
      <c r="B810" s="505"/>
      <c r="C810" s="507"/>
      <c r="D810" s="494"/>
      <c r="E810" s="501"/>
      <c r="F810" s="501"/>
      <c r="G810" s="101" t="s">
        <v>150</v>
      </c>
      <c r="H810" s="183">
        <v>14988358</v>
      </c>
      <c r="I810" s="151">
        <f>IFERROR(H810/E804,"-")</f>
        <v>1.3145445193617135E-2</v>
      </c>
      <c r="J810" s="183">
        <v>163</v>
      </c>
      <c r="K810" s="151">
        <f>IFERROR(J810/F804,"-")</f>
        <v>8.0295566502463056E-2</v>
      </c>
      <c r="L810" s="186">
        <f t="shared" si="777"/>
        <v>91953.116564417185</v>
      </c>
      <c r="M810" s="86">
        <f t="shared" si="807"/>
        <v>8.9231948322110906E-3</v>
      </c>
      <c r="N810" s="501"/>
      <c r="O810" s="501"/>
      <c r="P810" s="101" t="s">
        <v>150</v>
      </c>
      <c r="Q810" s="183">
        <v>1960632</v>
      </c>
      <c r="R810" s="151">
        <f>IFERROR(Q810/N804,"-")</f>
        <v>1.1220627028576249E-2</v>
      </c>
      <c r="S810" s="183">
        <v>24</v>
      </c>
      <c r="T810" s="151">
        <f>IFERROR(S810/O804,"-")</f>
        <v>8.3044982698961933E-2</v>
      </c>
      <c r="U810" s="186">
        <f t="shared" si="778"/>
        <v>81693</v>
      </c>
      <c r="V810" s="86">
        <f t="shared" si="808"/>
        <v>1.3138446378715717E-3</v>
      </c>
      <c r="W810" s="501"/>
      <c r="X810" s="501"/>
      <c r="Y810" s="101" t="s">
        <v>150</v>
      </c>
      <c r="Z810" s="183">
        <v>3198563</v>
      </c>
      <c r="AA810" s="151">
        <f>IFERROR(Z810/W804,"-")</f>
        <v>3.6913305238920224E-2</v>
      </c>
      <c r="AB810" s="183">
        <v>15</v>
      </c>
      <c r="AC810" s="151">
        <f>IFERROR(AB810/X804,"-")</f>
        <v>0.10714285714285714</v>
      </c>
      <c r="AD810" s="186">
        <f t="shared" si="779"/>
        <v>213237.53333333333</v>
      </c>
      <c r="AE810" s="86">
        <f t="shared" si="809"/>
        <v>8.2115289866973229E-4</v>
      </c>
      <c r="AF810" s="501"/>
      <c r="AG810" s="501"/>
      <c r="AH810" s="101" t="s">
        <v>150</v>
      </c>
      <c r="AI810" s="183">
        <v>1704805</v>
      </c>
      <c r="AJ810" s="151">
        <f>IFERROR(AI810/AF804,"-")</f>
        <v>8.6153742438765356E-3</v>
      </c>
      <c r="AK810" s="183">
        <v>40</v>
      </c>
      <c r="AL810" s="151">
        <f>IFERROR(AK810/AG804,"-")</f>
        <v>0.16</v>
      </c>
      <c r="AM810" s="186">
        <f t="shared" si="780"/>
        <v>42620.125</v>
      </c>
      <c r="AN810" s="86">
        <f t="shared" si="810"/>
        <v>2.1897410631192861E-3</v>
      </c>
      <c r="AO810" s="501"/>
      <c r="AP810" s="520"/>
      <c r="AQ810" s="101" t="s">
        <v>150</v>
      </c>
      <c r="AR810" s="183">
        <f t="shared" si="775"/>
        <v>21852358</v>
      </c>
      <c r="AS810" s="151">
        <f>IFERROR(AR810/AO804,"-")</f>
        <v>1.3662345806976161E-2</v>
      </c>
      <c r="AT810" s="183">
        <f t="shared" si="776"/>
        <v>242</v>
      </c>
      <c r="AU810" s="151">
        <f>IFERROR(AT810/AP804,"-")</f>
        <v>8.9331856773717244E-2</v>
      </c>
      <c r="AV810" s="186">
        <f t="shared" si="781"/>
        <v>90299</v>
      </c>
      <c r="AW810" s="86">
        <f t="shared" si="811"/>
        <v>1.3247933431871681E-2</v>
      </c>
      <c r="AX810" s="98"/>
      <c r="AY810" s="66"/>
      <c r="AZ810" s="66"/>
      <c r="BA810" s="66"/>
      <c r="BB810" s="66"/>
      <c r="BC810" s="66"/>
      <c r="BD810" s="66"/>
      <c r="BE810" s="66"/>
      <c r="BF810" s="66"/>
      <c r="BG810" s="66"/>
      <c r="BH810" s="66"/>
      <c r="BI810" s="66"/>
      <c r="BP810" s="132"/>
      <c r="BQ810" s="132"/>
      <c r="BR810" s="132"/>
      <c r="BS810" s="132"/>
      <c r="BU810" s="66"/>
      <c r="BV810" s="124"/>
    </row>
    <row r="811" spans="2:74" s="10" customFormat="1" ht="14.25" customHeight="1">
      <c r="B811" s="505"/>
      <c r="C811" s="507"/>
      <c r="D811" s="494"/>
      <c r="E811" s="501"/>
      <c r="F811" s="501"/>
      <c r="G811" s="101" t="s">
        <v>160</v>
      </c>
      <c r="H811" s="183">
        <v>0</v>
      </c>
      <c r="I811" s="151">
        <f>IFERROR(H811/E804,"-")</f>
        <v>0</v>
      </c>
      <c r="J811" s="183">
        <v>0</v>
      </c>
      <c r="K811" s="151">
        <f>IFERROR(J811/F804,"-")</f>
        <v>0</v>
      </c>
      <c r="L811" s="186" t="str">
        <f t="shared" si="777"/>
        <v>-</v>
      </c>
      <c r="M811" s="86">
        <f t="shared" si="807"/>
        <v>0</v>
      </c>
      <c r="N811" s="501"/>
      <c r="O811" s="501"/>
      <c r="P811" s="101" t="s">
        <v>160</v>
      </c>
      <c r="Q811" s="183">
        <v>0</v>
      </c>
      <c r="R811" s="151">
        <f>IFERROR(Q811/N804,"-")</f>
        <v>0</v>
      </c>
      <c r="S811" s="183">
        <v>0</v>
      </c>
      <c r="T811" s="151">
        <f>IFERROR(S811/O804,"-")</f>
        <v>0</v>
      </c>
      <c r="U811" s="186" t="str">
        <f t="shared" si="778"/>
        <v>-</v>
      </c>
      <c r="V811" s="86">
        <f t="shared" si="808"/>
        <v>0</v>
      </c>
      <c r="W811" s="501"/>
      <c r="X811" s="501"/>
      <c r="Y811" s="101" t="s">
        <v>160</v>
      </c>
      <c r="Z811" s="183">
        <v>0</v>
      </c>
      <c r="AA811" s="151">
        <f>IFERROR(Z811/W804,"-")</f>
        <v>0</v>
      </c>
      <c r="AB811" s="183">
        <v>0</v>
      </c>
      <c r="AC811" s="151">
        <f>IFERROR(AB811/X804,"-")</f>
        <v>0</v>
      </c>
      <c r="AD811" s="186" t="str">
        <f t="shared" si="779"/>
        <v>-</v>
      </c>
      <c r="AE811" s="86">
        <f t="shared" si="809"/>
        <v>0</v>
      </c>
      <c r="AF811" s="501"/>
      <c r="AG811" s="501"/>
      <c r="AH811" s="101" t="s">
        <v>160</v>
      </c>
      <c r="AI811" s="183">
        <v>0</v>
      </c>
      <c r="AJ811" s="151">
        <f>IFERROR(AI811/AF804,"-")</f>
        <v>0</v>
      </c>
      <c r="AK811" s="183">
        <v>0</v>
      </c>
      <c r="AL811" s="151">
        <f>IFERROR(AK811/AG804,"-")</f>
        <v>0</v>
      </c>
      <c r="AM811" s="186" t="str">
        <f t="shared" si="780"/>
        <v>-</v>
      </c>
      <c r="AN811" s="86">
        <f t="shared" si="810"/>
        <v>0</v>
      </c>
      <c r="AO811" s="501"/>
      <c r="AP811" s="520"/>
      <c r="AQ811" s="101" t="s">
        <v>160</v>
      </c>
      <c r="AR811" s="183">
        <f t="shared" si="775"/>
        <v>0</v>
      </c>
      <c r="AS811" s="151">
        <f>IFERROR(AR811/AO804,"-")</f>
        <v>0</v>
      </c>
      <c r="AT811" s="183">
        <f t="shared" si="776"/>
        <v>0</v>
      </c>
      <c r="AU811" s="151">
        <f>IFERROR(AT811/AP804,"-")</f>
        <v>0</v>
      </c>
      <c r="AV811" s="186" t="str">
        <f t="shared" si="781"/>
        <v>-</v>
      </c>
      <c r="AW811" s="86">
        <f t="shared" si="811"/>
        <v>0</v>
      </c>
      <c r="AX811" s="98"/>
      <c r="AY811" s="66"/>
      <c r="AZ811" s="66"/>
      <c r="BA811" s="66"/>
      <c r="BB811" s="66"/>
      <c r="BC811" s="66"/>
      <c r="BD811" s="66"/>
      <c r="BE811" s="66"/>
      <c r="BF811" s="66"/>
      <c r="BG811" s="66"/>
      <c r="BH811" s="66"/>
      <c r="BI811" s="66"/>
      <c r="BP811" s="132"/>
      <c r="BQ811" s="132"/>
      <c r="BR811" s="132"/>
      <c r="BS811" s="132"/>
      <c r="BU811" s="66"/>
      <c r="BV811" s="124"/>
    </row>
    <row r="812" spans="2:74" s="10" customFormat="1" ht="14.25" customHeight="1">
      <c r="B812" s="505"/>
      <c r="C812" s="507"/>
      <c r="D812" s="494"/>
      <c r="E812" s="501"/>
      <c r="F812" s="501"/>
      <c r="G812" s="101" t="s">
        <v>151</v>
      </c>
      <c r="H812" s="183">
        <v>198174</v>
      </c>
      <c r="I812" s="151">
        <f>IFERROR(H812/E804,"-")</f>
        <v>1.7380726132908502E-4</v>
      </c>
      <c r="J812" s="183">
        <v>16</v>
      </c>
      <c r="K812" s="151">
        <f>IFERROR(J812/F804,"-")</f>
        <v>7.8817733990147777E-3</v>
      </c>
      <c r="L812" s="186">
        <f t="shared" si="777"/>
        <v>12385.875</v>
      </c>
      <c r="M812" s="86">
        <f t="shared" si="807"/>
        <v>8.7589642524771446E-4</v>
      </c>
      <c r="N812" s="501"/>
      <c r="O812" s="501"/>
      <c r="P812" s="101" t="s">
        <v>151</v>
      </c>
      <c r="Q812" s="183">
        <v>21026</v>
      </c>
      <c r="R812" s="151">
        <f>IFERROR(Q812/N804,"-")</f>
        <v>1.2033104830628298E-4</v>
      </c>
      <c r="S812" s="183">
        <v>3</v>
      </c>
      <c r="T812" s="151">
        <f>IFERROR(S812/O804,"-")</f>
        <v>1.0380622837370242E-2</v>
      </c>
      <c r="U812" s="186">
        <f t="shared" si="778"/>
        <v>7008.666666666667</v>
      </c>
      <c r="V812" s="86">
        <f t="shared" si="808"/>
        <v>1.6423057973394647E-4</v>
      </c>
      <c r="W812" s="501"/>
      <c r="X812" s="501"/>
      <c r="Y812" s="101" t="s">
        <v>151</v>
      </c>
      <c r="Z812" s="183">
        <v>0</v>
      </c>
      <c r="AA812" s="151">
        <f>IFERROR(Z812/W804,"-")</f>
        <v>0</v>
      </c>
      <c r="AB812" s="183">
        <v>0</v>
      </c>
      <c r="AC812" s="151">
        <f>IFERROR(AB812/X804,"-")</f>
        <v>0</v>
      </c>
      <c r="AD812" s="186" t="str">
        <f t="shared" si="779"/>
        <v>-</v>
      </c>
      <c r="AE812" s="86">
        <f t="shared" si="809"/>
        <v>0</v>
      </c>
      <c r="AF812" s="501"/>
      <c r="AG812" s="501"/>
      <c r="AH812" s="101" t="s">
        <v>151</v>
      </c>
      <c r="AI812" s="183">
        <v>23599</v>
      </c>
      <c r="AJ812" s="151">
        <f>IFERROR(AI812/AF804,"-")</f>
        <v>1.1925951459623966E-4</v>
      </c>
      <c r="AK812" s="183">
        <v>3</v>
      </c>
      <c r="AL812" s="151">
        <f>IFERROR(AK812/AG804,"-")</f>
        <v>1.2E-2</v>
      </c>
      <c r="AM812" s="186">
        <f t="shared" si="780"/>
        <v>7866.333333333333</v>
      </c>
      <c r="AN812" s="86">
        <f t="shared" si="810"/>
        <v>1.6423057973394647E-4</v>
      </c>
      <c r="AO812" s="501"/>
      <c r="AP812" s="520"/>
      <c r="AQ812" s="101" t="s">
        <v>151</v>
      </c>
      <c r="AR812" s="183">
        <f t="shared" si="775"/>
        <v>242799</v>
      </c>
      <c r="AS812" s="151">
        <f>IFERROR(AR812/AO804,"-")</f>
        <v>1.518007301357595E-4</v>
      </c>
      <c r="AT812" s="183">
        <f t="shared" si="776"/>
        <v>22</v>
      </c>
      <c r="AU812" s="151">
        <f>IFERROR(AT812/AP804,"-")</f>
        <v>8.1210778885197482E-3</v>
      </c>
      <c r="AV812" s="186">
        <f t="shared" si="781"/>
        <v>11036.318181818182</v>
      </c>
      <c r="AW812" s="86">
        <f t="shared" si="811"/>
        <v>1.2043575847156074E-3</v>
      </c>
      <c r="AX812" s="98"/>
      <c r="AY812" s="66"/>
      <c r="AZ812" s="66"/>
      <c r="BA812" s="66"/>
      <c r="BB812" s="66"/>
      <c r="BC812" s="66"/>
      <c r="BD812" s="66"/>
      <c r="BE812" s="66"/>
      <c r="BF812" s="66"/>
      <c r="BG812" s="66"/>
      <c r="BH812" s="66"/>
      <c r="BI812" s="66"/>
      <c r="BP812" s="132"/>
      <c r="BQ812" s="132"/>
      <c r="BR812" s="132"/>
      <c r="BS812" s="132"/>
      <c r="BU812" s="66"/>
      <c r="BV812" s="124"/>
    </row>
    <row r="813" spans="2:74" s="10" customFormat="1" ht="14.25" customHeight="1">
      <c r="B813" s="505"/>
      <c r="C813" s="507"/>
      <c r="D813" s="494"/>
      <c r="E813" s="501"/>
      <c r="F813" s="501"/>
      <c r="G813" s="101" t="s">
        <v>152</v>
      </c>
      <c r="H813" s="183">
        <v>660696</v>
      </c>
      <c r="I813" s="151">
        <f>IFERROR(H813/E804,"-")</f>
        <v>5.7945927483464609E-4</v>
      </c>
      <c r="J813" s="183">
        <v>59</v>
      </c>
      <c r="K813" s="151">
        <f>IFERROR(J813/F804,"-")</f>
        <v>2.9064039408866996E-2</v>
      </c>
      <c r="L813" s="186">
        <f t="shared" si="777"/>
        <v>11198.237288135593</v>
      </c>
      <c r="M813" s="86">
        <f t="shared" si="807"/>
        <v>3.2298680681009471E-3</v>
      </c>
      <c r="N813" s="501"/>
      <c r="O813" s="501"/>
      <c r="P813" s="101" t="s">
        <v>152</v>
      </c>
      <c r="Q813" s="183">
        <v>99878</v>
      </c>
      <c r="R813" s="151">
        <f>IFERROR(Q813/N804,"-")</f>
        <v>5.715982327943941E-4</v>
      </c>
      <c r="S813" s="183">
        <v>13</v>
      </c>
      <c r="T813" s="151">
        <f>IFERROR(S813/O804,"-")</f>
        <v>4.4982698961937718E-2</v>
      </c>
      <c r="U813" s="186">
        <f t="shared" si="778"/>
        <v>7682.9230769230771</v>
      </c>
      <c r="V813" s="86">
        <f t="shared" si="808"/>
        <v>7.1166584551376805E-4</v>
      </c>
      <c r="W813" s="501"/>
      <c r="X813" s="501"/>
      <c r="Y813" s="101" t="s">
        <v>152</v>
      </c>
      <c r="Z813" s="183">
        <v>23634</v>
      </c>
      <c r="AA813" s="151">
        <f>IFERROR(Z813/W804,"-")</f>
        <v>2.7275031194215672E-4</v>
      </c>
      <c r="AB813" s="183">
        <v>4</v>
      </c>
      <c r="AC813" s="151">
        <f>IFERROR(AB813/X804,"-")</f>
        <v>2.8571428571428571E-2</v>
      </c>
      <c r="AD813" s="186">
        <f t="shared" si="779"/>
        <v>5908.5</v>
      </c>
      <c r="AE813" s="86">
        <f t="shared" si="809"/>
        <v>2.1897410631192862E-4</v>
      </c>
      <c r="AF813" s="501"/>
      <c r="AG813" s="501"/>
      <c r="AH813" s="101" t="s">
        <v>152</v>
      </c>
      <c r="AI813" s="183">
        <v>184840</v>
      </c>
      <c r="AJ813" s="151">
        <f>IFERROR(AI813/AF804,"-")</f>
        <v>9.3410435518322555E-4</v>
      </c>
      <c r="AK813" s="183">
        <v>14</v>
      </c>
      <c r="AL813" s="151">
        <f>IFERROR(AK813/AG804,"-")</f>
        <v>5.6000000000000001E-2</v>
      </c>
      <c r="AM813" s="186">
        <f t="shared" si="780"/>
        <v>13202.857142857143</v>
      </c>
      <c r="AN813" s="86">
        <f t="shared" si="810"/>
        <v>7.6640937209175011E-4</v>
      </c>
      <c r="AO813" s="501"/>
      <c r="AP813" s="520"/>
      <c r="AQ813" s="101" t="s">
        <v>152</v>
      </c>
      <c r="AR813" s="183">
        <f t="shared" si="775"/>
        <v>969048</v>
      </c>
      <c r="AS813" s="151">
        <f>IFERROR(AR813/AO804,"-")</f>
        <v>6.0585996621319467E-4</v>
      </c>
      <c r="AT813" s="183">
        <f t="shared" si="776"/>
        <v>90</v>
      </c>
      <c r="AU813" s="151">
        <f>IFERROR(AT813/AP804,"-")</f>
        <v>3.3222591362126248E-2</v>
      </c>
      <c r="AV813" s="186">
        <f t="shared" si="781"/>
        <v>10767.2</v>
      </c>
      <c r="AW813" s="86">
        <f t="shared" si="811"/>
        <v>4.9269173920183937E-3</v>
      </c>
      <c r="AX813" s="98"/>
      <c r="AY813" s="66"/>
      <c r="AZ813" s="66"/>
      <c r="BA813" s="66"/>
      <c r="BB813" s="66"/>
      <c r="BC813" s="66"/>
      <c r="BD813" s="66"/>
      <c r="BE813" s="66"/>
      <c r="BF813" s="66"/>
      <c r="BG813" s="66"/>
      <c r="BH813" s="66"/>
      <c r="BI813" s="66"/>
      <c r="BP813" s="132"/>
      <c r="BQ813" s="132"/>
      <c r="BR813" s="132"/>
      <c r="BS813" s="132"/>
      <c r="BU813" s="66"/>
      <c r="BV813" s="124"/>
    </row>
    <row r="814" spans="2:74" s="10" customFormat="1" ht="14.25" customHeight="1">
      <c r="B814" s="505"/>
      <c r="C814" s="507"/>
      <c r="D814" s="494"/>
      <c r="E814" s="501"/>
      <c r="F814" s="501"/>
      <c r="G814" s="101" t="s">
        <v>153</v>
      </c>
      <c r="H814" s="183">
        <v>23999</v>
      </c>
      <c r="I814" s="151">
        <f>IFERROR(H814/E804,"-")</f>
        <v>2.1048172134774044E-5</v>
      </c>
      <c r="J814" s="183">
        <v>4</v>
      </c>
      <c r="K814" s="151">
        <f>IFERROR(J814/F804,"-")</f>
        <v>1.9704433497536944E-3</v>
      </c>
      <c r="L814" s="186">
        <f t="shared" si="777"/>
        <v>5999.75</v>
      </c>
      <c r="M814" s="86">
        <f t="shared" si="807"/>
        <v>2.1897410631192862E-4</v>
      </c>
      <c r="N814" s="501"/>
      <c r="O814" s="501"/>
      <c r="P814" s="101" t="s">
        <v>153</v>
      </c>
      <c r="Q814" s="183">
        <v>0</v>
      </c>
      <c r="R814" s="151">
        <f>IFERROR(Q814/N804,"-")</f>
        <v>0</v>
      </c>
      <c r="S814" s="183">
        <v>0</v>
      </c>
      <c r="T814" s="151">
        <f>IFERROR(S814/O804,"-")</f>
        <v>0</v>
      </c>
      <c r="U814" s="186" t="str">
        <f t="shared" si="778"/>
        <v>-</v>
      </c>
      <c r="V814" s="86">
        <f t="shared" si="808"/>
        <v>0</v>
      </c>
      <c r="W814" s="501"/>
      <c r="X814" s="501"/>
      <c r="Y814" s="101" t="s">
        <v>153</v>
      </c>
      <c r="Z814" s="183">
        <v>0</v>
      </c>
      <c r="AA814" s="151">
        <f>IFERROR(Z814/W804,"-")</f>
        <v>0</v>
      </c>
      <c r="AB814" s="183">
        <v>0</v>
      </c>
      <c r="AC814" s="151">
        <f>IFERROR(AB814/X804,"-")</f>
        <v>0</v>
      </c>
      <c r="AD814" s="186" t="str">
        <f t="shared" si="779"/>
        <v>-</v>
      </c>
      <c r="AE814" s="86">
        <f t="shared" si="809"/>
        <v>0</v>
      </c>
      <c r="AF814" s="501"/>
      <c r="AG814" s="501"/>
      <c r="AH814" s="101" t="s">
        <v>153</v>
      </c>
      <c r="AI814" s="183">
        <v>115026</v>
      </c>
      <c r="AJ814" s="151">
        <f>IFERROR(AI814/AF804,"-")</f>
        <v>5.8129348387419221E-4</v>
      </c>
      <c r="AK814" s="183">
        <v>4</v>
      </c>
      <c r="AL814" s="151">
        <f>IFERROR(AK814/AG804,"-")</f>
        <v>1.6E-2</v>
      </c>
      <c r="AM814" s="186">
        <f t="shared" si="780"/>
        <v>28756.5</v>
      </c>
      <c r="AN814" s="86">
        <f t="shared" si="810"/>
        <v>2.1897410631192862E-4</v>
      </c>
      <c r="AO814" s="501"/>
      <c r="AP814" s="520"/>
      <c r="AQ814" s="101" t="s">
        <v>153</v>
      </c>
      <c r="AR814" s="183">
        <f t="shared" si="775"/>
        <v>139025</v>
      </c>
      <c r="AS814" s="151">
        <f>IFERROR(AR814/AO804,"-")</f>
        <v>8.6920030589598659E-5</v>
      </c>
      <c r="AT814" s="183">
        <f t="shared" si="776"/>
        <v>8</v>
      </c>
      <c r="AU814" s="151">
        <f>IFERROR(AT814/AP804,"-")</f>
        <v>2.9531192321889995E-3</v>
      </c>
      <c r="AV814" s="186">
        <f t="shared" si="781"/>
        <v>17378.125</v>
      </c>
      <c r="AW814" s="86">
        <f t="shared" si="811"/>
        <v>4.3794821262385723E-4</v>
      </c>
      <c r="AX814" s="98"/>
      <c r="AY814" s="66"/>
      <c r="AZ814" s="66"/>
      <c r="BA814" s="66"/>
      <c r="BB814" s="66"/>
      <c r="BC814" s="66"/>
      <c r="BD814" s="66"/>
      <c r="BE814" s="66"/>
      <c r="BF814" s="66"/>
      <c r="BG814" s="66"/>
      <c r="BH814" s="66"/>
      <c r="BI814" s="66"/>
      <c r="BP814" s="132"/>
      <c r="BQ814" s="132"/>
      <c r="BR814" s="132"/>
      <c r="BS814" s="132"/>
      <c r="BU814" s="66"/>
      <c r="BV814" s="124"/>
    </row>
    <row r="815" spans="2:74" s="10" customFormat="1" ht="14.25" customHeight="1">
      <c r="B815" s="505"/>
      <c r="C815" s="507"/>
      <c r="D815" s="494"/>
      <c r="E815" s="501"/>
      <c r="F815" s="501"/>
      <c r="G815" s="101" t="s">
        <v>154</v>
      </c>
      <c r="H815" s="183">
        <v>2093092</v>
      </c>
      <c r="I815" s="151">
        <f>IFERROR(H815/E804,"-")</f>
        <v>1.8357331851293168E-3</v>
      </c>
      <c r="J815" s="183">
        <v>9</v>
      </c>
      <c r="K815" s="151">
        <f>IFERROR(J815/F804,"-")</f>
        <v>4.4334975369458131E-3</v>
      </c>
      <c r="L815" s="186">
        <f t="shared" si="777"/>
        <v>232565.77777777778</v>
      </c>
      <c r="M815" s="86">
        <f t="shared" si="807"/>
        <v>4.9269173920183935E-4</v>
      </c>
      <c r="N815" s="501"/>
      <c r="O815" s="501"/>
      <c r="P815" s="101" t="s">
        <v>154</v>
      </c>
      <c r="Q815" s="183">
        <v>251099</v>
      </c>
      <c r="R815" s="151">
        <f>IFERROR(Q815/N804,"-")</f>
        <v>1.437030623925585E-3</v>
      </c>
      <c r="S815" s="183">
        <v>3</v>
      </c>
      <c r="T815" s="151">
        <f>IFERROR(S815/O804,"-")</f>
        <v>1.0380622837370242E-2</v>
      </c>
      <c r="U815" s="186">
        <f t="shared" si="778"/>
        <v>83699.666666666672</v>
      </c>
      <c r="V815" s="86">
        <f t="shared" si="808"/>
        <v>1.6423057973394647E-4</v>
      </c>
      <c r="W815" s="501"/>
      <c r="X815" s="501"/>
      <c r="Y815" s="101" t="s">
        <v>154</v>
      </c>
      <c r="Z815" s="183">
        <v>0</v>
      </c>
      <c r="AA815" s="151">
        <f>IFERROR(Z815/W804,"-")</f>
        <v>0</v>
      </c>
      <c r="AB815" s="183">
        <v>0</v>
      </c>
      <c r="AC815" s="151">
        <f>IFERROR(AB815/X804,"-")</f>
        <v>0</v>
      </c>
      <c r="AD815" s="186" t="str">
        <f t="shared" si="779"/>
        <v>-</v>
      </c>
      <c r="AE815" s="86">
        <f t="shared" si="809"/>
        <v>0</v>
      </c>
      <c r="AF815" s="501"/>
      <c r="AG815" s="501"/>
      <c r="AH815" s="101" t="s">
        <v>154</v>
      </c>
      <c r="AI815" s="183">
        <v>2220937</v>
      </c>
      <c r="AJ815" s="151">
        <f>IFERROR(AI815/AF804,"-")</f>
        <v>1.1223690349965199E-2</v>
      </c>
      <c r="AK815" s="183">
        <v>4</v>
      </c>
      <c r="AL815" s="151">
        <f>IFERROR(AK815/AG804,"-")</f>
        <v>1.6E-2</v>
      </c>
      <c r="AM815" s="186">
        <f t="shared" si="780"/>
        <v>555234.25</v>
      </c>
      <c r="AN815" s="86">
        <f t="shared" si="810"/>
        <v>2.1897410631192862E-4</v>
      </c>
      <c r="AO815" s="501"/>
      <c r="AP815" s="520"/>
      <c r="AQ815" s="101" t="s">
        <v>154</v>
      </c>
      <c r="AR815" s="183">
        <f t="shared" si="775"/>
        <v>4565128</v>
      </c>
      <c r="AS815" s="151">
        <f>IFERROR(AR815/AO804,"-")</f>
        <v>2.8541705837470477E-3</v>
      </c>
      <c r="AT815" s="183">
        <f t="shared" si="776"/>
        <v>16</v>
      </c>
      <c r="AU815" s="151">
        <f>IFERROR(AT815/AP804,"-")</f>
        <v>5.906238464377999E-3</v>
      </c>
      <c r="AV815" s="186">
        <f t="shared" si="781"/>
        <v>285320.5</v>
      </c>
      <c r="AW815" s="86">
        <f t="shared" si="811"/>
        <v>8.7589642524771446E-4</v>
      </c>
      <c r="AX815" s="98"/>
      <c r="AY815" s="66"/>
      <c r="AZ815" s="66"/>
      <c r="BA815" s="66"/>
      <c r="BB815" s="66"/>
      <c r="BC815" s="66"/>
      <c r="BD815" s="66"/>
      <c r="BE815" s="66"/>
      <c r="BF815" s="66"/>
      <c r="BG815" s="66"/>
      <c r="BH815" s="66"/>
      <c r="BI815" s="66"/>
      <c r="BP815" s="132"/>
      <c r="BQ815" s="132"/>
      <c r="BR815" s="132"/>
      <c r="BS815" s="132"/>
      <c r="BU815" s="66"/>
      <c r="BV815" s="124"/>
    </row>
    <row r="816" spans="2:74" s="10" customFormat="1" ht="14.25" customHeight="1">
      <c r="B816" s="505"/>
      <c r="C816" s="507"/>
      <c r="D816" s="494"/>
      <c r="E816" s="501"/>
      <c r="F816" s="501"/>
      <c r="G816" s="101" t="s">
        <v>155</v>
      </c>
      <c r="H816" s="183">
        <v>6071915</v>
      </c>
      <c r="I816" s="151">
        <f>IFERROR(H816/E804,"-")</f>
        <v>5.3253348934420826E-3</v>
      </c>
      <c r="J816" s="183">
        <v>142</v>
      </c>
      <c r="K816" s="151">
        <f>IFERROR(J816/F804,"-")</f>
        <v>6.9950738916256153E-2</v>
      </c>
      <c r="L816" s="186">
        <f t="shared" si="777"/>
        <v>42759.964788732395</v>
      </c>
      <c r="M816" s="86">
        <f t="shared" si="807"/>
        <v>7.7735807740734655E-3</v>
      </c>
      <c r="N816" s="501"/>
      <c r="O816" s="501"/>
      <c r="P816" s="101" t="s">
        <v>155</v>
      </c>
      <c r="Q816" s="183">
        <v>1175601</v>
      </c>
      <c r="R816" s="151">
        <f>IFERROR(Q816/N804,"-")</f>
        <v>6.7279226062929029E-3</v>
      </c>
      <c r="S816" s="183">
        <v>40</v>
      </c>
      <c r="T816" s="151">
        <f>IFERROR(S816/O804,"-")</f>
        <v>0.13840830449826991</v>
      </c>
      <c r="U816" s="186">
        <f t="shared" si="778"/>
        <v>29390.025000000001</v>
      </c>
      <c r="V816" s="86">
        <f t="shared" si="808"/>
        <v>2.1897410631192861E-3</v>
      </c>
      <c r="W816" s="501"/>
      <c r="X816" s="501"/>
      <c r="Y816" s="101" t="s">
        <v>155</v>
      </c>
      <c r="Z816" s="183">
        <v>424564</v>
      </c>
      <c r="AA816" s="151">
        <f>IFERROR(Z816/W804,"-")</f>
        <v>4.8997191943560047E-3</v>
      </c>
      <c r="AB816" s="183">
        <v>13</v>
      </c>
      <c r="AC816" s="151">
        <f>IFERROR(AB816/X804,"-")</f>
        <v>9.285714285714286E-2</v>
      </c>
      <c r="AD816" s="186">
        <f t="shared" si="779"/>
        <v>32658.76923076923</v>
      </c>
      <c r="AE816" s="86">
        <f t="shared" si="809"/>
        <v>7.1166584551376805E-4</v>
      </c>
      <c r="AF816" s="501"/>
      <c r="AG816" s="501"/>
      <c r="AH816" s="101" t="s">
        <v>155</v>
      </c>
      <c r="AI816" s="183">
        <v>2608467</v>
      </c>
      <c r="AJ816" s="151">
        <f>IFERROR(AI816/AF804,"-")</f>
        <v>1.3182105523975994E-2</v>
      </c>
      <c r="AK816" s="183">
        <v>44</v>
      </c>
      <c r="AL816" s="151">
        <f>IFERROR(AK816/AG804,"-")</f>
        <v>0.17599999999999999</v>
      </c>
      <c r="AM816" s="186">
        <f t="shared" si="780"/>
        <v>59283.340909090912</v>
      </c>
      <c r="AN816" s="86">
        <f t="shared" si="810"/>
        <v>2.4087151694312148E-3</v>
      </c>
      <c r="AO816" s="501"/>
      <c r="AP816" s="520"/>
      <c r="AQ816" s="101" t="s">
        <v>155</v>
      </c>
      <c r="AR816" s="183">
        <f t="shared" si="775"/>
        <v>10280547</v>
      </c>
      <c r="AS816" s="151">
        <f>IFERROR(AR816/AO804,"-")</f>
        <v>6.4275163439511361E-3</v>
      </c>
      <c r="AT816" s="183">
        <f t="shared" si="776"/>
        <v>239</v>
      </c>
      <c r="AU816" s="151">
        <f>IFERROR(AT816/AP804,"-")</f>
        <v>8.8224437061646357E-2</v>
      </c>
      <c r="AV816" s="186">
        <f t="shared" si="781"/>
        <v>43014.841004184098</v>
      </c>
      <c r="AW816" s="86">
        <f t="shared" si="811"/>
        <v>1.3083702852137735E-2</v>
      </c>
      <c r="AX816" s="98"/>
      <c r="AY816" s="66"/>
      <c r="AZ816" s="66"/>
      <c r="BA816" s="66"/>
      <c r="BB816" s="66"/>
      <c r="BC816" s="66"/>
      <c r="BD816" s="66"/>
      <c r="BE816" s="66"/>
      <c r="BF816" s="66"/>
      <c r="BG816" s="66"/>
      <c r="BH816" s="66"/>
      <c r="BI816" s="66"/>
      <c r="BP816" s="132"/>
      <c r="BQ816" s="132"/>
      <c r="BR816" s="132"/>
      <c r="BS816" s="132"/>
      <c r="BU816" s="66"/>
      <c r="BV816" s="124"/>
    </row>
    <row r="817" spans="2:74" s="10" customFormat="1" ht="14.25" customHeight="1">
      <c r="B817" s="505"/>
      <c r="C817" s="507"/>
      <c r="D817" s="494"/>
      <c r="E817" s="501"/>
      <c r="F817" s="501"/>
      <c r="G817" s="101" t="s">
        <v>156</v>
      </c>
      <c r="H817" s="183">
        <v>5691969</v>
      </c>
      <c r="I817" s="151">
        <f>IFERROR(H817/E804,"-")</f>
        <v>4.9921056418099786E-3</v>
      </c>
      <c r="J817" s="183">
        <v>121</v>
      </c>
      <c r="K817" s="151">
        <f>IFERROR(J817/F804,"-")</f>
        <v>5.9605911330049263E-2</v>
      </c>
      <c r="L817" s="186">
        <f t="shared" si="777"/>
        <v>47041.066115702481</v>
      </c>
      <c r="M817" s="86">
        <f t="shared" si="807"/>
        <v>6.6239667159358404E-3</v>
      </c>
      <c r="N817" s="501"/>
      <c r="O817" s="501"/>
      <c r="P817" s="101" t="s">
        <v>156</v>
      </c>
      <c r="Q817" s="183">
        <v>366091</v>
      </c>
      <c r="R817" s="151">
        <f>IFERROR(Q817/N804,"-")</f>
        <v>2.0951257398219084E-3</v>
      </c>
      <c r="S817" s="183">
        <v>10</v>
      </c>
      <c r="T817" s="151">
        <f>IFERROR(S817/O804,"-")</f>
        <v>3.4602076124567477E-2</v>
      </c>
      <c r="U817" s="186">
        <f t="shared" si="778"/>
        <v>36609.1</v>
      </c>
      <c r="V817" s="86">
        <f t="shared" si="808"/>
        <v>5.4743526577982152E-4</v>
      </c>
      <c r="W817" s="501"/>
      <c r="X817" s="501"/>
      <c r="Y817" s="101" t="s">
        <v>156</v>
      </c>
      <c r="Z817" s="183">
        <v>432862</v>
      </c>
      <c r="AA817" s="151">
        <f>IFERROR(Z817/W804,"-")</f>
        <v>4.9954830129434642E-3</v>
      </c>
      <c r="AB817" s="183">
        <v>6</v>
      </c>
      <c r="AC817" s="151">
        <f>IFERROR(AB817/X804,"-")</f>
        <v>4.2857142857142858E-2</v>
      </c>
      <c r="AD817" s="186">
        <f t="shared" si="779"/>
        <v>72143.666666666672</v>
      </c>
      <c r="AE817" s="86">
        <f t="shared" si="809"/>
        <v>3.2846115946789294E-4</v>
      </c>
      <c r="AF817" s="501"/>
      <c r="AG817" s="501"/>
      <c r="AH817" s="101" t="s">
        <v>156</v>
      </c>
      <c r="AI817" s="183">
        <v>700677</v>
      </c>
      <c r="AJ817" s="151">
        <f>IFERROR(AI817/AF804,"-")</f>
        <v>3.5409296541696433E-3</v>
      </c>
      <c r="AK817" s="183">
        <v>18</v>
      </c>
      <c r="AL817" s="151">
        <f>IFERROR(AK817/AG804,"-")</f>
        <v>7.1999999999999995E-2</v>
      </c>
      <c r="AM817" s="186">
        <f t="shared" si="780"/>
        <v>38926.5</v>
      </c>
      <c r="AN817" s="86">
        <f t="shared" si="810"/>
        <v>9.853834784036787E-4</v>
      </c>
      <c r="AO817" s="501"/>
      <c r="AP817" s="520"/>
      <c r="AQ817" s="101" t="s">
        <v>156</v>
      </c>
      <c r="AR817" s="183">
        <f t="shared" si="775"/>
        <v>7191599</v>
      </c>
      <c r="AS817" s="151">
        <f>IFERROR(AR817/AO804,"-")</f>
        <v>4.4962704914089345E-3</v>
      </c>
      <c r="AT817" s="183">
        <f t="shared" si="776"/>
        <v>155</v>
      </c>
      <c r="AU817" s="151">
        <f>IFERROR(AT817/AP804,"-")</f>
        <v>5.7216685123661869E-2</v>
      </c>
      <c r="AV817" s="186">
        <f t="shared" si="781"/>
        <v>46397.412903225806</v>
      </c>
      <c r="AW817" s="86">
        <f t="shared" si="811"/>
        <v>8.4852466195872341E-3</v>
      </c>
      <c r="AX817" s="98"/>
      <c r="AY817" s="66"/>
      <c r="AZ817" s="66"/>
      <c r="BA817" s="66"/>
      <c r="BB817" s="66"/>
      <c r="BC817" s="66"/>
      <c r="BD817" s="66"/>
      <c r="BE817" s="66"/>
      <c r="BF817" s="66"/>
      <c r="BG817" s="66"/>
      <c r="BH817" s="66"/>
      <c r="BI817" s="66"/>
      <c r="BP817" s="132"/>
      <c r="BQ817" s="132"/>
      <c r="BR817" s="132"/>
      <c r="BS817" s="132"/>
      <c r="BU817" s="66"/>
      <c r="BV817" s="124"/>
    </row>
    <row r="818" spans="2:74" s="10" customFormat="1" ht="14.25" customHeight="1">
      <c r="B818" s="505"/>
      <c r="C818" s="507"/>
      <c r="D818" s="494"/>
      <c r="E818" s="501"/>
      <c r="F818" s="501"/>
      <c r="G818" s="101" t="s">
        <v>157</v>
      </c>
      <c r="H818" s="183">
        <v>2501598</v>
      </c>
      <c r="I818" s="151">
        <f>IFERROR(H818/E804,"-")</f>
        <v>2.1940108052838237E-3</v>
      </c>
      <c r="J818" s="183">
        <v>80</v>
      </c>
      <c r="K818" s="151">
        <f>IFERROR(J818/F804,"-")</f>
        <v>3.9408866995073892E-2</v>
      </c>
      <c r="L818" s="186">
        <f t="shared" si="777"/>
        <v>31269.974999999999</v>
      </c>
      <c r="M818" s="86">
        <f t="shared" si="807"/>
        <v>4.3794821262385722E-3</v>
      </c>
      <c r="N818" s="501"/>
      <c r="O818" s="501"/>
      <c r="P818" s="101" t="s">
        <v>157</v>
      </c>
      <c r="Q818" s="183">
        <v>720786</v>
      </c>
      <c r="R818" s="151">
        <f>IFERROR(Q818/N804,"-")</f>
        <v>4.1250325779745309E-3</v>
      </c>
      <c r="S818" s="183">
        <v>22</v>
      </c>
      <c r="T818" s="151">
        <f>IFERROR(S818/O804,"-")</f>
        <v>7.6124567474048443E-2</v>
      </c>
      <c r="U818" s="186">
        <f t="shared" si="778"/>
        <v>32763</v>
      </c>
      <c r="V818" s="86">
        <f t="shared" si="808"/>
        <v>1.2043575847156074E-3</v>
      </c>
      <c r="W818" s="501"/>
      <c r="X818" s="501"/>
      <c r="Y818" s="101" t="s">
        <v>157</v>
      </c>
      <c r="Z818" s="183">
        <v>698471</v>
      </c>
      <c r="AA818" s="151">
        <f>IFERROR(Z818/W804,"-")</f>
        <v>8.060767670836513E-3</v>
      </c>
      <c r="AB818" s="183">
        <v>9</v>
      </c>
      <c r="AC818" s="151">
        <f>IFERROR(AB818/X804,"-")</f>
        <v>6.4285714285714279E-2</v>
      </c>
      <c r="AD818" s="186">
        <f t="shared" si="779"/>
        <v>77607.888888888891</v>
      </c>
      <c r="AE818" s="86">
        <f t="shared" si="809"/>
        <v>4.9269173920183935E-4</v>
      </c>
      <c r="AF818" s="501"/>
      <c r="AG818" s="501"/>
      <c r="AH818" s="101" t="s">
        <v>157</v>
      </c>
      <c r="AI818" s="183">
        <v>2027249</v>
      </c>
      <c r="AJ818" s="151">
        <f>IFERROR(AI818/AF804,"-")</f>
        <v>1.0244871888881403E-2</v>
      </c>
      <c r="AK818" s="183">
        <v>22</v>
      </c>
      <c r="AL818" s="151">
        <f>IFERROR(AK818/AG804,"-")</f>
        <v>8.7999999999999995E-2</v>
      </c>
      <c r="AM818" s="186">
        <f t="shared" si="780"/>
        <v>92147.681818181823</v>
      </c>
      <c r="AN818" s="86">
        <f t="shared" si="810"/>
        <v>1.2043575847156074E-3</v>
      </c>
      <c r="AO818" s="501"/>
      <c r="AP818" s="520"/>
      <c r="AQ818" s="101" t="s">
        <v>157</v>
      </c>
      <c r="AR818" s="183">
        <f t="shared" si="775"/>
        <v>5948104</v>
      </c>
      <c r="AS818" s="151">
        <f>IFERROR(AR818/AO804,"-")</f>
        <v>3.7188231010977456E-3</v>
      </c>
      <c r="AT818" s="183">
        <f t="shared" si="776"/>
        <v>133</v>
      </c>
      <c r="AU818" s="151">
        <f>IFERROR(AT818/AP804,"-")</f>
        <v>4.909560723514212E-2</v>
      </c>
      <c r="AV818" s="186">
        <f t="shared" si="781"/>
        <v>44722.586466165412</v>
      </c>
      <c r="AW818" s="86">
        <f t="shared" si="811"/>
        <v>7.280889034871626E-3</v>
      </c>
      <c r="AX818" s="98"/>
      <c r="AY818" s="66"/>
      <c r="AZ818" s="66"/>
      <c r="BA818" s="66"/>
      <c r="BB818" s="66"/>
      <c r="BC818" s="66"/>
      <c r="BD818" s="66"/>
      <c r="BE818" s="66"/>
      <c r="BF818" s="66"/>
      <c r="BG818" s="66"/>
      <c r="BH818" s="66"/>
      <c r="BI818" s="66"/>
      <c r="BP818" s="132"/>
      <c r="BQ818" s="132"/>
      <c r="BR818" s="132"/>
      <c r="BS818" s="132"/>
      <c r="BU818" s="66"/>
      <c r="BV818" s="124"/>
    </row>
    <row r="819" spans="2:74" s="10" customFormat="1" ht="14.25" customHeight="1">
      <c r="B819" s="505"/>
      <c r="C819" s="507"/>
      <c r="D819" s="494"/>
      <c r="E819" s="501"/>
      <c r="F819" s="501"/>
      <c r="G819" s="102" t="s">
        <v>158</v>
      </c>
      <c r="H819" s="184">
        <v>1532480</v>
      </c>
      <c r="I819" s="152">
        <f>IFERROR(H819/E804,"-")</f>
        <v>1.3440519535438363E-3</v>
      </c>
      <c r="J819" s="184">
        <v>158</v>
      </c>
      <c r="K819" s="152">
        <f>IFERROR(J819/F804,"-")</f>
        <v>7.7832512315270941E-2</v>
      </c>
      <c r="L819" s="187">
        <f t="shared" si="777"/>
        <v>9699.2405063291135</v>
      </c>
      <c r="M819" s="87">
        <f t="shared" si="807"/>
        <v>8.6494771993211803E-3</v>
      </c>
      <c r="N819" s="501"/>
      <c r="O819" s="501"/>
      <c r="P819" s="102" t="s">
        <v>158</v>
      </c>
      <c r="Q819" s="184">
        <v>180274</v>
      </c>
      <c r="R819" s="152">
        <f>IFERROR(Q819/N804,"-")</f>
        <v>1.0317016742303271E-3</v>
      </c>
      <c r="S819" s="184">
        <v>19</v>
      </c>
      <c r="T819" s="152">
        <f>IFERROR(S819/O804,"-")</f>
        <v>6.5743944636678195E-2</v>
      </c>
      <c r="U819" s="187">
        <f t="shared" si="778"/>
        <v>9488.105263157895</v>
      </c>
      <c r="V819" s="87">
        <f t="shared" si="808"/>
        <v>1.040127004981661E-3</v>
      </c>
      <c r="W819" s="501"/>
      <c r="X819" s="501"/>
      <c r="Y819" s="102" t="s">
        <v>158</v>
      </c>
      <c r="Z819" s="184">
        <v>49372</v>
      </c>
      <c r="AA819" s="152">
        <f>IFERROR(Z819/W804,"-")</f>
        <v>5.6978202594601683E-4</v>
      </c>
      <c r="AB819" s="184">
        <v>12</v>
      </c>
      <c r="AC819" s="152">
        <f>IFERROR(AB819/X804,"-")</f>
        <v>8.5714285714285715E-2</v>
      </c>
      <c r="AD819" s="187">
        <f t="shared" si="779"/>
        <v>4114.333333333333</v>
      </c>
      <c r="AE819" s="87">
        <f t="shared" si="809"/>
        <v>6.5692231893578587E-4</v>
      </c>
      <c r="AF819" s="501"/>
      <c r="AG819" s="501"/>
      <c r="AH819" s="102" t="s">
        <v>158</v>
      </c>
      <c r="AI819" s="184">
        <v>454391</v>
      </c>
      <c r="AJ819" s="152">
        <f>IFERROR(AI819/AF804,"-")</f>
        <v>2.2963028135471815E-3</v>
      </c>
      <c r="AK819" s="184">
        <v>29</v>
      </c>
      <c r="AL819" s="152">
        <f>IFERROR(AK819/AG804,"-")</f>
        <v>0.11600000000000001</v>
      </c>
      <c r="AM819" s="187">
        <f t="shared" si="780"/>
        <v>15668.655172413793</v>
      </c>
      <c r="AN819" s="87">
        <f t="shared" si="810"/>
        <v>1.5875622707614825E-3</v>
      </c>
      <c r="AO819" s="501"/>
      <c r="AP819" s="520"/>
      <c r="AQ819" s="102" t="s">
        <v>158</v>
      </c>
      <c r="AR819" s="184">
        <f t="shared" si="775"/>
        <v>2216517</v>
      </c>
      <c r="AS819" s="152">
        <f>IFERROR(AR819/AO804,"-")</f>
        <v>1.3857919470768958E-3</v>
      </c>
      <c r="AT819" s="184">
        <f t="shared" si="776"/>
        <v>218</v>
      </c>
      <c r="AU819" s="152">
        <f>IFERROR(AT819/AP804,"-")</f>
        <v>8.0472499077150234E-2</v>
      </c>
      <c r="AV819" s="187">
        <f t="shared" si="781"/>
        <v>10167.509174311926</v>
      </c>
      <c r="AW819" s="87">
        <f t="shared" si="811"/>
        <v>1.1934088794000109E-2</v>
      </c>
      <c r="AX819" s="98"/>
      <c r="AY819" s="66"/>
      <c r="AZ819" s="66"/>
      <c r="BA819" s="66"/>
      <c r="BB819" s="66"/>
      <c r="BC819" s="66"/>
      <c r="BD819" s="66"/>
      <c r="BE819" s="66"/>
      <c r="BF819" s="66"/>
      <c r="BG819" s="66"/>
      <c r="BH819" s="66"/>
      <c r="BI819" s="66"/>
      <c r="BP819" s="132"/>
      <c r="BQ819" s="132"/>
      <c r="BR819" s="132"/>
      <c r="BS819" s="132"/>
      <c r="BU819" s="66"/>
      <c r="BV819" s="124"/>
    </row>
    <row r="820" spans="2:74" s="10" customFormat="1" ht="14.25" customHeight="1">
      <c r="B820" s="505"/>
      <c r="C820" s="508"/>
      <c r="D820" s="495"/>
      <c r="E820" s="502"/>
      <c r="F820" s="502"/>
      <c r="G820" s="103" t="s">
        <v>81</v>
      </c>
      <c r="H820" s="174">
        <v>153004138</v>
      </c>
      <c r="I820" s="152">
        <f>IFERROR(H820/E804,"-")</f>
        <v>0.13419131771976844</v>
      </c>
      <c r="J820" s="184">
        <v>1481</v>
      </c>
      <c r="K820" s="152">
        <f>IFERROR(J820/F804,"-")</f>
        <v>0.72955665024630545</v>
      </c>
      <c r="L820" s="187">
        <f t="shared" si="777"/>
        <v>103311.36934503714</v>
      </c>
      <c r="M820" s="88">
        <f t="shared" si="807"/>
        <v>8.1075162861991568E-2</v>
      </c>
      <c r="N820" s="502"/>
      <c r="O820" s="502"/>
      <c r="P820" s="103" t="s">
        <v>81</v>
      </c>
      <c r="Q820" s="174">
        <v>23532420</v>
      </c>
      <c r="R820" s="152">
        <f>IFERROR(Q820/N804,"-")</f>
        <v>0.13467520059848473</v>
      </c>
      <c r="S820" s="184">
        <v>218</v>
      </c>
      <c r="T820" s="152">
        <f>IFERROR(S820/O804,"-")</f>
        <v>0.75432525951557095</v>
      </c>
      <c r="U820" s="187">
        <f t="shared" si="778"/>
        <v>107946.88073394496</v>
      </c>
      <c r="V820" s="88">
        <f t="shared" si="808"/>
        <v>1.1934088794000109E-2</v>
      </c>
      <c r="W820" s="502"/>
      <c r="X820" s="502"/>
      <c r="Y820" s="103" t="s">
        <v>81</v>
      </c>
      <c r="Z820" s="174">
        <v>15974606</v>
      </c>
      <c r="AA820" s="152">
        <f>IFERROR(Z820/W804,"-")</f>
        <v>0.18435638358521825</v>
      </c>
      <c r="AB820" s="184">
        <v>110</v>
      </c>
      <c r="AC820" s="152">
        <f>IFERROR(AB820/X804,"-")</f>
        <v>0.7857142857142857</v>
      </c>
      <c r="AD820" s="187">
        <f t="shared" si="779"/>
        <v>145223.69090909092</v>
      </c>
      <c r="AE820" s="88">
        <f t="shared" si="809"/>
        <v>6.0217879235780368E-3</v>
      </c>
      <c r="AF820" s="502"/>
      <c r="AG820" s="502"/>
      <c r="AH820" s="103" t="s">
        <v>81</v>
      </c>
      <c r="AI820" s="174">
        <v>28941627</v>
      </c>
      <c r="AJ820" s="152">
        <f>IFERROR(AI820/AF804,"-")</f>
        <v>0.14625892570216636</v>
      </c>
      <c r="AK820" s="184">
        <v>211</v>
      </c>
      <c r="AL820" s="152">
        <f>IFERROR(AK820/AG804,"-")</f>
        <v>0.84399999999999997</v>
      </c>
      <c r="AM820" s="187">
        <f t="shared" si="780"/>
        <v>137164.10900473932</v>
      </c>
      <c r="AN820" s="88">
        <f t="shared" si="810"/>
        <v>1.1550884107954235E-2</v>
      </c>
      <c r="AO820" s="502"/>
      <c r="AP820" s="521"/>
      <c r="AQ820" s="103" t="s">
        <v>81</v>
      </c>
      <c r="AR820" s="174">
        <f t="shared" si="775"/>
        <v>221452791</v>
      </c>
      <c r="AS820" s="152">
        <f>IFERROR(AR820/AO804,"-")</f>
        <v>0.13845483451085774</v>
      </c>
      <c r="AT820" s="184">
        <f t="shared" si="776"/>
        <v>2020</v>
      </c>
      <c r="AU820" s="152">
        <f>IFERROR(AT820/AP804,"-")</f>
        <v>0.74566260612772239</v>
      </c>
      <c r="AV820" s="187">
        <f t="shared" si="781"/>
        <v>109630.09455445544</v>
      </c>
      <c r="AW820" s="88">
        <f t="shared" si="811"/>
        <v>0.11058192368752395</v>
      </c>
      <c r="AX820" s="98"/>
      <c r="AY820" s="66"/>
      <c r="AZ820" s="66"/>
      <c r="BA820" s="66"/>
      <c r="BB820" s="66"/>
      <c r="BC820" s="66"/>
      <c r="BD820" s="66"/>
      <c r="BE820" s="66"/>
      <c r="BF820" s="66"/>
      <c r="BG820" s="66"/>
      <c r="BH820" s="66"/>
      <c r="BI820" s="66"/>
      <c r="BP820" s="132"/>
      <c r="BQ820" s="132"/>
      <c r="BR820" s="132"/>
      <c r="BS820" s="132"/>
      <c r="BU820" s="66"/>
      <c r="BV820" s="124"/>
    </row>
    <row r="821" spans="2:74" s="10" customFormat="1" ht="14.25" customHeight="1">
      <c r="B821" s="505">
        <v>49</v>
      </c>
      <c r="C821" s="506" t="s">
        <v>27</v>
      </c>
      <c r="D821" s="493">
        <f>BL53</f>
        <v>18593</v>
      </c>
      <c r="E821" s="503">
        <f t="shared" ref="E821" si="812">VLOOKUP(C821,$AY$5:$BI$78,2,0)</f>
        <v>619115530</v>
      </c>
      <c r="F821" s="503">
        <f t="shared" ref="F821" si="813">VLOOKUP(C821,$AY$5:$BI$78,7,0)</f>
        <v>1100</v>
      </c>
      <c r="G821" s="99" t="s">
        <v>144</v>
      </c>
      <c r="H821" s="182">
        <v>8994678</v>
      </c>
      <c r="I821" s="150">
        <f>IFERROR(H821/E821,"-")</f>
        <v>1.4528270676718446E-2</v>
      </c>
      <c r="J821" s="182">
        <v>223</v>
      </c>
      <c r="K821" s="150">
        <f>IFERROR(J821/F821,"-")</f>
        <v>0.20272727272727273</v>
      </c>
      <c r="L821" s="185">
        <f t="shared" si="777"/>
        <v>40334.878923766817</v>
      </c>
      <c r="M821" s="85">
        <f>IFERROR(J821/$BL$53,0)</f>
        <v>1.1993761092884419E-2</v>
      </c>
      <c r="N821" s="503">
        <f t="shared" ref="N821" si="814">VLOOKUP(C821,$AY$5:$BI$78,3,0)</f>
        <v>100959370</v>
      </c>
      <c r="O821" s="503">
        <f t="shared" ref="O821" si="815">VLOOKUP(C821,$AY$5:$BI$78,8,0)</f>
        <v>137</v>
      </c>
      <c r="P821" s="99" t="s">
        <v>144</v>
      </c>
      <c r="Q821" s="182">
        <v>851096</v>
      </c>
      <c r="R821" s="150">
        <f>IFERROR(Q821/N821,"-")</f>
        <v>8.4300843002487035E-3</v>
      </c>
      <c r="S821" s="182">
        <v>30</v>
      </c>
      <c r="T821" s="150">
        <f>IFERROR(S821/O821,"-")</f>
        <v>0.21897810218978103</v>
      </c>
      <c r="U821" s="185">
        <f t="shared" si="778"/>
        <v>28369.866666666665</v>
      </c>
      <c r="V821" s="85">
        <f>IFERROR(S821/$BL$53,0)</f>
        <v>1.613510460926155E-3</v>
      </c>
      <c r="W821" s="503">
        <f t="shared" ref="W821" si="816">VLOOKUP(C821,$AY$5:$BI$78,4,0)</f>
        <v>45386220</v>
      </c>
      <c r="X821" s="503">
        <f t="shared" ref="X821" si="817">VLOOKUP(C821,$AY$5:$BI$78,9,0)</f>
        <v>86</v>
      </c>
      <c r="Y821" s="99" t="s">
        <v>144</v>
      </c>
      <c r="Z821" s="182">
        <v>387614</v>
      </c>
      <c r="AA821" s="150">
        <f>IFERROR(Z821/W821,"-")</f>
        <v>8.5403455057504237E-3</v>
      </c>
      <c r="AB821" s="182">
        <v>19</v>
      </c>
      <c r="AC821" s="150">
        <f>IFERROR(AB821/X821,"-")</f>
        <v>0.22093023255813954</v>
      </c>
      <c r="AD821" s="185">
        <f t="shared" si="779"/>
        <v>20400.736842105263</v>
      </c>
      <c r="AE821" s="85">
        <f>IFERROR(AB821/$BL$53,0)</f>
        <v>1.0218899585865649E-3</v>
      </c>
      <c r="AF821" s="503">
        <f t="shared" ref="AF821" si="818">VLOOKUP(C821,$AY$5:$BI$78,5,0)</f>
        <v>99938310</v>
      </c>
      <c r="AG821" s="503">
        <f t="shared" ref="AG821" si="819">VLOOKUP(C821,$AY$5:$BI$78,10,0)</f>
        <v>131</v>
      </c>
      <c r="AH821" s="99" t="s">
        <v>144</v>
      </c>
      <c r="AI821" s="182">
        <v>734430</v>
      </c>
      <c r="AJ821" s="150">
        <f>IFERROR(AI821/AF821,"-")</f>
        <v>7.348833495383302E-3</v>
      </c>
      <c r="AK821" s="182">
        <v>33</v>
      </c>
      <c r="AL821" s="150">
        <f>IFERROR(AK821/AG821,"-")</f>
        <v>0.25190839694656486</v>
      </c>
      <c r="AM821" s="185">
        <f t="shared" si="780"/>
        <v>22255.454545454544</v>
      </c>
      <c r="AN821" s="85">
        <f>IFERROR(AK821/$BL$53,0)</f>
        <v>1.7748615070187705E-3</v>
      </c>
      <c r="AO821" s="503">
        <f t="shared" ref="AO821" si="820">VLOOKUP(C821,$AY$5:$BI$78,6,0)</f>
        <v>865399430</v>
      </c>
      <c r="AP821" s="519">
        <f t="shared" ref="AP821" si="821">VLOOKUP(C821,$AY$5:$BI$78,11,0)</f>
        <v>1454</v>
      </c>
      <c r="AQ821" s="99" t="s">
        <v>144</v>
      </c>
      <c r="AR821" s="182">
        <f t="shared" si="775"/>
        <v>10967818</v>
      </c>
      <c r="AS821" s="150">
        <f>IFERROR(AR821/AO821,"-")</f>
        <v>1.2673706059639998E-2</v>
      </c>
      <c r="AT821" s="182">
        <f t="shared" si="776"/>
        <v>305</v>
      </c>
      <c r="AU821" s="150">
        <f>IFERROR(AT821/AP821,"-")</f>
        <v>0.20976616231086659</v>
      </c>
      <c r="AV821" s="185">
        <f t="shared" si="781"/>
        <v>35960.059016393439</v>
      </c>
      <c r="AW821" s="85">
        <f>IFERROR(AT821/$BL$53,0)</f>
        <v>1.640402301941591E-2</v>
      </c>
      <c r="AX821" s="98"/>
      <c r="AY821" s="66"/>
      <c r="AZ821" s="66"/>
      <c r="BA821" s="66"/>
      <c r="BB821" s="66"/>
      <c r="BC821" s="66"/>
      <c r="BD821" s="66"/>
      <c r="BE821" s="66"/>
      <c r="BF821" s="66"/>
      <c r="BG821" s="66"/>
      <c r="BH821" s="66"/>
      <c r="BI821" s="66"/>
      <c r="BP821" s="132"/>
      <c r="BQ821" s="132"/>
      <c r="BR821" s="132"/>
      <c r="BS821" s="132"/>
      <c r="BU821" s="66"/>
      <c r="BV821" s="124"/>
    </row>
    <row r="822" spans="2:74" s="10" customFormat="1" ht="14.25" customHeight="1">
      <c r="B822" s="505"/>
      <c r="C822" s="507"/>
      <c r="D822" s="494"/>
      <c r="E822" s="501"/>
      <c r="F822" s="501"/>
      <c r="G822" s="100" t="s">
        <v>145</v>
      </c>
      <c r="H822" s="183">
        <v>8095511</v>
      </c>
      <c r="I822" s="151">
        <f>IFERROR(H822/E821,"-")</f>
        <v>1.3075929463439561E-2</v>
      </c>
      <c r="J822" s="183">
        <v>272</v>
      </c>
      <c r="K822" s="151">
        <f>IFERROR(J822/F821,"-")</f>
        <v>0.24727272727272728</v>
      </c>
      <c r="L822" s="186">
        <f t="shared" si="777"/>
        <v>29762.908088235294</v>
      </c>
      <c r="M822" s="86">
        <f t="shared" ref="M822:M837" si="822">IFERROR(J822/$BL$53,0)</f>
        <v>1.4629161512397139E-2</v>
      </c>
      <c r="N822" s="501"/>
      <c r="O822" s="501"/>
      <c r="P822" s="100" t="s">
        <v>145</v>
      </c>
      <c r="Q822" s="183">
        <v>465836</v>
      </c>
      <c r="R822" s="151">
        <f>IFERROR(Q822/N821,"-")</f>
        <v>4.614093768612066E-3</v>
      </c>
      <c r="S822" s="183">
        <v>26</v>
      </c>
      <c r="T822" s="151">
        <f>IFERROR(S822/O821,"-")</f>
        <v>0.18978102189781021</v>
      </c>
      <c r="U822" s="186">
        <f t="shared" si="778"/>
        <v>17916.76923076923</v>
      </c>
      <c r="V822" s="86">
        <f t="shared" ref="V822:V837" si="823">IFERROR(S822/$BL$53,0)</f>
        <v>1.3983757328026676E-3</v>
      </c>
      <c r="W822" s="501"/>
      <c r="X822" s="501"/>
      <c r="Y822" s="100" t="s">
        <v>145</v>
      </c>
      <c r="Z822" s="183">
        <v>1656766</v>
      </c>
      <c r="AA822" s="151">
        <f>IFERROR(Z822/W821,"-")</f>
        <v>3.6503722936168728E-2</v>
      </c>
      <c r="AB822" s="183">
        <v>31</v>
      </c>
      <c r="AC822" s="151">
        <f>IFERROR(AB822/X821,"-")</f>
        <v>0.36046511627906974</v>
      </c>
      <c r="AD822" s="186">
        <f t="shared" si="779"/>
        <v>53444.06451612903</v>
      </c>
      <c r="AE822" s="86">
        <f t="shared" ref="AE822:AE837" si="824">IFERROR(AB822/$BL$53,0)</f>
        <v>1.6672941429570268E-3</v>
      </c>
      <c r="AF822" s="501"/>
      <c r="AG822" s="501"/>
      <c r="AH822" s="100" t="s">
        <v>145</v>
      </c>
      <c r="AI822" s="183">
        <v>3145783</v>
      </c>
      <c r="AJ822" s="151">
        <f>IFERROR(AI822/AF821,"-")</f>
        <v>3.1477248314485208E-2</v>
      </c>
      <c r="AK822" s="183">
        <v>33</v>
      </c>
      <c r="AL822" s="151">
        <f>IFERROR(AK822/AG821,"-")</f>
        <v>0.25190839694656486</v>
      </c>
      <c r="AM822" s="186">
        <f t="shared" si="780"/>
        <v>95326.757575757569</v>
      </c>
      <c r="AN822" s="86">
        <f t="shared" ref="AN822:AN837" si="825">IFERROR(AK822/$BL$53,0)</f>
        <v>1.7748615070187705E-3</v>
      </c>
      <c r="AO822" s="501"/>
      <c r="AP822" s="520"/>
      <c r="AQ822" s="100" t="s">
        <v>145</v>
      </c>
      <c r="AR822" s="183">
        <f t="shared" si="775"/>
        <v>13363896</v>
      </c>
      <c r="AS822" s="151">
        <f>IFERROR(AR822/AO821,"-")</f>
        <v>1.5442459905479716E-2</v>
      </c>
      <c r="AT822" s="183">
        <f t="shared" si="776"/>
        <v>362</v>
      </c>
      <c r="AU822" s="151">
        <f>IFERROR(AT822/AP821,"-")</f>
        <v>0.24896836313617607</v>
      </c>
      <c r="AV822" s="186">
        <f t="shared" si="781"/>
        <v>36916.839779005524</v>
      </c>
      <c r="AW822" s="86">
        <f t="shared" ref="AW822:AW837" si="826">IFERROR(AT822/$BL$53,0)</f>
        <v>1.9469692895175604E-2</v>
      </c>
      <c r="AX822" s="98"/>
      <c r="AY822" s="66"/>
      <c r="AZ822" s="66"/>
      <c r="BA822" s="66"/>
      <c r="BB822" s="66"/>
      <c r="BC822" s="66"/>
      <c r="BD822" s="66"/>
      <c r="BE822" s="66"/>
      <c r="BF822" s="66"/>
      <c r="BG822" s="66"/>
      <c r="BH822" s="66"/>
      <c r="BI822" s="66"/>
      <c r="BP822" s="132"/>
      <c r="BQ822" s="132"/>
      <c r="BR822" s="132"/>
      <c r="BS822" s="132"/>
      <c r="BU822" s="66"/>
      <c r="BV822" s="124"/>
    </row>
    <row r="823" spans="2:74" s="10" customFormat="1" ht="14.25" customHeight="1">
      <c r="B823" s="505"/>
      <c r="C823" s="507"/>
      <c r="D823" s="494"/>
      <c r="E823" s="501"/>
      <c r="F823" s="501"/>
      <c r="G823" s="101" t="s">
        <v>146</v>
      </c>
      <c r="H823" s="183">
        <v>23578099</v>
      </c>
      <c r="I823" s="151">
        <f>IFERROR(H823/E821,"-")</f>
        <v>3.8083520534527703E-2</v>
      </c>
      <c r="J823" s="183">
        <v>351</v>
      </c>
      <c r="K823" s="151">
        <f>IFERROR(J823/F821,"-")</f>
        <v>0.31909090909090909</v>
      </c>
      <c r="L823" s="186">
        <f t="shared" si="777"/>
        <v>67174.071225071224</v>
      </c>
      <c r="M823" s="86">
        <f t="shared" si="822"/>
        <v>1.8878072392836013E-2</v>
      </c>
      <c r="N823" s="501"/>
      <c r="O823" s="501"/>
      <c r="P823" s="101" t="s">
        <v>146</v>
      </c>
      <c r="Q823" s="183">
        <v>6542849</v>
      </c>
      <c r="R823" s="151">
        <f>IFERROR(Q823/N821,"-")</f>
        <v>6.4806753449432181E-2</v>
      </c>
      <c r="S823" s="183">
        <v>44</v>
      </c>
      <c r="T823" s="151">
        <f>IFERROR(S823/O821,"-")</f>
        <v>0.32116788321167883</v>
      </c>
      <c r="U823" s="186">
        <f t="shared" si="778"/>
        <v>148701.11363636365</v>
      </c>
      <c r="V823" s="86">
        <f t="shared" si="823"/>
        <v>2.3664820093583605E-3</v>
      </c>
      <c r="W823" s="501"/>
      <c r="X823" s="501"/>
      <c r="Y823" s="101" t="s">
        <v>146</v>
      </c>
      <c r="Z823" s="183">
        <v>655299</v>
      </c>
      <c r="AA823" s="151">
        <f>IFERROR(Z823/W821,"-")</f>
        <v>1.4438281046537913E-2</v>
      </c>
      <c r="AB823" s="183">
        <v>28</v>
      </c>
      <c r="AC823" s="151">
        <f>IFERROR(AB823/X821,"-")</f>
        <v>0.32558139534883723</v>
      </c>
      <c r="AD823" s="186">
        <f t="shared" si="779"/>
        <v>23403.535714285714</v>
      </c>
      <c r="AE823" s="86">
        <f t="shared" si="824"/>
        <v>1.5059430968644113E-3</v>
      </c>
      <c r="AF823" s="501"/>
      <c r="AG823" s="501"/>
      <c r="AH823" s="101" t="s">
        <v>146</v>
      </c>
      <c r="AI823" s="183">
        <v>3212273</v>
      </c>
      <c r="AJ823" s="151">
        <f>IFERROR(AI823/AF821,"-")</f>
        <v>3.2142558744489479E-2</v>
      </c>
      <c r="AK823" s="183">
        <v>52</v>
      </c>
      <c r="AL823" s="151">
        <f>IFERROR(AK823/AG821,"-")</f>
        <v>0.39694656488549618</v>
      </c>
      <c r="AM823" s="186">
        <f t="shared" si="780"/>
        <v>61774.480769230766</v>
      </c>
      <c r="AN823" s="86">
        <f t="shared" si="825"/>
        <v>2.7967514656053352E-3</v>
      </c>
      <c r="AO823" s="501"/>
      <c r="AP823" s="520"/>
      <c r="AQ823" s="101" t="s">
        <v>146</v>
      </c>
      <c r="AR823" s="183">
        <f t="shared" si="775"/>
        <v>33988520</v>
      </c>
      <c r="AS823" s="151">
        <f>IFERROR(AR823/AO821,"-")</f>
        <v>3.9274950758865189E-2</v>
      </c>
      <c r="AT823" s="183">
        <f t="shared" si="776"/>
        <v>475</v>
      </c>
      <c r="AU823" s="151">
        <f>IFERROR(AT823/AP821,"-")</f>
        <v>0.32668500687757906</v>
      </c>
      <c r="AV823" s="186">
        <f t="shared" si="781"/>
        <v>71554.778947368424</v>
      </c>
      <c r="AW823" s="86">
        <f t="shared" si="826"/>
        <v>2.5547248964664121E-2</v>
      </c>
      <c r="AX823" s="98"/>
      <c r="AY823" s="66"/>
      <c r="AZ823" s="66"/>
      <c r="BA823" s="66"/>
      <c r="BB823" s="66"/>
      <c r="BC823" s="66"/>
      <c r="BD823" s="66"/>
      <c r="BE823" s="66"/>
      <c r="BF823" s="66"/>
      <c r="BG823" s="66"/>
      <c r="BH823" s="66"/>
      <c r="BI823" s="66"/>
      <c r="BP823" s="132"/>
      <c r="BQ823" s="132"/>
      <c r="BR823" s="132"/>
      <c r="BS823" s="132"/>
      <c r="BU823" s="66"/>
      <c r="BV823" s="124"/>
    </row>
    <row r="824" spans="2:74" s="10" customFormat="1" ht="14.25" customHeight="1">
      <c r="B824" s="505"/>
      <c r="C824" s="507"/>
      <c r="D824" s="494"/>
      <c r="E824" s="501"/>
      <c r="F824" s="501"/>
      <c r="G824" s="101" t="s">
        <v>147</v>
      </c>
      <c r="H824" s="183">
        <v>3151518</v>
      </c>
      <c r="I824" s="151">
        <f>IFERROR(H824/E821,"-")</f>
        <v>5.0903552685877549E-3</v>
      </c>
      <c r="J824" s="183">
        <v>56</v>
      </c>
      <c r="K824" s="151">
        <f>IFERROR(J824/F821,"-")</f>
        <v>5.0909090909090911E-2</v>
      </c>
      <c r="L824" s="186">
        <f t="shared" si="777"/>
        <v>56277.107142857145</v>
      </c>
      <c r="M824" s="86">
        <f t="shared" si="822"/>
        <v>3.0118861937288226E-3</v>
      </c>
      <c r="N824" s="501"/>
      <c r="O824" s="501"/>
      <c r="P824" s="101" t="s">
        <v>147</v>
      </c>
      <c r="Q824" s="183">
        <v>72869</v>
      </c>
      <c r="R824" s="151">
        <f>IFERROR(Q824/N821,"-")</f>
        <v>7.2176559738833549E-4</v>
      </c>
      <c r="S824" s="183">
        <v>6</v>
      </c>
      <c r="T824" s="151">
        <f>IFERROR(S824/O821,"-")</f>
        <v>4.3795620437956206E-2</v>
      </c>
      <c r="U824" s="186">
        <f t="shared" si="778"/>
        <v>12144.833333333334</v>
      </c>
      <c r="V824" s="86">
        <f t="shared" si="823"/>
        <v>3.2270209218523098E-4</v>
      </c>
      <c r="W824" s="501"/>
      <c r="X824" s="501"/>
      <c r="Y824" s="101" t="s">
        <v>147</v>
      </c>
      <c r="Z824" s="183">
        <v>1874320</v>
      </c>
      <c r="AA824" s="151">
        <f>IFERROR(Z824/W821,"-")</f>
        <v>4.1297116173146825E-2</v>
      </c>
      <c r="AB824" s="183">
        <v>5</v>
      </c>
      <c r="AC824" s="151">
        <f>IFERROR(AB824/X821,"-")</f>
        <v>5.8139534883720929E-2</v>
      </c>
      <c r="AD824" s="186">
        <f t="shared" si="779"/>
        <v>374864</v>
      </c>
      <c r="AE824" s="86">
        <f t="shared" si="824"/>
        <v>2.6891841015435914E-4</v>
      </c>
      <c r="AF824" s="501"/>
      <c r="AG824" s="501"/>
      <c r="AH824" s="101" t="s">
        <v>147</v>
      </c>
      <c r="AI824" s="183">
        <v>56155</v>
      </c>
      <c r="AJ824" s="151">
        <f>IFERROR(AI824/AF821,"-")</f>
        <v>5.618966340335353E-4</v>
      </c>
      <c r="AK824" s="183">
        <v>6</v>
      </c>
      <c r="AL824" s="151">
        <f>IFERROR(AK824/AG821,"-")</f>
        <v>4.5801526717557252E-2</v>
      </c>
      <c r="AM824" s="186">
        <f t="shared" si="780"/>
        <v>9359.1666666666661</v>
      </c>
      <c r="AN824" s="86">
        <f t="shared" si="825"/>
        <v>3.2270209218523098E-4</v>
      </c>
      <c r="AO824" s="501"/>
      <c r="AP824" s="520"/>
      <c r="AQ824" s="101" t="s">
        <v>147</v>
      </c>
      <c r="AR824" s="183">
        <f t="shared" si="775"/>
        <v>5154862</v>
      </c>
      <c r="AS824" s="151">
        <f>IFERROR(AR824/AO821,"-")</f>
        <v>5.9566274500550574E-3</v>
      </c>
      <c r="AT824" s="183">
        <f t="shared" si="776"/>
        <v>73</v>
      </c>
      <c r="AU824" s="151">
        <f>IFERROR(AT824/AP821,"-")</f>
        <v>5.0206327372764786E-2</v>
      </c>
      <c r="AV824" s="186">
        <f t="shared" si="781"/>
        <v>70614.547945205486</v>
      </c>
      <c r="AW824" s="86">
        <f t="shared" si="826"/>
        <v>3.9262087882536443E-3</v>
      </c>
      <c r="AX824" s="98"/>
      <c r="AY824" s="66"/>
      <c r="AZ824" s="66"/>
      <c r="BA824" s="66"/>
      <c r="BB824" s="66"/>
      <c r="BC824" s="66"/>
      <c r="BD824" s="66"/>
      <c r="BE824" s="66"/>
      <c r="BF824" s="66"/>
      <c r="BG824" s="66"/>
      <c r="BH824" s="66"/>
      <c r="BI824" s="66"/>
      <c r="BP824" s="132"/>
      <c r="BQ824" s="132"/>
      <c r="BR824" s="132"/>
      <c r="BS824" s="132"/>
      <c r="BU824" s="66"/>
      <c r="BV824" s="124"/>
    </row>
    <row r="825" spans="2:74" s="10" customFormat="1" ht="14.25" customHeight="1">
      <c r="B825" s="505"/>
      <c r="C825" s="507"/>
      <c r="D825" s="494"/>
      <c r="E825" s="501"/>
      <c r="F825" s="501"/>
      <c r="G825" s="101" t="s">
        <v>148</v>
      </c>
      <c r="H825" s="183">
        <v>21250338</v>
      </c>
      <c r="I825" s="151">
        <f>IFERROR(H825/E821,"-")</f>
        <v>3.4323703687420021E-2</v>
      </c>
      <c r="J825" s="183">
        <v>400</v>
      </c>
      <c r="K825" s="151">
        <f>IFERROR(J825/F821,"-")</f>
        <v>0.36363636363636365</v>
      </c>
      <c r="L825" s="186">
        <f t="shared" si="777"/>
        <v>53125.845000000001</v>
      </c>
      <c r="M825" s="86">
        <f t="shared" si="822"/>
        <v>2.1513472812348732E-2</v>
      </c>
      <c r="N825" s="501"/>
      <c r="O825" s="501"/>
      <c r="P825" s="101" t="s">
        <v>148</v>
      </c>
      <c r="Q825" s="183">
        <v>4252744</v>
      </c>
      <c r="R825" s="151">
        <f>IFERROR(Q825/N821,"-")</f>
        <v>4.2123321490615484E-2</v>
      </c>
      <c r="S825" s="183">
        <v>52</v>
      </c>
      <c r="T825" s="151">
        <f>IFERROR(S825/O821,"-")</f>
        <v>0.37956204379562042</v>
      </c>
      <c r="U825" s="186">
        <f t="shared" si="778"/>
        <v>81783.538461538468</v>
      </c>
      <c r="V825" s="86">
        <f t="shared" si="823"/>
        <v>2.7967514656053352E-3</v>
      </c>
      <c r="W825" s="501"/>
      <c r="X825" s="501"/>
      <c r="Y825" s="101" t="s">
        <v>148</v>
      </c>
      <c r="Z825" s="183">
        <v>761818</v>
      </c>
      <c r="AA825" s="151">
        <f>IFERROR(Z825/W821,"-")</f>
        <v>1.6785226881639404E-2</v>
      </c>
      <c r="AB825" s="183">
        <v>31</v>
      </c>
      <c r="AC825" s="151">
        <f>IFERROR(AB825/X821,"-")</f>
        <v>0.36046511627906974</v>
      </c>
      <c r="AD825" s="186">
        <f t="shared" si="779"/>
        <v>24574.774193548386</v>
      </c>
      <c r="AE825" s="86">
        <f t="shared" si="824"/>
        <v>1.6672941429570268E-3</v>
      </c>
      <c r="AF825" s="501"/>
      <c r="AG825" s="501"/>
      <c r="AH825" s="101" t="s">
        <v>148</v>
      </c>
      <c r="AI825" s="183">
        <v>2724484</v>
      </c>
      <c r="AJ825" s="151">
        <f>IFERROR(AI825/AF821,"-")</f>
        <v>2.7261657716645397E-2</v>
      </c>
      <c r="AK825" s="183">
        <v>59</v>
      </c>
      <c r="AL825" s="151">
        <f>IFERROR(AK825/AG821,"-")</f>
        <v>0.45038167938931295</v>
      </c>
      <c r="AM825" s="186">
        <f t="shared" si="780"/>
        <v>46177.694915254237</v>
      </c>
      <c r="AN825" s="86">
        <f t="shared" si="825"/>
        <v>3.1732372398214381E-3</v>
      </c>
      <c r="AO825" s="501"/>
      <c r="AP825" s="520"/>
      <c r="AQ825" s="101" t="s">
        <v>148</v>
      </c>
      <c r="AR825" s="183">
        <f t="shared" si="775"/>
        <v>28989384</v>
      </c>
      <c r="AS825" s="151">
        <f>IFERROR(AR825/AO821,"-")</f>
        <v>3.3498270272722508E-2</v>
      </c>
      <c r="AT825" s="183">
        <f t="shared" si="776"/>
        <v>542</v>
      </c>
      <c r="AU825" s="151">
        <f>IFERROR(AT825/AP821,"-")</f>
        <v>0.37276478679504815</v>
      </c>
      <c r="AV825" s="186">
        <f t="shared" si="781"/>
        <v>53485.948339483395</v>
      </c>
      <c r="AW825" s="86">
        <f t="shared" si="826"/>
        <v>2.9150755660732535E-2</v>
      </c>
      <c r="AX825" s="98"/>
      <c r="AY825" s="66"/>
      <c r="AZ825" s="66"/>
      <c r="BA825" s="66"/>
      <c r="BB825" s="66"/>
      <c r="BC825" s="66"/>
      <c r="BD825" s="66"/>
      <c r="BE825" s="66"/>
      <c r="BF825" s="66"/>
      <c r="BG825" s="66"/>
      <c r="BH825" s="66"/>
      <c r="BI825" s="66"/>
      <c r="BP825" s="132"/>
      <c r="BQ825" s="132"/>
      <c r="BR825" s="132"/>
      <c r="BS825" s="132"/>
      <c r="BU825" s="66"/>
      <c r="BV825" s="124"/>
    </row>
    <row r="826" spans="2:74" s="10" customFormat="1" ht="14.25" customHeight="1">
      <c r="B826" s="505"/>
      <c r="C826" s="507"/>
      <c r="D826" s="494"/>
      <c r="E826" s="501"/>
      <c r="F826" s="501"/>
      <c r="G826" s="101" t="s">
        <v>149</v>
      </c>
      <c r="H826" s="183">
        <v>23231866</v>
      </c>
      <c r="I826" s="151">
        <f>IFERROR(H826/E821,"-")</f>
        <v>3.7524282422700658E-2</v>
      </c>
      <c r="J826" s="183">
        <v>402</v>
      </c>
      <c r="K826" s="151">
        <f>IFERROR(J826/F821,"-")</f>
        <v>0.36545454545454548</v>
      </c>
      <c r="L826" s="186">
        <f t="shared" si="777"/>
        <v>57790.711442786072</v>
      </c>
      <c r="M826" s="86">
        <f t="shared" si="822"/>
        <v>2.1621040176410478E-2</v>
      </c>
      <c r="N826" s="501"/>
      <c r="O826" s="501"/>
      <c r="P826" s="101" t="s">
        <v>149</v>
      </c>
      <c r="Q826" s="183">
        <v>3448872</v>
      </c>
      <c r="R826" s="151">
        <f>IFERROR(Q826/N821,"-")</f>
        <v>3.4160989712990482E-2</v>
      </c>
      <c r="S826" s="183">
        <v>51</v>
      </c>
      <c r="T826" s="151">
        <f>IFERROR(S826/O821,"-")</f>
        <v>0.37226277372262773</v>
      </c>
      <c r="U826" s="186">
        <f t="shared" si="778"/>
        <v>67624.941176470587</v>
      </c>
      <c r="V826" s="86">
        <f t="shared" si="823"/>
        <v>2.7429677835744634E-3</v>
      </c>
      <c r="W826" s="501"/>
      <c r="X826" s="501"/>
      <c r="Y826" s="101" t="s">
        <v>149</v>
      </c>
      <c r="Z826" s="183">
        <v>1424987</v>
      </c>
      <c r="AA826" s="151">
        <f>IFERROR(Z826/W821,"-")</f>
        <v>3.1396908577096747E-2</v>
      </c>
      <c r="AB826" s="183">
        <v>33</v>
      </c>
      <c r="AC826" s="151">
        <f>IFERROR(AB826/X821,"-")</f>
        <v>0.38372093023255816</v>
      </c>
      <c r="AD826" s="186">
        <f t="shared" si="779"/>
        <v>43181.42424242424</v>
      </c>
      <c r="AE826" s="86">
        <f t="shared" si="824"/>
        <v>1.7748615070187705E-3</v>
      </c>
      <c r="AF826" s="501"/>
      <c r="AG826" s="501"/>
      <c r="AH826" s="101" t="s">
        <v>149</v>
      </c>
      <c r="AI826" s="183">
        <v>3710608</v>
      </c>
      <c r="AJ826" s="151">
        <f>IFERROR(AI826/AF821,"-")</f>
        <v>3.7128984870766775E-2</v>
      </c>
      <c r="AK826" s="183">
        <v>58</v>
      </c>
      <c r="AL826" s="151">
        <f>IFERROR(AK826/AG821,"-")</f>
        <v>0.44274809160305345</v>
      </c>
      <c r="AM826" s="186">
        <f t="shared" si="780"/>
        <v>63976</v>
      </c>
      <c r="AN826" s="86">
        <f t="shared" si="825"/>
        <v>3.1194535577905662E-3</v>
      </c>
      <c r="AO826" s="501"/>
      <c r="AP826" s="520"/>
      <c r="AQ826" s="101" t="s">
        <v>149</v>
      </c>
      <c r="AR826" s="183">
        <f t="shared" si="775"/>
        <v>31816333</v>
      </c>
      <c r="AS826" s="151">
        <f>IFERROR(AR826/AO821,"-")</f>
        <v>3.676491097295962E-2</v>
      </c>
      <c r="AT826" s="183">
        <f t="shared" si="776"/>
        <v>544</v>
      </c>
      <c r="AU826" s="151">
        <f>IFERROR(AT826/AP821,"-")</f>
        <v>0.37414030261348008</v>
      </c>
      <c r="AV826" s="186">
        <f t="shared" si="781"/>
        <v>58485.90625</v>
      </c>
      <c r="AW826" s="86">
        <f t="shared" si="826"/>
        <v>2.9258323024794277E-2</v>
      </c>
      <c r="AX826" s="98"/>
      <c r="AY826" s="66"/>
      <c r="AZ826" s="66"/>
      <c r="BA826" s="66"/>
      <c r="BB826" s="66"/>
      <c r="BC826" s="66"/>
      <c r="BD826" s="66"/>
      <c r="BE826" s="66"/>
      <c r="BF826" s="66"/>
      <c r="BG826" s="66"/>
      <c r="BH826" s="66"/>
      <c r="BI826" s="66"/>
      <c r="BP826" s="132"/>
      <c r="BQ826" s="132"/>
      <c r="BR826" s="132"/>
      <c r="BS826" s="132"/>
      <c r="BU826" s="66"/>
      <c r="BV826" s="124"/>
    </row>
    <row r="827" spans="2:74" s="10" customFormat="1" ht="14.25" customHeight="1">
      <c r="B827" s="505"/>
      <c r="C827" s="507"/>
      <c r="D827" s="494"/>
      <c r="E827" s="501"/>
      <c r="F827" s="501"/>
      <c r="G827" s="101" t="s">
        <v>150</v>
      </c>
      <c r="H827" s="183">
        <v>13769938</v>
      </c>
      <c r="I827" s="151">
        <f>IFERROR(H827/E821,"-")</f>
        <v>2.2241306077397219E-2</v>
      </c>
      <c r="J827" s="183">
        <v>128</v>
      </c>
      <c r="K827" s="151">
        <f>IFERROR(J827/F821,"-")</f>
        <v>0.11636363636363636</v>
      </c>
      <c r="L827" s="186">
        <f t="shared" si="777"/>
        <v>107577.640625</v>
      </c>
      <c r="M827" s="86">
        <f t="shared" si="822"/>
        <v>6.8843112999515945E-3</v>
      </c>
      <c r="N827" s="501"/>
      <c r="O827" s="501"/>
      <c r="P827" s="101" t="s">
        <v>150</v>
      </c>
      <c r="Q827" s="183">
        <v>965796</v>
      </c>
      <c r="R827" s="151">
        <f>IFERROR(Q827/N821,"-")</f>
        <v>9.5661848920016047E-3</v>
      </c>
      <c r="S827" s="183">
        <v>21</v>
      </c>
      <c r="T827" s="151">
        <f>IFERROR(S827/O821,"-")</f>
        <v>0.15328467153284672</v>
      </c>
      <c r="U827" s="186">
        <f t="shared" si="778"/>
        <v>45990.285714285717</v>
      </c>
      <c r="V827" s="86">
        <f t="shared" si="823"/>
        <v>1.1294573226483084E-3</v>
      </c>
      <c r="W827" s="501"/>
      <c r="X827" s="501"/>
      <c r="Y827" s="101" t="s">
        <v>150</v>
      </c>
      <c r="Z827" s="183">
        <v>109590</v>
      </c>
      <c r="AA827" s="151">
        <f>IFERROR(Z827/W821,"-")</f>
        <v>2.4146095444828848E-3</v>
      </c>
      <c r="AB827" s="183">
        <v>3</v>
      </c>
      <c r="AC827" s="151">
        <f>IFERROR(AB827/X821,"-")</f>
        <v>3.4883720930232558E-2</v>
      </c>
      <c r="AD827" s="186">
        <f t="shared" si="779"/>
        <v>36530</v>
      </c>
      <c r="AE827" s="86">
        <f t="shared" si="824"/>
        <v>1.6135104609261549E-4</v>
      </c>
      <c r="AF827" s="501"/>
      <c r="AG827" s="501"/>
      <c r="AH827" s="101" t="s">
        <v>150</v>
      </c>
      <c r="AI827" s="183">
        <v>3866124</v>
      </c>
      <c r="AJ827" s="151">
        <f>IFERROR(AI827/AF821,"-")</f>
        <v>3.8685104841176522E-2</v>
      </c>
      <c r="AK827" s="183">
        <v>25</v>
      </c>
      <c r="AL827" s="151">
        <f>IFERROR(AK827/AG821,"-")</f>
        <v>0.19083969465648856</v>
      </c>
      <c r="AM827" s="186">
        <f t="shared" si="780"/>
        <v>154644.96</v>
      </c>
      <c r="AN827" s="86">
        <f t="shared" si="825"/>
        <v>1.3445920507717958E-3</v>
      </c>
      <c r="AO827" s="501"/>
      <c r="AP827" s="520"/>
      <c r="AQ827" s="101" t="s">
        <v>150</v>
      </c>
      <c r="AR827" s="183">
        <f t="shared" si="775"/>
        <v>18711448</v>
      </c>
      <c r="AS827" s="151">
        <f>IFERROR(AR827/AO821,"-")</f>
        <v>2.162174754379027E-2</v>
      </c>
      <c r="AT827" s="183">
        <f t="shared" si="776"/>
        <v>177</v>
      </c>
      <c r="AU827" s="151">
        <f>IFERROR(AT827/AP821,"-")</f>
        <v>0.12173314993122421</v>
      </c>
      <c r="AV827" s="186">
        <f t="shared" si="781"/>
        <v>105714.39548022598</v>
      </c>
      <c r="AW827" s="86">
        <f t="shared" si="826"/>
        <v>9.5197117194643147E-3</v>
      </c>
      <c r="AX827" s="98"/>
      <c r="AY827" s="66"/>
      <c r="AZ827" s="66"/>
      <c r="BA827" s="66"/>
      <c r="BB827" s="66"/>
      <c r="BC827" s="66"/>
      <c r="BD827" s="66"/>
      <c r="BE827" s="66"/>
      <c r="BF827" s="66"/>
      <c r="BG827" s="66"/>
      <c r="BH827" s="66"/>
      <c r="BI827" s="66"/>
      <c r="BP827" s="132"/>
      <c r="BQ827" s="132"/>
      <c r="BR827" s="132"/>
      <c r="BS827" s="132"/>
      <c r="BU827" s="66"/>
      <c r="BV827" s="124"/>
    </row>
    <row r="828" spans="2:74" s="10" customFormat="1" ht="14.25" customHeight="1">
      <c r="B828" s="505"/>
      <c r="C828" s="507"/>
      <c r="D828" s="494"/>
      <c r="E828" s="501"/>
      <c r="F828" s="501"/>
      <c r="G828" s="101" t="s">
        <v>160</v>
      </c>
      <c r="H828" s="183">
        <v>0</v>
      </c>
      <c r="I828" s="151">
        <f>IFERROR(H828/E821,"-")</f>
        <v>0</v>
      </c>
      <c r="J828" s="183">
        <v>0</v>
      </c>
      <c r="K828" s="151">
        <f>IFERROR(J828/F821,"-")</f>
        <v>0</v>
      </c>
      <c r="L828" s="186" t="str">
        <f t="shared" si="777"/>
        <v>-</v>
      </c>
      <c r="M828" s="86">
        <f t="shared" si="822"/>
        <v>0</v>
      </c>
      <c r="N828" s="501"/>
      <c r="O828" s="501"/>
      <c r="P828" s="101" t="s">
        <v>160</v>
      </c>
      <c r="Q828" s="183">
        <v>0</v>
      </c>
      <c r="R828" s="151">
        <f>IFERROR(Q828/N821,"-")</f>
        <v>0</v>
      </c>
      <c r="S828" s="183">
        <v>0</v>
      </c>
      <c r="T828" s="151">
        <f>IFERROR(S828/O821,"-")</f>
        <v>0</v>
      </c>
      <c r="U828" s="186" t="str">
        <f t="shared" si="778"/>
        <v>-</v>
      </c>
      <c r="V828" s="86">
        <f t="shared" si="823"/>
        <v>0</v>
      </c>
      <c r="W828" s="501"/>
      <c r="X828" s="501"/>
      <c r="Y828" s="101" t="s">
        <v>160</v>
      </c>
      <c r="Z828" s="183">
        <v>0</v>
      </c>
      <c r="AA828" s="151">
        <f>IFERROR(Z828/W821,"-")</f>
        <v>0</v>
      </c>
      <c r="AB828" s="183">
        <v>0</v>
      </c>
      <c r="AC828" s="151">
        <f>IFERROR(AB828/X821,"-")</f>
        <v>0</v>
      </c>
      <c r="AD828" s="186" t="str">
        <f t="shared" si="779"/>
        <v>-</v>
      </c>
      <c r="AE828" s="86">
        <f t="shared" si="824"/>
        <v>0</v>
      </c>
      <c r="AF828" s="501"/>
      <c r="AG828" s="501"/>
      <c r="AH828" s="101" t="s">
        <v>160</v>
      </c>
      <c r="AI828" s="183">
        <v>0</v>
      </c>
      <c r="AJ828" s="151">
        <f>IFERROR(AI828/AF821,"-")</f>
        <v>0</v>
      </c>
      <c r="AK828" s="183">
        <v>0</v>
      </c>
      <c r="AL828" s="151">
        <f>IFERROR(AK828/AG821,"-")</f>
        <v>0</v>
      </c>
      <c r="AM828" s="186" t="str">
        <f t="shared" si="780"/>
        <v>-</v>
      </c>
      <c r="AN828" s="86">
        <f t="shared" si="825"/>
        <v>0</v>
      </c>
      <c r="AO828" s="501"/>
      <c r="AP828" s="520"/>
      <c r="AQ828" s="101" t="s">
        <v>160</v>
      </c>
      <c r="AR828" s="183">
        <f t="shared" si="775"/>
        <v>0</v>
      </c>
      <c r="AS828" s="151">
        <f>IFERROR(AR828/AO821,"-")</f>
        <v>0</v>
      </c>
      <c r="AT828" s="183">
        <f t="shared" si="776"/>
        <v>0</v>
      </c>
      <c r="AU828" s="151">
        <f>IFERROR(AT828/AP821,"-")</f>
        <v>0</v>
      </c>
      <c r="AV828" s="186" t="str">
        <f t="shared" si="781"/>
        <v>-</v>
      </c>
      <c r="AW828" s="86">
        <f t="shared" si="826"/>
        <v>0</v>
      </c>
      <c r="AX828" s="98"/>
      <c r="AY828" s="66"/>
      <c r="AZ828" s="66"/>
      <c r="BA828" s="66"/>
      <c r="BB828" s="66"/>
      <c r="BC828" s="66"/>
      <c r="BD828" s="66"/>
      <c r="BE828" s="66"/>
      <c r="BF828" s="66"/>
      <c r="BG828" s="66"/>
      <c r="BH828" s="66"/>
      <c r="BI828" s="66"/>
      <c r="BP828" s="132"/>
      <c r="BQ828" s="132"/>
      <c r="BR828" s="132"/>
      <c r="BS828" s="132"/>
      <c r="BU828" s="66"/>
      <c r="BV828" s="124"/>
    </row>
    <row r="829" spans="2:74" s="10" customFormat="1" ht="14.25" customHeight="1">
      <c r="B829" s="505"/>
      <c r="C829" s="507"/>
      <c r="D829" s="494"/>
      <c r="E829" s="501"/>
      <c r="F829" s="501"/>
      <c r="G829" s="101" t="s">
        <v>151</v>
      </c>
      <c r="H829" s="183">
        <v>132634</v>
      </c>
      <c r="I829" s="151">
        <f>IFERROR(H829/E821,"-")</f>
        <v>2.1423142139561578E-4</v>
      </c>
      <c r="J829" s="183">
        <v>10</v>
      </c>
      <c r="K829" s="151">
        <f>IFERROR(J829/F821,"-")</f>
        <v>9.0909090909090905E-3</v>
      </c>
      <c r="L829" s="186">
        <f t="shared" si="777"/>
        <v>13263.4</v>
      </c>
      <c r="M829" s="86">
        <f t="shared" si="822"/>
        <v>5.3783682030871828E-4</v>
      </c>
      <c r="N829" s="501"/>
      <c r="O829" s="501"/>
      <c r="P829" s="101" t="s">
        <v>151</v>
      </c>
      <c r="Q829" s="183">
        <v>0</v>
      </c>
      <c r="R829" s="151">
        <f>IFERROR(Q829/N821,"-")</f>
        <v>0</v>
      </c>
      <c r="S829" s="183">
        <v>0</v>
      </c>
      <c r="T829" s="151">
        <f>IFERROR(S829/O821,"-")</f>
        <v>0</v>
      </c>
      <c r="U829" s="186" t="str">
        <f t="shared" si="778"/>
        <v>-</v>
      </c>
      <c r="V829" s="86">
        <f t="shared" si="823"/>
        <v>0</v>
      </c>
      <c r="W829" s="501"/>
      <c r="X829" s="501"/>
      <c r="Y829" s="101" t="s">
        <v>151</v>
      </c>
      <c r="Z829" s="183">
        <v>449</v>
      </c>
      <c r="AA829" s="151">
        <f>IFERROR(Z829/W821,"-")</f>
        <v>9.8928705673219761E-6</v>
      </c>
      <c r="AB829" s="183">
        <v>1</v>
      </c>
      <c r="AC829" s="151">
        <f>IFERROR(AB829/X821,"-")</f>
        <v>1.1627906976744186E-2</v>
      </c>
      <c r="AD829" s="186">
        <f t="shared" si="779"/>
        <v>449</v>
      </c>
      <c r="AE829" s="86">
        <f t="shared" si="824"/>
        <v>5.3783682030871832E-5</v>
      </c>
      <c r="AF829" s="501"/>
      <c r="AG829" s="501"/>
      <c r="AH829" s="101" t="s">
        <v>151</v>
      </c>
      <c r="AI829" s="183">
        <v>51182</v>
      </c>
      <c r="AJ829" s="151">
        <f>IFERROR(AI829/AF821,"-")</f>
        <v>5.1213593665932512E-4</v>
      </c>
      <c r="AK829" s="183">
        <v>2</v>
      </c>
      <c r="AL829" s="151">
        <f>IFERROR(AK829/AG821,"-")</f>
        <v>1.5267175572519083E-2</v>
      </c>
      <c r="AM829" s="186">
        <f t="shared" si="780"/>
        <v>25591</v>
      </c>
      <c r="AN829" s="86">
        <f t="shared" si="825"/>
        <v>1.0756736406174366E-4</v>
      </c>
      <c r="AO829" s="501"/>
      <c r="AP829" s="520"/>
      <c r="AQ829" s="101" t="s">
        <v>151</v>
      </c>
      <c r="AR829" s="183">
        <f t="shared" si="775"/>
        <v>184265</v>
      </c>
      <c r="AS829" s="151">
        <f>IFERROR(AR829/AO821,"-")</f>
        <v>2.1292479936114588E-4</v>
      </c>
      <c r="AT829" s="183">
        <f t="shared" si="776"/>
        <v>13</v>
      </c>
      <c r="AU829" s="151">
        <f>IFERROR(AT829/AP821,"-")</f>
        <v>8.9408528198074277E-3</v>
      </c>
      <c r="AV829" s="186">
        <f t="shared" si="781"/>
        <v>14174.23076923077</v>
      </c>
      <c r="AW829" s="86">
        <f t="shared" si="826"/>
        <v>6.991878664013338E-4</v>
      </c>
      <c r="AX829" s="98"/>
      <c r="AY829" s="66"/>
      <c r="AZ829" s="66"/>
      <c r="BA829" s="66"/>
      <c r="BB829" s="66"/>
      <c r="BC829" s="66"/>
      <c r="BD829" s="66"/>
      <c r="BE829" s="66"/>
      <c r="BF829" s="66"/>
      <c r="BG829" s="66"/>
      <c r="BH829" s="66"/>
      <c r="BI829" s="66"/>
      <c r="BP829" s="132"/>
      <c r="BQ829" s="132"/>
      <c r="BR829" s="132"/>
      <c r="BS829" s="132"/>
      <c r="BU829" s="66"/>
      <c r="BV829" s="124"/>
    </row>
    <row r="830" spans="2:74" s="10" customFormat="1" ht="14.25" customHeight="1">
      <c r="B830" s="505"/>
      <c r="C830" s="507"/>
      <c r="D830" s="494"/>
      <c r="E830" s="501"/>
      <c r="F830" s="501"/>
      <c r="G830" s="101" t="s">
        <v>152</v>
      </c>
      <c r="H830" s="183">
        <v>427935</v>
      </c>
      <c r="I830" s="151">
        <f>IFERROR(H830/E821,"-")</f>
        <v>6.912037887339056E-4</v>
      </c>
      <c r="J830" s="183">
        <v>49</v>
      </c>
      <c r="K830" s="151">
        <f>IFERROR(J830/F821,"-")</f>
        <v>4.4545454545454548E-2</v>
      </c>
      <c r="L830" s="186">
        <f t="shared" si="777"/>
        <v>8733.3673469387759</v>
      </c>
      <c r="M830" s="86">
        <f t="shared" si="822"/>
        <v>2.6354004195127197E-3</v>
      </c>
      <c r="N830" s="501"/>
      <c r="O830" s="501"/>
      <c r="P830" s="101" t="s">
        <v>152</v>
      </c>
      <c r="Q830" s="183">
        <v>75870</v>
      </c>
      <c r="R830" s="151">
        <f>IFERROR(Q830/N821,"-")</f>
        <v>7.5149042629723227E-4</v>
      </c>
      <c r="S830" s="183">
        <v>9</v>
      </c>
      <c r="T830" s="151">
        <f>IFERROR(S830/O821,"-")</f>
        <v>6.569343065693431E-2</v>
      </c>
      <c r="U830" s="186">
        <f t="shared" si="778"/>
        <v>8430</v>
      </c>
      <c r="V830" s="86">
        <f t="shared" si="823"/>
        <v>4.840531382778465E-4</v>
      </c>
      <c r="W830" s="501"/>
      <c r="X830" s="501"/>
      <c r="Y830" s="101" t="s">
        <v>152</v>
      </c>
      <c r="Z830" s="183">
        <v>131528</v>
      </c>
      <c r="AA830" s="151">
        <f>IFERROR(Z830/W821,"-")</f>
        <v>2.8979721157655343E-3</v>
      </c>
      <c r="AB830" s="183">
        <v>8</v>
      </c>
      <c r="AC830" s="151">
        <f>IFERROR(AB830/X821,"-")</f>
        <v>9.3023255813953487E-2</v>
      </c>
      <c r="AD830" s="186">
        <f t="shared" si="779"/>
        <v>16441</v>
      </c>
      <c r="AE830" s="86">
        <f t="shared" si="824"/>
        <v>4.3026945624697466E-4</v>
      </c>
      <c r="AF830" s="501"/>
      <c r="AG830" s="501"/>
      <c r="AH830" s="101" t="s">
        <v>152</v>
      </c>
      <c r="AI830" s="183">
        <v>84875</v>
      </c>
      <c r="AJ830" s="151">
        <f>IFERROR(AI830/AF821,"-")</f>
        <v>8.4927391707944634E-4</v>
      </c>
      <c r="AK830" s="183">
        <v>9</v>
      </c>
      <c r="AL830" s="151">
        <f>IFERROR(AK830/AG821,"-")</f>
        <v>6.8702290076335881E-2</v>
      </c>
      <c r="AM830" s="186">
        <f t="shared" si="780"/>
        <v>9430.5555555555547</v>
      </c>
      <c r="AN830" s="86">
        <f t="shared" si="825"/>
        <v>4.840531382778465E-4</v>
      </c>
      <c r="AO830" s="501"/>
      <c r="AP830" s="520"/>
      <c r="AQ830" s="101" t="s">
        <v>152</v>
      </c>
      <c r="AR830" s="183">
        <f t="shared" si="775"/>
        <v>720208</v>
      </c>
      <c r="AS830" s="151">
        <f>IFERROR(AR830/AO821,"-")</f>
        <v>8.3222610858433319E-4</v>
      </c>
      <c r="AT830" s="183">
        <f t="shared" si="776"/>
        <v>75</v>
      </c>
      <c r="AU830" s="151">
        <f>IFERROR(AT830/AP821,"-")</f>
        <v>5.15818431911967E-2</v>
      </c>
      <c r="AV830" s="186">
        <f t="shared" si="781"/>
        <v>9602.7733333333326</v>
      </c>
      <c r="AW830" s="86">
        <f t="shared" si="826"/>
        <v>4.0337761523153879E-3</v>
      </c>
      <c r="AX830" s="98"/>
      <c r="AY830" s="66"/>
      <c r="AZ830" s="66"/>
      <c r="BA830" s="66"/>
      <c r="BB830" s="66"/>
      <c r="BC830" s="66"/>
      <c r="BD830" s="66"/>
      <c r="BE830" s="66"/>
      <c r="BF830" s="66"/>
      <c r="BG830" s="66"/>
      <c r="BH830" s="66"/>
      <c r="BI830" s="66"/>
      <c r="BP830" s="132"/>
      <c r="BQ830" s="132"/>
      <c r="BR830" s="132"/>
      <c r="BS830" s="132"/>
      <c r="BU830" s="66"/>
      <c r="BV830" s="124"/>
    </row>
    <row r="831" spans="2:74" s="10" customFormat="1" ht="14.25" customHeight="1">
      <c r="B831" s="505"/>
      <c r="C831" s="507"/>
      <c r="D831" s="494"/>
      <c r="E831" s="501"/>
      <c r="F831" s="501"/>
      <c r="G831" s="101" t="s">
        <v>153</v>
      </c>
      <c r="H831" s="183">
        <v>4877</v>
      </c>
      <c r="I831" s="151">
        <f>IFERROR(H831/E821,"-")</f>
        <v>7.8773666039357794E-6</v>
      </c>
      <c r="J831" s="183">
        <v>1</v>
      </c>
      <c r="K831" s="151">
        <f>IFERROR(J831/F821,"-")</f>
        <v>9.0909090909090909E-4</v>
      </c>
      <c r="L831" s="186">
        <f t="shared" si="777"/>
        <v>4877</v>
      </c>
      <c r="M831" s="86">
        <f t="shared" si="822"/>
        <v>5.3783682030871832E-5</v>
      </c>
      <c r="N831" s="501"/>
      <c r="O831" s="501"/>
      <c r="P831" s="101" t="s">
        <v>153</v>
      </c>
      <c r="Q831" s="183">
        <v>929</v>
      </c>
      <c r="R831" s="151">
        <f>IFERROR(Q831/N821,"-")</f>
        <v>9.2017214449733592E-6</v>
      </c>
      <c r="S831" s="183">
        <v>1</v>
      </c>
      <c r="T831" s="151">
        <f>IFERROR(S831/O821,"-")</f>
        <v>7.2992700729927005E-3</v>
      </c>
      <c r="U831" s="186">
        <f t="shared" si="778"/>
        <v>929</v>
      </c>
      <c r="V831" s="86">
        <f t="shared" si="823"/>
        <v>5.3783682030871832E-5</v>
      </c>
      <c r="W831" s="501"/>
      <c r="X831" s="501"/>
      <c r="Y831" s="101" t="s">
        <v>153</v>
      </c>
      <c r="Z831" s="183">
        <v>0</v>
      </c>
      <c r="AA831" s="151">
        <f>IFERROR(Z831/W821,"-")</f>
        <v>0</v>
      </c>
      <c r="AB831" s="183">
        <v>0</v>
      </c>
      <c r="AC831" s="151">
        <f>IFERROR(AB831/X821,"-")</f>
        <v>0</v>
      </c>
      <c r="AD831" s="186" t="str">
        <f t="shared" si="779"/>
        <v>-</v>
      </c>
      <c r="AE831" s="86">
        <f t="shared" si="824"/>
        <v>0</v>
      </c>
      <c r="AF831" s="501"/>
      <c r="AG831" s="501"/>
      <c r="AH831" s="101" t="s">
        <v>153</v>
      </c>
      <c r="AI831" s="183">
        <v>3576</v>
      </c>
      <c r="AJ831" s="151">
        <f>IFERROR(AI831/AF821,"-")</f>
        <v>3.5782073961426804E-5</v>
      </c>
      <c r="AK831" s="183">
        <v>1</v>
      </c>
      <c r="AL831" s="151">
        <f>IFERROR(AK831/AG821,"-")</f>
        <v>7.6335877862595417E-3</v>
      </c>
      <c r="AM831" s="186">
        <f t="shared" si="780"/>
        <v>3576</v>
      </c>
      <c r="AN831" s="86">
        <f t="shared" si="825"/>
        <v>5.3783682030871832E-5</v>
      </c>
      <c r="AO831" s="501"/>
      <c r="AP831" s="520"/>
      <c r="AQ831" s="101" t="s">
        <v>153</v>
      </c>
      <c r="AR831" s="183">
        <f t="shared" si="775"/>
        <v>9382</v>
      </c>
      <c r="AS831" s="151">
        <f>IFERROR(AR831/AO821,"-")</f>
        <v>1.0841236629887773E-5</v>
      </c>
      <c r="AT831" s="183">
        <f t="shared" si="776"/>
        <v>3</v>
      </c>
      <c r="AU831" s="151">
        <f>IFERROR(AT831/AP821,"-")</f>
        <v>2.0632737276478678E-3</v>
      </c>
      <c r="AV831" s="186">
        <f t="shared" si="781"/>
        <v>3127.3333333333335</v>
      </c>
      <c r="AW831" s="86">
        <f t="shared" si="826"/>
        <v>1.6135104609261549E-4</v>
      </c>
      <c r="AX831" s="98"/>
      <c r="AY831" s="66"/>
      <c r="AZ831" s="66"/>
      <c r="BA831" s="66"/>
      <c r="BB831" s="66"/>
      <c r="BC831" s="66"/>
      <c r="BD831" s="66"/>
      <c r="BE831" s="66"/>
      <c r="BF831" s="66"/>
      <c r="BG831" s="66"/>
      <c r="BH831" s="66"/>
      <c r="BI831" s="66"/>
      <c r="BP831" s="132"/>
      <c r="BQ831" s="132"/>
      <c r="BR831" s="132"/>
      <c r="BS831" s="132"/>
      <c r="BU831" s="66"/>
      <c r="BV831" s="124"/>
    </row>
    <row r="832" spans="2:74" s="10" customFormat="1" ht="14.25" customHeight="1">
      <c r="B832" s="505"/>
      <c r="C832" s="507"/>
      <c r="D832" s="494"/>
      <c r="E832" s="501"/>
      <c r="F832" s="501"/>
      <c r="G832" s="101" t="s">
        <v>154</v>
      </c>
      <c r="H832" s="183">
        <v>19032</v>
      </c>
      <c r="I832" s="151">
        <f>IFERROR(H832/E821,"-")</f>
        <v>3.0740627682203353E-5</v>
      </c>
      <c r="J832" s="183">
        <v>3</v>
      </c>
      <c r="K832" s="151">
        <f>IFERROR(J832/F821,"-")</f>
        <v>2.7272727272727275E-3</v>
      </c>
      <c r="L832" s="186">
        <f t="shared" si="777"/>
        <v>6344</v>
      </c>
      <c r="M832" s="86">
        <f t="shared" si="822"/>
        <v>1.6135104609261549E-4</v>
      </c>
      <c r="N832" s="501"/>
      <c r="O832" s="501"/>
      <c r="P832" s="101" t="s">
        <v>154</v>
      </c>
      <c r="Q832" s="183">
        <v>2950</v>
      </c>
      <c r="R832" s="151">
        <f>IFERROR(Q832/N821,"-")</f>
        <v>2.9219675202014433E-5</v>
      </c>
      <c r="S832" s="183">
        <v>1</v>
      </c>
      <c r="T832" s="151">
        <f>IFERROR(S832/O821,"-")</f>
        <v>7.2992700729927005E-3</v>
      </c>
      <c r="U832" s="186">
        <f t="shared" si="778"/>
        <v>2950</v>
      </c>
      <c r="V832" s="86">
        <f t="shared" si="823"/>
        <v>5.3783682030871832E-5</v>
      </c>
      <c r="W832" s="501"/>
      <c r="X832" s="501"/>
      <c r="Y832" s="101" t="s">
        <v>154</v>
      </c>
      <c r="Z832" s="183">
        <v>0</v>
      </c>
      <c r="AA832" s="151">
        <f>IFERROR(Z832/W821,"-")</f>
        <v>0</v>
      </c>
      <c r="AB832" s="183">
        <v>0</v>
      </c>
      <c r="AC832" s="151">
        <f>IFERROR(AB832/X821,"-")</f>
        <v>0</v>
      </c>
      <c r="AD832" s="186" t="str">
        <f t="shared" si="779"/>
        <v>-</v>
      </c>
      <c r="AE832" s="86">
        <f t="shared" si="824"/>
        <v>0</v>
      </c>
      <c r="AF832" s="501"/>
      <c r="AG832" s="501"/>
      <c r="AH832" s="101" t="s">
        <v>154</v>
      </c>
      <c r="AI832" s="183">
        <v>16589</v>
      </c>
      <c r="AJ832" s="151">
        <f>IFERROR(AI832/AF821,"-")</f>
        <v>1.6599240071199923E-4</v>
      </c>
      <c r="AK832" s="183">
        <v>1</v>
      </c>
      <c r="AL832" s="151">
        <f>IFERROR(AK832/AG821,"-")</f>
        <v>7.6335877862595417E-3</v>
      </c>
      <c r="AM832" s="186">
        <f t="shared" si="780"/>
        <v>16589</v>
      </c>
      <c r="AN832" s="86">
        <f t="shared" si="825"/>
        <v>5.3783682030871832E-5</v>
      </c>
      <c r="AO832" s="501"/>
      <c r="AP832" s="520"/>
      <c r="AQ832" s="101" t="s">
        <v>154</v>
      </c>
      <c r="AR832" s="183">
        <f t="shared" si="775"/>
        <v>38571</v>
      </c>
      <c r="AS832" s="151">
        <f>IFERROR(AR832/AO821,"-")</f>
        <v>4.4570170331635185E-5</v>
      </c>
      <c r="AT832" s="183">
        <f t="shared" si="776"/>
        <v>5</v>
      </c>
      <c r="AU832" s="151">
        <f>IFERROR(AT832/AP821,"-")</f>
        <v>3.4387895460797797E-3</v>
      </c>
      <c r="AV832" s="186">
        <f t="shared" si="781"/>
        <v>7714.2</v>
      </c>
      <c r="AW832" s="86">
        <f t="shared" si="826"/>
        <v>2.6891841015435914E-4</v>
      </c>
      <c r="AX832" s="98"/>
      <c r="AY832" s="66"/>
      <c r="AZ832" s="66"/>
      <c r="BA832" s="66"/>
      <c r="BB832" s="66"/>
      <c r="BC832" s="66"/>
      <c r="BD832" s="66"/>
      <c r="BE832" s="66"/>
      <c r="BF832" s="66"/>
      <c r="BG832" s="66"/>
      <c r="BH832" s="66"/>
      <c r="BI832" s="66"/>
      <c r="BP832" s="132"/>
      <c r="BQ832" s="132"/>
      <c r="BR832" s="132"/>
      <c r="BS832" s="132"/>
      <c r="BU832" s="66"/>
      <c r="BV832" s="124"/>
    </row>
    <row r="833" spans="2:74" s="10" customFormat="1" ht="14.25" customHeight="1">
      <c r="B833" s="505"/>
      <c r="C833" s="507"/>
      <c r="D833" s="494"/>
      <c r="E833" s="501"/>
      <c r="F833" s="501"/>
      <c r="G833" s="101" t="s">
        <v>155</v>
      </c>
      <c r="H833" s="183">
        <v>3670703</v>
      </c>
      <c r="I833" s="151">
        <f>IFERROR(H833/E821,"-")</f>
        <v>5.9289467347071719E-3</v>
      </c>
      <c r="J833" s="183">
        <v>106</v>
      </c>
      <c r="K833" s="151">
        <f>IFERROR(J833/F821,"-")</f>
        <v>9.636363636363636E-2</v>
      </c>
      <c r="L833" s="186">
        <f t="shared" si="777"/>
        <v>34629.273584905663</v>
      </c>
      <c r="M833" s="86">
        <f t="shared" si="822"/>
        <v>5.7010702952724141E-3</v>
      </c>
      <c r="N833" s="501"/>
      <c r="O833" s="501"/>
      <c r="P833" s="101" t="s">
        <v>155</v>
      </c>
      <c r="Q833" s="183">
        <v>202455</v>
      </c>
      <c r="R833" s="151">
        <f>IFERROR(Q833/N821,"-")</f>
        <v>2.0053116417029942E-3</v>
      </c>
      <c r="S833" s="183">
        <v>15</v>
      </c>
      <c r="T833" s="151">
        <f>IFERROR(S833/O821,"-")</f>
        <v>0.10948905109489052</v>
      </c>
      <c r="U833" s="186">
        <f t="shared" si="778"/>
        <v>13497</v>
      </c>
      <c r="V833" s="86">
        <f t="shared" si="823"/>
        <v>8.0675523046307748E-4</v>
      </c>
      <c r="W833" s="501"/>
      <c r="X833" s="501"/>
      <c r="Y833" s="101" t="s">
        <v>155</v>
      </c>
      <c r="Z833" s="183">
        <v>359143</v>
      </c>
      <c r="AA833" s="151">
        <f>IFERROR(Z833/W821,"-")</f>
        <v>7.9130405660572754E-3</v>
      </c>
      <c r="AB833" s="183">
        <v>9</v>
      </c>
      <c r="AC833" s="151">
        <f>IFERROR(AB833/X821,"-")</f>
        <v>0.10465116279069768</v>
      </c>
      <c r="AD833" s="186">
        <f t="shared" si="779"/>
        <v>39904.777777777781</v>
      </c>
      <c r="AE833" s="86">
        <f t="shared" si="824"/>
        <v>4.840531382778465E-4</v>
      </c>
      <c r="AF833" s="501"/>
      <c r="AG833" s="501"/>
      <c r="AH833" s="101" t="s">
        <v>155</v>
      </c>
      <c r="AI833" s="183">
        <v>510265</v>
      </c>
      <c r="AJ833" s="151">
        <f>IFERROR(AI833/AF821,"-")</f>
        <v>5.1057997678768032E-3</v>
      </c>
      <c r="AK833" s="183">
        <v>16</v>
      </c>
      <c r="AL833" s="151">
        <f>IFERROR(AK833/AG821,"-")</f>
        <v>0.12213740458015267</v>
      </c>
      <c r="AM833" s="186">
        <f t="shared" si="780"/>
        <v>31891.5625</v>
      </c>
      <c r="AN833" s="86">
        <f t="shared" si="825"/>
        <v>8.6053891249394932E-4</v>
      </c>
      <c r="AO833" s="501"/>
      <c r="AP833" s="520"/>
      <c r="AQ833" s="101" t="s">
        <v>155</v>
      </c>
      <c r="AR833" s="183">
        <f t="shared" si="775"/>
        <v>4742566</v>
      </c>
      <c r="AS833" s="151">
        <f>IFERROR(AR833/AO821,"-")</f>
        <v>5.4802046726561858E-3</v>
      </c>
      <c r="AT833" s="183">
        <f t="shared" si="776"/>
        <v>146</v>
      </c>
      <c r="AU833" s="151">
        <f>IFERROR(AT833/AP821,"-")</f>
        <v>0.10041265474552957</v>
      </c>
      <c r="AV833" s="186">
        <f t="shared" si="781"/>
        <v>32483.328767123287</v>
      </c>
      <c r="AW833" s="86">
        <f t="shared" si="826"/>
        <v>7.8524175765072885E-3</v>
      </c>
      <c r="AX833" s="98"/>
      <c r="AY833" s="66"/>
      <c r="AZ833" s="66"/>
      <c r="BA833" s="66"/>
      <c r="BB833" s="66"/>
      <c r="BC833" s="66"/>
      <c r="BD833" s="66"/>
      <c r="BE833" s="66"/>
      <c r="BF833" s="66"/>
      <c r="BG833" s="66"/>
      <c r="BH833" s="66"/>
      <c r="BI833" s="66"/>
      <c r="BP833" s="132"/>
      <c r="BQ833" s="132"/>
      <c r="BR833" s="132"/>
      <c r="BS833" s="132"/>
      <c r="BU833" s="66"/>
      <c r="BV833" s="124"/>
    </row>
    <row r="834" spans="2:74" s="10" customFormat="1" ht="14.25" customHeight="1">
      <c r="B834" s="505"/>
      <c r="C834" s="507"/>
      <c r="D834" s="494"/>
      <c r="E834" s="501"/>
      <c r="F834" s="501"/>
      <c r="G834" s="101" t="s">
        <v>156</v>
      </c>
      <c r="H834" s="183">
        <v>5450227</v>
      </c>
      <c r="I834" s="151">
        <f>IFERROR(H834/E821,"-")</f>
        <v>8.8032471096307335E-3</v>
      </c>
      <c r="J834" s="183">
        <v>95</v>
      </c>
      <c r="K834" s="151">
        <f>IFERROR(J834/F821,"-")</f>
        <v>8.6363636363636365E-2</v>
      </c>
      <c r="L834" s="186">
        <f t="shared" si="777"/>
        <v>57370.810526315792</v>
      </c>
      <c r="M834" s="86">
        <f t="shared" si="822"/>
        <v>5.1094497929328239E-3</v>
      </c>
      <c r="N834" s="501"/>
      <c r="O834" s="501"/>
      <c r="P834" s="101" t="s">
        <v>156</v>
      </c>
      <c r="Q834" s="183">
        <v>596083</v>
      </c>
      <c r="R834" s="151">
        <f>IFERROR(Q834/N821,"-")</f>
        <v>5.9041870011669051E-3</v>
      </c>
      <c r="S834" s="183">
        <v>9</v>
      </c>
      <c r="T834" s="151">
        <f>IFERROR(S834/O821,"-")</f>
        <v>6.569343065693431E-2</v>
      </c>
      <c r="U834" s="186">
        <f t="shared" si="778"/>
        <v>66231.444444444438</v>
      </c>
      <c r="V834" s="86">
        <f t="shared" si="823"/>
        <v>4.840531382778465E-4</v>
      </c>
      <c r="W834" s="501"/>
      <c r="X834" s="501"/>
      <c r="Y834" s="101" t="s">
        <v>156</v>
      </c>
      <c r="Z834" s="183">
        <v>0</v>
      </c>
      <c r="AA834" s="151">
        <f>IFERROR(Z834/W821,"-")</f>
        <v>0</v>
      </c>
      <c r="AB834" s="183">
        <v>0</v>
      </c>
      <c r="AC834" s="151">
        <f>IFERROR(AB834/X821,"-")</f>
        <v>0</v>
      </c>
      <c r="AD834" s="186" t="str">
        <f t="shared" si="779"/>
        <v>-</v>
      </c>
      <c r="AE834" s="86">
        <f t="shared" si="824"/>
        <v>0</v>
      </c>
      <c r="AF834" s="501"/>
      <c r="AG834" s="501"/>
      <c r="AH834" s="101" t="s">
        <v>156</v>
      </c>
      <c r="AI834" s="183">
        <v>552065</v>
      </c>
      <c r="AJ834" s="151">
        <f>IFERROR(AI834/AF821,"-")</f>
        <v>5.5240577912514226E-3</v>
      </c>
      <c r="AK834" s="183">
        <v>10</v>
      </c>
      <c r="AL834" s="151">
        <f>IFERROR(AK834/AG821,"-")</f>
        <v>7.6335877862595422E-2</v>
      </c>
      <c r="AM834" s="186">
        <f t="shared" si="780"/>
        <v>55206.5</v>
      </c>
      <c r="AN834" s="86">
        <f t="shared" si="825"/>
        <v>5.3783682030871828E-4</v>
      </c>
      <c r="AO834" s="501"/>
      <c r="AP834" s="520"/>
      <c r="AQ834" s="101" t="s">
        <v>156</v>
      </c>
      <c r="AR834" s="183">
        <f t="shared" si="775"/>
        <v>6598375</v>
      </c>
      <c r="AS834" s="151">
        <f>IFERROR(AR834/AO821,"-")</f>
        <v>7.6246583615152139E-3</v>
      </c>
      <c r="AT834" s="183">
        <f t="shared" si="776"/>
        <v>114</v>
      </c>
      <c r="AU834" s="151">
        <f>IFERROR(AT834/AP821,"-")</f>
        <v>7.8404401650618988E-2</v>
      </c>
      <c r="AV834" s="186">
        <f t="shared" si="781"/>
        <v>57880.482456140351</v>
      </c>
      <c r="AW834" s="86">
        <f t="shared" si="826"/>
        <v>6.1313397515193888E-3</v>
      </c>
      <c r="AX834" s="98"/>
      <c r="AY834" s="66"/>
      <c r="AZ834" s="66"/>
      <c r="BA834" s="66"/>
      <c r="BB834" s="66"/>
      <c r="BC834" s="66"/>
      <c r="BD834" s="66"/>
      <c r="BE834" s="66"/>
      <c r="BF834" s="66"/>
      <c r="BG834" s="66"/>
      <c r="BH834" s="66"/>
      <c r="BI834" s="66"/>
      <c r="BP834" s="132"/>
      <c r="BQ834" s="132"/>
      <c r="BR834" s="132"/>
      <c r="BS834" s="132"/>
      <c r="BU834" s="66"/>
      <c r="BV834" s="124"/>
    </row>
    <row r="835" spans="2:74" s="10" customFormat="1" ht="14.25" customHeight="1">
      <c r="B835" s="505"/>
      <c r="C835" s="507"/>
      <c r="D835" s="494"/>
      <c r="E835" s="501"/>
      <c r="F835" s="501"/>
      <c r="G835" s="101" t="s">
        <v>157</v>
      </c>
      <c r="H835" s="183">
        <v>2534044</v>
      </c>
      <c r="I835" s="151">
        <f>IFERROR(H835/E821,"-")</f>
        <v>4.0930066800294934E-3</v>
      </c>
      <c r="J835" s="183">
        <v>61</v>
      </c>
      <c r="K835" s="151">
        <f>IFERROR(J835/F821,"-")</f>
        <v>5.5454545454545458E-2</v>
      </c>
      <c r="L835" s="186">
        <f t="shared" si="777"/>
        <v>41541.704918032789</v>
      </c>
      <c r="M835" s="86">
        <f t="shared" si="822"/>
        <v>3.2808046038831818E-3</v>
      </c>
      <c r="N835" s="501"/>
      <c r="O835" s="501"/>
      <c r="P835" s="101" t="s">
        <v>157</v>
      </c>
      <c r="Q835" s="183">
        <v>787829</v>
      </c>
      <c r="R835" s="151">
        <f>IFERROR(Q835/N821,"-")</f>
        <v>7.8034262693992646E-3</v>
      </c>
      <c r="S835" s="183">
        <v>13</v>
      </c>
      <c r="T835" s="151">
        <f>IFERROR(S835/O821,"-")</f>
        <v>9.4890510948905105E-2</v>
      </c>
      <c r="U835" s="186">
        <f t="shared" si="778"/>
        <v>60602.230769230766</v>
      </c>
      <c r="V835" s="86">
        <f t="shared" si="823"/>
        <v>6.991878664013338E-4</v>
      </c>
      <c r="W835" s="501"/>
      <c r="X835" s="501"/>
      <c r="Y835" s="101" t="s">
        <v>157</v>
      </c>
      <c r="Z835" s="183">
        <v>218943</v>
      </c>
      <c r="AA835" s="151">
        <f>IFERROR(Z835/W821,"-")</f>
        <v>4.8239972396908132E-3</v>
      </c>
      <c r="AB835" s="183">
        <v>7</v>
      </c>
      <c r="AC835" s="151">
        <f>IFERROR(AB835/X821,"-")</f>
        <v>8.1395348837209308E-2</v>
      </c>
      <c r="AD835" s="186">
        <f t="shared" si="779"/>
        <v>31277.571428571428</v>
      </c>
      <c r="AE835" s="86">
        <f t="shared" si="824"/>
        <v>3.7648577421610282E-4</v>
      </c>
      <c r="AF835" s="501"/>
      <c r="AG835" s="501"/>
      <c r="AH835" s="101" t="s">
        <v>157</v>
      </c>
      <c r="AI835" s="183">
        <v>3343033</v>
      </c>
      <c r="AJ835" s="151">
        <f>IFERROR(AI835/AF821,"-")</f>
        <v>3.3450965900864243E-2</v>
      </c>
      <c r="AK835" s="183">
        <v>19</v>
      </c>
      <c r="AL835" s="151">
        <f>IFERROR(AK835/AG821,"-")</f>
        <v>0.14503816793893129</v>
      </c>
      <c r="AM835" s="186">
        <f t="shared" si="780"/>
        <v>175949.10526315789</v>
      </c>
      <c r="AN835" s="86">
        <f t="shared" si="825"/>
        <v>1.0218899585865649E-3</v>
      </c>
      <c r="AO835" s="501"/>
      <c r="AP835" s="520"/>
      <c r="AQ835" s="101" t="s">
        <v>157</v>
      </c>
      <c r="AR835" s="183">
        <f t="shared" si="775"/>
        <v>6883849</v>
      </c>
      <c r="AS835" s="151">
        <f>IFERROR(AR835/AO821,"-")</f>
        <v>7.9545337810079213E-3</v>
      </c>
      <c r="AT835" s="183">
        <f t="shared" si="776"/>
        <v>100</v>
      </c>
      <c r="AU835" s="151">
        <f>IFERROR(AT835/AP821,"-")</f>
        <v>6.8775790921595595E-2</v>
      </c>
      <c r="AV835" s="186">
        <f t="shared" si="781"/>
        <v>68838.490000000005</v>
      </c>
      <c r="AW835" s="86">
        <f t="shared" si="826"/>
        <v>5.378368203087183E-3</v>
      </c>
      <c r="AX835" s="98"/>
      <c r="AY835" s="66"/>
      <c r="AZ835" s="66"/>
      <c r="BA835" s="66"/>
      <c r="BB835" s="66"/>
      <c r="BC835" s="66"/>
      <c r="BD835" s="66"/>
      <c r="BE835" s="66"/>
      <c r="BF835" s="66"/>
      <c r="BG835" s="66"/>
      <c r="BH835" s="66"/>
      <c r="BI835" s="66"/>
      <c r="BP835" s="132"/>
      <c r="BQ835" s="132"/>
      <c r="BR835" s="132"/>
      <c r="BS835" s="132"/>
      <c r="BU835" s="66"/>
      <c r="BV835" s="124"/>
    </row>
    <row r="836" spans="2:74" s="10" customFormat="1" ht="14.25" customHeight="1">
      <c r="B836" s="505"/>
      <c r="C836" s="507"/>
      <c r="D836" s="494"/>
      <c r="E836" s="501"/>
      <c r="F836" s="501"/>
      <c r="G836" s="102" t="s">
        <v>158</v>
      </c>
      <c r="H836" s="184">
        <v>798799</v>
      </c>
      <c r="I836" s="152">
        <f>IFERROR(H836/E821,"-")</f>
        <v>1.2902260746067862E-3</v>
      </c>
      <c r="J836" s="184">
        <v>72</v>
      </c>
      <c r="K836" s="152">
        <f>IFERROR(J836/F821,"-")</f>
        <v>6.545454545454546E-2</v>
      </c>
      <c r="L836" s="187">
        <f t="shared" si="777"/>
        <v>11094.430555555555</v>
      </c>
      <c r="M836" s="87">
        <f t="shared" si="822"/>
        <v>3.872425106222772E-3</v>
      </c>
      <c r="N836" s="501"/>
      <c r="O836" s="501"/>
      <c r="P836" s="102" t="s">
        <v>158</v>
      </c>
      <c r="Q836" s="184">
        <v>174124</v>
      </c>
      <c r="R836" s="152">
        <f>IFERROR(Q836/N821,"-")</f>
        <v>1.7246938050425632E-3</v>
      </c>
      <c r="S836" s="184">
        <v>7</v>
      </c>
      <c r="T836" s="152">
        <f>IFERROR(S836/O821,"-")</f>
        <v>5.1094890510948905E-2</v>
      </c>
      <c r="U836" s="187">
        <f t="shared" si="778"/>
        <v>24874.857142857141</v>
      </c>
      <c r="V836" s="87">
        <f t="shared" si="823"/>
        <v>3.7648577421610282E-4</v>
      </c>
      <c r="W836" s="501"/>
      <c r="X836" s="501"/>
      <c r="Y836" s="102" t="s">
        <v>158</v>
      </c>
      <c r="Z836" s="184">
        <v>29681</v>
      </c>
      <c r="AA836" s="152">
        <f>IFERROR(Z836/W821,"-")</f>
        <v>6.5396501405052014E-4</v>
      </c>
      <c r="AB836" s="184">
        <v>4</v>
      </c>
      <c r="AC836" s="152">
        <f>IFERROR(AB836/X821,"-")</f>
        <v>4.6511627906976744E-2</v>
      </c>
      <c r="AD836" s="187">
        <f t="shared" si="779"/>
        <v>7420.25</v>
      </c>
      <c r="AE836" s="87">
        <f t="shared" si="824"/>
        <v>2.1513472812348733E-4</v>
      </c>
      <c r="AF836" s="501"/>
      <c r="AG836" s="501"/>
      <c r="AH836" s="102" t="s">
        <v>158</v>
      </c>
      <c r="AI836" s="184">
        <v>275399</v>
      </c>
      <c r="AJ836" s="152">
        <f>IFERROR(AI836/AF821,"-")</f>
        <v>2.7556899851518403E-3</v>
      </c>
      <c r="AK836" s="184">
        <v>9</v>
      </c>
      <c r="AL836" s="152">
        <f>IFERROR(AK836/AG821,"-")</f>
        <v>6.8702290076335881E-2</v>
      </c>
      <c r="AM836" s="187">
        <f t="shared" si="780"/>
        <v>30599.888888888891</v>
      </c>
      <c r="AN836" s="87">
        <f t="shared" si="825"/>
        <v>4.840531382778465E-4</v>
      </c>
      <c r="AO836" s="501"/>
      <c r="AP836" s="520"/>
      <c r="AQ836" s="102" t="s">
        <v>158</v>
      </c>
      <c r="AR836" s="184">
        <f t="shared" si="775"/>
        <v>1278003</v>
      </c>
      <c r="AS836" s="152">
        <f>IFERROR(AR836/AO821,"-")</f>
        <v>1.476778185536822E-3</v>
      </c>
      <c r="AT836" s="184">
        <f t="shared" si="776"/>
        <v>92</v>
      </c>
      <c r="AU836" s="152">
        <f>IFERROR(AT836/AP821,"-")</f>
        <v>6.3273727647867956E-2</v>
      </c>
      <c r="AV836" s="187">
        <f t="shared" si="781"/>
        <v>13891.33695652174</v>
      </c>
      <c r="AW836" s="87">
        <f t="shared" si="826"/>
        <v>4.9480987468402083E-3</v>
      </c>
      <c r="AX836" s="98"/>
      <c r="AY836" s="66"/>
      <c r="AZ836" s="66"/>
      <c r="BA836" s="66"/>
      <c r="BB836" s="66"/>
      <c r="BC836" s="66"/>
      <c r="BD836" s="66"/>
      <c r="BE836" s="66"/>
      <c r="BF836" s="66"/>
      <c r="BG836" s="66"/>
      <c r="BH836" s="66"/>
      <c r="BI836" s="66"/>
      <c r="BP836" s="132"/>
      <c r="BQ836" s="132"/>
      <c r="BR836" s="132"/>
      <c r="BS836" s="132"/>
      <c r="BU836" s="66"/>
      <c r="BV836" s="124"/>
    </row>
    <row r="837" spans="2:74" s="10" customFormat="1" ht="14.25" customHeight="1">
      <c r="B837" s="505"/>
      <c r="C837" s="508"/>
      <c r="D837" s="495"/>
      <c r="E837" s="502"/>
      <c r="F837" s="502"/>
      <c r="G837" s="103" t="s">
        <v>81</v>
      </c>
      <c r="H837" s="174">
        <v>115110199</v>
      </c>
      <c r="I837" s="152">
        <f>IFERROR(H837/E821,"-")</f>
        <v>0.18592684793418121</v>
      </c>
      <c r="J837" s="184">
        <v>878</v>
      </c>
      <c r="K837" s="152">
        <f>IFERROR(J837/F821,"-")</f>
        <v>0.79818181818181821</v>
      </c>
      <c r="L837" s="187">
        <f t="shared" si="777"/>
        <v>131105.01025056947</v>
      </c>
      <c r="M837" s="88">
        <f t="shared" si="822"/>
        <v>4.722207282310547E-2</v>
      </c>
      <c r="N837" s="502"/>
      <c r="O837" s="502"/>
      <c r="P837" s="103" t="s">
        <v>81</v>
      </c>
      <c r="Q837" s="174">
        <v>18440302</v>
      </c>
      <c r="R837" s="152">
        <f>IFERROR(Q837/N821,"-")</f>
        <v>0.18265072375154481</v>
      </c>
      <c r="S837" s="184">
        <v>105</v>
      </c>
      <c r="T837" s="152">
        <f>IFERROR(S837/O821,"-")</f>
        <v>0.76642335766423353</v>
      </c>
      <c r="U837" s="187">
        <f t="shared" si="778"/>
        <v>175621.92380952381</v>
      </c>
      <c r="V837" s="88">
        <f t="shared" si="823"/>
        <v>5.6472866132415422E-3</v>
      </c>
      <c r="W837" s="502"/>
      <c r="X837" s="502"/>
      <c r="Y837" s="103" t="s">
        <v>81</v>
      </c>
      <c r="Z837" s="174">
        <v>7610138</v>
      </c>
      <c r="AA837" s="152">
        <f>IFERROR(Z837/W821,"-")</f>
        <v>0.16767507847095439</v>
      </c>
      <c r="AB837" s="184">
        <v>71</v>
      </c>
      <c r="AC837" s="152">
        <f>IFERROR(AB837/X821,"-")</f>
        <v>0.82558139534883723</v>
      </c>
      <c r="AD837" s="187">
        <f t="shared" si="779"/>
        <v>107185.04225352113</v>
      </c>
      <c r="AE837" s="88">
        <f t="shared" si="824"/>
        <v>3.8186414241919001E-3</v>
      </c>
      <c r="AF837" s="502"/>
      <c r="AG837" s="502"/>
      <c r="AH837" s="103" t="s">
        <v>81</v>
      </c>
      <c r="AI837" s="174">
        <v>22286841</v>
      </c>
      <c r="AJ837" s="152">
        <f>IFERROR(AI837/AF821,"-")</f>
        <v>0.22300598239053673</v>
      </c>
      <c r="AK837" s="184">
        <v>114</v>
      </c>
      <c r="AL837" s="152">
        <f>IFERROR(AK837/AG821,"-")</f>
        <v>0.87022900763358779</v>
      </c>
      <c r="AM837" s="187">
        <f t="shared" si="780"/>
        <v>195498.60526315789</v>
      </c>
      <c r="AN837" s="88">
        <f t="shared" si="825"/>
        <v>6.1313397515193888E-3</v>
      </c>
      <c r="AO837" s="502"/>
      <c r="AP837" s="521"/>
      <c r="AQ837" s="103" t="s">
        <v>81</v>
      </c>
      <c r="AR837" s="174">
        <f t="shared" ref="AR837:AR900" si="827">SUM(H837,Q837,Z837,AI837)</f>
        <v>163447480</v>
      </c>
      <c r="AS837" s="152">
        <f>IFERROR(AR837/AO821,"-")</f>
        <v>0.18886941027913551</v>
      </c>
      <c r="AT837" s="184">
        <f t="shared" ref="AT837:AT900" si="828">SUM(J837,S837,AB837,AK837)</f>
        <v>1168</v>
      </c>
      <c r="AU837" s="152">
        <f>IFERROR(AT837/AP821,"-")</f>
        <v>0.80330123796423658</v>
      </c>
      <c r="AV837" s="187">
        <f t="shared" si="781"/>
        <v>139937.9109589041</v>
      </c>
      <c r="AW837" s="88">
        <f t="shared" si="826"/>
        <v>6.2819340612058308E-2</v>
      </c>
      <c r="AX837" s="98"/>
      <c r="AY837" s="66"/>
      <c r="AZ837" s="66"/>
      <c r="BA837" s="66"/>
      <c r="BB837" s="66"/>
      <c r="BC837" s="66"/>
      <c r="BD837" s="66"/>
      <c r="BE837" s="66"/>
      <c r="BF837" s="66"/>
      <c r="BG837" s="66"/>
      <c r="BH837" s="66"/>
      <c r="BI837" s="66"/>
      <c r="BP837" s="132"/>
      <c r="BQ837" s="132"/>
      <c r="BR837" s="132"/>
      <c r="BS837" s="132"/>
      <c r="BU837" s="66"/>
      <c r="BV837" s="124"/>
    </row>
    <row r="838" spans="2:74" s="10" customFormat="1" ht="14.25" customHeight="1">
      <c r="B838" s="505">
        <v>50</v>
      </c>
      <c r="C838" s="506" t="s">
        <v>16</v>
      </c>
      <c r="D838" s="493">
        <f>BL54</f>
        <v>16401</v>
      </c>
      <c r="E838" s="503">
        <f t="shared" ref="E838" si="829">VLOOKUP(C838,$AY$5:$BI$78,2,0)</f>
        <v>768049090</v>
      </c>
      <c r="F838" s="503">
        <f t="shared" ref="F838" si="830">VLOOKUP(C838,$AY$5:$BI$78,7,0)</f>
        <v>1396</v>
      </c>
      <c r="G838" s="99" t="s">
        <v>144</v>
      </c>
      <c r="H838" s="182">
        <v>11198595</v>
      </c>
      <c r="I838" s="150">
        <f>IFERROR(H838/E838,"-")</f>
        <v>1.4580571926724111E-2</v>
      </c>
      <c r="J838" s="182">
        <v>231</v>
      </c>
      <c r="K838" s="150">
        <f>IFERROR(J838/F838,"-")</f>
        <v>0.16547277936962751</v>
      </c>
      <c r="L838" s="185">
        <f t="shared" ref="L838:L901" si="831">IFERROR(H838/J838,"-")</f>
        <v>48478.766233766233</v>
      </c>
      <c r="M838" s="85">
        <f>IFERROR(J838/$BL$54,0)</f>
        <v>1.4084507042253521E-2</v>
      </c>
      <c r="N838" s="503">
        <f t="shared" ref="N838" si="832">VLOOKUP(C838,$AY$5:$BI$78,3,0)</f>
        <v>105370600</v>
      </c>
      <c r="O838" s="503">
        <f t="shared" ref="O838" si="833">VLOOKUP(C838,$AY$5:$BI$78,8,0)</f>
        <v>191</v>
      </c>
      <c r="P838" s="99" t="s">
        <v>144</v>
      </c>
      <c r="Q838" s="182">
        <v>431835</v>
      </c>
      <c r="R838" s="150">
        <f>IFERROR(Q838/N838,"-")</f>
        <v>4.0982494168202519E-3</v>
      </c>
      <c r="S838" s="182">
        <v>30</v>
      </c>
      <c r="T838" s="150">
        <f>IFERROR(S838/O838,"-")</f>
        <v>0.15706806282722513</v>
      </c>
      <c r="U838" s="185">
        <f t="shared" ref="U838:U901" si="834">IFERROR(Q838/S838,"-")</f>
        <v>14394.5</v>
      </c>
      <c r="V838" s="85">
        <f>IFERROR(S838/$BL$54,0)</f>
        <v>1.8291567587342234E-3</v>
      </c>
      <c r="W838" s="503">
        <f t="shared" ref="W838" si="835">VLOOKUP(C838,$AY$5:$BI$78,4,0)</f>
        <v>45504400</v>
      </c>
      <c r="X838" s="503">
        <f t="shared" ref="X838" si="836">VLOOKUP(C838,$AY$5:$BI$78,9,0)</f>
        <v>104</v>
      </c>
      <c r="Y838" s="99" t="s">
        <v>144</v>
      </c>
      <c r="Z838" s="182">
        <v>448749</v>
      </c>
      <c r="AA838" s="150">
        <f>IFERROR(Z838/W838,"-")</f>
        <v>9.8616617294151783E-3</v>
      </c>
      <c r="AB838" s="182">
        <v>27</v>
      </c>
      <c r="AC838" s="150">
        <f>IFERROR(AB838/X838,"-")</f>
        <v>0.25961538461538464</v>
      </c>
      <c r="AD838" s="185">
        <f t="shared" ref="AD838:AD901" si="837">IFERROR(Z838/AB838,"-")</f>
        <v>16620.333333333332</v>
      </c>
      <c r="AE838" s="85">
        <f>IFERROR(AB838/$BL$54,0)</f>
        <v>1.6462410828608012E-3</v>
      </c>
      <c r="AF838" s="503">
        <f t="shared" ref="AF838" si="838">VLOOKUP(C838,$AY$5:$BI$78,5,0)</f>
        <v>127785460</v>
      </c>
      <c r="AG838" s="503">
        <f t="shared" ref="AG838" si="839">VLOOKUP(C838,$AY$5:$BI$78,10,0)</f>
        <v>204</v>
      </c>
      <c r="AH838" s="99" t="s">
        <v>144</v>
      </c>
      <c r="AI838" s="182">
        <v>3014946</v>
      </c>
      <c r="AJ838" s="150">
        <f>IFERROR(AI838/AF838,"-")</f>
        <v>2.3593811064263493E-2</v>
      </c>
      <c r="AK838" s="182">
        <v>47</v>
      </c>
      <c r="AL838" s="150">
        <f>IFERROR(AK838/AG838,"-")</f>
        <v>0.23039215686274508</v>
      </c>
      <c r="AM838" s="185">
        <f t="shared" ref="AM838:AM901" si="840">IFERROR(AI838/AK838,"-")</f>
        <v>64147.787234042553</v>
      </c>
      <c r="AN838" s="85">
        <f>IFERROR(AK838/$BL$54,0)</f>
        <v>2.8656789220169502E-3</v>
      </c>
      <c r="AO838" s="503">
        <f t="shared" ref="AO838" si="841">VLOOKUP(C838,$AY$5:$BI$78,6,0)</f>
        <v>1046709550</v>
      </c>
      <c r="AP838" s="519">
        <f t="shared" ref="AP838" si="842">VLOOKUP(C838,$AY$5:$BI$78,11,0)</f>
        <v>1895</v>
      </c>
      <c r="AQ838" s="99" t="s">
        <v>144</v>
      </c>
      <c r="AR838" s="182">
        <f t="shared" si="827"/>
        <v>15094125</v>
      </c>
      <c r="AS838" s="150">
        <f>IFERROR(AR838/AO838,"-")</f>
        <v>1.4420547705903706E-2</v>
      </c>
      <c r="AT838" s="182">
        <f t="shared" si="828"/>
        <v>335</v>
      </c>
      <c r="AU838" s="150">
        <f>IFERROR(AT838/AP838,"-")</f>
        <v>0.17678100263852242</v>
      </c>
      <c r="AV838" s="185">
        <f t="shared" ref="AV838:AV901" si="843">IFERROR(AR838/AT838,"-")</f>
        <v>45057.089552238809</v>
      </c>
      <c r="AW838" s="85">
        <f>IFERROR(AT838/$BL$54,0)</f>
        <v>2.0425583805865496E-2</v>
      </c>
      <c r="AX838" s="98"/>
      <c r="AY838" s="66"/>
      <c r="AZ838" s="66"/>
      <c r="BA838" s="66"/>
      <c r="BB838" s="66"/>
      <c r="BC838" s="66"/>
      <c r="BD838" s="66"/>
      <c r="BE838" s="66"/>
      <c r="BF838" s="66"/>
      <c r="BG838" s="66"/>
      <c r="BH838" s="66"/>
      <c r="BI838" s="66"/>
      <c r="BP838" s="132"/>
      <c r="BQ838" s="132"/>
      <c r="BR838" s="132"/>
      <c r="BS838" s="132"/>
      <c r="BU838" s="66"/>
      <c r="BV838" s="124"/>
    </row>
    <row r="839" spans="2:74" s="10" customFormat="1" ht="14.25" customHeight="1">
      <c r="B839" s="505"/>
      <c r="C839" s="507"/>
      <c r="D839" s="494"/>
      <c r="E839" s="501"/>
      <c r="F839" s="501"/>
      <c r="G839" s="100" t="s">
        <v>145</v>
      </c>
      <c r="H839" s="183">
        <v>24590948</v>
      </c>
      <c r="I839" s="151">
        <f>IFERROR(H839/E838,"-")</f>
        <v>3.2017417011717314E-2</v>
      </c>
      <c r="J839" s="183">
        <v>337</v>
      </c>
      <c r="K839" s="151">
        <f>IFERROR(J839/F838,"-")</f>
        <v>0.24140401146131804</v>
      </c>
      <c r="L839" s="186">
        <f t="shared" si="831"/>
        <v>72970.172106824932</v>
      </c>
      <c r="M839" s="86">
        <f t="shared" ref="M839:M854" si="844">IFERROR(J839/$BL$54,0)</f>
        <v>2.0547527589781112E-2</v>
      </c>
      <c r="N839" s="501"/>
      <c r="O839" s="501"/>
      <c r="P839" s="100" t="s">
        <v>145</v>
      </c>
      <c r="Q839" s="183">
        <v>5664566</v>
      </c>
      <c r="R839" s="151">
        <f>IFERROR(Q839/N838,"-")</f>
        <v>5.3758505693238909E-2</v>
      </c>
      <c r="S839" s="183">
        <v>64</v>
      </c>
      <c r="T839" s="151">
        <f>IFERROR(S839/O838,"-")</f>
        <v>0.33507853403141363</v>
      </c>
      <c r="U839" s="186">
        <f t="shared" si="834"/>
        <v>88508.84375</v>
      </c>
      <c r="V839" s="86">
        <f t="shared" ref="V839:V854" si="845">IFERROR(S839/$BL$54,0)</f>
        <v>3.9022010852996767E-3</v>
      </c>
      <c r="W839" s="501"/>
      <c r="X839" s="501"/>
      <c r="Y839" s="100" t="s">
        <v>145</v>
      </c>
      <c r="Z839" s="183">
        <v>1987816</v>
      </c>
      <c r="AA839" s="151">
        <f>IFERROR(Z839/W838,"-")</f>
        <v>4.3684039345645694E-2</v>
      </c>
      <c r="AB839" s="183">
        <v>31</v>
      </c>
      <c r="AC839" s="151">
        <f>IFERROR(AB839/X838,"-")</f>
        <v>0.29807692307692307</v>
      </c>
      <c r="AD839" s="186">
        <f t="shared" si="837"/>
        <v>64123.096774193546</v>
      </c>
      <c r="AE839" s="86">
        <f t="shared" ref="AE839:AE854" si="846">IFERROR(AB839/$BL$54,0)</f>
        <v>1.8901286506920309E-3</v>
      </c>
      <c r="AF839" s="501"/>
      <c r="AG839" s="501"/>
      <c r="AH839" s="100" t="s">
        <v>145</v>
      </c>
      <c r="AI839" s="183">
        <v>10046712</v>
      </c>
      <c r="AJ839" s="151">
        <f>IFERROR(AI839/AF838,"-")</f>
        <v>7.8621714864899342E-2</v>
      </c>
      <c r="AK839" s="183">
        <v>69</v>
      </c>
      <c r="AL839" s="151">
        <f>IFERROR(AK839/AG838,"-")</f>
        <v>0.33823529411764708</v>
      </c>
      <c r="AM839" s="186">
        <f t="shared" si="840"/>
        <v>145604.52173913043</v>
      </c>
      <c r="AN839" s="86">
        <f t="shared" ref="AN839:AN854" si="847">IFERROR(AK839/$BL$54,0)</f>
        <v>4.2070605450887141E-3</v>
      </c>
      <c r="AO839" s="501"/>
      <c r="AP839" s="520"/>
      <c r="AQ839" s="100" t="s">
        <v>145</v>
      </c>
      <c r="AR839" s="183">
        <f t="shared" si="827"/>
        <v>42290042</v>
      </c>
      <c r="AS839" s="151">
        <f>IFERROR(AR839/AO838,"-")</f>
        <v>4.0402843367579863E-2</v>
      </c>
      <c r="AT839" s="183">
        <f t="shared" si="828"/>
        <v>501</v>
      </c>
      <c r="AU839" s="151">
        <f>IFERROR(AT839/AP838,"-")</f>
        <v>0.26437994722955144</v>
      </c>
      <c r="AV839" s="186">
        <f t="shared" si="843"/>
        <v>84411.261477045904</v>
      </c>
      <c r="AW839" s="86">
        <f t="shared" ref="AW839:AW854" si="848">IFERROR(AT839/$BL$54,0)</f>
        <v>3.0546917870861532E-2</v>
      </c>
      <c r="AX839" s="98"/>
      <c r="AY839" s="66"/>
      <c r="AZ839" s="66"/>
      <c r="BA839" s="66"/>
      <c r="BB839" s="66"/>
      <c r="BC839" s="66"/>
      <c r="BD839" s="66"/>
      <c r="BE839" s="66"/>
      <c r="BF839" s="66"/>
      <c r="BG839" s="66"/>
      <c r="BH839" s="66"/>
      <c r="BI839" s="66"/>
      <c r="BP839" s="132"/>
      <c r="BQ839" s="132"/>
      <c r="BR839" s="132"/>
      <c r="BS839" s="132"/>
      <c r="BU839" s="66"/>
      <c r="BV839" s="124"/>
    </row>
    <row r="840" spans="2:74" s="10" customFormat="1" ht="14.25" customHeight="1">
      <c r="B840" s="505"/>
      <c r="C840" s="507"/>
      <c r="D840" s="494"/>
      <c r="E840" s="501"/>
      <c r="F840" s="501"/>
      <c r="G840" s="101" t="s">
        <v>146</v>
      </c>
      <c r="H840" s="183">
        <v>11866850</v>
      </c>
      <c r="I840" s="151">
        <f>IFERROR(H840/E838,"-")</f>
        <v>1.5450640010523285E-2</v>
      </c>
      <c r="J840" s="183">
        <v>344</v>
      </c>
      <c r="K840" s="151">
        <f>IFERROR(J840/F838,"-")</f>
        <v>0.24641833810888253</v>
      </c>
      <c r="L840" s="186">
        <f t="shared" si="831"/>
        <v>34496.656976744183</v>
      </c>
      <c r="M840" s="86">
        <f t="shared" si="844"/>
        <v>2.0974330833485762E-2</v>
      </c>
      <c r="N840" s="501"/>
      <c r="O840" s="501"/>
      <c r="P840" s="101" t="s">
        <v>146</v>
      </c>
      <c r="Q840" s="183">
        <v>1562819</v>
      </c>
      <c r="R840" s="151">
        <f>IFERROR(Q840/N838,"-")</f>
        <v>1.4831641843170675E-2</v>
      </c>
      <c r="S840" s="183">
        <v>45</v>
      </c>
      <c r="T840" s="151">
        <f>IFERROR(S840/O838,"-")</f>
        <v>0.2356020942408377</v>
      </c>
      <c r="U840" s="186">
        <f t="shared" si="834"/>
        <v>34729.311111111114</v>
      </c>
      <c r="V840" s="86">
        <f t="shared" si="845"/>
        <v>2.7437351381013352E-3</v>
      </c>
      <c r="W840" s="501"/>
      <c r="X840" s="501"/>
      <c r="Y840" s="101" t="s">
        <v>146</v>
      </c>
      <c r="Z840" s="183">
        <v>692109</v>
      </c>
      <c r="AA840" s="151">
        <f>IFERROR(Z840/W838,"-")</f>
        <v>1.5209715983509287E-2</v>
      </c>
      <c r="AB840" s="183">
        <v>32</v>
      </c>
      <c r="AC840" s="151">
        <f>IFERROR(AB840/X838,"-")</f>
        <v>0.30769230769230771</v>
      </c>
      <c r="AD840" s="186">
        <f t="shared" si="837"/>
        <v>21628.40625</v>
      </c>
      <c r="AE840" s="86">
        <f t="shared" si="846"/>
        <v>1.9511005426498384E-3</v>
      </c>
      <c r="AF840" s="501"/>
      <c r="AG840" s="501"/>
      <c r="AH840" s="101" t="s">
        <v>146</v>
      </c>
      <c r="AI840" s="183">
        <v>1139684</v>
      </c>
      <c r="AJ840" s="151">
        <f>IFERROR(AI840/AF838,"-")</f>
        <v>8.9187298774054576E-3</v>
      </c>
      <c r="AK840" s="183">
        <v>48</v>
      </c>
      <c r="AL840" s="151">
        <f>IFERROR(AK840/AG838,"-")</f>
        <v>0.23529411764705882</v>
      </c>
      <c r="AM840" s="186">
        <f t="shared" si="840"/>
        <v>23743.416666666668</v>
      </c>
      <c r="AN840" s="86">
        <f t="shared" si="847"/>
        <v>2.9266508139747576E-3</v>
      </c>
      <c r="AO840" s="501"/>
      <c r="AP840" s="520"/>
      <c r="AQ840" s="101" t="s">
        <v>146</v>
      </c>
      <c r="AR840" s="183">
        <f t="shared" si="827"/>
        <v>15261462</v>
      </c>
      <c r="AS840" s="151">
        <f>IFERROR(AR840/AO838,"-")</f>
        <v>1.4580417270483488E-2</v>
      </c>
      <c r="AT840" s="183">
        <f t="shared" si="828"/>
        <v>469</v>
      </c>
      <c r="AU840" s="151">
        <f>IFERROR(AT840/AP838,"-")</f>
        <v>0.24749340369393139</v>
      </c>
      <c r="AV840" s="186">
        <f t="shared" si="843"/>
        <v>32540.430703624734</v>
      </c>
      <c r="AW840" s="86">
        <f t="shared" si="848"/>
        <v>2.8595817328211693E-2</v>
      </c>
      <c r="AX840" s="98"/>
      <c r="AY840" s="66"/>
      <c r="AZ840" s="66"/>
      <c r="BA840" s="66"/>
      <c r="BB840" s="66"/>
      <c r="BC840" s="66"/>
      <c r="BD840" s="66"/>
      <c r="BE840" s="66"/>
      <c r="BF840" s="66"/>
      <c r="BG840" s="66"/>
      <c r="BH840" s="66"/>
      <c r="BI840" s="66"/>
      <c r="BP840" s="132"/>
      <c r="BQ840" s="132"/>
      <c r="BR840" s="132"/>
      <c r="BS840" s="132"/>
      <c r="BU840" s="66"/>
      <c r="BV840" s="124"/>
    </row>
    <row r="841" spans="2:74" s="10" customFormat="1" ht="14.25" customHeight="1">
      <c r="B841" s="505"/>
      <c r="C841" s="507"/>
      <c r="D841" s="494"/>
      <c r="E841" s="501"/>
      <c r="F841" s="501"/>
      <c r="G841" s="101" t="s">
        <v>147</v>
      </c>
      <c r="H841" s="183">
        <v>2272210</v>
      </c>
      <c r="I841" s="151">
        <f>IFERROR(H841/E838,"-")</f>
        <v>2.9584176709329868E-3</v>
      </c>
      <c r="J841" s="183">
        <v>60</v>
      </c>
      <c r="K841" s="151">
        <f>IFERROR(J841/F838,"-")</f>
        <v>4.2979942693409739E-2</v>
      </c>
      <c r="L841" s="186">
        <f t="shared" si="831"/>
        <v>37870.166666666664</v>
      </c>
      <c r="M841" s="86">
        <f t="shared" si="844"/>
        <v>3.6583135174684468E-3</v>
      </c>
      <c r="N841" s="501"/>
      <c r="O841" s="501"/>
      <c r="P841" s="101" t="s">
        <v>147</v>
      </c>
      <c r="Q841" s="183">
        <v>47680</v>
      </c>
      <c r="R841" s="151">
        <f>IFERROR(Q841/N838,"-")</f>
        <v>4.5249813515344889E-4</v>
      </c>
      <c r="S841" s="183">
        <v>5</v>
      </c>
      <c r="T841" s="151">
        <f>IFERROR(S841/O838,"-")</f>
        <v>2.6178010471204188E-2</v>
      </c>
      <c r="U841" s="186">
        <f t="shared" si="834"/>
        <v>9536</v>
      </c>
      <c r="V841" s="86">
        <f t="shared" si="845"/>
        <v>3.0485945978903724E-4</v>
      </c>
      <c r="W841" s="501"/>
      <c r="X841" s="501"/>
      <c r="Y841" s="101" t="s">
        <v>147</v>
      </c>
      <c r="Z841" s="183">
        <v>43084</v>
      </c>
      <c r="AA841" s="151">
        <f>IFERROR(Z841/W838,"-")</f>
        <v>9.4680953929729872E-4</v>
      </c>
      <c r="AB841" s="183">
        <v>5</v>
      </c>
      <c r="AC841" s="151">
        <f>IFERROR(AB841/X838,"-")</f>
        <v>4.807692307692308E-2</v>
      </c>
      <c r="AD841" s="186">
        <f t="shared" si="837"/>
        <v>8616.7999999999993</v>
      </c>
      <c r="AE841" s="86">
        <f t="shared" si="846"/>
        <v>3.0485945978903724E-4</v>
      </c>
      <c r="AF841" s="501"/>
      <c r="AG841" s="501"/>
      <c r="AH841" s="101" t="s">
        <v>147</v>
      </c>
      <c r="AI841" s="183">
        <v>28912</v>
      </c>
      <c r="AJ841" s="151">
        <f>IFERROR(AI841/AF838,"-")</f>
        <v>2.2625422328956675E-4</v>
      </c>
      <c r="AK841" s="183">
        <v>5</v>
      </c>
      <c r="AL841" s="151">
        <f>IFERROR(AK841/AG838,"-")</f>
        <v>2.4509803921568627E-2</v>
      </c>
      <c r="AM841" s="186">
        <f t="shared" si="840"/>
        <v>5782.4</v>
      </c>
      <c r="AN841" s="86">
        <f t="shared" si="847"/>
        <v>3.0485945978903724E-4</v>
      </c>
      <c r="AO841" s="501"/>
      <c r="AP841" s="520"/>
      <c r="AQ841" s="101" t="s">
        <v>147</v>
      </c>
      <c r="AR841" s="183">
        <f t="shared" si="827"/>
        <v>2391886</v>
      </c>
      <c r="AS841" s="151">
        <f>IFERROR(AR841/AO838,"-")</f>
        <v>2.2851477757129474E-3</v>
      </c>
      <c r="AT841" s="183">
        <f t="shared" si="828"/>
        <v>75</v>
      </c>
      <c r="AU841" s="151">
        <f>IFERROR(AT841/AP838,"-")</f>
        <v>3.9577836411609502E-2</v>
      </c>
      <c r="AV841" s="186">
        <f t="shared" si="843"/>
        <v>31891.813333333332</v>
      </c>
      <c r="AW841" s="86">
        <f t="shared" si="848"/>
        <v>4.5728918968355589E-3</v>
      </c>
      <c r="AX841" s="98"/>
      <c r="AY841" s="66"/>
      <c r="AZ841" s="66"/>
      <c r="BA841" s="66"/>
      <c r="BB841" s="66"/>
      <c r="BC841" s="66"/>
      <c r="BD841" s="66"/>
      <c r="BE841" s="66"/>
      <c r="BF841" s="66"/>
      <c r="BG841" s="66"/>
      <c r="BH841" s="66"/>
      <c r="BI841" s="66"/>
      <c r="BP841" s="132"/>
      <c r="BQ841" s="132"/>
      <c r="BR841" s="132"/>
      <c r="BS841" s="132"/>
      <c r="BU841" s="66"/>
      <c r="BV841" s="124"/>
    </row>
    <row r="842" spans="2:74" s="10" customFormat="1" ht="14.25" customHeight="1">
      <c r="B842" s="505"/>
      <c r="C842" s="507"/>
      <c r="D842" s="494"/>
      <c r="E842" s="501"/>
      <c r="F842" s="501"/>
      <c r="G842" s="101" t="s">
        <v>148</v>
      </c>
      <c r="H842" s="183">
        <v>25841418</v>
      </c>
      <c r="I842" s="151">
        <f>IFERROR(H842/E838,"-")</f>
        <v>3.3645529089813775E-2</v>
      </c>
      <c r="J842" s="183">
        <v>405</v>
      </c>
      <c r="K842" s="151">
        <f>IFERROR(J842/F838,"-")</f>
        <v>0.29011461318051573</v>
      </c>
      <c r="L842" s="186">
        <f t="shared" si="831"/>
        <v>63805.970370370371</v>
      </c>
      <c r="M842" s="86">
        <f t="shared" si="844"/>
        <v>2.4693616242912018E-2</v>
      </c>
      <c r="N842" s="501"/>
      <c r="O842" s="501"/>
      <c r="P842" s="101" t="s">
        <v>148</v>
      </c>
      <c r="Q842" s="183">
        <v>2196067</v>
      </c>
      <c r="R842" s="151">
        <f>IFERROR(Q842/N838,"-")</f>
        <v>2.0841363720050944E-2</v>
      </c>
      <c r="S842" s="183">
        <v>71</v>
      </c>
      <c r="T842" s="151">
        <f>IFERROR(S842/O838,"-")</f>
        <v>0.37172774869109948</v>
      </c>
      <c r="U842" s="186">
        <f t="shared" si="834"/>
        <v>30930.521126760563</v>
      </c>
      <c r="V842" s="86">
        <f t="shared" si="845"/>
        <v>4.329004329004329E-3</v>
      </c>
      <c r="W842" s="501"/>
      <c r="X842" s="501"/>
      <c r="Y842" s="101" t="s">
        <v>148</v>
      </c>
      <c r="Z842" s="183">
        <v>1007271</v>
      </c>
      <c r="AA842" s="151">
        <f>IFERROR(Z842/W838,"-")</f>
        <v>2.213568358224699E-2</v>
      </c>
      <c r="AB842" s="183">
        <v>48</v>
      </c>
      <c r="AC842" s="151">
        <f>IFERROR(AB842/X838,"-")</f>
        <v>0.46153846153846156</v>
      </c>
      <c r="AD842" s="186">
        <f t="shared" si="837"/>
        <v>20984.8125</v>
      </c>
      <c r="AE842" s="86">
        <f t="shared" si="846"/>
        <v>2.9266508139747576E-3</v>
      </c>
      <c r="AF842" s="501"/>
      <c r="AG842" s="501"/>
      <c r="AH842" s="101" t="s">
        <v>148</v>
      </c>
      <c r="AI842" s="183">
        <v>9822693</v>
      </c>
      <c r="AJ842" s="151">
        <f>IFERROR(AI842/AF838,"-")</f>
        <v>7.6868628089612076E-2</v>
      </c>
      <c r="AK842" s="183">
        <v>77</v>
      </c>
      <c r="AL842" s="151">
        <f>IFERROR(AK842/AG838,"-")</f>
        <v>0.37745098039215685</v>
      </c>
      <c r="AM842" s="186">
        <f t="shared" si="840"/>
        <v>127567.44155844155</v>
      </c>
      <c r="AN842" s="86">
        <f t="shared" si="847"/>
        <v>4.6948356807511738E-3</v>
      </c>
      <c r="AO842" s="501"/>
      <c r="AP842" s="520"/>
      <c r="AQ842" s="101" t="s">
        <v>148</v>
      </c>
      <c r="AR842" s="183">
        <f t="shared" si="827"/>
        <v>38867449</v>
      </c>
      <c r="AS842" s="151">
        <f>IFERROR(AR842/AO838,"-")</f>
        <v>3.7132984025988872E-2</v>
      </c>
      <c r="AT842" s="183">
        <f t="shared" si="828"/>
        <v>601</v>
      </c>
      <c r="AU842" s="151">
        <f>IFERROR(AT842/AP838,"-")</f>
        <v>0.31715039577836412</v>
      </c>
      <c r="AV842" s="186">
        <f t="shared" si="843"/>
        <v>64671.296173044924</v>
      </c>
      <c r="AW842" s="86">
        <f t="shared" si="848"/>
        <v>3.6644107066642277E-2</v>
      </c>
      <c r="AX842" s="98"/>
      <c r="AY842" s="66"/>
      <c r="AZ842" s="66"/>
      <c r="BA842" s="66"/>
      <c r="BB842" s="66"/>
      <c r="BC842" s="66"/>
      <c r="BD842" s="66"/>
      <c r="BE842" s="66"/>
      <c r="BF842" s="66"/>
      <c r="BG842" s="66"/>
      <c r="BH842" s="66"/>
      <c r="BI842" s="66"/>
      <c r="BP842" s="132"/>
      <c r="BQ842" s="132"/>
      <c r="BR842" s="132"/>
      <c r="BS842" s="132"/>
      <c r="BU842" s="66"/>
      <c r="BV842" s="124"/>
    </row>
    <row r="843" spans="2:74" s="10" customFormat="1" ht="14.25" customHeight="1">
      <c r="B843" s="505"/>
      <c r="C843" s="507"/>
      <c r="D843" s="494"/>
      <c r="E843" s="501"/>
      <c r="F843" s="501"/>
      <c r="G843" s="101" t="s">
        <v>149</v>
      </c>
      <c r="H843" s="183">
        <v>25669682</v>
      </c>
      <c r="I843" s="151">
        <f>IFERROR(H843/E838,"-")</f>
        <v>3.3421928798847998E-2</v>
      </c>
      <c r="J843" s="183">
        <v>430</v>
      </c>
      <c r="K843" s="151">
        <f>IFERROR(J843/F838,"-")</f>
        <v>0.30802292263610315</v>
      </c>
      <c r="L843" s="186">
        <f t="shared" si="831"/>
        <v>59696.934883720933</v>
      </c>
      <c r="M843" s="86">
        <f t="shared" si="844"/>
        <v>2.6217913541857204E-2</v>
      </c>
      <c r="N843" s="501"/>
      <c r="O843" s="501"/>
      <c r="P843" s="101" t="s">
        <v>149</v>
      </c>
      <c r="Q843" s="183">
        <v>4898821</v>
      </c>
      <c r="R843" s="151">
        <f>IFERROR(Q843/N838,"-")</f>
        <v>4.6491345783358923E-2</v>
      </c>
      <c r="S843" s="183">
        <v>61</v>
      </c>
      <c r="T843" s="151">
        <f>IFERROR(S843/O838,"-")</f>
        <v>0.3193717277486911</v>
      </c>
      <c r="U843" s="186">
        <f t="shared" si="834"/>
        <v>80308.540983606552</v>
      </c>
      <c r="V843" s="86">
        <f t="shared" si="845"/>
        <v>3.7192854094262543E-3</v>
      </c>
      <c r="W843" s="501"/>
      <c r="X843" s="501"/>
      <c r="Y843" s="101" t="s">
        <v>149</v>
      </c>
      <c r="Z843" s="183">
        <v>1641466</v>
      </c>
      <c r="AA843" s="151">
        <f>IFERROR(Z843/W838,"-")</f>
        <v>3.607268747637591E-2</v>
      </c>
      <c r="AB843" s="183">
        <v>41</v>
      </c>
      <c r="AC843" s="151">
        <f>IFERROR(AB843/X838,"-")</f>
        <v>0.39423076923076922</v>
      </c>
      <c r="AD843" s="186">
        <f t="shared" si="837"/>
        <v>40035.756097560974</v>
      </c>
      <c r="AE843" s="86">
        <f t="shared" si="846"/>
        <v>2.4998475702701054E-3</v>
      </c>
      <c r="AF843" s="501"/>
      <c r="AG843" s="501"/>
      <c r="AH843" s="101" t="s">
        <v>149</v>
      </c>
      <c r="AI843" s="183">
        <v>3881930</v>
      </c>
      <c r="AJ843" s="151">
        <f>IFERROR(AI843/AF838,"-")</f>
        <v>3.037849533115896E-2</v>
      </c>
      <c r="AK843" s="183">
        <v>63</v>
      </c>
      <c r="AL843" s="151">
        <f>IFERROR(AK843/AG838,"-")</f>
        <v>0.30882352941176472</v>
      </c>
      <c r="AM843" s="186">
        <f t="shared" si="840"/>
        <v>61617.936507936509</v>
      </c>
      <c r="AN843" s="86">
        <f t="shared" si="847"/>
        <v>3.8412291933418692E-3</v>
      </c>
      <c r="AO843" s="501"/>
      <c r="AP843" s="520"/>
      <c r="AQ843" s="101" t="s">
        <v>149</v>
      </c>
      <c r="AR843" s="183">
        <f t="shared" si="827"/>
        <v>36091899</v>
      </c>
      <c r="AS843" s="151">
        <f>IFERROR(AR843/AO838,"-")</f>
        <v>3.4481293306247184E-2</v>
      </c>
      <c r="AT843" s="183">
        <f t="shared" si="828"/>
        <v>595</v>
      </c>
      <c r="AU843" s="151">
        <f>IFERROR(AT843/AP838,"-")</f>
        <v>0.31398416886543534</v>
      </c>
      <c r="AV843" s="186">
        <f t="shared" si="843"/>
        <v>60658.653781512607</v>
      </c>
      <c r="AW843" s="86">
        <f t="shared" si="848"/>
        <v>3.6278275714895433E-2</v>
      </c>
      <c r="AX843" s="98"/>
      <c r="AY843" s="66"/>
      <c r="AZ843" s="66"/>
      <c r="BA843" s="66"/>
      <c r="BB843" s="66"/>
      <c r="BC843" s="66"/>
      <c r="BD843" s="66"/>
      <c r="BE843" s="66"/>
      <c r="BF843" s="66"/>
      <c r="BG843" s="66"/>
      <c r="BH843" s="66"/>
      <c r="BI843" s="66"/>
      <c r="BP843" s="132"/>
      <c r="BQ843" s="132"/>
      <c r="BR843" s="132"/>
      <c r="BS843" s="132"/>
      <c r="BU843" s="66"/>
      <c r="BV843" s="124"/>
    </row>
    <row r="844" spans="2:74" s="10" customFormat="1" ht="14.25" customHeight="1">
      <c r="B844" s="505"/>
      <c r="C844" s="507"/>
      <c r="D844" s="494"/>
      <c r="E844" s="501"/>
      <c r="F844" s="501"/>
      <c r="G844" s="101" t="s">
        <v>150</v>
      </c>
      <c r="H844" s="183">
        <v>23451710</v>
      </c>
      <c r="I844" s="151">
        <f>IFERROR(H844/E838,"-")</f>
        <v>3.0534129009904824E-2</v>
      </c>
      <c r="J844" s="183">
        <v>122</v>
      </c>
      <c r="K844" s="151">
        <f>IFERROR(J844/F838,"-")</f>
        <v>8.7392550143266481E-2</v>
      </c>
      <c r="L844" s="186">
        <f t="shared" si="831"/>
        <v>192227.13114754099</v>
      </c>
      <c r="M844" s="86">
        <f t="shared" si="844"/>
        <v>7.4385708188525086E-3</v>
      </c>
      <c r="N844" s="501"/>
      <c r="O844" s="501"/>
      <c r="P844" s="101" t="s">
        <v>150</v>
      </c>
      <c r="Q844" s="183">
        <v>2937165</v>
      </c>
      <c r="R844" s="151">
        <f>IFERROR(Q844/N838,"-")</f>
        <v>2.7874615879571719E-2</v>
      </c>
      <c r="S844" s="183">
        <v>14</v>
      </c>
      <c r="T844" s="151">
        <f>IFERROR(S844/O838,"-")</f>
        <v>7.3298429319371722E-2</v>
      </c>
      <c r="U844" s="186">
        <f t="shared" si="834"/>
        <v>209797.5</v>
      </c>
      <c r="V844" s="86">
        <f t="shared" si="845"/>
        <v>8.5360648740930435E-4</v>
      </c>
      <c r="W844" s="501"/>
      <c r="X844" s="501"/>
      <c r="Y844" s="101" t="s">
        <v>150</v>
      </c>
      <c r="Z844" s="183">
        <v>512456</v>
      </c>
      <c r="AA844" s="151">
        <f>IFERROR(Z844/W838,"-")</f>
        <v>1.1261680189168521E-2</v>
      </c>
      <c r="AB844" s="183">
        <v>15</v>
      </c>
      <c r="AC844" s="151">
        <f>IFERROR(AB844/X838,"-")</f>
        <v>0.14423076923076922</v>
      </c>
      <c r="AD844" s="186">
        <f t="shared" si="837"/>
        <v>34163.73333333333</v>
      </c>
      <c r="AE844" s="86">
        <f t="shared" si="846"/>
        <v>9.1457837936711171E-4</v>
      </c>
      <c r="AF844" s="501"/>
      <c r="AG844" s="501"/>
      <c r="AH844" s="101" t="s">
        <v>150</v>
      </c>
      <c r="AI844" s="183">
        <v>5863742</v>
      </c>
      <c r="AJ844" s="151">
        <f>IFERROR(AI844/AF838,"-")</f>
        <v>4.5887395952559862E-2</v>
      </c>
      <c r="AK844" s="183">
        <v>23</v>
      </c>
      <c r="AL844" s="151">
        <f>IFERROR(AK844/AG838,"-")</f>
        <v>0.11274509803921569</v>
      </c>
      <c r="AM844" s="186">
        <f t="shared" si="840"/>
        <v>254945.30434782608</v>
      </c>
      <c r="AN844" s="86">
        <f t="shared" si="847"/>
        <v>1.4023535150295714E-3</v>
      </c>
      <c r="AO844" s="501"/>
      <c r="AP844" s="520"/>
      <c r="AQ844" s="101" t="s">
        <v>150</v>
      </c>
      <c r="AR844" s="183">
        <f t="shared" si="827"/>
        <v>32765073</v>
      </c>
      <c r="AS844" s="151">
        <f>IFERROR(AR844/AO838,"-")</f>
        <v>3.1302927349807788E-2</v>
      </c>
      <c r="AT844" s="183">
        <f t="shared" si="828"/>
        <v>174</v>
      </c>
      <c r="AU844" s="151">
        <f>IFERROR(AT844/AP838,"-")</f>
        <v>9.1820580474934035E-2</v>
      </c>
      <c r="AV844" s="186">
        <f t="shared" si="843"/>
        <v>188305.0172413793</v>
      </c>
      <c r="AW844" s="86">
        <f t="shared" si="848"/>
        <v>1.0609109200658497E-2</v>
      </c>
      <c r="AX844" s="98"/>
      <c r="AY844" s="66"/>
      <c r="AZ844" s="66"/>
      <c r="BA844" s="66"/>
      <c r="BB844" s="66"/>
      <c r="BC844" s="66"/>
      <c r="BD844" s="66"/>
      <c r="BE844" s="66"/>
      <c r="BF844" s="66"/>
      <c r="BG844" s="66"/>
      <c r="BH844" s="66"/>
      <c r="BI844" s="66"/>
      <c r="BP844" s="132"/>
      <c r="BQ844" s="132"/>
      <c r="BR844" s="132"/>
      <c r="BS844" s="132"/>
      <c r="BU844" s="66"/>
      <c r="BV844" s="124"/>
    </row>
    <row r="845" spans="2:74" s="10" customFormat="1" ht="14.25" customHeight="1">
      <c r="B845" s="505"/>
      <c r="C845" s="507"/>
      <c r="D845" s="494"/>
      <c r="E845" s="501"/>
      <c r="F845" s="501"/>
      <c r="G845" s="101" t="s">
        <v>160</v>
      </c>
      <c r="H845" s="183">
        <v>0</v>
      </c>
      <c r="I845" s="151">
        <f>IFERROR(H845/E838,"-")</f>
        <v>0</v>
      </c>
      <c r="J845" s="183">
        <v>0</v>
      </c>
      <c r="K845" s="151">
        <f>IFERROR(J845/F838,"-")</f>
        <v>0</v>
      </c>
      <c r="L845" s="186" t="str">
        <f t="shared" si="831"/>
        <v>-</v>
      </c>
      <c r="M845" s="86">
        <f t="shared" si="844"/>
        <v>0</v>
      </c>
      <c r="N845" s="501"/>
      <c r="O845" s="501"/>
      <c r="P845" s="101" t="s">
        <v>160</v>
      </c>
      <c r="Q845" s="183">
        <v>0</v>
      </c>
      <c r="R845" s="151">
        <f>IFERROR(Q845/N838,"-")</f>
        <v>0</v>
      </c>
      <c r="S845" s="183">
        <v>0</v>
      </c>
      <c r="T845" s="151">
        <f>IFERROR(S845/O838,"-")</f>
        <v>0</v>
      </c>
      <c r="U845" s="186" t="str">
        <f t="shared" si="834"/>
        <v>-</v>
      </c>
      <c r="V845" s="86">
        <f t="shared" si="845"/>
        <v>0</v>
      </c>
      <c r="W845" s="501"/>
      <c r="X845" s="501"/>
      <c r="Y845" s="101" t="s">
        <v>160</v>
      </c>
      <c r="Z845" s="183">
        <v>0</v>
      </c>
      <c r="AA845" s="151">
        <f>IFERROR(Z845/W838,"-")</f>
        <v>0</v>
      </c>
      <c r="AB845" s="183">
        <v>0</v>
      </c>
      <c r="AC845" s="151">
        <f>IFERROR(AB845/X838,"-")</f>
        <v>0</v>
      </c>
      <c r="AD845" s="186" t="str">
        <f t="shared" si="837"/>
        <v>-</v>
      </c>
      <c r="AE845" s="86">
        <f t="shared" si="846"/>
        <v>0</v>
      </c>
      <c r="AF845" s="501"/>
      <c r="AG845" s="501"/>
      <c r="AH845" s="101" t="s">
        <v>160</v>
      </c>
      <c r="AI845" s="183">
        <v>0</v>
      </c>
      <c r="AJ845" s="151">
        <f>IFERROR(AI845/AF838,"-")</f>
        <v>0</v>
      </c>
      <c r="AK845" s="183">
        <v>0</v>
      </c>
      <c r="AL845" s="151">
        <f>IFERROR(AK845/AG838,"-")</f>
        <v>0</v>
      </c>
      <c r="AM845" s="186" t="str">
        <f t="shared" si="840"/>
        <v>-</v>
      </c>
      <c r="AN845" s="86">
        <f t="shared" si="847"/>
        <v>0</v>
      </c>
      <c r="AO845" s="501"/>
      <c r="AP845" s="520"/>
      <c r="AQ845" s="101" t="s">
        <v>160</v>
      </c>
      <c r="AR845" s="183">
        <f t="shared" si="827"/>
        <v>0</v>
      </c>
      <c r="AS845" s="151">
        <f>IFERROR(AR845/AO838,"-")</f>
        <v>0</v>
      </c>
      <c r="AT845" s="183">
        <f t="shared" si="828"/>
        <v>0</v>
      </c>
      <c r="AU845" s="151">
        <f>IFERROR(AT845/AP838,"-")</f>
        <v>0</v>
      </c>
      <c r="AV845" s="186" t="str">
        <f t="shared" si="843"/>
        <v>-</v>
      </c>
      <c r="AW845" s="86">
        <f t="shared" si="848"/>
        <v>0</v>
      </c>
      <c r="AX845" s="98"/>
      <c r="AY845" s="66"/>
      <c r="AZ845" s="66"/>
      <c r="BA845" s="66"/>
      <c r="BB845" s="66"/>
      <c r="BC845" s="66"/>
      <c r="BD845" s="66"/>
      <c r="BE845" s="66"/>
      <c r="BF845" s="66"/>
      <c r="BG845" s="66"/>
      <c r="BH845" s="66"/>
      <c r="BI845" s="66"/>
      <c r="BP845" s="132"/>
      <c r="BQ845" s="132"/>
      <c r="BR845" s="132"/>
      <c r="BS845" s="132"/>
      <c r="BU845" s="66"/>
      <c r="BV845" s="124"/>
    </row>
    <row r="846" spans="2:74" s="10" customFormat="1" ht="14.25" customHeight="1">
      <c r="B846" s="505"/>
      <c r="C846" s="507"/>
      <c r="D846" s="494"/>
      <c r="E846" s="501"/>
      <c r="F846" s="501"/>
      <c r="G846" s="101" t="s">
        <v>151</v>
      </c>
      <c r="H846" s="183">
        <v>237357</v>
      </c>
      <c r="I846" s="151">
        <f>IFERROR(H846/E838,"-")</f>
        <v>3.0903884021267442E-4</v>
      </c>
      <c r="J846" s="183">
        <v>11</v>
      </c>
      <c r="K846" s="151">
        <f>IFERROR(J846/F838,"-")</f>
        <v>7.8796561604584526E-3</v>
      </c>
      <c r="L846" s="186">
        <f t="shared" si="831"/>
        <v>21577.909090909092</v>
      </c>
      <c r="M846" s="86">
        <f t="shared" si="844"/>
        <v>6.7069081153588194E-4</v>
      </c>
      <c r="N846" s="501"/>
      <c r="O846" s="501"/>
      <c r="P846" s="101" t="s">
        <v>151</v>
      </c>
      <c r="Q846" s="183">
        <v>15622</v>
      </c>
      <c r="R846" s="151">
        <f>IFERROR(Q846/N838,"-")</f>
        <v>1.4825767339276801E-4</v>
      </c>
      <c r="S846" s="183">
        <v>2</v>
      </c>
      <c r="T846" s="151">
        <f>IFERROR(S846/O838,"-")</f>
        <v>1.0471204188481676E-2</v>
      </c>
      <c r="U846" s="186">
        <f t="shared" si="834"/>
        <v>7811</v>
      </c>
      <c r="V846" s="86">
        <f t="shared" si="845"/>
        <v>1.219437839156149E-4</v>
      </c>
      <c r="W846" s="501"/>
      <c r="X846" s="501"/>
      <c r="Y846" s="101" t="s">
        <v>151</v>
      </c>
      <c r="Z846" s="183">
        <v>87859</v>
      </c>
      <c r="AA846" s="151">
        <f>IFERROR(Z846/W838,"-")</f>
        <v>1.930780320144865E-3</v>
      </c>
      <c r="AB846" s="183">
        <v>2</v>
      </c>
      <c r="AC846" s="151">
        <f>IFERROR(AB846/X838,"-")</f>
        <v>1.9230769230769232E-2</v>
      </c>
      <c r="AD846" s="186">
        <f t="shared" si="837"/>
        <v>43929.5</v>
      </c>
      <c r="AE846" s="86">
        <f t="shared" si="846"/>
        <v>1.219437839156149E-4</v>
      </c>
      <c r="AF846" s="501"/>
      <c r="AG846" s="501"/>
      <c r="AH846" s="101" t="s">
        <v>151</v>
      </c>
      <c r="AI846" s="183">
        <v>46656</v>
      </c>
      <c r="AJ846" s="151">
        <f>IFERROR(AI846/AF838,"-")</f>
        <v>3.6511196187735288E-4</v>
      </c>
      <c r="AK846" s="183">
        <v>3</v>
      </c>
      <c r="AL846" s="151">
        <f>IFERROR(AK846/AG838,"-")</f>
        <v>1.4705882352941176E-2</v>
      </c>
      <c r="AM846" s="186">
        <f t="shared" si="840"/>
        <v>15552</v>
      </c>
      <c r="AN846" s="86">
        <f t="shared" si="847"/>
        <v>1.8291567587342235E-4</v>
      </c>
      <c r="AO846" s="501"/>
      <c r="AP846" s="520"/>
      <c r="AQ846" s="101" t="s">
        <v>151</v>
      </c>
      <c r="AR846" s="183">
        <f t="shared" si="827"/>
        <v>387494</v>
      </c>
      <c r="AS846" s="151">
        <f>IFERROR(AR846/AO838,"-")</f>
        <v>3.7020202977989451E-4</v>
      </c>
      <c r="AT846" s="183">
        <f t="shared" si="828"/>
        <v>18</v>
      </c>
      <c r="AU846" s="151">
        <f>IFERROR(AT846/AP838,"-")</f>
        <v>9.4986807387862793E-3</v>
      </c>
      <c r="AV846" s="186">
        <f t="shared" si="843"/>
        <v>21527.444444444445</v>
      </c>
      <c r="AW846" s="86">
        <f t="shared" si="848"/>
        <v>1.097494055240534E-3</v>
      </c>
      <c r="AX846" s="98"/>
      <c r="AY846" s="66"/>
      <c r="AZ846" s="66"/>
      <c r="BA846" s="66"/>
      <c r="BB846" s="66"/>
      <c r="BC846" s="66"/>
      <c r="BD846" s="66"/>
      <c r="BE846" s="66"/>
      <c r="BF846" s="66"/>
      <c r="BG846" s="66"/>
      <c r="BH846" s="66"/>
      <c r="BI846" s="66"/>
      <c r="BP846" s="132"/>
      <c r="BQ846" s="132"/>
      <c r="BR846" s="132"/>
      <c r="BS846" s="132"/>
      <c r="BU846" s="66"/>
      <c r="BV846" s="124"/>
    </row>
    <row r="847" spans="2:74" s="10" customFormat="1" ht="14.25" customHeight="1">
      <c r="B847" s="505"/>
      <c r="C847" s="507"/>
      <c r="D847" s="494"/>
      <c r="E847" s="501"/>
      <c r="F847" s="501"/>
      <c r="G847" s="101" t="s">
        <v>152</v>
      </c>
      <c r="H847" s="183">
        <v>351690</v>
      </c>
      <c r="I847" s="151">
        <f>IFERROR(H847/E838,"-")</f>
        <v>4.5790041883911353E-4</v>
      </c>
      <c r="J847" s="183">
        <v>41</v>
      </c>
      <c r="K847" s="151">
        <f>IFERROR(J847/F838,"-")</f>
        <v>2.9369627507163324E-2</v>
      </c>
      <c r="L847" s="186">
        <f t="shared" si="831"/>
        <v>8577.8048780487807</v>
      </c>
      <c r="M847" s="86">
        <f t="shared" si="844"/>
        <v>2.4998475702701054E-3</v>
      </c>
      <c r="N847" s="501"/>
      <c r="O847" s="501"/>
      <c r="P847" s="101" t="s">
        <v>152</v>
      </c>
      <c r="Q847" s="183">
        <v>8914</v>
      </c>
      <c r="R847" s="151">
        <f>IFERROR(Q847/N838,"-")</f>
        <v>8.4596652197102424E-5</v>
      </c>
      <c r="S847" s="183">
        <v>2</v>
      </c>
      <c r="T847" s="151">
        <f>IFERROR(S847/O838,"-")</f>
        <v>1.0471204188481676E-2</v>
      </c>
      <c r="U847" s="186">
        <f t="shared" si="834"/>
        <v>4457</v>
      </c>
      <c r="V847" s="86">
        <f t="shared" si="845"/>
        <v>1.219437839156149E-4</v>
      </c>
      <c r="W847" s="501"/>
      <c r="X847" s="501"/>
      <c r="Y847" s="101" t="s">
        <v>152</v>
      </c>
      <c r="Z847" s="183">
        <v>142499</v>
      </c>
      <c r="AA847" s="151">
        <f>IFERROR(Z847/W838,"-")</f>
        <v>3.1315433232830233E-3</v>
      </c>
      <c r="AB847" s="183">
        <v>5</v>
      </c>
      <c r="AC847" s="151">
        <f>IFERROR(AB847/X838,"-")</f>
        <v>4.807692307692308E-2</v>
      </c>
      <c r="AD847" s="186">
        <f t="shared" si="837"/>
        <v>28499.8</v>
      </c>
      <c r="AE847" s="86">
        <f t="shared" si="846"/>
        <v>3.0485945978903724E-4</v>
      </c>
      <c r="AF847" s="501"/>
      <c r="AG847" s="501"/>
      <c r="AH847" s="101" t="s">
        <v>152</v>
      </c>
      <c r="AI847" s="183">
        <v>86893</v>
      </c>
      <c r="AJ847" s="151">
        <f>IFERROR(AI847/AF838,"-")</f>
        <v>6.7999129165399567E-4</v>
      </c>
      <c r="AK847" s="183">
        <v>10</v>
      </c>
      <c r="AL847" s="151">
        <f>IFERROR(AK847/AG838,"-")</f>
        <v>4.9019607843137254E-2</v>
      </c>
      <c r="AM847" s="186">
        <f t="shared" si="840"/>
        <v>8689.2999999999993</v>
      </c>
      <c r="AN847" s="86">
        <f t="shared" si="847"/>
        <v>6.0971891957807447E-4</v>
      </c>
      <c r="AO847" s="501"/>
      <c r="AP847" s="520"/>
      <c r="AQ847" s="101" t="s">
        <v>152</v>
      </c>
      <c r="AR847" s="183">
        <f t="shared" si="827"/>
        <v>589996</v>
      </c>
      <c r="AS847" s="151">
        <f>IFERROR(AR847/AO838,"-")</f>
        <v>5.6366735165452539E-4</v>
      </c>
      <c r="AT847" s="183">
        <f t="shared" si="828"/>
        <v>58</v>
      </c>
      <c r="AU847" s="151">
        <f>IFERROR(AT847/AP838,"-")</f>
        <v>3.0606860158311346E-2</v>
      </c>
      <c r="AV847" s="186">
        <f t="shared" si="843"/>
        <v>10172.344827586207</v>
      </c>
      <c r="AW847" s="86">
        <f t="shared" si="848"/>
        <v>3.5363697335528323E-3</v>
      </c>
      <c r="AX847" s="98"/>
      <c r="AY847" s="66"/>
      <c r="AZ847" s="66"/>
      <c r="BA847" s="66"/>
      <c r="BB847" s="66"/>
      <c r="BC847" s="66"/>
      <c r="BD847" s="66"/>
      <c r="BE847" s="66"/>
      <c r="BF847" s="66"/>
      <c r="BG847" s="66"/>
      <c r="BH847" s="66"/>
      <c r="BI847" s="66"/>
      <c r="BP847" s="132"/>
      <c r="BQ847" s="132"/>
      <c r="BR847" s="132"/>
      <c r="BS847" s="132"/>
      <c r="BU847" s="66"/>
      <c r="BV847" s="124"/>
    </row>
    <row r="848" spans="2:74" s="10" customFormat="1" ht="14.25" customHeight="1">
      <c r="B848" s="505"/>
      <c r="C848" s="507"/>
      <c r="D848" s="494"/>
      <c r="E848" s="501"/>
      <c r="F848" s="501"/>
      <c r="G848" s="101" t="s">
        <v>153</v>
      </c>
      <c r="H848" s="183">
        <v>8465</v>
      </c>
      <c r="I848" s="151">
        <f>IFERROR(H848/E838,"-")</f>
        <v>1.1021430934837771E-5</v>
      </c>
      <c r="J848" s="183">
        <v>1</v>
      </c>
      <c r="K848" s="151">
        <f>IFERROR(J848/F838,"-")</f>
        <v>7.1633237822349568E-4</v>
      </c>
      <c r="L848" s="186">
        <f t="shared" si="831"/>
        <v>8465</v>
      </c>
      <c r="M848" s="86">
        <f t="shared" si="844"/>
        <v>6.0971891957807449E-5</v>
      </c>
      <c r="N848" s="501"/>
      <c r="O848" s="501"/>
      <c r="P848" s="101" t="s">
        <v>153</v>
      </c>
      <c r="Q848" s="183">
        <v>0</v>
      </c>
      <c r="R848" s="151">
        <f>IFERROR(Q848/N838,"-")</f>
        <v>0</v>
      </c>
      <c r="S848" s="183">
        <v>0</v>
      </c>
      <c r="T848" s="151">
        <f>IFERROR(S848/O838,"-")</f>
        <v>0</v>
      </c>
      <c r="U848" s="186" t="str">
        <f t="shared" si="834"/>
        <v>-</v>
      </c>
      <c r="V848" s="86">
        <f t="shared" si="845"/>
        <v>0</v>
      </c>
      <c r="W848" s="501"/>
      <c r="X848" s="501"/>
      <c r="Y848" s="101" t="s">
        <v>153</v>
      </c>
      <c r="Z848" s="183">
        <v>0</v>
      </c>
      <c r="AA848" s="151">
        <f>IFERROR(Z848/W838,"-")</f>
        <v>0</v>
      </c>
      <c r="AB848" s="183">
        <v>0</v>
      </c>
      <c r="AC848" s="151">
        <f>IFERROR(AB848/X838,"-")</f>
        <v>0</v>
      </c>
      <c r="AD848" s="186" t="str">
        <f t="shared" si="837"/>
        <v>-</v>
      </c>
      <c r="AE848" s="86">
        <f t="shared" si="846"/>
        <v>0</v>
      </c>
      <c r="AF848" s="501"/>
      <c r="AG848" s="501"/>
      <c r="AH848" s="101" t="s">
        <v>153</v>
      </c>
      <c r="AI848" s="183">
        <v>8880</v>
      </c>
      <c r="AJ848" s="151">
        <f>IFERROR(AI848/AF838,"-")</f>
        <v>6.9491474225627858E-5</v>
      </c>
      <c r="AK848" s="183">
        <v>1</v>
      </c>
      <c r="AL848" s="151">
        <f>IFERROR(AK848/AG838,"-")</f>
        <v>4.9019607843137254E-3</v>
      </c>
      <c r="AM848" s="186">
        <f t="shared" si="840"/>
        <v>8880</v>
      </c>
      <c r="AN848" s="86">
        <f t="shared" si="847"/>
        <v>6.0971891957807449E-5</v>
      </c>
      <c r="AO848" s="501"/>
      <c r="AP848" s="520"/>
      <c r="AQ848" s="101" t="s">
        <v>153</v>
      </c>
      <c r="AR848" s="183">
        <f t="shared" si="827"/>
        <v>17345</v>
      </c>
      <c r="AS848" s="151">
        <f>IFERROR(AR848/AO838,"-")</f>
        <v>1.6570977115857974E-5</v>
      </c>
      <c r="AT848" s="183">
        <f t="shared" si="828"/>
        <v>2</v>
      </c>
      <c r="AU848" s="151">
        <f>IFERROR(AT848/AP838,"-")</f>
        <v>1.0554089709762533E-3</v>
      </c>
      <c r="AV848" s="186">
        <f t="shared" si="843"/>
        <v>8672.5</v>
      </c>
      <c r="AW848" s="86">
        <f t="shared" si="848"/>
        <v>1.219437839156149E-4</v>
      </c>
      <c r="AX848" s="98"/>
      <c r="AY848" s="66"/>
      <c r="AZ848" s="66"/>
      <c r="BA848" s="66"/>
      <c r="BB848" s="66"/>
      <c r="BC848" s="66"/>
      <c r="BD848" s="66"/>
      <c r="BE848" s="66"/>
      <c r="BF848" s="66"/>
      <c r="BG848" s="66"/>
      <c r="BH848" s="66"/>
      <c r="BI848" s="66"/>
      <c r="BP848" s="132"/>
      <c r="BQ848" s="132"/>
      <c r="BR848" s="132"/>
      <c r="BS848" s="132"/>
      <c r="BU848" s="66"/>
      <c r="BV848" s="124"/>
    </row>
    <row r="849" spans="2:74" s="10" customFormat="1" ht="14.25" customHeight="1">
      <c r="B849" s="505"/>
      <c r="C849" s="507"/>
      <c r="D849" s="494"/>
      <c r="E849" s="501"/>
      <c r="F849" s="501"/>
      <c r="G849" s="101" t="s">
        <v>154</v>
      </c>
      <c r="H849" s="183">
        <v>30055</v>
      </c>
      <c r="I849" s="151">
        <f>IFERROR(H849/E838,"-")</f>
        <v>3.913161331914344E-5</v>
      </c>
      <c r="J849" s="183">
        <v>3</v>
      </c>
      <c r="K849" s="151">
        <f>IFERROR(J849/F838,"-")</f>
        <v>2.1489971346704871E-3</v>
      </c>
      <c r="L849" s="186">
        <f t="shared" si="831"/>
        <v>10018.333333333334</v>
      </c>
      <c r="M849" s="86">
        <f t="shared" si="844"/>
        <v>1.8291567587342235E-4</v>
      </c>
      <c r="N849" s="501"/>
      <c r="O849" s="501"/>
      <c r="P849" s="101" t="s">
        <v>154</v>
      </c>
      <c r="Q849" s="183">
        <v>0</v>
      </c>
      <c r="R849" s="151">
        <f>IFERROR(Q849/N838,"-")</f>
        <v>0</v>
      </c>
      <c r="S849" s="183">
        <v>0</v>
      </c>
      <c r="T849" s="151">
        <f>IFERROR(S849/O838,"-")</f>
        <v>0</v>
      </c>
      <c r="U849" s="186" t="str">
        <f t="shared" si="834"/>
        <v>-</v>
      </c>
      <c r="V849" s="86">
        <f t="shared" si="845"/>
        <v>0</v>
      </c>
      <c r="W849" s="501"/>
      <c r="X849" s="501"/>
      <c r="Y849" s="101" t="s">
        <v>154</v>
      </c>
      <c r="Z849" s="183">
        <v>0</v>
      </c>
      <c r="AA849" s="151">
        <f>IFERROR(Z849/W838,"-")</f>
        <v>0</v>
      </c>
      <c r="AB849" s="183">
        <v>0</v>
      </c>
      <c r="AC849" s="151">
        <f>IFERROR(AB849/X838,"-")</f>
        <v>0</v>
      </c>
      <c r="AD849" s="186" t="str">
        <f t="shared" si="837"/>
        <v>-</v>
      </c>
      <c r="AE849" s="86">
        <f t="shared" si="846"/>
        <v>0</v>
      </c>
      <c r="AF849" s="501"/>
      <c r="AG849" s="501"/>
      <c r="AH849" s="101" t="s">
        <v>154</v>
      </c>
      <c r="AI849" s="183">
        <v>0</v>
      </c>
      <c r="AJ849" s="151">
        <f>IFERROR(AI849/AF838,"-")</f>
        <v>0</v>
      </c>
      <c r="AK849" s="183">
        <v>0</v>
      </c>
      <c r="AL849" s="151">
        <f>IFERROR(AK849/AG838,"-")</f>
        <v>0</v>
      </c>
      <c r="AM849" s="186" t="str">
        <f t="shared" si="840"/>
        <v>-</v>
      </c>
      <c r="AN849" s="86">
        <f t="shared" si="847"/>
        <v>0</v>
      </c>
      <c r="AO849" s="501"/>
      <c r="AP849" s="520"/>
      <c r="AQ849" s="101" t="s">
        <v>154</v>
      </c>
      <c r="AR849" s="183">
        <f t="shared" si="827"/>
        <v>30055</v>
      </c>
      <c r="AS849" s="151">
        <f>IFERROR(AR849/AO838,"-")</f>
        <v>2.8713791710412884E-5</v>
      </c>
      <c r="AT849" s="183">
        <f t="shared" si="828"/>
        <v>3</v>
      </c>
      <c r="AU849" s="151">
        <f>IFERROR(AT849/AP838,"-")</f>
        <v>1.5831134564643799E-3</v>
      </c>
      <c r="AV849" s="186">
        <f t="shared" si="843"/>
        <v>10018.333333333334</v>
      </c>
      <c r="AW849" s="86">
        <f t="shared" si="848"/>
        <v>1.8291567587342235E-4</v>
      </c>
      <c r="AX849" s="98"/>
      <c r="AY849" s="66"/>
      <c r="AZ849" s="66"/>
      <c r="BA849" s="66"/>
      <c r="BB849" s="66"/>
      <c r="BC849" s="66"/>
      <c r="BD849" s="66"/>
      <c r="BE849" s="66"/>
      <c r="BF849" s="66"/>
      <c r="BG849" s="66"/>
      <c r="BH849" s="66"/>
      <c r="BI849" s="66"/>
      <c r="BP849" s="132"/>
      <c r="BQ849" s="132"/>
      <c r="BR849" s="132"/>
      <c r="BS849" s="132"/>
      <c r="BU849" s="66"/>
      <c r="BV849" s="124"/>
    </row>
    <row r="850" spans="2:74" s="10" customFormat="1" ht="14.25" customHeight="1">
      <c r="B850" s="505"/>
      <c r="C850" s="507"/>
      <c r="D850" s="494"/>
      <c r="E850" s="501"/>
      <c r="F850" s="501"/>
      <c r="G850" s="101" t="s">
        <v>155</v>
      </c>
      <c r="H850" s="183">
        <v>5070827</v>
      </c>
      <c r="I850" s="151">
        <f>IFERROR(H850/E838,"-")</f>
        <v>6.602217314000073E-3</v>
      </c>
      <c r="J850" s="183">
        <v>123</v>
      </c>
      <c r="K850" s="151">
        <f>IFERROR(J850/F838,"-")</f>
        <v>8.8108882521489976E-2</v>
      </c>
      <c r="L850" s="186">
        <f t="shared" si="831"/>
        <v>41226.235772357722</v>
      </c>
      <c r="M850" s="86">
        <f t="shared" si="844"/>
        <v>7.4995427108103165E-3</v>
      </c>
      <c r="N850" s="501"/>
      <c r="O850" s="501"/>
      <c r="P850" s="101" t="s">
        <v>155</v>
      </c>
      <c r="Q850" s="183">
        <v>771596</v>
      </c>
      <c r="R850" s="151">
        <f>IFERROR(Q850/N838,"-")</f>
        <v>7.3226877326313033E-3</v>
      </c>
      <c r="S850" s="183">
        <v>22</v>
      </c>
      <c r="T850" s="151">
        <f>IFERROR(S850/O838,"-")</f>
        <v>0.11518324607329843</v>
      </c>
      <c r="U850" s="186">
        <f t="shared" si="834"/>
        <v>35072.545454545456</v>
      </c>
      <c r="V850" s="86">
        <f t="shared" si="845"/>
        <v>1.3413816230717639E-3</v>
      </c>
      <c r="W850" s="501"/>
      <c r="X850" s="501"/>
      <c r="Y850" s="101" t="s">
        <v>155</v>
      </c>
      <c r="Z850" s="183">
        <v>199400</v>
      </c>
      <c r="AA850" s="151">
        <f>IFERROR(Z850/W838,"-")</f>
        <v>4.381993829168168E-3</v>
      </c>
      <c r="AB850" s="183">
        <v>17</v>
      </c>
      <c r="AC850" s="151">
        <f>IFERROR(AB850/X838,"-")</f>
        <v>0.16346153846153846</v>
      </c>
      <c r="AD850" s="186">
        <f t="shared" si="837"/>
        <v>11729.411764705883</v>
      </c>
      <c r="AE850" s="86">
        <f t="shared" si="846"/>
        <v>1.0365221632827268E-3</v>
      </c>
      <c r="AF850" s="501"/>
      <c r="AG850" s="501"/>
      <c r="AH850" s="101" t="s">
        <v>155</v>
      </c>
      <c r="AI850" s="183">
        <v>1926141</v>
      </c>
      <c r="AJ850" s="151">
        <f>IFERROR(AI850/AF838,"-")</f>
        <v>1.5073240727074895E-2</v>
      </c>
      <c r="AK850" s="183">
        <v>40</v>
      </c>
      <c r="AL850" s="151">
        <f>IFERROR(AK850/AG838,"-")</f>
        <v>0.19607843137254902</v>
      </c>
      <c r="AM850" s="186">
        <f t="shared" si="840"/>
        <v>48153.525000000001</v>
      </c>
      <c r="AN850" s="86">
        <f t="shared" si="847"/>
        <v>2.4388756783122979E-3</v>
      </c>
      <c r="AO850" s="501"/>
      <c r="AP850" s="520"/>
      <c r="AQ850" s="101" t="s">
        <v>155</v>
      </c>
      <c r="AR850" s="183">
        <f t="shared" si="827"/>
        <v>7967964</v>
      </c>
      <c r="AS850" s="151">
        <f>IFERROR(AR850/AO838,"-")</f>
        <v>7.6123925686930058E-3</v>
      </c>
      <c r="AT850" s="183">
        <f t="shared" si="828"/>
        <v>202</v>
      </c>
      <c r="AU850" s="151">
        <f>IFERROR(AT850/AP838,"-")</f>
        <v>0.10659630606860158</v>
      </c>
      <c r="AV850" s="186">
        <f t="shared" si="843"/>
        <v>39445.366336633662</v>
      </c>
      <c r="AW850" s="86">
        <f t="shared" si="848"/>
        <v>1.2316322175477104E-2</v>
      </c>
      <c r="AX850" s="98"/>
      <c r="AY850" s="66"/>
      <c r="AZ850" s="66"/>
      <c r="BA850" s="66"/>
      <c r="BB850" s="66"/>
      <c r="BC850" s="66"/>
      <c r="BD850" s="66"/>
      <c r="BE850" s="66"/>
      <c r="BF850" s="66"/>
      <c r="BG850" s="66"/>
      <c r="BH850" s="66"/>
      <c r="BI850" s="66"/>
      <c r="BP850" s="132"/>
      <c r="BQ850" s="132"/>
      <c r="BR850" s="132"/>
      <c r="BS850" s="132"/>
      <c r="BU850" s="66"/>
      <c r="BV850" s="124"/>
    </row>
    <row r="851" spans="2:74" s="10" customFormat="1" ht="14.25" customHeight="1">
      <c r="B851" s="505"/>
      <c r="C851" s="507"/>
      <c r="D851" s="494"/>
      <c r="E851" s="501"/>
      <c r="F851" s="501"/>
      <c r="G851" s="101" t="s">
        <v>156</v>
      </c>
      <c r="H851" s="183">
        <v>6531408</v>
      </c>
      <c r="I851" s="151">
        <f>IFERROR(H851/E838,"-")</f>
        <v>8.5038939373002845E-3</v>
      </c>
      <c r="J851" s="183">
        <v>81</v>
      </c>
      <c r="K851" s="151">
        <f>IFERROR(J851/F838,"-")</f>
        <v>5.8022922636103154E-2</v>
      </c>
      <c r="L851" s="186">
        <f t="shared" si="831"/>
        <v>80634.666666666672</v>
      </c>
      <c r="M851" s="86">
        <f t="shared" si="844"/>
        <v>4.9387232485824037E-3</v>
      </c>
      <c r="N851" s="501"/>
      <c r="O851" s="501"/>
      <c r="P851" s="101" t="s">
        <v>156</v>
      </c>
      <c r="Q851" s="183">
        <v>482449</v>
      </c>
      <c r="R851" s="151">
        <f>IFERROR(Q851/N838,"-")</f>
        <v>4.5785921310118761E-3</v>
      </c>
      <c r="S851" s="183">
        <v>18</v>
      </c>
      <c r="T851" s="151">
        <f>IFERROR(S851/O838,"-")</f>
        <v>9.4240837696335081E-2</v>
      </c>
      <c r="U851" s="186">
        <f t="shared" si="834"/>
        <v>26802.722222222223</v>
      </c>
      <c r="V851" s="86">
        <f t="shared" si="845"/>
        <v>1.097494055240534E-3</v>
      </c>
      <c r="W851" s="501"/>
      <c r="X851" s="501"/>
      <c r="Y851" s="101" t="s">
        <v>156</v>
      </c>
      <c r="Z851" s="183">
        <v>339258</v>
      </c>
      <c r="AA851" s="151">
        <f>IFERROR(Z851/W838,"-")</f>
        <v>7.4554988089063912E-3</v>
      </c>
      <c r="AB851" s="183">
        <v>10</v>
      </c>
      <c r="AC851" s="151">
        <f>IFERROR(AB851/X838,"-")</f>
        <v>9.6153846153846159E-2</v>
      </c>
      <c r="AD851" s="186">
        <f t="shared" si="837"/>
        <v>33925.800000000003</v>
      </c>
      <c r="AE851" s="86">
        <f t="shared" si="846"/>
        <v>6.0971891957807447E-4</v>
      </c>
      <c r="AF851" s="501"/>
      <c r="AG851" s="501"/>
      <c r="AH851" s="101" t="s">
        <v>156</v>
      </c>
      <c r="AI851" s="183">
        <v>1421532</v>
      </c>
      <c r="AJ851" s="151">
        <f>IFERROR(AI851/AF838,"-")</f>
        <v>1.1124364227354192E-2</v>
      </c>
      <c r="AK851" s="183">
        <v>24</v>
      </c>
      <c r="AL851" s="151">
        <f>IFERROR(AK851/AG838,"-")</f>
        <v>0.11764705882352941</v>
      </c>
      <c r="AM851" s="186">
        <f t="shared" si="840"/>
        <v>59230.5</v>
      </c>
      <c r="AN851" s="86">
        <f t="shared" si="847"/>
        <v>1.4633254069873788E-3</v>
      </c>
      <c r="AO851" s="501"/>
      <c r="AP851" s="520"/>
      <c r="AQ851" s="101" t="s">
        <v>156</v>
      </c>
      <c r="AR851" s="183">
        <f t="shared" si="827"/>
        <v>8774647</v>
      </c>
      <c r="AS851" s="151">
        <f>IFERROR(AR851/AO838,"-")</f>
        <v>8.3830772347496009E-3</v>
      </c>
      <c r="AT851" s="183">
        <f t="shared" si="828"/>
        <v>133</v>
      </c>
      <c r="AU851" s="151">
        <f>IFERROR(AT851/AP838,"-")</f>
        <v>7.0184696569920837E-2</v>
      </c>
      <c r="AV851" s="186">
        <f t="shared" si="843"/>
        <v>65974.789473684214</v>
      </c>
      <c r="AW851" s="86">
        <f t="shared" si="848"/>
        <v>8.1092616303883903E-3</v>
      </c>
      <c r="AX851" s="98"/>
      <c r="AY851" s="66"/>
      <c r="AZ851" s="66"/>
      <c r="BA851" s="66"/>
      <c r="BB851" s="66"/>
      <c r="BC851" s="66"/>
      <c r="BD851" s="66"/>
      <c r="BE851" s="66"/>
      <c r="BF851" s="66"/>
      <c r="BG851" s="66"/>
      <c r="BH851" s="66"/>
      <c r="BI851" s="66"/>
      <c r="BP851" s="132"/>
      <c r="BQ851" s="132"/>
      <c r="BR851" s="132"/>
      <c r="BS851" s="132"/>
      <c r="BU851" s="66"/>
      <c r="BV851" s="124"/>
    </row>
    <row r="852" spans="2:74" s="10" customFormat="1" ht="14.25" customHeight="1">
      <c r="B852" s="505"/>
      <c r="C852" s="507"/>
      <c r="D852" s="494"/>
      <c r="E852" s="501"/>
      <c r="F852" s="501"/>
      <c r="G852" s="101" t="s">
        <v>157</v>
      </c>
      <c r="H852" s="183">
        <v>1477906</v>
      </c>
      <c r="I852" s="151">
        <f>IFERROR(H852/E838,"-")</f>
        <v>1.9242337752135089E-3</v>
      </c>
      <c r="J852" s="183">
        <v>51</v>
      </c>
      <c r="K852" s="151">
        <f>IFERROR(J852/F838,"-")</f>
        <v>3.6532951289398284E-2</v>
      </c>
      <c r="L852" s="186">
        <f t="shared" si="831"/>
        <v>28978.549019607843</v>
      </c>
      <c r="M852" s="86">
        <f t="shared" si="844"/>
        <v>3.1095664898481801E-3</v>
      </c>
      <c r="N852" s="501"/>
      <c r="O852" s="501"/>
      <c r="P852" s="101" t="s">
        <v>157</v>
      </c>
      <c r="Q852" s="183">
        <v>357780</v>
      </c>
      <c r="R852" s="151">
        <f>IFERROR(Q852/N838,"-")</f>
        <v>3.3954442700335767E-3</v>
      </c>
      <c r="S852" s="183">
        <v>11</v>
      </c>
      <c r="T852" s="151">
        <f>IFERROR(S852/O838,"-")</f>
        <v>5.7591623036649213E-2</v>
      </c>
      <c r="U852" s="186">
        <f t="shared" si="834"/>
        <v>32525.454545454544</v>
      </c>
      <c r="V852" s="86">
        <f t="shared" si="845"/>
        <v>6.7069081153588194E-4</v>
      </c>
      <c r="W852" s="501"/>
      <c r="X852" s="501"/>
      <c r="Y852" s="101" t="s">
        <v>157</v>
      </c>
      <c r="Z852" s="183">
        <v>381359</v>
      </c>
      <c r="AA852" s="151">
        <f>IFERROR(Z852/W838,"-")</f>
        <v>8.380706041613558E-3</v>
      </c>
      <c r="AB852" s="183">
        <v>9</v>
      </c>
      <c r="AC852" s="151">
        <f>IFERROR(AB852/X838,"-")</f>
        <v>8.6538461538461536E-2</v>
      </c>
      <c r="AD852" s="186">
        <f t="shared" si="837"/>
        <v>42373.222222222219</v>
      </c>
      <c r="AE852" s="86">
        <f t="shared" si="846"/>
        <v>5.48747027620267E-4</v>
      </c>
      <c r="AF852" s="501"/>
      <c r="AG852" s="501"/>
      <c r="AH852" s="101" t="s">
        <v>157</v>
      </c>
      <c r="AI852" s="183">
        <v>870669</v>
      </c>
      <c r="AJ852" s="151">
        <f>IFERROR(AI852/AF838,"-")</f>
        <v>6.8135216635758092E-3</v>
      </c>
      <c r="AK852" s="183">
        <v>23</v>
      </c>
      <c r="AL852" s="151">
        <f>IFERROR(AK852/AG838,"-")</f>
        <v>0.11274509803921569</v>
      </c>
      <c r="AM852" s="186">
        <f t="shared" si="840"/>
        <v>37855.17391304348</v>
      </c>
      <c r="AN852" s="86">
        <f t="shared" si="847"/>
        <v>1.4023535150295714E-3</v>
      </c>
      <c r="AO852" s="501"/>
      <c r="AP852" s="520"/>
      <c r="AQ852" s="101" t="s">
        <v>157</v>
      </c>
      <c r="AR852" s="183">
        <f t="shared" si="827"/>
        <v>3087714</v>
      </c>
      <c r="AS852" s="151">
        <f>IFERROR(AR852/AO838,"-")</f>
        <v>2.9499243605831246E-3</v>
      </c>
      <c r="AT852" s="183">
        <f t="shared" si="828"/>
        <v>94</v>
      </c>
      <c r="AU852" s="151">
        <f>IFERROR(AT852/AP838,"-")</f>
        <v>4.9604221635883905E-2</v>
      </c>
      <c r="AV852" s="186">
        <f t="shared" si="843"/>
        <v>32848.021276595748</v>
      </c>
      <c r="AW852" s="86">
        <f t="shared" si="848"/>
        <v>5.7313578440339004E-3</v>
      </c>
      <c r="AX852" s="98"/>
      <c r="AY852" s="66"/>
      <c r="AZ852" s="66"/>
      <c r="BA852" s="66"/>
      <c r="BB852" s="66"/>
      <c r="BC852" s="66"/>
      <c r="BD852" s="66"/>
      <c r="BE852" s="66"/>
      <c r="BF852" s="66"/>
      <c r="BG852" s="66"/>
      <c r="BH852" s="66"/>
      <c r="BI852" s="66"/>
      <c r="BP852" s="132"/>
      <c r="BQ852" s="132"/>
      <c r="BR852" s="132"/>
      <c r="BS852" s="132"/>
      <c r="BU852" s="66"/>
      <c r="BV852" s="124"/>
    </row>
    <row r="853" spans="2:74" s="10" customFormat="1" ht="14.25" customHeight="1">
      <c r="B853" s="505"/>
      <c r="C853" s="507"/>
      <c r="D853" s="494"/>
      <c r="E853" s="501"/>
      <c r="F853" s="501"/>
      <c r="G853" s="102" t="s">
        <v>158</v>
      </c>
      <c r="H853" s="184">
        <v>923270</v>
      </c>
      <c r="I853" s="152">
        <f>IFERROR(H853/E838,"-")</f>
        <v>1.2020976419619221E-3</v>
      </c>
      <c r="J853" s="184">
        <v>98</v>
      </c>
      <c r="K853" s="152">
        <f>IFERROR(J853/F838,"-")</f>
        <v>7.0200573065902577E-2</v>
      </c>
      <c r="L853" s="187">
        <f t="shared" si="831"/>
        <v>9421.1224489795914</v>
      </c>
      <c r="M853" s="87">
        <f t="shared" si="844"/>
        <v>5.9752454118651302E-3</v>
      </c>
      <c r="N853" s="501"/>
      <c r="O853" s="501"/>
      <c r="P853" s="102" t="s">
        <v>158</v>
      </c>
      <c r="Q853" s="184">
        <v>62590</v>
      </c>
      <c r="R853" s="152">
        <f>IFERROR(Q853/N838,"-")</f>
        <v>5.9399870552127442E-4</v>
      </c>
      <c r="S853" s="184">
        <v>19</v>
      </c>
      <c r="T853" s="152">
        <f>IFERROR(S853/O838,"-")</f>
        <v>9.947643979057591E-2</v>
      </c>
      <c r="U853" s="187">
        <f t="shared" si="834"/>
        <v>3294.2105263157896</v>
      </c>
      <c r="V853" s="87">
        <f t="shared" si="845"/>
        <v>1.1584659471983415E-3</v>
      </c>
      <c r="W853" s="501"/>
      <c r="X853" s="501"/>
      <c r="Y853" s="102" t="s">
        <v>158</v>
      </c>
      <c r="Z853" s="184">
        <v>6652</v>
      </c>
      <c r="AA853" s="152">
        <f>IFERROR(Z853/W838,"-")</f>
        <v>1.4618366575539946E-4</v>
      </c>
      <c r="AB853" s="184">
        <v>2</v>
      </c>
      <c r="AC853" s="152">
        <f>IFERROR(AB853/X838,"-")</f>
        <v>1.9230769230769232E-2</v>
      </c>
      <c r="AD853" s="187">
        <f t="shared" si="837"/>
        <v>3326</v>
      </c>
      <c r="AE853" s="87">
        <f t="shared" si="846"/>
        <v>1.219437839156149E-4</v>
      </c>
      <c r="AF853" s="501"/>
      <c r="AG853" s="501"/>
      <c r="AH853" s="102" t="s">
        <v>158</v>
      </c>
      <c r="AI853" s="184">
        <v>104469</v>
      </c>
      <c r="AJ853" s="152">
        <f>IFERROR(AI853/AF838,"-")</f>
        <v>8.1753432667535102E-4</v>
      </c>
      <c r="AK853" s="184">
        <v>19</v>
      </c>
      <c r="AL853" s="152">
        <f>IFERROR(AK853/AG838,"-")</f>
        <v>9.3137254901960786E-2</v>
      </c>
      <c r="AM853" s="187">
        <f t="shared" si="840"/>
        <v>5498.3684210526317</v>
      </c>
      <c r="AN853" s="87">
        <f t="shared" si="847"/>
        <v>1.1584659471983415E-3</v>
      </c>
      <c r="AO853" s="501"/>
      <c r="AP853" s="520"/>
      <c r="AQ853" s="102" t="s">
        <v>158</v>
      </c>
      <c r="AR853" s="184">
        <f t="shared" si="827"/>
        <v>1096981</v>
      </c>
      <c r="AS853" s="152">
        <f>IFERROR(AR853/AO838,"-")</f>
        <v>1.0480280799960219E-3</v>
      </c>
      <c r="AT853" s="184">
        <f t="shared" si="828"/>
        <v>138</v>
      </c>
      <c r="AU853" s="152">
        <f>IFERROR(AT853/AP838,"-")</f>
        <v>7.282321899736148E-2</v>
      </c>
      <c r="AV853" s="187">
        <f t="shared" si="843"/>
        <v>7949.13768115942</v>
      </c>
      <c r="AW853" s="87">
        <f t="shared" si="848"/>
        <v>8.4141210901774281E-3</v>
      </c>
      <c r="AX853" s="98"/>
      <c r="AY853" s="66"/>
      <c r="AZ853" s="66"/>
      <c r="BA853" s="66"/>
      <c r="BB853" s="66"/>
      <c r="BC853" s="66"/>
      <c r="BD853" s="66"/>
      <c r="BE853" s="66"/>
      <c r="BF853" s="66"/>
      <c r="BG853" s="66"/>
      <c r="BH853" s="66"/>
      <c r="BI853" s="66"/>
      <c r="BP853" s="132"/>
      <c r="BQ853" s="132"/>
      <c r="BR853" s="132"/>
      <c r="BS853" s="132"/>
      <c r="BU853" s="66"/>
      <c r="BV853" s="124"/>
    </row>
    <row r="854" spans="2:74" s="10" customFormat="1" ht="14.25" customHeight="1">
      <c r="B854" s="505"/>
      <c r="C854" s="508"/>
      <c r="D854" s="495"/>
      <c r="E854" s="502"/>
      <c r="F854" s="502"/>
      <c r="G854" s="103" t="s">
        <v>81</v>
      </c>
      <c r="H854" s="174">
        <v>139522391</v>
      </c>
      <c r="I854" s="152">
        <f>IFERROR(H854/E838,"-")</f>
        <v>0.18165816849024585</v>
      </c>
      <c r="J854" s="184">
        <v>1025</v>
      </c>
      <c r="K854" s="152">
        <f>IFERROR(J854/F838,"-")</f>
        <v>0.73424068767908313</v>
      </c>
      <c r="L854" s="187">
        <f t="shared" si="831"/>
        <v>136119.40585365854</v>
      </c>
      <c r="M854" s="88">
        <f t="shared" si="844"/>
        <v>6.2496189256752634E-2</v>
      </c>
      <c r="N854" s="502"/>
      <c r="O854" s="502"/>
      <c r="P854" s="103" t="s">
        <v>81</v>
      </c>
      <c r="Q854" s="174">
        <v>19437904</v>
      </c>
      <c r="R854" s="152">
        <f>IFERROR(Q854/N838,"-")</f>
        <v>0.18447179763615279</v>
      </c>
      <c r="S854" s="184">
        <v>152</v>
      </c>
      <c r="T854" s="152">
        <f>IFERROR(S854/O838,"-")</f>
        <v>0.79581151832460728</v>
      </c>
      <c r="U854" s="187">
        <f t="shared" si="834"/>
        <v>127880.94736842105</v>
      </c>
      <c r="V854" s="88">
        <f t="shared" si="845"/>
        <v>9.2677275775867318E-3</v>
      </c>
      <c r="W854" s="502"/>
      <c r="X854" s="502"/>
      <c r="Y854" s="103" t="s">
        <v>81</v>
      </c>
      <c r="Z854" s="174">
        <v>7489978</v>
      </c>
      <c r="AA854" s="152">
        <f>IFERROR(Z854/W838,"-")</f>
        <v>0.16459898383453028</v>
      </c>
      <c r="AB854" s="184">
        <v>84</v>
      </c>
      <c r="AC854" s="152">
        <f>IFERROR(AB854/X838,"-")</f>
        <v>0.80769230769230771</v>
      </c>
      <c r="AD854" s="187">
        <f t="shared" si="837"/>
        <v>89166.404761904763</v>
      </c>
      <c r="AE854" s="88">
        <f t="shared" si="846"/>
        <v>5.1216389244558257E-3</v>
      </c>
      <c r="AF854" s="502"/>
      <c r="AG854" s="502"/>
      <c r="AH854" s="103" t="s">
        <v>81</v>
      </c>
      <c r="AI854" s="174">
        <v>38263859</v>
      </c>
      <c r="AJ854" s="152">
        <f>IFERROR(AI854/AF838,"-")</f>
        <v>0.29943828507562598</v>
      </c>
      <c r="AK854" s="184">
        <v>173</v>
      </c>
      <c r="AL854" s="152">
        <f>IFERROR(AK854/AG838,"-")</f>
        <v>0.84803921568627449</v>
      </c>
      <c r="AM854" s="187">
        <f t="shared" si="840"/>
        <v>221178.37572254337</v>
      </c>
      <c r="AN854" s="88">
        <f t="shared" si="847"/>
        <v>1.0548137308700689E-2</v>
      </c>
      <c r="AO854" s="502"/>
      <c r="AP854" s="521"/>
      <c r="AQ854" s="103" t="s">
        <v>81</v>
      </c>
      <c r="AR854" s="174">
        <f t="shared" si="827"/>
        <v>204714132</v>
      </c>
      <c r="AS854" s="152">
        <f>IFERROR(AR854/AO838,"-")</f>
        <v>0.1955787371960063</v>
      </c>
      <c r="AT854" s="184">
        <f t="shared" si="828"/>
        <v>1434</v>
      </c>
      <c r="AU854" s="152">
        <f>IFERROR(AT854/AP838,"-")</f>
        <v>0.75672823218997365</v>
      </c>
      <c r="AV854" s="187">
        <f t="shared" si="843"/>
        <v>142757.41422594144</v>
      </c>
      <c r="AW854" s="88">
        <f t="shared" si="848"/>
        <v>8.7433693067495891E-2</v>
      </c>
      <c r="AX854" s="98"/>
      <c r="AY854" s="66"/>
      <c r="AZ854" s="66"/>
      <c r="BA854" s="66"/>
      <c r="BB854" s="66"/>
      <c r="BC854" s="66"/>
      <c r="BD854" s="66"/>
      <c r="BE854" s="66"/>
      <c r="BF854" s="66"/>
      <c r="BG854" s="66"/>
      <c r="BH854" s="66"/>
      <c r="BI854" s="66"/>
      <c r="BP854" s="132"/>
      <c r="BQ854" s="132"/>
      <c r="BR854" s="132"/>
      <c r="BS854" s="132"/>
      <c r="BU854" s="66"/>
      <c r="BV854" s="124"/>
    </row>
    <row r="855" spans="2:74" s="10" customFormat="1" ht="14.25" customHeight="1">
      <c r="B855" s="505">
        <v>51</v>
      </c>
      <c r="C855" s="506" t="s">
        <v>48</v>
      </c>
      <c r="D855" s="493">
        <f>BL55</f>
        <v>21700</v>
      </c>
      <c r="E855" s="503">
        <f t="shared" ref="E855" si="849">VLOOKUP(C855,$AY$5:$BI$78,2,0)</f>
        <v>1585312470</v>
      </c>
      <c r="F855" s="503">
        <f t="shared" ref="F855" si="850">VLOOKUP(C855,$AY$5:$BI$78,7,0)</f>
        <v>2790</v>
      </c>
      <c r="G855" s="99" t="s">
        <v>144</v>
      </c>
      <c r="H855" s="182">
        <v>22810192</v>
      </c>
      <c r="I855" s="150">
        <f>IFERROR(H855/E855,"-")</f>
        <v>1.4388451760554182E-2</v>
      </c>
      <c r="J855" s="182">
        <v>425</v>
      </c>
      <c r="K855" s="150">
        <f>IFERROR(J855/F855,"-")</f>
        <v>0.15232974910394265</v>
      </c>
      <c r="L855" s="185">
        <f t="shared" si="831"/>
        <v>53671.040000000001</v>
      </c>
      <c r="M855" s="85">
        <f>IFERROR(J855/$BL$55,0)</f>
        <v>1.9585253456221197E-2</v>
      </c>
      <c r="N855" s="503">
        <f t="shared" ref="N855" si="851">VLOOKUP(C855,$AY$5:$BI$78,3,0)</f>
        <v>258931880</v>
      </c>
      <c r="O855" s="503">
        <f t="shared" ref="O855" si="852">VLOOKUP(C855,$AY$5:$BI$78,8,0)</f>
        <v>379</v>
      </c>
      <c r="P855" s="99" t="s">
        <v>144</v>
      </c>
      <c r="Q855" s="182">
        <v>7226469</v>
      </c>
      <c r="R855" s="150">
        <f>IFERROR(Q855/N855,"-")</f>
        <v>2.7908765038897488E-2</v>
      </c>
      <c r="S855" s="182">
        <v>73</v>
      </c>
      <c r="T855" s="150">
        <f>IFERROR(S855/O855,"-")</f>
        <v>0.19261213720316622</v>
      </c>
      <c r="U855" s="185">
        <f t="shared" si="834"/>
        <v>98992.726027397264</v>
      </c>
      <c r="V855" s="85">
        <f>IFERROR(S855/$BL$55,0)</f>
        <v>3.3640552995391707E-3</v>
      </c>
      <c r="W855" s="503">
        <f t="shared" ref="W855" si="853">VLOOKUP(C855,$AY$5:$BI$78,4,0)</f>
        <v>156982900</v>
      </c>
      <c r="X855" s="503">
        <f t="shared" ref="X855" si="854">VLOOKUP(C855,$AY$5:$BI$78,9,0)</f>
        <v>230</v>
      </c>
      <c r="Y855" s="99" t="s">
        <v>144</v>
      </c>
      <c r="Z855" s="182">
        <v>842221</v>
      </c>
      <c r="AA855" s="150">
        <f>IFERROR(Z855/W855,"-")</f>
        <v>5.3650493142883716E-3</v>
      </c>
      <c r="AB855" s="182">
        <v>41</v>
      </c>
      <c r="AC855" s="150">
        <f>IFERROR(AB855/X855,"-")</f>
        <v>0.17826086956521739</v>
      </c>
      <c r="AD855" s="185">
        <f t="shared" si="837"/>
        <v>20541.975609756097</v>
      </c>
      <c r="AE855" s="85">
        <f>IFERROR(AB855/$BL$55,0)</f>
        <v>1.8894009216589862E-3</v>
      </c>
      <c r="AF855" s="503">
        <f t="shared" ref="AF855" si="855">VLOOKUP(C855,$AY$5:$BI$78,5,0)</f>
        <v>353535420</v>
      </c>
      <c r="AG855" s="503">
        <f t="shared" ref="AG855" si="856">VLOOKUP(C855,$AY$5:$BI$78,10,0)</f>
        <v>416</v>
      </c>
      <c r="AH855" s="99" t="s">
        <v>144</v>
      </c>
      <c r="AI855" s="182">
        <v>10842611</v>
      </c>
      <c r="AJ855" s="150">
        <f>IFERROR(AI855/AF855,"-")</f>
        <v>3.0669093919924627E-2</v>
      </c>
      <c r="AK855" s="182">
        <v>105</v>
      </c>
      <c r="AL855" s="150">
        <f>IFERROR(AK855/AG855,"-")</f>
        <v>0.25240384615384615</v>
      </c>
      <c r="AM855" s="185">
        <f t="shared" si="840"/>
        <v>103262.96190476191</v>
      </c>
      <c r="AN855" s="85">
        <f>IFERROR(AK855/$BL$55,0)</f>
        <v>4.8387096774193551E-3</v>
      </c>
      <c r="AO855" s="503">
        <f t="shared" ref="AO855" si="857">VLOOKUP(C855,$AY$5:$BI$78,6,0)</f>
        <v>2354762670</v>
      </c>
      <c r="AP855" s="519">
        <f t="shared" ref="AP855" si="858">VLOOKUP(C855,$AY$5:$BI$78,11,0)</f>
        <v>3815</v>
      </c>
      <c r="AQ855" s="99" t="s">
        <v>144</v>
      </c>
      <c r="AR855" s="182">
        <f t="shared" si="827"/>
        <v>41721493</v>
      </c>
      <c r="AS855" s="150">
        <f>IFERROR(AR855/AO855,"-")</f>
        <v>1.7717918468615777E-2</v>
      </c>
      <c r="AT855" s="182">
        <f t="shared" si="828"/>
        <v>644</v>
      </c>
      <c r="AU855" s="150">
        <f>IFERROR(AT855/AP855,"-")</f>
        <v>0.16880733944954129</v>
      </c>
      <c r="AV855" s="185">
        <f t="shared" si="843"/>
        <v>64784.927018633542</v>
      </c>
      <c r="AW855" s="85">
        <f>IFERROR(AT855/$BL$55,0)</f>
        <v>2.9677419354838711E-2</v>
      </c>
      <c r="AX855" s="98"/>
      <c r="AY855" s="66"/>
      <c r="AZ855" s="66"/>
      <c r="BA855" s="66"/>
      <c r="BB855" s="66"/>
      <c r="BC855" s="66"/>
      <c r="BD855" s="66"/>
      <c r="BE855" s="66"/>
      <c r="BF855" s="66"/>
      <c r="BG855" s="66"/>
      <c r="BH855" s="66"/>
      <c r="BI855" s="66"/>
      <c r="BP855" s="132"/>
      <c r="BQ855" s="132"/>
      <c r="BR855" s="132"/>
      <c r="BS855" s="132"/>
      <c r="BU855" s="66"/>
      <c r="BV855" s="124"/>
    </row>
    <row r="856" spans="2:74" s="10" customFormat="1" ht="14.25" customHeight="1">
      <c r="B856" s="505"/>
      <c r="C856" s="507"/>
      <c r="D856" s="494"/>
      <c r="E856" s="501"/>
      <c r="F856" s="501"/>
      <c r="G856" s="100" t="s">
        <v>145</v>
      </c>
      <c r="H856" s="183">
        <v>36857613</v>
      </c>
      <c r="I856" s="151">
        <f>IFERROR(H856/E855,"-")</f>
        <v>2.3249431072727259E-2</v>
      </c>
      <c r="J856" s="183">
        <v>593</v>
      </c>
      <c r="K856" s="151">
        <f>IFERROR(J856/F855,"-")</f>
        <v>0.2125448028673835</v>
      </c>
      <c r="L856" s="186">
        <f t="shared" si="831"/>
        <v>62154.490725126474</v>
      </c>
      <c r="M856" s="86">
        <f t="shared" ref="M856:M871" si="859">IFERROR(J856/$BL$55,0)</f>
        <v>2.7327188940092166E-2</v>
      </c>
      <c r="N856" s="501"/>
      <c r="O856" s="501"/>
      <c r="P856" s="100" t="s">
        <v>145</v>
      </c>
      <c r="Q856" s="183">
        <v>4792530</v>
      </c>
      <c r="R856" s="151">
        <f>IFERROR(Q856/N855,"-")</f>
        <v>1.8508844874567009E-2</v>
      </c>
      <c r="S856" s="183">
        <v>97</v>
      </c>
      <c r="T856" s="151">
        <f>IFERROR(S856/O855,"-")</f>
        <v>0.25593667546174143</v>
      </c>
      <c r="U856" s="186">
        <f t="shared" si="834"/>
        <v>49407.525773195877</v>
      </c>
      <c r="V856" s="86">
        <f t="shared" ref="V856:V871" si="860">IFERROR(S856/$BL$55,0)</f>
        <v>4.470046082949309E-3</v>
      </c>
      <c r="W856" s="501"/>
      <c r="X856" s="501"/>
      <c r="Y856" s="100" t="s">
        <v>145</v>
      </c>
      <c r="Z856" s="183">
        <v>3690871</v>
      </c>
      <c r="AA856" s="151">
        <f>IFERROR(Z856/W855,"-")</f>
        <v>2.3511293268247687E-2</v>
      </c>
      <c r="AB856" s="183">
        <v>50</v>
      </c>
      <c r="AC856" s="151">
        <f>IFERROR(AB856/X855,"-")</f>
        <v>0.21739130434782608</v>
      </c>
      <c r="AD856" s="186">
        <f t="shared" si="837"/>
        <v>73817.42</v>
      </c>
      <c r="AE856" s="86">
        <f t="shared" ref="AE856:AE871" si="861">IFERROR(AB856/$BL$55,0)</f>
        <v>2.304147465437788E-3</v>
      </c>
      <c r="AF856" s="501"/>
      <c r="AG856" s="501"/>
      <c r="AH856" s="100" t="s">
        <v>145</v>
      </c>
      <c r="AI856" s="183">
        <v>7452554</v>
      </c>
      <c r="AJ856" s="151">
        <f>IFERROR(AI856/AF855,"-")</f>
        <v>2.1080077351231172E-2</v>
      </c>
      <c r="AK856" s="183">
        <v>130</v>
      </c>
      <c r="AL856" s="151">
        <f>IFERROR(AK856/AG855,"-")</f>
        <v>0.3125</v>
      </c>
      <c r="AM856" s="186">
        <f t="shared" si="840"/>
        <v>57327.338461538464</v>
      </c>
      <c r="AN856" s="86">
        <f t="shared" ref="AN856:AN871" si="862">IFERROR(AK856/$BL$55,0)</f>
        <v>5.9907834101382493E-3</v>
      </c>
      <c r="AO856" s="501"/>
      <c r="AP856" s="520"/>
      <c r="AQ856" s="100" t="s">
        <v>145</v>
      </c>
      <c r="AR856" s="183">
        <f t="shared" si="827"/>
        <v>52793568</v>
      </c>
      <c r="AS856" s="151">
        <f>IFERROR(AR856/AO855,"-")</f>
        <v>2.241991036829202E-2</v>
      </c>
      <c r="AT856" s="183">
        <f t="shared" si="828"/>
        <v>870</v>
      </c>
      <c r="AU856" s="151">
        <f>IFERROR(AT856/AP855,"-")</f>
        <v>0.22804718217562253</v>
      </c>
      <c r="AV856" s="186">
        <f t="shared" si="843"/>
        <v>60682.262068965516</v>
      </c>
      <c r="AW856" s="86">
        <f t="shared" ref="AW856:AW871" si="863">IFERROR(AT856/$BL$55,0)</f>
        <v>4.0092165898617513E-2</v>
      </c>
      <c r="AX856" s="98"/>
      <c r="AY856" s="66"/>
      <c r="AZ856" s="66"/>
      <c r="BA856" s="66"/>
      <c r="BB856" s="66"/>
      <c r="BC856" s="66"/>
      <c r="BD856" s="66"/>
      <c r="BE856" s="66"/>
      <c r="BF856" s="66"/>
      <c r="BG856" s="66"/>
      <c r="BH856" s="66"/>
      <c r="BI856" s="66"/>
      <c r="BP856" s="132"/>
      <c r="BQ856" s="132"/>
      <c r="BR856" s="132"/>
      <c r="BS856" s="132"/>
      <c r="BU856" s="66"/>
      <c r="BV856" s="124"/>
    </row>
    <row r="857" spans="2:74" s="10" customFormat="1" ht="14.25" customHeight="1">
      <c r="B857" s="505"/>
      <c r="C857" s="507"/>
      <c r="D857" s="494"/>
      <c r="E857" s="501"/>
      <c r="F857" s="501"/>
      <c r="G857" s="101" t="s">
        <v>146</v>
      </c>
      <c r="H857" s="183">
        <v>30653917</v>
      </c>
      <c r="I857" s="151">
        <f>IFERROR(H857/E855,"-")</f>
        <v>1.9336198749512139E-2</v>
      </c>
      <c r="J857" s="183">
        <v>672</v>
      </c>
      <c r="K857" s="151">
        <f>IFERROR(J857/F855,"-")</f>
        <v>0.24086021505376345</v>
      </c>
      <c r="L857" s="186">
        <f t="shared" si="831"/>
        <v>45615.947916666664</v>
      </c>
      <c r="M857" s="86">
        <f t="shared" si="859"/>
        <v>3.0967741935483871E-2</v>
      </c>
      <c r="N857" s="501"/>
      <c r="O857" s="501"/>
      <c r="P857" s="101" t="s">
        <v>146</v>
      </c>
      <c r="Q857" s="183">
        <v>2669100</v>
      </c>
      <c r="R857" s="151">
        <f>IFERROR(Q857/N855,"-")</f>
        <v>1.0308116559459577E-2</v>
      </c>
      <c r="S857" s="183">
        <v>105</v>
      </c>
      <c r="T857" s="151">
        <f>IFERROR(S857/O855,"-")</f>
        <v>0.27704485488126651</v>
      </c>
      <c r="U857" s="186">
        <f t="shared" si="834"/>
        <v>25420</v>
      </c>
      <c r="V857" s="86">
        <f t="shared" si="860"/>
        <v>4.8387096774193551E-3</v>
      </c>
      <c r="W857" s="501"/>
      <c r="X857" s="501"/>
      <c r="Y857" s="101" t="s">
        <v>146</v>
      </c>
      <c r="Z857" s="183">
        <v>1642079</v>
      </c>
      <c r="AA857" s="151">
        <f>IFERROR(Z857/W855,"-")</f>
        <v>1.04602412109854E-2</v>
      </c>
      <c r="AB857" s="183">
        <v>67</v>
      </c>
      <c r="AC857" s="151">
        <f>IFERROR(AB857/X855,"-")</f>
        <v>0.29130434782608694</v>
      </c>
      <c r="AD857" s="186">
        <f t="shared" si="837"/>
        <v>24508.641791044774</v>
      </c>
      <c r="AE857" s="86">
        <f t="shared" si="861"/>
        <v>3.0875576036866362E-3</v>
      </c>
      <c r="AF857" s="501"/>
      <c r="AG857" s="501"/>
      <c r="AH857" s="101" t="s">
        <v>146</v>
      </c>
      <c r="AI857" s="183">
        <v>5675997</v>
      </c>
      <c r="AJ857" s="151">
        <f>IFERROR(AI857/AF855,"-")</f>
        <v>1.6054959924524676E-2</v>
      </c>
      <c r="AK857" s="183">
        <v>105</v>
      </c>
      <c r="AL857" s="151">
        <f>IFERROR(AK857/AG855,"-")</f>
        <v>0.25240384615384615</v>
      </c>
      <c r="AM857" s="186">
        <f t="shared" si="840"/>
        <v>54057.114285714284</v>
      </c>
      <c r="AN857" s="86">
        <f t="shared" si="862"/>
        <v>4.8387096774193551E-3</v>
      </c>
      <c r="AO857" s="501"/>
      <c r="AP857" s="520"/>
      <c r="AQ857" s="101" t="s">
        <v>146</v>
      </c>
      <c r="AR857" s="183">
        <f t="shared" si="827"/>
        <v>40641093</v>
      </c>
      <c r="AS857" s="151">
        <f>IFERROR(AR857/AO855,"-")</f>
        <v>1.7259103653108277E-2</v>
      </c>
      <c r="AT857" s="183">
        <f t="shared" si="828"/>
        <v>949</v>
      </c>
      <c r="AU857" s="151">
        <f>IFERROR(AT857/AP855,"-")</f>
        <v>0.24875491480996068</v>
      </c>
      <c r="AV857" s="186">
        <f t="shared" si="843"/>
        <v>42825.177028450998</v>
      </c>
      <c r="AW857" s="86">
        <f t="shared" si="863"/>
        <v>4.3732718894009218E-2</v>
      </c>
      <c r="AX857" s="98"/>
      <c r="AY857" s="66"/>
      <c r="AZ857" s="66"/>
      <c r="BA857" s="66"/>
      <c r="BB857" s="66"/>
      <c r="BC857" s="66"/>
      <c r="BD857" s="66"/>
      <c r="BE857" s="66"/>
      <c r="BF857" s="66"/>
      <c r="BG857" s="66"/>
      <c r="BH857" s="66"/>
      <c r="BI857" s="66"/>
      <c r="BP857" s="132"/>
      <c r="BQ857" s="132"/>
      <c r="BR857" s="132"/>
      <c r="BS857" s="132"/>
      <c r="BU857" s="66"/>
      <c r="BV857" s="124"/>
    </row>
    <row r="858" spans="2:74" s="10" customFormat="1" ht="14.25" customHeight="1">
      <c r="B858" s="505"/>
      <c r="C858" s="507"/>
      <c r="D858" s="494"/>
      <c r="E858" s="501"/>
      <c r="F858" s="501"/>
      <c r="G858" s="101" t="s">
        <v>147</v>
      </c>
      <c r="H858" s="183">
        <v>4612361</v>
      </c>
      <c r="I858" s="151">
        <f>IFERROR(H858/E855,"-")</f>
        <v>2.9094333686784158E-3</v>
      </c>
      <c r="J858" s="183">
        <v>118</v>
      </c>
      <c r="K858" s="151">
        <f>IFERROR(J858/F855,"-")</f>
        <v>4.2293906810035843E-2</v>
      </c>
      <c r="L858" s="186">
        <f t="shared" si="831"/>
        <v>39087.805084745763</v>
      </c>
      <c r="M858" s="86">
        <f t="shared" si="859"/>
        <v>5.4377880184331802E-3</v>
      </c>
      <c r="N858" s="501"/>
      <c r="O858" s="501"/>
      <c r="P858" s="101" t="s">
        <v>147</v>
      </c>
      <c r="Q858" s="183">
        <v>137254</v>
      </c>
      <c r="R858" s="151">
        <f>IFERROR(Q858/N855,"-")</f>
        <v>5.3007764049757024E-4</v>
      </c>
      <c r="S858" s="183">
        <v>14</v>
      </c>
      <c r="T858" s="151">
        <f>IFERROR(S858/O855,"-")</f>
        <v>3.6939313984168866E-2</v>
      </c>
      <c r="U858" s="186">
        <f t="shared" si="834"/>
        <v>9803.8571428571431</v>
      </c>
      <c r="V858" s="86">
        <f t="shared" si="860"/>
        <v>6.4516129032258064E-4</v>
      </c>
      <c r="W858" s="501"/>
      <c r="X858" s="501"/>
      <c r="Y858" s="101" t="s">
        <v>147</v>
      </c>
      <c r="Z858" s="183">
        <v>176547</v>
      </c>
      <c r="AA858" s="151">
        <f>IFERROR(Z858/W855,"-")</f>
        <v>1.1246256757901658E-3</v>
      </c>
      <c r="AB858" s="183">
        <v>9</v>
      </c>
      <c r="AC858" s="151">
        <f>IFERROR(AB858/X855,"-")</f>
        <v>3.9130434782608699E-2</v>
      </c>
      <c r="AD858" s="186">
        <f t="shared" si="837"/>
        <v>19616.333333333332</v>
      </c>
      <c r="AE858" s="86">
        <f t="shared" si="861"/>
        <v>4.1474654377880184E-4</v>
      </c>
      <c r="AF858" s="501"/>
      <c r="AG858" s="501"/>
      <c r="AH858" s="101" t="s">
        <v>147</v>
      </c>
      <c r="AI858" s="183">
        <v>200225</v>
      </c>
      <c r="AJ858" s="151">
        <f>IFERROR(AI858/AF855,"-")</f>
        <v>5.6635060781179999E-4</v>
      </c>
      <c r="AK858" s="183">
        <v>19</v>
      </c>
      <c r="AL858" s="151">
        <f>IFERROR(AK858/AG855,"-")</f>
        <v>4.567307692307692E-2</v>
      </c>
      <c r="AM858" s="186">
        <f t="shared" si="840"/>
        <v>10538.157894736842</v>
      </c>
      <c r="AN858" s="86">
        <f t="shared" si="862"/>
        <v>8.7557603686635945E-4</v>
      </c>
      <c r="AO858" s="501"/>
      <c r="AP858" s="520"/>
      <c r="AQ858" s="101" t="s">
        <v>147</v>
      </c>
      <c r="AR858" s="183">
        <f t="shared" si="827"/>
        <v>5126387</v>
      </c>
      <c r="AS858" s="151">
        <f>IFERROR(AR858/AO855,"-")</f>
        <v>2.1770291610746489E-3</v>
      </c>
      <c r="AT858" s="183">
        <f t="shared" si="828"/>
        <v>160</v>
      </c>
      <c r="AU858" s="151">
        <f>IFERROR(AT858/AP855,"-")</f>
        <v>4.1939711664482307E-2</v>
      </c>
      <c r="AV858" s="186">
        <f t="shared" si="843"/>
        <v>32039.918750000001</v>
      </c>
      <c r="AW858" s="86">
        <f t="shared" si="863"/>
        <v>7.3732718894009217E-3</v>
      </c>
      <c r="AX858" s="98"/>
      <c r="AY858" s="66"/>
      <c r="AZ858" s="66"/>
      <c r="BA858" s="66"/>
      <c r="BB858" s="66"/>
      <c r="BC858" s="66"/>
      <c r="BD858" s="66"/>
      <c r="BE858" s="66"/>
      <c r="BF858" s="66"/>
      <c r="BG858" s="66"/>
      <c r="BH858" s="66"/>
      <c r="BI858" s="66"/>
      <c r="BP858" s="132"/>
      <c r="BQ858" s="132"/>
      <c r="BR858" s="132"/>
      <c r="BS858" s="132"/>
      <c r="BU858" s="66"/>
      <c r="BV858" s="124"/>
    </row>
    <row r="859" spans="2:74" s="10" customFormat="1" ht="14.25" customHeight="1">
      <c r="B859" s="505"/>
      <c r="C859" s="507"/>
      <c r="D859" s="494"/>
      <c r="E859" s="501"/>
      <c r="F859" s="501"/>
      <c r="G859" s="101" t="s">
        <v>148</v>
      </c>
      <c r="H859" s="183">
        <v>31118040</v>
      </c>
      <c r="I859" s="151">
        <f>IFERROR(H859/E855,"-")</f>
        <v>1.9628963115391376E-2</v>
      </c>
      <c r="J859" s="183">
        <v>778</v>
      </c>
      <c r="K859" s="151">
        <f>IFERROR(J859/F855,"-")</f>
        <v>0.27885304659498206</v>
      </c>
      <c r="L859" s="186">
        <f t="shared" si="831"/>
        <v>39997.480719794345</v>
      </c>
      <c r="M859" s="86">
        <f t="shared" si="859"/>
        <v>3.5852534562211984E-2</v>
      </c>
      <c r="N859" s="501"/>
      <c r="O859" s="501"/>
      <c r="P859" s="101" t="s">
        <v>148</v>
      </c>
      <c r="Q859" s="183">
        <v>3995833</v>
      </c>
      <c r="R859" s="151">
        <f>IFERROR(Q859/N855,"-")</f>
        <v>1.5431985431844082E-2</v>
      </c>
      <c r="S859" s="183">
        <v>131</v>
      </c>
      <c r="T859" s="151">
        <f>IFERROR(S859/O855,"-")</f>
        <v>0.34564643799472294</v>
      </c>
      <c r="U859" s="186">
        <f t="shared" si="834"/>
        <v>30502.541984732823</v>
      </c>
      <c r="V859" s="86">
        <f t="shared" si="860"/>
        <v>6.0368663594470044E-3</v>
      </c>
      <c r="W859" s="501"/>
      <c r="X859" s="501"/>
      <c r="Y859" s="101" t="s">
        <v>148</v>
      </c>
      <c r="Z859" s="183">
        <v>3820172</v>
      </c>
      <c r="AA859" s="151">
        <f>IFERROR(Z859/W855,"-")</f>
        <v>2.4334956227716521E-2</v>
      </c>
      <c r="AB859" s="183">
        <v>83</v>
      </c>
      <c r="AC859" s="151">
        <f>IFERROR(AB859/X855,"-")</f>
        <v>0.36086956521739133</v>
      </c>
      <c r="AD859" s="186">
        <f t="shared" si="837"/>
        <v>46026.168674698798</v>
      </c>
      <c r="AE859" s="86">
        <f t="shared" si="861"/>
        <v>3.8248847926267283E-3</v>
      </c>
      <c r="AF859" s="501"/>
      <c r="AG859" s="501"/>
      <c r="AH859" s="101" t="s">
        <v>148</v>
      </c>
      <c r="AI859" s="183">
        <v>5483940</v>
      </c>
      <c r="AJ859" s="151">
        <f>IFERROR(AI859/AF855,"-")</f>
        <v>1.5511713083797941E-2</v>
      </c>
      <c r="AK859" s="183">
        <v>152</v>
      </c>
      <c r="AL859" s="151">
        <f>IFERROR(AK859/AG855,"-")</f>
        <v>0.36538461538461536</v>
      </c>
      <c r="AM859" s="186">
        <f t="shared" si="840"/>
        <v>36078.552631578947</v>
      </c>
      <c r="AN859" s="86">
        <f t="shared" si="862"/>
        <v>7.0046082949308756E-3</v>
      </c>
      <c r="AO859" s="501"/>
      <c r="AP859" s="520"/>
      <c r="AQ859" s="101" t="s">
        <v>148</v>
      </c>
      <c r="AR859" s="183">
        <f t="shared" si="827"/>
        <v>44417985</v>
      </c>
      <c r="AS859" s="151">
        <f>IFERROR(AR859/AO855,"-")</f>
        <v>1.8863041089402018E-2</v>
      </c>
      <c r="AT859" s="183">
        <f t="shared" si="828"/>
        <v>1144</v>
      </c>
      <c r="AU859" s="151">
        <f>IFERROR(AT859/AP855,"-")</f>
        <v>0.2998689384010485</v>
      </c>
      <c r="AV859" s="186">
        <f t="shared" si="843"/>
        <v>38826.909965034967</v>
      </c>
      <c r="AW859" s="86">
        <f t="shared" si="863"/>
        <v>5.2718894009216588E-2</v>
      </c>
      <c r="AX859" s="98"/>
      <c r="AY859" s="66"/>
      <c r="AZ859" s="66"/>
      <c r="BA859" s="66"/>
      <c r="BB859" s="66"/>
      <c r="BC859" s="66"/>
      <c r="BD859" s="66"/>
      <c r="BE859" s="66"/>
      <c r="BF859" s="66"/>
      <c r="BG859" s="66"/>
      <c r="BH859" s="66"/>
      <c r="BI859" s="66"/>
      <c r="BP859" s="132"/>
      <c r="BQ859" s="132"/>
      <c r="BR859" s="132"/>
      <c r="BS859" s="132"/>
      <c r="BU859" s="66"/>
      <c r="BV859" s="124"/>
    </row>
    <row r="860" spans="2:74" s="10" customFormat="1" ht="14.25" customHeight="1">
      <c r="B860" s="505"/>
      <c r="C860" s="507"/>
      <c r="D860" s="494"/>
      <c r="E860" s="501"/>
      <c r="F860" s="501"/>
      <c r="G860" s="101" t="s">
        <v>149</v>
      </c>
      <c r="H860" s="183">
        <v>46200559</v>
      </c>
      <c r="I860" s="151">
        <f>IFERROR(H860/E855,"-")</f>
        <v>2.9142872382754929E-2</v>
      </c>
      <c r="J860" s="183">
        <v>866</v>
      </c>
      <c r="K860" s="151">
        <f>IFERROR(J860/F855,"-")</f>
        <v>0.31039426523297492</v>
      </c>
      <c r="L860" s="186">
        <f t="shared" si="831"/>
        <v>53349.375288683601</v>
      </c>
      <c r="M860" s="86">
        <f t="shared" si="859"/>
        <v>3.9907834101382489E-2</v>
      </c>
      <c r="N860" s="501"/>
      <c r="O860" s="501"/>
      <c r="P860" s="101" t="s">
        <v>149</v>
      </c>
      <c r="Q860" s="183">
        <v>5573297</v>
      </c>
      <c r="R860" s="151">
        <f>IFERROR(Q860/N855,"-")</f>
        <v>2.152418234479277E-2</v>
      </c>
      <c r="S860" s="183">
        <v>135</v>
      </c>
      <c r="T860" s="151">
        <f>IFERROR(S860/O855,"-")</f>
        <v>0.35620052770448551</v>
      </c>
      <c r="U860" s="186">
        <f t="shared" si="834"/>
        <v>41283.681481481479</v>
      </c>
      <c r="V860" s="86">
        <f t="shared" si="860"/>
        <v>6.2211981566820274E-3</v>
      </c>
      <c r="W860" s="501"/>
      <c r="X860" s="501"/>
      <c r="Y860" s="101" t="s">
        <v>149</v>
      </c>
      <c r="Z860" s="183">
        <v>4675067</v>
      </c>
      <c r="AA860" s="151">
        <f>IFERROR(Z860/W855,"-")</f>
        <v>2.9780740450074498E-2</v>
      </c>
      <c r="AB860" s="183">
        <v>76</v>
      </c>
      <c r="AC860" s="151">
        <f>IFERROR(AB860/X855,"-")</f>
        <v>0.33043478260869563</v>
      </c>
      <c r="AD860" s="186">
        <f t="shared" si="837"/>
        <v>61514.039473684214</v>
      </c>
      <c r="AE860" s="86">
        <f t="shared" si="861"/>
        <v>3.5023041474654378E-3</v>
      </c>
      <c r="AF860" s="501"/>
      <c r="AG860" s="501"/>
      <c r="AH860" s="101" t="s">
        <v>149</v>
      </c>
      <c r="AI860" s="183">
        <v>7475327</v>
      </c>
      <c r="AJ860" s="151">
        <f>IFERROR(AI860/AF855,"-")</f>
        <v>2.1144492396264002E-2</v>
      </c>
      <c r="AK860" s="183">
        <v>146</v>
      </c>
      <c r="AL860" s="151">
        <f>IFERROR(AK860/AG855,"-")</f>
        <v>0.35096153846153844</v>
      </c>
      <c r="AM860" s="186">
        <f t="shared" si="840"/>
        <v>51200.869863013701</v>
      </c>
      <c r="AN860" s="86">
        <f t="shared" si="862"/>
        <v>6.7281105990783414E-3</v>
      </c>
      <c r="AO860" s="501"/>
      <c r="AP860" s="520"/>
      <c r="AQ860" s="101" t="s">
        <v>149</v>
      </c>
      <c r="AR860" s="183">
        <f t="shared" si="827"/>
        <v>63924250</v>
      </c>
      <c r="AS860" s="151">
        <f>IFERROR(AR860/AO855,"-")</f>
        <v>2.7146790975754682E-2</v>
      </c>
      <c r="AT860" s="183">
        <f t="shared" si="828"/>
        <v>1223</v>
      </c>
      <c r="AU860" s="151">
        <f>IFERROR(AT860/AP855,"-")</f>
        <v>0.32057667103538662</v>
      </c>
      <c r="AV860" s="186">
        <f t="shared" si="843"/>
        <v>52268.397383483236</v>
      </c>
      <c r="AW860" s="86">
        <f t="shared" si="863"/>
        <v>5.6359447004608293E-2</v>
      </c>
      <c r="AX860" s="98"/>
      <c r="AY860" s="66"/>
      <c r="AZ860" s="66"/>
      <c r="BA860" s="66"/>
      <c r="BB860" s="66"/>
      <c r="BC860" s="66"/>
      <c r="BD860" s="66"/>
      <c r="BE860" s="66"/>
      <c r="BF860" s="66"/>
      <c r="BG860" s="66"/>
      <c r="BH860" s="66"/>
      <c r="BI860" s="66"/>
      <c r="BP860" s="132"/>
      <c r="BQ860" s="132"/>
      <c r="BR860" s="132"/>
      <c r="BS860" s="132"/>
      <c r="BU860" s="66"/>
      <c r="BV860" s="124"/>
    </row>
    <row r="861" spans="2:74" s="10" customFormat="1" ht="14.25" customHeight="1">
      <c r="B861" s="505"/>
      <c r="C861" s="507"/>
      <c r="D861" s="494"/>
      <c r="E861" s="501"/>
      <c r="F861" s="501"/>
      <c r="G861" s="101" t="s">
        <v>150</v>
      </c>
      <c r="H861" s="183">
        <v>35260876</v>
      </c>
      <c r="I861" s="151">
        <f>IFERROR(H861/E855,"-")</f>
        <v>2.2242224588064963E-2</v>
      </c>
      <c r="J861" s="183">
        <v>239</v>
      </c>
      <c r="K861" s="151">
        <f>IFERROR(J861/F855,"-")</f>
        <v>8.5663082437275981E-2</v>
      </c>
      <c r="L861" s="186">
        <f t="shared" si="831"/>
        <v>147535.04602510462</v>
      </c>
      <c r="M861" s="86">
        <f t="shared" si="859"/>
        <v>1.1013824884792627E-2</v>
      </c>
      <c r="N861" s="501"/>
      <c r="O861" s="501"/>
      <c r="P861" s="101" t="s">
        <v>150</v>
      </c>
      <c r="Q861" s="183">
        <v>6464649</v>
      </c>
      <c r="R861" s="151">
        <f>IFERROR(Q861/N855,"-")</f>
        <v>2.4966601254353075E-2</v>
      </c>
      <c r="S861" s="183">
        <v>25</v>
      </c>
      <c r="T861" s="151">
        <f>IFERROR(S861/O855,"-")</f>
        <v>6.5963060686015831E-2</v>
      </c>
      <c r="U861" s="186">
        <f t="shared" si="834"/>
        <v>258585.96</v>
      </c>
      <c r="V861" s="86">
        <f t="shared" si="860"/>
        <v>1.152073732718894E-3</v>
      </c>
      <c r="W861" s="501"/>
      <c r="X861" s="501"/>
      <c r="Y861" s="101" t="s">
        <v>150</v>
      </c>
      <c r="Z861" s="183">
        <v>2494527</v>
      </c>
      <c r="AA861" s="151">
        <f>IFERROR(Z861/W855,"-")</f>
        <v>1.5890437748315261E-2</v>
      </c>
      <c r="AB861" s="183">
        <v>22</v>
      </c>
      <c r="AC861" s="151">
        <f>IFERROR(AB861/X855,"-")</f>
        <v>9.5652173913043481E-2</v>
      </c>
      <c r="AD861" s="186">
        <f t="shared" si="837"/>
        <v>113387.59090909091</v>
      </c>
      <c r="AE861" s="86">
        <f t="shared" si="861"/>
        <v>1.0138248847926267E-3</v>
      </c>
      <c r="AF861" s="501"/>
      <c r="AG861" s="501"/>
      <c r="AH861" s="101" t="s">
        <v>150</v>
      </c>
      <c r="AI861" s="183">
        <v>10982174</v>
      </c>
      <c r="AJ861" s="151">
        <f>IFERROR(AI861/AF855,"-")</f>
        <v>3.1063857759994741E-2</v>
      </c>
      <c r="AK861" s="183">
        <v>43</v>
      </c>
      <c r="AL861" s="151">
        <f>IFERROR(AK861/AG855,"-")</f>
        <v>0.10336538461538461</v>
      </c>
      <c r="AM861" s="186">
        <f t="shared" si="840"/>
        <v>255399.39534883722</v>
      </c>
      <c r="AN861" s="86">
        <f t="shared" si="862"/>
        <v>1.9815668202764979E-3</v>
      </c>
      <c r="AO861" s="501"/>
      <c r="AP861" s="520"/>
      <c r="AQ861" s="101" t="s">
        <v>150</v>
      </c>
      <c r="AR861" s="183">
        <f t="shared" si="827"/>
        <v>55202226</v>
      </c>
      <c r="AS861" s="151">
        <f>IFERROR(AR861/AO855,"-")</f>
        <v>2.3442798165303001E-2</v>
      </c>
      <c r="AT861" s="183">
        <f t="shared" si="828"/>
        <v>329</v>
      </c>
      <c r="AU861" s="151">
        <f>IFERROR(AT861/AP855,"-")</f>
        <v>8.6238532110091748E-2</v>
      </c>
      <c r="AV861" s="186">
        <f t="shared" si="843"/>
        <v>167787.92097264438</v>
      </c>
      <c r="AW861" s="86">
        <f t="shared" si="863"/>
        <v>1.5161290322580645E-2</v>
      </c>
      <c r="AX861" s="98"/>
      <c r="AY861" s="66"/>
      <c r="AZ861" s="66"/>
      <c r="BA861" s="66"/>
      <c r="BB861" s="66"/>
      <c r="BC861" s="66"/>
      <c r="BD861" s="66"/>
      <c r="BE861" s="66"/>
      <c r="BF861" s="66"/>
      <c r="BG861" s="66"/>
      <c r="BH861" s="66"/>
      <c r="BI861" s="66"/>
      <c r="BP861" s="132"/>
      <c r="BQ861" s="132"/>
      <c r="BR861" s="132"/>
      <c r="BS861" s="132"/>
      <c r="BU861" s="66"/>
      <c r="BV861" s="124"/>
    </row>
    <row r="862" spans="2:74" s="10" customFormat="1" ht="14.25" customHeight="1">
      <c r="B862" s="505"/>
      <c r="C862" s="507"/>
      <c r="D862" s="494"/>
      <c r="E862" s="501"/>
      <c r="F862" s="501"/>
      <c r="G862" s="101" t="s">
        <v>160</v>
      </c>
      <c r="H862" s="183">
        <v>0</v>
      </c>
      <c r="I862" s="151">
        <f>IFERROR(H862/E855,"-")</f>
        <v>0</v>
      </c>
      <c r="J862" s="183">
        <v>0</v>
      </c>
      <c r="K862" s="151">
        <f>IFERROR(J862/F855,"-")</f>
        <v>0</v>
      </c>
      <c r="L862" s="186" t="str">
        <f t="shared" si="831"/>
        <v>-</v>
      </c>
      <c r="M862" s="86">
        <f t="shared" si="859"/>
        <v>0</v>
      </c>
      <c r="N862" s="501"/>
      <c r="O862" s="501"/>
      <c r="P862" s="101" t="s">
        <v>160</v>
      </c>
      <c r="Q862" s="183">
        <v>0</v>
      </c>
      <c r="R862" s="151">
        <f>IFERROR(Q862/N855,"-")</f>
        <v>0</v>
      </c>
      <c r="S862" s="183">
        <v>0</v>
      </c>
      <c r="T862" s="151">
        <f>IFERROR(S862/O855,"-")</f>
        <v>0</v>
      </c>
      <c r="U862" s="186" t="str">
        <f t="shared" si="834"/>
        <v>-</v>
      </c>
      <c r="V862" s="86">
        <f t="shared" si="860"/>
        <v>0</v>
      </c>
      <c r="W862" s="501"/>
      <c r="X862" s="501"/>
      <c r="Y862" s="101" t="s">
        <v>160</v>
      </c>
      <c r="Z862" s="183">
        <v>0</v>
      </c>
      <c r="AA862" s="151">
        <f>IFERROR(Z862/W855,"-")</f>
        <v>0</v>
      </c>
      <c r="AB862" s="183">
        <v>0</v>
      </c>
      <c r="AC862" s="151">
        <f>IFERROR(AB862/X855,"-")</f>
        <v>0</v>
      </c>
      <c r="AD862" s="186" t="str">
        <f t="shared" si="837"/>
        <v>-</v>
      </c>
      <c r="AE862" s="86">
        <f t="shared" si="861"/>
        <v>0</v>
      </c>
      <c r="AF862" s="501"/>
      <c r="AG862" s="501"/>
      <c r="AH862" s="101" t="s">
        <v>160</v>
      </c>
      <c r="AI862" s="183">
        <v>0</v>
      </c>
      <c r="AJ862" s="151">
        <f>IFERROR(AI862/AF855,"-")</f>
        <v>0</v>
      </c>
      <c r="AK862" s="183">
        <v>0</v>
      </c>
      <c r="AL862" s="151">
        <f>IFERROR(AK862/AG855,"-")</f>
        <v>0</v>
      </c>
      <c r="AM862" s="186" t="str">
        <f t="shared" si="840"/>
        <v>-</v>
      </c>
      <c r="AN862" s="86">
        <f t="shared" si="862"/>
        <v>0</v>
      </c>
      <c r="AO862" s="501"/>
      <c r="AP862" s="520"/>
      <c r="AQ862" s="101" t="s">
        <v>160</v>
      </c>
      <c r="AR862" s="183">
        <f t="shared" si="827"/>
        <v>0</v>
      </c>
      <c r="AS862" s="151">
        <f>IFERROR(AR862/AO855,"-")</f>
        <v>0</v>
      </c>
      <c r="AT862" s="183">
        <f t="shared" si="828"/>
        <v>0</v>
      </c>
      <c r="AU862" s="151">
        <f>IFERROR(AT862/AP855,"-")</f>
        <v>0</v>
      </c>
      <c r="AV862" s="186" t="str">
        <f t="shared" si="843"/>
        <v>-</v>
      </c>
      <c r="AW862" s="86">
        <f t="shared" si="863"/>
        <v>0</v>
      </c>
      <c r="AX862" s="98"/>
      <c r="AY862" s="66"/>
      <c r="AZ862" s="66"/>
      <c r="BA862" s="66"/>
      <c r="BB862" s="66"/>
      <c r="BC862" s="66"/>
      <c r="BD862" s="66"/>
      <c r="BE862" s="66"/>
      <c r="BF862" s="66"/>
      <c r="BG862" s="66"/>
      <c r="BH862" s="66"/>
      <c r="BI862" s="66"/>
      <c r="BP862" s="132"/>
      <c r="BQ862" s="132"/>
      <c r="BR862" s="132"/>
      <c r="BS862" s="132"/>
      <c r="BU862" s="66"/>
      <c r="BV862" s="124"/>
    </row>
    <row r="863" spans="2:74" s="10" customFormat="1" ht="14.25" customHeight="1">
      <c r="B863" s="505"/>
      <c r="C863" s="507"/>
      <c r="D863" s="494"/>
      <c r="E863" s="501"/>
      <c r="F863" s="501"/>
      <c r="G863" s="101" t="s">
        <v>151</v>
      </c>
      <c r="H863" s="183">
        <v>453719</v>
      </c>
      <c r="I863" s="151">
        <f>IFERROR(H863/E855,"-")</f>
        <v>2.8620162181654951E-4</v>
      </c>
      <c r="J863" s="183">
        <v>24</v>
      </c>
      <c r="K863" s="151">
        <f>IFERROR(J863/F855,"-")</f>
        <v>8.6021505376344086E-3</v>
      </c>
      <c r="L863" s="186">
        <f t="shared" si="831"/>
        <v>18904.958333333332</v>
      </c>
      <c r="M863" s="86">
        <f t="shared" si="859"/>
        <v>1.1059907834101382E-3</v>
      </c>
      <c r="N863" s="501"/>
      <c r="O863" s="501"/>
      <c r="P863" s="101" t="s">
        <v>151</v>
      </c>
      <c r="Q863" s="183">
        <v>14437</v>
      </c>
      <c r="R863" s="151">
        <f>IFERROR(Q863/N855,"-")</f>
        <v>5.5755977209140874E-5</v>
      </c>
      <c r="S863" s="183">
        <v>2</v>
      </c>
      <c r="T863" s="151">
        <f>IFERROR(S863/O855,"-")</f>
        <v>5.2770448548812663E-3</v>
      </c>
      <c r="U863" s="186">
        <f t="shared" si="834"/>
        <v>7218.5</v>
      </c>
      <c r="V863" s="86">
        <f t="shared" si="860"/>
        <v>9.2165898617511521E-5</v>
      </c>
      <c r="W863" s="501"/>
      <c r="X863" s="501"/>
      <c r="Y863" s="101" t="s">
        <v>151</v>
      </c>
      <c r="Z863" s="183">
        <v>47068</v>
      </c>
      <c r="AA863" s="151">
        <f>IFERROR(Z863/W855,"-")</f>
        <v>2.9982883486035742E-4</v>
      </c>
      <c r="AB863" s="183">
        <v>5</v>
      </c>
      <c r="AC863" s="151">
        <f>IFERROR(AB863/X855,"-")</f>
        <v>2.1739130434782608E-2</v>
      </c>
      <c r="AD863" s="186">
        <f t="shared" si="837"/>
        <v>9413.6</v>
      </c>
      <c r="AE863" s="86">
        <f t="shared" si="861"/>
        <v>2.304147465437788E-4</v>
      </c>
      <c r="AF863" s="501"/>
      <c r="AG863" s="501"/>
      <c r="AH863" s="101" t="s">
        <v>151</v>
      </c>
      <c r="AI863" s="183">
        <v>146313</v>
      </c>
      <c r="AJ863" s="151">
        <f>IFERROR(AI863/AF855,"-")</f>
        <v>4.1385669362351305E-4</v>
      </c>
      <c r="AK863" s="183">
        <v>2</v>
      </c>
      <c r="AL863" s="151">
        <f>IFERROR(AK863/AG855,"-")</f>
        <v>4.807692307692308E-3</v>
      </c>
      <c r="AM863" s="186">
        <f t="shared" si="840"/>
        <v>73156.5</v>
      </c>
      <c r="AN863" s="86">
        <f t="shared" si="862"/>
        <v>9.2165898617511521E-5</v>
      </c>
      <c r="AO863" s="501"/>
      <c r="AP863" s="520"/>
      <c r="AQ863" s="101" t="s">
        <v>151</v>
      </c>
      <c r="AR863" s="183">
        <f t="shared" si="827"/>
        <v>661537</v>
      </c>
      <c r="AS863" s="151">
        <f>IFERROR(AR863/AO855,"-")</f>
        <v>2.8093574287892039E-4</v>
      </c>
      <c r="AT863" s="183">
        <f t="shared" si="828"/>
        <v>33</v>
      </c>
      <c r="AU863" s="151">
        <f>IFERROR(AT863/AP855,"-")</f>
        <v>8.6500655307994757E-3</v>
      </c>
      <c r="AV863" s="186">
        <f t="shared" si="843"/>
        <v>20046.575757575756</v>
      </c>
      <c r="AW863" s="86">
        <f t="shared" si="863"/>
        <v>1.5207373271889401E-3</v>
      </c>
      <c r="AX863" s="98"/>
      <c r="AY863" s="66"/>
      <c r="AZ863" s="66"/>
      <c r="BA863" s="66"/>
      <c r="BB863" s="66"/>
      <c r="BC863" s="66"/>
      <c r="BD863" s="66"/>
      <c r="BE863" s="66"/>
      <c r="BF863" s="66"/>
      <c r="BG863" s="66"/>
      <c r="BH863" s="66"/>
      <c r="BI863" s="66"/>
      <c r="BP863" s="132"/>
      <c r="BQ863" s="132"/>
      <c r="BR863" s="132"/>
      <c r="BS863" s="132"/>
      <c r="BU863" s="66"/>
      <c r="BV863" s="124"/>
    </row>
    <row r="864" spans="2:74" s="10" customFormat="1" ht="14.25" customHeight="1">
      <c r="B864" s="505"/>
      <c r="C864" s="507"/>
      <c r="D864" s="494"/>
      <c r="E864" s="501"/>
      <c r="F864" s="501"/>
      <c r="G864" s="101" t="s">
        <v>152</v>
      </c>
      <c r="H864" s="183">
        <v>1469150</v>
      </c>
      <c r="I864" s="151">
        <f>IFERROR(H864/E855,"-")</f>
        <v>9.267258208093197E-4</v>
      </c>
      <c r="J864" s="183">
        <v>101</v>
      </c>
      <c r="K864" s="151">
        <f>IFERROR(J864/F855,"-")</f>
        <v>3.6200716845878139E-2</v>
      </c>
      <c r="L864" s="186">
        <f t="shared" si="831"/>
        <v>14546.039603960397</v>
      </c>
      <c r="M864" s="86">
        <f t="shared" si="859"/>
        <v>4.654377880184332E-3</v>
      </c>
      <c r="N864" s="501"/>
      <c r="O864" s="501"/>
      <c r="P864" s="101" t="s">
        <v>152</v>
      </c>
      <c r="Q864" s="183">
        <v>825132</v>
      </c>
      <c r="R864" s="151">
        <f>IFERROR(Q864/N855,"-")</f>
        <v>3.1866759705293916E-3</v>
      </c>
      <c r="S864" s="183">
        <v>14</v>
      </c>
      <c r="T864" s="151">
        <f>IFERROR(S864/O855,"-")</f>
        <v>3.6939313984168866E-2</v>
      </c>
      <c r="U864" s="186">
        <f t="shared" si="834"/>
        <v>58938</v>
      </c>
      <c r="V864" s="86">
        <f t="shared" si="860"/>
        <v>6.4516129032258064E-4</v>
      </c>
      <c r="W864" s="501"/>
      <c r="X864" s="501"/>
      <c r="Y864" s="101" t="s">
        <v>152</v>
      </c>
      <c r="Z864" s="183">
        <v>197981</v>
      </c>
      <c r="AA864" s="151">
        <f>IFERROR(Z864/W855,"-")</f>
        <v>1.2611628400290731E-3</v>
      </c>
      <c r="AB864" s="183">
        <v>15</v>
      </c>
      <c r="AC864" s="151">
        <f>IFERROR(AB864/X855,"-")</f>
        <v>6.5217391304347824E-2</v>
      </c>
      <c r="AD864" s="186">
        <f t="shared" si="837"/>
        <v>13198.733333333334</v>
      </c>
      <c r="AE864" s="86">
        <f t="shared" si="861"/>
        <v>6.912442396313364E-4</v>
      </c>
      <c r="AF864" s="501"/>
      <c r="AG864" s="501"/>
      <c r="AH864" s="101" t="s">
        <v>152</v>
      </c>
      <c r="AI864" s="183">
        <v>241880</v>
      </c>
      <c r="AJ864" s="151">
        <f>IFERROR(AI864/AF855,"-")</f>
        <v>6.8417472851800814E-4</v>
      </c>
      <c r="AK864" s="183">
        <v>18</v>
      </c>
      <c r="AL864" s="151">
        <f>IFERROR(AK864/AG855,"-")</f>
        <v>4.3269230769230768E-2</v>
      </c>
      <c r="AM864" s="186">
        <f t="shared" si="840"/>
        <v>13437.777777777777</v>
      </c>
      <c r="AN864" s="86">
        <f t="shared" si="862"/>
        <v>8.2949308755760369E-4</v>
      </c>
      <c r="AO864" s="501"/>
      <c r="AP864" s="520"/>
      <c r="AQ864" s="101" t="s">
        <v>152</v>
      </c>
      <c r="AR864" s="183">
        <f t="shared" si="827"/>
        <v>2734143</v>
      </c>
      <c r="AS864" s="151">
        <f>IFERROR(AR864/AO855,"-")</f>
        <v>1.1611119179157023E-3</v>
      </c>
      <c r="AT864" s="183">
        <f t="shared" si="828"/>
        <v>148</v>
      </c>
      <c r="AU864" s="151">
        <f>IFERROR(AT864/AP855,"-")</f>
        <v>3.8794233289646131E-2</v>
      </c>
      <c r="AV864" s="186">
        <f t="shared" si="843"/>
        <v>18473.93918918919</v>
      </c>
      <c r="AW864" s="86">
        <f t="shared" si="863"/>
        <v>6.8202764976958525E-3</v>
      </c>
      <c r="AX864" s="98"/>
      <c r="AY864" s="66"/>
      <c r="AZ864" s="66"/>
      <c r="BA864" s="66"/>
      <c r="BB864" s="66"/>
      <c r="BC864" s="66"/>
      <c r="BD864" s="66"/>
      <c r="BE864" s="66"/>
      <c r="BF864" s="66"/>
      <c r="BG864" s="66"/>
      <c r="BH864" s="66"/>
      <c r="BI864" s="66"/>
      <c r="BP864" s="132"/>
      <c r="BQ864" s="132"/>
      <c r="BR864" s="132"/>
      <c r="BS864" s="132"/>
      <c r="BU864" s="66"/>
      <c r="BV864" s="124"/>
    </row>
    <row r="865" spans="2:74" s="10" customFormat="1" ht="14.25" customHeight="1">
      <c r="B865" s="505"/>
      <c r="C865" s="507"/>
      <c r="D865" s="494"/>
      <c r="E865" s="501"/>
      <c r="F865" s="501"/>
      <c r="G865" s="101" t="s">
        <v>153</v>
      </c>
      <c r="H865" s="183">
        <v>48152</v>
      </c>
      <c r="I865" s="151">
        <f>IFERROR(H865/E855,"-")</f>
        <v>3.0373822770724814E-5</v>
      </c>
      <c r="J865" s="183">
        <v>6</v>
      </c>
      <c r="K865" s="151">
        <f>IFERROR(J865/F855,"-")</f>
        <v>2.1505376344086021E-3</v>
      </c>
      <c r="L865" s="186">
        <f t="shared" si="831"/>
        <v>8025.333333333333</v>
      </c>
      <c r="M865" s="86">
        <f t="shared" si="859"/>
        <v>2.7649769585253456E-4</v>
      </c>
      <c r="N865" s="501"/>
      <c r="O865" s="501"/>
      <c r="P865" s="101" t="s">
        <v>153</v>
      </c>
      <c r="Q865" s="183">
        <v>15592</v>
      </c>
      <c r="R865" s="151">
        <f>IFERROR(Q865/N855,"-")</f>
        <v>6.0216609866656824E-5</v>
      </c>
      <c r="S865" s="183">
        <v>1</v>
      </c>
      <c r="T865" s="151">
        <f>IFERROR(S865/O855,"-")</f>
        <v>2.6385224274406332E-3</v>
      </c>
      <c r="U865" s="186">
        <f t="shared" si="834"/>
        <v>15592</v>
      </c>
      <c r="V865" s="86">
        <f t="shared" si="860"/>
        <v>4.608294930875576E-5</v>
      </c>
      <c r="W865" s="501"/>
      <c r="X865" s="501"/>
      <c r="Y865" s="101" t="s">
        <v>153</v>
      </c>
      <c r="Z865" s="183">
        <v>0</v>
      </c>
      <c r="AA865" s="151">
        <f>IFERROR(Z865/W855,"-")</f>
        <v>0</v>
      </c>
      <c r="AB865" s="183">
        <v>0</v>
      </c>
      <c r="AC865" s="151">
        <f>IFERROR(AB865/X855,"-")</f>
        <v>0</v>
      </c>
      <c r="AD865" s="186" t="str">
        <f t="shared" si="837"/>
        <v>-</v>
      </c>
      <c r="AE865" s="86">
        <f t="shared" si="861"/>
        <v>0</v>
      </c>
      <c r="AF865" s="501"/>
      <c r="AG865" s="501"/>
      <c r="AH865" s="101" t="s">
        <v>153</v>
      </c>
      <c r="AI865" s="183">
        <v>49194</v>
      </c>
      <c r="AJ865" s="151">
        <f>IFERROR(AI865/AF855,"-")</f>
        <v>1.3914871669718412E-4</v>
      </c>
      <c r="AK865" s="183">
        <v>8</v>
      </c>
      <c r="AL865" s="151">
        <f>IFERROR(AK865/AG855,"-")</f>
        <v>1.9230769230769232E-2</v>
      </c>
      <c r="AM865" s="186">
        <f t="shared" si="840"/>
        <v>6149.25</v>
      </c>
      <c r="AN865" s="86">
        <f t="shared" si="862"/>
        <v>3.6866359447004608E-4</v>
      </c>
      <c r="AO865" s="501"/>
      <c r="AP865" s="520"/>
      <c r="AQ865" s="101" t="s">
        <v>153</v>
      </c>
      <c r="AR865" s="183">
        <f t="shared" si="827"/>
        <v>112938</v>
      </c>
      <c r="AS865" s="151">
        <f>IFERROR(AR865/AO855,"-")</f>
        <v>4.7961521319683565E-5</v>
      </c>
      <c r="AT865" s="183">
        <f t="shared" si="828"/>
        <v>15</v>
      </c>
      <c r="AU865" s="151">
        <f>IFERROR(AT865/AP855,"-")</f>
        <v>3.9318479685452159E-3</v>
      </c>
      <c r="AV865" s="186">
        <f t="shared" si="843"/>
        <v>7529.2</v>
      </c>
      <c r="AW865" s="86">
        <f t="shared" si="863"/>
        <v>6.912442396313364E-4</v>
      </c>
      <c r="AX865" s="98"/>
      <c r="AY865" s="66"/>
      <c r="AZ865" s="66"/>
      <c r="BA865" s="66"/>
      <c r="BB865" s="66"/>
      <c r="BC865" s="66"/>
      <c r="BD865" s="66"/>
      <c r="BE865" s="66"/>
      <c r="BF865" s="66"/>
      <c r="BG865" s="66"/>
      <c r="BH865" s="66"/>
      <c r="BI865" s="66"/>
      <c r="BP865" s="132"/>
      <c r="BQ865" s="132"/>
      <c r="BR865" s="132"/>
      <c r="BS865" s="132"/>
      <c r="BU865" s="66"/>
      <c r="BV865" s="124"/>
    </row>
    <row r="866" spans="2:74" s="10" customFormat="1" ht="14.25" customHeight="1">
      <c r="B866" s="505"/>
      <c r="C866" s="507"/>
      <c r="D866" s="494"/>
      <c r="E866" s="501"/>
      <c r="F866" s="501"/>
      <c r="G866" s="101" t="s">
        <v>154</v>
      </c>
      <c r="H866" s="183">
        <v>1527470</v>
      </c>
      <c r="I866" s="151">
        <f>IFERROR(H866/E855,"-")</f>
        <v>9.6351352109152338E-4</v>
      </c>
      <c r="J866" s="183">
        <v>7</v>
      </c>
      <c r="K866" s="151">
        <f>IFERROR(J866/F855,"-")</f>
        <v>2.5089605734767025E-3</v>
      </c>
      <c r="L866" s="186">
        <f t="shared" si="831"/>
        <v>218210</v>
      </c>
      <c r="M866" s="86">
        <f t="shared" si="859"/>
        <v>3.2258064516129032E-4</v>
      </c>
      <c r="N866" s="501"/>
      <c r="O866" s="501"/>
      <c r="P866" s="101" t="s">
        <v>154</v>
      </c>
      <c r="Q866" s="183">
        <v>0</v>
      </c>
      <c r="R866" s="151">
        <f>IFERROR(Q866/N855,"-")</f>
        <v>0</v>
      </c>
      <c r="S866" s="183">
        <v>0</v>
      </c>
      <c r="T866" s="151">
        <f>IFERROR(S866/O855,"-")</f>
        <v>0</v>
      </c>
      <c r="U866" s="186" t="str">
        <f t="shared" si="834"/>
        <v>-</v>
      </c>
      <c r="V866" s="86">
        <f t="shared" si="860"/>
        <v>0</v>
      </c>
      <c r="W866" s="501"/>
      <c r="X866" s="501"/>
      <c r="Y866" s="101" t="s">
        <v>154</v>
      </c>
      <c r="Z866" s="183">
        <v>0</v>
      </c>
      <c r="AA866" s="151">
        <f>IFERROR(Z866/W855,"-")</f>
        <v>0</v>
      </c>
      <c r="AB866" s="183">
        <v>0</v>
      </c>
      <c r="AC866" s="151">
        <f>IFERROR(AB866/X855,"-")</f>
        <v>0</v>
      </c>
      <c r="AD866" s="186" t="str">
        <f t="shared" si="837"/>
        <v>-</v>
      </c>
      <c r="AE866" s="86">
        <f t="shared" si="861"/>
        <v>0</v>
      </c>
      <c r="AF866" s="501"/>
      <c r="AG866" s="501"/>
      <c r="AH866" s="101" t="s">
        <v>154</v>
      </c>
      <c r="AI866" s="183">
        <v>705029</v>
      </c>
      <c r="AJ866" s="151">
        <f>IFERROR(AI866/AF855,"-")</f>
        <v>1.9942245108000778E-3</v>
      </c>
      <c r="AK866" s="183">
        <v>5</v>
      </c>
      <c r="AL866" s="151">
        <f>IFERROR(AK866/AG855,"-")</f>
        <v>1.201923076923077E-2</v>
      </c>
      <c r="AM866" s="186">
        <f t="shared" si="840"/>
        <v>141005.79999999999</v>
      </c>
      <c r="AN866" s="86">
        <f t="shared" si="862"/>
        <v>2.304147465437788E-4</v>
      </c>
      <c r="AO866" s="501"/>
      <c r="AP866" s="520"/>
      <c r="AQ866" s="101" t="s">
        <v>154</v>
      </c>
      <c r="AR866" s="183">
        <f t="shared" si="827"/>
        <v>2232499</v>
      </c>
      <c r="AS866" s="151">
        <f>IFERROR(AR866/AO855,"-")</f>
        <v>9.4807813477015921E-4</v>
      </c>
      <c r="AT866" s="183">
        <f t="shared" si="828"/>
        <v>12</v>
      </c>
      <c r="AU866" s="151">
        <f>IFERROR(AT866/AP855,"-")</f>
        <v>3.1454783748361731E-3</v>
      </c>
      <c r="AV866" s="186">
        <f t="shared" si="843"/>
        <v>186041.58333333334</v>
      </c>
      <c r="AW866" s="86">
        <f t="shared" si="863"/>
        <v>5.5299539170506912E-4</v>
      </c>
      <c r="AX866" s="98"/>
      <c r="AY866" s="66"/>
      <c r="AZ866" s="66"/>
      <c r="BA866" s="66"/>
      <c r="BB866" s="66"/>
      <c r="BC866" s="66"/>
      <c r="BD866" s="66"/>
      <c r="BE866" s="66"/>
      <c r="BF866" s="66"/>
      <c r="BG866" s="66"/>
      <c r="BH866" s="66"/>
      <c r="BI866" s="66"/>
      <c r="BP866" s="132"/>
      <c r="BQ866" s="132"/>
      <c r="BR866" s="132"/>
      <c r="BS866" s="132"/>
      <c r="BU866" s="66"/>
      <c r="BV866" s="124"/>
    </row>
    <row r="867" spans="2:74" s="10" customFormat="1" ht="14.25" customHeight="1">
      <c r="B867" s="505"/>
      <c r="C867" s="507"/>
      <c r="D867" s="494"/>
      <c r="E867" s="501"/>
      <c r="F867" s="501"/>
      <c r="G867" s="101" t="s">
        <v>155</v>
      </c>
      <c r="H867" s="183">
        <v>7538019</v>
      </c>
      <c r="I867" s="151">
        <f>IFERROR(H867/E855,"-")</f>
        <v>4.75491055715975E-3</v>
      </c>
      <c r="J867" s="183">
        <v>210</v>
      </c>
      <c r="K867" s="151">
        <f>IFERROR(J867/F855,"-")</f>
        <v>7.5268817204301078E-2</v>
      </c>
      <c r="L867" s="186">
        <f t="shared" si="831"/>
        <v>35895.328571428574</v>
      </c>
      <c r="M867" s="86">
        <f t="shared" si="859"/>
        <v>9.6774193548387101E-3</v>
      </c>
      <c r="N867" s="501"/>
      <c r="O867" s="501"/>
      <c r="P867" s="101" t="s">
        <v>155</v>
      </c>
      <c r="Q867" s="183">
        <v>2196782</v>
      </c>
      <c r="R867" s="151">
        <f>IFERROR(Q867/N855,"-")</f>
        <v>8.4840151780460563E-3</v>
      </c>
      <c r="S867" s="183">
        <v>42</v>
      </c>
      <c r="T867" s="151">
        <f>IFERROR(S867/O855,"-")</f>
        <v>0.11081794195250659</v>
      </c>
      <c r="U867" s="186">
        <f t="shared" si="834"/>
        <v>52304.333333333336</v>
      </c>
      <c r="V867" s="86">
        <f t="shared" si="860"/>
        <v>1.9354838709677419E-3</v>
      </c>
      <c r="W867" s="501"/>
      <c r="X867" s="501"/>
      <c r="Y867" s="101" t="s">
        <v>155</v>
      </c>
      <c r="Z867" s="183">
        <v>872215</v>
      </c>
      <c r="AA867" s="151">
        <f>IFERROR(Z867/W855,"-")</f>
        <v>5.5561147105831271E-3</v>
      </c>
      <c r="AB867" s="183">
        <v>29</v>
      </c>
      <c r="AC867" s="151">
        <f>IFERROR(AB867/X855,"-")</f>
        <v>0.12608695652173912</v>
      </c>
      <c r="AD867" s="186">
        <f t="shared" si="837"/>
        <v>30076.379310344826</v>
      </c>
      <c r="AE867" s="86">
        <f t="shared" si="861"/>
        <v>1.336405529953917E-3</v>
      </c>
      <c r="AF867" s="501"/>
      <c r="AG867" s="501"/>
      <c r="AH867" s="101" t="s">
        <v>155</v>
      </c>
      <c r="AI867" s="183">
        <v>2485570</v>
      </c>
      <c r="AJ867" s="151">
        <f>IFERROR(AI867/AF855,"-")</f>
        <v>7.0306109639594241E-3</v>
      </c>
      <c r="AK867" s="183">
        <v>67</v>
      </c>
      <c r="AL867" s="151">
        <f>IFERROR(AK867/AG855,"-")</f>
        <v>0.16105769230769232</v>
      </c>
      <c r="AM867" s="186">
        <f t="shared" si="840"/>
        <v>37098.059701492537</v>
      </c>
      <c r="AN867" s="86">
        <f t="shared" si="862"/>
        <v>3.0875576036866362E-3</v>
      </c>
      <c r="AO867" s="501"/>
      <c r="AP867" s="520"/>
      <c r="AQ867" s="101" t="s">
        <v>155</v>
      </c>
      <c r="AR867" s="183">
        <f t="shared" si="827"/>
        <v>13092586</v>
      </c>
      <c r="AS867" s="151">
        <f>IFERROR(AR867/AO855,"-")</f>
        <v>5.5600448260885674E-3</v>
      </c>
      <c r="AT867" s="183">
        <f t="shared" si="828"/>
        <v>348</v>
      </c>
      <c r="AU867" s="151">
        <f>IFERROR(AT867/AP855,"-")</f>
        <v>9.1218872870249018E-2</v>
      </c>
      <c r="AV867" s="186">
        <f t="shared" si="843"/>
        <v>37622.373563218389</v>
      </c>
      <c r="AW867" s="86">
        <f t="shared" si="863"/>
        <v>1.6036866359447004E-2</v>
      </c>
      <c r="AX867" s="98"/>
      <c r="AY867" s="66"/>
      <c r="AZ867" s="66"/>
      <c r="BA867" s="66"/>
      <c r="BB867" s="66"/>
      <c r="BC867" s="66"/>
      <c r="BD867" s="66"/>
      <c r="BE867" s="66"/>
      <c r="BF867" s="66"/>
      <c r="BG867" s="66"/>
      <c r="BH867" s="66"/>
      <c r="BI867" s="66"/>
      <c r="BP867" s="132"/>
      <c r="BQ867" s="132"/>
      <c r="BR867" s="132"/>
      <c r="BS867" s="132"/>
      <c r="BU867" s="66"/>
      <c r="BV867" s="124"/>
    </row>
    <row r="868" spans="2:74" s="10" customFormat="1" ht="14.25" customHeight="1">
      <c r="B868" s="505"/>
      <c r="C868" s="507"/>
      <c r="D868" s="494"/>
      <c r="E868" s="501"/>
      <c r="F868" s="501"/>
      <c r="G868" s="101" t="s">
        <v>156</v>
      </c>
      <c r="H868" s="183">
        <v>14761788</v>
      </c>
      <c r="I868" s="151">
        <f>IFERROR(H868/E855,"-")</f>
        <v>9.3115952087350958E-3</v>
      </c>
      <c r="J868" s="183">
        <v>191</v>
      </c>
      <c r="K868" s="151">
        <f>IFERROR(J868/F855,"-")</f>
        <v>6.8458781362007171E-2</v>
      </c>
      <c r="L868" s="186">
        <f t="shared" si="831"/>
        <v>77286.848167539269</v>
      </c>
      <c r="M868" s="86">
        <f t="shared" si="859"/>
        <v>8.80184331797235E-3</v>
      </c>
      <c r="N868" s="501"/>
      <c r="O868" s="501"/>
      <c r="P868" s="101" t="s">
        <v>156</v>
      </c>
      <c r="Q868" s="183">
        <v>3051446</v>
      </c>
      <c r="R868" s="151">
        <f>IFERROR(Q868/N855,"-")</f>
        <v>1.1784744311901648E-2</v>
      </c>
      <c r="S868" s="183">
        <v>23</v>
      </c>
      <c r="T868" s="151">
        <f>IFERROR(S868/O855,"-")</f>
        <v>6.0686015831134567E-2</v>
      </c>
      <c r="U868" s="186">
        <f t="shared" si="834"/>
        <v>132671.5652173913</v>
      </c>
      <c r="V868" s="86">
        <f t="shared" si="860"/>
        <v>1.0599078341013825E-3</v>
      </c>
      <c r="W868" s="501"/>
      <c r="X868" s="501"/>
      <c r="Y868" s="101" t="s">
        <v>156</v>
      </c>
      <c r="Z868" s="183">
        <v>783026</v>
      </c>
      <c r="AA868" s="151">
        <f>IFERROR(Z868/W855,"-")</f>
        <v>4.9879700273087069E-3</v>
      </c>
      <c r="AB868" s="183">
        <v>13</v>
      </c>
      <c r="AC868" s="151">
        <f>IFERROR(AB868/X855,"-")</f>
        <v>5.6521739130434782E-2</v>
      </c>
      <c r="AD868" s="186">
        <f t="shared" si="837"/>
        <v>60232.769230769234</v>
      </c>
      <c r="AE868" s="86">
        <f t="shared" si="861"/>
        <v>5.9907834101382488E-4</v>
      </c>
      <c r="AF868" s="501"/>
      <c r="AG868" s="501"/>
      <c r="AH868" s="101" t="s">
        <v>156</v>
      </c>
      <c r="AI868" s="183">
        <v>4735467</v>
      </c>
      <c r="AJ868" s="151">
        <f>IFERROR(AI868/AF855,"-")</f>
        <v>1.3394604138957279E-2</v>
      </c>
      <c r="AK868" s="183">
        <v>42</v>
      </c>
      <c r="AL868" s="151">
        <f>IFERROR(AK868/AG855,"-")</f>
        <v>0.10096153846153846</v>
      </c>
      <c r="AM868" s="186">
        <f t="shared" si="840"/>
        <v>112749.21428571429</v>
      </c>
      <c r="AN868" s="86">
        <f t="shared" si="862"/>
        <v>1.9354838709677419E-3</v>
      </c>
      <c r="AO868" s="501"/>
      <c r="AP868" s="520"/>
      <c r="AQ868" s="101" t="s">
        <v>156</v>
      </c>
      <c r="AR868" s="183">
        <f t="shared" si="827"/>
        <v>23331727</v>
      </c>
      <c r="AS868" s="151">
        <f>IFERROR(AR868/AO855,"-")</f>
        <v>9.9083136051243761E-3</v>
      </c>
      <c r="AT868" s="183">
        <f t="shared" si="828"/>
        <v>269</v>
      </c>
      <c r="AU868" s="151">
        <f>IFERROR(AT868/AP855,"-")</f>
        <v>7.0511140235910874E-2</v>
      </c>
      <c r="AV868" s="186">
        <f t="shared" si="843"/>
        <v>86735.044609665434</v>
      </c>
      <c r="AW868" s="86">
        <f t="shared" si="863"/>
        <v>1.2396313364055299E-2</v>
      </c>
      <c r="AX868" s="98"/>
      <c r="AY868" s="66"/>
      <c r="AZ868" s="66"/>
      <c r="BA868" s="66"/>
      <c r="BB868" s="66"/>
      <c r="BC868" s="66"/>
      <c r="BD868" s="66"/>
      <c r="BE868" s="66"/>
      <c r="BF868" s="66"/>
      <c r="BG868" s="66"/>
      <c r="BH868" s="66"/>
      <c r="BI868" s="66"/>
      <c r="BP868" s="132"/>
      <c r="BQ868" s="132"/>
      <c r="BR868" s="132"/>
      <c r="BS868" s="132"/>
      <c r="BU868" s="66"/>
      <c r="BV868" s="124"/>
    </row>
    <row r="869" spans="2:74" s="10" customFormat="1" ht="14.25" customHeight="1">
      <c r="B869" s="505"/>
      <c r="C869" s="507"/>
      <c r="D869" s="494"/>
      <c r="E869" s="501"/>
      <c r="F869" s="501"/>
      <c r="G869" s="101" t="s">
        <v>157</v>
      </c>
      <c r="H869" s="183">
        <v>6327282</v>
      </c>
      <c r="I869" s="151">
        <f>IFERROR(H869/E855,"-")</f>
        <v>3.991189194392699E-3</v>
      </c>
      <c r="J869" s="183">
        <v>108</v>
      </c>
      <c r="K869" s="151">
        <f>IFERROR(J869/F855,"-")</f>
        <v>3.870967741935484E-2</v>
      </c>
      <c r="L869" s="186">
        <f t="shared" si="831"/>
        <v>58585.944444444445</v>
      </c>
      <c r="M869" s="86">
        <f t="shared" si="859"/>
        <v>4.9769585253456221E-3</v>
      </c>
      <c r="N869" s="501"/>
      <c r="O869" s="501"/>
      <c r="P869" s="101" t="s">
        <v>157</v>
      </c>
      <c r="Q869" s="183">
        <v>899554</v>
      </c>
      <c r="R869" s="151">
        <f>IFERROR(Q869/N855,"-")</f>
        <v>3.4740951944580946E-3</v>
      </c>
      <c r="S869" s="183">
        <v>22</v>
      </c>
      <c r="T869" s="151">
        <f>IFERROR(S869/O855,"-")</f>
        <v>5.8047493403693931E-2</v>
      </c>
      <c r="U869" s="186">
        <f t="shared" si="834"/>
        <v>40888.818181818184</v>
      </c>
      <c r="V869" s="86">
        <f t="shared" si="860"/>
        <v>1.0138248847926267E-3</v>
      </c>
      <c r="W869" s="501"/>
      <c r="X869" s="501"/>
      <c r="Y869" s="101" t="s">
        <v>157</v>
      </c>
      <c r="Z869" s="183">
        <v>1256061</v>
      </c>
      <c r="AA869" s="151">
        <f>IFERROR(Z869/W855,"-")</f>
        <v>8.0012600098482069E-3</v>
      </c>
      <c r="AB869" s="183">
        <v>20</v>
      </c>
      <c r="AC869" s="151">
        <f>IFERROR(AB869/X855,"-")</f>
        <v>8.6956521739130432E-2</v>
      </c>
      <c r="AD869" s="186">
        <f t="shared" si="837"/>
        <v>62803.05</v>
      </c>
      <c r="AE869" s="86">
        <f t="shared" si="861"/>
        <v>9.2165898617511521E-4</v>
      </c>
      <c r="AF869" s="501"/>
      <c r="AG869" s="501"/>
      <c r="AH869" s="101" t="s">
        <v>157</v>
      </c>
      <c r="AI869" s="183">
        <v>3267584</v>
      </c>
      <c r="AJ869" s="151">
        <f>IFERROR(AI869/AF855,"-")</f>
        <v>9.2425930052496587E-3</v>
      </c>
      <c r="AK869" s="183">
        <v>30</v>
      </c>
      <c r="AL869" s="151">
        <f>IFERROR(AK869/AG855,"-")</f>
        <v>7.2115384615384609E-2</v>
      </c>
      <c r="AM869" s="186">
        <f t="shared" si="840"/>
        <v>108919.46666666666</v>
      </c>
      <c r="AN869" s="86">
        <f t="shared" si="862"/>
        <v>1.3824884792626728E-3</v>
      </c>
      <c r="AO869" s="501"/>
      <c r="AP869" s="520"/>
      <c r="AQ869" s="101" t="s">
        <v>157</v>
      </c>
      <c r="AR869" s="183">
        <f t="shared" si="827"/>
        <v>11750481</v>
      </c>
      <c r="AS869" s="151">
        <f>IFERROR(AR869/AO855,"-")</f>
        <v>4.9900914218246883E-3</v>
      </c>
      <c r="AT869" s="183">
        <f t="shared" si="828"/>
        <v>180</v>
      </c>
      <c r="AU869" s="151">
        <f>IFERROR(AT869/AP855,"-")</f>
        <v>4.7182175622542594E-2</v>
      </c>
      <c r="AV869" s="186">
        <f t="shared" si="843"/>
        <v>65280.45</v>
      </c>
      <c r="AW869" s="86">
        <f t="shared" si="863"/>
        <v>8.2949308755760377E-3</v>
      </c>
      <c r="AX869" s="98"/>
      <c r="AY869" s="66"/>
      <c r="AZ869" s="66"/>
      <c r="BA869" s="66"/>
      <c r="BB869" s="66"/>
      <c r="BC869" s="66"/>
      <c r="BD869" s="66"/>
      <c r="BE869" s="66"/>
      <c r="BF869" s="66"/>
      <c r="BG869" s="66"/>
      <c r="BH869" s="66"/>
      <c r="BI869" s="66"/>
      <c r="BP869" s="132"/>
      <c r="BQ869" s="132"/>
      <c r="BR869" s="132"/>
      <c r="BS869" s="132"/>
      <c r="BU869" s="66"/>
      <c r="BV869" s="124"/>
    </row>
    <row r="870" spans="2:74" s="10" customFormat="1" ht="14.25" customHeight="1">
      <c r="B870" s="505"/>
      <c r="C870" s="507"/>
      <c r="D870" s="494"/>
      <c r="E870" s="501"/>
      <c r="F870" s="501"/>
      <c r="G870" s="102" t="s">
        <v>158</v>
      </c>
      <c r="H870" s="184">
        <v>1900129</v>
      </c>
      <c r="I870" s="152">
        <f>IFERROR(H870/E855,"-")</f>
        <v>1.1985832673100717E-3</v>
      </c>
      <c r="J870" s="184">
        <v>168</v>
      </c>
      <c r="K870" s="152">
        <f>IFERROR(J870/F855,"-")</f>
        <v>6.0215053763440864E-2</v>
      </c>
      <c r="L870" s="187">
        <f t="shared" si="831"/>
        <v>11310.291666666666</v>
      </c>
      <c r="M870" s="87">
        <f t="shared" si="859"/>
        <v>7.7419354838709677E-3</v>
      </c>
      <c r="N870" s="501"/>
      <c r="O870" s="501"/>
      <c r="P870" s="102" t="s">
        <v>158</v>
      </c>
      <c r="Q870" s="184">
        <v>296843</v>
      </c>
      <c r="R870" s="152">
        <f>IFERROR(Q870/N855,"-")</f>
        <v>1.1464134891385333E-3</v>
      </c>
      <c r="S870" s="184">
        <v>34</v>
      </c>
      <c r="T870" s="152">
        <f>IFERROR(S870/O855,"-")</f>
        <v>8.9709762532981532E-2</v>
      </c>
      <c r="U870" s="187">
        <f t="shared" si="834"/>
        <v>8730.676470588236</v>
      </c>
      <c r="V870" s="87">
        <f t="shared" si="860"/>
        <v>1.5668202764976959E-3</v>
      </c>
      <c r="W870" s="501"/>
      <c r="X870" s="501"/>
      <c r="Y870" s="102" t="s">
        <v>158</v>
      </c>
      <c r="Z870" s="184">
        <v>161915</v>
      </c>
      <c r="AA870" s="152">
        <f>IFERROR(Z870/W855,"-")</f>
        <v>1.0314180716498422E-3</v>
      </c>
      <c r="AB870" s="184">
        <v>20</v>
      </c>
      <c r="AC870" s="152">
        <f>IFERROR(AB870/X855,"-")</f>
        <v>8.6956521739130432E-2</v>
      </c>
      <c r="AD870" s="187">
        <f t="shared" si="837"/>
        <v>8095.75</v>
      </c>
      <c r="AE870" s="87">
        <f t="shared" si="861"/>
        <v>9.2165898617511521E-4</v>
      </c>
      <c r="AF870" s="501"/>
      <c r="AG870" s="501"/>
      <c r="AH870" s="102" t="s">
        <v>158</v>
      </c>
      <c r="AI870" s="184">
        <v>244327</v>
      </c>
      <c r="AJ870" s="152">
        <f>IFERROR(AI870/AF855,"-")</f>
        <v>6.9109624150247805E-4</v>
      </c>
      <c r="AK870" s="184">
        <v>39</v>
      </c>
      <c r="AL870" s="152">
        <f>IFERROR(AK870/AG855,"-")</f>
        <v>9.375E-2</v>
      </c>
      <c r="AM870" s="187">
        <f t="shared" si="840"/>
        <v>6264.7948717948721</v>
      </c>
      <c r="AN870" s="87">
        <f t="shared" si="862"/>
        <v>1.7972350230414747E-3</v>
      </c>
      <c r="AO870" s="501"/>
      <c r="AP870" s="520"/>
      <c r="AQ870" s="102" t="s">
        <v>158</v>
      </c>
      <c r="AR870" s="184">
        <f t="shared" si="827"/>
        <v>2603214</v>
      </c>
      <c r="AS870" s="152">
        <f>IFERROR(AR870/AO855,"-")</f>
        <v>1.1055101361871003E-3</v>
      </c>
      <c r="AT870" s="184">
        <f t="shared" si="828"/>
        <v>261</v>
      </c>
      <c r="AU870" s="152">
        <f>IFERROR(AT870/AP855,"-")</f>
        <v>6.8414154652686757E-2</v>
      </c>
      <c r="AV870" s="187">
        <f t="shared" si="843"/>
        <v>9974</v>
      </c>
      <c r="AW870" s="87">
        <f t="shared" si="863"/>
        <v>1.2027649769585253E-2</v>
      </c>
      <c r="AX870" s="98"/>
      <c r="AY870" s="66"/>
      <c r="AZ870" s="66"/>
      <c r="BA870" s="66"/>
      <c r="BB870" s="66"/>
      <c r="BC870" s="66"/>
      <c r="BD870" s="66"/>
      <c r="BE870" s="66"/>
      <c r="BF870" s="66"/>
      <c r="BG870" s="66"/>
      <c r="BH870" s="66"/>
      <c r="BI870" s="66"/>
      <c r="BP870" s="132"/>
      <c r="BQ870" s="132"/>
      <c r="BR870" s="132"/>
      <c r="BS870" s="132"/>
      <c r="BU870" s="66"/>
      <c r="BV870" s="124"/>
    </row>
    <row r="871" spans="2:74" s="10" customFormat="1" ht="14.25" customHeight="1">
      <c r="B871" s="505"/>
      <c r="C871" s="508"/>
      <c r="D871" s="495"/>
      <c r="E871" s="502"/>
      <c r="F871" s="502"/>
      <c r="G871" s="103" t="s">
        <v>81</v>
      </c>
      <c r="H871" s="174">
        <v>241539267</v>
      </c>
      <c r="I871" s="152">
        <f>IFERROR(H871/E855,"-")</f>
        <v>0.15236066805176901</v>
      </c>
      <c r="J871" s="184">
        <v>2034</v>
      </c>
      <c r="K871" s="152">
        <f>IFERROR(J871/F855,"-")</f>
        <v>0.7290322580645161</v>
      </c>
      <c r="L871" s="187">
        <f t="shared" si="831"/>
        <v>118750.86873156342</v>
      </c>
      <c r="M871" s="88">
        <f t="shared" si="859"/>
        <v>9.373271889400922E-2</v>
      </c>
      <c r="N871" s="502"/>
      <c r="O871" s="502"/>
      <c r="P871" s="103" t="s">
        <v>81</v>
      </c>
      <c r="Q871" s="174">
        <v>38158918</v>
      </c>
      <c r="R871" s="152">
        <f>IFERROR(Q871/N855,"-")</f>
        <v>0.14737048987556109</v>
      </c>
      <c r="S871" s="184">
        <v>287</v>
      </c>
      <c r="T871" s="152">
        <f>IFERROR(S871/O855,"-")</f>
        <v>0.75725593667546176</v>
      </c>
      <c r="U871" s="187">
        <f t="shared" si="834"/>
        <v>132957.90243902439</v>
      </c>
      <c r="V871" s="88">
        <f t="shared" si="860"/>
        <v>1.3225806451612903E-2</v>
      </c>
      <c r="W871" s="502"/>
      <c r="X871" s="502"/>
      <c r="Y871" s="103" t="s">
        <v>81</v>
      </c>
      <c r="Z871" s="174">
        <v>20659750</v>
      </c>
      <c r="AA871" s="152">
        <f>IFERROR(Z871/W855,"-")</f>
        <v>0.13160509838969722</v>
      </c>
      <c r="AB871" s="184">
        <v>190</v>
      </c>
      <c r="AC871" s="152">
        <f>IFERROR(AB871/X855,"-")</f>
        <v>0.82608695652173914</v>
      </c>
      <c r="AD871" s="187">
        <f t="shared" si="837"/>
        <v>108735.52631578948</v>
      </c>
      <c r="AE871" s="88">
        <f t="shared" si="861"/>
        <v>8.755760368663594E-3</v>
      </c>
      <c r="AF871" s="502"/>
      <c r="AG871" s="502"/>
      <c r="AH871" s="103" t="s">
        <v>81</v>
      </c>
      <c r="AI871" s="174">
        <v>59988192</v>
      </c>
      <c r="AJ871" s="152">
        <f>IFERROR(AI871/AF855,"-")</f>
        <v>0.16968085404285657</v>
      </c>
      <c r="AK871" s="184">
        <v>348</v>
      </c>
      <c r="AL871" s="152">
        <f>IFERROR(AK871/AG855,"-")</f>
        <v>0.83653846153846156</v>
      </c>
      <c r="AM871" s="187">
        <f t="shared" si="840"/>
        <v>172379.86206896551</v>
      </c>
      <c r="AN871" s="88">
        <f t="shared" si="862"/>
        <v>1.6036866359447004E-2</v>
      </c>
      <c r="AO871" s="502"/>
      <c r="AP871" s="521"/>
      <c r="AQ871" s="103" t="s">
        <v>81</v>
      </c>
      <c r="AR871" s="174">
        <f t="shared" si="827"/>
        <v>360346127</v>
      </c>
      <c r="AS871" s="152">
        <f>IFERROR(AR871/AO855,"-")</f>
        <v>0.15302863918765963</v>
      </c>
      <c r="AT871" s="184">
        <f t="shared" si="828"/>
        <v>2859</v>
      </c>
      <c r="AU871" s="152">
        <f>IFERROR(AT871/AP855,"-")</f>
        <v>0.74941022280471825</v>
      </c>
      <c r="AV871" s="187">
        <f t="shared" si="843"/>
        <v>126039.21895767751</v>
      </c>
      <c r="AW871" s="88">
        <f t="shared" si="863"/>
        <v>0.13175115207373272</v>
      </c>
      <c r="AX871" s="98"/>
      <c r="AY871" s="66"/>
      <c r="AZ871" s="66"/>
      <c r="BA871" s="66"/>
      <c r="BB871" s="66"/>
      <c r="BC871" s="66"/>
      <c r="BD871" s="66"/>
      <c r="BE871" s="66"/>
      <c r="BF871" s="66"/>
      <c r="BG871" s="66"/>
      <c r="BH871" s="66"/>
      <c r="BI871" s="66"/>
      <c r="BP871" s="132"/>
      <c r="BQ871" s="132"/>
      <c r="BR871" s="132"/>
      <c r="BS871" s="132"/>
      <c r="BU871" s="66"/>
      <c r="BV871" s="124"/>
    </row>
    <row r="872" spans="2:74" s="10" customFormat="1" ht="14.25" customHeight="1">
      <c r="B872" s="505">
        <v>52</v>
      </c>
      <c r="C872" s="506" t="s">
        <v>4</v>
      </c>
      <c r="D872" s="493">
        <f>BL56</f>
        <v>17940</v>
      </c>
      <c r="E872" s="503">
        <f t="shared" ref="E872" si="864">VLOOKUP(C872,$AY$5:$BI$78,2,0)</f>
        <v>1225109630</v>
      </c>
      <c r="F872" s="503">
        <f t="shared" ref="F872" si="865">VLOOKUP(C872,$AY$5:$BI$78,7,0)</f>
        <v>2341</v>
      </c>
      <c r="G872" s="99" t="s">
        <v>144</v>
      </c>
      <c r="H872" s="182">
        <v>22534622</v>
      </c>
      <c r="I872" s="150">
        <f>IFERROR(H872/E872,"-")</f>
        <v>1.8393963648787905E-2</v>
      </c>
      <c r="J872" s="182">
        <v>356</v>
      </c>
      <c r="K872" s="150">
        <f>IFERROR(J872/F872,"-")</f>
        <v>0.15207176420333191</v>
      </c>
      <c r="L872" s="185">
        <f t="shared" si="831"/>
        <v>63299.5</v>
      </c>
      <c r="M872" s="85">
        <f>IFERROR(J872/$BL$56,0)</f>
        <v>1.9843924191750278E-2</v>
      </c>
      <c r="N872" s="503">
        <f t="shared" ref="N872" si="866">VLOOKUP(C872,$AY$5:$BI$78,3,0)</f>
        <v>191815060</v>
      </c>
      <c r="O872" s="503">
        <f t="shared" ref="O872" si="867">VLOOKUP(C872,$AY$5:$BI$78,8,0)</f>
        <v>346</v>
      </c>
      <c r="P872" s="99" t="s">
        <v>144</v>
      </c>
      <c r="Q872" s="182">
        <v>2214396</v>
      </c>
      <c r="R872" s="150">
        <f>IFERROR(Q872/N872,"-")</f>
        <v>1.1544432434033074E-2</v>
      </c>
      <c r="S872" s="182">
        <v>54</v>
      </c>
      <c r="T872" s="150">
        <f>IFERROR(S872/O872,"-")</f>
        <v>0.15606936416184972</v>
      </c>
      <c r="U872" s="185">
        <f t="shared" si="834"/>
        <v>41007.333333333336</v>
      </c>
      <c r="V872" s="85">
        <f>IFERROR(S872/$BL$56,0)</f>
        <v>3.0100334448160534E-3</v>
      </c>
      <c r="W872" s="503">
        <f t="shared" ref="W872" si="868">VLOOKUP(C872,$AY$5:$BI$78,4,0)</f>
        <v>105387200</v>
      </c>
      <c r="X872" s="503">
        <f t="shared" ref="X872" si="869">VLOOKUP(C872,$AY$5:$BI$78,9,0)</f>
        <v>165</v>
      </c>
      <c r="Y872" s="99" t="s">
        <v>144</v>
      </c>
      <c r="Z872" s="182">
        <v>9868655</v>
      </c>
      <c r="AA872" s="150">
        <f>IFERROR(Z872/W872,"-")</f>
        <v>9.3641874914600631E-2</v>
      </c>
      <c r="AB872" s="182">
        <v>35</v>
      </c>
      <c r="AC872" s="150">
        <f>IFERROR(AB872/X872,"-")</f>
        <v>0.21212121212121213</v>
      </c>
      <c r="AD872" s="185">
        <f t="shared" si="837"/>
        <v>281961.57142857142</v>
      </c>
      <c r="AE872" s="85">
        <f>IFERROR(AB872/$BL$56,0)</f>
        <v>1.9509476031215162E-3</v>
      </c>
      <c r="AF872" s="503">
        <f t="shared" ref="AF872" si="870">VLOOKUP(C872,$AY$5:$BI$78,5,0)</f>
        <v>281386220</v>
      </c>
      <c r="AG872" s="503">
        <f t="shared" ref="AG872" si="871">VLOOKUP(C872,$AY$5:$BI$78,10,0)</f>
        <v>379</v>
      </c>
      <c r="AH872" s="99" t="s">
        <v>144</v>
      </c>
      <c r="AI872" s="182">
        <v>4565646</v>
      </c>
      <c r="AJ872" s="150">
        <f>IFERROR(AI872/AF872,"-")</f>
        <v>1.6225549353482912E-2</v>
      </c>
      <c r="AK872" s="182">
        <v>83</v>
      </c>
      <c r="AL872" s="150">
        <f>IFERROR(AK872/AG872,"-")</f>
        <v>0.21899736147757257</v>
      </c>
      <c r="AM872" s="185">
        <f t="shared" si="840"/>
        <v>55007.783132530123</v>
      </c>
      <c r="AN872" s="85">
        <f>IFERROR(AK872/$BL$56,0)</f>
        <v>4.6265328874024528E-3</v>
      </c>
      <c r="AO872" s="503">
        <f t="shared" ref="AO872" si="872">VLOOKUP(C872,$AY$5:$BI$78,6,0)</f>
        <v>1803698110</v>
      </c>
      <c r="AP872" s="519">
        <f t="shared" ref="AP872" si="873">VLOOKUP(C872,$AY$5:$BI$78,11,0)</f>
        <v>3231</v>
      </c>
      <c r="AQ872" s="99" t="s">
        <v>144</v>
      </c>
      <c r="AR872" s="182">
        <f t="shared" si="827"/>
        <v>39183319</v>
      </c>
      <c r="AS872" s="150">
        <f>IFERROR(AR872/AO872,"-")</f>
        <v>2.1723878726024722E-2</v>
      </c>
      <c r="AT872" s="182">
        <f t="shared" si="828"/>
        <v>528</v>
      </c>
      <c r="AU872" s="150">
        <f>IFERROR(AT872/AP872,"-")</f>
        <v>0.16341689879294335</v>
      </c>
      <c r="AV872" s="185">
        <f t="shared" si="843"/>
        <v>74210.831439393936</v>
      </c>
      <c r="AW872" s="85">
        <f>IFERROR(AT872/$BL$56,0)</f>
        <v>2.9431438127090301E-2</v>
      </c>
      <c r="AX872" s="98"/>
      <c r="AY872" s="66"/>
      <c r="AZ872" s="66"/>
      <c r="BA872" s="66"/>
      <c r="BB872" s="66"/>
      <c r="BC872" s="66"/>
      <c r="BD872" s="66"/>
      <c r="BE872" s="66"/>
      <c r="BF872" s="66"/>
      <c r="BG872" s="66"/>
      <c r="BH872" s="66"/>
      <c r="BI872" s="66"/>
      <c r="BP872" s="132"/>
      <c r="BQ872" s="132"/>
      <c r="BR872" s="132"/>
      <c r="BS872" s="132"/>
      <c r="BU872" s="66"/>
      <c r="BV872" s="124"/>
    </row>
    <row r="873" spans="2:74" s="10" customFormat="1" ht="14.25" customHeight="1">
      <c r="B873" s="505"/>
      <c r="C873" s="507"/>
      <c r="D873" s="494"/>
      <c r="E873" s="501"/>
      <c r="F873" s="501"/>
      <c r="G873" s="100" t="s">
        <v>145</v>
      </c>
      <c r="H873" s="183">
        <v>31217220</v>
      </c>
      <c r="I873" s="151">
        <f>IFERROR(H873/E872,"-")</f>
        <v>2.5481164489744482E-2</v>
      </c>
      <c r="J873" s="183">
        <v>505</v>
      </c>
      <c r="K873" s="151">
        <f>IFERROR(J873/F872,"-")</f>
        <v>0.21571977787270397</v>
      </c>
      <c r="L873" s="186">
        <f t="shared" si="831"/>
        <v>61816.27722772277</v>
      </c>
      <c r="M873" s="86">
        <f t="shared" ref="M873:M888" si="874">IFERROR(J873/$BL$56,0)</f>
        <v>2.814938684503902E-2</v>
      </c>
      <c r="N873" s="501"/>
      <c r="O873" s="501"/>
      <c r="P873" s="100" t="s">
        <v>145</v>
      </c>
      <c r="Q873" s="183">
        <v>4443979</v>
      </c>
      <c r="R873" s="151">
        <f>IFERROR(Q873/N872,"-")</f>
        <v>2.3168040090282796E-2</v>
      </c>
      <c r="S873" s="183">
        <v>86</v>
      </c>
      <c r="T873" s="151">
        <f>IFERROR(S873/O872,"-")</f>
        <v>0.24855491329479767</v>
      </c>
      <c r="U873" s="186">
        <f t="shared" si="834"/>
        <v>51674.174418604649</v>
      </c>
      <c r="V873" s="86">
        <f t="shared" ref="V873:V888" si="875">IFERROR(S873/$BL$56,0)</f>
        <v>4.7937569676700115E-3</v>
      </c>
      <c r="W873" s="501"/>
      <c r="X873" s="501"/>
      <c r="Y873" s="100" t="s">
        <v>145</v>
      </c>
      <c r="Z873" s="183">
        <v>2174376</v>
      </c>
      <c r="AA873" s="151">
        <f>IFERROR(Z873/W872,"-")</f>
        <v>2.0632258946057965E-2</v>
      </c>
      <c r="AB873" s="183">
        <v>39</v>
      </c>
      <c r="AC873" s="151">
        <f>IFERROR(AB873/X872,"-")</f>
        <v>0.23636363636363636</v>
      </c>
      <c r="AD873" s="186">
        <f t="shared" si="837"/>
        <v>55753.230769230766</v>
      </c>
      <c r="AE873" s="86">
        <f t="shared" ref="AE873:AE888" si="876">IFERROR(AB873/$BL$56,0)</f>
        <v>2.1739130434782609E-3</v>
      </c>
      <c r="AF873" s="501"/>
      <c r="AG873" s="501"/>
      <c r="AH873" s="100" t="s">
        <v>145</v>
      </c>
      <c r="AI873" s="183">
        <v>8747911</v>
      </c>
      <c r="AJ873" s="151">
        <f>IFERROR(AI873/AF872,"-")</f>
        <v>3.1088626159447325E-2</v>
      </c>
      <c r="AK873" s="183">
        <v>111</v>
      </c>
      <c r="AL873" s="151">
        <f>IFERROR(AK873/AG872,"-")</f>
        <v>0.29287598944591031</v>
      </c>
      <c r="AM873" s="186">
        <f t="shared" si="840"/>
        <v>78810.009009009009</v>
      </c>
      <c r="AN873" s="86">
        <f t="shared" ref="AN873:AN888" si="877">IFERROR(AK873/$BL$56,0)</f>
        <v>6.1872909698996656E-3</v>
      </c>
      <c r="AO873" s="501"/>
      <c r="AP873" s="520"/>
      <c r="AQ873" s="100" t="s">
        <v>145</v>
      </c>
      <c r="AR873" s="183">
        <f t="shared" si="827"/>
        <v>46583486</v>
      </c>
      <c r="AS873" s="151">
        <f>IFERROR(AR873/AO872,"-")</f>
        <v>2.5826653441467541E-2</v>
      </c>
      <c r="AT873" s="183">
        <f t="shared" si="828"/>
        <v>741</v>
      </c>
      <c r="AU873" s="151">
        <f>IFERROR(AT873/AP872,"-")</f>
        <v>0.22934076137418755</v>
      </c>
      <c r="AV873" s="186">
        <f t="shared" si="843"/>
        <v>62865.703103913627</v>
      </c>
      <c r="AW873" s="86">
        <f t="shared" ref="AW873:AW888" si="878">IFERROR(AT873/$BL$56,0)</f>
        <v>4.1304347826086954E-2</v>
      </c>
      <c r="AX873" s="98"/>
      <c r="AY873" s="66"/>
      <c r="AZ873" s="66"/>
      <c r="BA873" s="66"/>
      <c r="BB873" s="66"/>
      <c r="BC873" s="66"/>
      <c r="BD873" s="66"/>
      <c r="BE873" s="66"/>
      <c r="BF873" s="66"/>
      <c r="BG873" s="66"/>
      <c r="BH873" s="66"/>
      <c r="BI873" s="66"/>
      <c r="BP873" s="132"/>
      <c r="BQ873" s="132"/>
      <c r="BR873" s="132"/>
      <c r="BS873" s="132"/>
      <c r="BU873" s="66"/>
      <c r="BV873" s="124"/>
    </row>
    <row r="874" spans="2:74" s="10" customFormat="1" ht="14.25" customHeight="1">
      <c r="B874" s="505"/>
      <c r="C874" s="507"/>
      <c r="D874" s="494"/>
      <c r="E874" s="501"/>
      <c r="F874" s="501"/>
      <c r="G874" s="101" t="s">
        <v>146</v>
      </c>
      <c r="H874" s="183">
        <v>35840064</v>
      </c>
      <c r="I874" s="151">
        <f>IFERROR(H874/E872,"-")</f>
        <v>2.9254576996509282E-2</v>
      </c>
      <c r="J874" s="183">
        <v>588</v>
      </c>
      <c r="K874" s="151">
        <f>IFERROR(J874/F872,"-")</f>
        <v>0.25117471166168304</v>
      </c>
      <c r="L874" s="186">
        <f t="shared" si="831"/>
        <v>60952.489795918365</v>
      </c>
      <c r="M874" s="86">
        <f t="shared" si="874"/>
        <v>3.2775919732441469E-2</v>
      </c>
      <c r="N874" s="501"/>
      <c r="O874" s="501"/>
      <c r="P874" s="101" t="s">
        <v>146</v>
      </c>
      <c r="Q874" s="183">
        <v>3485851</v>
      </c>
      <c r="R874" s="151">
        <f>IFERROR(Q874/N872,"-")</f>
        <v>1.8172978701463796E-2</v>
      </c>
      <c r="S874" s="183">
        <v>87</v>
      </c>
      <c r="T874" s="151">
        <f>IFERROR(S874/O872,"-")</f>
        <v>0.25144508670520233</v>
      </c>
      <c r="U874" s="186">
        <f t="shared" si="834"/>
        <v>40067.252873563215</v>
      </c>
      <c r="V874" s="86">
        <f t="shared" si="875"/>
        <v>4.8494983277591972E-3</v>
      </c>
      <c r="W874" s="501"/>
      <c r="X874" s="501"/>
      <c r="Y874" s="101" t="s">
        <v>146</v>
      </c>
      <c r="Z874" s="183">
        <v>1217770</v>
      </c>
      <c r="AA874" s="151">
        <f>IFERROR(Z874/W872,"-")</f>
        <v>1.1555198354259342E-2</v>
      </c>
      <c r="AB874" s="183">
        <v>39</v>
      </c>
      <c r="AC874" s="151">
        <f>IFERROR(AB874/X872,"-")</f>
        <v>0.23636363636363636</v>
      </c>
      <c r="AD874" s="186">
        <f t="shared" si="837"/>
        <v>31224.871794871793</v>
      </c>
      <c r="AE874" s="86">
        <f t="shared" si="876"/>
        <v>2.1739130434782609E-3</v>
      </c>
      <c r="AF874" s="501"/>
      <c r="AG874" s="501"/>
      <c r="AH874" s="101" t="s">
        <v>146</v>
      </c>
      <c r="AI874" s="183">
        <v>2595258</v>
      </c>
      <c r="AJ874" s="151">
        <f>IFERROR(AI874/AF872,"-")</f>
        <v>9.2231168960583785E-3</v>
      </c>
      <c r="AK874" s="183">
        <v>104</v>
      </c>
      <c r="AL874" s="151">
        <f>IFERROR(AK874/AG872,"-")</f>
        <v>0.27440633245382584</v>
      </c>
      <c r="AM874" s="186">
        <f t="shared" si="840"/>
        <v>24954.403846153848</v>
      </c>
      <c r="AN874" s="86">
        <f t="shared" si="877"/>
        <v>5.7971014492753624E-3</v>
      </c>
      <c r="AO874" s="501"/>
      <c r="AP874" s="520"/>
      <c r="AQ874" s="101" t="s">
        <v>146</v>
      </c>
      <c r="AR874" s="183">
        <f t="shared" si="827"/>
        <v>43138943</v>
      </c>
      <c r="AS874" s="151">
        <f>IFERROR(AR874/AO872,"-")</f>
        <v>2.3916941954327378E-2</v>
      </c>
      <c r="AT874" s="183">
        <f t="shared" si="828"/>
        <v>818</v>
      </c>
      <c r="AU874" s="151">
        <f>IFERROR(AT874/AP872,"-")</f>
        <v>0.25317239244815848</v>
      </c>
      <c r="AV874" s="186">
        <f t="shared" si="843"/>
        <v>52737.094132029342</v>
      </c>
      <c r="AW874" s="86">
        <f t="shared" si="878"/>
        <v>4.5596432552954293E-2</v>
      </c>
      <c r="AX874" s="98"/>
      <c r="AY874" s="66"/>
      <c r="AZ874" s="66"/>
      <c r="BA874" s="66"/>
      <c r="BB874" s="66"/>
      <c r="BC874" s="66"/>
      <c r="BD874" s="66"/>
      <c r="BE874" s="66"/>
      <c r="BF874" s="66"/>
      <c r="BG874" s="66"/>
      <c r="BH874" s="66"/>
      <c r="BI874" s="66"/>
      <c r="BP874" s="132"/>
      <c r="BQ874" s="132"/>
      <c r="BR874" s="132"/>
      <c r="BS874" s="132"/>
      <c r="BU874" s="66"/>
      <c r="BV874" s="124"/>
    </row>
    <row r="875" spans="2:74" s="10" customFormat="1" ht="14.25" customHeight="1">
      <c r="B875" s="505"/>
      <c r="C875" s="507"/>
      <c r="D875" s="494"/>
      <c r="E875" s="501"/>
      <c r="F875" s="501"/>
      <c r="G875" s="101" t="s">
        <v>147</v>
      </c>
      <c r="H875" s="183">
        <v>8917537</v>
      </c>
      <c r="I875" s="151">
        <f>IFERROR(H875/E872,"-")</f>
        <v>7.2789706175111855E-3</v>
      </c>
      <c r="J875" s="183">
        <v>94</v>
      </c>
      <c r="K875" s="151">
        <f>IFERROR(J875/F872,"-")</f>
        <v>4.0153780435711238E-2</v>
      </c>
      <c r="L875" s="186">
        <f t="shared" si="831"/>
        <v>94867.414893617024</v>
      </c>
      <c r="M875" s="86">
        <f t="shared" si="874"/>
        <v>5.2396878483835004E-3</v>
      </c>
      <c r="N875" s="501"/>
      <c r="O875" s="501"/>
      <c r="P875" s="101" t="s">
        <v>147</v>
      </c>
      <c r="Q875" s="183">
        <v>296456</v>
      </c>
      <c r="R875" s="151">
        <f>IFERROR(Q875/N872,"-")</f>
        <v>1.5455303665937387E-3</v>
      </c>
      <c r="S875" s="183">
        <v>21</v>
      </c>
      <c r="T875" s="151">
        <f>IFERROR(S875/O872,"-")</f>
        <v>6.0693641618497107E-2</v>
      </c>
      <c r="U875" s="186">
        <f t="shared" si="834"/>
        <v>14116.952380952382</v>
      </c>
      <c r="V875" s="86">
        <f t="shared" si="875"/>
        <v>1.1705685618729096E-3</v>
      </c>
      <c r="W875" s="501"/>
      <c r="X875" s="501"/>
      <c r="Y875" s="101" t="s">
        <v>147</v>
      </c>
      <c r="Z875" s="183">
        <v>184965</v>
      </c>
      <c r="AA875" s="151">
        <f>IFERROR(Z875/W872,"-")</f>
        <v>1.7550992909954909E-3</v>
      </c>
      <c r="AB875" s="183">
        <v>6</v>
      </c>
      <c r="AC875" s="151">
        <f>IFERROR(AB875/X872,"-")</f>
        <v>3.6363636363636362E-2</v>
      </c>
      <c r="AD875" s="186">
        <f t="shared" si="837"/>
        <v>30827.5</v>
      </c>
      <c r="AE875" s="86">
        <f t="shared" si="876"/>
        <v>3.3444816053511704E-4</v>
      </c>
      <c r="AF875" s="501"/>
      <c r="AG875" s="501"/>
      <c r="AH875" s="101" t="s">
        <v>147</v>
      </c>
      <c r="AI875" s="183">
        <v>1680150</v>
      </c>
      <c r="AJ875" s="151">
        <f>IFERROR(AI875/AF872,"-")</f>
        <v>5.9709746980502456E-3</v>
      </c>
      <c r="AK875" s="183">
        <v>16</v>
      </c>
      <c r="AL875" s="151">
        <f>IFERROR(AK875/AG872,"-")</f>
        <v>4.221635883905013E-2</v>
      </c>
      <c r="AM875" s="186">
        <f t="shared" si="840"/>
        <v>105009.375</v>
      </c>
      <c r="AN875" s="86">
        <f t="shared" si="877"/>
        <v>8.9186176142697885E-4</v>
      </c>
      <c r="AO875" s="501"/>
      <c r="AP875" s="520"/>
      <c r="AQ875" s="101" t="s">
        <v>147</v>
      </c>
      <c r="AR875" s="183">
        <f t="shared" si="827"/>
        <v>11079108</v>
      </c>
      <c r="AS875" s="151">
        <f>IFERROR(AR875/AO872,"-")</f>
        <v>6.1424403222333033E-3</v>
      </c>
      <c r="AT875" s="183">
        <f t="shared" si="828"/>
        <v>137</v>
      </c>
      <c r="AU875" s="151">
        <f>IFERROR(AT875/AP872,"-")</f>
        <v>4.2401733209532652E-2</v>
      </c>
      <c r="AV875" s="186">
        <f t="shared" si="843"/>
        <v>80869.401459854009</v>
      </c>
      <c r="AW875" s="86">
        <f t="shared" si="878"/>
        <v>7.6365663322185062E-3</v>
      </c>
      <c r="AX875" s="98"/>
      <c r="AY875" s="66"/>
      <c r="AZ875" s="66"/>
      <c r="BA875" s="66"/>
      <c r="BB875" s="66"/>
      <c r="BC875" s="66"/>
      <c r="BD875" s="66"/>
      <c r="BE875" s="66"/>
      <c r="BF875" s="66"/>
      <c r="BG875" s="66"/>
      <c r="BH875" s="66"/>
      <c r="BI875" s="66"/>
      <c r="BP875" s="132"/>
      <c r="BQ875" s="132"/>
      <c r="BR875" s="132"/>
      <c r="BS875" s="132"/>
      <c r="BU875" s="66"/>
      <c r="BV875" s="124"/>
    </row>
    <row r="876" spans="2:74" s="10" customFormat="1" ht="14.25" customHeight="1">
      <c r="B876" s="505"/>
      <c r="C876" s="507"/>
      <c r="D876" s="494"/>
      <c r="E876" s="501"/>
      <c r="F876" s="501"/>
      <c r="G876" s="101" t="s">
        <v>148</v>
      </c>
      <c r="H876" s="183">
        <v>21770187</v>
      </c>
      <c r="I876" s="151">
        <f>IFERROR(H876/E872,"-")</f>
        <v>1.7769990919098401E-2</v>
      </c>
      <c r="J876" s="183">
        <v>596</v>
      </c>
      <c r="K876" s="151">
        <f>IFERROR(J876/F872,"-")</f>
        <v>0.25459205467748824</v>
      </c>
      <c r="L876" s="186">
        <f t="shared" si="831"/>
        <v>36527.159395973154</v>
      </c>
      <c r="M876" s="86">
        <f t="shared" si="874"/>
        <v>3.3221850613154962E-2</v>
      </c>
      <c r="N876" s="501"/>
      <c r="O876" s="501"/>
      <c r="P876" s="101" t="s">
        <v>148</v>
      </c>
      <c r="Q876" s="183">
        <v>2302373</v>
      </c>
      <c r="R876" s="151">
        <f>IFERROR(Q876/N872,"-")</f>
        <v>1.2003087765892834E-2</v>
      </c>
      <c r="S876" s="183">
        <v>94</v>
      </c>
      <c r="T876" s="151">
        <f>IFERROR(S876/O872,"-")</f>
        <v>0.27167630057803466</v>
      </c>
      <c r="U876" s="186">
        <f t="shared" si="834"/>
        <v>24493.329787234041</v>
      </c>
      <c r="V876" s="86">
        <f t="shared" si="875"/>
        <v>5.2396878483835004E-3</v>
      </c>
      <c r="W876" s="501"/>
      <c r="X876" s="501"/>
      <c r="Y876" s="101" t="s">
        <v>148</v>
      </c>
      <c r="Z876" s="183">
        <v>1063580</v>
      </c>
      <c r="AA876" s="151">
        <f>IFERROR(Z876/W872,"-")</f>
        <v>1.0092117448798336E-2</v>
      </c>
      <c r="AB876" s="183">
        <v>44</v>
      </c>
      <c r="AC876" s="151">
        <f>IFERROR(AB876/X872,"-")</f>
        <v>0.26666666666666666</v>
      </c>
      <c r="AD876" s="186">
        <f t="shared" si="837"/>
        <v>24172.272727272728</v>
      </c>
      <c r="AE876" s="86">
        <f t="shared" si="876"/>
        <v>2.4526198439241919E-3</v>
      </c>
      <c r="AF876" s="501"/>
      <c r="AG876" s="501"/>
      <c r="AH876" s="101" t="s">
        <v>148</v>
      </c>
      <c r="AI876" s="183">
        <v>5162883</v>
      </c>
      <c r="AJ876" s="151">
        <f>IFERROR(AI876/AF872,"-")</f>
        <v>1.8348030688922861E-2</v>
      </c>
      <c r="AK876" s="183">
        <v>125</v>
      </c>
      <c r="AL876" s="151">
        <f>IFERROR(AK876/AG872,"-")</f>
        <v>0.32981530343007914</v>
      </c>
      <c r="AM876" s="186">
        <f t="shared" si="840"/>
        <v>41303.063999999998</v>
      </c>
      <c r="AN876" s="86">
        <f t="shared" si="877"/>
        <v>6.967670011148272E-3</v>
      </c>
      <c r="AO876" s="501"/>
      <c r="AP876" s="520"/>
      <c r="AQ876" s="101" t="s">
        <v>148</v>
      </c>
      <c r="AR876" s="183">
        <f t="shared" si="827"/>
        <v>30299023</v>
      </c>
      <c r="AS876" s="151">
        <f>IFERROR(AR876/AO872,"-")</f>
        <v>1.6798278399260506E-2</v>
      </c>
      <c r="AT876" s="183">
        <f t="shared" si="828"/>
        <v>859</v>
      </c>
      <c r="AU876" s="151">
        <f>IFERROR(AT876/AP872,"-")</f>
        <v>0.26586196224079234</v>
      </c>
      <c r="AV876" s="186">
        <f t="shared" si="843"/>
        <v>35272.436554132713</v>
      </c>
      <c r="AW876" s="86">
        <f t="shared" si="878"/>
        <v>4.7881828316610926E-2</v>
      </c>
      <c r="AX876" s="98"/>
      <c r="AY876" s="66"/>
      <c r="AZ876" s="66"/>
      <c r="BA876" s="66"/>
      <c r="BB876" s="66"/>
      <c r="BC876" s="66"/>
      <c r="BD876" s="66"/>
      <c r="BE876" s="66"/>
      <c r="BF876" s="66"/>
      <c r="BG876" s="66"/>
      <c r="BH876" s="66"/>
      <c r="BI876" s="66"/>
      <c r="BP876" s="132"/>
      <c r="BQ876" s="132"/>
      <c r="BR876" s="132"/>
      <c r="BS876" s="132"/>
      <c r="BU876" s="66"/>
      <c r="BV876" s="124"/>
    </row>
    <row r="877" spans="2:74" s="10" customFormat="1" ht="14.25" customHeight="1">
      <c r="B877" s="505"/>
      <c r="C877" s="507"/>
      <c r="D877" s="494"/>
      <c r="E877" s="501"/>
      <c r="F877" s="501"/>
      <c r="G877" s="101" t="s">
        <v>149</v>
      </c>
      <c r="H877" s="183">
        <v>42502292</v>
      </c>
      <c r="I877" s="151">
        <f>IFERROR(H877/E872,"-")</f>
        <v>3.469264379221311E-2</v>
      </c>
      <c r="J877" s="183">
        <v>698</v>
      </c>
      <c r="K877" s="151">
        <f>IFERROR(J877/F872,"-")</f>
        <v>0.29816317812900472</v>
      </c>
      <c r="L877" s="186">
        <f t="shared" si="831"/>
        <v>60891.535816618911</v>
      </c>
      <c r="M877" s="86">
        <f t="shared" si="874"/>
        <v>3.8907469342251949E-2</v>
      </c>
      <c r="N877" s="501"/>
      <c r="O877" s="501"/>
      <c r="P877" s="101" t="s">
        <v>149</v>
      </c>
      <c r="Q877" s="183">
        <v>6527218</v>
      </c>
      <c r="R877" s="151">
        <f>IFERROR(Q877/N872,"-")</f>
        <v>3.4028704524034767E-2</v>
      </c>
      <c r="S877" s="183">
        <v>117</v>
      </c>
      <c r="T877" s="151">
        <f>IFERROR(S877/O872,"-")</f>
        <v>0.33815028901734107</v>
      </c>
      <c r="U877" s="186">
        <f t="shared" si="834"/>
        <v>55788.188034188031</v>
      </c>
      <c r="V877" s="86">
        <f t="shared" si="875"/>
        <v>6.5217391304347823E-3</v>
      </c>
      <c r="W877" s="501"/>
      <c r="X877" s="501"/>
      <c r="Y877" s="101" t="s">
        <v>149</v>
      </c>
      <c r="Z877" s="183">
        <v>3078684</v>
      </c>
      <c r="AA877" s="151">
        <f>IFERROR(Z877/W872,"-")</f>
        <v>2.9213073314406302E-2</v>
      </c>
      <c r="AB877" s="183">
        <v>44</v>
      </c>
      <c r="AC877" s="151">
        <f>IFERROR(AB877/X872,"-")</f>
        <v>0.26666666666666666</v>
      </c>
      <c r="AD877" s="186">
        <f t="shared" si="837"/>
        <v>69970.090909090912</v>
      </c>
      <c r="AE877" s="86">
        <f t="shared" si="876"/>
        <v>2.4526198439241919E-3</v>
      </c>
      <c r="AF877" s="501"/>
      <c r="AG877" s="501"/>
      <c r="AH877" s="101" t="s">
        <v>149</v>
      </c>
      <c r="AI877" s="183">
        <v>7499407</v>
      </c>
      <c r="AJ877" s="151">
        <f>IFERROR(AI877/AF872,"-")</f>
        <v>2.6651649821373628E-2</v>
      </c>
      <c r="AK877" s="183">
        <v>127</v>
      </c>
      <c r="AL877" s="151">
        <f>IFERROR(AK877/AG872,"-")</f>
        <v>0.33509234828496043</v>
      </c>
      <c r="AM877" s="186">
        <f t="shared" si="840"/>
        <v>59050.448818897639</v>
      </c>
      <c r="AN877" s="86">
        <f t="shared" si="877"/>
        <v>7.0791527313266442E-3</v>
      </c>
      <c r="AO877" s="501"/>
      <c r="AP877" s="520"/>
      <c r="AQ877" s="101" t="s">
        <v>149</v>
      </c>
      <c r="AR877" s="183">
        <f t="shared" si="827"/>
        <v>59607601</v>
      </c>
      <c r="AS877" s="151">
        <f>IFERROR(AR877/AO872,"-")</f>
        <v>3.3047437744446045E-2</v>
      </c>
      <c r="AT877" s="183">
        <f t="shared" si="828"/>
        <v>986</v>
      </c>
      <c r="AU877" s="151">
        <f>IFERROR(AT877/AP872,"-")</f>
        <v>0.30516867842773138</v>
      </c>
      <c r="AV877" s="186">
        <f t="shared" si="843"/>
        <v>60453.956389452331</v>
      </c>
      <c r="AW877" s="86">
        <f t="shared" si="878"/>
        <v>5.496098104793757E-2</v>
      </c>
      <c r="AX877" s="98"/>
      <c r="AY877" s="66"/>
      <c r="AZ877" s="66"/>
      <c r="BA877" s="66"/>
      <c r="BB877" s="66"/>
      <c r="BC877" s="66"/>
      <c r="BD877" s="66"/>
      <c r="BE877" s="66"/>
      <c r="BF877" s="66"/>
      <c r="BG877" s="66"/>
      <c r="BH877" s="66"/>
      <c r="BI877" s="66"/>
      <c r="BP877" s="132"/>
      <c r="BQ877" s="132"/>
      <c r="BR877" s="132"/>
      <c r="BS877" s="132"/>
      <c r="BU877" s="66"/>
      <c r="BV877" s="124"/>
    </row>
    <row r="878" spans="2:74" s="10" customFormat="1" ht="14.25" customHeight="1">
      <c r="B878" s="505"/>
      <c r="C878" s="507"/>
      <c r="D878" s="494"/>
      <c r="E878" s="501"/>
      <c r="F878" s="501"/>
      <c r="G878" s="101" t="s">
        <v>150</v>
      </c>
      <c r="H878" s="183">
        <v>23739555</v>
      </c>
      <c r="I878" s="151">
        <f>IFERROR(H878/E872,"-")</f>
        <v>1.9377494404317106E-2</v>
      </c>
      <c r="J878" s="183">
        <v>172</v>
      </c>
      <c r="K878" s="151">
        <f>IFERROR(J878/F872,"-")</f>
        <v>7.3472874839812047E-2</v>
      </c>
      <c r="L878" s="186">
        <f t="shared" si="831"/>
        <v>138020.66860465117</v>
      </c>
      <c r="M878" s="86">
        <f t="shared" si="874"/>
        <v>9.5875139353400231E-3</v>
      </c>
      <c r="N878" s="501"/>
      <c r="O878" s="501"/>
      <c r="P878" s="101" t="s">
        <v>150</v>
      </c>
      <c r="Q878" s="183">
        <v>2676301</v>
      </c>
      <c r="R878" s="151">
        <f>IFERROR(Q878/N872,"-")</f>
        <v>1.3952507170187783E-2</v>
      </c>
      <c r="S878" s="183">
        <v>27</v>
      </c>
      <c r="T878" s="151">
        <f>IFERROR(S878/O872,"-")</f>
        <v>7.8034682080924858E-2</v>
      </c>
      <c r="U878" s="186">
        <f t="shared" si="834"/>
        <v>99122.259259259255</v>
      </c>
      <c r="V878" s="86">
        <f t="shared" si="875"/>
        <v>1.5050167224080267E-3</v>
      </c>
      <c r="W878" s="501"/>
      <c r="X878" s="501"/>
      <c r="Y878" s="101" t="s">
        <v>150</v>
      </c>
      <c r="Z878" s="183">
        <v>2307151</v>
      </c>
      <c r="AA878" s="151">
        <f>IFERROR(Z878/W872,"-")</f>
        <v>2.1892136805987825E-2</v>
      </c>
      <c r="AB878" s="183">
        <v>11</v>
      </c>
      <c r="AC878" s="151">
        <f>IFERROR(AB878/X872,"-")</f>
        <v>6.6666666666666666E-2</v>
      </c>
      <c r="AD878" s="186">
        <f t="shared" si="837"/>
        <v>209741</v>
      </c>
      <c r="AE878" s="86">
        <f t="shared" si="876"/>
        <v>6.1315496098104797E-4</v>
      </c>
      <c r="AF878" s="501"/>
      <c r="AG878" s="501"/>
      <c r="AH878" s="101" t="s">
        <v>150</v>
      </c>
      <c r="AI878" s="183">
        <v>10227614</v>
      </c>
      <c r="AJ878" s="151">
        <f>IFERROR(AI878/AF872,"-")</f>
        <v>3.6347245433696079E-2</v>
      </c>
      <c r="AK878" s="183">
        <v>41</v>
      </c>
      <c r="AL878" s="151">
        <f>IFERROR(AK878/AG872,"-")</f>
        <v>0.10817941952506596</v>
      </c>
      <c r="AM878" s="186">
        <f t="shared" si="840"/>
        <v>249454</v>
      </c>
      <c r="AN878" s="86">
        <f t="shared" si="877"/>
        <v>2.2853957636566331E-3</v>
      </c>
      <c r="AO878" s="501"/>
      <c r="AP878" s="520"/>
      <c r="AQ878" s="101" t="s">
        <v>150</v>
      </c>
      <c r="AR878" s="183">
        <f t="shared" si="827"/>
        <v>38950621</v>
      </c>
      <c r="AS878" s="151">
        <f>IFERROR(AR878/AO872,"-")</f>
        <v>2.1594867114430805E-2</v>
      </c>
      <c r="AT878" s="183">
        <f t="shared" si="828"/>
        <v>251</v>
      </c>
      <c r="AU878" s="151">
        <f>IFERROR(AT878/AP872,"-")</f>
        <v>7.7684927267099968E-2</v>
      </c>
      <c r="AV878" s="186">
        <f t="shared" si="843"/>
        <v>155181.75697211156</v>
      </c>
      <c r="AW878" s="86">
        <f t="shared" si="878"/>
        <v>1.399108138238573E-2</v>
      </c>
      <c r="AX878" s="98"/>
      <c r="AY878" s="66"/>
      <c r="AZ878" s="66"/>
      <c r="BA878" s="66"/>
      <c r="BB878" s="66"/>
      <c r="BC878" s="66"/>
      <c r="BD878" s="66"/>
      <c r="BE878" s="66"/>
      <c r="BF878" s="66"/>
      <c r="BG878" s="66"/>
      <c r="BH878" s="66"/>
      <c r="BI878" s="66"/>
      <c r="BP878" s="132"/>
      <c r="BQ878" s="132"/>
      <c r="BR878" s="132"/>
      <c r="BS878" s="132"/>
      <c r="BU878" s="66"/>
      <c r="BV878" s="124"/>
    </row>
    <row r="879" spans="2:74" s="10" customFormat="1" ht="14.25" customHeight="1">
      <c r="B879" s="505"/>
      <c r="C879" s="507"/>
      <c r="D879" s="494"/>
      <c r="E879" s="501"/>
      <c r="F879" s="501"/>
      <c r="G879" s="101" t="s">
        <v>160</v>
      </c>
      <c r="H879" s="183">
        <v>0</v>
      </c>
      <c r="I879" s="151">
        <f>IFERROR(H879/E872,"-")</f>
        <v>0</v>
      </c>
      <c r="J879" s="183">
        <v>0</v>
      </c>
      <c r="K879" s="151">
        <f>IFERROR(J879/F872,"-")</f>
        <v>0</v>
      </c>
      <c r="L879" s="186" t="str">
        <f t="shared" si="831"/>
        <v>-</v>
      </c>
      <c r="M879" s="86">
        <f t="shared" si="874"/>
        <v>0</v>
      </c>
      <c r="N879" s="501"/>
      <c r="O879" s="501"/>
      <c r="P879" s="101" t="s">
        <v>160</v>
      </c>
      <c r="Q879" s="183">
        <v>0</v>
      </c>
      <c r="R879" s="151">
        <f>IFERROR(Q879/N872,"-")</f>
        <v>0</v>
      </c>
      <c r="S879" s="183">
        <v>0</v>
      </c>
      <c r="T879" s="151">
        <f>IFERROR(S879/O872,"-")</f>
        <v>0</v>
      </c>
      <c r="U879" s="186" t="str">
        <f t="shared" si="834"/>
        <v>-</v>
      </c>
      <c r="V879" s="86">
        <f t="shared" si="875"/>
        <v>0</v>
      </c>
      <c r="W879" s="501"/>
      <c r="X879" s="501"/>
      <c r="Y879" s="101" t="s">
        <v>160</v>
      </c>
      <c r="Z879" s="183">
        <v>0</v>
      </c>
      <c r="AA879" s="151">
        <f>IFERROR(Z879/W872,"-")</f>
        <v>0</v>
      </c>
      <c r="AB879" s="183">
        <v>0</v>
      </c>
      <c r="AC879" s="151">
        <f>IFERROR(AB879/X872,"-")</f>
        <v>0</v>
      </c>
      <c r="AD879" s="186" t="str">
        <f t="shared" si="837"/>
        <v>-</v>
      </c>
      <c r="AE879" s="86">
        <f t="shared" si="876"/>
        <v>0</v>
      </c>
      <c r="AF879" s="501"/>
      <c r="AG879" s="501"/>
      <c r="AH879" s="101" t="s">
        <v>160</v>
      </c>
      <c r="AI879" s="183">
        <v>0</v>
      </c>
      <c r="AJ879" s="151">
        <f>IFERROR(AI879/AF872,"-")</f>
        <v>0</v>
      </c>
      <c r="AK879" s="183">
        <v>0</v>
      </c>
      <c r="AL879" s="151">
        <f>IFERROR(AK879/AG872,"-")</f>
        <v>0</v>
      </c>
      <c r="AM879" s="186" t="str">
        <f t="shared" si="840"/>
        <v>-</v>
      </c>
      <c r="AN879" s="86">
        <f t="shared" si="877"/>
        <v>0</v>
      </c>
      <c r="AO879" s="501"/>
      <c r="AP879" s="520"/>
      <c r="AQ879" s="101" t="s">
        <v>160</v>
      </c>
      <c r="AR879" s="183">
        <f t="shared" si="827"/>
        <v>0</v>
      </c>
      <c r="AS879" s="151">
        <f>IFERROR(AR879/AO872,"-")</f>
        <v>0</v>
      </c>
      <c r="AT879" s="183">
        <f t="shared" si="828"/>
        <v>0</v>
      </c>
      <c r="AU879" s="151">
        <f>IFERROR(AT879/AP872,"-")</f>
        <v>0</v>
      </c>
      <c r="AV879" s="186" t="str">
        <f t="shared" si="843"/>
        <v>-</v>
      </c>
      <c r="AW879" s="86">
        <f t="shared" si="878"/>
        <v>0</v>
      </c>
      <c r="AX879" s="98"/>
      <c r="AY879" s="66"/>
      <c r="AZ879" s="66"/>
      <c r="BA879" s="66"/>
      <c r="BB879" s="66"/>
      <c r="BC879" s="66"/>
      <c r="BD879" s="66"/>
      <c r="BE879" s="66"/>
      <c r="BF879" s="66"/>
      <c r="BG879" s="66"/>
      <c r="BH879" s="66"/>
      <c r="BI879" s="66"/>
      <c r="BP879" s="132"/>
      <c r="BQ879" s="132"/>
      <c r="BR879" s="132"/>
      <c r="BS879" s="132"/>
      <c r="BU879" s="66"/>
      <c r="BV879" s="124"/>
    </row>
    <row r="880" spans="2:74" s="10" customFormat="1" ht="14.25" customHeight="1">
      <c r="B880" s="505"/>
      <c r="C880" s="507"/>
      <c r="D880" s="494"/>
      <c r="E880" s="501"/>
      <c r="F880" s="501"/>
      <c r="G880" s="101" t="s">
        <v>151</v>
      </c>
      <c r="H880" s="183">
        <v>1231668</v>
      </c>
      <c r="I880" s="151">
        <f>IFERROR(H880/E872,"-")</f>
        <v>1.0053532923416822E-3</v>
      </c>
      <c r="J880" s="183">
        <v>21</v>
      </c>
      <c r="K880" s="151">
        <f>IFERROR(J880/F872,"-")</f>
        <v>8.9705254164886804E-3</v>
      </c>
      <c r="L880" s="186">
        <f t="shared" si="831"/>
        <v>58650.857142857145</v>
      </c>
      <c r="M880" s="86">
        <f t="shared" si="874"/>
        <v>1.1705685618729096E-3</v>
      </c>
      <c r="N880" s="501"/>
      <c r="O880" s="501"/>
      <c r="P880" s="101" t="s">
        <v>151</v>
      </c>
      <c r="Q880" s="183">
        <v>2852</v>
      </c>
      <c r="R880" s="151">
        <f>IFERROR(Q880/N872,"-")</f>
        <v>1.4868488428385133E-5</v>
      </c>
      <c r="S880" s="183">
        <v>1</v>
      </c>
      <c r="T880" s="151">
        <f>IFERROR(S880/O872,"-")</f>
        <v>2.8901734104046241E-3</v>
      </c>
      <c r="U880" s="186">
        <f t="shared" si="834"/>
        <v>2852</v>
      </c>
      <c r="V880" s="86">
        <f t="shared" si="875"/>
        <v>5.5741360089186178E-5</v>
      </c>
      <c r="W880" s="501"/>
      <c r="X880" s="501"/>
      <c r="Y880" s="101" t="s">
        <v>151</v>
      </c>
      <c r="Z880" s="183">
        <v>17382</v>
      </c>
      <c r="AA880" s="151">
        <f>IFERROR(Z880/W872,"-")</f>
        <v>1.6493464101902317E-4</v>
      </c>
      <c r="AB880" s="183">
        <v>1</v>
      </c>
      <c r="AC880" s="151">
        <f>IFERROR(AB880/X872,"-")</f>
        <v>6.0606060606060606E-3</v>
      </c>
      <c r="AD880" s="186">
        <f t="shared" si="837"/>
        <v>17382</v>
      </c>
      <c r="AE880" s="86">
        <f t="shared" si="876"/>
        <v>5.5741360089186178E-5</v>
      </c>
      <c r="AF880" s="501"/>
      <c r="AG880" s="501"/>
      <c r="AH880" s="101" t="s">
        <v>151</v>
      </c>
      <c r="AI880" s="183">
        <v>62896</v>
      </c>
      <c r="AJ880" s="151">
        <f>IFERROR(AI880/AF872,"-")</f>
        <v>2.2352196209181815E-4</v>
      </c>
      <c r="AK880" s="183">
        <v>3</v>
      </c>
      <c r="AL880" s="151">
        <f>IFERROR(AK880/AG872,"-")</f>
        <v>7.9155672823219003E-3</v>
      </c>
      <c r="AM880" s="186">
        <f t="shared" si="840"/>
        <v>20965.333333333332</v>
      </c>
      <c r="AN880" s="86">
        <f t="shared" si="877"/>
        <v>1.6722408026755852E-4</v>
      </c>
      <c r="AO880" s="501"/>
      <c r="AP880" s="520"/>
      <c r="AQ880" s="101" t="s">
        <v>151</v>
      </c>
      <c r="AR880" s="183">
        <f t="shared" si="827"/>
        <v>1314798</v>
      </c>
      <c r="AS880" s="151">
        <f>IFERROR(AR880/AO872,"-")</f>
        <v>7.2894571032177888E-4</v>
      </c>
      <c r="AT880" s="183">
        <f t="shared" si="828"/>
        <v>26</v>
      </c>
      <c r="AU880" s="151">
        <f>IFERROR(AT880/AP872,"-")</f>
        <v>8.0470442587434222E-3</v>
      </c>
      <c r="AV880" s="186">
        <f t="shared" si="843"/>
        <v>50569.153846153844</v>
      </c>
      <c r="AW880" s="86">
        <f t="shared" si="878"/>
        <v>1.4492753623188406E-3</v>
      </c>
      <c r="AX880" s="98"/>
      <c r="AY880" s="66"/>
      <c r="AZ880" s="66"/>
      <c r="BA880" s="66"/>
      <c r="BB880" s="66"/>
      <c r="BC880" s="66"/>
      <c r="BD880" s="66"/>
      <c r="BE880" s="66"/>
      <c r="BF880" s="66"/>
      <c r="BG880" s="66"/>
      <c r="BH880" s="66"/>
      <c r="BI880" s="66"/>
      <c r="BP880" s="132"/>
      <c r="BQ880" s="132"/>
      <c r="BR880" s="132"/>
      <c r="BS880" s="132"/>
      <c r="BU880" s="66"/>
      <c r="BV880" s="124"/>
    </row>
    <row r="881" spans="2:74" s="10" customFormat="1" ht="14.25" customHeight="1">
      <c r="B881" s="505"/>
      <c r="C881" s="507"/>
      <c r="D881" s="494"/>
      <c r="E881" s="501"/>
      <c r="F881" s="501"/>
      <c r="G881" s="101" t="s">
        <v>152</v>
      </c>
      <c r="H881" s="183">
        <v>1877791</v>
      </c>
      <c r="I881" s="151">
        <f>IFERROR(H881/E872,"-")</f>
        <v>1.5327534401962052E-3</v>
      </c>
      <c r="J881" s="183">
        <v>55</v>
      </c>
      <c r="K881" s="151">
        <f>IFERROR(J881/F872,"-")</f>
        <v>2.349423323366083E-2</v>
      </c>
      <c r="L881" s="186">
        <f t="shared" si="831"/>
        <v>34141.654545454548</v>
      </c>
      <c r="M881" s="86">
        <f t="shared" si="874"/>
        <v>3.0657748049052395E-3</v>
      </c>
      <c r="N881" s="501"/>
      <c r="O881" s="501"/>
      <c r="P881" s="101" t="s">
        <v>152</v>
      </c>
      <c r="Q881" s="183">
        <v>132629</v>
      </c>
      <c r="R881" s="151">
        <f>IFERROR(Q881/N872,"-")</f>
        <v>6.9144205882478674E-4</v>
      </c>
      <c r="S881" s="183">
        <v>10</v>
      </c>
      <c r="T881" s="151">
        <f>IFERROR(S881/O872,"-")</f>
        <v>2.8901734104046242E-2</v>
      </c>
      <c r="U881" s="186">
        <f t="shared" si="834"/>
        <v>13262.9</v>
      </c>
      <c r="V881" s="86">
        <f t="shared" si="875"/>
        <v>5.5741360089186175E-4</v>
      </c>
      <c r="W881" s="501"/>
      <c r="X881" s="501"/>
      <c r="Y881" s="101" t="s">
        <v>152</v>
      </c>
      <c r="Z881" s="183">
        <v>65249</v>
      </c>
      <c r="AA881" s="151">
        <f>IFERROR(Z881/W872,"-")</f>
        <v>6.1913591024336922E-4</v>
      </c>
      <c r="AB881" s="183">
        <v>2</v>
      </c>
      <c r="AC881" s="151">
        <f>IFERROR(AB881/X872,"-")</f>
        <v>1.2121212121212121E-2</v>
      </c>
      <c r="AD881" s="186">
        <f t="shared" si="837"/>
        <v>32624.5</v>
      </c>
      <c r="AE881" s="86">
        <f t="shared" si="876"/>
        <v>1.1148272017837236E-4</v>
      </c>
      <c r="AF881" s="501"/>
      <c r="AG881" s="501"/>
      <c r="AH881" s="101" t="s">
        <v>152</v>
      </c>
      <c r="AI881" s="183">
        <v>436105</v>
      </c>
      <c r="AJ881" s="151">
        <f>IFERROR(AI881/AF872,"-")</f>
        <v>1.5498449071173421E-3</v>
      </c>
      <c r="AK881" s="183">
        <v>25</v>
      </c>
      <c r="AL881" s="151">
        <f>IFERROR(AK881/AG872,"-")</f>
        <v>6.5963060686015831E-2</v>
      </c>
      <c r="AM881" s="186">
        <f t="shared" si="840"/>
        <v>17444.2</v>
      </c>
      <c r="AN881" s="86">
        <f t="shared" si="877"/>
        <v>1.3935340022296545E-3</v>
      </c>
      <c r="AO881" s="501"/>
      <c r="AP881" s="520"/>
      <c r="AQ881" s="101" t="s">
        <v>152</v>
      </c>
      <c r="AR881" s="183">
        <f t="shared" si="827"/>
        <v>2511774</v>
      </c>
      <c r="AS881" s="151">
        <f>IFERROR(AR881/AO872,"-")</f>
        <v>1.3925689593365488E-3</v>
      </c>
      <c r="AT881" s="183">
        <f t="shared" si="828"/>
        <v>92</v>
      </c>
      <c r="AU881" s="151">
        <f>IFERROR(AT881/AP872,"-")</f>
        <v>2.8474156607861342E-2</v>
      </c>
      <c r="AV881" s="186">
        <f t="shared" si="843"/>
        <v>27301.891304347828</v>
      </c>
      <c r="AW881" s="86">
        <f t="shared" si="878"/>
        <v>5.1282051282051282E-3</v>
      </c>
      <c r="AX881" s="98"/>
      <c r="AY881" s="66"/>
      <c r="AZ881" s="66"/>
      <c r="BA881" s="66"/>
      <c r="BB881" s="66"/>
      <c r="BC881" s="66"/>
      <c r="BD881" s="66"/>
      <c r="BE881" s="66"/>
      <c r="BF881" s="66"/>
      <c r="BG881" s="66"/>
      <c r="BH881" s="66"/>
      <c r="BI881" s="66"/>
      <c r="BP881" s="132"/>
      <c r="BQ881" s="132"/>
      <c r="BR881" s="132"/>
      <c r="BS881" s="132"/>
      <c r="BU881" s="66"/>
      <c r="BV881" s="124"/>
    </row>
    <row r="882" spans="2:74" s="10" customFormat="1" ht="14.25" customHeight="1">
      <c r="B882" s="505"/>
      <c r="C882" s="507"/>
      <c r="D882" s="494"/>
      <c r="E882" s="501"/>
      <c r="F882" s="501"/>
      <c r="G882" s="101" t="s">
        <v>153</v>
      </c>
      <c r="H882" s="183">
        <v>81907</v>
      </c>
      <c r="I882" s="151">
        <f>IFERROR(H882/E872,"-")</f>
        <v>6.685687386197429E-5</v>
      </c>
      <c r="J882" s="183">
        <v>11</v>
      </c>
      <c r="K882" s="151">
        <f>IFERROR(J882/F872,"-")</f>
        <v>4.6988466467321657E-3</v>
      </c>
      <c r="L882" s="186">
        <f t="shared" si="831"/>
        <v>7446.090909090909</v>
      </c>
      <c r="M882" s="86">
        <f t="shared" si="874"/>
        <v>6.1315496098104797E-4</v>
      </c>
      <c r="N882" s="501"/>
      <c r="O882" s="501"/>
      <c r="P882" s="101" t="s">
        <v>153</v>
      </c>
      <c r="Q882" s="183">
        <v>27636</v>
      </c>
      <c r="R882" s="151">
        <f>IFERROR(Q882/N872,"-")</f>
        <v>1.4407627847365061E-4</v>
      </c>
      <c r="S882" s="183">
        <v>6</v>
      </c>
      <c r="T882" s="151">
        <f>IFERROR(S882/O872,"-")</f>
        <v>1.7341040462427744E-2</v>
      </c>
      <c r="U882" s="186">
        <f t="shared" si="834"/>
        <v>4606</v>
      </c>
      <c r="V882" s="86">
        <f t="shared" si="875"/>
        <v>3.3444816053511704E-4</v>
      </c>
      <c r="W882" s="501"/>
      <c r="X882" s="501"/>
      <c r="Y882" s="101" t="s">
        <v>153</v>
      </c>
      <c r="Z882" s="183">
        <v>6168</v>
      </c>
      <c r="AA882" s="151">
        <f>IFERROR(Z882/W872,"-")</f>
        <v>5.852703174579076E-5</v>
      </c>
      <c r="AB882" s="183">
        <v>1</v>
      </c>
      <c r="AC882" s="151">
        <f>IFERROR(AB882/X872,"-")</f>
        <v>6.0606060606060606E-3</v>
      </c>
      <c r="AD882" s="186">
        <f t="shared" si="837"/>
        <v>6168</v>
      </c>
      <c r="AE882" s="86">
        <f t="shared" si="876"/>
        <v>5.5741360089186178E-5</v>
      </c>
      <c r="AF882" s="501"/>
      <c r="AG882" s="501"/>
      <c r="AH882" s="101" t="s">
        <v>153</v>
      </c>
      <c r="AI882" s="183">
        <v>201694</v>
      </c>
      <c r="AJ882" s="151">
        <f>IFERROR(AI882/AF872,"-")</f>
        <v>7.1678705517277995E-4</v>
      </c>
      <c r="AK882" s="183">
        <v>8</v>
      </c>
      <c r="AL882" s="151">
        <f>IFERROR(AK882/AG872,"-")</f>
        <v>2.1108179419525065E-2</v>
      </c>
      <c r="AM882" s="186">
        <f t="shared" si="840"/>
        <v>25211.75</v>
      </c>
      <c r="AN882" s="86">
        <f t="shared" si="877"/>
        <v>4.4593088071348942E-4</v>
      </c>
      <c r="AO882" s="501"/>
      <c r="AP882" s="520"/>
      <c r="AQ882" s="101" t="s">
        <v>153</v>
      </c>
      <c r="AR882" s="183">
        <f t="shared" si="827"/>
        <v>317405</v>
      </c>
      <c r="AS882" s="151">
        <f>IFERROR(AR882/AO872,"-")</f>
        <v>1.7597457037863172E-4</v>
      </c>
      <c r="AT882" s="183">
        <f t="shared" si="828"/>
        <v>26</v>
      </c>
      <c r="AU882" s="151">
        <f>IFERROR(AT882/AP872,"-")</f>
        <v>8.0470442587434222E-3</v>
      </c>
      <c r="AV882" s="186">
        <f t="shared" si="843"/>
        <v>12207.884615384615</v>
      </c>
      <c r="AW882" s="86">
        <f t="shared" si="878"/>
        <v>1.4492753623188406E-3</v>
      </c>
      <c r="AX882" s="98"/>
      <c r="AY882" s="66"/>
      <c r="AZ882" s="66"/>
      <c r="BA882" s="66"/>
      <c r="BB882" s="66"/>
      <c r="BC882" s="66"/>
      <c r="BD882" s="66"/>
      <c r="BE882" s="66"/>
      <c r="BF882" s="66"/>
      <c r="BG882" s="66"/>
      <c r="BH882" s="66"/>
      <c r="BI882" s="66"/>
      <c r="BP882" s="132"/>
      <c r="BQ882" s="132"/>
      <c r="BR882" s="132"/>
      <c r="BS882" s="132"/>
      <c r="BU882" s="66"/>
      <c r="BV882" s="124"/>
    </row>
    <row r="883" spans="2:74" s="10" customFormat="1" ht="14.25" customHeight="1">
      <c r="B883" s="505"/>
      <c r="C883" s="507"/>
      <c r="D883" s="494"/>
      <c r="E883" s="501"/>
      <c r="F883" s="501"/>
      <c r="G883" s="101" t="s">
        <v>154</v>
      </c>
      <c r="H883" s="183">
        <v>426366</v>
      </c>
      <c r="I883" s="151">
        <f>IFERROR(H883/E872,"-")</f>
        <v>3.4802273164728938E-4</v>
      </c>
      <c r="J883" s="183">
        <v>7</v>
      </c>
      <c r="K883" s="151">
        <f>IFERROR(J883/F872,"-")</f>
        <v>2.9901751388295601E-3</v>
      </c>
      <c r="L883" s="186">
        <f t="shared" si="831"/>
        <v>60909.428571428572</v>
      </c>
      <c r="M883" s="86">
        <f t="shared" si="874"/>
        <v>3.9018952062430326E-4</v>
      </c>
      <c r="N883" s="501"/>
      <c r="O883" s="501"/>
      <c r="P883" s="101" t="s">
        <v>154</v>
      </c>
      <c r="Q883" s="183">
        <v>21499</v>
      </c>
      <c r="R883" s="151">
        <f>IFERROR(Q883/N872,"-")</f>
        <v>1.1208191890668021E-4</v>
      </c>
      <c r="S883" s="183">
        <v>3</v>
      </c>
      <c r="T883" s="151">
        <f>IFERROR(S883/O872,"-")</f>
        <v>8.670520231213872E-3</v>
      </c>
      <c r="U883" s="186">
        <f t="shared" si="834"/>
        <v>7166.333333333333</v>
      </c>
      <c r="V883" s="86">
        <f t="shared" si="875"/>
        <v>1.6722408026755852E-4</v>
      </c>
      <c r="W883" s="501"/>
      <c r="X883" s="501"/>
      <c r="Y883" s="101" t="s">
        <v>154</v>
      </c>
      <c r="Z883" s="183">
        <v>299777</v>
      </c>
      <c r="AA883" s="151">
        <f>IFERROR(Z883/W872,"-")</f>
        <v>2.8445295064296232E-3</v>
      </c>
      <c r="AB883" s="183">
        <v>1</v>
      </c>
      <c r="AC883" s="151">
        <f>IFERROR(AB883/X872,"-")</f>
        <v>6.0606060606060606E-3</v>
      </c>
      <c r="AD883" s="186">
        <f t="shared" si="837"/>
        <v>299777</v>
      </c>
      <c r="AE883" s="86">
        <f t="shared" si="876"/>
        <v>5.5741360089186178E-5</v>
      </c>
      <c r="AF883" s="501"/>
      <c r="AG883" s="501"/>
      <c r="AH883" s="101" t="s">
        <v>154</v>
      </c>
      <c r="AI883" s="183">
        <v>2704815</v>
      </c>
      <c r="AJ883" s="151">
        <f>IFERROR(AI883/AF872,"-")</f>
        <v>9.6124643203920924E-3</v>
      </c>
      <c r="AK883" s="183">
        <v>9</v>
      </c>
      <c r="AL883" s="151">
        <f>IFERROR(AK883/AG872,"-")</f>
        <v>2.3746701846965697E-2</v>
      </c>
      <c r="AM883" s="186">
        <f t="shared" si="840"/>
        <v>300535</v>
      </c>
      <c r="AN883" s="86">
        <f t="shared" si="877"/>
        <v>5.0167224080267553E-4</v>
      </c>
      <c r="AO883" s="501"/>
      <c r="AP883" s="520"/>
      <c r="AQ883" s="101" t="s">
        <v>154</v>
      </c>
      <c r="AR883" s="183">
        <f t="shared" si="827"/>
        <v>3452457</v>
      </c>
      <c r="AS883" s="151">
        <f>IFERROR(AR883/AO872,"-")</f>
        <v>1.9140991393509859E-3</v>
      </c>
      <c r="AT883" s="183">
        <f t="shared" si="828"/>
        <v>20</v>
      </c>
      <c r="AU883" s="151">
        <f>IFERROR(AT883/AP872,"-")</f>
        <v>6.1900340451872485E-3</v>
      </c>
      <c r="AV883" s="186">
        <f t="shared" si="843"/>
        <v>172622.85</v>
      </c>
      <c r="AW883" s="86">
        <f t="shared" si="878"/>
        <v>1.1148272017837235E-3</v>
      </c>
      <c r="AX883" s="98"/>
      <c r="AY883" s="66"/>
      <c r="AZ883" s="66"/>
      <c r="BA883" s="66"/>
      <c r="BB883" s="66"/>
      <c r="BC883" s="66"/>
      <c r="BD883" s="66"/>
      <c r="BE883" s="66"/>
      <c r="BF883" s="66"/>
      <c r="BG883" s="66"/>
      <c r="BH883" s="66"/>
      <c r="BI883" s="66"/>
      <c r="BP883" s="132"/>
      <c r="BQ883" s="132"/>
      <c r="BR883" s="132"/>
      <c r="BS883" s="132"/>
      <c r="BU883" s="66"/>
      <c r="BV883" s="124"/>
    </row>
    <row r="884" spans="2:74" s="10" customFormat="1" ht="14.25" customHeight="1">
      <c r="B884" s="505"/>
      <c r="C884" s="507"/>
      <c r="D884" s="494"/>
      <c r="E884" s="501"/>
      <c r="F884" s="501"/>
      <c r="G884" s="101" t="s">
        <v>155</v>
      </c>
      <c r="H884" s="183">
        <v>4243900</v>
      </c>
      <c r="I884" s="151">
        <f>IFERROR(H884/E872,"-")</f>
        <v>3.4640981476898522E-3</v>
      </c>
      <c r="J884" s="183">
        <v>158</v>
      </c>
      <c r="K884" s="151">
        <f>IFERROR(J884/F872,"-")</f>
        <v>6.749252456215292E-2</v>
      </c>
      <c r="L884" s="186">
        <f t="shared" si="831"/>
        <v>26860.126582278481</v>
      </c>
      <c r="M884" s="86">
        <f t="shared" si="874"/>
        <v>8.8071348940914167E-3</v>
      </c>
      <c r="N884" s="501"/>
      <c r="O884" s="501"/>
      <c r="P884" s="101" t="s">
        <v>155</v>
      </c>
      <c r="Q884" s="183">
        <v>3565620</v>
      </c>
      <c r="R884" s="151">
        <f>IFERROR(Q884/N872,"-")</f>
        <v>1.8588842815574543E-2</v>
      </c>
      <c r="S884" s="183">
        <v>35</v>
      </c>
      <c r="T884" s="151">
        <f>IFERROR(S884/O872,"-")</f>
        <v>0.10115606936416185</v>
      </c>
      <c r="U884" s="186">
        <f t="shared" si="834"/>
        <v>101874.85714285714</v>
      </c>
      <c r="V884" s="86">
        <f t="shared" si="875"/>
        <v>1.9509476031215162E-3</v>
      </c>
      <c r="W884" s="501"/>
      <c r="X884" s="501"/>
      <c r="Y884" s="101" t="s">
        <v>155</v>
      </c>
      <c r="Z884" s="183">
        <v>525132</v>
      </c>
      <c r="AA884" s="151">
        <f>IFERROR(Z884/W872,"-")</f>
        <v>4.9828821716489287E-3</v>
      </c>
      <c r="AB884" s="183">
        <v>11</v>
      </c>
      <c r="AC884" s="151">
        <f>IFERROR(AB884/X872,"-")</f>
        <v>6.6666666666666666E-2</v>
      </c>
      <c r="AD884" s="186">
        <f t="shared" si="837"/>
        <v>47739.272727272728</v>
      </c>
      <c r="AE884" s="86">
        <f t="shared" si="876"/>
        <v>6.1315496098104797E-4</v>
      </c>
      <c r="AF884" s="501"/>
      <c r="AG884" s="501"/>
      <c r="AH884" s="101" t="s">
        <v>155</v>
      </c>
      <c r="AI884" s="183">
        <v>2449816</v>
      </c>
      <c r="AJ884" s="151">
        <f>IFERROR(AI884/AF872,"-")</f>
        <v>8.706240127892546E-3</v>
      </c>
      <c r="AK884" s="183">
        <v>42</v>
      </c>
      <c r="AL884" s="151">
        <f>IFERROR(AK884/AG872,"-")</f>
        <v>0.11081794195250659</v>
      </c>
      <c r="AM884" s="186">
        <f t="shared" si="840"/>
        <v>58328.952380952382</v>
      </c>
      <c r="AN884" s="86">
        <f t="shared" si="877"/>
        <v>2.3411371237458192E-3</v>
      </c>
      <c r="AO884" s="501"/>
      <c r="AP884" s="520"/>
      <c r="AQ884" s="101" t="s">
        <v>155</v>
      </c>
      <c r="AR884" s="183">
        <f t="shared" si="827"/>
        <v>10784468</v>
      </c>
      <c r="AS884" s="151">
        <f>IFERROR(AR884/AO872,"-")</f>
        <v>5.9790870435629606E-3</v>
      </c>
      <c r="AT884" s="183">
        <f t="shared" si="828"/>
        <v>246</v>
      </c>
      <c r="AU884" s="151">
        <f>IFERROR(AT884/AP872,"-")</f>
        <v>7.6137418755803155E-2</v>
      </c>
      <c r="AV884" s="186">
        <f t="shared" si="843"/>
        <v>43839.300813008129</v>
      </c>
      <c r="AW884" s="86">
        <f t="shared" si="878"/>
        <v>1.37123745819398E-2</v>
      </c>
      <c r="AX884" s="98"/>
      <c r="AY884" s="66"/>
      <c r="AZ884" s="66"/>
      <c r="BA884" s="66"/>
      <c r="BB884" s="66"/>
      <c r="BC884" s="66"/>
      <c r="BD884" s="66"/>
      <c r="BE884" s="66"/>
      <c r="BF884" s="66"/>
      <c r="BG884" s="66"/>
      <c r="BH884" s="66"/>
      <c r="BI884" s="66"/>
      <c r="BP884" s="132"/>
      <c r="BQ884" s="132"/>
      <c r="BR884" s="132"/>
      <c r="BS884" s="132"/>
      <c r="BU884" s="66"/>
      <c r="BV884" s="124"/>
    </row>
    <row r="885" spans="2:74" s="10" customFormat="1" ht="14.25" customHeight="1">
      <c r="B885" s="505"/>
      <c r="C885" s="507"/>
      <c r="D885" s="494"/>
      <c r="E885" s="501"/>
      <c r="F885" s="501"/>
      <c r="G885" s="101" t="s">
        <v>156</v>
      </c>
      <c r="H885" s="183">
        <v>11425613</v>
      </c>
      <c r="I885" s="151">
        <f>IFERROR(H885/E872,"-")</f>
        <v>9.3261963829310533E-3</v>
      </c>
      <c r="J885" s="183">
        <v>158</v>
      </c>
      <c r="K885" s="151">
        <f>IFERROR(J885/F872,"-")</f>
        <v>6.749252456215292E-2</v>
      </c>
      <c r="L885" s="186">
        <f t="shared" si="831"/>
        <v>72314.006329113923</v>
      </c>
      <c r="M885" s="86">
        <f t="shared" si="874"/>
        <v>8.8071348940914167E-3</v>
      </c>
      <c r="N885" s="501"/>
      <c r="O885" s="501"/>
      <c r="P885" s="101" t="s">
        <v>156</v>
      </c>
      <c r="Q885" s="183">
        <v>1610127</v>
      </c>
      <c r="R885" s="151">
        <f>IFERROR(Q885/N872,"-")</f>
        <v>8.3941636282364902E-3</v>
      </c>
      <c r="S885" s="183">
        <v>23</v>
      </c>
      <c r="T885" s="151">
        <f>IFERROR(S885/O872,"-")</f>
        <v>6.6473988439306353E-2</v>
      </c>
      <c r="U885" s="186">
        <f t="shared" si="834"/>
        <v>70005.521739130432</v>
      </c>
      <c r="V885" s="86">
        <f t="shared" si="875"/>
        <v>1.2820512820512821E-3</v>
      </c>
      <c r="W885" s="501"/>
      <c r="X885" s="501"/>
      <c r="Y885" s="101" t="s">
        <v>156</v>
      </c>
      <c r="Z885" s="183">
        <v>1048777</v>
      </c>
      <c r="AA885" s="151">
        <f>IFERROR(Z885/W872,"-")</f>
        <v>9.9516544703721135E-3</v>
      </c>
      <c r="AB885" s="183">
        <v>14</v>
      </c>
      <c r="AC885" s="151">
        <f>IFERROR(AB885/X872,"-")</f>
        <v>8.4848484848484854E-2</v>
      </c>
      <c r="AD885" s="186">
        <f t="shared" si="837"/>
        <v>74912.642857142855</v>
      </c>
      <c r="AE885" s="86">
        <f t="shared" si="876"/>
        <v>7.8037904124860652E-4</v>
      </c>
      <c r="AF885" s="501"/>
      <c r="AG885" s="501"/>
      <c r="AH885" s="101" t="s">
        <v>156</v>
      </c>
      <c r="AI885" s="183">
        <v>3370377</v>
      </c>
      <c r="AJ885" s="151">
        <f>IFERROR(AI885/AF872,"-")</f>
        <v>1.1977761384335026E-2</v>
      </c>
      <c r="AK885" s="183">
        <v>41</v>
      </c>
      <c r="AL885" s="151">
        <f>IFERROR(AK885/AG872,"-")</f>
        <v>0.10817941952506596</v>
      </c>
      <c r="AM885" s="186">
        <f t="shared" si="840"/>
        <v>82204.317073170736</v>
      </c>
      <c r="AN885" s="86">
        <f t="shared" si="877"/>
        <v>2.2853957636566331E-3</v>
      </c>
      <c r="AO885" s="501"/>
      <c r="AP885" s="520"/>
      <c r="AQ885" s="101" t="s">
        <v>156</v>
      </c>
      <c r="AR885" s="183">
        <f t="shared" si="827"/>
        <v>17454894</v>
      </c>
      <c r="AS885" s="151">
        <f>IFERROR(AR885/AO872,"-")</f>
        <v>9.6772813051292719E-3</v>
      </c>
      <c r="AT885" s="183">
        <f t="shared" si="828"/>
        <v>236</v>
      </c>
      <c r="AU885" s="151">
        <f>IFERROR(AT885/AP872,"-")</f>
        <v>7.3042401733209528E-2</v>
      </c>
      <c r="AV885" s="186">
        <f t="shared" si="843"/>
        <v>73961.41525423729</v>
      </c>
      <c r="AW885" s="86">
        <f t="shared" si="878"/>
        <v>1.3154960981047938E-2</v>
      </c>
      <c r="AX885" s="98"/>
      <c r="AY885" s="66"/>
      <c r="AZ885" s="66"/>
      <c r="BA885" s="66"/>
      <c r="BB885" s="66"/>
      <c r="BC885" s="66"/>
      <c r="BD885" s="66"/>
      <c r="BE885" s="66"/>
      <c r="BF885" s="66"/>
      <c r="BG885" s="66"/>
      <c r="BH885" s="66"/>
      <c r="BI885" s="66"/>
      <c r="BP885" s="132"/>
      <c r="BQ885" s="132"/>
      <c r="BR885" s="132"/>
      <c r="BS885" s="132"/>
      <c r="BU885" s="66"/>
      <c r="BV885" s="124"/>
    </row>
    <row r="886" spans="2:74" s="10" customFormat="1" ht="14.25" customHeight="1">
      <c r="B886" s="505"/>
      <c r="C886" s="507"/>
      <c r="D886" s="494"/>
      <c r="E886" s="501"/>
      <c r="F886" s="501"/>
      <c r="G886" s="101" t="s">
        <v>157</v>
      </c>
      <c r="H886" s="183">
        <v>4362572</v>
      </c>
      <c r="I886" s="151">
        <f>IFERROR(H886/E872,"-")</f>
        <v>3.5609645807779667E-3</v>
      </c>
      <c r="J886" s="183">
        <v>113</v>
      </c>
      <c r="K886" s="151">
        <f>IFERROR(J886/F872,"-")</f>
        <v>4.8269970098248613E-2</v>
      </c>
      <c r="L886" s="186">
        <f t="shared" si="831"/>
        <v>38606.83185840708</v>
      </c>
      <c r="M886" s="86">
        <f t="shared" si="874"/>
        <v>6.2987736900780378E-3</v>
      </c>
      <c r="N886" s="501"/>
      <c r="O886" s="501"/>
      <c r="P886" s="101" t="s">
        <v>157</v>
      </c>
      <c r="Q886" s="183">
        <v>1218758</v>
      </c>
      <c r="R886" s="151">
        <f>IFERROR(Q886/N872,"-")</f>
        <v>6.3538180995798763E-3</v>
      </c>
      <c r="S886" s="183">
        <v>23</v>
      </c>
      <c r="T886" s="151">
        <f>IFERROR(S886/O872,"-")</f>
        <v>6.6473988439306353E-2</v>
      </c>
      <c r="U886" s="186">
        <f t="shared" si="834"/>
        <v>52989.478260869568</v>
      </c>
      <c r="V886" s="86">
        <f t="shared" si="875"/>
        <v>1.2820512820512821E-3</v>
      </c>
      <c r="W886" s="501"/>
      <c r="X886" s="501"/>
      <c r="Y886" s="101" t="s">
        <v>157</v>
      </c>
      <c r="Z886" s="183">
        <v>60014</v>
      </c>
      <c r="AA886" s="151">
        <f>IFERROR(Z886/W872,"-")</f>
        <v>5.6946194604278323E-4</v>
      </c>
      <c r="AB886" s="183">
        <v>7</v>
      </c>
      <c r="AC886" s="151">
        <f>IFERROR(AB886/X872,"-")</f>
        <v>4.2424242424242427E-2</v>
      </c>
      <c r="AD886" s="186">
        <f t="shared" si="837"/>
        <v>8573.4285714285706</v>
      </c>
      <c r="AE886" s="86">
        <f t="shared" si="876"/>
        <v>3.9018952062430326E-4</v>
      </c>
      <c r="AF886" s="501"/>
      <c r="AG886" s="501"/>
      <c r="AH886" s="101" t="s">
        <v>157</v>
      </c>
      <c r="AI886" s="183">
        <v>3016641</v>
      </c>
      <c r="AJ886" s="151">
        <f>IFERROR(AI886/AF872,"-")</f>
        <v>1.0720642254620712E-2</v>
      </c>
      <c r="AK886" s="183">
        <v>45</v>
      </c>
      <c r="AL886" s="151">
        <f>IFERROR(AK886/AG872,"-")</f>
        <v>0.11873350923482849</v>
      </c>
      <c r="AM886" s="186">
        <f t="shared" si="840"/>
        <v>67036.46666666666</v>
      </c>
      <c r="AN886" s="86">
        <f t="shared" si="877"/>
        <v>2.508361204013378E-3</v>
      </c>
      <c r="AO886" s="501"/>
      <c r="AP886" s="520"/>
      <c r="AQ886" s="101" t="s">
        <v>157</v>
      </c>
      <c r="AR886" s="183">
        <f t="shared" si="827"/>
        <v>8657985</v>
      </c>
      <c r="AS886" s="151">
        <f>IFERROR(AR886/AO872,"-")</f>
        <v>4.8001297733798699E-3</v>
      </c>
      <c r="AT886" s="183">
        <f t="shared" si="828"/>
        <v>188</v>
      </c>
      <c r="AU886" s="151">
        <f>IFERROR(AT886/AP872,"-")</f>
        <v>5.8186320024760138E-2</v>
      </c>
      <c r="AV886" s="186">
        <f t="shared" si="843"/>
        <v>46053.111702127659</v>
      </c>
      <c r="AW886" s="86">
        <f t="shared" si="878"/>
        <v>1.0479375696767001E-2</v>
      </c>
      <c r="AX886" s="98"/>
      <c r="AY886" s="66"/>
      <c r="AZ886" s="66"/>
      <c r="BA886" s="66"/>
      <c r="BB886" s="66"/>
      <c r="BC886" s="66"/>
      <c r="BD886" s="66"/>
      <c r="BE886" s="66"/>
      <c r="BF886" s="66"/>
      <c r="BG886" s="66"/>
      <c r="BH886" s="66"/>
      <c r="BI886" s="66"/>
      <c r="BP886" s="132"/>
      <c r="BQ886" s="132"/>
      <c r="BR886" s="132"/>
      <c r="BS886" s="132"/>
      <c r="BU886" s="66"/>
      <c r="BV886" s="124"/>
    </row>
    <row r="887" spans="2:74" s="10" customFormat="1" ht="14.25" customHeight="1">
      <c r="B887" s="505"/>
      <c r="C887" s="507"/>
      <c r="D887" s="494"/>
      <c r="E887" s="501"/>
      <c r="F887" s="501"/>
      <c r="G887" s="102" t="s">
        <v>158</v>
      </c>
      <c r="H887" s="184">
        <v>1736585</v>
      </c>
      <c r="I887" s="152">
        <f>IFERROR(H887/E872,"-")</f>
        <v>1.4174935511689676E-3</v>
      </c>
      <c r="J887" s="184">
        <v>169</v>
      </c>
      <c r="K887" s="152">
        <f>IFERROR(J887/F872,"-")</f>
        <v>7.2191371208885094E-2</v>
      </c>
      <c r="L887" s="187">
        <f t="shared" si="831"/>
        <v>10275.650887573964</v>
      </c>
      <c r="M887" s="87">
        <f t="shared" si="874"/>
        <v>9.4202898550724643E-3</v>
      </c>
      <c r="N887" s="501"/>
      <c r="O887" s="501"/>
      <c r="P887" s="102" t="s">
        <v>158</v>
      </c>
      <c r="Q887" s="184">
        <v>431373</v>
      </c>
      <c r="R887" s="152">
        <f>IFERROR(Q887/N872,"-")</f>
        <v>2.2489005816331625E-3</v>
      </c>
      <c r="S887" s="184">
        <v>22</v>
      </c>
      <c r="T887" s="152">
        <f>IFERROR(S887/O872,"-")</f>
        <v>6.358381502890173E-2</v>
      </c>
      <c r="U887" s="187">
        <f t="shared" si="834"/>
        <v>19607.863636363636</v>
      </c>
      <c r="V887" s="87">
        <f t="shared" si="875"/>
        <v>1.2263099219620959E-3</v>
      </c>
      <c r="W887" s="501"/>
      <c r="X887" s="501"/>
      <c r="Y887" s="102" t="s">
        <v>158</v>
      </c>
      <c r="Z887" s="184">
        <v>412455</v>
      </c>
      <c r="AA887" s="152">
        <f>IFERROR(Z887/W872,"-")</f>
        <v>3.913710583448464E-3</v>
      </c>
      <c r="AB887" s="184">
        <v>9</v>
      </c>
      <c r="AC887" s="152">
        <f>IFERROR(AB887/X872,"-")</f>
        <v>5.4545454545454543E-2</v>
      </c>
      <c r="AD887" s="187">
        <f t="shared" si="837"/>
        <v>45828.333333333336</v>
      </c>
      <c r="AE887" s="87">
        <f t="shared" si="876"/>
        <v>5.0167224080267553E-4</v>
      </c>
      <c r="AF887" s="501"/>
      <c r="AG887" s="501"/>
      <c r="AH887" s="102" t="s">
        <v>158</v>
      </c>
      <c r="AI887" s="184">
        <v>538796</v>
      </c>
      <c r="AJ887" s="152">
        <f>IFERROR(AI887/AF872,"-")</f>
        <v>1.9147917051517305E-3</v>
      </c>
      <c r="AK887" s="184">
        <v>51</v>
      </c>
      <c r="AL887" s="152">
        <f>IFERROR(AK887/AG872,"-")</f>
        <v>0.13456464379947231</v>
      </c>
      <c r="AM887" s="187">
        <f t="shared" si="840"/>
        <v>10564.627450980392</v>
      </c>
      <c r="AN887" s="87">
        <f t="shared" si="877"/>
        <v>2.8428093645484951E-3</v>
      </c>
      <c r="AO887" s="501"/>
      <c r="AP887" s="520"/>
      <c r="AQ887" s="102" t="s">
        <v>158</v>
      </c>
      <c r="AR887" s="184">
        <f t="shared" si="827"/>
        <v>3119209</v>
      </c>
      <c r="AS887" s="152">
        <f>IFERROR(AR887/AO872,"-")</f>
        <v>1.7293409483031504E-3</v>
      </c>
      <c r="AT887" s="184">
        <f t="shared" si="828"/>
        <v>251</v>
      </c>
      <c r="AU887" s="152">
        <f>IFERROR(AT887/AP872,"-")</f>
        <v>7.7684927267099968E-2</v>
      </c>
      <c r="AV887" s="187">
        <f t="shared" si="843"/>
        <v>12427.12749003984</v>
      </c>
      <c r="AW887" s="87">
        <f t="shared" si="878"/>
        <v>1.399108138238573E-2</v>
      </c>
      <c r="AX887" s="98"/>
      <c r="AY887" s="66"/>
      <c r="AZ887" s="66"/>
      <c r="BA887" s="66"/>
      <c r="BB887" s="66"/>
      <c r="BC887" s="66"/>
      <c r="BD887" s="66"/>
      <c r="BE887" s="66"/>
      <c r="BF887" s="66"/>
      <c r="BG887" s="66"/>
      <c r="BH887" s="66"/>
      <c r="BI887" s="66"/>
      <c r="BP887" s="132"/>
      <c r="BQ887" s="132"/>
      <c r="BR887" s="132"/>
      <c r="BS887" s="132"/>
      <c r="BU887" s="66"/>
      <c r="BV887" s="124"/>
    </row>
    <row r="888" spans="2:74" s="10" customFormat="1" ht="14.25" customHeight="1">
      <c r="B888" s="505"/>
      <c r="C888" s="508"/>
      <c r="D888" s="495"/>
      <c r="E888" s="502"/>
      <c r="F888" s="502"/>
      <c r="G888" s="103" t="s">
        <v>81</v>
      </c>
      <c r="H888" s="174">
        <v>211907879</v>
      </c>
      <c r="I888" s="152">
        <f>IFERROR(H888/E872,"-")</f>
        <v>0.17297054386879646</v>
      </c>
      <c r="J888" s="184">
        <v>1654</v>
      </c>
      <c r="K888" s="152">
        <f>IFERROR(J888/F872,"-")</f>
        <v>0.70653566851772742</v>
      </c>
      <c r="L888" s="187">
        <f t="shared" si="831"/>
        <v>128118.42744860944</v>
      </c>
      <c r="M888" s="88">
        <f t="shared" si="874"/>
        <v>9.2196209587513941E-2</v>
      </c>
      <c r="N888" s="502"/>
      <c r="O888" s="502"/>
      <c r="P888" s="103" t="s">
        <v>81</v>
      </c>
      <c r="Q888" s="174">
        <v>28957068</v>
      </c>
      <c r="R888" s="152">
        <f>IFERROR(Q888/N872,"-")</f>
        <v>0.15096347492214637</v>
      </c>
      <c r="S888" s="184">
        <v>261</v>
      </c>
      <c r="T888" s="152">
        <f>IFERROR(S888/O872,"-")</f>
        <v>0.75433526011560692</v>
      </c>
      <c r="U888" s="187">
        <f t="shared" si="834"/>
        <v>110946.62068965517</v>
      </c>
      <c r="V888" s="88">
        <f t="shared" si="875"/>
        <v>1.4548494983277592E-2</v>
      </c>
      <c r="W888" s="502"/>
      <c r="X888" s="502"/>
      <c r="Y888" s="103" t="s">
        <v>81</v>
      </c>
      <c r="Z888" s="174">
        <v>22330135</v>
      </c>
      <c r="AA888" s="152">
        <f>IFERROR(Z888/W872,"-")</f>
        <v>0.211886595336056</v>
      </c>
      <c r="AB888" s="184">
        <v>116</v>
      </c>
      <c r="AC888" s="152">
        <f>IFERROR(AB888/X872,"-")</f>
        <v>0.70303030303030301</v>
      </c>
      <c r="AD888" s="187">
        <f t="shared" si="837"/>
        <v>192501.16379310345</v>
      </c>
      <c r="AE888" s="88">
        <f t="shared" si="876"/>
        <v>6.4659977703455966E-3</v>
      </c>
      <c r="AF888" s="502"/>
      <c r="AG888" s="502"/>
      <c r="AH888" s="103" t="s">
        <v>81</v>
      </c>
      <c r="AI888" s="174">
        <v>53260009</v>
      </c>
      <c r="AJ888" s="152">
        <f>IFERROR(AI888/AF872,"-")</f>
        <v>0.18927724676780547</v>
      </c>
      <c r="AK888" s="184">
        <v>304</v>
      </c>
      <c r="AL888" s="152">
        <f>IFERROR(AK888/AG872,"-")</f>
        <v>0.80211081794195249</v>
      </c>
      <c r="AM888" s="187">
        <f t="shared" si="840"/>
        <v>175197.39802631579</v>
      </c>
      <c r="AN888" s="88">
        <f t="shared" si="877"/>
        <v>1.6945373467112598E-2</v>
      </c>
      <c r="AO888" s="502"/>
      <c r="AP888" s="521"/>
      <c r="AQ888" s="103" t="s">
        <v>81</v>
      </c>
      <c r="AR888" s="174">
        <f t="shared" si="827"/>
        <v>316455091</v>
      </c>
      <c r="AS888" s="152">
        <f>IFERROR(AR888/AO872,"-")</f>
        <v>0.17544792515195351</v>
      </c>
      <c r="AT888" s="184">
        <f t="shared" si="828"/>
        <v>2335</v>
      </c>
      <c r="AU888" s="152">
        <f>IFERROR(AT888/AP872,"-")</f>
        <v>0.72268647477561132</v>
      </c>
      <c r="AV888" s="187">
        <f t="shared" si="843"/>
        <v>135526.80556745181</v>
      </c>
      <c r="AW888" s="88">
        <f t="shared" si="878"/>
        <v>0.13015607580824973</v>
      </c>
      <c r="AX888" s="98"/>
      <c r="AY888" s="66"/>
      <c r="AZ888" s="66"/>
      <c r="BA888" s="66"/>
      <c r="BB888" s="66"/>
      <c r="BC888" s="66"/>
      <c r="BD888" s="66"/>
      <c r="BE888" s="66"/>
      <c r="BF888" s="66"/>
      <c r="BG888" s="66"/>
      <c r="BH888" s="66"/>
      <c r="BI888" s="66"/>
      <c r="BP888" s="132"/>
      <c r="BQ888" s="132"/>
      <c r="BR888" s="132"/>
      <c r="BS888" s="132"/>
      <c r="BU888" s="66"/>
      <c r="BV888" s="124"/>
    </row>
    <row r="889" spans="2:74" s="10" customFormat="1" ht="14.25" customHeight="1">
      <c r="B889" s="505">
        <v>53</v>
      </c>
      <c r="C889" s="506" t="s">
        <v>22</v>
      </c>
      <c r="D889" s="493">
        <f>BL57</f>
        <v>10039</v>
      </c>
      <c r="E889" s="503">
        <f t="shared" ref="E889" si="879">VLOOKUP(C889,$AY$5:$BI$78,2,0)</f>
        <v>571462750</v>
      </c>
      <c r="F889" s="503">
        <f t="shared" ref="F889" si="880">VLOOKUP(C889,$AY$5:$BI$78,7,0)</f>
        <v>991</v>
      </c>
      <c r="G889" s="99" t="s">
        <v>144</v>
      </c>
      <c r="H889" s="182">
        <v>5258498</v>
      </c>
      <c r="I889" s="150">
        <f>IFERROR(H889/E889,"-")</f>
        <v>9.2018211160744944E-3</v>
      </c>
      <c r="J889" s="182">
        <v>169</v>
      </c>
      <c r="K889" s="150">
        <f>IFERROR(J889/F889,"-")</f>
        <v>0.17053481331987891</v>
      </c>
      <c r="L889" s="185">
        <f t="shared" si="831"/>
        <v>31115.372781065089</v>
      </c>
      <c r="M889" s="85">
        <f>IFERROR(J889/$BL$57,0)</f>
        <v>1.6834346050403428E-2</v>
      </c>
      <c r="N889" s="503">
        <f t="shared" ref="N889" si="881">VLOOKUP(C889,$AY$5:$BI$78,3,0)</f>
        <v>69666770</v>
      </c>
      <c r="O889" s="503">
        <f t="shared" ref="O889" si="882">VLOOKUP(C889,$AY$5:$BI$78,8,0)</f>
        <v>128</v>
      </c>
      <c r="P889" s="99" t="s">
        <v>144</v>
      </c>
      <c r="Q889" s="182">
        <v>488517</v>
      </c>
      <c r="R889" s="150">
        <f>IFERROR(Q889/N889,"-")</f>
        <v>7.0121953407628916E-3</v>
      </c>
      <c r="S889" s="182">
        <v>19</v>
      </c>
      <c r="T889" s="150">
        <f>IFERROR(S889/O889,"-")</f>
        <v>0.1484375</v>
      </c>
      <c r="U889" s="185">
        <f t="shared" si="834"/>
        <v>25711.42105263158</v>
      </c>
      <c r="V889" s="85">
        <f>IFERROR(S889/$BL$57,0)</f>
        <v>1.8926187867317461E-3</v>
      </c>
      <c r="W889" s="503">
        <f t="shared" ref="W889" si="883">VLOOKUP(C889,$AY$5:$BI$78,4,0)</f>
        <v>39885150</v>
      </c>
      <c r="X889" s="503">
        <f t="shared" ref="X889" si="884">VLOOKUP(C889,$AY$5:$BI$78,9,0)</f>
        <v>70</v>
      </c>
      <c r="Y889" s="99" t="s">
        <v>144</v>
      </c>
      <c r="Z889" s="182">
        <v>225087</v>
      </c>
      <c r="AA889" s="150">
        <f>IFERROR(Z889/W889,"-")</f>
        <v>5.643378550663593E-3</v>
      </c>
      <c r="AB889" s="182">
        <v>10</v>
      </c>
      <c r="AC889" s="150">
        <f>IFERROR(AB889/X889,"-")</f>
        <v>0.14285714285714285</v>
      </c>
      <c r="AD889" s="185">
        <f t="shared" si="837"/>
        <v>22508.7</v>
      </c>
      <c r="AE889" s="85">
        <f>IFERROR(AB889/$BL$57,0)</f>
        <v>9.9611515091144534E-4</v>
      </c>
      <c r="AF889" s="503">
        <f t="shared" ref="AF889" si="885">VLOOKUP(C889,$AY$5:$BI$78,5,0)</f>
        <v>95521530</v>
      </c>
      <c r="AG889" s="503">
        <f t="shared" ref="AG889" si="886">VLOOKUP(C889,$AY$5:$BI$78,10,0)</f>
        <v>136</v>
      </c>
      <c r="AH889" s="99" t="s">
        <v>144</v>
      </c>
      <c r="AI889" s="182">
        <v>953898</v>
      </c>
      <c r="AJ889" s="150">
        <f>IFERROR(AI889/AF889,"-")</f>
        <v>9.9862093917465512E-3</v>
      </c>
      <c r="AK889" s="182">
        <v>33</v>
      </c>
      <c r="AL889" s="150">
        <f>IFERROR(AK889/AG889,"-")</f>
        <v>0.24264705882352941</v>
      </c>
      <c r="AM889" s="185">
        <f t="shared" si="840"/>
        <v>28906</v>
      </c>
      <c r="AN889" s="85">
        <f>IFERROR(AK889/$BL$57,0)</f>
        <v>3.2871799980077696E-3</v>
      </c>
      <c r="AO889" s="503">
        <f t="shared" ref="AO889" si="887">VLOOKUP(C889,$AY$5:$BI$78,6,0)</f>
        <v>776536200</v>
      </c>
      <c r="AP889" s="519">
        <f t="shared" ref="AP889" si="888">VLOOKUP(C889,$AY$5:$BI$78,11,0)</f>
        <v>1325</v>
      </c>
      <c r="AQ889" s="99" t="s">
        <v>144</v>
      </c>
      <c r="AR889" s="182">
        <f t="shared" si="827"/>
        <v>6926000</v>
      </c>
      <c r="AS889" s="150">
        <f>IFERROR(AR889/AO889,"-")</f>
        <v>8.9190948213360814E-3</v>
      </c>
      <c r="AT889" s="182">
        <f t="shared" si="828"/>
        <v>231</v>
      </c>
      <c r="AU889" s="150">
        <f>IFERROR(AT889/AP889,"-")</f>
        <v>0.17433962264150943</v>
      </c>
      <c r="AV889" s="185">
        <f t="shared" si="843"/>
        <v>29982.683982683982</v>
      </c>
      <c r="AW889" s="85">
        <f>IFERROR(AT889/$BL$57,0)</f>
        <v>2.3010259986054389E-2</v>
      </c>
      <c r="AX889" s="98"/>
      <c r="AY889" s="66"/>
      <c r="AZ889" s="66"/>
      <c r="BA889" s="66"/>
      <c r="BB889" s="66"/>
      <c r="BC889" s="66"/>
      <c r="BD889" s="66"/>
      <c r="BE889" s="66"/>
      <c r="BF889" s="66"/>
      <c r="BG889" s="66"/>
      <c r="BH889" s="66"/>
      <c r="BI889" s="66"/>
      <c r="BP889" s="132"/>
      <c r="BQ889" s="132"/>
      <c r="BR889" s="132"/>
      <c r="BS889" s="132"/>
      <c r="BU889" s="66"/>
      <c r="BV889" s="124"/>
    </row>
    <row r="890" spans="2:74" s="10" customFormat="1" ht="14.25" customHeight="1">
      <c r="B890" s="505"/>
      <c r="C890" s="507"/>
      <c r="D890" s="494"/>
      <c r="E890" s="501"/>
      <c r="F890" s="501"/>
      <c r="G890" s="100" t="s">
        <v>145</v>
      </c>
      <c r="H890" s="183">
        <v>16429218</v>
      </c>
      <c r="I890" s="151">
        <f>IFERROR(H890/E889,"-")</f>
        <v>2.874941192579919E-2</v>
      </c>
      <c r="J890" s="183">
        <v>234</v>
      </c>
      <c r="K890" s="151">
        <f>IFERROR(J890/F889,"-")</f>
        <v>0.23612512613521694</v>
      </c>
      <c r="L890" s="186">
        <f t="shared" si="831"/>
        <v>70210.333333333328</v>
      </c>
      <c r="M890" s="86">
        <f t="shared" ref="M890:M905" si="889">IFERROR(J890/$BL$57,0)</f>
        <v>2.3309094531327821E-2</v>
      </c>
      <c r="N890" s="501"/>
      <c r="O890" s="501"/>
      <c r="P890" s="100" t="s">
        <v>145</v>
      </c>
      <c r="Q890" s="183">
        <v>862409</v>
      </c>
      <c r="R890" s="151">
        <f>IFERROR(Q890/N889,"-")</f>
        <v>1.2379058193741434E-2</v>
      </c>
      <c r="S890" s="183">
        <v>23</v>
      </c>
      <c r="T890" s="151">
        <f>IFERROR(S890/O889,"-")</f>
        <v>0.1796875</v>
      </c>
      <c r="U890" s="186">
        <f t="shared" si="834"/>
        <v>37496.043478260872</v>
      </c>
      <c r="V890" s="86">
        <f t="shared" ref="V890:V905" si="890">IFERROR(S890/$BL$57,0)</f>
        <v>2.2910648470963243E-3</v>
      </c>
      <c r="W890" s="501"/>
      <c r="X890" s="501"/>
      <c r="Y890" s="100" t="s">
        <v>145</v>
      </c>
      <c r="Z890" s="183">
        <v>390715</v>
      </c>
      <c r="AA890" s="151">
        <f>IFERROR(Z890/W889,"-")</f>
        <v>9.7960017700823489E-3</v>
      </c>
      <c r="AB890" s="183">
        <v>18</v>
      </c>
      <c r="AC890" s="151">
        <f>IFERROR(AB890/X889,"-")</f>
        <v>0.25714285714285712</v>
      </c>
      <c r="AD890" s="186">
        <f t="shared" si="837"/>
        <v>21706.388888888891</v>
      </c>
      <c r="AE890" s="86">
        <f t="shared" ref="AE890:AE905" si="891">IFERROR(AB890/$BL$57,0)</f>
        <v>1.7930072716406016E-3</v>
      </c>
      <c r="AF890" s="501"/>
      <c r="AG890" s="501"/>
      <c r="AH890" s="100" t="s">
        <v>145</v>
      </c>
      <c r="AI890" s="183">
        <v>3212342</v>
      </c>
      <c r="AJ890" s="151">
        <f>IFERROR(AI890/AF889,"-")</f>
        <v>3.362950740005944E-2</v>
      </c>
      <c r="AK890" s="183">
        <v>34</v>
      </c>
      <c r="AL890" s="151">
        <f>IFERROR(AK890/AG889,"-")</f>
        <v>0.25</v>
      </c>
      <c r="AM890" s="186">
        <f t="shared" si="840"/>
        <v>94480.647058823524</v>
      </c>
      <c r="AN890" s="86">
        <f t="shared" ref="AN890:AN905" si="892">IFERROR(AK890/$BL$57,0)</f>
        <v>3.3867915130989142E-3</v>
      </c>
      <c r="AO890" s="501"/>
      <c r="AP890" s="520"/>
      <c r="AQ890" s="100" t="s">
        <v>145</v>
      </c>
      <c r="AR890" s="183">
        <f t="shared" si="827"/>
        <v>20894684</v>
      </c>
      <c r="AS890" s="151">
        <f>IFERROR(AR890/AO889,"-")</f>
        <v>2.6907546615341307E-2</v>
      </c>
      <c r="AT890" s="183">
        <f t="shared" si="828"/>
        <v>309</v>
      </c>
      <c r="AU890" s="151">
        <f>IFERROR(AT890/AP889,"-")</f>
        <v>0.23320754716981132</v>
      </c>
      <c r="AV890" s="186">
        <f t="shared" si="843"/>
        <v>67620.336569579289</v>
      </c>
      <c r="AW890" s="86">
        <f t="shared" ref="AW890:AW905" si="893">IFERROR(AT890/$BL$57,0)</f>
        <v>3.0779958163163663E-2</v>
      </c>
      <c r="AX890" s="98"/>
      <c r="AY890" s="66"/>
      <c r="AZ890" s="66"/>
      <c r="BA890" s="66"/>
      <c r="BB890" s="66"/>
      <c r="BC890" s="66"/>
      <c r="BD890" s="66"/>
      <c r="BE890" s="66"/>
      <c r="BF890" s="66"/>
      <c r="BG890" s="66"/>
      <c r="BH890" s="66"/>
      <c r="BI890" s="66"/>
      <c r="BP890" s="132"/>
      <c r="BQ890" s="132"/>
      <c r="BR890" s="132"/>
      <c r="BS890" s="132"/>
      <c r="BU890" s="66"/>
      <c r="BV890" s="124"/>
    </row>
    <row r="891" spans="2:74" s="10" customFormat="1" ht="14.25" customHeight="1">
      <c r="B891" s="505"/>
      <c r="C891" s="507"/>
      <c r="D891" s="494"/>
      <c r="E891" s="501"/>
      <c r="F891" s="501"/>
      <c r="G891" s="101" t="s">
        <v>146</v>
      </c>
      <c r="H891" s="183">
        <v>15087629</v>
      </c>
      <c r="I891" s="151">
        <f>IFERROR(H891/E889,"-")</f>
        <v>2.6401771594036533E-2</v>
      </c>
      <c r="J891" s="183">
        <v>320</v>
      </c>
      <c r="K891" s="151">
        <f>IFERROR(J891/F889,"-")</f>
        <v>0.3229061553985873</v>
      </c>
      <c r="L891" s="186">
        <f t="shared" si="831"/>
        <v>47148.840624999997</v>
      </c>
      <c r="M891" s="86">
        <f t="shared" si="889"/>
        <v>3.1875684829166251E-2</v>
      </c>
      <c r="N891" s="501"/>
      <c r="O891" s="501"/>
      <c r="P891" s="101" t="s">
        <v>146</v>
      </c>
      <c r="Q891" s="183">
        <v>1515574</v>
      </c>
      <c r="R891" s="151">
        <f>IFERROR(Q891/N889,"-")</f>
        <v>2.1754618450087467E-2</v>
      </c>
      <c r="S891" s="183">
        <v>37</v>
      </c>
      <c r="T891" s="151">
        <f>IFERROR(S891/O889,"-")</f>
        <v>0.2890625</v>
      </c>
      <c r="U891" s="186">
        <f t="shared" si="834"/>
        <v>40961.45945945946</v>
      </c>
      <c r="V891" s="86">
        <f t="shared" si="890"/>
        <v>3.6856260583723478E-3</v>
      </c>
      <c r="W891" s="501"/>
      <c r="X891" s="501"/>
      <c r="Y891" s="101" t="s">
        <v>146</v>
      </c>
      <c r="Z891" s="183">
        <v>1883560</v>
      </c>
      <c r="AA891" s="151">
        <f>IFERROR(Z891/W889,"-")</f>
        <v>4.7224593614415389E-2</v>
      </c>
      <c r="AB891" s="183">
        <v>11</v>
      </c>
      <c r="AC891" s="151">
        <f>IFERROR(AB891/X889,"-")</f>
        <v>0.15714285714285714</v>
      </c>
      <c r="AD891" s="186">
        <f t="shared" si="837"/>
        <v>171232.72727272726</v>
      </c>
      <c r="AE891" s="86">
        <f t="shared" si="891"/>
        <v>1.0957266660025899E-3</v>
      </c>
      <c r="AF891" s="501"/>
      <c r="AG891" s="501"/>
      <c r="AH891" s="101" t="s">
        <v>146</v>
      </c>
      <c r="AI891" s="183">
        <v>3037277</v>
      </c>
      <c r="AJ891" s="151">
        <f>IFERROR(AI891/AF889,"-")</f>
        <v>3.179677921825582E-2</v>
      </c>
      <c r="AK891" s="183">
        <v>38</v>
      </c>
      <c r="AL891" s="151">
        <f>IFERROR(AK891/AG889,"-")</f>
        <v>0.27941176470588236</v>
      </c>
      <c r="AM891" s="186">
        <f t="shared" si="840"/>
        <v>79928.34210526316</v>
      </c>
      <c r="AN891" s="86">
        <f t="shared" si="892"/>
        <v>3.7852375734634923E-3</v>
      </c>
      <c r="AO891" s="501"/>
      <c r="AP891" s="520"/>
      <c r="AQ891" s="101" t="s">
        <v>146</v>
      </c>
      <c r="AR891" s="183">
        <f t="shared" si="827"/>
        <v>21524040</v>
      </c>
      <c r="AS891" s="151">
        <f>IFERROR(AR891/AO889,"-")</f>
        <v>2.7718012373408991E-2</v>
      </c>
      <c r="AT891" s="183">
        <f t="shared" si="828"/>
        <v>406</v>
      </c>
      <c r="AU891" s="151">
        <f>IFERROR(AT891/AP889,"-")</f>
        <v>0.30641509433962266</v>
      </c>
      <c r="AV891" s="186">
        <f t="shared" si="843"/>
        <v>53014.876847290638</v>
      </c>
      <c r="AW891" s="86">
        <f t="shared" si="893"/>
        <v>4.0442275127004684E-2</v>
      </c>
      <c r="AX891" s="98"/>
      <c r="AY891" s="66"/>
      <c r="AZ891" s="66"/>
      <c r="BA891" s="66"/>
      <c r="BB891" s="66"/>
      <c r="BC891" s="66"/>
      <c r="BD891" s="66"/>
      <c r="BE891" s="66"/>
      <c r="BF891" s="66"/>
      <c r="BG891" s="66"/>
      <c r="BH891" s="66"/>
      <c r="BI891" s="66"/>
      <c r="BP891" s="132"/>
      <c r="BQ891" s="132"/>
      <c r="BR891" s="132"/>
      <c r="BS891" s="132"/>
      <c r="BU891" s="66"/>
      <c r="BV891" s="124"/>
    </row>
    <row r="892" spans="2:74" s="10" customFormat="1" ht="14.25" customHeight="1">
      <c r="B892" s="505"/>
      <c r="C892" s="507"/>
      <c r="D892" s="494"/>
      <c r="E892" s="501"/>
      <c r="F892" s="501"/>
      <c r="G892" s="101" t="s">
        <v>147</v>
      </c>
      <c r="H892" s="183">
        <v>509406</v>
      </c>
      <c r="I892" s="151">
        <f>IFERROR(H892/E889,"-")</f>
        <v>8.9140718270788429E-4</v>
      </c>
      <c r="J892" s="183">
        <v>42</v>
      </c>
      <c r="K892" s="151">
        <f>IFERROR(J892/F889,"-")</f>
        <v>4.238143289606458E-2</v>
      </c>
      <c r="L892" s="186">
        <f t="shared" si="831"/>
        <v>12128.714285714286</v>
      </c>
      <c r="M892" s="86">
        <f t="shared" si="889"/>
        <v>4.1836836338280704E-3</v>
      </c>
      <c r="N892" s="501"/>
      <c r="O892" s="501"/>
      <c r="P892" s="101" t="s">
        <v>147</v>
      </c>
      <c r="Q892" s="183">
        <v>48236</v>
      </c>
      <c r="R892" s="151">
        <f>IFERROR(Q892/N889,"-")</f>
        <v>6.9238174814190471E-4</v>
      </c>
      <c r="S892" s="183">
        <v>2</v>
      </c>
      <c r="T892" s="151">
        <f>IFERROR(S892/O889,"-")</f>
        <v>1.5625E-2</v>
      </c>
      <c r="U892" s="186">
        <f t="shared" si="834"/>
        <v>24118</v>
      </c>
      <c r="V892" s="86">
        <f t="shared" si="890"/>
        <v>1.9922303018228907E-4</v>
      </c>
      <c r="W892" s="501"/>
      <c r="X892" s="501"/>
      <c r="Y892" s="101" t="s">
        <v>147</v>
      </c>
      <c r="Z892" s="183">
        <v>80669</v>
      </c>
      <c r="AA892" s="151">
        <f>IFERROR(Z892/W889,"-")</f>
        <v>2.0225321955665205E-3</v>
      </c>
      <c r="AB892" s="183">
        <v>6</v>
      </c>
      <c r="AC892" s="151">
        <f>IFERROR(AB892/X889,"-")</f>
        <v>8.5714285714285715E-2</v>
      </c>
      <c r="AD892" s="186">
        <f t="shared" si="837"/>
        <v>13444.833333333334</v>
      </c>
      <c r="AE892" s="86">
        <f t="shared" si="891"/>
        <v>5.976690905468672E-4</v>
      </c>
      <c r="AF892" s="501"/>
      <c r="AG892" s="501"/>
      <c r="AH892" s="101" t="s">
        <v>147</v>
      </c>
      <c r="AI892" s="183">
        <v>7165</v>
      </c>
      <c r="AJ892" s="151">
        <f>IFERROR(AI892/AF889,"-")</f>
        <v>7.5009267544186105E-5</v>
      </c>
      <c r="AK892" s="183">
        <v>3</v>
      </c>
      <c r="AL892" s="151">
        <f>IFERROR(AK892/AG889,"-")</f>
        <v>2.2058823529411766E-2</v>
      </c>
      <c r="AM892" s="186">
        <f t="shared" si="840"/>
        <v>2388.3333333333335</v>
      </c>
      <c r="AN892" s="86">
        <f t="shared" si="892"/>
        <v>2.988345452734336E-4</v>
      </c>
      <c r="AO892" s="501"/>
      <c r="AP892" s="520"/>
      <c r="AQ892" s="101" t="s">
        <v>147</v>
      </c>
      <c r="AR892" s="183">
        <f t="shared" si="827"/>
        <v>645476</v>
      </c>
      <c r="AS892" s="151">
        <f>IFERROR(AR892/AO889,"-")</f>
        <v>8.3122461000530309E-4</v>
      </c>
      <c r="AT892" s="183">
        <f t="shared" si="828"/>
        <v>53</v>
      </c>
      <c r="AU892" s="151">
        <f>IFERROR(AT892/AP889,"-")</f>
        <v>0.04</v>
      </c>
      <c r="AV892" s="186">
        <f t="shared" si="843"/>
        <v>12178.792452830188</v>
      </c>
      <c r="AW892" s="86">
        <f t="shared" si="893"/>
        <v>5.2794102998306603E-3</v>
      </c>
      <c r="AX892" s="98"/>
      <c r="AY892" s="66"/>
      <c r="AZ892" s="66"/>
      <c r="BA892" s="66"/>
      <c r="BB892" s="66"/>
      <c r="BC892" s="66"/>
      <c r="BD892" s="66"/>
      <c r="BE892" s="66"/>
      <c r="BF892" s="66"/>
      <c r="BG892" s="66"/>
      <c r="BH892" s="66"/>
      <c r="BI892" s="66"/>
      <c r="BP892" s="132"/>
      <c r="BQ892" s="132"/>
      <c r="BR892" s="132"/>
      <c r="BS892" s="132"/>
      <c r="BU892" s="66"/>
      <c r="BV892" s="124"/>
    </row>
    <row r="893" spans="2:74" s="10" customFormat="1" ht="14.25" customHeight="1">
      <c r="B893" s="505"/>
      <c r="C893" s="507"/>
      <c r="D893" s="494"/>
      <c r="E893" s="501"/>
      <c r="F893" s="501"/>
      <c r="G893" s="101" t="s">
        <v>148</v>
      </c>
      <c r="H893" s="183">
        <v>13711096</v>
      </c>
      <c r="I893" s="151">
        <f>IFERROR(H893/E889,"-")</f>
        <v>2.3992982919709114E-2</v>
      </c>
      <c r="J893" s="183">
        <v>334</v>
      </c>
      <c r="K893" s="151">
        <f>IFERROR(J893/F889,"-")</f>
        <v>0.33703329969727547</v>
      </c>
      <c r="L893" s="186">
        <f t="shared" si="831"/>
        <v>41051.185628742518</v>
      </c>
      <c r="M893" s="86">
        <f t="shared" si="889"/>
        <v>3.3270246040442278E-2</v>
      </c>
      <c r="N893" s="501"/>
      <c r="O893" s="501"/>
      <c r="P893" s="101" t="s">
        <v>148</v>
      </c>
      <c r="Q893" s="183">
        <v>2538567</v>
      </c>
      <c r="R893" s="151">
        <f>IFERROR(Q893/N889,"-")</f>
        <v>3.6438706717707742E-2</v>
      </c>
      <c r="S893" s="183">
        <v>41</v>
      </c>
      <c r="T893" s="151">
        <f>IFERROR(S893/O889,"-")</f>
        <v>0.3203125</v>
      </c>
      <c r="U893" s="186">
        <f t="shared" si="834"/>
        <v>61916.268292682929</v>
      </c>
      <c r="V893" s="86">
        <f t="shared" si="890"/>
        <v>4.0840721187369259E-3</v>
      </c>
      <c r="W893" s="501"/>
      <c r="X893" s="501"/>
      <c r="Y893" s="101" t="s">
        <v>148</v>
      </c>
      <c r="Z893" s="183">
        <v>748198</v>
      </c>
      <c r="AA893" s="151">
        <f>IFERROR(Z893/W889,"-")</f>
        <v>1.8758811236763557E-2</v>
      </c>
      <c r="AB893" s="183">
        <v>24</v>
      </c>
      <c r="AC893" s="151">
        <f>IFERROR(AB893/X889,"-")</f>
        <v>0.34285714285714286</v>
      </c>
      <c r="AD893" s="186">
        <f t="shared" si="837"/>
        <v>31174.916666666668</v>
      </c>
      <c r="AE893" s="86">
        <f t="shared" si="891"/>
        <v>2.3906763621874688E-3</v>
      </c>
      <c r="AF893" s="501"/>
      <c r="AG893" s="501"/>
      <c r="AH893" s="101" t="s">
        <v>148</v>
      </c>
      <c r="AI893" s="183">
        <v>2287901</v>
      </c>
      <c r="AJ893" s="151">
        <f>IFERROR(AI893/AF889,"-")</f>
        <v>2.3951678747189245E-2</v>
      </c>
      <c r="AK893" s="183">
        <v>59</v>
      </c>
      <c r="AL893" s="151">
        <f>IFERROR(AK893/AG889,"-")</f>
        <v>0.43382352941176472</v>
      </c>
      <c r="AM893" s="186">
        <f t="shared" si="840"/>
        <v>38777.983050847455</v>
      </c>
      <c r="AN893" s="86">
        <f t="shared" si="892"/>
        <v>5.8770793903775275E-3</v>
      </c>
      <c r="AO893" s="501"/>
      <c r="AP893" s="520"/>
      <c r="AQ893" s="101" t="s">
        <v>148</v>
      </c>
      <c r="AR893" s="183">
        <f t="shared" si="827"/>
        <v>19285762</v>
      </c>
      <c r="AS893" s="151">
        <f>IFERROR(AR893/AO889,"-")</f>
        <v>2.4835625177551286E-2</v>
      </c>
      <c r="AT893" s="183">
        <f t="shared" si="828"/>
        <v>458</v>
      </c>
      <c r="AU893" s="151">
        <f>IFERROR(AT893/AP889,"-")</f>
        <v>0.34566037735849059</v>
      </c>
      <c r="AV893" s="186">
        <f t="shared" si="843"/>
        <v>42108.650655021833</v>
      </c>
      <c r="AW893" s="86">
        <f t="shared" si="893"/>
        <v>4.56220739117442E-2</v>
      </c>
      <c r="AX893" s="98"/>
      <c r="AY893" s="66"/>
      <c r="AZ893" s="66"/>
      <c r="BA893" s="66"/>
      <c r="BB893" s="66"/>
      <c r="BC893" s="66"/>
      <c r="BD893" s="66"/>
      <c r="BE893" s="66"/>
      <c r="BF893" s="66"/>
      <c r="BG893" s="66"/>
      <c r="BH893" s="66"/>
      <c r="BI893" s="66"/>
      <c r="BP893" s="132"/>
      <c r="BQ893" s="132"/>
      <c r="BR893" s="132"/>
      <c r="BS893" s="132"/>
      <c r="BU893" s="66"/>
      <c r="BV893" s="124"/>
    </row>
    <row r="894" spans="2:74" s="10" customFormat="1" ht="14.25" customHeight="1">
      <c r="B894" s="505"/>
      <c r="C894" s="507"/>
      <c r="D894" s="494"/>
      <c r="E894" s="501"/>
      <c r="F894" s="501"/>
      <c r="G894" s="101" t="s">
        <v>149</v>
      </c>
      <c r="H894" s="183">
        <v>21588324</v>
      </c>
      <c r="I894" s="151">
        <f>IFERROR(H894/E889,"-")</f>
        <v>3.7777307444798458E-2</v>
      </c>
      <c r="J894" s="183">
        <v>379</v>
      </c>
      <c r="K894" s="151">
        <f>IFERROR(J894/F889,"-")</f>
        <v>0.38244197780020184</v>
      </c>
      <c r="L894" s="186">
        <f t="shared" si="831"/>
        <v>56961.277044854884</v>
      </c>
      <c r="M894" s="86">
        <f t="shared" si="889"/>
        <v>3.775276421954378E-2</v>
      </c>
      <c r="N894" s="501"/>
      <c r="O894" s="501"/>
      <c r="P894" s="101" t="s">
        <v>149</v>
      </c>
      <c r="Q894" s="183">
        <v>3525330</v>
      </c>
      <c r="R894" s="151">
        <f>IFERROR(Q894/N889,"-")</f>
        <v>5.0602747909799753E-2</v>
      </c>
      <c r="S894" s="183">
        <v>50</v>
      </c>
      <c r="T894" s="151">
        <f>IFERROR(S894/O889,"-")</f>
        <v>0.390625</v>
      </c>
      <c r="U894" s="186">
        <f t="shared" si="834"/>
        <v>70506.600000000006</v>
      </c>
      <c r="V894" s="86">
        <f t="shared" si="890"/>
        <v>4.9805757545572267E-3</v>
      </c>
      <c r="W894" s="501"/>
      <c r="X894" s="501"/>
      <c r="Y894" s="101" t="s">
        <v>149</v>
      </c>
      <c r="Z894" s="183">
        <v>974608</v>
      </c>
      <c r="AA894" s="151">
        <f>IFERROR(Z894/W889,"-")</f>
        <v>2.4435360027478897E-2</v>
      </c>
      <c r="AB894" s="183">
        <v>27</v>
      </c>
      <c r="AC894" s="151">
        <f>IFERROR(AB894/X889,"-")</f>
        <v>0.38571428571428573</v>
      </c>
      <c r="AD894" s="186">
        <f t="shared" si="837"/>
        <v>36096.592592592591</v>
      </c>
      <c r="AE894" s="86">
        <f t="shared" si="891"/>
        <v>2.6895109074609024E-3</v>
      </c>
      <c r="AF894" s="501"/>
      <c r="AG894" s="501"/>
      <c r="AH894" s="101" t="s">
        <v>149</v>
      </c>
      <c r="AI894" s="183">
        <v>4536136</v>
      </c>
      <c r="AJ894" s="151">
        <f>IFERROR(AI894/AF889,"-")</f>
        <v>4.7488100326701213E-2</v>
      </c>
      <c r="AK894" s="183">
        <v>58</v>
      </c>
      <c r="AL894" s="151">
        <f>IFERROR(AK894/AG889,"-")</f>
        <v>0.4264705882352941</v>
      </c>
      <c r="AM894" s="186">
        <f t="shared" si="840"/>
        <v>78209.241379310348</v>
      </c>
      <c r="AN894" s="86">
        <f t="shared" si="892"/>
        <v>5.777467875286383E-3</v>
      </c>
      <c r="AO894" s="501"/>
      <c r="AP894" s="520"/>
      <c r="AQ894" s="101" t="s">
        <v>149</v>
      </c>
      <c r="AR894" s="183">
        <f t="shared" si="827"/>
        <v>30624398</v>
      </c>
      <c r="AS894" s="151">
        <f>IFERROR(AR894/AO889,"-")</f>
        <v>3.943718013403625E-2</v>
      </c>
      <c r="AT894" s="183">
        <f t="shared" si="828"/>
        <v>514</v>
      </c>
      <c r="AU894" s="151">
        <f>IFERROR(AT894/AP889,"-")</f>
        <v>0.38792452830188678</v>
      </c>
      <c r="AV894" s="186">
        <f t="shared" si="843"/>
        <v>59580.540856031126</v>
      </c>
      <c r="AW894" s="86">
        <f t="shared" si="893"/>
        <v>5.1200318756848294E-2</v>
      </c>
      <c r="AX894" s="98"/>
      <c r="AY894" s="66"/>
      <c r="AZ894" s="66"/>
      <c r="BA894" s="66"/>
      <c r="BB894" s="66"/>
      <c r="BC894" s="66"/>
      <c r="BD894" s="66"/>
      <c r="BE894" s="66"/>
      <c r="BF894" s="66"/>
      <c r="BG894" s="66"/>
      <c r="BH894" s="66"/>
      <c r="BI894" s="66"/>
      <c r="BP894" s="132"/>
      <c r="BQ894" s="132"/>
      <c r="BR894" s="132"/>
      <c r="BS894" s="132"/>
      <c r="BU894" s="66"/>
      <c r="BV894" s="124"/>
    </row>
    <row r="895" spans="2:74" s="10" customFormat="1" ht="14.25" customHeight="1">
      <c r="B895" s="505"/>
      <c r="C895" s="507"/>
      <c r="D895" s="494"/>
      <c r="E895" s="501"/>
      <c r="F895" s="501"/>
      <c r="G895" s="101" t="s">
        <v>150</v>
      </c>
      <c r="H895" s="183">
        <v>13978591</v>
      </c>
      <c r="I895" s="151">
        <f>IFERROR(H895/E889,"-")</f>
        <v>2.4461071172180514E-2</v>
      </c>
      <c r="J895" s="183">
        <v>95</v>
      </c>
      <c r="K895" s="151">
        <f>IFERROR(J895/F889,"-")</f>
        <v>9.5862764883955606E-2</v>
      </c>
      <c r="L895" s="186">
        <f t="shared" si="831"/>
        <v>147143.06315789474</v>
      </c>
      <c r="M895" s="86">
        <f t="shared" si="889"/>
        <v>9.4630939336587307E-3</v>
      </c>
      <c r="N895" s="501"/>
      <c r="O895" s="501"/>
      <c r="P895" s="101" t="s">
        <v>150</v>
      </c>
      <c r="Q895" s="183">
        <v>2107223</v>
      </c>
      <c r="R895" s="151">
        <f>IFERROR(Q895/N889,"-")</f>
        <v>3.0247175231462576E-2</v>
      </c>
      <c r="S895" s="183">
        <v>10</v>
      </c>
      <c r="T895" s="151">
        <f>IFERROR(S895/O889,"-")</f>
        <v>7.8125E-2</v>
      </c>
      <c r="U895" s="186">
        <f t="shared" si="834"/>
        <v>210722.3</v>
      </c>
      <c r="V895" s="86">
        <f t="shared" si="890"/>
        <v>9.9611515091144534E-4</v>
      </c>
      <c r="W895" s="501"/>
      <c r="X895" s="501"/>
      <c r="Y895" s="101" t="s">
        <v>150</v>
      </c>
      <c r="Z895" s="183">
        <v>93774</v>
      </c>
      <c r="AA895" s="151">
        <f>IFERROR(Z895/W889,"-")</f>
        <v>2.3511005975908328E-3</v>
      </c>
      <c r="AB895" s="183">
        <v>10</v>
      </c>
      <c r="AC895" s="151">
        <f>IFERROR(AB895/X889,"-")</f>
        <v>0.14285714285714285</v>
      </c>
      <c r="AD895" s="186">
        <f t="shared" si="837"/>
        <v>9377.4</v>
      </c>
      <c r="AE895" s="86">
        <f t="shared" si="891"/>
        <v>9.9611515091144534E-4</v>
      </c>
      <c r="AF895" s="501"/>
      <c r="AG895" s="501"/>
      <c r="AH895" s="101" t="s">
        <v>150</v>
      </c>
      <c r="AI895" s="183">
        <v>347093</v>
      </c>
      <c r="AJ895" s="151">
        <f>IFERROR(AI895/AF889,"-")</f>
        <v>3.6336624842587843E-3</v>
      </c>
      <c r="AK895" s="183">
        <v>17</v>
      </c>
      <c r="AL895" s="151">
        <f>IFERROR(AK895/AG889,"-")</f>
        <v>0.125</v>
      </c>
      <c r="AM895" s="186">
        <f t="shared" si="840"/>
        <v>20417.235294117647</v>
      </c>
      <c r="AN895" s="86">
        <f t="shared" si="892"/>
        <v>1.6933957565494571E-3</v>
      </c>
      <c r="AO895" s="501"/>
      <c r="AP895" s="520"/>
      <c r="AQ895" s="101" t="s">
        <v>150</v>
      </c>
      <c r="AR895" s="183">
        <f t="shared" si="827"/>
        <v>16526681</v>
      </c>
      <c r="AS895" s="151">
        <f>IFERROR(AR895/AO889,"-")</f>
        <v>2.1282563517322179E-2</v>
      </c>
      <c r="AT895" s="183">
        <f t="shared" si="828"/>
        <v>132</v>
      </c>
      <c r="AU895" s="151">
        <f>IFERROR(AT895/AP889,"-")</f>
        <v>9.9622641509433965E-2</v>
      </c>
      <c r="AV895" s="186">
        <f t="shared" si="843"/>
        <v>125202.12878787878</v>
      </c>
      <c r="AW895" s="86">
        <f t="shared" si="893"/>
        <v>1.3148719992031078E-2</v>
      </c>
      <c r="AX895" s="98"/>
      <c r="AY895" s="66"/>
      <c r="AZ895" s="66"/>
      <c r="BA895" s="66"/>
      <c r="BB895" s="66"/>
      <c r="BC895" s="66"/>
      <c r="BD895" s="66"/>
      <c r="BE895" s="66"/>
      <c r="BF895" s="66"/>
      <c r="BG895" s="66"/>
      <c r="BH895" s="66"/>
      <c r="BI895" s="66"/>
      <c r="BP895" s="132"/>
      <c r="BQ895" s="132"/>
      <c r="BR895" s="132"/>
      <c r="BS895" s="132"/>
      <c r="BU895" s="66"/>
      <c r="BV895" s="124"/>
    </row>
    <row r="896" spans="2:74" s="10" customFormat="1" ht="14.25" customHeight="1">
      <c r="B896" s="505"/>
      <c r="C896" s="507"/>
      <c r="D896" s="494"/>
      <c r="E896" s="501"/>
      <c r="F896" s="501"/>
      <c r="G896" s="101" t="s">
        <v>160</v>
      </c>
      <c r="H896" s="183">
        <v>0</v>
      </c>
      <c r="I896" s="151">
        <f>IFERROR(H896/E889,"-")</f>
        <v>0</v>
      </c>
      <c r="J896" s="183">
        <v>0</v>
      </c>
      <c r="K896" s="151">
        <f>IFERROR(J896/F889,"-")</f>
        <v>0</v>
      </c>
      <c r="L896" s="186" t="str">
        <f t="shared" si="831"/>
        <v>-</v>
      </c>
      <c r="M896" s="86">
        <f t="shared" si="889"/>
        <v>0</v>
      </c>
      <c r="N896" s="501"/>
      <c r="O896" s="501"/>
      <c r="P896" s="101" t="s">
        <v>160</v>
      </c>
      <c r="Q896" s="183">
        <v>0</v>
      </c>
      <c r="R896" s="151">
        <f>IFERROR(Q896/N889,"-")</f>
        <v>0</v>
      </c>
      <c r="S896" s="183">
        <v>0</v>
      </c>
      <c r="T896" s="151">
        <f>IFERROR(S896/O889,"-")</f>
        <v>0</v>
      </c>
      <c r="U896" s="186" t="str">
        <f t="shared" si="834"/>
        <v>-</v>
      </c>
      <c r="V896" s="86">
        <f t="shared" si="890"/>
        <v>0</v>
      </c>
      <c r="W896" s="501"/>
      <c r="X896" s="501"/>
      <c r="Y896" s="101" t="s">
        <v>160</v>
      </c>
      <c r="Z896" s="183">
        <v>0</v>
      </c>
      <c r="AA896" s="151">
        <f>IFERROR(Z896/W889,"-")</f>
        <v>0</v>
      </c>
      <c r="AB896" s="183">
        <v>0</v>
      </c>
      <c r="AC896" s="151">
        <f>IFERROR(AB896/X889,"-")</f>
        <v>0</v>
      </c>
      <c r="AD896" s="186" t="str">
        <f t="shared" si="837"/>
        <v>-</v>
      </c>
      <c r="AE896" s="86">
        <f t="shared" si="891"/>
        <v>0</v>
      </c>
      <c r="AF896" s="501"/>
      <c r="AG896" s="501"/>
      <c r="AH896" s="101" t="s">
        <v>160</v>
      </c>
      <c r="AI896" s="183">
        <v>0</v>
      </c>
      <c r="AJ896" s="151">
        <f>IFERROR(AI896/AF889,"-")</f>
        <v>0</v>
      </c>
      <c r="AK896" s="183">
        <v>0</v>
      </c>
      <c r="AL896" s="151">
        <f>IFERROR(AK896/AG889,"-")</f>
        <v>0</v>
      </c>
      <c r="AM896" s="186" t="str">
        <f t="shared" si="840"/>
        <v>-</v>
      </c>
      <c r="AN896" s="86">
        <f t="shared" si="892"/>
        <v>0</v>
      </c>
      <c r="AO896" s="501"/>
      <c r="AP896" s="520"/>
      <c r="AQ896" s="101" t="s">
        <v>160</v>
      </c>
      <c r="AR896" s="183">
        <f t="shared" si="827"/>
        <v>0</v>
      </c>
      <c r="AS896" s="151">
        <f>IFERROR(AR896/AO889,"-")</f>
        <v>0</v>
      </c>
      <c r="AT896" s="183">
        <f t="shared" si="828"/>
        <v>0</v>
      </c>
      <c r="AU896" s="151">
        <f>IFERROR(AT896/AP889,"-")</f>
        <v>0</v>
      </c>
      <c r="AV896" s="186" t="str">
        <f t="shared" si="843"/>
        <v>-</v>
      </c>
      <c r="AW896" s="86">
        <f t="shared" si="893"/>
        <v>0</v>
      </c>
      <c r="AX896" s="98"/>
      <c r="AY896" s="66"/>
      <c r="AZ896" s="66"/>
      <c r="BA896" s="66"/>
      <c r="BB896" s="66"/>
      <c r="BC896" s="66"/>
      <c r="BD896" s="66"/>
      <c r="BE896" s="66"/>
      <c r="BF896" s="66"/>
      <c r="BG896" s="66"/>
      <c r="BH896" s="66"/>
      <c r="BI896" s="66"/>
      <c r="BP896" s="132"/>
      <c r="BQ896" s="132"/>
      <c r="BR896" s="132"/>
      <c r="BS896" s="132"/>
      <c r="BU896" s="66"/>
      <c r="BV896" s="124"/>
    </row>
    <row r="897" spans="2:74" s="10" customFormat="1" ht="14.25" customHeight="1">
      <c r="B897" s="505"/>
      <c r="C897" s="507"/>
      <c r="D897" s="494"/>
      <c r="E897" s="501"/>
      <c r="F897" s="501"/>
      <c r="G897" s="101" t="s">
        <v>151</v>
      </c>
      <c r="H897" s="183">
        <v>128791</v>
      </c>
      <c r="I897" s="151">
        <f>IFERROR(H897/E889,"-")</f>
        <v>2.2537077001081872E-4</v>
      </c>
      <c r="J897" s="183">
        <v>6</v>
      </c>
      <c r="K897" s="151">
        <f>IFERROR(J897/F889,"-")</f>
        <v>6.0544904137235112E-3</v>
      </c>
      <c r="L897" s="186">
        <f t="shared" si="831"/>
        <v>21465.166666666668</v>
      </c>
      <c r="M897" s="86">
        <f t="shared" si="889"/>
        <v>5.976690905468672E-4</v>
      </c>
      <c r="N897" s="501"/>
      <c r="O897" s="501"/>
      <c r="P897" s="101" t="s">
        <v>151</v>
      </c>
      <c r="Q897" s="183">
        <v>80921</v>
      </c>
      <c r="R897" s="151">
        <f>IFERROR(Q897/N889,"-")</f>
        <v>1.1615437316815462E-3</v>
      </c>
      <c r="S897" s="183">
        <v>2</v>
      </c>
      <c r="T897" s="151">
        <f>IFERROR(S897/O889,"-")</f>
        <v>1.5625E-2</v>
      </c>
      <c r="U897" s="186">
        <f t="shared" si="834"/>
        <v>40460.5</v>
      </c>
      <c r="V897" s="86">
        <f t="shared" si="890"/>
        <v>1.9922303018228907E-4</v>
      </c>
      <c r="W897" s="501"/>
      <c r="X897" s="501"/>
      <c r="Y897" s="101" t="s">
        <v>151</v>
      </c>
      <c r="Z897" s="183">
        <v>0</v>
      </c>
      <c r="AA897" s="151">
        <f>IFERROR(Z897/W889,"-")</f>
        <v>0</v>
      </c>
      <c r="AB897" s="183">
        <v>0</v>
      </c>
      <c r="AC897" s="151">
        <f>IFERROR(AB897/X889,"-")</f>
        <v>0</v>
      </c>
      <c r="AD897" s="186" t="str">
        <f t="shared" si="837"/>
        <v>-</v>
      </c>
      <c r="AE897" s="86">
        <f t="shared" si="891"/>
        <v>0</v>
      </c>
      <c r="AF897" s="501"/>
      <c r="AG897" s="501"/>
      <c r="AH897" s="101" t="s">
        <v>151</v>
      </c>
      <c r="AI897" s="183">
        <v>14033</v>
      </c>
      <c r="AJ897" s="151">
        <f>IFERROR(AI897/AF889,"-")</f>
        <v>1.4690928840859228E-4</v>
      </c>
      <c r="AK897" s="183">
        <v>1</v>
      </c>
      <c r="AL897" s="151">
        <f>IFERROR(AK897/AG889,"-")</f>
        <v>7.3529411764705881E-3</v>
      </c>
      <c r="AM897" s="186">
        <f t="shared" si="840"/>
        <v>14033</v>
      </c>
      <c r="AN897" s="86">
        <f t="shared" si="892"/>
        <v>9.9611515091144534E-5</v>
      </c>
      <c r="AO897" s="501"/>
      <c r="AP897" s="520"/>
      <c r="AQ897" s="101" t="s">
        <v>151</v>
      </c>
      <c r="AR897" s="183">
        <f t="shared" si="827"/>
        <v>223745</v>
      </c>
      <c r="AS897" s="151">
        <f>IFERROR(AR897/AO889,"-")</f>
        <v>2.8813209223214577E-4</v>
      </c>
      <c r="AT897" s="183">
        <f t="shared" si="828"/>
        <v>9</v>
      </c>
      <c r="AU897" s="151">
        <f>IFERROR(AT897/AP889,"-")</f>
        <v>6.7924528301886791E-3</v>
      </c>
      <c r="AV897" s="186">
        <f t="shared" si="843"/>
        <v>24860.555555555555</v>
      </c>
      <c r="AW897" s="86">
        <f t="shared" si="893"/>
        <v>8.9650363582030081E-4</v>
      </c>
      <c r="AX897" s="98"/>
      <c r="AY897" s="66"/>
      <c r="AZ897" s="66"/>
      <c r="BA897" s="66"/>
      <c r="BB897" s="66"/>
      <c r="BC897" s="66"/>
      <c r="BD897" s="66"/>
      <c r="BE897" s="66"/>
      <c r="BF897" s="66"/>
      <c r="BG897" s="66"/>
      <c r="BH897" s="66"/>
      <c r="BI897" s="66"/>
      <c r="BP897" s="132"/>
      <c r="BQ897" s="132"/>
      <c r="BR897" s="132"/>
      <c r="BS897" s="132"/>
      <c r="BU897" s="66"/>
      <c r="BV897" s="124"/>
    </row>
    <row r="898" spans="2:74" s="10" customFormat="1" ht="14.25" customHeight="1">
      <c r="B898" s="505"/>
      <c r="C898" s="507"/>
      <c r="D898" s="494"/>
      <c r="E898" s="501"/>
      <c r="F898" s="501"/>
      <c r="G898" s="101" t="s">
        <v>152</v>
      </c>
      <c r="H898" s="183">
        <v>272096</v>
      </c>
      <c r="I898" s="151">
        <f>IFERROR(H898/E889,"-")</f>
        <v>4.761395209049059E-4</v>
      </c>
      <c r="J898" s="183">
        <v>19</v>
      </c>
      <c r="K898" s="151">
        <f>IFERROR(J898/F889,"-")</f>
        <v>1.9172552976791119E-2</v>
      </c>
      <c r="L898" s="186">
        <f t="shared" si="831"/>
        <v>14320.842105263158</v>
      </c>
      <c r="M898" s="86">
        <f t="shared" si="889"/>
        <v>1.8926187867317461E-3</v>
      </c>
      <c r="N898" s="501"/>
      <c r="O898" s="501"/>
      <c r="P898" s="101" t="s">
        <v>152</v>
      </c>
      <c r="Q898" s="183">
        <v>60597</v>
      </c>
      <c r="R898" s="151">
        <f>IFERROR(Q898/N889,"-")</f>
        <v>8.6981210697725765E-4</v>
      </c>
      <c r="S898" s="183">
        <v>3</v>
      </c>
      <c r="T898" s="151">
        <f>IFERROR(S898/O889,"-")</f>
        <v>2.34375E-2</v>
      </c>
      <c r="U898" s="186">
        <f t="shared" si="834"/>
        <v>20199</v>
      </c>
      <c r="V898" s="86">
        <f t="shared" si="890"/>
        <v>2.988345452734336E-4</v>
      </c>
      <c r="W898" s="501"/>
      <c r="X898" s="501"/>
      <c r="Y898" s="101" t="s">
        <v>152</v>
      </c>
      <c r="Z898" s="183">
        <v>17573</v>
      </c>
      <c r="AA898" s="151">
        <f>IFERROR(Z898/W889,"-")</f>
        <v>4.4059004416430674E-4</v>
      </c>
      <c r="AB898" s="183">
        <v>3</v>
      </c>
      <c r="AC898" s="151">
        <f>IFERROR(AB898/X889,"-")</f>
        <v>4.2857142857142858E-2</v>
      </c>
      <c r="AD898" s="186">
        <f t="shared" si="837"/>
        <v>5857.666666666667</v>
      </c>
      <c r="AE898" s="86">
        <f t="shared" si="891"/>
        <v>2.988345452734336E-4</v>
      </c>
      <c r="AF898" s="501"/>
      <c r="AG898" s="501"/>
      <c r="AH898" s="101" t="s">
        <v>152</v>
      </c>
      <c r="AI898" s="183">
        <v>65879</v>
      </c>
      <c r="AJ898" s="151">
        <f>IFERROR(AI898/AF889,"-")</f>
        <v>6.8967697648896539E-4</v>
      </c>
      <c r="AK898" s="183">
        <v>5</v>
      </c>
      <c r="AL898" s="151">
        <f>IFERROR(AK898/AG889,"-")</f>
        <v>3.6764705882352942E-2</v>
      </c>
      <c r="AM898" s="186">
        <f t="shared" si="840"/>
        <v>13175.8</v>
      </c>
      <c r="AN898" s="86">
        <f t="shared" si="892"/>
        <v>4.9805757545572267E-4</v>
      </c>
      <c r="AO898" s="501"/>
      <c r="AP898" s="520"/>
      <c r="AQ898" s="101" t="s">
        <v>152</v>
      </c>
      <c r="AR898" s="183">
        <f t="shared" si="827"/>
        <v>416145</v>
      </c>
      <c r="AS898" s="151">
        <f>IFERROR(AR898/AO889,"-")</f>
        <v>5.3589903471338489E-4</v>
      </c>
      <c r="AT898" s="183">
        <f t="shared" si="828"/>
        <v>30</v>
      </c>
      <c r="AU898" s="151">
        <f>IFERROR(AT898/AP889,"-")</f>
        <v>2.2641509433962263E-2</v>
      </c>
      <c r="AV898" s="186">
        <f t="shared" si="843"/>
        <v>13871.5</v>
      </c>
      <c r="AW898" s="86">
        <f t="shared" si="893"/>
        <v>2.988345452734336E-3</v>
      </c>
      <c r="AX898" s="98"/>
      <c r="AY898" s="66"/>
      <c r="AZ898" s="66"/>
      <c r="BA898" s="66"/>
      <c r="BB898" s="66"/>
      <c r="BC898" s="66"/>
      <c r="BD898" s="66"/>
      <c r="BE898" s="66"/>
      <c r="BF898" s="66"/>
      <c r="BG898" s="66"/>
      <c r="BH898" s="66"/>
      <c r="BI898" s="66"/>
      <c r="BP898" s="132"/>
      <c r="BQ898" s="132"/>
      <c r="BR898" s="132"/>
      <c r="BS898" s="132"/>
      <c r="BU898" s="66"/>
      <c r="BV898" s="124"/>
    </row>
    <row r="899" spans="2:74" s="10" customFormat="1" ht="14.25" customHeight="1">
      <c r="B899" s="505"/>
      <c r="C899" s="507"/>
      <c r="D899" s="494"/>
      <c r="E899" s="501"/>
      <c r="F899" s="501"/>
      <c r="G899" s="101" t="s">
        <v>153</v>
      </c>
      <c r="H899" s="183">
        <v>0</v>
      </c>
      <c r="I899" s="151">
        <f>IFERROR(H899/E889,"-")</f>
        <v>0</v>
      </c>
      <c r="J899" s="183">
        <v>0</v>
      </c>
      <c r="K899" s="151">
        <f>IFERROR(J899/F889,"-")</f>
        <v>0</v>
      </c>
      <c r="L899" s="186" t="str">
        <f t="shared" si="831"/>
        <v>-</v>
      </c>
      <c r="M899" s="86">
        <f t="shared" si="889"/>
        <v>0</v>
      </c>
      <c r="N899" s="501"/>
      <c r="O899" s="501"/>
      <c r="P899" s="101" t="s">
        <v>153</v>
      </c>
      <c r="Q899" s="183">
        <v>0</v>
      </c>
      <c r="R899" s="151">
        <f>IFERROR(Q899/N889,"-")</f>
        <v>0</v>
      </c>
      <c r="S899" s="183">
        <v>0</v>
      </c>
      <c r="T899" s="151">
        <f>IFERROR(S899/O889,"-")</f>
        <v>0</v>
      </c>
      <c r="U899" s="186" t="str">
        <f t="shared" si="834"/>
        <v>-</v>
      </c>
      <c r="V899" s="86">
        <f t="shared" si="890"/>
        <v>0</v>
      </c>
      <c r="W899" s="501"/>
      <c r="X899" s="501"/>
      <c r="Y899" s="101" t="s">
        <v>153</v>
      </c>
      <c r="Z899" s="183">
        <v>7441</v>
      </c>
      <c r="AA899" s="151">
        <f>IFERROR(Z899/W889,"-")</f>
        <v>1.8656066230163357E-4</v>
      </c>
      <c r="AB899" s="183">
        <v>1</v>
      </c>
      <c r="AC899" s="151">
        <f>IFERROR(AB899/X889,"-")</f>
        <v>1.4285714285714285E-2</v>
      </c>
      <c r="AD899" s="186">
        <f t="shared" si="837"/>
        <v>7441</v>
      </c>
      <c r="AE899" s="86">
        <f t="shared" si="891"/>
        <v>9.9611515091144534E-5</v>
      </c>
      <c r="AF899" s="501"/>
      <c r="AG899" s="501"/>
      <c r="AH899" s="101" t="s">
        <v>153</v>
      </c>
      <c r="AI899" s="183">
        <v>3370</v>
      </c>
      <c r="AJ899" s="151">
        <f>IFERROR(AI899/AF889,"-")</f>
        <v>3.5280004413664646E-5</v>
      </c>
      <c r="AK899" s="183">
        <v>1</v>
      </c>
      <c r="AL899" s="151">
        <f>IFERROR(AK899/AG889,"-")</f>
        <v>7.3529411764705881E-3</v>
      </c>
      <c r="AM899" s="186">
        <f t="shared" si="840"/>
        <v>3370</v>
      </c>
      <c r="AN899" s="86">
        <f t="shared" si="892"/>
        <v>9.9611515091144534E-5</v>
      </c>
      <c r="AO899" s="501"/>
      <c r="AP899" s="520"/>
      <c r="AQ899" s="101" t="s">
        <v>153</v>
      </c>
      <c r="AR899" s="183">
        <f t="shared" si="827"/>
        <v>10811</v>
      </c>
      <c r="AS899" s="151">
        <f>IFERROR(AR899/AO889,"-")</f>
        <v>1.3922081159899564E-5</v>
      </c>
      <c r="AT899" s="183">
        <f t="shared" si="828"/>
        <v>2</v>
      </c>
      <c r="AU899" s="151">
        <f>IFERROR(AT899/AP889,"-")</f>
        <v>1.5094339622641509E-3</v>
      </c>
      <c r="AV899" s="186">
        <f t="shared" si="843"/>
        <v>5405.5</v>
      </c>
      <c r="AW899" s="86">
        <f t="shared" si="893"/>
        <v>1.9922303018228907E-4</v>
      </c>
      <c r="AX899" s="98"/>
      <c r="AY899" s="66"/>
      <c r="AZ899" s="66"/>
      <c r="BA899" s="66"/>
      <c r="BB899" s="66"/>
      <c r="BC899" s="66"/>
      <c r="BD899" s="66"/>
      <c r="BE899" s="66"/>
      <c r="BF899" s="66"/>
      <c r="BG899" s="66"/>
      <c r="BH899" s="66"/>
      <c r="BI899" s="66"/>
      <c r="BP899" s="132"/>
      <c r="BQ899" s="132"/>
      <c r="BR899" s="132"/>
      <c r="BS899" s="132"/>
      <c r="BU899" s="66"/>
      <c r="BV899" s="124"/>
    </row>
    <row r="900" spans="2:74" s="10" customFormat="1" ht="14.25" customHeight="1">
      <c r="B900" s="505"/>
      <c r="C900" s="507"/>
      <c r="D900" s="494"/>
      <c r="E900" s="501"/>
      <c r="F900" s="501"/>
      <c r="G900" s="101" t="s">
        <v>154</v>
      </c>
      <c r="H900" s="183">
        <v>1034348</v>
      </c>
      <c r="I900" s="151">
        <f>IFERROR(H900/E889,"-")</f>
        <v>1.8100007393307789E-3</v>
      </c>
      <c r="J900" s="183">
        <v>3</v>
      </c>
      <c r="K900" s="151">
        <f>IFERROR(J900/F889,"-")</f>
        <v>3.0272452068617556E-3</v>
      </c>
      <c r="L900" s="186">
        <f t="shared" si="831"/>
        <v>344782.66666666669</v>
      </c>
      <c r="M900" s="86">
        <f t="shared" si="889"/>
        <v>2.988345452734336E-4</v>
      </c>
      <c r="N900" s="501"/>
      <c r="O900" s="501"/>
      <c r="P900" s="101" t="s">
        <v>154</v>
      </c>
      <c r="Q900" s="183">
        <v>0</v>
      </c>
      <c r="R900" s="151">
        <f>IFERROR(Q900/N889,"-")</f>
        <v>0</v>
      </c>
      <c r="S900" s="183">
        <v>0</v>
      </c>
      <c r="T900" s="151">
        <f>IFERROR(S900/O889,"-")</f>
        <v>0</v>
      </c>
      <c r="U900" s="186" t="str">
        <f t="shared" si="834"/>
        <v>-</v>
      </c>
      <c r="V900" s="86">
        <f t="shared" si="890"/>
        <v>0</v>
      </c>
      <c r="W900" s="501"/>
      <c r="X900" s="501"/>
      <c r="Y900" s="101" t="s">
        <v>154</v>
      </c>
      <c r="Z900" s="183">
        <v>0</v>
      </c>
      <c r="AA900" s="151">
        <f>IFERROR(Z900/W889,"-")</f>
        <v>0</v>
      </c>
      <c r="AB900" s="183">
        <v>0</v>
      </c>
      <c r="AC900" s="151">
        <f>IFERROR(AB900/X889,"-")</f>
        <v>0</v>
      </c>
      <c r="AD900" s="186" t="str">
        <f t="shared" si="837"/>
        <v>-</v>
      </c>
      <c r="AE900" s="86">
        <f t="shared" si="891"/>
        <v>0</v>
      </c>
      <c r="AF900" s="501"/>
      <c r="AG900" s="501"/>
      <c r="AH900" s="101" t="s">
        <v>154</v>
      </c>
      <c r="AI900" s="183">
        <v>0</v>
      </c>
      <c r="AJ900" s="151">
        <f>IFERROR(AI900/AF889,"-")</f>
        <v>0</v>
      </c>
      <c r="AK900" s="183">
        <v>0</v>
      </c>
      <c r="AL900" s="151">
        <f>IFERROR(AK900/AG889,"-")</f>
        <v>0</v>
      </c>
      <c r="AM900" s="186" t="str">
        <f t="shared" si="840"/>
        <v>-</v>
      </c>
      <c r="AN900" s="86">
        <f t="shared" si="892"/>
        <v>0</v>
      </c>
      <c r="AO900" s="501"/>
      <c r="AP900" s="520"/>
      <c r="AQ900" s="101" t="s">
        <v>154</v>
      </c>
      <c r="AR900" s="183">
        <f t="shared" si="827"/>
        <v>1034348</v>
      </c>
      <c r="AS900" s="151">
        <f>IFERROR(AR900/AO889,"-")</f>
        <v>1.3320022942909808E-3</v>
      </c>
      <c r="AT900" s="183">
        <f t="shared" si="828"/>
        <v>3</v>
      </c>
      <c r="AU900" s="151">
        <f>IFERROR(AT900/AP889,"-")</f>
        <v>2.2641509433962265E-3</v>
      </c>
      <c r="AV900" s="186">
        <f t="shared" si="843"/>
        <v>344782.66666666669</v>
      </c>
      <c r="AW900" s="86">
        <f t="shared" si="893"/>
        <v>2.988345452734336E-4</v>
      </c>
      <c r="AX900" s="98"/>
      <c r="AY900" s="66"/>
      <c r="AZ900" s="66"/>
      <c r="BA900" s="66"/>
      <c r="BB900" s="66"/>
      <c r="BC900" s="66"/>
      <c r="BD900" s="66"/>
      <c r="BE900" s="66"/>
      <c r="BF900" s="66"/>
      <c r="BG900" s="66"/>
      <c r="BH900" s="66"/>
      <c r="BI900" s="66"/>
      <c r="BP900" s="132"/>
      <c r="BQ900" s="132"/>
      <c r="BR900" s="132"/>
      <c r="BS900" s="132"/>
      <c r="BU900" s="66"/>
      <c r="BV900" s="124"/>
    </row>
    <row r="901" spans="2:74" s="10" customFormat="1" ht="14.25" customHeight="1">
      <c r="B901" s="505"/>
      <c r="C901" s="507"/>
      <c r="D901" s="494"/>
      <c r="E901" s="501"/>
      <c r="F901" s="501"/>
      <c r="G901" s="101" t="s">
        <v>155</v>
      </c>
      <c r="H901" s="183">
        <v>2264591</v>
      </c>
      <c r="I901" s="151">
        <f>IFERROR(H901/E889,"-")</f>
        <v>3.962797225190968E-3</v>
      </c>
      <c r="J901" s="183">
        <v>93</v>
      </c>
      <c r="K901" s="151">
        <f>IFERROR(J901/F889,"-")</f>
        <v>9.3844601412714432E-2</v>
      </c>
      <c r="L901" s="186">
        <f t="shared" si="831"/>
        <v>24350.440860215054</v>
      </c>
      <c r="M901" s="86">
        <f t="shared" si="889"/>
        <v>9.2638709034764417E-3</v>
      </c>
      <c r="N901" s="501"/>
      <c r="O901" s="501"/>
      <c r="P901" s="101" t="s">
        <v>155</v>
      </c>
      <c r="Q901" s="183">
        <v>363592</v>
      </c>
      <c r="R901" s="151">
        <f>IFERROR(Q901/N889,"-")</f>
        <v>5.2190161823204954E-3</v>
      </c>
      <c r="S901" s="183">
        <v>13</v>
      </c>
      <c r="T901" s="151">
        <f>IFERROR(S901/O889,"-")</f>
        <v>0.1015625</v>
      </c>
      <c r="U901" s="186">
        <f t="shared" si="834"/>
        <v>27968.615384615383</v>
      </c>
      <c r="V901" s="86">
        <f t="shared" si="890"/>
        <v>1.2949496961848789E-3</v>
      </c>
      <c r="W901" s="501"/>
      <c r="X901" s="501"/>
      <c r="Y901" s="101" t="s">
        <v>155</v>
      </c>
      <c r="Z901" s="183">
        <v>164119</v>
      </c>
      <c r="AA901" s="151">
        <f>IFERROR(Z901/W889,"-")</f>
        <v>4.1147895896091651E-3</v>
      </c>
      <c r="AB901" s="183">
        <v>10</v>
      </c>
      <c r="AC901" s="151">
        <f>IFERROR(AB901/X889,"-")</f>
        <v>0.14285714285714285</v>
      </c>
      <c r="AD901" s="186">
        <f t="shared" si="837"/>
        <v>16411.900000000001</v>
      </c>
      <c r="AE901" s="86">
        <f t="shared" si="891"/>
        <v>9.9611515091144534E-4</v>
      </c>
      <c r="AF901" s="501"/>
      <c r="AG901" s="501"/>
      <c r="AH901" s="101" t="s">
        <v>155</v>
      </c>
      <c r="AI901" s="183">
        <v>873876</v>
      </c>
      <c r="AJ901" s="151">
        <f>IFERROR(AI901/AF889,"-")</f>
        <v>9.1484715540046304E-3</v>
      </c>
      <c r="AK901" s="183">
        <v>24</v>
      </c>
      <c r="AL901" s="151">
        <f>IFERROR(AK901/AG889,"-")</f>
        <v>0.17647058823529413</v>
      </c>
      <c r="AM901" s="186">
        <f t="shared" si="840"/>
        <v>36411.5</v>
      </c>
      <c r="AN901" s="86">
        <f t="shared" si="892"/>
        <v>2.3906763621874688E-3</v>
      </c>
      <c r="AO901" s="501"/>
      <c r="AP901" s="520"/>
      <c r="AQ901" s="101" t="s">
        <v>155</v>
      </c>
      <c r="AR901" s="183">
        <f t="shared" ref="AR901:AR964" si="894">SUM(H901,Q901,Z901,AI901)</f>
        <v>3666178</v>
      </c>
      <c r="AS901" s="151">
        <f>IFERROR(AR901/AO889,"-")</f>
        <v>4.7211939379001259E-3</v>
      </c>
      <c r="AT901" s="183">
        <f t="shared" ref="AT901:AT964" si="895">SUM(J901,S901,AB901,AK901)</f>
        <v>140</v>
      </c>
      <c r="AU901" s="151">
        <f>IFERROR(AT901/AP889,"-")</f>
        <v>0.10566037735849057</v>
      </c>
      <c r="AV901" s="186">
        <f t="shared" si="843"/>
        <v>26186.985714285714</v>
      </c>
      <c r="AW901" s="86">
        <f t="shared" si="893"/>
        <v>1.3945612112760235E-2</v>
      </c>
      <c r="AX901" s="98"/>
      <c r="AY901" s="66"/>
      <c r="AZ901" s="66"/>
      <c r="BA901" s="66"/>
      <c r="BB901" s="66"/>
      <c r="BC901" s="66"/>
      <c r="BD901" s="66"/>
      <c r="BE901" s="66"/>
      <c r="BF901" s="66"/>
      <c r="BG901" s="66"/>
      <c r="BH901" s="66"/>
      <c r="BI901" s="66"/>
      <c r="BP901" s="132"/>
      <c r="BQ901" s="132"/>
      <c r="BR901" s="132"/>
      <c r="BS901" s="132"/>
      <c r="BU901" s="66"/>
      <c r="BV901" s="124"/>
    </row>
    <row r="902" spans="2:74" s="10" customFormat="1" ht="14.25" customHeight="1">
      <c r="B902" s="505"/>
      <c r="C902" s="507"/>
      <c r="D902" s="494"/>
      <c r="E902" s="501"/>
      <c r="F902" s="501"/>
      <c r="G902" s="101" t="s">
        <v>156</v>
      </c>
      <c r="H902" s="183">
        <v>4916931</v>
      </c>
      <c r="I902" s="151">
        <f>IFERROR(H902/E889,"-")</f>
        <v>8.6041146163945061E-3</v>
      </c>
      <c r="J902" s="183">
        <v>76</v>
      </c>
      <c r="K902" s="151">
        <f>IFERROR(J902/F889,"-")</f>
        <v>7.6690211907164477E-2</v>
      </c>
      <c r="L902" s="186">
        <f t="shared" ref="L902:L965" si="896">IFERROR(H902/J902,"-")</f>
        <v>64696.460526315786</v>
      </c>
      <c r="M902" s="86">
        <f t="shared" si="889"/>
        <v>7.5704751469269846E-3</v>
      </c>
      <c r="N902" s="501"/>
      <c r="O902" s="501"/>
      <c r="P902" s="101" t="s">
        <v>156</v>
      </c>
      <c r="Q902" s="183">
        <v>289160</v>
      </c>
      <c r="R902" s="151">
        <f>IFERROR(Q902/N889,"-")</f>
        <v>4.150615853153519E-3</v>
      </c>
      <c r="S902" s="183">
        <v>6</v>
      </c>
      <c r="T902" s="151">
        <f>IFERROR(S902/O889,"-")</f>
        <v>4.6875E-2</v>
      </c>
      <c r="U902" s="186">
        <f t="shared" ref="U902:U965" si="897">IFERROR(Q902/S902,"-")</f>
        <v>48193.333333333336</v>
      </c>
      <c r="V902" s="86">
        <f t="shared" si="890"/>
        <v>5.976690905468672E-4</v>
      </c>
      <c r="W902" s="501"/>
      <c r="X902" s="501"/>
      <c r="Y902" s="101" t="s">
        <v>156</v>
      </c>
      <c r="Z902" s="183">
        <v>45535</v>
      </c>
      <c r="AA902" s="151">
        <f>IFERROR(Z902/W889,"-")</f>
        <v>1.1416529710932515E-3</v>
      </c>
      <c r="AB902" s="183">
        <v>3</v>
      </c>
      <c r="AC902" s="151">
        <f>IFERROR(AB902/X889,"-")</f>
        <v>4.2857142857142858E-2</v>
      </c>
      <c r="AD902" s="186">
        <f t="shared" ref="AD902:AD965" si="898">IFERROR(Z902/AB902,"-")</f>
        <v>15178.333333333334</v>
      </c>
      <c r="AE902" s="86">
        <f t="shared" si="891"/>
        <v>2.988345452734336E-4</v>
      </c>
      <c r="AF902" s="501"/>
      <c r="AG902" s="501"/>
      <c r="AH902" s="101" t="s">
        <v>156</v>
      </c>
      <c r="AI902" s="183">
        <v>999277</v>
      </c>
      <c r="AJ902" s="151">
        <f>IFERROR(AI902/AF889,"-")</f>
        <v>1.0461275065422423E-2</v>
      </c>
      <c r="AK902" s="183">
        <v>9</v>
      </c>
      <c r="AL902" s="151">
        <f>IFERROR(AK902/AG889,"-")</f>
        <v>6.6176470588235295E-2</v>
      </c>
      <c r="AM902" s="186">
        <f t="shared" ref="AM902:AM965" si="899">IFERROR(AI902/AK902,"-")</f>
        <v>111030.77777777778</v>
      </c>
      <c r="AN902" s="86">
        <f t="shared" si="892"/>
        <v>8.9650363582030081E-4</v>
      </c>
      <c r="AO902" s="501"/>
      <c r="AP902" s="520"/>
      <c r="AQ902" s="101" t="s">
        <v>156</v>
      </c>
      <c r="AR902" s="183">
        <f t="shared" si="894"/>
        <v>6250903</v>
      </c>
      <c r="AS902" s="151">
        <f>IFERROR(AR902/AO889,"-")</f>
        <v>8.0497251770104208E-3</v>
      </c>
      <c r="AT902" s="183">
        <f t="shared" si="895"/>
        <v>94</v>
      </c>
      <c r="AU902" s="151">
        <f>IFERROR(AT902/AP889,"-")</f>
        <v>7.0943396226415101E-2</v>
      </c>
      <c r="AV902" s="186">
        <f t="shared" ref="AV902:AV965" si="900">IFERROR(AR902/AT902,"-")</f>
        <v>66498.968085106389</v>
      </c>
      <c r="AW902" s="86">
        <f t="shared" si="893"/>
        <v>9.3634824185675862E-3</v>
      </c>
      <c r="AX902" s="98"/>
      <c r="AY902" s="66"/>
      <c r="AZ902" s="66"/>
      <c r="BA902" s="66"/>
      <c r="BB902" s="66"/>
      <c r="BC902" s="66"/>
      <c r="BD902" s="66"/>
      <c r="BE902" s="66"/>
      <c r="BF902" s="66"/>
      <c r="BG902" s="66"/>
      <c r="BH902" s="66"/>
      <c r="BI902" s="66"/>
      <c r="BP902" s="132"/>
      <c r="BQ902" s="132"/>
      <c r="BR902" s="132"/>
      <c r="BS902" s="132"/>
      <c r="BU902" s="66"/>
      <c r="BV902" s="124"/>
    </row>
    <row r="903" spans="2:74" s="10" customFormat="1" ht="14.25" customHeight="1">
      <c r="B903" s="505"/>
      <c r="C903" s="507"/>
      <c r="D903" s="494"/>
      <c r="E903" s="501"/>
      <c r="F903" s="501"/>
      <c r="G903" s="101" t="s">
        <v>157</v>
      </c>
      <c r="H903" s="183">
        <v>5333647</v>
      </c>
      <c r="I903" s="151">
        <f>IFERROR(H903/E889,"-")</f>
        <v>9.3333240005582171E-3</v>
      </c>
      <c r="J903" s="183">
        <v>59</v>
      </c>
      <c r="K903" s="151">
        <f>IFERROR(J903/F889,"-")</f>
        <v>5.9535822401614528E-2</v>
      </c>
      <c r="L903" s="186">
        <f t="shared" si="896"/>
        <v>90400.796610169491</v>
      </c>
      <c r="M903" s="86">
        <f t="shared" si="889"/>
        <v>5.8770793903775275E-3</v>
      </c>
      <c r="N903" s="501"/>
      <c r="O903" s="501"/>
      <c r="P903" s="101" t="s">
        <v>157</v>
      </c>
      <c r="Q903" s="183">
        <v>1041465</v>
      </c>
      <c r="R903" s="151">
        <f>IFERROR(Q903/N889,"-")</f>
        <v>1.4949236199697503E-2</v>
      </c>
      <c r="S903" s="183">
        <v>8</v>
      </c>
      <c r="T903" s="151">
        <f>IFERROR(S903/O889,"-")</f>
        <v>6.25E-2</v>
      </c>
      <c r="U903" s="186">
        <f t="shared" si="897"/>
        <v>130183.125</v>
      </c>
      <c r="V903" s="86">
        <f t="shared" si="890"/>
        <v>7.9689212072915627E-4</v>
      </c>
      <c r="W903" s="501"/>
      <c r="X903" s="501"/>
      <c r="Y903" s="101" t="s">
        <v>157</v>
      </c>
      <c r="Z903" s="183">
        <v>445695</v>
      </c>
      <c r="AA903" s="151">
        <f>IFERROR(Z903/W889,"-")</f>
        <v>1.1174459667319793E-2</v>
      </c>
      <c r="AB903" s="183">
        <v>5</v>
      </c>
      <c r="AC903" s="151">
        <f>IFERROR(AB903/X889,"-")</f>
        <v>7.1428571428571425E-2</v>
      </c>
      <c r="AD903" s="186">
        <f t="shared" si="898"/>
        <v>89139</v>
      </c>
      <c r="AE903" s="86">
        <f t="shared" si="891"/>
        <v>4.9805757545572267E-4</v>
      </c>
      <c r="AF903" s="501"/>
      <c r="AG903" s="501"/>
      <c r="AH903" s="101" t="s">
        <v>157</v>
      </c>
      <c r="AI903" s="183">
        <v>1021631</v>
      </c>
      <c r="AJ903" s="151">
        <f>IFERROR(AI903/AF889,"-")</f>
        <v>1.0695295605085052E-2</v>
      </c>
      <c r="AK903" s="183">
        <v>14</v>
      </c>
      <c r="AL903" s="151">
        <f>IFERROR(AK903/AG889,"-")</f>
        <v>0.10294117647058823</v>
      </c>
      <c r="AM903" s="186">
        <f t="shared" si="899"/>
        <v>72973.642857142855</v>
      </c>
      <c r="AN903" s="86">
        <f t="shared" si="892"/>
        <v>1.3945612112760235E-3</v>
      </c>
      <c r="AO903" s="501"/>
      <c r="AP903" s="520"/>
      <c r="AQ903" s="101" t="s">
        <v>157</v>
      </c>
      <c r="AR903" s="183">
        <f t="shared" si="894"/>
        <v>7842438</v>
      </c>
      <c r="AS903" s="151">
        <f>IFERROR(AR903/AO889,"-")</f>
        <v>1.0099256158309169E-2</v>
      </c>
      <c r="AT903" s="183">
        <f t="shared" si="895"/>
        <v>86</v>
      </c>
      <c r="AU903" s="151">
        <f>IFERROR(AT903/AP889,"-")</f>
        <v>6.4905660377358496E-2</v>
      </c>
      <c r="AV903" s="186">
        <f t="shared" si="900"/>
        <v>91191.139534883725</v>
      </c>
      <c r="AW903" s="86">
        <f t="shared" si="893"/>
        <v>8.5665902978384299E-3</v>
      </c>
      <c r="AX903" s="98"/>
      <c r="AY903" s="66"/>
      <c r="AZ903" s="66"/>
      <c r="BA903" s="66"/>
      <c r="BB903" s="66"/>
      <c r="BC903" s="66"/>
      <c r="BD903" s="66"/>
      <c r="BE903" s="66"/>
      <c r="BF903" s="66"/>
      <c r="BG903" s="66"/>
      <c r="BH903" s="66"/>
      <c r="BI903" s="66"/>
      <c r="BP903" s="132"/>
      <c r="BQ903" s="132"/>
      <c r="BR903" s="132"/>
      <c r="BS903" s="132"/>
      <c r="BU903" s="66"/>
      <c r="BV903" s="124"/>
    </row>
    <row r="904" spans="2:74" s="10" customFormat="1" ht="14.25" customHeight="1">
      <c r="B904" s="505"/>
      <c r="C904" s="507"/>
      <c r="D904" s="494"/>
      <c r="E904" s="501"/>
      <c r="F904" s="501"/>
      <c r="G904" s="102" t="s">
        <v>158</v>
      </c>
      <c r="H904" s="184">
        <v>1105527</v>
      </c>
      <c r="I904" s="152">
        <f>IFERROR(H904/E889,"-")</f>
        <v>1.9345565393369909E-3</v>
      </c>
      <c r="J904" s="184">
        <v>61</v>
      </c>
      <c r="K904" s="152">
        <f>IFERROR(J904/F889,"-")</f>
        <v>6.1553985872855703E-2</v>
      </c>
      <c r="L904" s="187">
        <f t="shared" si="896"/>
        <v>18123.39344262295</v>
      </c>
      <c r="M904" s="87">
        <f t="shared" si="889"/>
        <v>6.0763024205598166E-3</v>
      </c>
      <c r="N904" s="501"/>
      <c r="O904" s="501"/>
      <c r="P904" s="102" t="s">
        <v>158</v>
      </c>
      <c r="Q904" s="184">
        <v>24942</v>
      </c>
      <c r="R904" s="152">
        <f>IFERROR(Q904/N889,"-")</f>
        <v>3.5801860772359621E-4</v>
      </c>
      <c r="S904" s="184">
        <v>6</v>
      </c>
      <c r="T904" s="152">
        <f>IFERROR(S904/O889,"-")</f>
        <v>4.6875E-2</v>
      </c>
      <c r="U904" s="187">
        <f t="shared" si="897"/>
        <v>4157</v>
      </c>
      <c r="V904" s="87">
        <f t="shared" si="890"/>
        <v>5.976690905468672E-4</v>
      </c>
      <c r="W904" s="501"/>
      <c r="X904" s="501"/>
      <c r="Y904" s="102" t="s">
        <v>158</v>
      </c>
      <c r="Z904" s="184">
        <v>57599</v>
      </c>
      <c r="AA904" s="152">
        <f>IFERROR(Z904/W889,"-")</f>
        <v>1.4441214336664147E-3</v>
      </c>
      <c r="AB904" s="184">
        <v>5</v>
      </c>
      <c r="AC904" s="152">
        <f>IFERROR(AB904/X889,"-")</f>
        <v>7.1428571428571425E-2</v>
      </c>
      <c r="AD904" s="187">
        <f t="shared" si="898"/>
        <v>11519.8</v>
      </c>
      <c r="AE904" s="87">
        <f t="shared" si="891"/>
        <v>4.9805757545572267E-4</v>
      </c>
      <c r="AF904" s="501"/>
      <c r="AG904" s="501"/>
      <c r="AH904" s="102" t="s">
        <v>158</v>
      </c>
      <c r="AI904" s="184">
        <v>536727</v>
      </c>
      <c r="AJ904" s="152">
        <f>IFERROR(AI904/AF889,"-")</f>
        <v>5.6189112548762571E-3</v>
      </c>
      <c r="AK904" s="184">
        <v>9</v>
      </c>
      <c r="AL904" s="152">
        <f>IFERROR(AK904/AG889,"-")</f>
        <v>6.6176470588235295E-2</v>
      </c>
      <c r="AM904" s="187">
        <f t="shared" si="899"/>
        <v>59636.333333333336</v>
      </c>
      <c r="AN904" s="87">
        <f t="shared" si="892"/>
        <v>8.9650363582030081E-4</v>
      </c>
      <c r="AO904" s="501"/>
      <c r="AP904" s="520"/>
      <c r="AQ904" s="102" t="s">
        <v>158</v>
      </c>
      <c r="AR904" s="184">
        <f t="shared" si="894"/>
        <v>1724795</v>
      </c>
      <c r="AS904" s="152">
        <f>IFERROR(AR904/AO889,"-")</f>
        <v>2.2211392076763453E-3</v>
      </c>
      <c r="AT904" s="184">
        <f t="shared" si="895"/>
        <v>81</v>
      </c>
      <c r="AU904" s="152">
        <f>IFERROR(AT904/AP889,"-")</f>
        <v>6.1132075471698112E-2</v>
      </c>
      <c r="AV904" s="187">
        <f t="shared" si="900"/>
        <v>21293.765432098764</v>
      </c>
      <c r="AW904" s="87">
        <f t="shared" si="893"/>
        <v>8.0685327223827073E-3</v>
      </c>
      <c r="AX904" s="98"/>
      <c r="AY904" s="66"/>
      <c r="AZ904" s="66"/>
      <c r="BA904" s="66"/>
      <c r="BB904" s="66"/>
      <c r="BC904" s="66"/>
      <c r="BD904" s="66"/>
      <c r="BE904" s="66"/>
      <c r="BF904" s="66"/>
      <c r="BG904" s="66"/>
      <c r="BH904" s="66"/>
      <c r="BI904" s="66"/>
      <c r="BP904" s="132"/>
      <c r="BQ904" s="132"/>
      <c r="BR904" s="132"/>
      <c r="BS904" s="132"/>
      <c r="BU904" s="66"/>
      <c r="BV904" s="124"/>
    </row>
    <row r="905" spans="2:74" s="10" customFormat="1" ht="14.25" customHeight="1">
      <c r="B905" s="505"/>
      <c r="C905" s="508"/>
      <c r="D905" s="495"/>
      <c r="E905" s="502"/>
      <c r="F905" s="502"/>
      <c r="G905" s="103" t="s">
        <v>81</v>
      </c>
      <c r="H905" s="174">
        <v>101618693</v>
      </c>
      <c r="I905" s="152">
        <f>IFERROR(H905/E889,"-")</f>
        <v>0.17782207676703338</v>
      </c>
      <c r="J905" s="184">
        <v>751</v>
      </c>
      <c r="K905" s="152">
        <f>IFERROR(J905/F889,"-")</f>
        <v>0.75782038345105951</v>
      </c>
      <c r="L905" s="187">
        <f t="shared" si="896"/>
        <v>135311.17576564581</v>
      </c>
      <c r="M905" s="88">
        <f t="shared" si="889"/>
        <v>7.480824783344954E-2</v>
      </c>
      <c r="N905" s="502"/>
      <c r="O905" s="502"/>
      <c r="P905" s="103" t="s">
        <v>81</v>
      </c>
      <c r="Q905" s="174">
        <v>12946533</v>
      </c>
      <c r="R905" s="152">
        <f>IFERROR(Q905/N889,"-")</f>
        <v>0.18583512627325768</v>
      </c>
      <c r="S905" s="184">
        <v>97</v>
      </c>
      <c r="T905" s="152">
        <f>IFERROR(S905/O889,"-")</f>
        <v>0.7578125</v>
      </c>
      <c r="U905" s="187">
        <f t="shared" si="897"/>
        <v>133469.41237113401</v>
      </c>
      <c r="V905" s="88">
        <f t="shared" si="890"/>
        <v>9.6623169638410198E-3</v>
      </c>
      <c r="W905" s="502"/>
      <c r="X905" s="502"/>
      <c r="Y905" s="103" t="s">
        <v>81</v>
      </c>
      <c r="Z905" s="174">
        <v>5134573</v>
      </c>
      <c r="AA905" s="152">
        <f>IFERROR(Z905/W889,"-")</f>
        <v>0.12873395236071569</v>
      </c>
      <c r="AB905" s="184">
        <v>56</v>
      </c>
      <c r="AC905" s="152">
        <f>IFERROR(AB905/X889,"-")</f>
        <v>0.8</v>
      </c>
      <c r="AD905" s="187">
        <f t="shared" si="898"/>
        <v>91688.803571428565</v>
      </c>
      <c r="AE905" s="88">
        <f t="shared" si="891"/>
        <v>5.5782448451040939E-3</v>
      </c>
      <c r="AF905" s="502"/>
      <c r="AG905" s="502"/>
      <c r="AH905" s="103" t="s">
        <v>81</v>
      </c>
      <c r="AI905" s="174">
        <v>17896605</v>
      </c>
      <c r="AJ905" s="152">
        <f>IFERROR(AI905/AF889,"-")</f>
        <v>0.18735676658445483</v>
      </c>
      <c r="AK905" s="184">
        <v>111</v>
      </c>
      <c r="AL905" s="152">
        <f>IFERROR(AK905/AG889,"-")</f>
        <v>0.81617647058823528</v>
      </c>
      <c r="AM905" s="187">
        <f t="shared" si="899"/>
        <v>161230.67567567568</v>
      </c>
      <c r="AN905" s="88">
        <f t="shared" si="892"/>
        <v>1.1056878175117043E-2</v>
      </c>
      <c r="AO905" s="502"/>
      <c r="AP905" s="521"/>
      <c r="AQ905" s="103" t="s">
        <v>81</v>
      </c>
      <c r="AR905" s="174">
        <f t="shared" si="894"/>
        <v>137596404</v>
      </c>
      <c r="AS905" s="152">
        <f>IFERROR(AR905/AO889,"-")</f>
        <v>0.17719251723229387</v>
      </c>
      <c r="AT905" s="184">
        <f t="shared" si="895"/>
        <v>1015</v>
      </c>
      <c r="AU905" s="152">
        <f>IFERROR(AT905/AP889,"-")</f>
        <v>0.76603773584905666</v>
      </c>
      <c r="AV905" s="187">
        <f t="shared" si="900"/>
        <v>135562.95960591134</v>
      </c>
      <c r="AW905" s="88">
        <f t="shared" si="893"/>
        <v>0.10110568781751171</v>
      </c>
      <c r="AX905" s="98"/>
      <c r="AY905" s="66"/>
      <c r="AZ905" s="66"/>
      <c r="BA905" s="66"/>
      <c r="BB905" s="66"/>
      <c r="BC905" s="66"/>
      <c r="BD905" s="66"/>
      <c r="BE905" s="66"/>
      <c r="BF905" s="66"/>
      <c r="BG905" s="66"/>
      <c r="BH905" s="66"/>
      <c r="BI905" s="66"/>
      <c r="BP905" s="132"/>
      <c r="BQ905" s="132"/>
      <c r="BR905" s="132"/>
      <c r="BS905" s="132"/>
      <c r="BU905" s="66"/>
      <c r="BV905" s="124"/>
    </row>
    <row r="906" spans="2:74" s="10" customFormat="1" ht="14.25" customHeight="1">
      <c r="B906" s="505">
        <v>54</v>
      </c>
      <c r="C906" s="506" t="s">
        <v>28</v>
      </c>
      <c r="D906" s="493">
        <f>BL58</f>
        <v>16624</v>
      </c>
      <c r="E906" s="503">
        <f t="shared" ref="E906" si="901">VLOOKUP(C906,$AY$5:$BI$78,2,0)</f>
        <v>794934750</v>
      </c>
      <c r="F906" s="503">
        <f t="shared" ref="F906" si="902">VLOOKUP(C906,$AY$5:$BI$78,7,0)</f>
        <v>1358</v>
      </c>
      <c r="G906" s="99" t="s">
        <v>144</v>
      </c>
      <c r="H906" s="182">
        <v>10070166</v>
      </c>
      <c r="I906" s="150">
        <f>IFERROR(H906/E906,"-")</f>
        <v>1.2667915196813323E-2</v>
      </c>
      <c r="J906" s="182">
        <v>286</v>
      </c>
      <c r="K906" s="150">
        <f>IFERROR(J906/F906,"-")</f>
        <v>0.21060382916053019</v>
      </c>
      <c r="L906" s="185">
        <f t="shared" si="896"/>
        <v>35210.370629370627</v>
      </c>
      <c r="M906" s="85">
        <f>IFERROR(J906/$BL$58,0)</f>
        <v>1.7204042348411934E-2</v>
      </c>
      <c r="N906" s="503">
        <f t="shared" ref="N906" si="903">VLOOKUP(C906,$AY$5:$BI$78,3,0)</f>
        <v>117788150</v>
      </c>
      <c r="O906" s="503">
        <f t="shared" ref="O906" si="904">VLOOKUP(C906,$AY$5:$BI$78,8,0)</f>
        <v>200</v>
      </c>
      <c r="P906" s="99" t="s">
        <v>144</v>
      </c>
      <c r="Q906" s="182">
        <v>1561864</v>
      </c>
      <c r="R906" s="150">
        <f>IFERROR(Q906/N906,"-")</f>
        <v>1.3259941683437595E-2</v>
      </c>
      <c r="S906" s="182">
        <v>38</v>
      </c>
      <c r="T906" s="150">
        <f>IFERROR(S906/O906,"-")</f>
        <v>0.19</v>
      </c>
      <c r="U906" s="185">
        <f t="shared" si="897"/>
        <v>41101.684210526313</v>
      </c>
      <c r="V906" s="85">
        <f>IFERROR(S906/$BL$58,0)</f>
        <v>2.2858517805582289E-3</v>
      </c>
      <c r="W906" s="503">
        <f t="shared" ref="W906" si="905">VLOOKUP(C906,$AY$5:$BI$78,4,0)</f>
        <v>83200530</v>
      </c>
      <c r="X906" s="503">
        <f t="shared" ref="X906" si="906">VLOOKUP(C906,$AY$5:$BI$78,9,0)</f>
        <v>117</v>
      </c>
      <c r="Y906" s="99" t="s">
        <v>144</v>
      </c>
      <c r="Z906" s="182">
        <v>598722</v>
      </c>
      <c r="AA906" s="150">
        <f>IFERROR(Z906/W906,"-")</f>
        <v>7.1961320438703935E-3</v>
      </c>
      <c r="AB906" s="182">
        <v>31</v>
      </c>
      <c r="AC906" s="150">
        <f>IFERROR(AB906/X906,"-")</f>
        <v>0.26495726495726496</v>
      </c>
      <c r="AD906" s="185">
        <f t="shared" si="898"/>
        <v>19313.612903225807</v>
      </c>
      <c r="AE906" s="85">
        <f>IFERROR(AB906/$BL$58,0)</f>
        <v>1.8647738209817133E-3</v>
      </c>
      <c r="AF906" s="503">
        <f t="shared" ref="AF906" si="907">VLOOKUP(C906,$AY$5:$BI$78,5,0)</f>
        <v>156963640</v>
      </c>
      <c r="AG906" s="503">
        <f t="shared" ref="AG906" si="908">VLOOKUP(C906,$AY$5:$BI$78,10,0)</f>
        <v>187</v>
      </c>
      <c r="AH906" s="99" t="s">
        <v>144</v>
      </c>
      <c r="AI906" s="182">
        <v>762386</v>
      </c>
      <c r="AJ906" s="150">
        <f>IFERROR(AI906/AF906,"-")</f>
        <v>4.8570866475828416E-3</v>
      </c>
      <c r="AK906" s="182">
        <v>35</v>
      </c>
      <c r="AL906" s="150">
        <f>IFERROR(AK906/AG906,"-")</f>
        <v>0.18716577540106952</v>
      </c>
      <c r="AM906" s="185">
        <f t="shared" si="899"/>
        <v>21782.457142857143</v>
      </c>
      <c r="AN906" s="85">
        <f>IFERROR(AK906/$BL$58,0)</f>
        <v>2.1053897978825795E-3</v>
      </c>
      <c r="AO906" s="503">
        <f t="shared" ref="AO906" si="909">VLOOKUP(C906,$AY$5:$BI$78,6,0)</f>
        <v>1152887070</v>
      </c>
      <c r="AP906" s="519">
        <f t="shared" ref="AP906" si="910">VLOOKUP(C906,$AY$5:$BI$78,11,0)</f>
        <v>1862</v>
      </c>
      <c r="AQ906" s="99" t="s">
        <v>144</v>
      </c>
      <c r="AR906" s="182">
        <f t="shared" si="894"/>
        <v>12993138</v>
      </c>
      <c r="AS906" s="150">
        <f>IFERROR(AR906/AO906,"-")</f>
        <v>1.1270087364237678E-2</v>
      </c>
      <c r="AT906" s="182">
        <f t="shared" si="895"/>
        <v>390</v>
      </c>
      <c r="AU906" s="150">
        <f>IFERROR(AT906/AP906,"-")</f>
        <v>0.20945220193340494</v>
      </c>
      <c r="AV906" s="185">
        <f t="shared" si="900"/>
        <v>33315.738461538458</v>
      </c>
      <c r="AW906" s="85">
        <f>IFERROR(AT906/$BL$58,0)</f>
        <v>2.3460057747834457E-2</v>
      </c>
      <c r="AX906" s="98"/>
      <c r="AY906" s="66"/>
      <c r="AZ906" s="66"/>
      <c r="BA906" s="66"/>
      <c r="BB906" s="66"/>
      <c r="BC906" s="66"/>
      <c r="BD906" s="66"/>
      <c r="BE906" s="66"/>
      <c r="BF906" s="66"/>
      <c r="BG906" s="66"/>
      <c r="BH906" s="66"/>
      <c r="BI906" s="66"/>
      <c r="BP906" s="132"/>
      <c r="BQ906" s="132"/>
      <c r="BR906" s="132"/>
      <c r="BS906" s="132"/>
      <c r="BU906" s="66"/>
      <c r="BV906" s="124"/>
    </row>
    <row r="907" spans="2:74" s="10" customFormat="1" ht="14.25" customHeight="1">
      <c r="B907" s="505"/>
      <c r="C907" s="507"/>
      <c r="D907" s="494"/>
      <c r="E907" s="501"/>
      <c r="F907" s="501"/>
      <c r="G907" s="100" t="s">
        <v>145</v>
      </c>
      <c r="H907" s="183">
        <v>18019207</v>
      </c>
      <c r="I907" s="151">
        <f>IFERROR(H907/E906,"-")</f>
        <v>2.2667529630576597E-2</v>
      </c>
      <c r="J907" s="183">
        <v>317</v>
      </c>
      <c r="K907" s="151">
        <f>IFERROR(J907/F906,"-")</f>
        <v>0.23343151693667158</v>
      </c>
      <c r="L907" s="186">
        <f t="shared" si="896"/>
        <v>56842.924290220821</v>
      </c>
      <c r="M907" s="86">
        <f t="shared" ref="M907:M922" si="911">IFERROR(J907/$BL$58,0)</f>
        <v>1.9068816169393647E-2</v>
      </c>
      <c r="N907" s="501"/>
      <c r="O907" s="501"/>
      <c r="P907" s="100" t="s">
        <v>145</v>
      </c>
      <c r="Q907" s="183">
        <v>2575265</v>
      </c>
      <c r="R907" s="151">
        <f>IFERROR(Q907/N906,"-")</f>
        <v>2.1863532112525751E-2</v>
      </c>
      <c r="S907" s="183">
        <v>50</v>
      </c>
      <c r="T907" s="151">
        <f>IFERROR(S907/O906,"-")</f>
        <v>0.25</v>
      </c>
      <c r="U907" s="186">
        <f t="shared" si="897"/>
        <v>51505.3</v>
      </c>
      <c r="V907" s="86">
        <f t="shared" ref="V907:V922" si="912">IFERROR(S907/$BL$58,0)</f>
        <v>3.0076997112608275E-3</v>
      </c>
      <c r="W907" s="501"/>
      <c r="X907" s="501"/>
      <c r="Y907" s="100" t="s">
        <v>145</v>
      </c>
      <c r="Z907" s="183">
        <v>4079840</v>
      </c>
      <c r="AA907" s="151">
        <f>IFERROR(Z907/W906,"-")</f>
        <v>4.9036226091348216E-2</v>
      </c>
      <c r="AB907" s="183">
        <v>36</v>
      </c>
      <c r="AC907" s="151">
        <f>IFERROR(AB907/X906,"-")</f>
        <v>0.30769230769230771</v>
      </c>
      <c r="AD907" s="186">
        <f t="shared" si="898"/>
        <v>113328.88888888889</v>
      </c>
      <c r="AE907" s="86">
        <f t="shared" ref="AE907:AE922" si="913">IFERROR(AB907/$BL$58,0)</f>
        <v>2.1655437921077958E-3</v>
      </c>
      <c r="AF907" s="501"/>
      <c r="AG907" s="501"/>
      <c r="AH907" s="100" t="s">
        <v>145</v>
      </c>
      <c r="AI907" s="183">
        <v>2107278</v>
      </c>
      <c r="AJ907" s="151">
        <f>IFERROR(AI907/AF906,"-")</f>
        <v>1.3425262054320351E-2</v>
      </c>
      <c r="AK907" s="183">
        <v>57</v>
      </c>
      <c r="AL907" s="151">
        <f>IFERROR(AK907/AG906,"-")</f>
        <v>0.30481283422459893</v>
      </c>
      <c r="AM907" s="186">
        <f t="shared" si="899"/>
        <v>36969.789473684214</v>
      </c>
      <c r="AN907" s="86">
        <f t="shared" ref="AN907:AN922" si="914">IFERROR(AK907/$BL$58,0)</f>
        <v>3.4287776708373436E-3</v>
      </c>
      <c r="AO907" s="501"/>
      <c r="AP907" s="520"/>
      <c r="AQ907" s="100" t="s">
        <v>145</v>
      </c>
      <c r="AR907" s="183">
        <f t="shared" si="894"/>
        <v>26781590</v>
      </c>
      <c r="AS907" s="151">
        <f>IFERROR(AR907/AO906,"-")</f>
        <v>2.3230020265558187E-2</v>
      </c>
      <c r="AT907" s="183">
        <f t="shared" si="895"/>
        <v>460</v>
      </c>
      <c r="AU907" s="151">
        <f>IFERROR(AT907/AP906,"-")</f>
        <v>0.24704618689581095</v>
      </c>
      <c r="AV907" s="186">
        <f t="shared" si="900"/>
        <v>58220.84782608696</v>
      </c>
      <c r="AW907" s="86">
        <f t="shared" ref="AW907:AW922" si="915">IFERROR(AT907/$BL$58,0)</f>
        <v>2.7670837343599614E-2</v>
      </c>
      <c r="AX907" s="98"/>
      <c r="AY907" s="66"/>
      <c r="AZ907" s="66"/>
      <c r="BA907" s="66"/>
      <c r="BB907" s="66"/>
      <c r="BC907" s="66"/>
      <c r="BD907" s="66"/>
      <c r="BE907" s="66"/>
      <c r="BF907" s="66"/>
      <c r="BG907" s="66"/>
      <c r="BH907" s="66"/>
      <c r="BI907" s="66"/>
      <c r="BP907" s="132"/>
      <c r="BQ907" s="132"/>
      <c r="BR907" s="132"/>
      <c r="BS907" s="132"/>
      <c r="BU907" s="66"/>
      <c r="BV907" s="124"/>
    </row>
    <row r="908" spans="2:74" s="10" customFormat="1" ht="14.25" customHeight="1">
      <c r="B908" s="505"/>
      <c r="C908" s="507"/>
      <c r="D908" s="494"/>
      <c r="E908" s="501"/>
      <c r="F908" s="501"/>
      <c r="G908" s="101" t="s">
        <v>146</v>
      </c>
      <c r="H908" s="183">
        <v>12974851</v>
      </c>
      <c r="I908" s="151">
        <f>IFERROR(H908/E906,"-")</f>
        <v>1.6321906923807267E-2</v>
      </c>
      <c r="J908" s="183">
        <v>331</v>
      </c>
      <c r="K908" s="151">
        <f>IFERROR(J908/F906,"-")</f>
        <v>0.24374079528718703</v>
      </c>
      <c r="L908" s="186">
        <f t="shared" si="896"/>
        <v>39198.945619335347</v>
      </c>
      <c r="M908" s="86">
        <f t="shared" si="911"/>
        <v>1.9910972088546679E-2</v>
      </c>
      <c r="N908" s="501"/>
      <c r="O908" s="501"/>
      <c r="P908" s="101" t="s">
        <v>146</v>
      </c>
      <c r="Q908" s="183">
        <v>6034505</v>
      </c>
      <c r="R908" s="151">
        <f>IFERROR(Q908/N906,"-")</f>
        <v>5.1231851421386615E-2</v>
      </c>
      <c r="S908" s="183">
        <v>58</v>
      </c>
      <c r="T908" s="151">
        <f>IFERROR(S908/O906,"-")</f>
        <v>0.28999999999999998</v>
      </c>
      <c r="U908" s="186">
        <f t="shared" si="897"/>
        <v>104043.18965517242</v>
      </c>
      <c r="V908" s="86">
        <f t="shared" si="912"/>
        <v>3.4889316650625599E-3</v>
      </c>
      <c r="W908" s="501"/>
      <c r="X908" s="501"/>
      <c r="Y908" s="101" t="s">
        <v>146</v>
      </c>
      <c r="Z908" s="183">
        <v>655448</v>
      </c>
      <c r="AA908" s="151">
        <f>IFERROR(Z908/W906,"-")</f>
        <v>7.8779305852979542E-3</v>
      </c>
      <c r="AB908" s="183">
        <v>31</v>
      </c>
      <c r="AC908" s="151">
        <f>IFERROR(AB908/X906,"-")</f>
        <v>0.26495726495726496</v>
      </c>
      <c r="AD908" s="186">
        <f t="shared" si="898"/>
        <v>21143.483870967742</v>
      </c>
      <c r="AE908" s="86">
        <f t="shared" si="913"/>
        <v>1.8647738209817133E-3</v>
      </c>
      <c r="AF908" s="501"/>
      <c r="AG908" s="501"/>
      <c r="AH908" s="101" t="s">
        <v>146</v>
      </c>
      <c r="AI908" s="183">
        <v>1177378</v>
      </c>
      <c r="AJ908" s="151">
        <f>IFERROR(AI908/AF906,"-")</f>
        <v>7.5009600949621199E-3</v>
      </c>
      <c r="AK908" s="183">
        <v>48</v>
      </c>
      <c r="AL908" s="151">
        <f>IFERROR(AK908/AG906,"-")</f>
        <v>0.25668449197860965</v>
      </c>
      <c r="AM908" s="186">
        <f t="shared" si="899"/>
        <v>24528.708333333332</v>
      </c>
      <c r="AN908" s="86">
        <f t="shared" si="914"/>
        <v>2.8873917228103944E-3</v>
      </c>
      <c r="AO908" s="501"/>
      <c r="AP908" s="520"/>
      <c r="AQ908" s="101" t="s">
        <v>146</v>
      </c>
      <c r="AR908" s="183">
        <f t="shared" si="894"/>
        <v>20842182</v>
      </c>
      <c r="AS908" s="151">
        <f>IFERROR(AR908/AO906,"-")</f>
        <v>1.8078251150826074E-2</v>
      </c>
      <c r="AT908" s="183">
        <f t="shared" si="895"/>
        <v>468</v>
      </c>
      <c r="AU908" s="151">
        <f>IFERROR(AT908/AP906,"-")</f>
        <v>0.25134264232008591</v>
      </c>
      <c r="AV908" s="186">
        <f t="shared" si="900"/>
        <v>44534.576923076922</v>
      </c>
      <c r="AW908" s="86">
        <f t="shared" si="915"/>
        <v>2.8152069297401348E-2</v>
      </c>
      <c r="AX908" s="98"/>
      <c r="AY908" s="66"/>
      <c r="AZ908" s="66"/>
      <c r="BA908" s="66"/>
      <c r="BB908" s="66"/>
      <c r="BC908" s="66"/>
      <c r="BD908" s="66"/>
      <c r="BE908" s="66"/>
      <c r="BF908" s="66"/>
      <c r="BG908" s="66"/>
      <c r="BH908" s="66"/>
      <c r="BI908" s="66"/>
      <c r="BP908" s="132"/>
      <c r="BQ908" s="132"/>
      <c r="BR908" s="132"/>
      <c r="BS908" s="132"/>
      <c r="BU908" s="66"/>
      <c r="BV908" s="124"/>
    </row>
    <row r="909" spans="2:74" s="10" customFormat="1" ht="14.25" customHeight="1">
      <c r="B909" s="505"/>
      <c r="C909" s="507"/>
      <c r="D909" s="494"/>
      <c r="E909" s="501"/>
      <c r="F909" s="501"/>
      <c r="G909" s="101" t="s">
        <v>147</v>
      </c>
      <c r="H909" s="183">
        <v>697326</v>
      </c>
      <c r="I909" s="151">
        <f>IFERROR(H909/E906,"-")</f>
        <v>8.772116201990163E-4</v>
      </c>
      <c r="J909" s="183">
        <v>54</v>
      </c>
      <c r="K909" s="151">
        <f>IFERROR(J909/F906,"-")</f>
        <v>3.9764359351988215E-2</v>
      </c>
      <c r="L909" s="186">
        <f t="shared" si="896"/>
        <v>12913.444444444445</v>
      </c>
      <c r="M909" s="86">
        <f t="shared" si="911"/>
        <v>3.2483156881616937E-3</v>
      </c>
      <c r="N909" s="501"/>
      <c r="O909" s="501"/>
      <c r="P909" s="101" t="s">
        <v>147</v>
      </c>
      <c r="Q909" s="183">
        <v>48448</v>
      </c>
      <c r="R909" s="151">
        <f>IFERROR(Q909/N906,"-")</f>
        <v>4.1131472053852617E-4</v>
      </c>
      <c r="S909" s="183">
        <v>9</v>
      </c>
      <c r="T909" s="151">
        <f>IFERROR(S909/O906,"-")</f>
        <v>4.4999999999999998E-2</v>
      </c>
      <c r="U909" s="186">
        <f t="shared" si="897"/>
        <v>5383.1111111111113</v>
      </c>
      <c r="V909" s="86">
        <f t="shared" si="912"/>
        <v>5.4138594802694896E-4</v>
      </c>
      <c r="W909" s="501"/>
      <c r="X909" s="501"/>
      <c r="Y909" s="101" t="s">
        <v>147</v>
      </c>
      <c r="Z909" s="183">
        <v>91914</v>
      </c>
      <c r="AA909" s="151">
        <f>IFERROR(Z909/W906,"-")</f>
        <v>1.1047285395898319E-3</v>
      </c>
      <c r="AB909" s="183">
        <v>4</v>
      </c>
      <c r="AC909" s="151">
        <f>IFERROR(AB909/X906,"-")</f>
        <v>3.4188034188034191E-2</v>
      </c>
      <c r="AD909" s="186">
        <f t="shared" si="898"/>
        <v>22978.5</v>
      </c>
      <c r="AE909" s="86">
        <f t="shared" si="913"/>
        <v>2.4061597690086623E-4</v>
      </c>
      <c r="AF909" s="501"/>
      <c r="AG909" s="501"/>
      <c r="AH909" s="101" t="s">
        <v>147</v>
      </c>
      <c r="AI909" s="183">
        <v>46434</v>
      </c>
      <c r="AJ909" s="151">
        <f>IFERROR(AI909/AF906,"-")</f>
        <v>2.9582647293347684E-4</v>
      </c>
      <c r="AK909" s="183">
        <v>7</v>
      </c>
      <c r="AL909" s="151">
        <f>IFERROR(AK909/AG906,"-")</f>
        <v>3.7433155080213901E-2</v>
      </c>
      <c r="AM909" s="186">
        <f t="shared" si="899"/>
        <v>6633.4285714285716</v>
      </c>
      <c r="AN909" s="86">
        <f t="shared" si="914"/>
        <v>4.2107795957651586E-4</v>
      </c>
      <c r="AO909" s="501"/>
      <c r="AP909" s="520"/>
      <c r="AQ909" s="101" t="s">
        <v>147</v>
      </c>
      <c r="AR909" s="183">
        <f t="shared" si="894"/>
        <v>884122</v>
      </c>
      <c r="AS909" s="151">
        <f>IFERROR(AR909/AO906,"-")</f>
        <v>7.6687649901390604E-4</v>
      </c>
      <c r="AT909" s="183">
        <f t="shared" si="895"/>
        <v>74</v>
      </c>
      <c r="AU909" s="151">
        <f>IFERROR(AT909/AP906,"-")</f>
        <v>3.9742212674543503E-2</v>
      </c>
      <c r="AV909" s="186">
        <f t="shared" si="900"/>
        <v>11947.594594594595</v>
      </c>
      <c r="AW909" s="86">
        <f t="shared" si="915"/>
        <v>4.4513955726660252E-3</v>
      </c>
      <c r="AX909" s="98"/>
      <c r="AY909" s="66"/>
      <c r="AZ909" s="66"/>
      <c r="BA909" s="66"/>
      <c r="BB909" s="66"/>
      <c r="BC909" s="66"/>
      <c r="BD909" s="66"/>
      <c r="BE909" s="66"/>
      <c r="BF909" s="66"/>
      <c r="BG909" s="66"/>
      <c r="BH909" s="66"/>
      <c r="BI909" s="66"/>
      <c r="BP909" s="132"/>
      <c r="BQ909" s="132"/>
      <c r="BR909" s="132"/>
      <c r="BS909" s="132"/>
      <c r="BU909" s="66"/>
      <c r="BV909" s="124"/>
    </row>
    <row r="910" spans="2:74" s="10" customFormat="1" ht="14.25" customHeight="1">
      <c r="B910" s="505"/>
      <c r="C910" s="507"/>
      <c r="D910" s="494"/>
      <c r="E910" s="501"/>
      <c r="F910" s="501"/>
      <c r="G910" s="101" t="s">
        <v>148</v>
      </c>
      <c r="H910" s="183">
        <v>23605279</v>
      </c>
      <c r="I910" s="151">
        <f>IFERROR(H910/E906,"-")</f>
        <v>2.969461204205754E-2</v>
      </c>
      <c r="J910" s="183">
        <v>389</v>
      </c>
      <c r="K910" s="151">
        <f>IFERROR(J910/F906,"-")</f>
        <v>0.28645066273932251</v>
      </c>
      <c r="L910" s="186">
        <f t="shared" si="896"/>
        <v>60681.951156812342</v>
      </c>
      <c r="M910" s="86">
        <f t="shared" si="911"/>
        <v>2.3399903753609241E-2</v>
      </c>
      <c r="N910" s="501"/>
      <c r="O910" s="501"/>
      <c r="P910" s="101" t="s">
        <v>148</v>
      </c>
      <c r="Q910" s="183">
        <v>1774817</v>
      </c>
      <c r="R910" s="151">
        <f>IFERROR(Q910/N906,"-")</f>
        <v>1.5067873975438106E-2</v>
      </c>
      <c r="S910" s="183">
        <v>55</v>
      </c>
      <c r="T910" s="151">
        <f>IFERROR(S910/O906,"-")</f>
        <v>0.27500000000000002</v>
      </c>
      <c r="U910" s="186">
        <f t="shared" si="897"/>
        <v>32269.4</v>
      </c>
      <c r="V910" s="86">
        <f t="shared" si="912"/>
        <v>3.3084696823869105E-3</v>
      </c>
      <c r="W910" s="501"/>
      <c r="X910" s="501"/>
      <c r="Y910" s="101" t="s">
        <v>148</v>
      </c>
      <c r="Z910" s="183">
        <v>995919</v>
      </c>
      <c r="AA910" s="151">
        <f>IFERROR(Z910/W906,"-")</f>
        <v>1.1970104036596882E-2</v>
      </c>
      <c r="AB910" s="183">
        <v>46</v>
      </c>
      <c r="AC910" s="151">
        <f>IFERROR(AB910/X906,"-")</f>
        <v>0.39316239316239315</v>
      </c>
      <c r="AD910" s="186">
        <f t="shared" si="898"/>
        <v>21650.41304347826</v>
      </c>
      <c r="AE910" s="86">
        <f t="shared" si="913"/>
        <v>2.7670837343599613E-3</v>
      </c>
      <c r="AF910" s="501"/>
      <c r="AG910" s="501"/>
      <c r="AH910" s="101" t="s">
        <v>148</v>
      </c>
      <c r="AI910" s="183">
        <v>1668901</v>
      </c>
      <c r="AJ910" s="151">
        <f>IFERROR(AI910/AF906,"-")</f>
        <v>1.0632405058904087E-2</v>
      </c>
      <c r="AK910" s="183">
        <v>74</v>
      </c>
      <c r="AL910" s="151">
        <f>IFERROR(AK910/AG906,"-")</f>
        <v>0.39572192513368987</v>
      </c>
      <c r="AM910" s="186">
        <f t="shared" si="899"/>
        <v>22552.716216216217</v>
      </c>
      <c r="AN910" s="86">
        <f t="shared" si="914"/>
        <v>4.4513955726660252E-3</v>
      </c>
      <c r="AO910" s="501"/>
      <c r="AP910" s="520"/>
      <c r="AQ910" s="101" t="s">
        <v>148</v>
      </c>
      <c r="AR910" s="183">
        <f t="shared" si="894"/>
        <v>28044916</v>
      </c>
      <c r="AS910" s="151">
        <f>IFERROR(AR910/AO906,"-")</f>
        <v>2.4325813628909898E-2</v>
      </c>
      <c r="AT910" s="183">
        <f t="shared" si="895"/>
        <v>564</v>
      </c>
      <c r="AU910" s="151">
        <f>IFERROR(AT910/AP906,"-")</f>
        <v>0.30290010741138562</v>
      </c>
      <c r="AV910" s="186">
        <f t="shared" si="900"/>
        <v>49725.028368794323</v>
      </c>
      <c r="AW910" s="86">
        <f t="shared" si="915"/>
        <v>3.3926852743022137E-2</v>
      </c>
      <c r="AX910" s="98"/>
      <c r="AY910" s="66"/>
      <c r="AZ910" s="66"/>
      <c r="BA910" s="66"/>
      <c r="BB910" s="66"/>
      <c r="BC910" s="66"/>
      <c r="BD910" s="66"/>
      <c r="BE910" s="66"/>
      <c r="BF910" s="66"/>
      <c r="BG910" s="66"/>
      <c r="BH910" s="66"/>
      <c r="BI910" s="66"/>
      <c r="BP910" s="132"/>
      <c r="BQ910" s="132"/>
      <c r="BR910" s="132"/>
      <c r="BS910" s="132"/>
      <c r="BU910" s="66"/>
      <c r="BV910" s="124"/>
    </row>
    <row r="911" spans="2:74" s="10" customFormat="1" ht="14.25" customHeight="1">
      <c r="B911" s="505"/>
      <c r="C911" s="507"/>
      <c r="D911" s="494"/>
      <c r="E911" s="501"/>
      <c r="F911" s="501"/>
      <c r="G911" s="101" t="s">
        <v>149</v>
      </c>
      <c r="H911" s="183">
        <v>26346180</v>
      </c>
      <c r="I911" s="151">
        <f>IFERROR(H911/E906,"-")</f>
        <v>3.3142569248608138E-2</v>
      </c>
      <c r="J911" s="183">
        <v>438</v>
      </c>
      <c r="K911" s="151">
        <f>IFERROR(J911/F906,"-")</f>
        <v>0.32253313696612668</v>
      </c>
      <c r="L911" s="186">
        <f t="shared" si="896"/>
        <v>60151.095890410958</v>
      </c>
      <c r="M911" s="86">
        <f t="shared" si="911"/>
        <v>2.6347449470644851E-2</v>
      </c>
      <c r="N911" s="501"/>
      <c r="O911" s="501"/>
      <c r="P911" s="101" t="s">
        <v>149</v>
      </c>
      <c r="Q911" s="183">
        <v>3332324</v>
      </c>
      <c r="R911" s="151">
        <f>IFERROR(Q911/N906,"-")</f>
        <v>2.8290825520224234E-2</v>
      </c>
      <c r="S911" s="183">
        <v>68</v>
      </c>
      <c r="T911" s="151">
        <f>IFERROR(S911/O906,"-")</f>
        <v>0.34</v>
      </c>
      <c r="U911" s="186">
        <f t="shared" si="897"/>
        <v>49004.76470588235</v>
      </c>
      <c r="V911" s="86">
        <f t="shared" si="912"/>
        <v>4.0904716073147255E-3</v>
      </c>
      <c r="W911" s="501"/>
      <c r="X911" s="501"/>
      <c r="Y911" s="101" t="s">
        <v>149</v>
      </c>
      <c r="Z911" s="183">
        <v>2529176</v>
      </c>
      <c r="AA911" s="151">
        <f>IFERROR(Z911/W906,"-")</f>
        <v>3.0398556355350142E-2</v>
      </c>
      <c r="AB911" s="183">
        <v>48</v>
      </c>
      <c r="AC911" s="151">
        <f>IFERROR(AB911/X906,"-")</f>
        <v>0.41025641025641024</v>
      </c>
      <c r="AD911" s="186">
        <f t="shared" si="898"/>
        <v>52691.166666666664</v>
      </c>
      <c r="AE911" s="86">
        <f t="shared" si="913"/>
        <v>2.8873917228103944E-3</v>
      </c>
      <c r="AF911" s="501"/>
      <c r="AG911" s="501"/>
      <c r="AH911" s="101" t="s">
        <v>149</v>
      </c>
      <c r="AI911" s="183">
        <v>5224239</v>
      </c>
      <c r="AJ911" s="151">
        <f>IFERROR(AI911/AF906,"-")</f>
        <v>3.3283115758528534E-2</v>
      </c>
      <c r="AK911" s="183">
        <v>77</v>
      </c>
      <c r="AL911" s="151">
        <f>IFERROR(AK911/AG906,"-")</f>
        <v>0.41176470588235292</v>
      </c>
      <c r="AM911" s="186">
        <f t="shared" si="899"/>
        <v>67847.259740259746</v>
      </c>
      <c r="AN911" s="86">
        <f t="shared" si="914"/>
        <v>4.6318575553416751E-3</v>
      </c>
      <c r="AO911" s="501"/>
      <c r="AP911" s="520"/>
      <c r="AQ911" s="101" t="s">
        <v>149</v>
      </c>
      <c r="AR911" s="183">
        <f t="shared" si="894"/>
        <v>37431919</v>
      </c>
      <c r="AS911" s="151">
        <f>IFERROR(AR911/AO906,"-")</f>
        <v>3.2467984049816781E-2</v>
      </c>
      <c r="AT911" s="183">
        <f t="shared" si="895"/>
        <v>631</v>
      </c>
      <c r="AU911" s="151">
        <f>IFERROR(AT911/AP906,"-")</f>
        <v>0.33888292158968852</v>
      </c>
      <c r="AV911" s="186">
        <f t="shared" si="900"/>
        <v>59321.583201267829</v>
      </c>
      <c r="AW911" s="86">
        <f t="shared" si="915"/>
        <v>3.7957170356111646E-2</v>
      </c>
      <c r="AX911" s="98"/>
      <c r="AY911" s="66"/>
      <c r="AZ911" s="66"/>
      <c r="BA911" s="66"/>
      <c r="BB911" s="66"/>
      <c r="BC911" s="66"/>
      <c r="BD911" s="66"/>
      <c r="BE911" s="66"/>
      <c r="BF911" s="66"/>
      <c r="BG911" s="66"/>
      <c r="BH911" s="66"/>
      <c r="BI911" s="66"/>
      <c r="BP911" s="132"/>
      <c r="BQ911" s="132"/>
      <c r="BR911" s="132"/>
      <c r="BS911" s="132"/>
      <c r="BU911" s="66"/>
      <c r="BV911" s="124"/>
    </row>
    <row r="912" spans="2:74" s="10" customFormat="1" ht="14.25" customHeight="1">
      <c r="B912" s="505"/>
      <c r="C912" s="507"/>
      <c r="D912" s="494"/>
      <c r="E912" s="501"/>
      <c r="F912" s="501"/>
      <c r="G912" s="101" t="s">
        <v>150</v>
      </c>
      <c r="H912" s="183">
        <v>14291546</v>
      </c>
      <c r="I912" s="151">
        <f>IFERROR(H912/E906,"-")</f>
        <v>1.7978262995799341E-2</v>
      </c>
      <c r="J912" s="183">
        <v>142</v>
      </c>
      <c r="K912" s="151">
        <f>IFERROR(J912/F906,"-")</f>
        <v>0.10456553755522828</v>
      </c>
      <c r="L912" s="186">
        <f t="shared" si="896"/>
        <v>100644.69014084506</v>
      </c>
      <c r="M912" s="86">
        <f t="shared" si="911"/>
        <v>8.5418671799807507E-3</v>
      </c>
      <c r="N912" s="501"/>
      <c r="O912" s="501"/>
      <c r="P912" s="101" t="s">
        <v>150</v>
      </c>
      <c r="Q912" s="183">
        <v>149187</v>
      </c>
      <c r="R912" s="151">
        <f>IFERROR(Q912/N906,"-")</f>
        <v>1.2665705336232889E-3</v>
      </c>
      <c r="S912" s="183">
        <v>17</v>
      </c>
      <c r="T912" s="151">
        <f>IFERROR(S912/O906,"-")</f>
        <v>8.5000000000000006E-2</v>
      </c>
      <c r="U912" s="186">
        <f t="shared" si="897"/>
        <v>8775.7058823529405</v>
      </c>
      <c r="V912" s="86">
        <f t="shared" si="912"/>
        <v>1.0226179018286814E-3</v>
      </c>
      <c r="W912" s="501"/>
      <c r="X912" s="501"/>
      <c r="Y912" s="101" t="s">
        <v>150</v>
      </c>
      <c r="Z912" s="183">
        <v>1944746</v>
      </c>
      <c r="AA912" s="151">
        <f>IFERROR(Z912/W906,"-")</f>
        <v>2.337420206337628E-2</v>
      </c>
      <c r="AB912" s="183">
        <v>23</v>
      </c>
      <c r="AC912" s="151">
        <f>IFERROR(AB912/X906,"-")</f>
        <v>0.19658119658119658</v>
      </c>
      <c r="AD912" s="186">
        <f t="shared" si="898"/>
        <v>84554.173913043473</v>
      </c>
      <c r="AE912" s="86">
        <f t="shared" si="913"/>
        <v>1.3835418671799807E-3</v>
      </c>
      <c r="AF912" s="501"/>
      <c r="AG912" s="501"/>
      <c r="AH912" s="101" t="s">
        <v>150</v>
      </c>
      <c r="AI912" s="183">
        <v>2688232</v>
      </c>
      <c r="AJ912" s="151">
        <f>IFERROR(AI912/AF906,"-")</f>
        <v>1.7126463173254648E-2</v>
      </c>
      <c r="AK912" s="183">
        <v>27</v>
      </c>
      <c r="AL912" s="151">
        <f>IFERROR(AK912/AG906,"-")</f>
        <v>0.14438502673796791</v>
      </c>
      <c r="AM912" s="186">
        <f t="shared" si="899"/>
        <v>99564.148148148146</v>
      </c>
      <c r="AN912" s="86">
        <f t="shared" si="914"/>
        <v>1.6241578440808469E-3</v>
      </c>
      <c r="AO912" s="501"/>
      <c r="AP912" s="520"/>
      <c r="AQ912" s="101" t="s">
        <v>150</v>
      </c>
      <c r="AR912" s="183">
        <f t="shared" si="894"/>
        <v>19073711</v>
      </c>
      <c r="AS912" s="151">
        <f>IFERROR(AR912/AO906,"-")</f>
        <v>1.6544301255802963E-2</v>
      </c>
      <c r="AT912" s="183">
        <f t="shared" si="895"/>
        <v>209</v>
      </c>
      <c r="AU912" s="151">
        <f>IFERROR(AT912/AP906,"-")</f>
        <v>0.11224489795918367</v>
      </c>
      <c r="AV912" s="186">
        <f t="shared" si="900"/>
        <v>91261.775119617232</v>
      </c>
      <c r="AW912" s="86">
        <f t="shared" si="915"/>
        <v>1.2572184793070261E-2</v>
      </c>
      <c r="AX912" s="98"/>
      <c r="AY912" s="66"/>
      <c r="AZ912" s="66"/>
      <c r="BA912" s="66"/>
      <c r="BB912" s="66"/>
      <c r="BC912" s="66"/>
      <c r="BD912" s="66"/>
      <c r="BE912" s="66"/>
      <c r="BF912" s="66"/>
      <c r="BG912" s="66"/>
      <c r="BH912" s="66"/>
      <c r="BI912" s="66"/>
      <c r="BP912" s="132"/>
      <c r="BQ912" s="132"/>
      <c r="BR912" s="132"/>
      <c r="BS912" s="132"/>
      <c r="BU912" s="66"/>
      <c r="BV912" s="124"/>
    </row>
    <row r="913" spans="2:74" s="10" customFormat="1" ht="14.25" customHeight="1">
      <c r="B913" s="505"/>
      <c r="C913" s="507"/>
      <c r="D913" s="494"/>
      <c r="E913" s="501"/>
      <c r="F913" s="501"/>
      <c r="G913" s="101" t="s">
        <v>160</v>
      </c>
      <c r="H913" s="183">
        <v>0</v>
      </c>
      <c r="I913" s="151">
        <f>IFERROR(H913/E906,"-")</f>
        <v>0</v>
      </c>
      <c r="J913" s="183">
        <v>0</v>
      </c>
      <c r="K913" s="151">
        <f>IFERROR(J913/F906,"-")</f>
        <v>0</v>
      </c>
      <c r="L913" s="186" t="str">
        <f t="shared" si="896"/>
        <v>-</v>
      </c>
      <c r="M913" s="86">
        <f t="shared" si="911"/>
        <v>0</v>
      </c>
      <c r="N913" s="501"/>
      <c r="O913" s="501"/>
      <c r="P913" s="101" t="s">
        <v>160</v>
      </c>
      <c r="Q913" s="183">
        <v>0</v>
      </c>
      <c r="R913" s="151">
        <f>IFERROR(Q913/N906,"-")</f>
        <v>0</v>
      </c>
      <c r="S913" s="183">
        <v>0</v>
      </c>
      <c r="T913" s="151">
        <f>IFERROR(S913/O906,"-")</f>
        <v>0</v>
      </c>
      <c r="U913" s="186" t="str">
        <f t="shared" si="897"/>
        <v>-</v>
      </c>
      <c r="V913" s="86">
        <f t="shared" si="912"/>
        <v>0</v>
      </c>
      <c r="W913" s="501"/>
      <c r="X913" s="501"/>
      <c r="Y913" s="101" t="s">
        <v>160</v>
      </c>
      <c r="Z913" s="183">
        <v>0</v>
      </c>
      <c r="AA913" s="151">
        <f>IFERROR(Z913/W906,"-")</f>
        <v>0</v>
      </c>
      <c r="AB913" s="183">
        <v>0</v>
      </c>
      <c r="AC913" s="151">
        <f>IFERROR(AB913/X906,"-")</f>
        <v>0</v>
      </c>
      <c r="AD913" s="186" t="str">
        <f t="shared" si="898"/>
        <v>-</v>
      </c>
      <c r="AE913" s="86">
        <f t="shared" si="913"/>
        <v>0</v>
      </c>
      <c r="AF913" s="501"/>
      <c r="AG913" s="501"/>
      <c r="AH913" s="101" t="s">
        <v>160</v>
      </c>
      <c r="AI913" s="183">
        <v>0</v>
      </c>
      <c r="AJ913" s="151">
        <f>IFERROR(AI913/AF906,"-")</f>
        <v>0</v>
      </c>
      <c r="AK913" s="183">
        <v>0</v>
      </c>
      <c r="AL913" s="151">
        <f>IFERROR(AK913/AG906,"-")</f>
        <v>0</v>
      </c>
      <c r="AM913" s="186" t="str">
        <f t="shared" si="899"/>
        <v>-</v>
      </c>
      <c r="AN913" s="86">
        <f t="shared" si="914"/>
        <v>0</v>
      </c>
      <c r="AO913" s="501"/>
      <c r="AP913" s="520"/>
      <c r="AQ913" s="101" t="s">
        <v>160</v>
      </c>
      <c r="AR913" s="183">
        <f t="shared" si="894"/>
        <v>0</v>
      </c>
      <c r="AS913" s="151">
        <f>IFERROR(AR913/AO906,"-")</f>
        <v>0</v>
      </c>
      <c r="AT913" s="183">
        <f t="shared" si="895"/>
        <v>0</v>
      </c>
      <c r="AU913" s="151">
        <f>IFERROR(AT913/AP906,"-")</f>
        <v>0</v>
      </c>
      <c r="AV913" s="186" t="str">
        <f t="shared" si="900"/>
        <v>-</v>
      </c>
      <c r="AW913" s="86">
        <f t="shared" si="915"/>
        <v>0</v>
      </c>
      <c r="AX913" s="98"/>
      <c r="AY913" s="66"/>
      <c r="AZ913" s="66"/>
      <c r="BA913" s="66"/>
      <c r="BB913" s="66"/>
      <c r="BC913" s="66"/>
      <c r="BD913" s="66"/>
      <c r="BE913" s="66"/>
      <c r="BF913" s="66"/>
      <c r="BG913" s="66"/>
      <c r="BH913" s="66"/>
      <c r="BI913" s="66"/>
      <c r="BP913" s="132"/>
      <c r="BQ913" s="132"/>
      <c r="BR913" s="132"/>
      <c r="BS913" s="132"/>
      <c r="BU913" s="66"/>
      <c r="BV913" s="124"/>
    </row>
    <row r="914" spans="2:74" s="10" customFormat="1" ht="14.25" customHeight="1">
      <c r="B914" s="505"/>
      <c r="C914" s="507"/>
      <c r="D914" s="494"/>
      <c r="E914" s="501"/>
      <c r="F914" s="501"/>
      <c r="G914" s="101" t="s">
        <v>151</v>
      </c>
      <c r="H914" s="183">
        <v>239934</v>
      </c>
      <c r="I914" s="151">
        <f>IFERROR(H914/E906,"-")</f>
        <v>3.0182854630521561E-4</v>
      </c>
      <c r="J914" s="183">
        <v>9</v>
      </c>
      <c r="K914" s="151">
        <f>IFERROR(J914/F906,"-")</f>
        <v>6.6273932253313695E-3</v>
      </c>
      <c r="L914" s="186">
        <f t="shared" si="896"/>
        <v>26659.333333333332</v>
      </c>
      <c r="M914" s="86">
        <f t="shared" si="911"/>
        <v>5.4138594802694896E-4</v>
      </c>
      <c r="N914" s="501"/>
      <c r="O914" s="501"/>
      <c r="P914" s="101" t="s">
        <v>151</v>
      </c>
      <c r="Q914" s="183">
        <v>0</v>
      </c>
      <c r="R914" s="151">
        <f>IFERROR(Q914/N906,"-")</f>
        <v>0</v>
      </c>
      <c r="S914" s="183">
        <v>0</v>
      </c>
      <c r="T914" s="151">
        <f>IFERROR(S914/O906,"-")</f>
        <v>0</v>
      </c>
      <c r="U914" s="186" t="str">
        <f t="shared" si="897"/>
        <v>-</v>
      </c>
      <c r="V914" s="86">
        <f t="shared" si="912"/>
        <v>0</v>
      </c>
      <c r="W914" s="501"/>
      <c r="X914" s="501"/>
      <c r="Y914" s="101" t="s">
        <v>151</v>
      </c>
      <c r="Z914" s="183">
        <v>0</v>
      </c>
      <c r="AA914" s="151">
        <f>IFERROR(Z914/W906,"-")</f>
        <v>0</v>
      </c>
      <c r="AB914" s="183">
        <v>0</v>
      </c>
      <c r="AC914" s="151">
        <f>IFERROR(AB914/X906,"-")</f>
        <v>0</v>
      </c>
      <c r="AD914" s="186" t="str">
        <f t="shared" si="898"/>
        <v>-</v>
      </c>
      <c r="AE914" s="86">
        <f t="shared" si="913"/>
        <v>0</v>
      </c>
      <c r="AF914" s="501"/>
      <c r="AG914" s="501"/>
      <c r="AH914" s="101" t="s">
        <v>151</v>
      </c>
      <c r="AI914" s="183">
        <v>73885</v>
      </c>
      <c r="AJ914" s="151">
        <f>IFERROR(AI914/AF906,"-")</f>
        <v>4.7071410933130758E-4</v>
      </c>
      <c r="AK914" s="183">
        <v>4</v>
      </c>
      <c r="AL914" s="151">
        <f>IFERROR(AK914/AG906,"-")</f>
        <v>2.1390374331550801E-2</v>
      </c>
      <c r="AM914" s="186">
        <f t="shared" si="899"/>
        <v>18471.25</v>
      </c>
      <c r="AN914" s="86">
        <f t="shared" si="914"/>
        <v>2.4061597690086623E-4</v>
      </c>
      <c r="AO914" s="501"/>
      <c r="AP914" s="520"/>
      <c r="AQ914" s="101" t="s">
        <v>151</v>
      </c>
      <c r="AR914" s="183">
        <f t="shared" si="894"/>
        <v>313819</v>
      </c>
      <c r="AS914" s="151">
        <f>IFERROR(AR914/AO906,"-")</f>
        <v>2.7220272320340968E-4</v>
      </c>
      <c r="AT914" s="183">
        <f t="shared" si="895"/>
        <v>13</v>
      </c>
      <c r="AU914" s="151">
        <f>IFERROR(AT914/AP906,"-")</f>
        <v>6.9817400644468317E-3</v>
      </c>
      <c r="AV914" s="186">
        <f t="shared" si="900"/>
        <v>24139.923076923078</v>
      </c>
      <c r="AW914" s="86">
        <f t="shared" si="915"/>
        <v>7.8200192492781516E-4</v>
      </c>
      <c r="AX914" s="98"/>
      <c r="AY914" s="66"/>
      <c r="AZ914" s="66"/>
      <c r="BA914" s="66"/>
      <c r="BB914" s="66"/>
      <c r="BC914" s="66"/>
      <c r="BD914" s="66"/>
      <c r="BE914" s="66"/>
      <c r="BF914" s="66"/>
      <c r="BG914" s="66"/>
      <c r="BH914" s="66"/>
      <c r="BI914" s="66"/>
      <c r="BP914" s="132"/>
      <c r="BQ914" s="132"/>
      <c r="BR914" s="132"/>
      <c r="BS914" s="132"/>
      <c r="BU914" s="66"/>
      <c r="BV914" s="124"/>
    </row>
    <row r="915" spans="2:74" s="10" customFormat="1" ht="14.25" customHeight="1">
      <c r="B915" s="505"/>
      <c r="C915" s="507"/>
      <c r="D915" s="494"/>
      <c r="E915" s="501"/>
      <c r="F915" s="501"/>
      <c r="G915" s="101" t="s">
        <v>152</v>
      </c>
      <c r="H915" s="183">
        <v>447327</v>
      </c>
      <c r="I915" s="151">
        <f>IFERROR(H915/E906,"-")</f>
        <v>5.627216573435744E-4</v>
      </c>
      <c r="J915" s="183">
        <v>41</v>
      </c>
      <c r="K915" s="151">
        <f>IFERROR(J915/F906,"-")</f>
        <v>3.0191458026509573E-2</v>
      </c>
      <c r="L915" s="186">
        <f t="shared" si="896"/>
        <v>10910.414634146342</v>
      </c>
      <c r="M915" s="86">
        <f t="shared" si="911"/>
        <v>2.4663137632338788E-3</v>
      </c>
      <c r="N915" s="501"/>
      <c r="O915" s="501"/>
      <c r="P915" s="101" t="s">
        <v>152</v>
      </c>
      <c r="Q915" s="183">
        <v>63864</v>
      </c>
      <c r="R915" s="151">
        <f>IFERROR(Q915/N906,"-")</f>
        <v>5.421937605777831E-4</v>
      </c>
      <c r="S915" s="183">
        <v>9</v>
      </c>
      <c r="T915" s="151">
        <f>IFERROR(S915/O906,"-")</f>
        <v>4.4999999999999998E-2</v>
      </c>
      <c r="U915" s="186">
        <f t="shared" si="897"/>
        <v>7096</v>
      </c>
      <c r="V915" s="86">
        <f t="shared" si="912"/>
        <v>5.4138594802694896E-4</v>
      </c>
      <c r="W915" s="501"/>
      <c r="X915" s="501"/>
      <c r="Y915" s="101" t="s">
        <v>152</v>
      </c>
      <c r="Z915" s="183">
        <v>84901</v>
      </c>
      <c r="AA915" s="151">
        <f>IFERROR(Z915/W906,"-")</f>
        <v>1.0204382111508184E-3</v>
      </c>
      <c r="AB915" s="183">
        <v>5</v>
      </c>
      <c r="AC915" s="151">
        <f>IFERROR(AB915/X906,"-")</f>
        <v>4.2735042735042736E-2</v>
      </c>
      <c r="AD915" s="186">
        <f t="shared" si="898"/>
        <v>16980.2</v>
      </c>
      <c r="AE915" s="86">
        <f t="shared" si="913"/>
        <v>3.0076997112608275E-4</v>
      </c>
      <c r="AF915" s="501"/>
      <c r="AG915" s="501"/>
      <c r="AH915" s="101" t="s">
        <v>152</v>
      </c>
      <c r="AI915" s="183">
        <v>281999</v>
      </c>
      <c r="AJ915" s="151">
        <f>IFERROR(AI915/AF906,"-")</f>
        <v>1.7965880505829248E-3</v>
      </c>
      <c r="AK915" s="183">
        <v>15</v>
      </c>
      <c r="AL915" s="151">
        <f>IFERROR(AK915/AG906,"-")</f>
        <v>8.0213903743315509E-2</v>
      </c>
      <c r="AM915" s="186">
        <f t="shared" si="899"/>
        <v>18799.933333333334</v>
      </c>
      <c r="AN915" s="86">
        <f t="shared" si="914"/>
        <v>9.0230991337824826E-4</v>
      </c>
      <c r="AO915" s="501"/>
      <c r="AP915" s="520"/>
      <c r="AQ915" s="101" t="s">
        <v>152</v>
      </c>
      <c r="AR915" s="183">
        <f t="shared" si="894"/>
        <v>878091</v>
      </c>
      <c r="AS915" s="151">
        <f>IFERROR(AR915/AO906,"-")</f>
        <v>7.616452841300406E-4</v>
      </c>
      <c r="AT915" s="183">
        <f t="shared" si="895"/>
        <v>70</v>
      </c>
      <c r="AU915" s="151">
        <f>IFERROR(AT915/AP906,"-")</f>
        <v>3.7593984962406013E-2</v>
      </c>
      <c r="AV915" s="186">
        <f t="shared" si="900"/>
        <v>12544.157142857142</v>
      </c>
      <c r="AW915" s="86">
        <f t="shared" si="915"/>
        <v>4.210779595765159E-3</v>
      </c>
      <c r="AX915" s="98"/>
      <c r="AY915" s="66"/>
      <c r="AZ915" s="66"/>
      <c r="BA915" s="66"/>
      <c r="BB915" s="66"/>
      <c r="BC915" s="66"/>
      <c r="BD915" s="66"/>
      <c r="BE915" s="66"/>
      <c r="BF915" s="66"/>
      <c r="BG915" s="66"/>
      <c r="BH915" s="66"/>
      <c r="BI915" s="66"/>
      <c r="BP915" s="132"/>
      <c r="BQ915" s="132"/>
      <c r="BR915" s="132"/>
      <c r="BS915" s="132"/>
      <c r="BU915" s="66"/>
      <c r="BV915" s="124"/>
    </row>
    <row r="916" spans="2:74" s="10" customFormat="1" ht="14.25" customHeight="1">
      <c r="B916" s="505"/>
      <c r="C916" s="507"/>
      <c r="D916" s="494"/>
      <c r="E916" s="501"/>
      <c r="F916" s="501"/>
      <c r="G916" s="101" t="s">
        <v>153</v>
      </c>
      <c r="H916" s="183">
        <v>32330</v>
      </c>
      <c r="I916" s="151">
        <f>IFERROR(H916/E906,"-")</f>
        <v>4.0670004676484455E-5</v>
      </c>
      <c r="J916" s="183">
        <v>5</v>
      </c>
      <c r="K916" s="151">
        <f>IFERROR(J916/F906,"-")</f>
        <v>3.6818851251840942E-3</v>
      </c>
      <c r="L916" s="186">
        <f t="shared" si="896"/>
        <v>6466</v>
      </c>
      <c r="M916" s="86">
        <f t="shared" si="911"/>
        <v>3.0076997112608275E-4</v>
      </c>
      <c r="N916" s="501"/>
      <c r="O916" s="501"/>
      <c r="P916" s="101" t="s">
        <v>153</v>
      </c>
      <c r="Q916" s="183">
        <v>0</v>
      </c>
      <c r="R916" s="151">
        <f>IFERROR(Q916/N906,"-")</f>
        <v>0</v>
      </c>
      <c r="S916" s="183">
        <v>0</v>
      </c>
      <c r="T916" s="151">
        <f>IFERROR(S916/O906,"-")</f>
        <v>0</v>
      </c>
      <c r="U916" s="186" t="str">
        <f t="shared" si="897"/>
        <v>-</v>
      </c>
      <c r="V916" s="86">
        <f t="shared" si="912"/>
        <v>0</v>
      </c>
      <c r="W916" s="501"/>
      <c r="X916" s="501"/>
      <c r="Y916" s="101" t="s">
        <v>153</v>
      </c>
      <c r="Z916" s="183">
        <v>15853</v>
      </c>
      <c r="AA916" s="151">
        <f>IFERROR(Z916/W906,"-")</f>
        <v>1.9053965161039239E-4</v>
      </c>
      <c r="AB916" s="183">
        <v>2</v>
      </c>
      <c r="AC916" s="151">
        <f>IFERROR(AB916/X906,"-")</f>
        <v>1.7094017094017096E-2</v>
      </c>
      <c r="AD916" s="186">
        <f t="shared" si="898"/>
        <v>7926.5</v>
      </c>
      <c r="AE916" s="86">
        <f t="shared" si="913"/>
        <v>1.2030798845043312E-4</v>
      </c>
      <c r="AF916" s="501"/>
      <c r="AG916" s="501"/>
      <c r="AH916" s="101" t="s">
        <v>153</v>
      </c>
      <c r="AI916" s="183">
        <v>19973</v>
      </c>
      <c r="AJ916" s="151">
        <f>IFERROR(AI916/AF906,"-")</f>
        <v>1.272460297174556E-4</v>
      </c>
      <c r="AK916" s="183">
        <v>3</v>
      </c>
      <c r="AL916" s="151">
        <f>IFERROR(AK916/AG906,"-")</f>
        <v>1.6042780748663103E-2</v>
      </c>
      <c r="AM916" s="186">
        <f t="shared" si="899"/>
        <v>6657.666666666667</v>
      </c>
      <c r="AN916" s="86">
        <f t="shared" si="914"/>
        <v>1.8046198267564965E-4</v>
      </c>
      <c r="AO916" s="501"/>
      <c r="AP916" s="520"/>
      <c r="AQ916" s="101" t="s">
        <v>153</v>
      </c>
      <c r="AR916" s="183">
        <f t="shared" si="894"/>
        <v>68156</v>
      </c>
      <c r="AS916" s="151">
        <f>IFERROR(AR916/AO906,"-")</f>
        <v>5.9117672297252845E-5</v>
      </c>
      <c r="AT916" s="183">
        <f t="shared" si="895"/>
        <v>10</v>
      </c>
      <c r="AU916" s="151">
        <f>IFERROR(AT916/AP906,"-")</f>
        <v>5.3705692803437165E-3</v>
      </c>
      <c r="AV916" s="186">
        <f t="shared" si="900"/>
        <v>6815.6</v>
      </c>
      <c r="AW916" s="86">
        <f t="shared" si="915"/>
        <v>6.0153994225216551E-4</v>
      </c>
      <c r="AX916" s="98"/>
      <c r="AY916" s="66"/>
      <c r="AZ916" s="66"/>
      <c r="BA916" s="66"/>
      <c r="BB916" s="66"/>
      <c r="BC916" s="66"/>
      <c r="BD916" s="66"/>
      <c r="BE916" s="66"/>
      <c r="BF916" s="66"/>
      <c r="BG916" s="66"/>
      <c r="BH916" s="66"/>
      <c r="BI916" s="66"/>
      <c r="BP916" s="132"/>
      <c r="BQ916" s="132"/>
      <c r="BR916" s="132"/>
      <c r="BS916" s="132"/>
      <c r="BU916" s="66"/>
      <c r="BV916" s="124"/>
    </row>
    <row r="917" spans="2:74" s="10" customFormat="1" ht="14.25" customHeight="1">
      <c r="B917" s="505"/>
      <c r="C917" s="507"/>
      <c r="D917" s="494"/>
      <c r="E917" s="501"/>
      <c r="F917" s="501"/>
      <c r="G917" s="101" t="s">
        <v>154</v>
      </c>
      <c r="H917" s="183">
        <v>400159</v>
      </c>
      <c r="I917" s="151">
        <f>IFERROR(H917/E906,"-")</f>
        <v>5.0338596972896203E-4</v>
      </c>
      <c r="J917" s="183">
        <v>5</v>
      </c>
      <c r="K917" s="151">
        <f>IFERROR(J917/F906,"-")</f>
        <v>3.6818851251840942E-3</v>
      </c>
      <c r="L917" s="186">
        <f t="shared" si="896"/>
        <v>80031.8</v>
      </c>
      <c r="M917" s="86">
        <f t="shared" si="911"/>
        <v>3.0076997112608275E-4</v>
      </c>
      <c r="N917" s="501"/>
      <c r="O917" s="501"/>
      <c r="P917" s="101" t="s">
        <v>154</v>
      </c>
      <c r="Q917" s="183">
        <v>0</v>
      </c>
      <c r="R917" s="151">
        <f>IFERROR(Q917/N906,"-")</f>
        <v>0</v>
      </c>
      <c r="S917" s="183">
        <v>0</v>
      </c>
      <c r="T917" s="151">
        <f>IFERROR(S917/O906,"-")</f>
        <v>0</v>
      </c>
      <c r="U917" s="186" t="str">
        <f t="shared" si="897"/>
        <v>-</v>
      </c>
      <c r="V917" s="86">
        <f t="shared" si="912"/>
        <v>0</v>
      </c>
      <c r="W917" s="501"/>
      <c r="X917" s="501"/>
      <c r="Y917" s="101" t="s">
        <v>154</v>
      </c>
      <c r="Z917" s="183">
        <v>0</v>
      </c>
      <c r="AA917" s="151">
        <f>IFERROR(Z917/W906,"-")</f>
        <v>0</v>
      </c>
      <c r="AB917" s="183">
        <v>0</v>
      </c>
      <c r="AC917" s="151">
        <f>IFERROR(AB917/X906,"-")</f>
        <v>0</v>
      </c>
      <c r="AD917" s="186" t="str">
        <f t="shared" si="898"/>
        <v>-</v>
      </c>
      <c r="AE917" s="86">
        <f t="shared" si="913"/>
        <v>0</v>
      </c>
      <c r="AF917" s="501"/>
      <c r="AG917" s="501"/>
      <c r="AH917" s="101" t="s">
        <v>154</v>
      </c>
      <c r="AI917" s="183">
        <v>23008</v>
      </c>
      <c r="AJ917" s="151">
        <f>IFERROR(AI917/AF906,"-")</f>
        <v>1.4658171790613418E-4</v>
      </c>
      <c r="AK917" s="183">
        <v>4</v>
      </c>
      <c r="AL917" s="151">
        <f>IFERROR(AK917/AG906,"-")</f>
        <v>2.1390374331550801E-2</v>
      </c>
      <c r="AM917" s="186">
        <f t="shared" si="899"/>
        <v>5752</v>
      </c>
      <c r="AN917" s="86">
        <f t="shared" si="914"/>
        <v>2.4061597690086623E-4</v>
      </c>
      <c r="AO917" s="501"/>
      <c r="AP917" s="520"/>
      <c r="AQ917" s="101" t="s">
        <v>154</v>
      </c>
      <c r="AR917" s="183">
        <f t="shared" si="894"/>
        <v>423167</v>
      </c>
      <c r="AS917" s="151">
        <f>IFERROR(AR917/AO906,"-")</f>
        <v>3.6704982735212739E-4</v>
      </c>
      <c r="AT917" s="183">
        <f t="shared" si="895"/>
        <v>9</v>
      </c>
      <c r="AU917" s="151">
        <f>IFERROR(AT917/AP906,"-")</f>
        <v>4.8335123523093448E-3</v>
      </c>
      <c r="AV917" s="186">
        <f t="shared" si="900"/>
        <v>47018.555555555555</v>
      </c>
      <c r="AW917" s="86">
        <f t="shared" si="915"/>
        <v>5.4138594802694896E-4</v>
      </c>
      <c r="AX917" s="98"/>
      <c r="AY917" s="66"/>
      <c r="AZ917" s="66"/>
      <c r="BA917" s="66"/>
      <c r="BB917" s="66"/>
      <c r="BC917" s="66"/>
      <c r="BD917" s="66"/>
      <c r="BE917" s="66"/>
      <c r="BF917" s="66"/>
      <c r="BG917" s="66"/>
      <c r="BH917" s="66"/>
      <c r="BI917" s="66"/>
      <c r="BP917" s="132"/>
      <c r="BQ917" s="132"/>
      <c r="BR917" s="132"/>
      <c r="BS917" s="132"/>
      <c r="BU917" s="66"/>
      <c r="BV917" s="124"/>
    </row>
    <row r="918" spans="2:74" s="10" customFormat="1" ht="14.25" customHeight="1">
      <c r="B918" s="505"/>
      <c r="C918" s="507"/>
      <c r="D918" s="494"/>
      <c r="E918" s="501"/>
      <c r="F918" s="501"/>
      <c r="G918" s="101" t="s">
        <v>155</v>
      </c>
      <c r="H918" s="183">
        <v>4744213</v>
      </c>
      <c r="I918" s="151">
        <f>IFERROR(H918/E906,"-")</f>
        <v>5.9680533528066295E-3</v>
      </c>
      <c r="J918" s="183">
        <v>122</v>
      </c>
      <c r="K918" s="151">
        <f>IFERROR(J918/F906,"-")</f>
        <v>8.98379970544919E-2</v>
      </c>
      <c r="L918" s="186">
        <f t="shared" si="896"/>
        <v>38886.991803278688</v>
      </c>
      <c r="M918" s="86">
        <f t="shared" si="911"/>
        <v>7.3387872954764196E-3</v>
      </c>
      <c r="N918" s="501"/>
      <c r="O918" s="501"/>
      <c r="P918" s="101" t="s">
        <v>155</v>
      </c>
      <c r="Q918" s="183">
        <v>1537925</v>
      </c>
      <c r="R918" s="151">
        <f>IFERROR(Q918/N906,"-")</f>
        <v>1.3056703921404657E-2</v>
      </c>
      <c r="S918" s="183">
        <v>28</v>
      </c>
      <c r="T918" s="151">
        <f>IFERROR(S918/O906,"-")</f>
        <v>0.14000000000000001</v>
      </c>
      <c r="U918" s="186">
        <f t="shared" si="897"/>
        <v>54925.892857142855</v>
      </c>
      <c r="V918" s="86">
        <f t="shared" si="912"/>
        <v>1.6843118383060634E-3</v>
      </c>
      <c r="W918" s="501"/>
      <c r="X918" s="501"/>
      <c r="Y918" s="101" t="s">
        <v>155</v>
      </c>
      <c r="Z918" s="183">
        <v>359556</v>
      </c>
      <c r="AA918" s="151">
        <f>IFERROR(Z918/W906,"-")</f>
        <v>4.3215590092995802E-3</v>
      </c>
      <c r="AB918" s="183">
        <v>15</v>
      </c>
      <c r="AC918" s="151">
        <f>IFERROR(AB918/X906,"-")</f>
        <v>0.12820512820512819</v>
      </c>
      <c r="AD918" s="186">
        <f t="shared" si="898"/>
        <v>23970.400000000001</v>
      </c>
      <c r="AE918" s="86">
        <f t="shared" si="913"/>
        <v>9.0230991337824826E-4</v>
      </c>
      <c r="AF918" s="501"/>
      <c r="AG918" s="501"/>
      <c r="AH918" s="101" t="s">
        <v>155</v>
      </c>
      <c r="AI918" s="183">
        <v>1358318</v>
      </c>
      <c r="AJ918" s="151">
        <f>IFERROR(AI918/AF906,"-")</f>
        <v>8.6537111397263725E-3</v>
      </c>
      <c r="AK918" s="183">
        <v>29</v>
      </c>
      <c r="AL918" s="151">
        <f>IFERROR(AK918/AG906,"-")</f>
        <v>0.15508021390374332</v>
      </c>
      <c r="AM918" s="186">
        <f t="shared" si="899"/>
        <v>46838.551724137928</v>
      </c>
      <c r="AN918" s="86">
        <f t="shared" si="914"/>
        <v>1.74446583253128E-3</v>
      </c>
      <c r="AO918" s="501"/>
      <c r="AP918" s="520"/>
      <c r="AQ918" s="101" t="s">
        <v>155</v>
      </c>
      <c r="AR918" s="183">
        <f t="shared" si="894"/>
        <v>8000012</v>
      </c>
      <c r="AS918" s="151">
        <f>IFERROR(AR918/AO906,"-")</f>
        <v>6.9391115645004156E-3</v>
      </c>
      <c r="AT918" s="183">
        <f t="shared" si="895"/>
        <v>194</v>
      </c>
      <c r="AU918" s="151">
        <f>IFERROR(AT918/AP906,"-")</f>
        <v>0.1041890440386681</v>
      </c>
      <c r="AV918" s="186">
        <f t="shared" si="900"/>
        <v>41237.175257731957</v>
      </c>
      <c r="AW918" s="86">
        <f t="shared" si="915"/>
        <v>1.1669874879692012E-2</v>
      </c>
      <c r="AX918" s="98"/>
      <c r="AY918" s="66"/>
      <c r="AZ918" s="66"/>
      <c r="BA918" s="66"/>
      <c r="BB918" s="66"/>
      <c r="BC918" s="66"/>
      <c r="BD918" s="66"/>
      <c r="BE918" s="66"/>
      <c r="BF918" s="66"/>
      <c r="BG918" s="66"/>
      <c r="BH918" s="66"/>
      <c r="BI918" s="66"/>
      <c r="BP918" s="132"/>
      <c r="BQ918" s="132"/>
      <c r="BR918" s="132"/>
      <c r="BS918" s="132"/>
      <c r="BU918" s="66"/>
      <c r="BV918" s="124"/>
    </row>
    <row r="919" spans="2:74" s="10" customFormat="1" ht="14.25" customHeight="1">
      <c r="B919" s="505"/>
      <c r="C919" s="507"/>
      <c r="D919" s="494"/>
      <c r="E919" s="501"/>
      <c r="F919" s="501"/>
      <c r="G919" s="101" t="s">
        <v>156</v>
      </c>
      <c r="H919" s="183">
        <v>8469209</v>
      </c>
      <c r="I919" s="151">
        <f>IFERROR(H919/E906,"-")</f>
        <v>1.0653967511169942E-2</v>
      </c>
      <c r="J919" s="183">
        <v>101</v>
      </c>
      <c r="K919" s="151">
        <f>IFERROR(J919/F906,"-")</f>
        <v>7.4374079528718703E-2</v>
      </c>
      <c r="L919" s="186">
        <f t="shared" si="896"/>
        <v>83853.554455445541</v>
      </c>
      <c r="M919" s="86">
        <f t="shared" si="911"/>
        <v>6.0755534167468723E-3</v>
      </c>
      <c r="N919" s="501"/>
      <c r="O919" s="501"/>
      <c r="P919" s="101" t="s">
        <v>156</v>
      </c>
      <c r="Q919" s="183">
        <v>802066</v>
      </c>
      <c r="R919" s="151">
        <f>IFERROR(Q919/N906,"-")</f>
        <v>6.8093946632152725E-3</v>
      </c>
      <c r="S919" s="183">
        <v>11</v>
      </c>
      <c r="T919" s="151">
        <f>IFERROR(S919/O906,"-")</f>
        <v>5.5E-2</v>
      </c>
      <c r="U919" s="186">
        <f t="shared" si="897"/>
        <v>72915.090909090912</v>
      </c>
      <c r="V919" s="86">
        <f t="shared" si="912"/>
        <v>6.6169393647738206E-4</v>
      </c>
      <c r="W919" s="501"/>
      <c r="X919" s="501"/>
      <c r="Y919" s="101" t="s">
        <v>156</v>
      </c>
      <c r="Z919" s="183">
        <v>969946</v>
      </c>
      <c r="AA919" s="151">
        <f>IFERROR(Z919/W906,"-")</f>
        <v>1.1657930544432831E-2</v>
      </c>
      <c r="AB919" s="183">
        <v>9</v>
      </c>
      <c r="AC919" s="151">
        <f>IFERROR(AB919/X906,"-")</f>
        <v>7.6923076923076927E-2</v>
      </c>
      <c r="AD919" s="186">
        <f t="shared" si="898"/>
        <v>107771.77777777778</v>
      </c>
      <c r="AE919" s="86">
        <f t="shared" si="913"/>
        <v>5.4138594802694896E-4</v>
      </c>
      <c r="AF919" s="501"/>
      <c r="AG919" s="501"/>
      <c r="AH919" s="101" t="s">
        <v>156</v>
      </c>
      <c r="AI919" s="183">
        <v>1262886</v>
      </c>
      <c r="AJ919" s="151">
        <f>IFERROR(AI919/AF906,"-")</f>
        <v>8.045723200608753E-3</v>
      </c>
      <c r="AK919" s="183">
        <v>20</v>
      </c>
      <c r="AL919" s="151">
        <f>IFERROR(AK919/AG906,"-")</f>
        <v>0.10695187165775401</v>
      </c>
      <c r="AM919" s="186">
        <f t="shared" si="899"/>
        <v>63144.3</v>
      </c>
      <c r="AN919" s="86">
        <f t="shared" si="914"/>
        <v>1.203079884504331E-3</v>
      </c>
      <c r="AO919" s="501"/>
      <c r="AP919" s="520"/>
      <c r="AQ919" s="101" t="s">
        <v>156</v>
      </c>
      <c r="AR919" s="183">
        <f t="shared" si="894"/>
        <v>11504107</v>
      </c>
      <c r="AS919" s="151">
        <f>IFERROR(AR919/AO906,"-")</f>
        <v>9.9785202725883645E-3</v>
      </c>
      <c r="AT919" s="183">
        <f t="shared" si="895"/>
        <v>141</v>
      </c>
      <c r="AU919" s="151">
        <f>IFERROR(AT919/AP906,"-")</f>
        <v>7.5725026852846405E-2</v>
      </c>
      <c r="AV919" s="186">
        <f t="shared" si="900"/>
        <v>81589.411347517729</v>
      </c>
      <c r="AW919" s="86">
        <f t="shared" si="915"/>
        <v>8.4817131857555343E-3</v>
      </c>
      <c r="AX919" s="98"/>
      <c r="AY919" s="66"/>
      <c r="AZ919" s="66"/>
      <c r="BA919" s="66"/>
      <c r="BB919" s="66"/>
      <c r="BC919" s="66"/>
      <c r="BD919" s="66"/>
      <c r="BE919" s="66"/>
      <c r="BF919" s="66"/>
      <c r="BG919" s="66"/>
      <c r="BH919" s="66"/>
      <c r="BI919" s="66"/>
      <c r="BP919" s="132"/>
      <c r="BQ919" s="132"/>
      <c r="BR919" s="132"/>
      <c r="BS919" s="132"/>
      <c r="BU919" s="66"/>
      <c r="BV919" s="124"/>
    </row>
    <row r="920" spans="2:74" s="10" customFormat="1" ht="14.25" customHeight="1">
      <c r="B920" s="505"/>
      <c r="C920" s="507"/>
      <c r="D920" s="494"/>
      <c r="E920" s="501"/>
      <c r="F920" s="501"/>
      <c r="G920" s="101" t="s">
        <v>157</v>
      </c>
      <c r="H920" s="183">
        <v>2449898</v>
      </c>
      <c r="I920" s="151">
        <f>IFERROR(H920/E906,"-")</f>
        <v>3.0818856516210921E-3</v>
      </c>
      <c r="J920" s="183">
        <v>83</v>
      </c>
      <c r="K920" s="151">
        <f>IFERROR(J920/F906,"-")</f>
        <v>6.1119293078055963E-2</v>
      </c>
      <c r="L920" s="186">
        <f t="shared" si="896"/>
        <v>29516.843373493975</v>
      </c>
      <c r="M920" s="86">
        <f t="shared" si="911"/>
        <v>4.9927815206929739E-3</v>
      </c>
      <c r="N920" s="501"/>
      <c r="O920" s="501"/>
      <c r="P920" s="101" t="s">
        <v>157</v>
      </c>
      <c r="Q920" s="183">
        <v>366251</v>
      </c>
      <c r="R920" s="151">
        <f>IFERROR(Q920/N906,"-")</f>
        <v>3.1094044689554934E-3</v>
      </c>
      <c r="S920" s="183">
        <v>10</v>
      </c>
      <c r="T920" s="151">
        <f>IFERROR(S920/O906,"-")</f>
        <v>0.05</v>
      </c>
      <c r="U920" s="186">
        <f t="shared" si="897"/>
        <v>36625.1</v>
      </c>
      <c r="V920" s="86">
        <f t="shared" si="912"/>
        <v>6.0153994225216551E-4</v>
      </c>
      <c r="W920" s="501"/>
      <c r="X920" s="501"/>
      <c r="Y920" s="101" t="s">
        <v>157</v>
      </c>
      <c r="Z920" s="183">
        <v>239513</v>
      </c>
      <c r="AA920" s="151">
        <f>IFERROR(Z920/W906,"-")</f>
        <v>2.878743681079916E-3</v>
      </c>
      <c r="AB920" s="183">
        <v>7</v>
      </c>
      <c r="AC920" s="151">
        <f>IFERROR(AB920/X906,"-")</f>
        <v>5.9829059829059832E-2</v>
      </c>
      <c r="AD920" s="186">
        <f t="shared" si="898"/>
        <v>34216.142857142855</v>
      </c>
      <c r="AE920" s="86">
        <f t="shared" si="913"/>
        <v>4.2107795957651586E-4</v>
      </c>
      <c r="AF920" s="501"/>
      <c r="AG920" s="501"/>
      <c r="AH920" s="101" t="s">
        <v>157</v>
      </c>
      <c r="AI920" s="183">
        <v>969053</v>
      </c>
      <c r="AJ920" s="151">
        <f>IFERROR(AI920/AF906,"-")</f>
        <v>6.1737418933454904E-3</v>
      </c>
      <c r="AK920" s="183">
        <v>22</v>
      </c>
      <c r="AL920" s="151">
        <f>IFERROR(AK920/AG906,"-")</f>
        <v>0.11764705882352941</v>
      </c>
      <c r="AM920" s="186">
        <f t="shared" si="899"/>
        <v>44047.86363636364</v>
      </c>
      <c r="AN920" s="86">
        <f t="shared" si="914"/>
        <v>1.3233878729547641E-3</v>
      </c>
      <c r="AO920" s="501"/>
      <c r="AP920" s="520"/>
      <c r="AQ920" s="101" t="s">
        <v>157</v>
      </c>
      <c r="AR920" s="183">
        <f t="shared" si="894"/>
        <v>4024715</v>
      </c>
      <c r="AS920" s="151">
        <f>IFERROR(AR920/AO906,"-")</f>
        <v>3.4909880635576908E-3</v>
      </c>
      <c r="AT920" s="183">
        <f t="shared" si="895"/>
        <v>122</v>
      </c>
      <c r="AU920" s="151">
        <f>IFERROR(AT920/AP906,"-")</f>
        <v>6.5520945220193347E-2</v>
      </c>
      <c r="AV920" s="186">
        <f t="shared" si="900"/>
        <v>32989.467213114753</v>
      </c>
      <c r="AW920" s="86">
        <f t="shared" si="915"/>
        <v>7.3387872954764196E-3</v>
      </c>
      <c r="AX920" s="98"/>
      <c r="AY920" s="66"/>
      <c r="AZ920" s="66"/>
      <c r="BA920" s="66"/>
      <c r="BB920" s="66"/>
      <c r="BC920" s="66"/>
      <c r="BD920" s="66"/>
      <c r="BE920" s="66"/>
      <c r="BF920" s="66"/>
      <c r="BG920" s="66"/>
      <c r="BH920" s="66"/>
      <c r="BI920" s="66"/>
      <c r="BP920" s="132"/>
      <c r="BQ920" s="132"/>
      <c r="BR920" s="132"/>
      <c r="BS920" s="132"/>
      <c r="BU920" s="66"/>
      <c r="BV920" s="124"/>
    </row>
    <row r="921" spans="2:74" s="10" customFormat="1" ht="14.25" customHeight="1">
      <c r="B921" s="505"/>
      <c r="C921" s="507"/>
      <c r="D921" s="494"/>
      <c r="E921" s="501"/>
      <c r="F921" s="501"/>
      <c r="G921" s="102" t="s">
        <v>158</v>
      </c>
      <c r="H921" s="184">
        <v>4276991</v>
      </c>
      <c r="I921" s="152">
        <f>IFERROR(H921/E906,"-")</f>
        <v>5.3803044841101736E-3</v>
      </c>
      <c r="J921" s="184">
        <v>101</v>
      </c>
      <c r="K921" s="152">
        <f>IFERROR(J921/F906,"-")</f>
        <v>7.4374079528718703E-2</v>
      </c>
      <c r="L921" s="187">
        <f t="shared" si="896"/>
        <v>42346.445544554459</v>
      </c>
      <c r="M921" s="87">
        <f t="shared" si="911"/>
        <v>6.0755534167468723E-3</v>
      </c>
      <c r="N921" s="501"/>
      <c r="O921" s="501"/>
      <c r="P921" s="102" t="s">
        <v>158</v>
      </c>
      <c r="Q921" s="184">
        <v>753824</v>
      </c>
      <c r="R921" s="152">
        <f>IFERROR(Q921/N906,"-")</f>
        <v>6.3998288452615992E-3</v>
      </c>
      <c r="S921" s="184">
        <v>19</v>
      </c>
      <c r="T921" s="152">
        <f>IFERROR(S921/O906,"-")</f>
        <v>9.5000000000000001E-2</v>
      </c>
      <c r="U921" s="187">
        <f t="shared" si="897"/>
        <v>39674.947368421053</v>
      </c>
      <c r="V921" s="87">
        <f t="shared" si="912"/>
        <v>1.1429258902791145E-3</v>
      </c>
      <c r="W921" s="501"/>
      <c r="X921" s="501"/>
      <c r="Y921" s="102" t="s">
        <v>158</v>
      </c>
      <c r="Z921" s="184">
        <v>1179249</v>
      </c>
      <c r="AA921" s="152">
        <f>IFERROR(Z921/W906,"-")</f>
        <v>1.4173575576982502E-2</v>
      </c>
      <c r="AB921" s="184">
        <v>11</v>
      </c>
      <c r="AC921" s="152">
        <f>IFERROR(AB921/X906,"-")</f>
        <v>9.4017094017094016E-2</v>
      </c>
      <c r="AD921" s="187">
        <f t="shared" si="898"/>
        <v>107204.45454545454</v>
      </c>
      <c r="AE921" s="87">
        <f t="shared" si="913"/>
        <v>6.6169393647738206E-4</v>
      </c>
      <c r="AF921" s="501"/>
      <c r="AG921" s="501"/>
      <c r="AH921" s="102" t="s">
        <v>158</v>
      </c>
      <c r="AI921" s="184">
        <v>406980</v>
      </c>
      <c r="AJ921" s="152">
        <f>IFERROR(AI921/AF906,"-")</f>
        <v>2.5928297789220484E-3</v>
      </c>
      <c r="AK921" s="184">
        <v>16</v>
      </c>
      <c r="AL921" s="152">
        <f>IFERROR(AK921/AG906,"-")</f>
        <v>8.5561497326203204E-2</v>
      </c>
      <c r="AM921" s="187">
        <f t="shared" si="899"/>
        <v>25436.25</v>
      </c>
      <c r="AN921" s="87">
        <f t="shared" si="914"/>
        <v>9.6246390760346492E-4</v>
      </c>
      <c r="AO921" s="501"/>
      <c r="AP921" s="520"/>
      <c r="AQ921" s="102" t="s">
        <v>158</v>
      </c>
      <c r="AR921" s="184">
        <f t="shared" si="894"/>
        <v>6617044</v>
      </c>
      <c r="AS921" s="152">
        <f>IFERROR(AR921/AO906,"-")</f>
        <v>5.7395422085876977E-3</v>
      </c>
      <c r="AT921" s="184">
        <f t="shared" si="895"/>
        <v>147</v>
      </c>
      <c r="AU921" s="152">
        <f>IFERROR(AT921/AP906,"-")</f>
        <v>7.8947368421052627E-2</v>
      </c>
      <c r="AV921" s="187">
        <f t="shared" si="900"/>
        <v>45013.904761904763</v>
      </c>
      <c r="AW921" s="87">
        <f t="shared" si="915"/>
        <v>8.8426371511068341E-3</v>
      </c>
      <c r="AX921" s="98"/>
      <c r="AY921" s="66"/>
      <c r="AZ921" s="66"/>
      <c r="BA921" s="66"/>
      <c r="BB921" s="66"/>
      <c r="BC921" s="66"/>
      <c r="BD921" s="66"/>
      <c r="BE921" s="66"/>
      <c r="BF921" s="66"/>
      <c r="BG921" s="66"/>
      <c r="BH921" s="66"/>
      <c r="BI921" s="66"/>
      <c r="BP921" s="132"/>
      <c r="BQ921" s="132"/>
      <c r="BR921" s="132"/>
      <c r="BS921" s="132"/>
      <c r="BU921" s="66"/>
      <c r="BV921" s="124"/>
    </row>
    <row r="922" spans="2:74" s="10" customFormat="1" ht="14.25" customHeight="1">
      <c r="B922" s="505"/>
      <c r="C922" s="508"/>
      <c r="D922" s="495"/>
      <c r="E922" s="502"/>
      <c r="F922" s="502"/>
      <c r="G922" s="103" t="s">
        <v>81</v>
      </c>
      <c r="H922" s="174">
        <v>127064616</v>
      </c>
      <c r="I922" s="152">
        <f>IFERROR(H922/E906,"-")</f>
        <v>0.15984282483562332</v>
      </c>
      <c r="J922" s="184">
        <v>1023</v>
      </c>
      <c r="K922" s="152">
        <f>IFERROR(J922/F906,"-")</f>
        <v>0.75331369661266567</v>
      </c>
      <c r="L922" s="187">
        <f t="shared" si="896"/>
        <v>124207.83577712609</v>
      </c>
      <c r="M922" s="88">
        <f t="shared" si="911"/>
        <v>6.1537536092396532E-2</v>
      </c>
      <c r="N922" s="502"/>
      <c r="O922" s="502"/>
      <c r="P922" s="103" t="s">
        <v>81</v>
      </c>
      <c r="Q922" s="174">
        <v>19000340</v>
      </c>
      <c r="R922" s="152">
        <f>IFERROR(Q922/N906,"-")</f>
        <v>0.16130943562658892</v>
      </c>
      <c r="S922" s="184">
        <v>157</v>
      </c>
      <c r="T922" s="152">
        <f>IFERROR(S922/O906,"-")</f>
        <v>0.78500000000000003</v>
      </c>
      <c r="U922" s="187">
        <f t="shared" si="897"/>
        <v>121021.27388535033</v>
      </c>
      <c r="V922" s="88">
        <f t="shared" si="912"/>
        <v>9.4441770933589991E-3</v>
      </c>
      <c r="W922" s="502"/>
      <c r="X922" s="502"/>
      <c r="Y922" s="103" t="s">
        <v>81</v>
      </c>
      <c r="Z922" s="174">
        <v>13744783</v>
      </c>
      <c r="AA922" s="152">
        <f>IFERROR(Z922/W906,"-")</f>
        <v>0.16520066638998573</v>
      </c>
      <c r="AB922" s="184">
        <v>99</v>
      </c>
      <c r="AC922" s="152">
        <f>IFERROR(AB922/X906,"-")</f>
        <v>0.84615384615384615</v>
      </c>
      <c r="AD922" s="187">
        <f t="shared" si="898"/>
        <v>138836.19191919192</v>
      </c>
      <c r="AE922" s="88">
        <f t="shared" si="913"/>
        <v>5.9552454282964387E-3</v>
      </c>
      <c r="AF922" s="502"/>
      <c r="AG922" s="502"/>
      <c r="AH922" s="103" t="s">
        <v>81</v>
      </c>
      <c r="AI922" s="174">
        <v>18070950</v>
      </c>
      <c r="AJ922" s="152">
        <f>IFERROR(AI922/AF906,"-")</f>
        <v>0.11512825518062654</v>
      </c>
      <c r="AK922" s="184">
        <v>163</v>
      </c>
      <c r="AL922" s="152">
        <f>IFERROR(AK922/AG906,"-")</f>
        <v>0.87165775401069523</v>
      </c>
      <c r="AM922" s="187">
        <f t="shared" si="899"/>
        <v>110864.72392638036</v>
      </c>
      <c r="AN922" s="88">
        <f t="shared" si="914"/>
        <v>9.8051010587102989E-3</v>
      </c>
      <c r="AO922" s="502"/>
      <c r="AP922" s="521"/>
      <c r="AQ922" s="103" t="s">
        <v>81</v>
      </c>
      <c r="AR922" s="174">
        <f t="shared" si="894"/>
        <v>177880689</v>
      </c>
      <c r="AS922" s="152">
        <f>IFERROR(AR922/AO906,"-")</f>
        <v>0.15429151183038248</v>
      </c>
      <c r="AT922" s="184">
        <f t="shared" si="895"/>
        <v>1442</v>
      </c>
      <c r="AU922" s="152">
        <f>IFERROR(AT922/AP906,"-")</f>
        <v>0.77443609022556392</v>
      </c>
      <c r="AV922" s="187">
        <f t="shared" si="900"/>
        <v>123356.92718446603</v>
      </c>
      <c r="AW922" s="88">
        <f t="shared" si="915"/>
        <v>8.6742059672762273E-2</v>
      </c>
      <c r="AX922" s="98"/>
      <c r="AY922" s="66"/>
      <c r="AZ922" s="66"/>
      <c r="BA922" s="66"/>
      <c r="BB922" s="66"/>
      <c r="BC922" s="66"/>
      <c r="BD922" s="66"/>
      <c r="BE922" s="66"/>
      <c r="BF922" s="66"/>
      <c r="BG922" s="66"/>
      <c r="BH922" s="66"/>
      <c r="BI922" s="66"/>
      <c r="BP922" s="132"/>
      <c r="BQ922" s="132"/>
      <c r="BR922" s="132"/>
      <c r="BS922" s="132"/>
      <c r="BU922" s="66"/>
      <c r="BV922" s="124"/>
    </row>
    <row r="923" spans="2:74" s="10" customFormat="1" ht="14.25" customHeight="1">
      <c r="B923" s="505">
        <v>55</v>
      </c>
      <c r="C923" s="506" t="s">
        <v>17</v>
      </c>
      <c r="D923" s="493">
        <f>BL59</f>
        <v>17483</v>
      </c>
      <c r="E923" s="503">
        <f t="shared" ref="E923" si="916">VLOOKUP(C923,$AY$5:$BI$78,2,0)</f>
        <v>785331890</v>
      </c>
      <c r="F923" s="503">
        <f t="shared" ref="F923" si="917">VLOOKUP(C923,$AY$5:$BI$78,7,0)</f>
        <v>1277</v>
      </c>
      <c r="G923" s="99" t="s">
        <v>144</v>
      </c>
      <c r="H923" s="182">
        <v>14094608</v>
      </c>
      <c r="I923" s="150">
        <f>IFERROR(H923/E923,"-")</f>
        <v>1.7947326702854254E-2</v>
      </c>
      <c r="J923" s="182">
        <v>224</v>
      </c>
      <c r="K923" s="150">
        <f>IFERROR(J923/F923,"-")</f>
        <v>0.17541111981205951</v>
      </c>
      <c r="L923" s="185">
        <f t="shared" si="896"/>
        <v>62922.357142857145</v>
      </c>
      <c r="M923" s="85">
        <f>IFERROR(J923/$BL$59,0)</f>
        <v>1.2812446376480009E-2</v>
      </c>
      <c r="N923" s="503">
        <f t="shared" ref="N923" si="918">VLOOKUP(C923,$AY$5:$BI$78,3,0)</f>
        <v>123193270</v>
      </c>
      <c r="O923" s="503">
        <f t="shared" ref="O923" si="919">VLOOKUP(C923,$AY$5:$BI$78,8,0)</f>
        <v>175</v>
      </c>
      <c r="P923" s="99" t="s">
        <v>144</v>
      </c>
      <c r="Q923" s="182">
        <v>1495115</v>
      </c>
      <c r="R923" s="150">
        <f>IFERROR(Q923/N923,"-")</f>
        <v>1.2136336668391057E-2</v>
      </c>
      <c r="S923" s="182">
        <v>46</v>
      </c>
      <c r="T923" s="150">
        <f>IFERROR(S923/O923,"-")</f>
        <v>0.26285714285714284</v>
      </c>
      <c r="U923" s="185">
        <f t="shared" si="897"/>
        <v>32502.5</v>
      </c>
      <c r="V923" s="85">
        <f>IFERROR(S923/$BL$59,0)</f>
        <v>2.6311273808842877E-3</v>
      </c>
      <c r="W923" s="503">
        <f t="shared" ref="W923" si="920">VLOOKUP(C923,$AY$5:$BI$78,4,0)</f>
        <v>57107370</v>
      </c>
      <c r="X923" s="503">
        <f t="shared" ref="X923" si="921">VLOOKUP(C923,$AY$5:$BI$78,9,0)</f>
        <v>102</v>
      </c>
      <c r="Y923" s="99" t="s">
        <v>144</v>
      </c>
      <c r="Z923" s="182">
        <v>470161</v>
      </c>
      <c r="AA923" s="150">
        <f>IFERROR(Z923/W923,"-")</f>
        <v>8.2329303555740696E-3</v>
      </c>
      <c r="AB923" s="182">
        <v>24</v>
      </c>
      <c r="AC923" s="150">
        <f>IFERROR(AB923/X923,"-")</f>
        <v>0.23529411764705882</v>
      </c>
      <c r="AD923" s="185">
        <f t="shared" si="898"/>
        <v>19590.041666666668</v>
      </c>
      <c r="AE923" s="85">
        <f>IFERROR(AB923/$BL$59,0)</f>
        <v>1.3727621117657152E-3</v>
      </c>
      <c r="AF923" s="503">
        <f t="shared" ref="AF923" si="922">VLOOKUP(C923,$AY$5:$BI$78,5,0)</f>
        <v>159302350</v>
      </c>
      <c r="AG923" s="503">
        <f t="shared" ref="AG923" si="923">VLOOKUP(C923,$AY$5:$BI$78,10,0)</f>
        <v>173</v>
      </c>
      <c r="AH923" s="99" t="s">
        <v>144</v>
      </c>
      <c r="AI923" s="182">
        <v>5266971</v>
      </c>
      <c r="AJ923" s="150">
        <f>IFERROR(AI923/AF923,"-")</f>
        <v>3.3062732596223471E-2</v>
      </c>
      <c r="AK923" s="182">
        <v>40</v>
      </c>
      <c r="AL923" s="150">
        <f>IFERROR(AK923/AG923,"-")</f>
        <v>0.23121387283236994</v>
      </c>
      <c r="AM923" s="185">
        <f t="shared" si="899"/>
        <v>131674.27499999999</v>
      </c>
      <c r="AN923" s="85">
        <f>IFERROR(AK923/$BL$59,0)</f>
        <v>2.2879368529428587E-3</v>
      </c>
      <c r="AO923" s="503">
        <f t="shared" ref="AO923" si="924">VLOOKUP(C923,$AY$5:$BI$78,6,0)</f>
        <v>1124934880</v>
      </c>
      <c r="AP923" s="519">
        <f t="shared" ref="AP923" si="925">VLOOKUP(C923,$AY$5:$BI$78,11,0)</f>
        <v>1727</v>
      </c>
      <c r="AQ923" s="99" t="s">
        <v>144</v>
      </c>
      <c r="AR923" s="182">
        <f t="shared" si="894"/>
        <v>21326855</v>
      </c>
      <c r="AS923" s="150">
        <f>IFERROR(AR923/AO923,"-")</f>
        <v>1.8958301835213787E-2</v>
      </c>
      <c r="AT923" s="182">
        <f t="shared" si="895"/>
        <v>334</v>
      </c>
      <c r="AU923" s="150">
        <f>IFERROR(AT923/AP923,"-")</f>
        <v>0.19339895773016791</v>
      </c>
      <c r="AV923" s="185">
        <f t="shared" si="900"/>
        <v>63852.859281437122</v>
      </c>
      <c r="AW923" s="85">
        <f>IFERROR(AT923/$BL$59,0)</f>
        <v>1.9104272722072872E-2</v>
      </c>
      <c r="AX923" s="98"/>
      <c r="AY923" s="66"/>
      <c r="AZ923" s="66"/>
      <c r="BA923" s="66"/>
      <c r="BB923" s="66"/>
      <c r="BC923" s="66"/>
      <c r="BD923" s="66"/>
      <c r="BE923" s="66"/>
      <c r="BF923" s="66"/>
      <c r="BG923" s="66"/>
      <c r="BH923" s="66"/>
      <c r="BI923" s="66"/>
      <c r="BP923" s="132"/>
      <c r="BQ923" s="132"/>
      <c r="BR923" s="132"/>
      <c r="BS923" s="132"/>
      <c r="BU923" s="66"/>
      <c r="BV923" s="124"/>
    </row>
    <row r="924" spans="2:74" s="10" customFormat="1" ht="14.25" customHeight="1">
      <c r="B924" s="505"/>
      <c r="C924" s="507"/>
      <c r="D924" s="494"/>
      <c r="E924" s="501"/>
      <c r="F924" s="501"/>
      <c r="G924" s="100" t="s">
        <v>145</v>
      </c>
      <c r="H924" s="183">
        <v>30240253</v>
      </c>
      <c r="I924" s="151">
        <f>IFERROR(H924/E923,"-")</f>
        <v>3.8506335200522671E-2</v>
      </c>
      <c r="J924" s="183">
        <v>346</v>
      </c>
      <c r="K924" s="151">
        <f>IFERROR(J924/F923,"-")</f>
        <v>0.27094753328112764</v>
      </c>
      <c r="L924" s="186">
        <f t="shared" si="896"/>
        <v>87399.575144508664</v>
      </c>
      <c r="M924" s="86">
        <f t="shared" ref="M924:M939" si="926">IFERROR(J924/$BL$59,0)</f>
        <v>1.9790653777955729E-2</v>
      </c>
      <c r="N924" s="501"/>
      <c r="O924" s="501"/>
      <c r="P924" s="100" t="s">
        <v>145</v>
      </c>
      <c r="Q924" s="183">
        <v>4062145</v>
      </c>
      <c r="R924" s="151">
        <f>IFERROR(Q924/N923,"-")</f>
        <v>3.2973757413858724E-2</v>
      </c>
      <c r="S924" s="183">
        <v>47</v>
      </c>
      <c r="T924" s="151">
        <f>IFERROR(S924/O923,"-")</f>
        <v>0.26857142857142857</v>
      </c>
      <c r="U924" s="186">
        <f t="shared" si="897"/>
        <v>86428.617021276601</v>
      </c>
      <c r="V924" s="86">
        <f t="shared" ref="V924:V939" si="927">IFERROR(S924/$BL$59,0)</f>
        <v>2.6883258022078593E-3</v>
      </c>
      <c r="W924" s="501"/>
      <c r="X924" s="501"/>
      <c r="Y924" s="100" t="s">
        <v>145</v>
      </c>
      <c r="Z924" s="183">
        <v>378490</v>
      </c>
      <c r="AA924" s="151">
        <f>IFERROR(Z924/W923,"-")</f>
        <v>6.6276909617795391E-3</v>
      </c>
      <c r="AB924" s="183">
        <v>26</v>
      </c>
      <c r="AC924" s="151">
        <f>IFERROR(AB924/X923,"-")</f>
        <v>0.25490196078431371</v>
      </c>
      <c r="AD924" s="186">
        <f t="shared" si="898"/>
        <v>14557.307692307691</v>
      </c>
      <c r="AE924" s="86">
        <f t="shared" ref="AE924:AE939" si="928">IFERROR(AB924/$BL$59,0)</f>
        <v>1.4871589544128581E-3</v>
      </c>
      <c r="AF924" s="501"/>
      <c r="AG924" s="501"/>
      <c r="AH924" s="100" t="s">
        <v>145</v>
      </c>
      <c r="AI924" s="183">
        <v>5439296</v>
      </c>
      <c r="AJ924" s="151">
        <f>IFERROR(AI924/AF923,"-")</f>
        <v>3.4144480605590562E-2</v>
      </c>
      <c r="AK924" s="183">
        <v>47</v>
      </c>
      <c r="AL924" s="151">
        <f>IFERROR(AK924/AG923,"-")</f>
        <v>0.27167630057803466</v>
      </c>
      <c r="AM924" s="186">
        <f t="shared" si="899"/>
        <v>115729.70212765958</v>
      </c>
      <c r="AN924" s="86">
        <f t="shared" ref="AN924:AN939" si="929">IFERROR(AK924/$BL$59,0)</f>
        <v>2.6883258022078593E-3</v>
      </c>
      <c r="AO924" s="501"/>
      <c r="AP924" s="520"/>
      <c r="AQ924" s="100" t="s">
        <v>145</v>
      </c>
      <c r="AR924" s="183">
        <f t="shared" si="894"/>
        <v>40120184</v>
      </c>
      <c r="AS924" s="151">
        <f>IFERROR(AR924/AO923,"-")</f>
        <v>3.5664450194663709E-2</v>
      </c>
      <c r="AT924" s="183">
        <f t="shared" si="895"/>
        <v>466</v>
      </c>
      <c r="AU924" s="151">
        <f>IFERROR(AT924/AP923,"-")</f>
        <v>0.26983207874927623</v>
      </c>
      <c r="AV924" s="186">
        <f t="shared" si="900"/>
        <v>86094.815450643771</v>
      </c>
      <c r="AW924" s="86">
        <f t="shared" ref="AW924:AW939" si="930">IFERROR(AT924/$BL$59,0)</f>
        <v>2.6654464336784305E-2</v>
      </c>
      <c r="AX924" s="98"/>
      <c r="AY924" s="66"/>
      <c r="AZ924" s="66"/>
      <c r="BA924" s="66"/>
      <c r="BB924" s="66"/>
      <c r="BC924" s="66"/>
      <c r="BD924" s="66"/>
      <c r="BE924" s="66"/>
      <c r="BF924" s="66"/>
      <c r="BG924" s="66"/>
      <c r="BH924" s="66"/>
      <c r="BI924" s="66"/>
      <c r="BP924" s="132"/>
      <c r="BQ924" s="132"/>
      <c r="BR924" s="132"/>
      <c r="BS924" s="132"/>
      <c r="BU924" s="66"/>
      <c r="BV924" s="124"/>
    </row>
    <row r="925" spans="2:74" s="10" customFormat="1" ht="14.25" customHeight="1">
      <c r="B925" s="505"/>
      <c r="C925" s="507"/>
      <c r="D925" s="494"/>
      <c r="E925" s="501"/>
      <c r="F925" s="501"/>
      <c r="G925" s="101" t="s">
        <v>146</v>
      </c>
      <c r="H925" s="183">
        <v>21046464</v>
      </c>
      <c r="I925" s="151">
        <f>IFERROR(H925/E923,"-")</f>
        <v>2.6799451630571122E-2</v>
      </c>
      <c r="J925" s="183">
        <v>390</v>
      </c>
      <c r="K925" s="151">
        <f>IFERROR(J925/F923,"-")</f>
        <v>0.3054032889584965</v>
      </c>
      <c r="L925" s="186">
        <f t="shared" si="896"/>
        <v>53965.292307692311</v>
      </c>
      <c r="M925" s="86">
        <f t="shared" si="926"/>
        <v>2.2307384316192874E-2</v>
      </c>
      <c r="N925" s="501"/>
      <c r="O925" s="501"/>
      <c r="P925" s="101" t="s">
        <v>146</v>
      </c>
      <c r="Q925" s="183">
        <v>1495254</v>
      </c>
      <c r="R925" s="151">
        <f>IFERROR(Q925/N923,"-")</f>
        <v>1.2137464976779982E-2</v>
      </c>
      <c r="S925" s="183">
        <v>49</v>
      </c>
      <c r="T925" s="151">
        <f>IFERROR(S925/O923,"-")</f>
        <v>0.28000000000000003</v>
      </c>
      <c r="U925" s="186">
        <f t="shared" si="897"/>
        <v>30515.387755102041</v>
      </c>
      <c r="V925" s="86">
        <f t="shared" si="927"/>
        <v>2.802722644855002E-3</v>
      </c>
      <c r="W925" s="501"/>
      <c r="X925" s="501"/>
      <c r="Y925" s="101" t="s">
        <v>146</v>
      </c>
      <c r="Z925" s="183">
        <v>1068494</v>
      </c>
      <c r="AA925" s="151">
        <f>IFERROR(Z925/W923,"-")</f>
        <v>1.8710264542037218E-2</v>
      </c>
      <c r="AB925" s="183">
        <v>40</v>
      </c>
      <c r="AC925" s="151">
        <f>IFERROR(AB925/X923,"-")</f>
        <v>0.39215686274509803</v>
      </c>
      <c r="AD925" s="186">
        <f t="shared" si="898"/>
        <v>26712.35</v>
      </c>
      <c r="AE925" s="86">
        <f t="shared" si="928"/>
        <v>2.2879368529428587E-3</v>
      </c>
      <c r="AF925" s="501"/>
      <c r="AG925" s="501"/>
      <c r="AH925" s="101" t="s">
        <v>146</v>
      </c>
      <c r="AI925" s="183">
        <v>1672937</v>
      </c>
      <c r="AJ925" s="151">
        <f>IFERROR(AI925/AF923,"-")</f>
        <v>1.0501646711426416E-2</v>
      </c>
      <c r="AK925" s="183">
        <v>54</v>
      </c>
      <c r="AL925" s="151">
        <f>IFERROR(AK925/AG923,"-")</f>
        <v>0.31213872832369943</v>
      </c>
      <c r="AM925" s="186">
        <f t="shared" si="899"/>
        <v>30980.314814814814</v>
      </c>
      <c r="AN925" s="86">
        <f t="shared" si="929"/>
        <v>3.0887147514728594E-3</v>
      </c>
      <c r="AO925" s="501"/>
      <c r="AP925" s="520"/>
      <c r="AQ925" s="101" t="s">
        <v>146</v>
      </c>
      <c r="AR925" s="183">
        <f t="shared" si="894"/>
        <v>25283149</v>
      </c>
      <c r="AS925" s="151">
        <f>IFERROR(AR925/AO923,"-")</f>
        <v>2.2475211187335573E-2</v>
      </c>
      <c r="AT925" s="183">
        <f t="shared" si="895"/>
        <v>533</v>
      </c>
      <c r="AU925" s="151">
        <f>IFERROR(AT925/AP923,"-")</f>
        <v>0.30862767805442964</v>
      </c>
      <c r="AV925" s="186">
        <f t="shared" si="900"/>
        <v>47435.551594746714</v>
      </c>
      <c r="AW925" s="86">
        <f t="shared" si="930"/>
        <v>3.0486758565463592E-2</v>
      </c>
      <c r="AX925" s="98"/>
      <c r="AY925" s="66"/>
      <c r="AZ925" s="66"/>
      <c r="BA925" s="66"/>
      <c r="BB925" s="66"/>
      <c r="BC925" s="66"/>
      <c r="BD925" s="66"/>
      <c r="BE925" s="66"/>
      <c r="BF925" s="66"/>
      <c r="BG925" s="66"/>
      <c r="BH925" s="66"/>
      <c r="BI925" s="66"/>
      <c r="BP925" s="132"/>
      <c r="BQ925" s="132"/>
      <c r="BR925" s="132"/>
      <c r="BS925" s="132"/>
      <c r="BU925" s="66"/>
      <c r="BV925" s="124"/>
    </row>
    <row r="926" spans="2:74" s="10" customFormat="1" ht="14.25" customHeight="1">
      <c r="B926" s="505"/>
      <c r="C926" s="507"/>
      <c r="D926" s="494"/>
      <c r="E926" s="501"/>
      <c r="F926" s="501"/>
      <c r="G926" s="101" t="s">
        <v>147</v>
      </c>
      <c r="H926" s="183">
        <v>2484393</v>
      </c>
      <c r="I926" s="151">
        <f>IFERROR(H926/E923,"-")</f>
        <v>3.1634943539603365E-3</v>
      </c>
      <c r="J926" s="183">
        <v>54</v>
      </c>
      <c r="K926" s="151">
        <f>IFERROR(J926/F923,"-")</f>
        <v>4.2286609240407204E-2</v>
      </c>
      <c r="L926" s="186">
        <f t="shared" si="896"/>
        <v>46007.277777777781</v>
      </c>
      <c r="M926" s="86">
        <f t="shared" si="926"/>
        <v>3.0887147514728594E-3</v>
      </c>
      <c r="N926" s="501"/>
      <c r="O926" s="501"/>
      <c r="P926" s="101" t="s">
        <v>147</v>
      </c>
      <c r="Q926" s="183">
        <v>1672759</v>
      </c>
      <c r="R926" s="151">
        <f>IFERROR(Q926/N923,"-")</f>
        <v>1.3578331024089221E-2</v>
      </c>
      <c r="S926" s="183">
        <v>8</v>
      </c>
      <c r="T926" s="151">
        <f>IFERROR(S926/O923,"-")</f>
        <v>4.5714285714285714E-2</v>
      </c>
      <c r="U926" s="186">
        <f t="shared" si="897"/>
        <v>209094.875</v>
      </c>
      <c r="V926" s="86">
        <f t="shared" si="927"/>
        <v>4.5758737058857173E-4</v>
      </c>
      <c r="W926" s="501"/>
      <c r="X926" s="501"/>
      <c r="Y926" s="101" t="s">
        <v>147</v>
      </c>
      <c r="Z926" s="183">
        <v>4645</v>
      </c>
      <c r="AA926" s="151">
        <f>IFERROR(Z926/W923,"-")</f>
        <v>8.1338012939485745E-5</v>
      </c>
      <c r="AB926" s="183">
        <v>1</v>
      </c>
      <c r="AC926" s="151">
        <f>IFERROR(AB926/X923,"-")</f>
        <v>9.8039215686274508E-3</v>
      </c>
      <c r="AD926" s="186">
        <f t="shared" si="898"/>
        <v>4645</v>
      </c>
      <c r="AE926" s="86">
        <f t="shared" si="928"/>
        <v>5.7198421323571467E-5</v>
      </c>
      <c r="AF926" s="501"/>
      <c r="AG926" s="501"/>
      <c r="AH926" s="101" t="s">
        <v>147</v>
      </c>
      <c r="AI926" s="183">
        <v>202879</v>
      </c>
      <c r="AJ926" s="151">
        <f>IFERROR(AI926/AF923,"-")</f>
        <v>1.2735468120840653E-3</v>
      </c>
      <c r="AK926" s="183">
        <v>8</v>
      </c>
      <c r="AL926" s="151">
        <f>IFERROR(AK926/AG923,"-")</f>
        <v>4.6242774566473986E-2</v>
      </c>
      <c r="AM926" s="186">
        <f t="shared" si="899"/>
        <v>25359.875</v>
      </c>
      <c r="AN926" s="86">
        <f t="shared" si="929"/>
        <v>4.5758737058857173E-4</v>
      </c>
      <c r="AO926" s="501"/>
      <c r="AP926" s="520"/>
      <c r="AQ926" s="101" t="s">
        <v>147</v>
      </c>
      <c r="AR926" s="183">
        <f t="shared" si="894"/>
        <v>4364676</v>
      </c>
      <c r="AS926" s="151">
        <f>IFERROR(AR926/AO923,"-")</f>
        <v>3.8799365879738745E-3</v>
      </c>
      <c r="AT926" s="183">
        <f t="shared" si="895"/>
        <v>71</v>
      </c>
      <c r="AU926" s="151">
        <f>IFERROR(AT926/AP923,"-")</f>
        <v>4.1111754487550667E-2</v>
      </c>
      <c r="AV926" s="186">
        <f t="shared" si="900"/>
        <v>61474.309859154928</v>
      </c>
      <c r="AW926" s="86">
        <f t="shared" si="930"/>
        <v>4.0610879139735745E-3</v>
      </c>
      <c r="AX926" s="98"/>
      <c r="AY926" s="66"/>
      <c r="AZ926" s="66"/>
      <c r="BA926" s="66"/>
      <c r="BB926" s="66"/>
      <c r="BC926" s="66"/>
      <c r="BD926" s="66"/>
      <c r="BE926" s="66"/>
      <c r="BF926" s="66"/>
      <c r="BG926" s="66"/>
      <c r="BH926" s="66"/>
      <c r="BI926" s="66"/>
      <c r="BP926" s="132"/>
      <c r="BQ926" s="132"/>
      <c r="BR926" s="132"/>
      <c r="BS926" s="132"/>
      <c r="BU926" s="66"/>
      <c r="BV926" s="124"/>
    </row>
    <row r="927" spans="2:74" s="10" customFormat="1" ht="14.25" customHeight="1">
      <c r="B927" s="505"/>
      <c r="C927" s="507"/>
      <c r="D927" s="494"/>
      <c r="E927" s="501"/>
      <c r="F927" s="501"/>
      <c r="G927" s="101" t="s">
        <v>148</v>
      </c>
      <c r="H927" s="183">
        <v>21478297</v>
      </c>
      <c r="I927" s="151">
        <f>IFERROR(H927/E923,"-")</f>
        <v>2.7349324882248192E-2</v>
      </c>
      <c r="J927" s="183">
        <v>442</v>
      </c>
      <c r="K927" s="151">
        <f>IFERROR(J927/F923,"-")</f>
        <v>0.346123727486296</v>
      </c>
      <c r="L927" s="186">
        <f t="shared" si="896"/>
        <v>48593.432126696833</v>
      </c>
      <c r="M927" s="86">
        <f t="shared" si="926"/>
        <v>2.528170222501859E-2</v>
      </c>
      <c r="N927" s="501"/>
      <c r="O927" s="501"/>
      <c r="P927" s="101" t="s">
        <v>148</v>
      </c>
      <c r="Q927" s="183">
        <v>5813443</v>
      </c>
      <c r="R927" s="151">
        <f>IFERROR(Q927/N923,"-")</f>
        <v>4.718961514699626E-2</v>
      </c>
      <c r="S927" s="183">
        <v>60</v>
      </c>
      <c r="T927" s="151">
        <f>IFERROR(S927/O923,"-")</f>
        <v>0.34285714285714286</v>
      </c>
      <c r="U927" s="186">
        <f t="shared" si="897"/>
        <v>96890.71666666666</v>
      </c>
      <c r="V927" s="86">
        <f t="shared" si="927"/>
        <v>3.431905279414288E-3</v>
      </c>
      <c r="W927" s="501"/>
      <c r="X927" s="501"/>
      <c r="Y927" s="101" t="s">
        <v>148</v>
      </c>
      <c r="Z927" s="183">
        <v>1624749</v>
      </c>
      <c r="AA927" s="151">
        <f>IFERROR(Z927/W923,"-")</f>
        <v>2.8450776143254364E-2</v>
      </c>
      <c r="AB927" s="183">
        <v>40</v>
      </c>
      <c r="AC927" s="151">
        <f>IFERROR(AB927/X923,"-")</f>
        <v>0.39215686274509803</v>
      </c>
      <c r="AD927" s="186">
        <f t="shared" si="898"/>
        <v>40618.724999999999</v>
      </c>
      <c r="AE927" s="86">
        <f t="shared" si="928"/>
        <v>2.2879368529428587E-3</v>
      </c>
      <c r="AF927" s="501"/>
      <c r="AG927" s="501"/>
      <c r="AH927" s="101" t="s">
        <v>148</v>
      </c>
      <c r="AI927" s="183">
        <v>5208325</v>
      </c>
      <c r="AJ927" s="151">
        <f>IFERROR(AI927/AF923,"-")</f>
        <v>3.2694589878931479E-2</v>
      </c>
      <c r="AK927" s="183">
        <v>64</v>
      </c>
      <c r="AL927" s="151">
        <f>IFERROR(AK927/AG923,"-")</f>
        <v>0.36994219653179189</v>
      </c>
      <c r="AM927" s="186">
        <f t="shared" si="899"/>
        <v>81380.078125</v>
      </c>
      <c r="AN927" s="86">
        <f t="shared" si="929"/>
        <v>3.6606989647085739E-3</v>
      </c>
      <c r="AO927" s="501"/>
      <c r="AP927" s="520"/>
      <c r="AQ927" s="101" t="s">
        <v>148</v>
      </c>
      <c r="AR927" s="183">
        <f t="shared" si="894"/>
        <v>34124814</v>
      </c>
      <c r="AS927" s="151">
        <f>IFERROR(AR927/AO923,"-")</f>
        <v>3.0334923920218387E-2</v>
      </c>
      <c r="AT927" s="183">
        <f t="shared" si="895"/>
        <v>606</v>
      </c>
      <c r="AU927" s="151">
        <f>IFERROR(AT927/AP923,"-")</f>
        <v>0.35089751013317894</v>
      </c>
      <c r="AV927" s="186">
        <f t="shared" si="900"/>
        <v>56311.574257425746</v>
      </c>
      <c r="AW927" s="86">
        <f t="shared" si="930"/>
        <v>3.4662243322084313E-2</v>
      </c>
      <c r="AX927" s="98"/>
      <c r="AY927" s="66"/>
      <c r="AZ927" s="66"/>
      <c r="BA927" s="66"/>
      <c r="BB927" s="66"/>
      <c r="BC927" s="66"/>
      <c r="BD927" s="66"/>
      <c r="BE927" s="66"/>
      <c r="BF927" s="66"/>
      <c r="BG927" s="66"/>
      <c r="BH927" s="66"/>
      <c r="BI927" s="66"/>
      <c r="BP927" s="132"/>
      <c r="BQ927" s="132"/>
      <c r="BR927" s="132"/>
      <c r="BS927" s="132"/>
      <c r="BU927" s="66"/>
      <c r="BV927" s="124"/>
    </row>
    <row r="928" spans="2:74" s="10" customFormat="1" ht="14.25" customHeight="1">
      <c r="B928" s="505"/>
      <c r="C928" s="507"/>
      <c r="D928" s="494"/>
      <c r="E928" s="501"/>
      <c r="F928" s="501"/>
      <c r="G928" s="101" t="s">
        <v>149</v>
      </c>
      <c r="H928" s="183">
        <v>29905178</v>
      </c>
      <c r="I928" s="151">
        <f>IFERROR(H928/E923,"-")</f>
        <v>3.8079668457115627E-2</v>
      </c>
      <c r="J928" s="183">
        <v>474</v>
      </c>
      <c r="K928" s="151">
        <f>IFERROR(J928/F923,"-")</f>
        <v>0.37118245888801882</v>
      </c>
      <c r="L928" s="186">
        <f t="shared" si="896"/>
        <v>63091.09282700422</v>
      </c>
      <c r="M928" s="86">
        <f t="shared" si="926"/>
        <v>2.7112051707372877E-2</v>
      </c>
      <c r="N928" s="501"/>
      <c r="O928" s="501"/>
      <c r="P928" s="101" t="s">
        <v>149</v>
      </c>
      <c r="Q928" s="183">
        <v>5095128</v>
      </c>
      <c r="R928" s="151">
        <f>IFERROR(Q928/N923,"-")</f>
        <v>4.1358817734118106E-2</v>
      </c>
      <c r="S928" s="183">
        <v>72</v>
      </c>
      <c r="T928" s="151">
        <f>IFERROR(S928/O923,"-")</f>
        <v>0.41142857142857142</v>
      </c>
      <c r="U928" s="186">
        <f t="shared" si="897"/>
        <v>70765.666666666672</v>
      </c>
      <c r="V928" s="86">
        <f t="shared" si="927"/>
        <v>4.1182863352971456E-3</v>
      </c>
      <c r="W928" s="501"/>
      <c r="X928" s="501"/>
      <c r="Y928" s="101" t="s">
        <v>149</v>
      </c>
      <c r="Z928" s="183">
        <v>4160329</v>
      </c>
      <c r="AA928" s="151">
        <f>IFERROR(Z928/W923,"-")</f>
        <v>7.2850999792145918E-2</v>
      </c>
      <c r="AB928" s="183">
        <v>48</v>
      </c>
      <c r="AC928" s="151">
        <f>IFERROR(AB928/X923,"-")</f>
        <v>0.47058823529411764</v>
      </c>
      <c r="AD928" s="186">
        <f t="shared" si="898"/>
        <v>86673.520833333328</v>
      </c>
      <c r="AE928" s="86">
        <f t="shared" si="928"/>
        <v>2.7455242235314304E-3</v>
      </c>
      <c r="AF928" s="501"/>
      <c r="AG928" s="501"/>
      <c r="AH928" s="101" t="s">
        <v>149</v>
      </c>
      <c r="AI928" s="183">
        <v>5558576</v>
      </c>
      <c r="AJ928" s="151">
        <f>IFERROR(AI928/AF923,"-")</f>
        <v>3.4893245454320043E-2</v>
      </c>
      <c r="AK928" s="183">
        <v>79</v>
      </c>
      <c r="AL928" s="151">
        <f>IFERROR(AK928/AG923,"-")</f>
        <v>0.45664739884393063</v>
      </c>
      <c r="AM928" s="186">
        <f t="shared" si="899"/>
        <v>70361.721518987339</v>
      </c>
      <c r="AN928" s="86">
        <f t="shared" si="929"/>
        <v>4.5186752845621462E-3</v>
      </c>
      <c r="AO928" s="501"/>
      <c r="AP928" s="520"/>
      <c r="AQ928" s="101" t="s">
        <v>149</v>
      </c>
      <c r="AR928" s="183">
        <f t="shared" si="894"/>
        <v>44719211</v>
      </c>
      <c r="AS928" s="151">
        <f>IFERROR(AR928/AO923,"-")</f>
        <v>3.9752710841359992E-2</v>
      </c>
      <c r="AT928" s="183">
        <f t="shared" si="895"/>
        <v>673</v>
      </c>
      <c r="AU928" s="151">
        <f>IFERROR(AT928/AP923,"-")</f>
        <v>0.38969310943833235</v>
      </c>
      <c r="AV928" s="186">
        <f t="shared" si="900"/>
        <v>66447.564635958392</v>
      </c>
      <c r="AW928" s="86">
        <f t="shared" si="930"/>
        <v>3.8494537550763597E-2</v>
      </c>
      <c r="AX928" s="98"/>
      <c r="AY928" s="66"/>
      <c r="AZ928" s="66"/>
      <c r="BA928" s="66"/>
      <c r="BB928" s="66"/>
      <c r="BC928" s="66"/>
      <c r="BD928" s="66"/>
      <c r="BE928" s="66"/>
      <c r="BF928" s="66"/>
      <c r="BG928" s="66"/>
      <c r="BH928" s="66"/>
      <c r="BI928" s="66"/>
      <c r="BP928" s="132"/>
      <c r="BQ928" s="132"/>
      <c r="BR928" s="132"/>
      <c r="BS928" s="132"/>
      <c r="BU928" s="66"/>
      <c r="BV928" s="124"/>
    </row>
    <row r="929" spans="2:74" s="10" customFormat="1" ht="14.25" customHeight="1">
      <c r="B929" s="505"/>
      <c r="C929" s="507"/>
      <c r="D929" s="494"/>
      <c r="E929" s="501"/>
      <c r="F929" s="501"/>
      <c r="G929" s="101" t="s">
        <v>150</v>
      </c>
      <c r="H929" s="183">
        <v>15032224</v>
      </c>
      <c r="I929" s="151">
        <f>IFERROR(H929/E923,"-")</f>
        <v>1.9141237216280624E-2</v>
      </c>
      <c r="J929" s="183">
        <v>115</v>
      </c>
      <c r="K929" s="151">
        <f>IFERROR(J929/F923,"-")</f>
        <v>9.0054815974941263E-2</v>
      </c>
      <c r="L929" s="186">
        <f t="shared" si="896"/>
        <v>130714.99130434783</v>
      </c>
      <c r="M929" s="86">
        <f t="shared" si="926"/>
        <v>6.5778184522107186E-3</v>
      </c>
      <c r="N929" s="501"/>
      <c r="O929" s="501"/>
      <c r="P929" s="101" t="s">
        <v>150</v>
      </c>
      <c r="Q929" s="183">
        <v>1018953</v>
      </c>
      <c r="R929" s="151">
        <f>IFERROR(Q929/N923,"-")</f>
        <v>8.2711742289168881E-3</v>
      </c>
      <c r="S929" s="183">
        <v>22</v>
      </c>
      <c r="T929" s="151">
        <f>IFERROR(S929/O923,"-")</f>
        <v>0.12571428571428572</v>
      </c>
      <c r="U929" s="186">
        <f t="shared" si="897"/>
        <v>46316.045454545456</v>
      </c>
      <c r="V929" s="86">
        <f t="shared" si="927"/>
        <v>1.2583652691185723E-3</v>
      </c>
      <c r="W929" s="501"/>
      <c r="X929" s="501"/>
      <c r="Y929" s="101" t="s">
        <v>150</v>
      </c>
      <c r="Z929" s="183">
        <v>2496898</v>
      </c>
      <c r="AA929" s="151">
        <f>IFERROR(Z929/W923,"-")</f>
        <v>4.3722867994096033E-2</v>
      </c>
      <c r="AB929" s="183">
        <v>8</v>
      </c>
      <c r="AC929" s="151">
        <f>IFERROR(AB929/X923,"-")</f>
        <v>7.8431372549019607E-2</v>
      </c>
      <c r="AD929" s="186">
        <f t="shared" si="898"/>
        <v>312112.25</v>
      </c>
      <c r="AE929" s="86">
        <f t="shared" si="928"/>
        <v>4.5758737058857173E-4</v>
      </c>
      <c r="AF929" s="501"/>
      <c r="AG929" s="501"/>
      <c r="AH929" s="101" t="s">
        <v>150</v>
      </c>
      <c r="AI929" s="183">
        <v>6366285</v>
      </c>
      <c r="AJ929" s="151">
        <f>IFERROR(AI929/AF923,"-")</f>
        <v>3.9963534750115111E-2</v>
      </c>
      <c r="AK929" s="183">
        <v>25</v>
      </c>
      <c r="AL929" s="151">
        <f>IFERROR(AK929/AG923,"-")</f>
        <v>0.14450867052023122</v>
      </c>
      <c r="AM929" s="186">
        <f t="shared" si="899"/>
        <v>254651.4</v>
      </c>
      <c r="AN929" s="86">
        <f t="shared" si="929"/>
        <v>1.4299605330892868E-3</v>
      </c>
      <c r="AO929" s="501"/>
      <c r="AP929" s="520"/>
      <c r="AQ929" s="101" t="s">
        <v>150</v>
      </c>
      <c r="AR929" s="183">
        <f t="shared" si="894"/>
        <v>24914360</v>
      </c>
      <c r="AS929" s="151">
        <f>IFERROR(AR929/AO923,"-")</f>
        <v>2.2147379766551466E-2</v>
      </c>
      <c r="AT929" s="183">
        <f t="shared" si="895"/>
        <v>170</v>
      </c>
      <c r="AU929" s="151">
        <f>IFERROR(AT929/AP923,"-")</f>
        <v>9.8436595251881878E-2</v>
      </c>
      <c r="AV929" s="186">
        <f t="shared" si="900"/>
        <v>146555.0588235294</v>
      </c>
      <c r="AW929" s="86">
        <f t="shared" si="930"/>
        <v>9.7237316250071495E-3</v>
      </c>
      <c r="AX929" s="98"/>
      <c r="AY929" s="66"/>
      <c r="AZ929" s="66"/>
      <c r="BA929" s="66"/>
      <c r="BB929" s="66"/>
      <c r="BC929" s="66"/>
      <c r="BD929" s="66"/>
      <c r="BE929" s="66"/>
      <c r="BF929" s="66"/>
      <c r="BG929" s="66"/>
      <c r="BH929" s="66"/>
      <c r="BI929" s="66"/>
      <c r="BP929" s="132"/>
      <c r="BQ929" s="132"/>
      <c r="BR929" s="132"/>
      <c r="BS929" s="132"/>
      <c r="BU929" s="66"/>
      <c r="BV929" s="124"/>
    </row>
    <row r="930" spans="2:74" s="10" customFormat="1" ht="14.25" customHeight="1">
      <c r="B930" s="505"/>
      <c r="C930" s="507"/>
      <c r="D930" s="494"/>
      <c r="E930" s="501"/>
      <c r="F930" s="501"/>
      <c r="G930" s="101" t="s">
        <v>160</v>
      </c>
      <c r="H930" s="183">
        <v>0</v>
      </c>
      <c r="I930" s="151">
        <f>IFERROR(H930/E923,"-")</f>
        <v>0</v>
      </c>
      <c r="J930" s="183">
        <v>0</v>
      </c>
      <c r="K930" s="151">
        <f>IFERROR(J930/F923,"-")</f>
        <v>0</v>
      </c>
      <c r="L930" s="186" t="str">
        <f t="shared" si="896"/>
        <v>-</v>
      </c>
      <c r="M930" s="86">
        <f t="shared" si="926"/>
        <v>0</v>
      </c>
      <c r="N930" s="501"/>
      <c r="O930" s="501"/>
      <c r="P930" s="101" t="s">
        <v>160</v>
      </c>
      <c r="Q930" s="183">
        <v>0</v>
      </c>
      <c r="R930" s="151">
        <f>IFERROR(Q930/N923,"-")</f>
        <v>0</v>
      </c>
      <c r="S930" s="183">
        <v>0</v>
      </c>
      <c r="T930" s="151">
        <f>IFERROR(S930/O923,"-")</f>
        <v>0</v>
      </c>
      <c r="U930" s="186" t="str">
        <f t="shared" si="897"/>
        <v>-</v>
      </c>
      <c r="V930" s="86">
        <f t="shared" si="927"/>
        <v>0</v>
      </c>
      <c r="W930" s="501"/>
      <c r="X930" s="501"/>
      <c r="Y930" s="101" t="s">
        <v>160</v>
      </c>
      <c r="Z930" s="183">
        <v>0</v>
      </c>
      <c r="AA930" s="151">
        <f>IFERROR(Z930/W923,"-")</f>
        <v>0</v>
      </c>
      <c r="AB930" s="183">
        <v>0</v>
      </c>
      <c r="AC930" s="151">
        <f>IFERROR(AB930/X923,"-")</f>
        <v>0</v>
      </c>
      <c r="AD930" s="186" t="str">
        <f t="shared" si="898"/>
        <v>-</v>
      </c>
      <c r="AE930" s="86">
        <f t="shared" si="928"/>
        <v>0</v>
      </c>
      <c r="AF930" s="501"/>
      <c r="AG930" s="501"/>
      <c r="AH930" s="101" t="s">
        <v>160</v>
      </c>
      <c r="AI930" s="183">
        <v>0</v>
      </c>
      <c r="AJ930" s="151">
        <f>IFERROR(AI930/AF923,"-")</f>
        <v>0</v>
      </c>
      <c r="AK930" s="183">
        <v>0</v>
      </c>
      <c r="AL930" s="151">
        <f>IFERROR(AK930/AG923,"-")</f>
        <v>0</v>
      </c>
      <c r="AM930" s="186" t="str">
        <f t="shared" si="899"/>
        <v>-</v>
      </c>
      <c r="AN930" s="86">
        <f t="shared" si="929"/>
        <v>0</v>
      </c>
      <c r="AO930" s="501"/>
      <c r="AP930" s="520"/>
      <c r="AQ930" s="101" t="s">
        <v>160</v>
      </c>
      <c r="AR930" s="183">
        <f t="shared" si="894"/>
        <v>0</v>
      </c>
      <c r="AS930" s="151">
        <f>IFERROR(AR930/AO923,"-")</f>
        <v>0</v>
      </c>
      <c r="AT930" s="183">
        <f t="shared" si="895"/>
        <v>0</v>
      </c>
      <c r="AU930" s="151">
        <f>IFERROR(AT930/AP923,"-")</f>
        <v>0</v>
      </c>
      <c r="AV930" s="186" t="str">
        <f t="shared" si="900"/>
        <v>-</v>
      </c>
      <c r="AW930" s="86">
        <f t="shared" si="930"/>
        <v>0</v>
      </c>
      <c r="AX930" s="98"/>
      <c r="AY930" s="66"/>
      <c r="AZ930" s="66"/>
      <c r="BA930" s="66"/>
      <c r="BB930" s="66"/>
      <c r="BC930" s="66"/>
      <c r="BD930" s="66"/>
      <c r="BE930" s="66"/>
      <c r="BF930" s="66"/>
      <c r="BG930" s="66"/>
      <c r="BH930" s="66"/>
      <c r="BI930" s="66"/>
      <c r="BP930" s="132"/>
      <c r="BQ930" s="132"/>
      <c r="BR930" s="132"/>
      <c r="BS930" s="132"/>
      <c r="BU930" s="66"/>
      <c r="BV930" s="124"/>
    </row>
    <row r="931" spans="2:74" s="10" customFormat="1" ht="14.25" customHeight="1">
      <c r="B931" s="505"/>
      <c r="C931" s="507"/>
      <c r="D931" s="494"/>
      <c r="E931" s="501"/>
      <c r="F931" s="501"/>
      <c r="G931" s="101" t="s">
        <v>151</v>
      </c>
      <c r="H931" s="183">
        <v>544659</v>
      </c>
      <c r="I931" s="151">
        <f>IFERROR(H931/E923,"-")</f>
        <v>6.935398994175571E-4</v>
      </c>
      <c r="J931" s="183">
        <v>9</v>
      </c>
      <c r="K931" s="151">
        <f>IFERROR(J931/F923,"-")</f>
        <v>7.0477682067345343E-3</v>
      </c>
      <c r="L931" s="186">
        <f t="shared" si="896"/>
        <v>60517.666666666664</v>
      </c>
      <c r="M931" s="86">
        <f t="shared" si="926"/>
        <v>5.147857919121432E-4</v>
      </c>
      <c r="N931" s="501"/>
      <c r="O931" s="501"/>
      <c r="P931" s="101" t="s">
        <v>151</v>
      </c>
      <c r="Q931" s="183">
        <v>119073</v>
      </c>
      <c r="R931" s="151">
        <f>IFERROR(Q931/N923,"-")</f>
        <v>9.6655442298106055E-4</v>
      </c>
      <c r="S931" s="183">
        <v>3</v>
      </c>
      <c r="T931" s="151">
        <f>IFERROR(S931/O923,"-")</f>
        <v>1.7142857142857144E-2</v>
      </c>
      <c r="U931" s="186">
        <f t="shared" si="897"/>
        <v>39691</v>
      </c>
      <c r="V931" s="86">
        <f t="shared" si="927"/>
        <v>1.715952639707144E-4</v>
      </c>
      <c r="W931" s="501"/>
      <c r="X931" s="501"/>
      <c r="Y931" s="101" t="s">
        <v>151</v>
      </c>
      <c r="Z931" s="183">
        <v>0</v>
      </c>
      <c r="AA931" s="151">
        <f>IFERROR(Z931/W923,"-")</f>
        <v>0</v>
      </c>
      <c r="AB931" s="183">
        <v>0</v>
      </c>
      <c r="AC931" s="151">
        <f>IFERROR(AB931/X923,"-")</f>
        <v>0</v>
      </c>
      <c r="AD931" s="186" t="str">
        <f t="shared" si="898"/>
        <v>-</v>
      </c>
      <c r="AE931" s="86">
        <f t="shared" si="928"/>
        <v>0</v>
      </c>
      <c r="AF931" s="501"/>
      <c r="AG931" s="501"/>
      <c r="AH931" s="101" t="s">
        <v>151</v>
      </c>
      <c r="AI931" s="183">
        <v>0</v>
      </c>
      <c r="AJ931" s="151">
        <f>IFERROR(AI931/AF923,"-")</f>
        <v>0</v>
      </c>
      <c r="AK931" s="183">
        <v>0</v>
      </c>
      <c r="AL931" s="151">
        <f>IFERROR(AK931/AG923,"-")</f>
        <v>0</v>
      </c>
      <c r="AM931" s="186" t="str">
        <f t="shared" si="899"/>
        <v>-</v>
      </c>
      <c r="AN931" s="86">
        <f t="shared" si="929"/>
        <v>0</v>
      </c>
      <c r="AO931" s="501"/>
      <c r="AP931" s="520"/>
      <c r="AQ931" s="101" t="s">
        <v>151</v>
      </c>
      <c r="AR931" s="183">
        <f t="shared" si="894"/>
        <v>663732</v>
      </c>
      <c r="AS931" s="151">
        <f>IFERROR(AR931/AO923,"-")</f>
        <v>5.9001815287299116E-4</v>
      </c>
      <c r="AT931" s="183">
        <f t="shared" si="895"/>
        <v>12</v>
      </c>
      <c r="AU931" s="151">
        <f>IFERROR(AT931/AP923,"-")</f>
        <v>6.9484655471916618E-3</v>
      </c>
      <c r="AV931" s="186">
        <f t="shared" si="900"/>
        <v>55311</v>
      </c>
      <c r="AW931" s="86">
        <f t="shared" si="930"/>
        <v>6.863810558828576E-4</v>
      </c>
      <c r="AX931" s="98"/>
      <c r="AY931" s="66"/>
      <c r="AZ931" s="66"/>
      <c r="BA931" s="66"/>
      <c r="BB931" s="66"/>
      <c r="BC931" s="66"/>
      <c r="BD931" s="66"/>
      <c r="BE931" s="66"/>
      <c r="BF931" s="66"/>
      <c r="BG931" s="66"/>
      <c r="BH931" s="66"/>
      <c r="BI931" s="66"/>
      <c r="BP931" s="132"/>
      <c r="BQ931" s="132"/>
      <c r="BR931" s="132"/>
      <c r="BS931" s="132"/>
      <c r="BU931" s="66"/>
      <c r="BV931" s="124"/>
    </row>
    <row r="932" spans="2:74" s="10" customFormat="1" ht="14.25" customHeight="1">
      <c r="B932" s="505"/>
      <c r="C932" s="507"/>
      <c r="D932" s="494"/>
      <c r="E932" s="501"/>
      <c r="F932" s="501"/>
      <c r="G932" s="101" t="s">
        <v>152</v>
      </c>
      <c r="H932" s="183">
        <v>320182</v>
      </c>
      <c r="I932" s="151">
        <f>IFERROR(H932/E923,"-")</f>
        <v>4.0770278665240502E-4</v>
      </c>
      <c r="J932" s="183">
        <v>34</v>
      </c>
      <c r="K932" s="151">
        <f>IFERROR(J932/F923,"-")</f>
        <v>2.6624902114330461E-2</v>
      </c>
      <c r="L932" s="186">
        <f t="shared" si="896"/>
        <v>9417.1176470588234</v>
      </c>
      <c r="M932" s="86">
        <f t="shared" si="926"/>
        <v>1.9447463250014299E-3</v>
      </c>
      <c r="N932" s="501"/>
      <c r="O932" s="501"/>
      <c r="P932" s="101" t="s">
        <v>152</v>
      </c>
      <c r="Q932" s="183">
        <v>177391</v>
      </c>
      <c r="R932" s="151">
        <f>IFERROR(Q932/N923,"-")</f>
        <v>1.4399406720837916E-3</v>
      </c>
      <c r="S932" s="183">
        <v>5</v>
      </c>
      <c r="T932" s="151">
        <f>IFERROR(S932/O923,"-")</f>
        <v>2.8571428571428571E-2</v>
      </c>
      <c r="U932" s="186">
        <f t="shared" si="897"/>
        <v>35478.199999999997</v>
      </c>
      <c r="V932" s="86">
        <f t="shared" si="927"/>
        <v>2.8599210661785733E-4</v>
      </c>
      <c r="W932" s="501"/>
      <c r="X932" s="501"/>
      <c r="Y932" s="101" t="s">
        <v>152</v>
      </c>
      <c r="Z932" s="183">
        <v>11279</v>
      </c>
      <c r="AA932" s="151">
        <f>IFERROR(Z932/W923,"-")</f>
        <v>1.975051556392809E-4</v>
      </c>
      <c r="AB932" s="183">
        <v>2</v>
      </c>
      <c r="AC932" s="151">
        <f>IFERROR(AB932/X923,"-")</f>
        <v>1.9607843137254902E-2</v>
      </c>
      <c r="AD932" s="186">
        <f t="shared" si="898"/>
        <v>5639.5</v>
      </c>
      <c r="AE932" s="86">
        <f t="shared" si="928"/>
        <v>1.1439684264714293E-4</v>
      </c>
      <c r="AF932" s="501"/>
      <c r="AG932" s="501"/>
      <c r="AH932" s="101" t="s">
        <v>152</v>
      </c>
      <c r="AI932" s="183">
        <v>89454</v>
      </c>
      <c r="AJ932" s="151">
        <f>IFERROR(AI932/AF923,"-")</f>
        <v>5.6153597231930346E-4</v>
      </c>
      <c r="AK932" s="183">
        <v>9</v>
      </c>
      <c r="AL932" s="151">
        <f>IFERROR(AK932/AG923,"-")</f>
        <v>5.2023121387283239E-2</v>
      </c>
      <c r="AM932" s="186">
        <f t="shared" si="899"/>
        <v>9939.3333333333339</v>
      </c>
      <c r="AN932" s="86">
        <f t="shared" si="929"/>
        <v>5.147857919121432E-4</v>
      </c>
      <c r="AO932" s="501"/>
      <c r="AP932" s="520"/>
      <c r="AQ932" s="101" t="s">
        <v>152</v>
      </c>
      <c r="AR932" s="183">
        <f t="shared" si="894"/>
        <v>598306</v>
      </c>
      <c r="AS932" s="151">
        <f>IFERROR(AR932/AO923,"-")</f>
        <v>5.3185834188019848E-4</v>
      </c>
      <c r="AT932" s="183">
        <f t="shared" si="895"/>
        <v>50</v>
      </c>
      <c r="AU932" s="151">
        <f>IFERROR(AT932/AP923,"-")</f>
        <v>2.8951939779965258E-2</v>
      </c>
      <c r="AV932" s="186">
        <f t="shared" si="900"/>
        <v>11966.12</v>
      </c>
      <c r="AW932" s="86">
        <f t="shared" si="930"/>
        <v>2.8599210661785735E-3</v>
      </c>
      <c r="AX932" s="98"/>
      <c r="AY932" s="66"/>
      <c r="AZ932" s="66"/>
      <c r="BA932" s="66"/>
      <c r="BB932" s="66"/>
      <c r="BC932" s="66"/>
      <c r="BD932" s="66"/>
      <c r="BE932" s="66"/>
      <c r="BF932" s="66"/>
      <c r="BG932" s="66"/>
      <c r="BH932" s="66"/>
      <c r="BI932" s="66"/>
      <c r="BP932" s="132"/>
      <c r="BQ932" s="132"/>
      <c r="BR932" s="132"/>
      <c r="BS932" s="132"/>
      <c r="BU932" s="66"/>
      <c r="BV932" s="124"/>
    </row>
    <row r="933" spans="2:74" s="10" customFormat="1" ht="14.25" customHeight="1">
      <c r="B933" s="505"/>
      <c r="C933" s="507"/>
      <c r="D933" s="494"/>
      <c r="E933" s="501"/>
      <c r="F933" s="501"/>
      <c r="G933" s="101" t="s">
        <v>153</v>
      </c>
      <c r="H933" s="183">
        <v>128849</v>
      </c>
      <c r="I933" s="151">
        <f>IFERROR(H933/E923,"-")</f>
        <v>1.6406948659629752E-4</v>
      </c>
      <c r="J933" s="183">
        <v>6</v>
      </c>
      <c r="K933" s="151">
        <f>IFERROR(J933/F923,"-")</f>
        <v>4.6985121378230231E-3</v>
      </c>
      <c r="L933" s="186">
        <f t="shared" si="896"/>
        <v>21474.833333333332</v>
      </c>
      <c r="M933" s="86">
        <f t="shared" si="926"/>
        <v>3.431905279414288E-4</v>
      </c>
      <c r="N933" s="501"/>
      <c r="O933" s="501"/>
      <c r="P933" s="101" t="s">
        <v>153</v>
      </c>
      <c r="Q933" s="183">
        <v>5091</v>
      </c>
      <c r="R933" s="151">
        <f>IFERROR(Q933/N923,"-")</f>
        <v>4.1325309410165019E-5</v>
      </c>
      <c r="S933" s="183">
        <v>1</v>
      </c>
      <c r="T933" s="151">
        <f>IFERROR(S933/O923,"-")</f>
        <v>5.7142857142857143E-3</v>
      </c>
      <c r="U933" s="186">
        <f t="shared" si="897"/>
        <v>5091</v>
      </c>
      <c r="V933" s="86">
        <f t="shared" si="927"/>
        <v>5.7198421323571467E-5</v>
      </c>
      <c r="W933" s="501"/>
      <c r="X933" s="501"/>
      <c r="Y933" s="101" t="s">
        <v>153</v>
      </c>
      <c r="Z933" s="183">
        <v>3000</v>
      </c>
      <c r="AA933" s="151">
        <f>IFERROR(Z933/W923,"-")</f>
        <v>5.2532624072864849E-5</v>
      </c>
      <c r="AB933" s="183">
        <v>1</v>
      </c>
      <c r="AC933" s="151">
        <f>IFERROR(AB933/X923,"-")</f>
        <v>9.8039215686274508E-3</v>
      </c>
      <c r="AD933" s="186">
        <f t="shared" si="898"/>
        <v>3000</v>
      </c>
      <c r="AE933" s="86">
        <f t="shared" si="928"/>
        <v>5.7198421323571467E-5</v>
      </c>
      <c r="AF933" s="501"/>
      <c r="AG933" s="501"/>
      <c r="AH933" s="101" t="s">
        <v>153</v>
      </c>
      <c r="AI933" s="183">
        <v>89881</v>
      </c>
      <c r="AJ933" s="151">
        <f>IFERROR(AI933/AF923,"-")</f>
        <v>5.6421640986463787E-4</v>
      </c>
      <c r="AK933" s="183">
        <v>2</v>
      </c>
      <c r="AL933" s="151">
        <f>IFERROR(AK933/AG923,"-")</f>
        <v>1.1560693641618497E-2</v>
      </c>
      <c r="AM933" s="186">
        <f t="shared" si="899"/>
        <v>44940.5</v>
      </c>
      <c r="AN933" s="86">
        <f t="shared" si="929"/>
        <v>1.1439684264714293E-4</v>
      </c>
      <c r="AO933" s="501"/>
      <c r="AP933" s="520"/>
      <c r="AQ933" s="101" t="s">
        <v>153</v>
      </c>
      <c r="AR933" s="183">
        <f t="shared" si="894"/>
        <v>226821</v>
      </c>
      <c r="AS933" s="151">
        <f>IFERROR(AR933/AO923,"-")</f>
        <v>2.0163033792676069E-4</v>
      </c>
      <c r="AT933" s="183">
        <f t="shared" si="895"/>
        <v>10</v>
      </c>
      <c r="AU933" s="151">
        <f>IFERROR(AT933/AP923,"-")</f>
        <v>5.7903879559930514E-3</v>
      </c>
      <c r="AV933" s="186">
        <f t="shared" si="900"/>
        <v>22682.1</v>
      </c>
      <c r="AW933" s="86">
        <f t="shared" si="930"/>
        <v>5.7198421323571467E-4</v>
      </c>
      <c r="AX933" s="98"/>
      <c r="AY933" s="66"/>
      <c r="AZ933" s="66"/>
      <c r="BA933" s="66"/>
      <c r="BB933" s="66"/>
      <c r="BC933" s="66"/>
      <c r="BD933" s="66"/>
      <c r="BE933" s="66"/>
      <c r="BF933" s="66"/>
      <c r="BG933" s="66"/>
      <c r="BH933" s="66"/>
      <c r="BI933" s="66"/>
      <c r="BP933" s="132"/>
      <c r="BQ933" s="132"/>
      <c r="BR933" s="132"/>
      <c r="BS933" s="132"/>
      <c r="BU933" s="66"/>
      <c r="BV933" s="124"/>
    </row>
    <row r="934" spans="2:74" s="10" customFormat="1" ht="14.25" customHeight="1">
      <c r="B934" s="505"/>
      <c r="C934" s="507"/>
      <c r="D934" s="494"/>
      <c r="E934" s="501"/>
      <c r="F934" s="501"/>
      <c r="G934" s="101" t="s">
        <v>154</v>
      </c>
      <c r="H934" s="183">
        <v>3379091</v>
      </c>
      <c r="I934" s="151">
        <f>IFERROR(H934/E923,"-")</f>
        <v>4.302755361176025E-3</v>
      </c>
      <c r="J934" s="183">
        <v>11</v>
      </c>
      <c r="K934" s="151">
        <f>IFERROR(J934/F923,"-")</f>
        <v>8.6139389193422081E-3</v>
      </c>
      <c r="L934" s="186">
        <f t="shared" si="896"/>
        <v>307190.09090909088</v>
      </c>
      <c r="M934" s="86">
        <f t="shared" si="926"/>
        <v>6.2918263455928613E-4</v>
      </c>
      <c r="N934" s="501"/>
      <c r="O934" s="501"/>
      <c r="P934" s="101" t="s">
        <v>154</v>
      </c>
      <c r="Q934" s="183">
        <v>5026</v>
      </c>
      <c r="R934" s="151">
        <f>IFERROR(Q934/N923,"-")</f>
        <v>4.0797683185128535E-5</v>
      </c>
      <c r="S934" s="183">
        <v>1</v>
      </c>
      <c r="T934" s="151">
        <f>IFERROR(S934/O923,"-")</f>
        <v>5.7142857142857143E-3</v>
      </c>
      <c r="U934" s="186">
        <f t="shared" si="897"/>
        <v>5026</v>
      </c>
      <c r="V934" s="86">
        <f t="shared" si="927"/>
        <v>5.7198421323571467E-5</v>
      </c>
      <c r="W934" s="501"/>
      <c r="X934" s="501"/>
      <c r="Y934" s="101" t="s">
        <v>154</v>
      </c>
      <c r="Z934" s="183">
        <v>444</v>
      </c>
      <c r="AA934" s="151">
        <f>IFERROR(Z934/W923,"-")</f>
        <v>7.7748283627839983E-6</v>
      </c>
      <c r="AB934" s="183">
        <v>1</v>
      </c>
      <c r="AC934" s="151">
        <f>IFERROR(AB934/X923,"-")</f>
        <v>9.8039215686274508E-3</v>
      </c>
      <c r="AD934" s="186">
        <f t="shared" si="898"/>
        <v>444</v>
      </c>
      <c r="AE934" s="86">
        <f t="shared" si="928"/>
        <v>5.7198421323571467E-5</v>
      </c>
      <c r="AF934" s="501"/>
      <c r="AG934" s="501"/>
      <c r="AH934" s="101" t="s">
        <v>154</v>
      </c>
      <c r="AI934" s="183">
        <v>868332</v>
      </c>
      <c r="AJ934" s="151">
        <f>IFERROR(AI934/AF923,"-")</f>
        <v>5.4508423761482488E-3</v>
      </c>
      <c r="AK934" s="183">
        <v>5</v>
      </c>
      <c r="AL934" s="151">
        <f>IFERROR(AK934/AG923,"-")</f>
        <v>2.8901734104046242E-2</v>
      </c>
      <c r="AM934" s="186">
        <f t="shared" si="899"/>
        <v>173666.4</v>
      </c>
      <c r="AN934" s="86">
        <f t="shared" si="929"/>
        <v>2.8599210661785733E-4</v>
      </c>
      <c r="AO934" s="501"/>
      <c r="AP934" s="520"/>
      <c r="AQ934" s="101" t="s">
        <v>154</v>
      </c>
      <c r="AR934" s="183">
        <f t="shared" si="894"/>
        <v>4252893</v>
      </c>
      <c r="AS934" s="151">
        <f>IFERROR(AR934/AO923,"-")</f>
        <v>3.7805681694215048E-3</v>
      </c>
      <c r="AT934" s="183">
        <f t="shared" si="895"/>
        <v>18</v>
      </c>
      <c r="AU934" s="151">
        <f>IFERROR(AT934/AP923,"-")</f>
        <v>1.0422698320787493E-2</v>
      </c>
      <c r="AV934" s="186">
        <f t="shared" si="900"/>
        <v>236271.83333333334</v>
      </c>
      <c r="AW934" s="86">
        <f t="shared" si="930"/>
        <v>1.0295715838242864E-3</v>
      </c>
      <c r="AX934" s="98"/>
      <c r="AY934" s="66"/>
      <c r="AZ934" s="66"/>
      <c r="BA934" s="66"/>
      <c r="BB934" s="66"/>
      <c r="BC934" s="66"/>
      <c r="BD934" s="66"/>
      <c r="BE934" s="66"/>
      <c r="BF934" s="66"/>
      <c r="BG934" s="66"/>
      <c r="BH934" s="66"/>
      <c r="BI934" s="66"/>
      <c r="BP934" s="132"/>
      <c r="BQ934" s="132"/>
      <c r="BR934" s="132"/>
      <c r="BS934" s="132"/>
      <c r="BU934" s="66"/>
      <c r="BV934" s="124"/>
    </row>
    <row r="935" spans="2:74" s="10" customFormat="1" ht="14.25" customHeight="1">
      <c r="B935" s="505"/>
      <c r="C935" s="507"/>
      <c r="D935" s="494"/>
      <c r="E935" s="501"/>
      <c r="F935" s="501"/>
      <c r="G935" s="101" t="s">
        <v>155</v>
      </c>
      <c r="H935" s="183">
        <v>4142987</v>
      </c>
      <c r="I935" s="151">
        <f>IFERROR(H935/E923,"-")</f>
        <v>5.2754600351196737E-3</v>
      </c>
      <c r="J935" s="183">
        <v>145</v>
      </c>
      <c r="K935" s="151">
        <f>IFERROR(J935/F923,"-")</f>
        <v>0.11354737666405638</v>
      </c>
      <c r="L935" s="186">
        <f t="shared" si="896"/>
        <v>28572.324137931035</v>
      </c>
      <c r="M935" s="86">
        <f t="shared" si="926"/>
        <v>8.2937710919178623E-3</v>
      </c>
      <c r="N935" s="501"/>
      <c r="O935" s="501"/>
      <c r="P935" s="101" t="s">
        <v>155</v>
      </c>
      <c r="Q935" s="183">
        <v>948899</v>
      </c>
      <c r="R935" s="151">
        <f>IFERROR(Q935/N923,"-")</f>
        <v>7.7025230355521855E-3</v>
      </c>
      <c r="S935" s="183">
        <v>23</v>
      </c>
      <c r="T935" s="151">
        <f>IFERROR(S935/O923,"-")</f>
        <v>0.13142857142857142</v>
      </c>
      <c r="U935" s="186">
        <f t="shared" si="897"/>
        <v>41256.478260869568</v>
      </c>
      <c r="V935" s="86">
        <f t="shared" si="927"/>
        <v>1.3155636904421438E-3</v>
      </c>
      <c r="W935" s="501"/>
      <c r="X935" s="501"/>
      <c r="Y935" s="101" t="s">
        <v>155</v>
      </c>
      <c r="Z935" s="183">
        <v>272814</v>
      </c>
      <c r="AA935" s="151">
        <f>IFERROR(Z935/W923,"-")</f>
        <v>4.7772117679381835E-3</v>
      </c>
      <c r="AB935" s="183">
        <v>10</v>
      </c>
      <c r="AC935" s="151">
        <f>IFERROR(AB935/X923,"-")</f>
        <v>9.8039215686274508E-2</v>
      </c>
      <c r="AD935" s="186">
        <f t="shared" si="898"/>
        <v>27281.4</v>
      </c>
      <c r="AE935" s="86">
        <f t="shared" si="928"/>
        <v>5.7198421323571467E-4</v>
      </c>
      <c r="AF935" s="501"/>
      <c r="AG935" s="501"/>
      <c r="AH935" s="101" t="s">
        <v>155</v>
      </c>
      <c r="AI935" s="183">
        <v>949431</v>
      </c>
      <c r="AJ935" s="151">
        <f>IFERROR(AI935/AF923,"-")</f>
        <v>5.9599309112514662E-3</v>
      </c>
      <c r="AK935" s="183">
        <v>25</v>
      </c>
      <c r="AL935" s="151">
        <f>IFERROR(AK935/AG923,"-")</f>
        <v>0.14450867052023122</v>
      </c>
      <c r="AM935" s="186">
        <f t="shared" si="899"/>
        <v>37977.24</v>
      </c>
      <c r="AN935" s="86">
        <f t="shared" si="929"/>
        <v>1.4299605330892868E-3</v>
      </c>
      <c r="AO935" s="501"/>
      <c r="AP935" s="520"/>
      <c r="AQ935" s="101" t="s">
        <v>155</v>
      </c>
      <c r="AR935" s="183">
        <f t="shared" si="894"/>
        <v>6314131</v>
      </c>
      <c r="AS935" s="151">
        <f>IFERROR(AR935/AO923,"-")</f>
        <v>5.6128857876644378E-3</v>
      </c>
      <c r="AT935" s="183">
        <f t="shared" si="895"/>
        <v>203</v>
      </c>
      <c r="AU935" s="151">
        <f>IFERROR(AT935/AP923,"-")</f>
        <v>0.11754487550665894</v>
      </c>
      <c r="AV935" s="186">
        <f t="shared" si="900"/>
        <v>31104.093596059112</v>
      </c>
      <c r="AW935" s="86">
        <f t="shared" si="930"/>
        <v>1.1611279528685008E-2</v>
      </c>
      <c r="AX935" s="98"/>
      <c r="AY935" s="66"/>
      <c r="AZ935" s="66"/>
      <c r="BA935" s="66"/>
      <c r="BB935" s="66"/>
      <c r="BC935" s="66"/>
      <c r="BD935" s="66"/>
      <c r="BE935" s="66"/>
      <c r="BF935" s="66"/>
      <c r="BG935" s="66"/>
      <c r="BH935" s="66"/>
      <c r="BI935" s="66"/>
      <c r="BP935" s="132"/>
      <c r="BQ935" s="132"/>
      <c r="BR935" s="132"/>
      <c r="BS935" s="132"/>
      <c r="BU935" s="66"/>
      <c r="BV935" s="124"/>
    </row>
    <row r="936" spans="2:74" s="10" customFormat="1" ht="14.25" customHeight="1">
      <c r="B936" s="505"/>
      <c r="C936" s="507"/>
      <c r="D936" s="494"/>
      <c r="E936" s="501"/>
      <c r="F936" s="501"/>
      <c r="G936" s="101" t="s">
        <v>156</v>
      </c>
      <c r="H936" s="183">
        <v>6815962</v>
      </c>
      <c r="I936" s="151">
        <f>IFERROR(H936/E923,"-")</f>
        <v>8.6790847115606109E-3</v>
      </c>
      <c r="J936" s="183">
        <v>121</v>
      </c>
      <c r="K936" s="151">
        <f>IFERROR(J936/F923,"-")</f>
        <v>9.4753328112764296E-2</v>
      </c>
      <c r="L936" s="186">
        <f t="shared" si="896"/>
        <v>56330.264462809915</v>
      </c>
      <c r="M936" s="86">
        <f t="shared" si="926"/>
        <v>6.921008980152148E-3</v>
      </c>
      <c r="N936" s="501"/>
      <c r="O936" s="501"/>
      <c r="P936" s="101" t="s">
        <v>156</v>
      </c>
      <c r="Q936" s="183">
        <v>685957</v>
      </c>
      <c r="R936" s="151">
        <f>IFERROR(Q936/N923,"-")</f>
        <v>5.5681369607284556E-3</v>
      </c>
      <c r="S936" s="183">
        <v>13</v>
      </c>
      <c r="T936" s="151">
        <f>IFERROR(S936/O923,"-")</f>
        <v>7.4285714285714288E-2</v>
      </c>
      <c r="U936" s="186">
        <f t="shared" si="897"/>
        <v>52765.923076923078</v>
      </c>
      <c r="V936" s="86">
        <f t="shared" si="927"/>
        <v>7.4357947720642907E-4</v>
      </c>
      <c r="W936" s="501"/>
      <c r="X936" s="501"/>
      <c r="Y936" s="101" t="s">
        <v>156</v>
      </c>
      <c r="Z936" s="183">
        <v>639777</v>
      </c>
      <c r="AA936" s="151">
        <f>IFERROR(Z936/W923,"-")</f>
        <v>1.1203054877155085E-2</v>
      </c>
      <c r="AB936" s="183">
        <v>7</v>
      </c>
      <c r="AC936" s="151">
        <f>IFERROR(AB936/X923,"-")</f>
        <v>6.8627450980392163E-2</v>
      </c>
      <c r="AD936" s="186">
        <f t="shared" si="898"/>
        <v>91396.71428571429</v>
      </c>
      <c r="AE936" s="86">
        <f t="shared" si="928"/>
        <v>4.0038894926500027E-4</v>
      </c>
      <c r="AF936" s="501"/>
      <c r="AG936" s="501"/>
      <c r="AH936" s="101" t="s">
        <v>156</v>
      </c>
      <c r="AI936" s="183">
        <v>5688841</v>
      </c>
      <c r="AJ936" s="151">
        <f>IFERROR(AI936/AF923,"-")</f>
        <v>3.5710967226786045E-2</v>
      </c>
      <c r="AK936" s="183">
        <v>24</v>
      </c>
      <c r="AL936" s="151">
        <f>IFERROR(AK936/AG923,"-")</f>
        <v>0.13872832369942195</v>
      </c>
      <c r="AM936" s="186">
        <f t="shared" si="899"/>
        <v>237035.04166666666</v>
      </c>
      <c r="AN936" s="86">
        <f t="shared" si="929"/>
        <v>1.3727621117657152E-3</v>
      </c>
      <c r="AO936" s="501"/>
      <c r="AP936" s="520"/>
      <c r="AQ936" s="101" t="s">
        <v>156</v>
      </c>
      <c r="AR936" s="183">
        <f t="shared" si="894"/>
        <v>13830537</v>
      </c>
      <c r="AS936" s="151">
        <f>IFERROR(AR936/AO923,"-")</f>
        <v>1.2294522328261347E-2</v>
      </c>
      <c r="AT936" s="183">
        <f t="shared" si="895"/>
        <v>165</v>
      </c>
      <c r="AU936" s="151">
        <f>IFERROR(AT936/AP923,"-")</f>
        <v>9.5541401273885357E-2</v>
      </c>
      <c r="AV936" s="186">
        <f t="shared" si="900"/>
        <v>83821.436363636371</v>
      </c>
      <c r="AW936" s="86">
        <f t="shared" si="930"/>
        <v>9.4377395183892921E-3</v>
      </c>
      <c r="AX936" s="98"/>
      <c r="AY936" s="66"/>
      <c r="AZ936" s="66"/>
      <c r="BA936" s="66"/>
      <c r="BB936" s="66"/>
      <c r="BC936" s="66"/>
      <c r="BD936" s="66"/>
      <c r="BE936" s="66"/>
      <c r="BF936" s="66"/>
      <c r="BG936" s="66"/>
      <c r="BH936" s="66"/>
      <c r="BI936" s="66"/>
      <c r="BP936" s="132"/>
      <c r="BQ936" s="132"/>
      <c r="BR936" s="132"/>
      <c r="BS936" s="132"/>
      <c r="BU936" s="66"/>
      <c r="BV936" s="124"/>
    </row>
    <row r="937" spans="2:74" s="10" customFormat="1" ht="14.25" customHeight="1">
      <c r="B937" s="505"/>
      <c r="C937" s="507"/>
      <c r="D937" s="494"/>
      <c r="E937" s="501"/>
      <c r="F937" s="501"/>
      <c r="G937" s="101" t="s">
        <v>157</v>
      </c>
      <c r="H937" s="183">
        <v>1838971</v>
      </c>
      <c r="I937" s="151">
        <f>IFERROR(H937/E923,"-")</f>
        <v>2.3416481915690449E-3</v>
      </c>
      <c r="J937" s="183">
        <v>63</v>
      </c>
      <c r="K937" s="151">
        <f>IFERROR(J937/F923,"-")</f>
        <v>4.9334377447141739E-2</v>
      </c>
      <c r="L937" s="186">
        <f t="shared" si="896"/>
        <v>29190.015873015873</v>
      </c>
      <c r="M937" s="86">
        <f t="shared" si="926"/>
        <v>3.6035005433850027E-3</v>
      </c>
      <c r="N937" s="501"/>
      <c r="O937" s="501"/>
      <c r="P937" s="101" t="s">
        <v>157</v>
      </c>
      <c r="Q937" s="183">
        <v>136602</v>
      </c>
      <c r="R937" s="151">
        <f>IFERROR(Q937/N923,"-")</f>
        <v>1.108843039883591E-3</v>
      </c>
      <c r="S937" s="183">
        <v>7</v>
      </c>
      <c r="T937" s="151">
        <f>IFERROR(S937/O923,"-")</f>
        <v>0.04</v>
      </c>
      <c r="U937" s="186">
        <f t="shared" si="897"/>
        <v>19514.571428571428</v>
      </c>
      <c r="V937" s="86">
        <f t="shared" si="927"/>
        <v>4.0038894926500027E-4</v>
      </c>
      <c r="W937" s="501"/>
      <c r="X937" s="501"/>
      <c r="Y937" s="101" t="s">
        <v>157</v>
      </c>
      <c r="Z937" s="183">
        <v>111455</v>
      </c>
      <c r="AA937" s="151">
        <f>IFERROR(Z937/W923,"-")</f>
        <v>1.951674538680384E-3</v>
      </c>
      <c r="AB937" s="183">
        <v>6</v>
      </c>
      <c r="AC937" s="151">
        <f>IFERROR(AB937/X923,"-")</f>
        <v>5.8823529411764705E-2</v>
      </c>
      <c r="AD937" s="186">
        <f t="shared" si="898"/>
        <v>18575.833333333332</v>
      </c>
      <c r="AE937" s="86">
        <f t="shared" si="928"/>
        <v>3.431905279414288E-4</v>
      </c>
      <c r="AF937" s="501"/>
      <c r="AG937" s="501"/>
      <c r="AH937" s="101" t="s">
        <v>157</v>
      </c>
      <c r="AI937" s="183">
        <v>341187</v>
      </c>
      <c r="AJ937" s="151">
        <f>IFERROR(AI937/AF923,"-")</f>
        <v>2.1417574819203862E-3</v>
      </c>
      <c r="AK937" s="183">
        <v>12</v>
      </c>
      <c r="AL937" s="151">
        <f>IFERROR(AK937/AG923,"-")</f>
        <v>6.9364161849710976E-2</v>
      </c>
      <c r="AM937" s="186">
        <f t="shared" si="899"/>
        <v>28432.25</v>
      </c>
      <c r="AN937" s="86">
        <f t="shared" si="929"/>
        <v>6.863810558828576E-4</v>
      </c>
      <c r="AO937" s="501"/>
      <c r="AP937" s="520"/>
      <c r="AQ937" s="101" t="s">
        <v>157</v>
      </c>
      <c r="AR937" s="183">
        <f t="shared" si="894"/>
        <v>2428215</v>
      </c>
      <c r="AS937" s="151">
        <f>IFERROR(AR937/AO923,"-")</f>
        <v>2.1585382791224324E-3</v>
      </c>
      <c r="AT937" s="183">
        <f t="shared" si="895"/>
        <v>88</v>
      </c>
      <c r="AU937" s="151">
        <f>IFERROR(AT937/AP923,"-")</f>
        <v>5.0955414012738856E-2</v>
      </c>
      <c r="AV937" s="186">
        <f t="shared" si="900"/>
        <v>27593.352272727272</v>
      </c>
      <c r="AW937" s="86">
        <f t="shared" si="930"/>
        <v>5.0334610764742891E-3</v>
      </c>
      <c r="AX937" s="98"/>
      <c r="AY937" s="66"/>
      <c r="AZ937" s="66"/>
      <c r="BA937" s="66"/>
      <c r="BB937" s="66"/>
      <c r="BC937" s="66"/>
      <c r="BD937" s="66"/>
      <c r="BE937" s="66"/>
      <c r="BF937" s="66"/>
      <c r="BG937" s="66"/>
      <c r="BH937" s="66"/>
      <c r="BI937" s="66"/>
      <c r="BP937" s="132"/>
      <c r="BQ937" s="132"/>
      <c r="BR937" s="132"/>
      <c r="BS937" s="132"/>
      <c r="BU937" s="66"/>
      <c r="BV937" s="124"/>
    </row>
    <row r="938" spans="2:74" s="10" customFormat="1" ht="14.25" customHeight="1">
      <c r="B938" s="505"/>
      <c r="C938" s="507"/>
      <c r="D938" s="494"/>
      <c r="E938" s="501"/>
      <c r="F938" s="501"/>
      <c r="G938" s="102" t="s">
        <v>158</v>
      </c>
      <c r="H938" s="184">
        <v>1287799</v>
      </c>
      <c r="I938" s="152">
        <f>IFERROR(H938/E923,"-")</f>
        <v>1.6398149831913741E-3</v>
      </c>
      <c r="J938" s="184">
        <v>118</v>
      </c>
      <c r="K938" s="152">
        <f>IFERROR(J938/F923,"-")</f>
        <v>9.2404072043852786E-2</v>
      </c>
      <c r="L938" s="187">
        <f t="shared" si="896"/>
        <v>10913.550847457627</v>
      </c>
      <c r="M938" s="87">
        <f t="shared" si="926"/>
        <v>6.7494137161814337E-3</v>
      </c>
      <c r="N938" s="501"/>
      <c r="O938" s="501"/>
      <c r="P938" s="102" t="s">
        <v>158</v>
      </c>
      <c r="Q938" s="184">
        <v>432685</v>
      </c>
      <c r="R938" s="152">
        <f>IFERROR(Q938/N923,"-")</f>
        <v>3.5122454335370754E-3</v>
      </c>
      <c r="S938" s="184">
        <v>15</v>
      </c>
      <c r="T938" s="152">
        <f>IFERROR(S938/O923,"-")</f>
        <v>8.5714285714285715E-2</v>
      </c>
      <c r="U938" s="187">
        <f t="shared" si="897"/>
        <v>28845.666666666668</v>
      </c>
      <c r="V938" s="87">
        <f t="shared" si="927"/>
        <v>8.57976319853572E-4</v>
      </c>
      <c r="W938" s="501"/>
      <c r="X938" s="501"/>
      <c r="Y938" s="102" t="s">
        <v>158</v>
      </c>
      <c r="Z938" s="184">
        <v>15523</v>
      </c>
      <c r="AA938" s="152">
        <f>IFERROR(Z938/W923,"-")</f>
        <v>2.7182130782769367E-4</v>
      </c>
      <c r="AB938" s="184">
        <v>4</v>
      </c>
      <c r="AC938" s="152">
        <f>IFERROR(AB938/X923,"-")</f>
        <v>3.9215686274509803E-2</v>
      </c>
      <c r="AD938" s="187">
        <f t="shared" si="898"/>
        <v>3880.75</v>
      </c>
      <c r="AE938" s="87">
        <f t="shared" si="928"/>
        <v>2.2879368529428587E-4</v>
      </c>
      <c r="AF938" s="501"/>
      <c r="AG938" s="501"/>
      <c r="AH938" s="102" t="s">
        <v>158</v>
      </c>
      <c r="AI938" s="184">
        <v>202333</v>
      </c>
      <c r="AJ938" s="152">
        <f>IFERROR(AI938/AF923,"-")</f>
        <v>1.2701193673539655E-3</v>
      </c>
      <c r="AK938" s="184">
        <v>18</v>
      </c>
      <c r="AL938" s="152">
        <f>IFERROR(AK938/AG923,"-")</f>
        <v>0.10404624277456648</v>
      </c>
      <c r="AM938" s="187">
        <f t="shared" si="899"/>
        <v>11240.722222222223</v>
      </c>
      <c r="AN938" s="87">
        <f t="shared" si="929"/>
        <v>1.0295715838242864E-3</v>
      </c>
      <c r="AO938" s="501"/>
      <c r="AP938" s="520"/>
      <c r="AQ938" s="102" t="s">
        <v>158</v>
      </c>
      <c r="AR938" s="184">
        <f t="shared" si="894"/>
        <v>1938340</v>
      </c>
      <c r="AS938" s="152">
        <f>IFERROR(AR938/AO923,"-")</f>
        <v>1.7230686277591464E-3</v>
      </c>
      <c r="AT938" s="184">
        <f t="shared" si="895"/>
        <v>155</v>
      </c>
      <c r="AU938" s="152">
        <f>IFERROR(AT938/AP923,"-")</f>
        <v>8.97510133178923E-2</v>
      </c>
      <c r="AV938" s="187">
        <f t="shared" si="900"/>
        <v>12505.41935483871</v>
      </c>
      <c r="AW938" s="87">
        <f t="shared" si="930"/>
        <v>8.8657553051535772E-3</v>
      </c>
      <c r="AX938" s="98"/>
      <c r="AY938" s="66"/>
      <c r="AZ938" s="66"/>
      <c r="BA938" s="66"/>
      <c r="BB938" s="66"/>
      <c r="BC938" s="66"/>
      <c r="BD938" s="66"/>
      <c r="BE938" s="66"/>
      <c r="BF938" s="66"/>
      <c r="BG938" s="66"/>
      <c r="BH938" s="66"/>
      <c r="BI938" s="66"/>
      <c r="BP938" s="132"/>
      <c r="BQ938" s="132"/>
      <c r="BR938" s="132"/>
      <c r="BS938" s="132"/>
      <c r="BU938" s="66"/>
      <c r="BV938" s="124"/>
    </row>
    <row r="939" spans="2:74" s="10" customFormat="1" ht="14.25" customHeight="1">
      <c r="B939" s="505"/>
      <c r="C939" s="508"/>
      <c r="D939" s="495"/>
      <c r="E939" s="502"/>
      <c r="F939" s="502"/>
      <c r="G939" s="103" t="s">
        <v>81</v>
      </c>
      <c r="H939" s="174">
        <v>152739917</v>
      </c>
      <c r="I939" s="152">
        <f>IFERROR(H939/E923,"-")</f>
        <v>0.19449091389883583</v>
      </c>
      <c r="J939" s="184">
        <v>1006</v>
      </c>
      <c r="K939" s="152">
        <f>IFERROR(J939/F923,"-")</f>
        <v>0.78778386844166015</v>
      </c>
      <c r="L939" s="187">
        <f t="shared" si="896"/>
        <v>151828.94333996024</v>
      </c>
      <c r="M939" s="88">
        <f t="shared" si="926"/>
        <v>5.7541611851512901E-2</v>
      </c>
      <c r="N939" s="502"/>
      <c r="O939" s="502"/>
      <c r="P939" s="103" t="s">
        <v>81</v>
      </c>
      <c r="Q939" s="174">
        <v>23163521</v>
      </c>
      <c r="R939" s="152">
        <f>IFERROR(Q939/N923,"-")</f>
        <v>0.1880258637505117</v>
      </c>
      <c r="S939" s="184">
        <v>143</v>
      </c>
      <c r="T939" s="152">
        <f>IFERROR(S939/O923,"-")</f>
        <v>0.81714285714285717</v>
      </c>
      <c r="U939" s="187">
        <f t="shared" si="897"/>
        <v>161982.66433566433</v>
      </c>
      <c r="V939" s="88">
        <f t="shared" si="927"/>
        <v>8.1793742492707201E-3</v>
      </c>
      <c r="W939" s="502"/>
      <c r="X939" s="502"/>
      <c r="Y939" s="103" t="s">
        <v>81</v>
      </c>
      <c r="Z939" s="174">
        <v>11258058</v>
      </c>
      <c r="AA939" s="152">
        <f>IFERROR(Z939/W923,"-")</f>
        <v>0.1971384429015029</v>
      </c>
      <c r="AB939" s="184">
        <v>85</v>
      </c>
      <c r="AC939" s="152">
        <f>IFERROR(AB939/X923,"-")</f>
        <v>0.83333333333333337</v>
      </c>
      <c r="AD939" s="187">
        <f t="shared" si="898"/>
        <v>132447.74117647059</v>
      </c>
      <c r="AE939" s="88">
        <f t="shared" si="928"/>
        <v>4.8618658125035748E-3</v>
      </c>
      <c r="AF939" s="502"/>
      <c r="AG939" s="502"/>
      <c r="AH939" s="103" t="s">
        <v>81</v>
      </c>
      <c r="AI939" s="174">
        <v>37944728</v>
      </c>
      <c r="AJ939" s="152">
        <f>IFERROR(AI939/AF923,"-")</f>
        <v>0.23819314655433521</v>
      </c>
      <c r="AK939" s="184">
        <v>145</v>
      </c>
      <c r="AL939" s="152">
        <f>IFERROR(AK939/AG923,"-")</f>
        <v>0.83815028901734101</v>
      </c>
      <c r="AM939" s="187">
        <f t="shared" si="899"/>
        <v>261687.77931034483</v>
      </c>
      <c r="AN939" s="88">
        <f t="shared" si="929"/>
        <v>8.2937710919178623E-3</v>
      </c>
      <c r="AO939" s="502"/>
      <c r="AP939" s="521"/>
      <c r="AQ939" s="103" t="s">
        <v>81</v>
      </c>
      <c r="AR939" s="174">
        <f t="shared" si="894"/>
        <v>225106224</v>
      </c>
      <c r="AS939" s="152">
        <f>IFERROR(AR939/AO923,"-")</f>
        <v>0.20010600435822562</v>
      </c>
      <c r="AT939" s="184">
        <f t="shared" si="895"/>
        <v>1379</v>
      </c>
      <c r="AU939" s="152">
        <f>IFERROR(AT939/AP923,"-")</f>
        <v>0.79849449913144177</v>
      </c>
      <c r="AV939" s="187">
        <f t="shared" si="900"/>
        <v>163238.74111675128</v>
      </c>
      <c r="AW939" s="88">
        <f t="shared" si="930"/>
        <v>7.8876623005205052E-2</v>
      </c>
      <c r="AX939" s="98"/>
      <c r="AY939" s="66"/>
      <c r="AZ939" s="66"/>
      <c r="BA939" s="66"/>
      <c r="BB939" s="66"/>
      <c r="BC939" s="66"/>
      <c r="BD939" s="66"/>
      <c r="BE939" s="66"/>
      <c r="BF939" s="66"/>
      <c r="BG939" s="66"/>
      <c r="BH939" s="66"/>
      <c r="BI939" s="66"/>
      <c r="BP939" s="132"/>
      <c r="BQ939" s="132"/>
      <c r="BR939" s="132"/>
      <c r="BS939" s="132"/>
      <c r="BU939" s="66"/>
      <c r="BV939" s="124"/>
    </row>
    <row r="940" spans="2:74" s="10" customFormat="1" ht="14.25" customHeight="1">
      <c r="B940" s="505">
        <v>56</v>
      </c>
      <c r="C940" s="506" t="s">
        <v>10</v>
      </c>
      <c r="D940" s="493">
        <f>BL60</f>
        <v>10979</v>
      </c>
      <c r="E940" s="503">
        <f t="shared" ref="E940" si="931">VLOOKUP(C940,$AY$5:$BI$78,2,0)</f>
        <v>532733600</v>
      </c>
      <c r="F940" s="503">
        <f t="shared" ref="F940" si="932">VLOOKUP(C940,$AY$5:$BI$78,7,0)</f>
        <v>886</v>
      </c>
      <c r="G940" s="99" t="s">
        <v>144</v>
      </c>
      <c r="H940" s="182">
        <v>9681500</v>
      </c>
      <c r="I940" s="150">
        <f>IFERROR(H940/E940,"-")</f>
        <v>1.8173248317733291E-2</v>
      </c>
      <c r="J940" s="182">
        <v>145</v>
      </c>
      <c r="K940" s="150">
        <f>IFERROR(J940/F940,"-")</f>
        <v>0.16365688487584651</v>
      </c>
      <c r="L940" s="185">
        <f t="shared" si="896"/>
        <v>66768.965517241377</v>
      </c>
      <c r="M940" s="85">
        <f>IFERROR(J940/$BL$60,0)</f>
        <v>1.3207031605792877E-2</v>
      </c>
      <c r="N940" s="503">
        <f t="shared" ref="N940" si="933">VLOOKUP(C940,$AY$5:$BI$78,3,0)</f>
        <v>70076860</v>
      </c>
      <c r="O940" s="503">
        <f t="shared" ref="O940" si="934">VLOOKUP(C940,$AY$5:$BI$78,8,0)</f>
        <v>123</v>
      </c>
      <c r="P940" s="99" t="s">
        <v>144</v>
      </c>
      <c r="Q940" s="182">
        <v>2305090</v>
      </c>
      <c r="R940" s="150">
        <f>IFERROR(Q940/N940,"-")</f>
        <v>3.2893739816538585E-2</v>
      </c>
      <c r="S940" s="182">
        <v>20</v>
      </c>
      <c r="T940" s="150">
        <f>IFERROR(S940/O940,"-")</f>
        <v>0.16260162601626016</v>
      </c>
      <c r="U940" s="185">
        <f t="shared" si="897"/>
        <v>115254.5</v>
      </c>
      <c r="V940" s="85">
        <f>IFERROR(S940/$BL$60,0)</f>
        <v>1.8216595318335004E-3</v>
      </c>
      <c r="W940" s="503">
        <f t="shared" ref="W940" si="935">VLOOKUP(C940,$AY$5:$BI$78,4,0)</f>
        <v>54625300</v>
      </c>
      <c r="X940" s="503">
        <f t="shared" ref="X940" si="936">VLOOKUP(C940,$AY$5:$BI$78,9,0)</f>
        <v>69</v>
      </c>
      <c r="Y940" s="99" t="s">
        <v>144</v>
      </c>
      <c r="Z940" s="182">
        <v>642067</v>
      </c>
      <c r="AA940" s="150">
        <f>IFERROR(Z940/W940,"-")</f>
        <v>1.1754022403538287E-2</v>
      </c>
      <c r="AB940" s="182">
        <v>20</v>
      </c>
      <c r="AC940" s="150">
        <f>IFERROR(AB940/X940,"-")</f>
        <v>0.28985507246376813</v>
      </c>
      <c r="AD940" s="185">
        <f t="shared" si="898"/>
        <v>32103.35</v>
      </c>
      <c r="AE940" s="85">
        <f>IFERROR(AB940/$BL$60,0)</f>
        <v>1.8216595318335004E-3</v>
      </c>
      <c r="AF940" s="503">
        <f t="shared" ref="AF940" si="937">VLOOKUP(C940,$AY$5:$BI$78,5,0)</f>
        <v>123501460</v>
      </c>
      <c r="AG940" s="503">
        <f t="shared" ref="AG940" si="938">VLOOKUP(C940,$AY$5:$BI$78,10,0)</f>
        <v>151</v>
      </c>
      <c r="AH940" s="99" t="s">
        <v>144</v>
      </c>
      <c r="AI940" s="182">
        <v>1558341</v>
      </c>
      <c r="AJ940" s="150">
        <f>IFERROR(AI940/AF940,"-")</f>
        <v>1.2617996580769167E-2</v>
      </c>
      <c r="AK940" s="182">
        <v>29</v>
      </c>
      <c r="AL940" s="150">
        <f>IFERROR(AK940/AG940,"-")</f>
        <v>0.19205298013245034</v>
      </c>
      <c r="AM940" s="185">
        <f t="shared" si="899"/>
        <v>53735.896551724138</v>
      </c>
      <c r="AN940" s="85">
        <f>IFERROR(AK940/$BL$60,0)</f>
        <v>2.6414063211585757E-3</v>
      </c>
      <c r="AO940" s="503">
        <f t="shared" ref="AO940" si="939">VLOOKUP(C940,$AY$5:$BI$78,6,0)</f>
        <v>780937220</v>
      </c>
      <c r="AP940" s="519">
        <f t="shared" ref="AP940" si="940">VLOOKUP(C940,$AY$5:$BI$78,11,0)</f>
        <v>1229</v>
      </c>
      <c r="AQ940" s="99" t="s">
        <v>144</v>
      </c>
      <c r="AR940" s="182">
        <f t="shared" si="894"/>
        <v>14186998</v>
      </c>
      <c r="AS940" s="150">
        <f>IFERROR(AR940/AO940,"-")</f>
        <v>1.8166630603161673E-2</v>
      </c>
      <c r="AT940" s="182">
        <f t="shared" si="895"/>
        <v>214</v>
      </c>
      <c r="AU940" s="150">
        <f>IFERROR(AT940/AP940,"-")</f>
        <v>0.17412530512611879</v>
      </c>
      <c r="AV940" s="185">
        <f t="shared" si="900"/>
        <v>66294.383177570096</v>
      </c>
      <c r="AW940" s="85">
        <f>IFERROR(AT940/$BL$60,0)</f>
        <v>1.9491756990618454E-2</v>
      </c>
      <c r="AX940" s="98"/>
      <c r="AY940" s="66"/>
      <c r="AZ940" s="66"/>
      <c r="BA940" s="66"/>
      <c r="BB940" s="66"/>
      <c r="BC940" s="66"/>
      <c r="BD940" s="66"/>
      <c r="BE940" s="66"/>
      <c r="BF940" s="66"/>
      <c r="BG940" s="66"/>
      <c r="BH940" s="66"/>
      <c r="BI940" s="66"/>
      <c r="BP940" s="132"/>
      <c r="BQ940" s="132"/>
      <c r="BR940" s="132"/>
      <c r="BS940" s="132"/>
      <c r="BU940" s="66"/>
      <c r="BV940" s="124"/>
    </row>
    <row r="941" spans="2:74" s="10" customFormat="1" ht="14.25" customHeight="1">
      <c r="B941" s="505"/>
      <c r="C941" s="507"/>
      <c r="D941" s="494"/>
      <c r="E941" s="501"/>
      <c r="F941" s="501"/>
      <c r="G941" s="100" t="s">
        <v>145</v>
      </c>
      <c r="H941" s="183">
        <v>11697340</v>
      </c>
      <c r="I941" s="151">
        <f>IFERROR(H941/E940,"-")</f>
        <v>2.1957203375195408E-2</v>
      </c>
      <c r="J941" s="183">
        <v>196</v>
      </c>
      <c r="K941" s="151">
        <f>IFERROR(J941/F940,"-")</f>
        <v>0.22121896162528218</v>
      </c>
      <c r="L941" s="186">
        <f t="shared" si="896"/>
        <v>59680.306122448979</v>
      </c>
      <c r="M941" s="86">
        <f t="shared" ref="M941:M956" si="941">IFERROR(J941/$BL$60,0)</f>
        <v>1.7852263411968303E-2</v>
      </c>
      <c r="N941" s="501"/>
      <c r="O941" s="501"/>
      <c r="P941" s="100" t="s">
        <v>145</v>
      </c>
      <c r="Q941" s="183">
        <v>930699</v>
      </c>
      <c r="R941" s="151">
        <f>IFERROR(Q941/N940,"-")</f>
        <v>1.3281117333168181E-2</v>
      </c>
      <c r="S941" s="183">
        <v>37</v>
      </c>
      <c r="T941" s="151">
        <f>IFERROR(S941/O940,"-")</f>
        <v>0.30081300813008133</v>
      </c>
      <c r="U941" s="186">
        <f t="shared" si="897"/>
        <v>25154.027027027027</v>
      </c>
      <c r="V941" s="86">
        <f t="shared" ref="V941:V956" si="942">IFERROR(S941/$BL$60,0)</f>
        <v>3.3700701338919754E-3</v>
      </c>
      <c r="W941" s="501"/>
      <c r="X941" s="501"/>
      <c r="Y941" s="100" t="s">
        <v>145</v>
      </c>
      <c r="Z941" s="183">
        <v>4711892</v>
      </c>
      <c r="AA941" s="151">
        <f>IFERROR(Z941/W940,"-")</f>
        <v>8.625841871806654E-2</v>
      </c>
      <c r="AB941" s="183">
        <v>24</v>
      </c>
      <c r="AC941" s="151">
        <f>IFERROR(AB941/X940,"-")</f>
        <v>0.34782608695652173</v>
      </c>
      <c r="AD941" s="186">
        <f t="shared" si="898"/>
        <v>196328.83333333334</v>
      </c>
      <c r="AE941" s="86">
        <f t="shared" ref="AE941:AE956" si="943">IFERROR(AB941/$BL$60,0)</f>
        <v>2.1859914382002005E-3</v>
      </c>
      <c r="AF941" s="501"/>
      <c r="AG941" s="501"/>
      <c r="AH941" s="100" t="s">
        <v>145</v>
      </c>
      <c r="AI941" s="183">
        <v>3483217</v>
      </c>
      <c r="AJ941" s="151">
        <f>IFERROR(AI941/AF940,"-")</f>
        <v>2.8203852812752173E-2</v>
      </c>
      <c r="AK941" s="183">
        <v>46</v>
      </c>
      <c r="AL941" s="151">
        <f>IFERROR(AK941/AG940,"-")</f>
        <v>0.30463576158940397</v>
      </c>
      <c r="AM941" s="186">
        <f t="shared" si="899"/>
        <v>75722.108695652176</v>
      </c>
      <c r="AN941" s="86">
        <f t="shared" ref="AN941:AN956" si="944">IFERROR(AK941/$BL$60,0)</f>
        <v>4.1898169232170504E-3</v>
      </c>
      <c r="AO941" s="501"/>
      <c r="AP941" s="520"/>
      <c r="AQ941" s="100" t="s">
        <v>145</v>
      </c>
      <c r="AR941" s="183">
        <f t="shared" si="894"/>
        <v>20823148</v>
      </c>
      <c r="AS941" s="151">
        <f>IFERROR(AR941/AO940,"-")</f>
        <v>2.6664304718374162E-2</v>
      </c>
      <c r="AT941" s="183">
        <f t="shared" si="895"/>
        <v>303</v>
      </c>
      <c r="AU941" s="151">
        <f>IFERROR(AT941/AP940,"-")</f>
        <v>0.24654190398698128</v>
      </c>
      <c r="AV941" s="186">
        <f t="shared" si="900"/>
        <v>68723.260726072607</v>
      </c>
      <c r="AW941" s="86">
        <f t="shared" ref="AW941:AW956" si="945">IFERROR(AT941/$BL$60,0)</f>
        <v>2.7598141907277531E-2</v>
      </c>
      <c r="AX941" s="98"/>
      <c r="AY941" s="66"/>
      <c r="AZ941" s="66"/>
      <c r="BA941" s="66"/>
      <c r="BB941" s="66"/>
      <c r="BC941" s="66"/>
      <c r="BD941" s="66"/>
      <c r="BE941" s="66"/>
      <c r="BF941" s="66"/>
      <c r="BG941" s="66"/>
      <c r="BH941" s="66"/>
      <c r="BI941" s="66"/>
      <c r="BP941" s="132"/>
      <c r="BQ941" s="132"/>
      <c r="BR941" s="132"/>
      <c r="BS941" s="132"/>
      <c r="BU941" s="66"/>
      <c r="BV941" s="124"/>
    </row>
    <row r="942" spans="2:74" s="10" customFormat="1" ht="14.25" customHeight="1">
      <c r="B942" s="505"/>
      <c r="C942" s="507"/>
      <c r="D942" s="494"/>
      <c r="E942" s="501"/>
      <c r="F942" s="501"/>
      <c r="G942" s="101" t="s">
        <v>146</v>
      </c>
      <c r="H942" s="183">
        <v>18534997</v>
      </c>
      <c r="I942" s="151">
        <f>IFERROR(H942/E940,"-")</f>
        <v>3.4792243252537478E-2</v>
      </c>
      <c r="J942" s="183">
        <v>244</v>
      </c>
      <c r="K942" s="151">
        <f>IFERROR(J942/F940,"-")</f>
        <v>0.27539503386004516</v>
      </c>
      <c r="L942" s="186">
        <f t="shared" si="896"/>
        <v>75963.102459016387</v>
      </c>
      <c r="M942" s="86">
        <f t="shared" si="941"/>
        <v>2.2224246288368704E-2</v>
      </c>
      <c r="N942" s="501"/>
      <c r="O942" s="501"/>
      <c r="P942" s="101" t="s">
        <v>146</v>
      </c>
      <c r="Q942" s="183">
        <v>891970</v>
      </c>
      <c r="R942" s="151">
        <f>IFERROR(Q942/N940,"-")</f>
        <v>1.2728452730330669E-2</v>
      </c>
      <c r="S942" s="183">
        <v>31</v>
      </c>
      <c r="T942" s="151">
        <f>IFERROR(S942/O940,"-")</f>
        <v>0.25203252032520324</v>
      </c>
      <c r="U942" s="186">
        <f t="shared" si="897"/>
        <v>28773.225806451614</v>
      </c>
      <c r="V942" s="86">
        <f t="shared" si="942"/>
        <v>2.8235722743419254E-3</v>
      </c>
      <c r="W942" s="501"/>
      <c r="X942" s="501"/>
      <c r="Y942" s="101" t="s">
        <v>146</v>
      </c>
      <c r="Z942" s="183">
        <v>1264070</v>
      </c>
      <c r="AA942" s="151">
        <f>IFERROR(Z942/W940,"-")</f>
        <v>2.3140742476471524E-2</v>
      </c>
      <c r="AB942" s="183">
        <v>22</v>
      </c>
      <c r="AC942" s="151">
        <f>IFERROR(AB942/X940,"-")</f>
        <v>0.3188405797101449</v>
      </c>
      <c r="AD942" s="186">
        <f t="shared" si="898"/>
        <v>57457.727272727272</v>
      </c>
      <c r="AE942" s="86">
        <f t="shared" si="943"/>
        <v>2.0038254850168503E-3</v>
      </c>
      <c r="AF942" s="501"/>
      <c r="AG942" s="501"/>
      <c r="AH942" s="101" t="s">
        <v>146</v>
      </c>
      <c r="AI942" s="183">
        <v>1535678</v>
      </c>
      <c r="AJ942" s="151">
        <f>IFERROR(AI942/AF940,"-")</f>
        <v>1.243449267725256E-2</v>
      </c>
      <c r="AK942" s="183">
        <v>48</v>
      </c>
      <c r="AL942" s="151">
        <f>IFERROR(AK942/AG940,"-")</f>
        <v>0.31788079470198677</v>
      </c>
      <c r="AM942" s="186">
        <f t="shared" si="899"/>
        <v>31993.291666666668</v>
      </c>
      <c r="AN942" s="86">
        <f t="shared" si="944"/>
        <v>4.371982876400401E-3</v>
      </c>
      <c r="AO942" s="501"/>
      <c r="AP942" s="520"/>
      <c r="AQ942" s="101" t="s">
        <v>146</v>
      </c>
      <c r="AR942" s="183">
        <f t="shared" si="894"/>
        <v>22226715</v>
      </c>
      <c r="AS942" s="151">
        <f>IFERROR(AR942/AO940,"-")</f>
        <v>2.846159003664853E-2</v>
      </c>
      <c r="AT942" s="183">
        <f t="shared" si="895"/>
        <v>345</v>
      </c>
      <c r="AU942" s="151">
        <f>IFERROR(AT942/AP940,"-")</f>
        <v>0.28071602929210743</v>
      </c>
      <c r="AV942" s="186">
        <f t="shared" si="900"/>
        <v>64425.260869565216</v>
      </c>
      <c r="AW942" s="86">
        <f t="shared" si="945"/>
        <v>3.1423626924127881E-2</v>
      </c>
      <c r="AX942" s="98"/>
      <c r="AY942" s="66"/>
      <c r="AZ942" s="66"/>
      <c r="BA942" s="66"/>
      <c r="BB942" s="66"/>
      <c r="BC942" s="66"/>
      <c r="BD942" s="66"/>
      <c r="BE942" s="66"/>
      <c r="BF942" s="66"/>
      <c r="BG942" s="66"/>
      <c r="BH942" s="66"/>
      <c r="BI942" s="66"/>
      <c r="BP942" s="132"/>
      <c r="BQ942" s="132"/>
      <c r="BR942" s="132"/>
      <c r="BS942" s="132"/>
      <c r="BU942" s="66"/>
      <c r="BV942" s="124"/>
    </row>
    <row r="943" spans="2:74" s="10" customFormat="1" ht="14.25" customHeight="1">
      <c r="B943" s="505"/>
      <c r="C943" s="507"/>
      <c r="D943" s="494"/>
      <c r="E943" s="501"/>
      <c r="F943" s="501"/>
      <c r="G943" s="101" t="s">
        <v>147</v>
      </c>
      <c r="H943" s="183">
        <v>2006893</v>
      </c>
      <c r="I943" s="151">
        <f>IFERROR(H943/E940,"-")</f>
        <v>3.767160547035141E-3</v>
      </c>
      <c r="J943" s="183">
        <v>34</v>
      </c>
      <c r="K943" s="151">
        <f>IFERROR(J943/F940,"-")</f>
        <v>3.8374717832957109E-2</v>
      </c>
      <c r="L943" s="186">
        <f t="shared" si="896"/>
        <v>59026.26470588235</v>
      </c>
      <c r="M943" s="86">
        <f t="shared" si="941"/>
        <v>3.0968212041169504E-3</v>
      </c>
      <c r="N943" s="501"/>
      <c r="O943" s="501"/>
      <c r="P943" s="101" t="s">
        <v>147</v>
      </c>
      <c r="Q943" s="183">
        <v>81738</v>
      </c>
      <c r="R943" s="151">
        <f>IFERROR(Q943/N940,"-")</f>
        <v>1.166405001593964E-3</v>
      </c>
      <c r="S943" s="183">
        <v>7</v>
      </c>
      <c r="T943" s="151">
        <f>IFERROR(S943/O940,"-")</f>
        <v>5.6910569105691054E-2</v>
      </c>
      <c r="U943" s="186">
        <f t="shared" si="897"/>
        <v>11676.857142857143</v>
      </c>
      <c r="V943" s="86">
        <f t="shared" si="942"/>
        <v>6.3758083614172509E-4</v>
      </c>
      <c r="W943" s="501"/>
      <c r="X943" s="501"/>
      <c r="Y943" s="101" t="s">
        <v>147</v>
      </c>
      <c r="Z943" s="183">
        <v>100548</v>
      </c>
      <c r="AA943" s="151">
        <f>IFERROR(Z943/W940,"-")</f>
        <v>1.8406855431457585E-3</v>
      </c>
      <c r="AB943" s="183">
        <v>2</v>
      </c>
      <c r="AC943" s="151">
        <f>IFERROR(AB943/X940,"-")</f>
        <v>2.8985507246376812E-2</v>
      </c>
      <c r="AD943" s="186">
        <f t="shared" si="898"/>
        <v>50274</v>
      </c>
      <c r="AE943" s="86">
        <f t="shared" si="943"/>
        <v>1.8216595318335004E-4</v>
      </c>
      <c r="AF943" s="501"/>
      <c r="AG943" s="501"/>
      <c r="AH943" s="101" t="s">
        <v>147</v>
      </c>
      <c r="AI943" s="183">
        <v>80837</v>
      </c>
      <c r="AJ943" s="151">
        <f>IFERROR(AI943/AF940,"-")</f>
        <v>6.5454286937174672E-4</v>
      </c>
      <c r="AK943" s="183">
        <v>8</v>
      </c>
      <c r="AL943" s="151">
        <f>IFERROR(AK943/AG940,"-")</f>
        <v>5.2980132450331126E-2</v>
      </c>
      <c r="AM943" s="186">
        <f t="shared" si="899"/>
        <v>10104.625</v>
      </c>
      <c r="AN943" s="86">
        <f t="shared" si="944"/>
        <v>7.2866381273340016E-4</v>
      </c>
      <c r="AO943" s="501"/>
      <c r="AP943" s="520"/>
      <c r="AQ943" s="101" t="s">
        <v>147</v>
      </c>
      <c r="AR943" s="183">
        <f t="shared" si="894"/>
        <v>2270016</v>
      </c>
      <c r="AS943" s="151">
        <f>IFERROR(AR943/AO940,"-")</f>
        <v>2.9067842354856643E-3</v>
      </c>
      <c r="AT943" s="183">
        <f t="shared" si="895"/>
        <v>51</v>
      </c>
      <c r="AU943" s="151">
        <f>IFERROR(AT943/AP940,"-")</f>
        <v>4.149715215622457E-2</v>
      </c>
      <c r="AV943" s="186">
        <f t="shared" si="900"/>
        <v>44510.117647058825</v>
      </c>
      <c r="AW943" s="86">
        <f t="shared" si="945"/>
        <v>4.6452318061754256E-3</v>
      </c>
      <c r="AX943" s="98"/>
      <c r="AY943" s="66"/>
      <c r="AZ943" s="66"/>
      <c r="BA943" s="66"/>
      <c r="BB943" s="66"/>
      <c r="BC943" s="66"/>
      <c r="BD943" s="66"/>
      <c r="BE943" s="66"/>
      <c r="BF943" s="66"/>
      <c r="BG943" s="66"/>
      <c r="BH943" s="66"/>
      <c r="BI943" s="66"/>
      <c r="BP943" s="132"/>
      <c r="BQ943" s="132"/>
      <c r="BR943" s="132"/>
      <c r="BS943" s="132"/>
      <c r="BU943" s="66"/>
      <c r="BV943" s="124"/>
    </row>
    <row r="944" spans="2:74" s="10" customFormat="1" ht="14.25" customHeight="1">
      <c r="B944" s="505"/>
      <c r="C944" s="507"/>
      <c r="D944" s="494"/>
      <c r="E944" s="501"/>
      <c r="F944" s="501"/>
      <c r="G944" s="101" t="s">
        <v>148</v>
      </c>
      <c r="H944" s="183">
        <v>15213101</v>
      </c>
      <c r="I944" s="151">
        <f>IFERROR(H944/E940,"-")</f>
        <v>2.8556676357564082E-2</v>
      </c>
      <c r="J944" s="183">
        <v>286</v>
      </c>
      <c r="K944" s="151">
        <f>IFERROR(J944/F940,"-")</f>
        <v>0.32279909706546278</v>
      </c>
      <c r="L944" s="186">
        <f t="shared" si="896"/>
        <v>53192.660839160839</v>
      </c>
      <c r="M944" s="86">
        <f t="shared" si="941"/>
        <v>2.6049731305219054E-2</v>
      </c>
      <c r="N944" s="501"/>
      <c r="O944" s="501"/>
      <c r="P944" s="101" t="s">
        <v>148</v>
      </c>
      <c r="Q944" s="183">
        <v>1312035</v>
      </c>
      <c r="R944" s="151">
        <f>IFERROR(Q944/N940,"-")</f>
        <v>1.8722799508996264E-2</v>
      </c>
      <c r="S944" s="183">
        <v>55</v>
      </c>
      <c r="T944" s="151">
        <f>IFERROR(S944/O940,"-")</f>
        <v>0.44715447154471544</v>
      </c>
      <c r="U944" s="186">
        <f t="shared" si="897"/>
        <v>23855.18181818182</v>
      </c>
      <c r="V944" s="86">
        <f t="shared" si="942"/>
        <v>5.0095637125421259E-3</v>
      </c>
      <c r="W944" s="501"/>
      <c r="X944" s="501"/>
      <c r="Y944" s="101" t="s">
        <v>148</v>
      </c>
      <c r="Z944" s="183">
        <v>935635</v>
      </c>
      <c r="AA944" s="151">
        <f>IFERROR(Z944/W940,"-")</f>
        <v>1.7128235451338483E-2</v>
      </c>
      <c r="AB944" s="183">
        <v>31</v>
      </c>
      <c r="AC944" s="151">
        <f>IFERROR(AB944/X940,"-")</f>
        <v>0.44927536231884058</v>
      </c>
      <c r="AD944" s="186">
        <f t="shared" si="898"/>
        <v>30181.774193548386</v>
      </c>
      <c r="AE944" s="86">
        <f t="shared" si="943"/>
        <v>2.8235722743419254E-3</v>
      </c>
      <c r="AF944" s="501"/>
      <c r="AG944" s="501"/>
      <c r="AH944" s="101" t="s">
        <v>148</v>
      </c>
      <c r="AI944" s="183">
        <v>2631681</v>
      </c>
      <c r="AJ944" s="151">
        <f>IFERROR(AI944/AF940,"-")</f>
        <v>2.1308905983783512E-2</v>
      </c>
      <c r="AK944" s="183">
        <v>58</v>
      </c>
      <c r="AL944" s="151">
        <f>IFERROR(AK944/AG940,"-")</f>
        <v>0.38410596026490068</v>
      </c>
      <c r="AM944" s="186">
        <f t="shared" si="899"/>
        <v>45373.810344827587</v>
      </c>
      <c r="AN944" s="86">
        <f t="shared" si="944"/>
        <v>5.2828126423171513E-3</v>
      </c>
      <c r="AO944" s="501"/>
      <c r="AP944" s="520"/>
      <c r="AQ944" s="101" t="s">
        <v>148</v>
      </c>
      <c r="AR944" s="183">
        <f t="shared" si="894"/>
        <v>20092452</v>
      </c>
      <c r="AS944" s="151">
        <f>IFERROR(AR944/AO940,"-")</f>
        <v>2.5728639236839039E-2</v>
      </c>
      <c r="AT944" s="183">
        <f t="shared" si="895"/>
        <v>430</v>
      </c>
      <c r="AU944" s="151">
        <f>IFERROR(AT944/AP940,"-")</f>
        <v>0.34987794955248169</v>
      </c>
      <c r="AV944" s="186">
        <f t="shared" si="900"/>
        <v>46726.632558139536</v>
      </c>
      <c r="AW944" s="86">
        <f t="shared" si="945"/>
        <v>3.9165679934420258E-2</v>
      </c>
      <c r="AX944" s="98"/>
      <c r="AY944" s="66"/>
      <c r="AZ944" s="66"/>
      <c r="BA944" s="66"/>
      <c r="BB944" s="66"/>
      <c r="BC944" s="66"/>
      <c r="BD944" s="66"/>
      <c r="BE944" s="66"/>
      <c r="BF944" s="66"/>
      <c r="BG944" s="66"/>
      <c r="BH944" s="66"/>
      <c r="BI944" s="66"/>
      <c r="BP944" s="132"/>
      <c r="BQ944" s="132"/>
      <c r="BR944" s="132"/>
      <c r="BS944" s="132"/>
      <c r="BU944" s="66"/>
      <c r="BV944" s="124"/>
    </row>
    <row r="945" spans="2:74" s="10" customFormat="1" ht="14.25" customHeight="1">
      <c r="B945" s="505"/>
      <c r="C945" s="507"/>
      <c r="D945" s="494"/>
      <c r="E945" s="501"/>
      <c r="F945" s="501"/>
      <c r="G945" s="101" t="s">
        <v>149</v>
      </c>
      <c r="H945" s="183">
        <v>25272028</v>
      </c>
      <c r="I945" s="151">
        <f>IFERROR(H945/E940,"-")</f>
        <v>4.7438396977401084E-2</v>
      </c>
      <c r="J945" s="183">
        <v>318</v>
      </c>
      <c r="K945" s="151">
        <f>IFERROR(J945/F940,"-")</f>
        <v>0.35891647855530473</v>
      </c>
      <c r="L945" s="186">
        <f t="shared" si="896"/>
        <v>79471.786163522018</v>
      </c>
      <c r="M945" s="86">
        <f t="shared" si="941"/>
        <v>2.8964386556152653E-2</v>
      </c>
      <c r="N945" s="501"/>
      <c r="O945" s="501"/>
      <c r="P945" s="101" t="s">
        <v>149</v>
      </c>
      <c r="Q945" s="183">
        <v>2991686</v>
      </c>
      <c r="R945" s="151">
        <f>IFERROR(Q945/N940,"-")</f>
        <v>4.2691496165781398E-2</v>
      </c>
      <c r="S945" s="183">
        <v>55</v>
      </c>
      <c r="T945" s="151">
        <f>IFERROR(S945/O940,"-")</f>
        <v>0.44715447154471544</v>
      </c>
      <c r="U945" s="186">
        <f t="shared" si="897"/>
        <v>54394.290909090909</v>
      </c>
      <c r="V945" s="86">
        <f t="shared" si="942"/>
        <v>5.0095637125421259E-3</v>
      </c>
      <c r="W945" s="501"/>
      <c r="X945" s="501"/>
      <c r="Y945" s="101" t="s">
        <v>149</v>
      </c>
      <c r="Z945" s="183">
        <v>2349713</v>
      </c>
      <c r="AA945" s="151">
        <f>IFERROR(Z945/W940,"-")</f>
        <v>4.3015104722536994E-2</v>
      </c>
      <c r="AB945" s="183">
        <v>27</v>
      </c>
      <c r="AC945" s="151">
        <f>IFERROR(AB945/X940,"-")</f>
        <v>0.39130434782608697</v>
      </c>
      <c r="AD945" s="186">
        <f t="shared" si="898"/>
        <v>87026.407407407401</v>
      </c>
      <c r="AE945" s="86">
        <f t="shared" si="943"/>
        <v>2.4592403679752255E-3</v>
      </c>
      <c r="AF945" s="501"/>
      <c r="AG945" s="501"/>
      <c r="AH945" s="101" t="s">
        <v>149</v>
      </c>
      <c r="AI945" s="183">
        <v>3976709</v>
      </c>
      <c r="AJ945" s="151">
        <f>IFERROR(AI945/AF940,"-")</f>
        <v>3.2199692214164917E-2</v>
      </c>
      <c r="AK945" s="183">
        <v>63</v>
      </c>
      <c r="AL945" s="151">
        <f>IFERROR(AK945/AG940,"-")</f>
        <v>0.41721854304635764</v>
      </c>
      <c r="AM945" s="186">
        <f t="shared" si="899"/>
        <v>63122.365079365081</v>
      </c>
      <c r="AN945" s="86">
        <f t="shared" si="944"/>
        <v>5.7382275252755256E-3</v>
      </c>
      <c r="AO945" s="501"/>
      <c r="AP945" s="520"/>
      <c r="AQ945" s="101" t="s">
        <v>149</v>
      </c>
      <c r="AR945" s="183">
        <f t="shared" si="894"/>
        <v>34590136</v>
      </c>
      <c r="AS945" s="151">
        <f>IFERROR(AR945/AO940,"-")</f>
        <v>4.4293107197528631E-2</v>
      </c>
      <c r="AT945" s="183">
        <f t="shared" si="895"/>
        <v>463</v>
      </c>
      <c r="AU945" s="151">
        <f>IFERROR(AT945/AP940,"-")</f>
        <v>0.37672904800650936</v>
      </c>
      <c r="AV945" s="186">
        <f t="shared" si="900"/>
        <v>74708.717062634983</v>
      </c>
      <c r="AW945" s="86">
        <f t="shared" si="945"/>
        <v>4.2171418161945536E-2</v>
      </c>
      <c r="AX945" s="98"/>
      <c r="AY945" s="66"/>
      <c r="AZ945" s="66"/>
      <c r="BA945" s="66"/>
      <c r="BB945" s="66"/>
      <c r="BC945" s="66"/>
      <c r="BD945" s="66"/>
      <c r="BE945" s="66"/>
      <c r="BF945" s="66"/>
      <c r="BG945" s="66"/>
      <c r="BH945" s="66"/>
      <c r="BI945" s="66"/>
      <c r="BP945" s="132"/>
      <c r="BQ945" s="132"/>
      <c r="BR945" s="132"/>
      <c r="BS945" s="132"/>
      <c r="BU945" s="66"/>
      <c r="BV945" s="124"/>
    </row>
    <row r="946" spans="2:74" s="10" customFormat="1" ht="14.25" customHeight="1">
      <c r="B946" s="505"/>
      <c r="C946" s="507"/>
      <c r="D946" s="494"/>
      <c r="E946" s="501"/>
      <c r="F946" s="501"/>
      <c r="G946" s="101" t="s">
        <v>150</v>
      </c>
      <c r="H946" s="183">
        <v>12924120</v>
      </c>
      <c r="I946" s="151">
        <f>IFERROR(H946/E940,"-")</f>
        <v>2.4260005376045363E-2</v>
      </c>
      <c r="J946" s="183">
        <v>79</v>
      </c>
      <c r="K946" s="151">
        <f>IFERROR(J946/F940,"-")</f>
        <v>8.916478555304741E-2</v>
      </c>
      <c r="L946" s="186">
        <f t="shared" si="896"/>
        <v>163596.45569620252</v>
      </c>
      <c r="M946" s="86">
        <f t="shared" si="941"/>
        <v>7.1955551507423259E-3</v>
      </c>
      <c r="N946" s="501"/>
      <c r="O946" s="501"/>
      <c r="P946" s="101" t="s">
        <v>150</v>
      </c>
      <c r="Q946" s="183">
        <v>226717</v>
      </c>
      <c r="R946" s="151">
        <f>IFERROR(Q946/N940,"-")</f>
        <v>3.2352619680733412E-3</v>
      </c>
      <c r="S946" s="183">
        <v>16</v>
      </c>
      <c r="T946" s="151">
        <f>IFERROR(S946/O940,"-")</f>
        <v>0.13008130081300814</v>
      </c>
      <c r="U946" s="186">
        <f t="shared" si="897"/>
        <v>14169.8125</v>
      </c>
      <c r="V946" s="86">
        <f t="shared" si="942"/>
        <v>1.4573276254668003E-3</v>
      </c>
      <c r="W946" s="501"/>
      <c r="X946" s="501"/>
      <c r="Y946" s="101" t="s">
        <v>150</v>
      </c>
      <c r="Z946" s="183">
        <v>1382956</v>
      </c>
      <c r="AA946" s="151">
        <f>IFERROR(Z946/W940,"-")</f>
        <v>2.5317133269748632E-2</v>
      </c>
      <c r="AB946" s="183">
        <v>11</v>
      </c>
      <c r="AC946" s="151">
        <f>IFERROR(AB946/X940,"-")</f>
        <v>0.15942028985507245</v>
      </c>
      <c r="AD946" s="186">
        <f t="shared" si="898"/>
        <v>125723.27272727272</v>
      </c>
      <c r="AE946" s="86">
        <f t="shared" si="943"/>
        <v>1.0019127425084252E-3</v>
      </c>
      <c r="AF946" s="501"/>
      <c r="AG946" s="501"/>
      <c r="AH946" s="101" t="s">
        <v>150</v>
      </c>
      <c r="AI946" s="183">
        <v>3108970</v>
      </c>
      <c r="AJ946" s="151">
        <f>IFERROR(AI946/AF940,"-")</f>
        <v>2.5173548555620314E-2</v>
      </c>
      <c r="AK946" s="183">
        <v>21</v>
      </c>
      <c r="AL946" s="151">
        <f>IFERROR(AK946/AG940,"-")</f>
        <v>0.13907284768211919</v>
      </c>
      <c r="AM946" s="186">
        <f t="shared" si="899"/>
        <v>148046.19047619047</v>
      </c>
      <c r="AN946" s="86">
        <f t="shared" si="944"/>
        <v>1.9127425084251753E-3</v>
      </c>
      <c r="AO946" s="501"/>
      <c r="AP946" s="520"/>
      <c r="AQ946" s="101" t="s">
        <v>150</v>
      </c>
      <c r="AR946" s="183">
        <f t="shared" si="894"/>
        <v>17642763</v>
      </c>
      <c r="AS946" s="151">
        <f>IFERROR(AR946/AO940,"-")</f>
        <v>2.2591781449474262E-2</v>
      </c>
      <c r="AT946" s="183">
        <f t="shared" si="895"/>
        <v>127</v>
      </c>
      <c r="AU946" s="151">
        <f>IFERROR(AT946/AP940,"-")</f>
        <v>0.10333604556550041</v>
      </c>
      <c r="AV946" s="186">
        <f t="shared" si="900"/>
        <v>138919.39370078739</v>
      </c>
      <c r="AW946" s="86">
        <f t="shared" si="945"/>
        <v>1.1567538027142728E-2</v>
      </c>
      <c r="AX946" s="98"/>
      <c r="AY946" s="66"/>
      <c r="AZ946" s="66"/>
      <c r="BA946" s="66"/>
      <c r="BB946" s="66"/>
      <c r="BC946" s="66"/>
      <c r="BD946" s="66"/>
      <c r="BE946" s="66"/>
      <c r="BF946" s="66"/>
      <c r="BG946" s="66"/>
      <c r="BH946" s="66"/>
      <c r="BI946" s="66"/>
      <c r="BP946" s="132"/>
      <c r="BQ946" s="132"/>
      <c r="BR946" s="132"/>
      <c r="BS946" s="132"/>
      <c r="BU946" s="66"/>
      <c r="BV946" s="124"/>
    </row>
    <row r="947" spans="2:74" s="10" customFormat="1" ht="14.25" customHeight="1">
      <c r="B947" s="505"/>
      <c r="C947" s="507"/>
      <c r="D947" s="494"/>
      <c r="E947" s="501"/>
      <c r="F947" s="501"/>
      <c r="G947" s="101" t="s">
        <v>160</v>
      </c>
      <c r="H947" s="183">
        <v>0</v>
      </c>
      <c r="I947" s="151">
        <f>IFERROR(H947/E940,"-")</f>
        <v>0</v>
      </c>
      <c r="J947" s="183">
        <v>0</v>
      </c>
      <c r="K947" s="151">
        <f>IFERROR(J947/F940,"-")</f>
        <v>0</v>
      </c>
      <c r="L947" s="186" t="str">
        <f t="shared" si="896"/>
        <v>-</v>
      </c>
      <c r="M947" s="86">
        <f t="shared" si="941"/>
        <v>0</v>
      </c>
      <c r="N947" s="501"/>
      <c r="O947" s="501"/>
      <c r="P947" s="101" t="s">
        <v>160</v>
      </c>
      <c r="Q947" s="183">
        <v>0</v>
      </c>
      <c r="R947" s="151">
        <f>IFERROR(Q947/N940,"-")</f>
        <v>0</v>
      </c>
      <c r="S947" s="183">
        <v>0</v>
      </c>
      <c r="T947" s="151">
        <f>IFERROR(S947/O940,"-")</f>
        <v>0</v>
      </c>
      <c r="U947" s="186" t="str">
        <f t="shared" si="897"/>
        <v>-</v>
      </c>
      <c r="V947" s="86">
        <f t="shared" si="942"/>
        <v>0</v>
      </c>
      <c r="W947" s="501"/>
      <c r="X947" s="501"/>
      <c r="Y947" s="101" t="s">
        <v>160</v>
      </c>
      <c r="Z947" s="183">
        <v>0</v>
      </c>
      <c r="AA947" s="151">
        <f>IFERROR(Z947/W940,"-")</f>
        <v>0</v>
      </c>
      <c r="AB947" s="183">
        <v>0</v>
      </c>
      <c r="AC947" s="151">
        <f>IFERROR(AB947/X940,"-")</f>
        <v>0</v>
      </c>
      <c r="AD947" s="186" t="str">
        <f t="shared" si="898"/>
        <v>-</v>
      </c>
      <c r="AE947" s="86">
        <f t="shared" si="943"/>
        <v>0</v>
      </c>
      <c r="AF947" s="501"/>
      <c r="AG947" s="501"/>
      <c r="AH947" s="101" t="s">
        <v>160</v>
      </c>
      <c r="AI947" s="183">
        <v>0</v>
      </c>
      <c r="AJ947" s="151">
        <f>IFERROR(AI947/AF940,"-")</f>
        <v>0</v>
      </c>
      <c r="AK947" s="183">
        <v>0</v>
      </c>
      <c r="AL947" s="151">
        <f>IFERROR(AK947/AG940,"-")</f>
        <v>0</v>
      </c>
      <c r="AM947" s="186" t="str">
        <f t="shared" si="899"/>
        <v>-</v>
      </c>
      <c r="AN947" s="86">
        <f t="shared" si="944"/>
        <v>0</v>
      </c>
      <c r="AO947" s="501"/>
      <c r="AP947" s="520"/>
      <c r="AQ947" s="101" t="s">
        <v>160</v>
      </c>
      <c r="AR947" s="183">
        <f t="shared" si="894"/>
        <v>0</v>
      </c>
      <c r="AS947" s="151">
        <f>IFERROR(AR947/AO940,"-")</f>
        <v>0</v>
      </c>
      <c r="AT947" s="183">
        <f t="shared" si="895"/>
        <v>0</v>
      </c>
      <c r="AU947" s="151">
        <f>IFERROR(AT947/AP940,"-")</f>
        <v>0</v>
      </c>
      <c r="AV947" s="186" t="str">
        <f t="shared" si="900"/>
        <v>-</v>
      </c>
      <c r="AW947" s="86">
        <f t="shared" si="945"/>
        <v>0</v>
      </c>
      <c r="AX947" s="98"/>
      <c r="AY947" s="66"/>
      <c r="AZ947" s="66"/>
      <c r="BA947" s="66"/>
      <c r="BB947" s="66"/>
      <c r="BC947" s="66"/>
      <c r="BD947" s="66"/>
      <c r="BE947" s="66"/>
      <c r="BF947" s="66"/>
      <c r="BG947" s="66"/>
      <c r="BH947" s="66"/>
      <c r="BI947" s="66"/>
      <c r="BP947" s="132"/>
      <c r="BQ947" s="132"/>
      <c r="BR947" s="132"/>
      <c r="BS947" s="132"/>
      <c r="BU947" s="66"/>
      <c r="BV947" s="124"/>
    </row>
    <row r="948" spans="2:74" s="10" customFormat="1" ht="14.25" customHeight="1">
      <c r="B948" s="505"/>
      <c r="C948" s="507"/>
      <c r="D948" s="494"/>
      <c r="E948" s="501"/>
      <c r="F948" s="501"/>
      <c r="G948" s="101" t="s">
        <v>151</v>
      </c>
      <c r="H948" s="183">
        <v>44230</v>
      </c>
      <c r="I948" s="151">
        <f>IFERROR(H948/E940,"-")</f>
        <v>8.3024611175266588E-5</v>
      </c>
      <c r="J948" s="183">
        <v>3</v>
      </c>
      <c r="K948" s="151">
        <f>IFERROR(J948/F940,"-")</f>
        <v>3.3860045146726862E-3</v>
      </c>
      <c r="L948" s="186">
        <f t="shared" si="896"/>
        <v>14743.333333333334</v>
      </c>
      <c r="M948" s="86">
        <f t="shared" si="941"/>
        <v>2.7324892977502506E-4</v>
      </c>
      <c r="N948" s="501"/>
      <c r="O948" s="501"/>
      <c r="P948" s="101" t="s">
        <v>151</v>
      </c>
      <c r="Q948" s="183">
        <v>65297</v>
      </c>
      <c r="R948" s="151">
        <f>IFERROR(Q948/N940,"-")</f>
        <v>9.3179117899974402E-4</v>
      </c>
      <c r="S948" s="183">
        <v>3</v>
      </c>
      <c r="T948" s="151">
        <f>IFERROR(S948/O940,"-")</f>
        <v>2.4390243902439025E-2</v>
      </c>
      <c r="U948" s="186">
        <f t="shared" si="897"/>
        <v>21765.666666666668</v>
      </c>
      <c r="V948" s="86">
        <f t="shared" si="942"/>
        <v>2.7324892977502506E-4</v>
      </c>
      <c r="W948" s="501"/>
      <c r="X948" s="501"/>
      <c r="Y948" s="101" t="s">
        <v>151</v>
      </c>
      <c r="Z948" s="183">
        <v>17839</v>
      </c>
      <c r="AA948" s="151">
        <f>IFERROR(Z948/W940,"-")</f>
        <v>3.2657028885882552E-4</v>
      </c>
      <c r="AB948" s="183">
        <v>1</v>
      </c>
      <c r="AC948" s="151">
        <f>IFERROR(AB948/X940,"-")</f>
        <v>1.4492753623188406E-2</v>
      </c>
      <c r="AD948" s="186">
        <f t="shared" si="898"/>
        <v>17839</v>
      </c>
      <c r="AE948" s="86">
        <f t="shared" si="943"/>
        <v>9.1082976591675021E-5</v>
      </c>
      <c r="AF948" s="501"/>
      <c r="AG948" s="501"/>
      <c r="AH948" s="101" t="s">
        <v>151</v>
      </c>
      <c r="AI948" s="183">
        <v>7486</v>
      </c>
      <c r="AJ948" s="151">
        <f>IFERROR(AI948/AF940,"-")</f>
        <v>6.0614668037122798E-5</v>
      </c>
      <c r="AK948" s="183">
        <v>1</v>
      </c>
      <c r="AL948" s="151">
        <f>IFERROR(AK948/AG940,"-")</f>
        <v>6.6225165562913907E-3</v>
      </c>
      <c r="AM948" s="186">
        <f t="shared" si="899"/>
        <v>7486</v>
      </c>
      <c r="AN948" s="86">
        <f t="shared" si="944"/>
        <v>9.1082976591675021E-5</v>
      </c>
      <c r="AO948" s="501"/>
      <c r="AP948" s="520"/>
      <c r="AQ948" s="101" t="s">
        <v>151</v>
      </c>
      <c r="AR948" s="183">
        <f t="shared" si="894"/>
        <v>134852</v>
      </c>
      <c r="AS948" s="151">
        <f>IFERROR(AR948/AO940,"-")</f>
        <v>1.7267969376590862E-4</v>
      </c>
      <c r="AT948" s="183">
        <f t="shared" si="895"/>
        <v>8</v>
      </c>
      <c r="AU948" s="151">
        <f>IFERROR(AT948/AP940,"-")</f>
        <v>6.5093572009764034E-3</v>
      </c>
      <c r="AV948" s="186">
        <f t="shared" si="900"/>
        <v>16856.5</v>
      </c>
      <c r="AW948" s="86">
        <f t="shared" si="945"/>
        <v>7.2866381273340016E-4</v>
      </c>
      <c r="AX948" s="98"/>
      <c r="AY948" s="66"/>
      <c r="AZ948" s="66"/>
      <c r="BA948" s="66"/>
      <c r="BB948" s="66"/>
      <c r="BC948" s="66"/>
      <c r="BD948" s="66"/>
      <c r="BE948" s="66"/>
      <c r="BF948" s="66"/>
      <c r="BG948" s="66"/>
      <c r="BH948" s="66"/>
      <c r="BI948" s="66"/>
      <c r="BP948" s="132"/>
      <c r="BQ948" s="132"/>
      <c r="BR948" s="132"/>
      <c r="BS948" s="132"/>
      <c r="BU948" s="66"/>
      <c r="BV948" s="124"/>
    </row>
    <row r="949" spans="2:74" s="10" customFormat="1" ht="14.25" customHeight="1">
      <c r="B949" s="505"/>
      <c r="C949" s="507"/>
      <c r="D949" s="494"/>
      <c r="E949" s="501"/>
      <c r="F949" s="501"/>
      <c r="G949" s="101" t="s">
        <v>152</v>
      </c>
      <c r="H949" s="183">
        <v>226406</v>
      </c>
      <c r="I949" s="151">
        <f>IFERROR(H949/E940,"-")</f>
        <v>4.2498915029951179E-4</v>
      </c>
      <c r="J949" s="183">
        <v>16</v>
      </c>
      <c r="K949" s="151">
        <f>IFERROR(J949/F940,"-")</f>
        <v>1.8058690744920992E-2</v>
      </c>
      <c r="L949" s="186">
        <f t="shared" si="896"/>
        <v>14150.375</v>
      </c>
      <c r="M949" s="86">
        <f t="shared" si="941"/>
        <v>1.4573276254668003E-3</v>
      </c>
      <c r="N949" s="501"/>
      <c r="O949" s="501"/>
      <c r="P949" s="101" t="s">
        <v>152</v>
      </c>
      <c r="Q949" s="183">
        <v>16466</v>
      </c>
      <c r="R949" s="151">
        <f>IFERROR(Q949/N940,"-")</f>
        <v>2.3497057373860644E-4</v>
      </c>
      <c r="S949" s="183">
        <v>3</v>
      </c>
      <c r="T949" s="151">
        <f>IFERROR(S949/O940,"-")</f>
        <v>2.4390243902439025E-2</v>
      </c>
      <c r="U949" s="186">
        <f t="shared" si="897"/>
        <v>5488.666666666667</v>
      </c>
      <c r="V949" s="86">
        <f t="shared" si="942"/>
        <v>2.7324892977502506E-4</v>
      </c>
      <c r="W949" s="501"/>
      <c r="X949" s="501"/>
      <c r="Y949" s="101" t="s">
        <v>152</v>
      </c>
      <c r="Z949" s="183">
        <v>599</v>
      </c>
      <c r="AA949" s="151">
        <f>IFERROR(Z949/W940,"-")</f>
        <v>1.096561483415194E-5</v>
      </c>
      <c r="AB949" s="183">
        <v>1</v>
      </c>
      <c r="AC949" s="151">
        <f>IFERROR(AB949/X940,"-")</f>
        <v>1.4492753623188406E-2</v>
      </c>
      <c r="AD949" s="186">
        <f t="shared" si="898"/>
        <v>599</v>
      </c>
      <c r="AE949" s="86">
        <f t="shared" si="943"/>
        <v>9.1082976591675021E-5</v>
      </c>
      <c r="AF949" s="501"/>
      <c r="AG949" s="501"/>
      <c r="AH949" s="101" t="s">
        <v>152</v>
      </c>
      <c r="AI949" s="183">
        <v>46011</v>
      </c>
      <c r="AJ949" s="151">
        <f>IFERROR(AI949/AF940,"-")</f>
        <v>3.7255430016778747E-4</v>
      </c>
      <c r="AK949" s="183">
        <v>6</v>
      </c>
      <c r="AL949" s="151">
        <f>IFERROR(AK949/AG940,"-")</f>
        <v>3.9735099337748346E-2</v>
      </c>
      <c r="AM949" s="186">
        <f t="shared" si="899"/>
        <v>7668.5</v>
      </c>
      <c r="AN949" s="86">
        <f t="shared" si="944"/>
        <v>5.4649785955005012E-4</v>
      </c>
      <c r="AO949" s="501"/>
      <c r="AP949" s="520"/>
      <c r="AQ949" s="101" t="s">
        <v>152</v>
      </c>
      <c r="AR949" s="183">
        <f t="shared" si="894"/>
        <v>289482</v>
      </c>
      <c r="AS949" s="151">
        <f>IFERROR(AR949/AO940,"-")</f>
        <v>3.7068536700043573E-4</v>
      </c>
      <c r="AT949" s="183">
        <f t="shared" si="895"/>
        <v>26</v>
      </c>
      <c r="AU949" s="151">
        <f>IFERROR(AT949/AP940,"-")</f>
        <v>2.115541090317331E-2</v>
      </c>
      <c r="AV949" s="186">
        <f t="shared" si="900"/>
        <v>11133.923076923076</v>
      </c>
      <c r="AW949" s="86">
        <f t="shared" si="945"/>
        <v>2.3681573913835502E-3</v>
      </c>
      <c r="AX949" s="98"/>
      <c r="AY949" s="66"/>
      <c r="AZ949" s="66"/>
      <c r="BA949" s="66"/>
      <c r="BB949" s="66"/>
      <c r="BC949" s="66"/>
      <c r="BD949" s="66"/>
      <c r="BE949" s="66"/>
      <c r="BF949" s="66"/>
      <c r="BG949" s="66"/>
      <c r="BH949" s="66"/>
      <c r="BI949" s="66"/>
      <c r="BP949" s="132"/>
      <c r="BQ949" s="132"/>
      <c r="BR949" s="132"/>
      <c r="BS949" s="132"/>
      <c r="BU949" s="66"/>
      <c r="BV949" s="124"/>
    </row>
    <row r="950" spans="2:74" s="10" customFormat="1" ht="14.25" customHeight="1">
      <c r="B950" s="505"/>
      <c r="C950" s="507"/>
      <c r="D950" s="494"/>
      <c r="E950" s="501"/>
      <c r="F950" s="501"/>
      <c r="G950" s="101" t="s">
        <v>153</v>
      </c>
      <c r="H950" s="183">
        <v>3791</v>
      </c>
      <c r="I950" s="151">
        <f>IFERROR(H950/E940,"-")</f>
        <v>7.1161270849069782E-6</v>
      </c>
      <c r="J950" s="183">
        <v>3</v>
      </c>
      <c r="K950" s="151">
        <f>IFERROR(J950/F940,"-")</f>
        <v>3.3860045146726862E-3</v>
      </c>
      <c r="L950" s="186">
        <f t="shared" si="896"/>
        <v>1263.6666666666667</v>
      </c>
      <c r="M950" s="86">
        <f t="shared" si="941"/>
        <v>2.7324892977502506E-4</v>
      </c>
      <c r="N950" s="501"/>
      <c r="O950" s="501"/>
      <c r="P950" s="101" t="s">
        <v>153</v>
      </c>
      <c r="Q950" s="183">
        <v>3122</v>
      </c>
      <c r="R950" s="151">
        <f>IFERROR(Q950/N940,"-")</f>
        <v>4.455108291096376E-5</v>
      </c>
      <c r="S950" s="183">
        <v>1</v>
      </c>
      <c r="T950" s="151">
        <f>IFERROR(S950/O940,"-")</f>
        <v>8.130081300813009E-3</v>
      </c>
      <c r="U950" s="186">
        <f t="shared" si="897"/>
        <v>3122</v>
      </c>
      <c r="V950" s="86">
        <f t="shared" si="942"/>
        <v>9.1082976591675021E-5</v>
      </c>
      <c r="W950" s="501"/>
      <c r="X950" s="501"/>
      <c r="Y950" s="101" t="s">
        <v>153</v>
      </c>
      <c r="Z950" s="183">
        <v>0</v>
      </c>
      <c r="AA950" s="151">
        <f>IFERROR(Z950/W940,"-")</f>
        <v>0</v>
      </c>
      <c r="AB950" s="183">
        <v>0</v>
      </c>
      <c r="AC950" s="151">
        <f>IFERROR(AB950/X940,"-")</f>
        <v>0</v>
      </c>
      <c r="AD950" s="186" t="str">
        <f t="shared" si="898"/>
        <v>-</v>
      </c>
      <c r="AE950" s="86">
        <f t="shared" si="943"/>
        <v>0</v>
      </c>
      <c r="AF950" s="501"/>
      <c r="AG950" s="501"/>
      <c r="AH950" s="101" t="s">
        <v>153</v>
      </c>
      <c r="AI950" s="183">
        <v>128928</v>
      </c>
      <c r="AJ950" s="151">
        <f>IFERROR(AI950/AF940,"-")</f>
        <v>1.0439390756999958E-3</v>
      </c>
      <c r="AK950" s="183">
        <v>3</v>
      </c>
      <c r="AL950" s="151">
        <f>IFERROR(AK950/AG940,"-")</f>
        <v>1.9867549668874173E-2</v>
      </c>
      <c r="AM950" s="186">
        <f t="shared" si="899"/>
        <v>42976</v>
      </c>
      <c r="AN950" s="86">
        <f t="shared" si="944"/>
        <v>2.7324892977502506E-4</v>
      </c>
      <c r="AO950" s="501"/>
      <c r="AP950" s="520"/>
      <c r="AQ950" s="101" t="s">
        <v>153</v>
      </c>
      <c r="AR950" s="183">
        <f t="shared" si="894"/>
        <v>135841</v>
      </c>
      <c r="AS950" s="151">
        <f>IFERROR(AR950/AO940,"-")</f>
        <v>1.7394612079060594E-4</v>
      </c>
      <c r="AT950" s="183">
        <f t="shared" si="895"/>
        <v>7</v>
      </c>
      <c r="AU950" s="151">
        <f>IFERROR(AT950/AP940,"-")</f>
        <v>5.6956875508543531E-3</v>
      </c>
      <c r="AV950" s="186">
        <f t="shared" si="900"/>
        <v>19405.857142857141</v>
      </c>
      <c r="AW950" s="86">
        <f t="shared" si="945"/>
        <v>6.3758083614172509E-4</v>
      </c>
      <c r="AX950" s="98"/>
      <c r="AY950" s="66"/>
      <c r="AZ950" s="66"/>
      <c r="BA950" s="66"/>
      <c r="BB950" s="66"/>
      <c r="BC950" s="66"/>
      <c r="BD950" s="66"/>
      <c r="BE950" s="66"/>
      <c r="BF950" s="66"/>
      <c r="BG950" s="66"/>
      <c r="BH950" s="66"/>
      <c r="BI950" s="66"/>
      <c r="BP950" s="132"/>
      <c r="BQ950" s="132"/>
      <c r="BR950" s="132"/>
      <c r="BS950" s="132"/>
      <c r="BU950" s="66"/>
      <c r="BV950" s="124"/>
    </row>
    <row r="951" spans="2:74" s="10" customFormat="1" ht="14.25" customHeight="1">
      <c r="B951" s="505"/>
      <c r="C951" s="507"/>
      <c r="D951" s="494"/>
      <c r="E951" s="501"/>
      <c r="F951" s="501"/>
      <c r="G951" s="101" t="s">
        <v>154</v>
      </c>
      <c r="H951" s="183">
        <v>7560</v>
      </c>
      <c r="I951" s="151">
        <f>IFERROR(H951/E940,"-")</f>
        <v>1.4190957731969601E-5</v>
      </c>
      <c r="J951" s="183">
        <v>1</v>
      </c>
      <c r="K951" s="151">
        <f>IFERROR(J951/F940,"-")</f>
        <v>1.128668171557562E-3</v>
      </c>
      <c r="L951" s="186">
        <f t="shared" si="896"/>
        <v>7560</v>
      </c>
      <c r="M951" s="86">
        <f t="shared" si="941"/>
        <v>9.1082976591675021E-5</v>
      </c>
      <c r="N951" s="501"/>
      <c r="O951" s="501"/>
      <c r="P951" s="101" t="s">
        <v>154</v>
      </c>
      <c r="Q951" s="183">
        <v>632</v>
      </c>
      <c r="R951" s="151">
        <f>IFERROR(Q951/N940,"-")</f>
        <v>9.0186689300861944E-6</v>
      </c>
      <c r="S951" s="183">
        <v>1</v>
      </c>
      <c r="T951" s="151">
        <f>IFERROR(S951/O940,"-")</f>
        <v>8.130081300813009E-3</v>
      </c>
      <c r="U951" s="186">
        <f t="shared" si="897"/>
        <v>632</v>
      </c>
      <c r="V951" s="86">
        <f t="shared" si="942"/>
        <v>9.1082976591675021E-5</v>
      </c>
      <c r="W951" s="501"/>
      <c r="X951" s="501"/>
      <c r="Y951" s="101" t="s">
        <v>154</v>
      </c>
      <c r="Z951" s="183">
        <v>0</v>
      </c>
      <c r="AA951" s="151">
        <f>IFERROR(Z951/W940,"-")</f>
        <v>0</v>
      </c>
      <c r="AB951" s="183">
        <v>0</v>
      </c>
      <c r="AC951" s="151">
        <f>IFERROR(AB951/X940,"-")</f>
        <v>0</v>
      </c>
      <c r="AD951" s="186" t="str">
        <f t="shared" si="898"/>
        <v>-</v>
      </c>
      <c r="AE951" s="86">
        <f t="shared" si="943"/>
        <v>0</v>
      </c>
      <c r="AF951" s="501"/>
      <c r="AG951" s="501"/>
      <c r="AH951" s="101" t="s">
        <v>154</v>
      </c>
      <c r="AI951" s="183">
        <v>819049</v>
      </c>
      <c r="AJ951" s="151">
        <f>IFERROR(AI951/AF940,"-")</f>
        <v>6.6318973071249525E-3</v>
      </c>
      <c r="AK951" s="183">
        <v>4</v>
      </c>
      <c r="AL951" s="151">
        <f>IFERROR(AK951/AG940,"-")</f>
        <v>2.6490066225165563E-2</v>
      </c>
      <c r="AM951" s="186">
        <f t="shared" si="899"/>
        <v>204762.25</v>
      </c>
      <c r="AN951" s="86">
        <f t="shared" si="944"/>
        <v>3.6433190636670008E-4</v>
      </c>
      <c r="AO951" s="501"/>
      <c r="AP951" s="520"/>
      <c r="AQ951" s="101" t="s">
        <v>154</v>
      </c>
      <c r="AR951" s="183">
        <f t="shared" si="894"/>
        <v>827241</v>
      </c>
      <c r="AS951" s="151">
        <f>IFERROR(AR951/AO940,"-")</f>
        <v>1.059292576681132E-3</v>
      </c>
      <c r="AT951" s="183">
        <f t="shared" si="895"/>
        <v>6</v>
      </c>
      <c r="AU951" s="151">
        <f>IFERROR(AT951/AP940,"-")</f>
        <v>4.8820179007323028E-3</v>
      </c>
      <c r="AV951" s="186">
        <f t="shared" si="900"/>
        <v>137873.5</v>
      </c>
      <c r="AW951" s="86">
        <f t="shared" si="945"/>
        <v>5.4649785955005012E-4</v>
      </c>
      <c r="AX951" s="98"/>
      <c r="AY951" s="66"/>
      <c r="AZ951" s="66"/>
      <c r="BA951" s="66"/>
      <c r="BB951" s="66"/>
      <c r="BC951" s="66"/>
      <c r="BD951" s="66"/>
      <c r="BE951" s="66"/>
      <c r="BF951" s="66"/>
      <c r="BG951" s="66"/>
      <c r="BH951" s="66"/>
      <c r="BI951" s="66"/>
      <c r="BP951" s="132"/>
      <c r="BQ951" s="132"/>
      <c r="BR951" s="132"/>
      <c r="BS951" s="132"/>
      <c r="BU951" s="66"/>
      <c r="BV951" s="124"/>
    </row>
    <row r="952" spans="2:74" s="10" customFormat="1" ht="14.25" customHeight="1">
      <c r="B952" s="505"/>
      <c r="C952" s="507"/>
      <c r="D952" s="494"/>
      <c r="E952" s="501"/>
      <c r="F952" s="501"/>
      <c r="G952" s="101" t="s">
        <v>155</v>
      </c>
      <c r="H952" s="183">
        <v>2873152</v>
      </c>
      <c r="I952" s="151">
        <f>IFERROR(H952/E940,"-")</f>
        <v>5.3932246811539573E-3</v>
      </c>
      <c r="J952" s="183">
        <v>67</v>
      </c>
      <c r="K952" s="151">
        <f>IFERROR(J952/F940,"-")</f>
        <v>7.5620767494356658E-2</v>
      </c>
      <c r="L952" s="186">
        <f t="shared" si="896"/>
        <v>42882.86567164179</v>
      </c>
      <c r="M952" s="86">
        <f t="shared" si="941"/>
        <v>6.1025594316422259E-3</v>
      </c>
      <c r="N952" s="501"/>
      <c r="O952" s="501"/>
      <c r="P952" s="101" t="s">
        <v>155</v>
      </c>
      <c r="Q952" s="183">
        <v>186879</v>
      </c>
      <c r="R952" s="151">
        <f>IFERROR(Q952/N940,"-")</f>
        <v>2.6667718844708508E-3</v>
      </c>
      <c r="S952" s="183">
        <v>10</v>
      </c>
      <c r="T952" s="151">
        <f>IFERROR(S952/O940,"-")</f>
        <v>8.1300813008130079E-2</v>
      </c>
      <c r="U952" s="186">
        <f t="shared" si="897"/>
        <v>18687.900000000001</v>
      </c>
      <c r="V952" s="86">
        <f t="shared" si="942"/>
        <v>9.1082976591675021E-4</v>
      </c>
      <c r="W952" s="501"/>
      <c r="X952" s="501"/>
      <c r="Y952" s="101" t="s">
        <v>155</v>
      </c>
      <c r="Z952" s="183">
        <v>246606</v>
      </c>
      <c r="AA952" s="151">
        <f>IFERROR(Z952/W940,"-")</f>
        <v>4.5145015221884363E-3</v>
      </c>
      <c r="AB952" s="183">
        <v>9</v>
      </c>
      <c r="AC952" s="151">
        <f>IFERROR(AB952/X940,"-")</f>
        <v>0.13043478260869565</v>
      </c>
      <c r="AD952" s="186">
        <f t="shared" si="898"/>
        <v>27400.666666666668</v>
      </c>
      <c r="AE952" s="86">
        <f t="shared" si="943"/>
        <v>8.1974678932507513E-4</v>
      </c>
      <c r="AF952" s="501"/>
      <c r="AG952" s="501"/>
      <c r="AH952" s="101" t="s">
        <v>155</v>
      </c>
      <c r="AI952" s="183">
        <v>1164820</v>
      </c>
      <c r="AJ952" s="151">
        <f>IFERROR(AI952/AF940,"-")</f>
        <v>9.4316293912638759E-3</v>
      </c>
      <c r="AK952" s="183">
        <v>19</v>
      </c>
      <c r="AL952" s="151">
        <f>IFERROR(AK952/AG940,"-")</f>
        <v>0.12582781456953643</v>
      </c>
      <c r="AM952" s="186">
        <f t="shared" si="899"/>
        <v>61306.315789473687</v>
      </c>
      <c r="AN952" s="86">
        <f t="shared" si="944"/>
        <v>1.7305765552418253E-3</v>
      </c>
      <c r="AO952" s="501"/>
      <c r="AP952" s="520"/>
      <c r="AQ952" s="101" t="s">
        <v>155</v>
      </c>
      <c r="AR952" s="183">
        <f t="shared" si="894"/>
        <v>4471457</v>
      </c>
      <c r="AS952" s="151">
        <f>IFERROR(AR952/AO940,"-")</f>
        <v>5.7257573150374368E-3</v>
      </c>
      <c r="AT952" s="183">
        <f t="shared" si="895"/>
        <v>105</v>
      </c>
      <c r="AU952" s="151">
        <f>IFERROR(AT952/AP940,"-")</f>
        <v>8.5435313262815296E-2</v>
      </c>
      <c r="AV952" s="186">
        <f t="shared" si="900"/>
        <v>42585.304761904765</v>
      </c>
      <c r="AW952" s="86">
        <f t="shared" si="945"/>
        <v>9.5637125421258774E-3</v>
      </c>
      <c r="AX952" s="98"/>
      <c r="AY952" s="66"/>
      <c r="AZ952" s="66"/>
      <c r="BA952" s="66"/>
      <c r="BB952" s="66"/>
      <c r="BC952" s="66"/>
      <c r="BD952" s="66"/>
      <c r="BE952" s="66"/>
      <c r="BF952" s="66"/>
      <c r="BG952" s="66"/>
      <c r="BH952" s="66"/>
      <c r="BI952" s="66"/>
      <c r="BP952" s="132"/>
      <c r="BQ952" s="132"/>
      <c r="BR952" s="132"/>
      <c r="BS952" s="132"/>
      <c r="BU952" s="66"/>
      <c r="BV952" s="124"/>
    </row>
    <row r="953" spans="2:74" s="10" customFormat="1" ht="14.25" customHeight="1">
      <c r="B953" s="505"/>
      <c r="C953" s="507"/>
      <c r="D953" s="494"/>
      <c r="E953" s="501"/>
      <c r="F953" s="501"/>
      <c r="G953" s="101" t="s">
        <v>156</v>
      </c>
      <c r="H953" s="183">
        <v>3968836</v>
      </c>
      <c r="I953" s="151">
        <f>IFERROR(H953/E940,"-")</f>
        <v>7.449944963111018E-3</v>
      </c>
      <c r="J953" s="183">
        <v>52</v>
      </c>
      <c r="K953" s="151">
        <f>IFERROR(J953/F940,"-")</f>
        <v>5.8690744920993229E-2</v>
      </c>
      <c r="L953" s="186">
        <f t="shared" si="896"/>
        <v>76323.769230769234</v>
      </c>
      <c r="M953" s="86">
        <f t="shared" si="941"/>
        <v>4.7363147827671004E-3</v>
      </c>
      <c r="N953" s="501"/>
      <c r="O953" s="501"/>
      <c r="P953" s="101" t="s">
        <v>156</v>
      </c>
      <c r="Q953" s="183">
        <v>500548</v>
      </c>
      <c r="R953" s="151">
        <f>IFERROR(Q953/N940,"-")</f>
        <v>7.1428428728113674E-3</v>
      </c>
      <c r="S953" s="183">
        <v>11</v>
      </c>
      <c r="T953" s="151">
        <f>IFERROR(S953/O940,"-")</f>
        <v>8.943089430894309E-2</v>
      </c>
      <c r="U953" s="186">
        <f t="shared" si="897"/>
        <v>45504.36363636364</v>
      </c>
      <c r="V953" s="86">
        <f t="shared" si="942"/>
        <v>1.0019127425084252E-3</v>
      </c>
      <c r="W953" s="501"/>
      <c r="X953" s="501"/>
      <c r="Y953" s="101" t="s">
        <v>156</v>
      </c>
      <c r="Z953" s="183">
        <v>1182634</v>
      </c>
      <c r="AA953" s="151">
        <f>IFERROR(Z953/W940,"-")</f>
        <v>2.1649931442024116E-2</v>
      </c>
      <c r="AB953" s="183">
        <v>7</v>
      </c>
      <c r="AC953" s="151">
        <f>IFERROR(AB953/X940,"-")</f>
        <v>0.10144927536231885</v>
      </c>
      <c r="AD953" s="186">
        <f t="shared" si="898"/>
        <v>168947.71428571429</v>
      </c>
      <c r="AE953" s="86">
        <f t="shared" si="943"/>
        <v>6.3758083614172509E-4</v>
      </c>
      <c r="AF953" s="501"/>
      <c r="AG953" s="501"/>
      <c r="AH953" s="101" t="s">
        <v>156</v>
      </c>
      <c r="AI953" s="183">
        <v>1123981</v>
      </c>
      <c r="AJ953" s="151">
        <f>IFERROR(AI953/AF940,"-")</f>
        <v>9.1009531385296983E-3</v>
      </c>
      <c r="AK953" s="183">
        <v>15</v>
      </c>
      <c r="AL953" s="151">
        <f>IFERROR(AK953/AG940,"-")</f>
        <v>9.9337748344370855E-2</v>
      </c>
      <c r="AM953" s="186">
        <f t="shared" si="899"/>
        <v>74932.066666666666</v>
      </c>
      <c r="AN953" s="86">
        <f t="shared" si="944"/>
        <v>1.3662446488751253E-3</v>
      </c>
      <c r="AO953" s="501"/>
      <c r="AP953" s="520"/>
      <c r="AQ953" s="101" t="s">
        <v>156</v>
      </c>
      <c r="AR953" s="183">
        <f t="shared" si="894"/>
        <v>6775999</v>
      </c>
      <c r="AS953" s="151">
        <f>IFERROR(AR953/AO940,"-")</f>
        <v>8.6767525307604107E-3</v>
      </c>
      <c r="AT953" s="183">
        <f t="shared" si="895"/>
        <v>85</v>
      </c>
      <c r="AU953" s="151">
        <f>IFERROR(AT953/AP940,"-")</f>
        <v>6.9161920260374293E-2</v>
      </c>
      <c r="AV953" s="186">
        <f t="shared" si="900"/>
        <v>79717.635294117645</v>
      </c>
      <c r="AW953" s="86">
        <f t="shared" si="945"/>
        <v>7.7420530102923759E-3</v>
      </c>
      <c r="AX953" s="98"/>
      <c r="AY953" s="66"/>
      <c r="AZ953" s="66"/>
      <c r="BA953" s="66"/>
      <c r="BB953" s="66"/>
      <c r="BC953" s="66"/>
      <c r="BD953" s="66"/>
      <c r="BE953" s="66"/>
      <c r="BF953" s="66"/>
      <c r="BG953" s="66"/>
      <c r="BH953" s="66"/>
      <c r="BI953" s="66"/>
      <c r="BP953" s="132"/>
      <c r="BQ953" s="132"/>
      <c r="BR953" s="132"/>
      <c r="BS953" s="132"/>
      <c r="BU953" s="66"/>
      <c r="BV953" s="124"/>
    </row>
    <row r="954" spans="2:74" s="10" customFormat="1" ht="14.25" customHeight="1">
      <c r="B954" s="505"/>
      <c r="C954" s="507"/>
      <c r="D954" s="494"/>
      <c r="E954" s="501"/>
      <c r="F954" s="501"/>
      <c r="G954" s="101" t="s">
        <v>157</v>
      </c>
      <c r="H954" s="183">
        <v>2208036</v>
      </c>
      <c r="I954" s="151">
        <f>IFERROR(H954/E940,"-")</f>
        <v>4.1447282469136548E-3</v>
      </c>
      <c r="J954" s="183">
        <v>62</v>
      </c>
      <c r="K954" s="151">
        <f>IFERROR(J954/F940,"-")</f>
        <v>6.9977426636568849E-2</v>
      </c>
      <c r="L954" s="186">
        <f t="shared" si="896"/>
        <v>35613.483870967742</v>
      </c>
      <c r="M954" s="86">
        <f t="shared" si="941"/>
        <v>5.6471445486838507E-3</v>
      </c>
      <c r="N954" s="501"/>
      <c r="O954" s="501"/>
      <c r="P954" s="101" t="s">
        <v>157</v>
      </c>
      <c r="Q954" s="183">
        <v>296614</v>
      </c>
      <c r="R954" s="151">
        <f>IFERROR(Q954/N940,"-")</f>
        <v>4.2326953576401682E-3</v>
      </c>
      <c r="S954" s="183">
        <v>12</v>
      </c>
      <c r="T954" s="151">
        <f>IFERROR(S954/O940,"-")</f>
        <v>9.7560975609756101E-2</v>
      </c>
      <c r="U954" s="186">
        <f t="shared" si="897"/>
        <v>24717.833333333332</v>
      </c>
      <c r="V954" s="86">
        <f t="shared" si="942"/>
        <v>1.0929957191001002E-3</v>
      </c>
      <c r="W954" s="501"/>
      <c r="X954" s="501"/>
      <c r="Y954" s="101" t="s">
        <v>157</v>
      </c>
      <c r="Z954" s="183">
        <v>805004</v>
      </c>
      <c r="AA954" s="151">
        <f>IFERROR(Z954/W940,"-")</f>
        <v>1.4736834397248162E-2</v>
      </c>
      <c r="AB954" s="183">
        <v>12</v>
      </c>
      <c r="AC954" s="151">
        <f>IFERROR(AB954/X940,"-")</f>
        <v>0.17391304347826086</v>
      </c>
      <c r="AD954" s="186">
        <f t="shared" si="898"/>
        <v>67083.666666666672</v>
      </c>
      <c r="AE954" s="86">
        <f t="shared" si="943"/>
        <v>1.0929957191001002E-3</v>
      </c>
      <c r="AF954" s="501"/>
      <c r="AG954" s="501"/>
      <c r="AH954" s="101" t="s">
        <v>157</v>
      </c>
      <c r="AI954" s="183">
        <v>385988</v>
      </c>
      <c r="AJ954" s="151">
        <f>IFERROR(AI954/AF940,"-")</f>
        <v>3.1253719591655032E-3</v>
      </c>
      <c r="AK954" s="183">
        <v>16</v>
      </c>
      <c r="AL954" s="151">
        <f>IFERROR(AK954/AG940,"-")</f>
        <v>0.10596026490066225</v>
      </c>
      <c r="AM954" s="186">
        <f t="shared" si="899"/>
        <v>24124.25</v>
      </c>
      <c r="AN954" s="86">
        <f t="shared" si="944"/>
        <v>1.4573276254668003E-3</v>
      </c>
      <c r="AO954" s="501"/>
      <c r="AP954" s="520"/>
      <c r="AQ954" s="101" t="s">
        <v>157</v>
      </c>
      <c r="AR954" s="183">
        <f t="shared" si="894"/>
        <v>3695642</v>
      </c>
      <c r="AS954" s="151">
        <f>IFERROR(AR954/AO940,"-")</f>
        <v>4.7323163826152375E-3</v>
      </c>
      <c r="AT954" s="183">
        <f t="shared" si="895"/>
        <v>102</v>
      </c>
      <c r="AU954" s="151">
        <f>IFERROR(AT954/AP940,"-")</f>
        <v>8.2994304312449141E-2</v>
      </c>
      <c r="AV954" s="186">
        <f t="shared" si="900"/>
        <v>36231.784313725489</v>
      </c>
      <c r="AW954" s="86">
        <f t="shared" si="945"/>
        <v>9.2904636123508511E-3</v>
      </c>
      <c r="AX954" s="98"/>
      <c r="AY954" s="66"/>
      <c r="AZ954" s="66"/>
      <c r="BA954" s="66"/>
      <c r="BB954" s="66"/>
      <c r="BC954" s="66"/>
      <c r="BD954" s="66"/>
      <c r="BE954" s="66"/>
      <c r="BF954" s="66"/>
      <c r="BG954" s="66"/>
      <c r="BH954" s="66"/>
      <c r="BI954" s="66"/>
      <c r="BP954" s="132"/>
      <c r="BQ954" s="132"/>
      <c r="BR954" s="132"/>
      <c r="BS954" s="132"/>
      <c r="BU954" s="66"/>
      <c r="BV954" s="124"/>
    </row>
    <row r="955" spans="2:74" s="10" customFormat="1" ht="14.25" customHeight="1">
      <c r="B955" s="505"/>
      <c r="C955" s="507"/>
      <c r="D955" s="494"/>
      <c r="E955" s="501"/>
      <c r="F955" s="501"/>
      <c r="G955" s="102" t="s">
        <v>158</v>
      </c>
      <c r="H955" s="184">
        <v>397959</v>
      </c>
      <c r="I955" s="152">
        <f>IFERROR(H955/E940,"-")</f>
        <v>7.4701314127736636E-4</v>
      </c>
      <c r="J955" s="184">
        <v>54</v>
      </c>
      <c r="K955" s="152">
        <f>IFERROR(J955/F940,"-")</f>
        <v>6.0948081264108354E-2</v>
      </c>
      <c r="L955" s="187">
        <f t="shared" si="896"/>
        <v>7369.6111111111113</v>
      </c>
      <c r="M955" s="87">
        <f t="shared" si="941"/>
        <v>4.918480735950451E-3</v>
      </c>
      <c r="N955" s="501"/>
      <c r="O955" s="501"/>
      <c r="P955" s="102" t="s">
        <v>158</v>
      </c>
      <c r="Q955" s="184">
        <v>34328</v>
      </c>
      <c r="R955" s="152">
        <f>IFERROR(Q955/N940,"-")</f>
        <v>4.8986213137974506E-4</v>
      </c>
      <c r="S955" s="184">
        <v>8</v>
      </c>
      <c r="T955" s="152">
        <f>IFERROR(S955/O940,"-")</f>
        <v>6.5040650406504072E-2</v>
      </c>
      <c r="U955" s="187">
        <f t="shared" si="897"/>
        <v>4291</v>
      </c>
      <c r="V955" s="87">
        <f t="shared" si="942"/>
        <v>7.2866381273340016E-4</v>
      </c>
      <c r="W955" s="501"/>
      <c r="X955" s="501"/>
      <c r="Y955" s="102" t="s">
        <v>158</v>
      </c>
      <c r="Z955" s="184">
        <v>299412</v>
      </c>
      <c r="AA955" s="152">
        <f>IFERROR(Z955/W940,"-")</f>
        <v>5.4811964419417374E-3</v>
      </c>
      <c r="AB955" s="184">
        <v>4</v>
      </c>
      <c r="AC955" s="152">
        <f>IFERROR(AB955/X940,"-")</f>
        <v>5.7971014492753624E-2</v>
      </c>
      <c r="AD955" s="187">
        <f t="shared" si="898"/>
        <v>74853</v>
      </c>
      <c r="AE955" s="87">
        <f t="shared" si="943"/>
        <v>3.6433190636670008E-4</v>
      </c>
      <c r="AF955" s="501"/>
      <c r="AG955" s="501"/>
      <c r="AH955" s="102" t="s">
        <v>158</v>
      </c>
      <c r="AI955" s="184">
        <v>154397</v>
      </c>
      <c r="AJ955" s="152">
        <f>IFERROR(AI955/AF940,"-")</f>
        <v>1.2501633583926863E-3</v>
      </c>
      <c r="AK955" s="184">
        <v>14</v>
      </c>
      <c r="AL955" s="152">
        <f>IFERROR(AK955/AG940,"-")</f>
        <v>9.2715231788079472E-2</v>
      </c>
      <c r="AM955" s="187">
        <f t="shared" si="899"/>
        <v>11028.357142857143</v>
      </c>
      <c r="AN955" s="87">
        <f t="shared" si="944"/>
        <v>1.2751616722834502E-3</v>
      </c>
      <c r="AO955" s="501"/>
      <c r="AP955" s="520"/>
      <c r="AQ955" s="102" t="s">
        <v>158</v>
      </c>
      <c r="AR955" s="184">
        <f t="shared" si="894"/>
        <v>886096</v>
      </c>
      <c r="AS955" s="152">
        <f>IFERROR(AR955/AO940,"-")</f>
        <v>1.1346571495209309E-3</v>
      </c>
      <c r="AT955" s="184">
        <f t="shared" si="895"/>
        <v>80</v>
      </c>
      <c r="AU955" s="152">
        <f>IFERROR(AT955/AP940,"-")</f>
        <v>6.5093572009764039E-2</v>
      </c>
      <c r="AV955" s="187">
        <f t="shared" si="900"/>
        <v>11076.2</v>
      </c>
      <c r="AW955" s="87">
        <f t="shared" si="945"/>
        <v>7.2866381273340016E-3</v>
      </c>
      <c r="AX955" s="98"/>
      <c r="AY955" s="66"/>
      <c r="AZ955" s="66"/>
      <c r="BA955" s="66"/>
      <c r="BB955" s="66"/>
      <c r="BC955" s="66"/>
      <c r="BD955" s="66"/>
      <c r="BE955" s="66"/>
      <c r="BF955" s="66"/>
      <c r="BG955" s="66"/>
      <c r="BH955" s="66"/>
      <c r="BI955" s="66"/>
      <c r="BP955" s="132"/>
      <c r="BQ955" s="132"/>
      <c r="BR955" s="132"/>
      <c r="BS955" s="132"/>
      <c r="BU955" s="66"/>
      <c r="BV955" s="124"/>
    </row>
    <row r="956" spans="2:74" s="10" customFormat="1" ht="14.25" customHeight="1">
      <c r="B956" s="505"/>
      <c r="C956" s="508"/>
      <c r="D956" s="495"/>
      <c r="E956" s="502"/>
      <c r="F956" s="502"/>
      <c r="G956" s="103" t="s">
        <v>81</v>
      </c>
      <c r="H956" s="174">
        <v>105059949</v>
      </c>
      <c r="I956" s="152">
        <f>IFERROR(H956/E940,"-")</f>
        <v>0.1972091660822595</v>
      </c>
      <c r="J956" s="184">
        <v>649</v>
      </c>
      <c r="K956" s="152">
        <f>IFERROR(J956/F940,"-")</f>
        <v>0.73250564334085777</v>
      </c>
      <c r="L956" s="187">
        <f t="shared" si="896"/>
        <v>161879.73651771958</v>
      </c>
      <c r="M956" s="88">
        <f t="shared" si="941"/>
        <v>5.9112851807997087E-2</v>
      </c>
      <c r="N956" s="502"/>
      <c r="O956" s="502"/>
      <c r="P956" s="103" t="s">
        <v>81</v>
      </c>
      <c r="Q956" s="174">
        <v>9843821</v>
      </c>
      <c r="R956" s="152">
        <f>IFERROR(Q956/N940,"-")</f>
        <v>0.14047177627536395</v>
      </c>
      <c r="S956" s="184">
        <v>102</v>
      </c>
      <c r="T956" s="152">
        <f>IFERROR(S956/O940,"-")</f>
        <v>0.82926829268292679</v>
      </c>
      <c r="U956" s="187">
        <f t="shared" si="897"/>
        <v>96508.049019607846</v>
      </c>
      <c r="V956" s="88">
        <f t="shared" si="942"/>
        <v>9.2904636123508511E-3</v>
      </c>
      <c r="W956" s="502"/>
      <c r="X956" s="502"/>
      <c r="Y956" s="103" t="s">
        <v>81</v>
      </c>
      <c r="Z956" s="174">
        <v>13938975</v>
      </c>
      <c r="AA956" s="152">
        <f>IFERROR(Z956/W940,"-")</f>
        <v>0.25517434229194164</v>
      </c>
      <c r="AB956" s="184">
        <v>59</v>
      </c>
      <c r="AC956" s="152">
        <f>IFERROR(AB956/X940,"-")</f>
        <v>0.85507246376811596</v>
      </c>
      <c r="AD956" s="187">
        <f t="shared" si="898"/>
        <v>236253.81355932204</v>
      </c>
      <c r="AE956" s="88">
        <f t="shared" si="943"/>
        <v>5.3738956189088262E-3</v>
      </c>
      <c r="AF956" s="502"/>
      <c r="AG956" s="502"/>
      <c r="AH956" s="103" t="s">
        <v>81</v>
      </c>
      <c r="AI956" s="174">
        <v>20206093</v>
      </c>
      <c r="AJ956" s="152">
        <f>IFERROR(AI956/AF940,"-")</f>
        <v>0.16361015489209602</v>
      </c>
      <c r="AK956" s="184">
        <v>126</v>
      </c>
      <c r="AL956" s="152">
        <f>IFERROR(AK956/AG940,"-")</f>
        <v>0.83443708609271527</v>
      </c>
      <c r="AM956" s="187">
        <f t="shared" si="899"/>
        <v>160365.81746031746</v>
      </c>
      <c r="AN956" s="88">
        <f t="shared" si="944"/>
        <v>1.1476455050551051E-2</v>
      </c>
      <c r="AO956" s="502"/>
      <c r="AP956" s="521"/>
      <c r="AQ956" s="103" t="s">
        <v>81</v>
      </c>
      <c r="AR956" s="174">
        <f t="shared" si="894"/>
        <v>149048838</v>
      </c>
      <c r="AS956" s="152">
        <f>IFERROR(AR956/AO940,"-")</f>
        <v>0.19085892461368406</v>
      </c>
      <c r="AT956" s="184">
        <f t="shared" si="895"/>
        <v>936</v>
      </c>
      <c r="AU956" s="152">
        <f>IFERROR(AT956/AP940,"-")</f>
        <v>0.76159479251423923</v>
      </c>
      <c r="AV956" s="187">
        <f t="shared" si="900"/>
        <v>159240.21153846153</v>
      </c>
      <c r="AW956" s="88">
        <f t="shared" si="945"/>
        <v>8.525366608980782E-2</v>
      </c>
      <c r="AX956" s="98"/>
      <c r="AY956" s="66"/>
      <c r="AZ956" s="66"/>
      <c r="BA956" s="66"/>
      <c r="BB956" s="66"/>
      <c r="BC956" s="66"/>
      <c r="BD956" s="66"/>
      <c r="BE956" s="66"/>
      <c r="BF956" s="66"/>
      <c r="BG956" s="66"/>
      <c r="BH956" s="66"/>
      <c r="BI956" s="66"/>
      <c r="BP956" s="132"/>
      <c r="BQ956" s="132"/>
      <c r="BR956" s="132"/>
      <c r="BS956" s="132"/>
      <c r="BU956" s="66"/>
      <c r="BV956" s="124"/>
    </row>
    <row r="957" spans="2:74" s="10" customFormat="1" ht="14.25" customHeight="1">
      <c r="B957" s="505">
        <v>57</v>
      </c>
      <c r="C957" s="506" t="s">
        <v>49</v>
      </c>
      <c r="D957" s="493">
        <f>BL61</f>
        <v>8027</v>
      </c>
      <c r="E957" s="503">
        <f t="shared" ref="E957" si="946">VLOOKUP(C957,$AY$5:$BI$78,2,0)</f>
        <v>549629370</v>
      </c>
      <c r="F957" s="503">
        <f t="shared" ref="F957" si="947">VLOOKUP(C957,$AY$5:$BI$78,7,0)</f>
        <v>844</v>
      </c>
      <c r="G957" s="99" t="s">
        <v>144</v>
      </c>
      <c r="H957" s="182">
        <v>13471566</v>
      </c>
      <c r="I957" s="150">
        <f>IFERROR(H957/E957,"-")</f>
        <v>2.4510273168262459E-2</v>
      </c>
      <c r="J957" s="182">
        <v>170</v>
      </c>
      <c r="K957" s="150">
        <f>IFERROR(J957/F957,"-")</f>
        <v>0.2014218009478673</v>
      </c>
      <c r="L957" s="185">
        <f t="shared" si="896"/>
        <v>79244.50588235294</v>
      </c>
      <c r="M957" s="90">
        <f>IFERROR(J957/$BL$61,0)</f>
        <v>2.11785224866077E-2</v>
      </c>
      <c r="N957" s="503">
        <f t="shared" ref="N957" si="948">VLOOKUP(C957,$AY$5:$BI$78,3,0)</f>
        <v>64160540</v>
      </c>
      <c r="O957" s="503">
        <f t="shared" ref="O957" si="949">VLOOKUP(C957,$AY$5:$BI$78,8,0)</f>
        <v>97</v>
      </c>
      <c r="P957" s="99" t="s">
        <v>144</v>
      </c>
      <c r="Q957" s="182">
        <v>894710</v>
      </c>
      <c r="R957" s="150">
        <f>IFERROR(Q957/N957,"-")</f>
        <v>1.3944863930384625E-2</v>
      </c>
      <c r="S957" s="182">
        <v>17</v>
      </c>
      <c r="T957" s="150">
        <f>IFERROR(S957/O957,"-")</f>
        <v>0.17525773195876287</v>
      </c>
      <c r="U957" s="185">
        <f t="shared" si="897"/>
        <v>52630</v>
      </c>
      <c r="V957" s="90">
        <f>IFERROR(S957/$BL$61,0)</f>
        <v>2.1178522486607699E-3</v>
      </c>
      <c r="W957" s="503">
        <f t="shared" ref="W957" si="950">VLOOKUP(C957,$AY$5:$BI$78,4,0)</f>
        <v>44172590</v>
      </c>
      <c r="X957" s="503">
        <f t="shared" ref="X957" si="951">VLOOKUP(C957,$AY$5:$BI$78,9,0)</f>
        <v>57</v>
      </c>
      <c r="Y957" s="99" t="s">
        <v>144</v>
      </c>
      <c r="Z957" s="182">
        <v>193546</v>
      </c>
      <c r="AA957" s="150">
        <f>IFERROR(Z957/W957,"-")</f>
        <v>4.3815859563589091E-3</v>
      </c>
      <c r="AB957" s="182">
        <v>11</v>
      </c>
      <c r="AC957" s="150">
        <f>IFERROR(AB957/X957,"-")</f>
        <v>0.19298245614035087</v>
      </c>
      <c r="AD957" s="185">
        <f t="shared" si="898"/>
        <v>17595.090909090908</v>
      </c>
      <c r="AE957" s="90">
        <f>IFERROR(AB957/$BL$61,0)</f>
        <v>1.370374984427557E-3</v>
      </c>
      <c r="AF957" s="503">
        <f t="shared" ref="AF957" si="952">VLOOKUP(C957,$AY$5:$BI$78,5,0)</f>
        <v>73345690</v>
      </c>
      <c r="AG957" s="503">
        <f t="shared" ref="AG957" si="953">VLOOKUP(C957,$AY$5:$BI$78,10,0)</f>
        <v>99</v>
      </c>
      <c r="AH957" s="99" t="s">
        <v>144</v>
      </c>
      <c r="AI957" s="182">
        <v>535177</v>
      </c>
      <c r="AJ957" s="150">
        <f>IFERROR(AI957/AF957,"-")</f>
        <v>7.2966386981975356E-3</v>
      </c>
      <c r="AK957" s="182">
        <v>27</v>
      </c>
      <c r="AL957" s="150">
        <f>IFERROR(AK957/AG957,"-")</f>
        <v>0.27272727272727271</v>
      </c>
      <c r="AM957" s="185">
        <f t="shared" si="899"/>
        <v>19821.370370370369</v>
      </c>
      <c r="AN957" s="90">
        <f>IFERROR(AK957/$BL$61,0)</f>
        <v>3.3636476890494581E-3</v>
      </c>
      <c r="AO957" s="503">
        <f t="shared" ref="AO957" si="954">VLOOKUP(C957,$AY$5:$BI$78,6,0)</f>
        <v>731308190</v>
      </c>
      <c r="AP957" s="519">
        <f t="shared" ref="AP957" si="955">VLOOKUP(C957,$AY$5:$BI$78,11,0)</f>
        <v>1097</v>
      </c>
      <c r="AQ957" s="99" t="s">
        <v>144</v>
      </c>
      <c r="AR957" s="182">
        <f t="shared" si="894"/>
        <v>15094999</v>
      </c>
      <c r="AS957" s="150">
        <f>IFERROR(AR957/AO957,"-")</f>
        <v>2.0641091138333893E-2</v>
      </c>
      <c r="AT957" s="182">
        <f t="shared" si="895"/>
        <v>225</v>
      </c>
      <c r="AU957" s="150">
        <f>IFERROR(AT957/AP957,"-")</f>
        <v>0.20510483135824978</v>
      </c>
      <c r="AV957" s="185">
        <f t="shared" si="900"/>
        <v>67088.88444444444</v>
      </c>
      <c r="AW957" s="90">
        <f>IFERROR(AT957/$BL$61,0)</f>
        <v>2.8030397408745484E-2</v>
      </c>
      <c r="AX957" s="98"/>
      <c r="AY957" s="66"/>
      <c r="AZ957" s="66"/>
      <c r="BA957" s="66"/>
      <c r="BB957" s="66"/>
      <c r="BC957" s="66"/>
      <c r="BD957" s="66"/>
      <c r="BE957" s="66"/>
      <c r="BF957" s="66"/>
      <c r="BG957" s="66"/>
      <c r="BH957" s="66"/>
      <c r="BI957" s="66"/>
      <c r="BP957" s="132"/>
      <c r="BQ957" s="132"/>
      <c r="BR957" s="132"/>
      <c r="BS957" s="132"/>
      <c r="BU957" s="66"/>
      <c r="BV957" s="124"/>
    </row>
    <row r="958" spans="2:74" s="10" customFormat="1" ht="14.25" customHeight="1">
      <c r="B958" s="505"/>
      <c r="C958" s="507"/>
      <c r="D958" s="494"/>
      <c r="E958" s="501"/>
      <c r="F958" s="501"/>
      <c r="G958" s="100" t="s">
        <v>145</v>
      </c>
      <c r="H958" s="183">
        <v>14284853</v>
      </c>
      <c r="I958" s="151">
        <f>IFERROR(H958/E957,"-")</f>
        <v>2.5989973934617067E-2</v>
      </c>
      <c r="J958" s="183">
        <v>253</v>
      </c>
      <c r="K958" s="151">
        <f>IFERROR(J958/F957,"-")</f>
        <v>0.29976303317535546</v>
      </c>
      <c r="L958" s="186">
        <f t="shared" si="896"/>
        <v>56461.869565217392</v>
      </c>
      <c r="M958" s="86">
        <f t="shared" ref="M958:M973" si="956">IFERROR(J958/$BL$61,0)</f>
        <v>3.151862464183381E-2</v>
      </c>
      <c r="N958" s="501"/>
      <c r="O958" s="501"/>
      <c r="P958" s="100" t="s">
        <v>145</v>
      </c>
      <c r="Q958" s="183">
        <v>4899378</v>
      </c>
      <c r="R958" s="151">
        <f>IFERROR(Q958/N957,"-")</f>
        <v>7.6361233867420691E-2</v>
      </c>
      <c r="S958" s="183">
        <v>31</v>
      </c>
      <c r="T958" s="151">
        <f>IFERROR(S958/O957,"-")</f>
        <v>0.31958762886597936</v>
      </c>
      <c r="U958" s="186">
        <f t="shared" si="897"/>
        <v>158044.45161290321</v>
      </c>
      <c r="V958" s="86">
        <f t="shared" ref="V958:V973" si="957">IFERROR(S958/$BL$61,0)</f>
        <v>3.8619658652049335E-3</v>
      </c>
      <c r="W958" s="501"/>
      <c r="X958" s="501"/>
      <c r="Y958" s="100" t="s">
        <v>145</v>
      </c>
      <c r="Z958" s="183">
        <v>4342721</v>
      </c>
      <c r="AA958" s="151">
        <f>IFERROR(Z958/W957,"-")</f>
        <v>9.8312573475994952E-2</v>
      </c>
      <c r="AB958" s="183">
        <v>23</v>
      </c>
      <c r="AC958" s="151">
        <f>IFERROR(AB958/X957,"-")</f>
        <v>0.40350877192982454</v>
      </c>
      <c r="AD958" s="186">
        <f t="shared" si="898"/>
        <v>188813.95652173914</v>
      </c>
      <c r="AE958" s="86">
        <f t="shared" ref="AE958:AE973" si="958">IFERROR(AB958/$BL$61,0)</f>
        <v>2.8653295128939827E-3</v>
      </c>
      <c r="AF958" s="501"/>
      <c r="AG958" s="501"/>
      <c r="AH958" s="100" t="s">
        <v>145</v>
      </c>
      <c r="AI958" s="183">
        <v>1090275</v>
      </c>
      <c r="AJ958" s="151">
        <f>IFERROR(AI958/AF957,"-")</f>
        <v>1.4864881631081527E-2</v>
      </c>
      <c r="AK958" s="183">
        <v>22</v>
      </c>
      <c r="AL958" s="151">
        <f>IFERROR(AK958/AG957,"-")</f>
        <v>0.22222222222222221</v>
      </c>
      <c r="AM958" s="186">
        <f t="shared" si="899"/>
        <v>49557.954545454544</v>
      </c>
      <c r="AN958" s="86">
        <f t="shared" ref="AN958:AN973" si="959">IFERROR(AK958/$BL$61,0)</f>
        <v>2.740749968855114E-3</v>
      </c>
      <c r="AO958" s="501"/>
      <c r="AP958" s="520"/>
      <c r="AQ958" s="100" t="s">
        <v>145</v>
      </c>
      <c r="AR958" s="183">
        <f t="shared" si="894"/>
        <v>24617227</v>
      </c>
      <c r="AS958" s="151">
        <f>IFERROR(AR958/AO957,"-")</f>
        <v>3.3661905249550123E-2</v>
      </c>
      <c r="AT958" s="183">
        <f t="shared" si="895"/>
        <v>329</v>
      </c>
      <c r="AU958" s="151">
        <f>IFERROR(AT958/AP957,"-")</f>
        <v>0.29990884229717413</v>
      </c>
      <c r="AV958" s="186">
        <f t="shared" si="900"/>
        <v>74824.398176291797</v>
      </c>
      <c r="AW958" s="86">
        <f t="shared" ref="AW958:AW973" si="960">IFERROR(AT958/$BL$61,0)</f>
        <v>4.098666998878784E-2</v>
      </c>
      <c r="AX958" s="98"/>
      <c r="AY958" s="66"/>
      <c r="AZ958" s="66"/>
      <c r="BA958" s="66"/>
      <c r="BB958" s="66"/>
      <c r="BC958" s="66"/>
      <c r="BD958" s="66"/>
      <c r="BE958" s="66"/>
      <c r="BF958" s="66"/>
      <c r="BG958" s="66"/>
      <c r="BH958" s="66"/>
      <c r="BI958" s="66"/>
      <c r="BP958" s="132"/>
      <c r="BQ958" s="132"/>
      <c r="BR958" s="132"/>
      <c r="BS958" s="132"/>
      <c r="BU958" s="66"/>
      <c r="BV958" s="124"/>
    </row>
    <row r="959" spans="2:74" s="10" customFormat="1" ht="14.25" customHeight="1">
      <c r="B959" s="505"/>
      <c r="C959" s="507"/>
      <c r="D959" s="494"/>
      <c r="E959" s="501"/>
      <c r="F959" s="501"/>
      <c r="G959" s="101" t="s">
        <v>146</v>
      </c>
      <c r="H959" s="183">
        <v>8165069</v>
      </c>
      <c r="I959" s="151">
        <f>IFERROR(H959/E957,"-")</f>
        <v>1.4855590777472463E-2</v>
      </c>
      <c r="J959" s="183">
        <v>245</v>
      </c>
      <c r="K959" s="151">
        <f>IFERROR(J959/F957,"-")</f>
        <v>0.29028436018957349</v>
      </c>
      <c r="L959" s="186">
        <f t="shared" si="896"/>
        <v>33326.812244897956</v>
      </c>
      <c r="M959" s="86">
        <f t="shared" si="956"/>
        <v>3.052198828952286E-2</v>
      </c>
      <c r="N959" s="501"/>
      <c r="O959" s="501"/>
      <c r="P959" s="101" t="s">
        <v>146</v>
      </c>
      <c r="Q959" s="183">
        <v>1753715</v>
      </c>
      <c r="R959" s="151">
        <f>IFERROR(Q959/N957,"-")</f>
        <v>2.7333233167925332E-2</v>
      </c>
      <c r="S959" s="183">
        <v>35</v>
      </c>
      <c r="T959" s="151">
        <f>IFERROR(S959/O957,"-")</f>
        <v>0.36082474226804123</v>
      </c>
      <c r="U959" s="186">
        <f t="shared" si="897"/>
        <v>50106.142857142855</v>
      </c>
      <c r="V959" s="86">
        <f t="shared" si="957"/>
        <v>4.3602840413604089E-3</v>
      </c>
      <c r="W959" s="501"/>
      <c r="X959" s="501"/>
      <c r="Y959" s="101" t="s">
        <v>146</v>
      </c>
      <c r="Z959" s="183">
        <v>316925</v>
      </c>
      <c r="AA959" s="151">
        <f>IFERROR(Z959/W957,"-")</f>
        <v>7.1746981555756636E-3</v>
      </c>
      <c r="AB959" s="183">
        <v>15</v>
      </c>
      <c r="AC959" s="151">
        <f>IFERROR(AB959/X957,"-")</f>
        <v>0.26315789473684209</v>
      </c>
      <c r="AD959" s="186">
        <f t="shared" si="898"/>
        <v>21128.333333333332</v>
      </c>
      <c r="AE959" s="86">
        <f t="shared" si="958"/>
        <v>1.8686931605830322E-3</v>
      </c>
      <c r="AF959" s="501"/>
      <c r="AG959" s="501"/>
      <c r="AH959" s="101" t="s">
        <v>146</v>
      </c>
      <c r="AI959" s="183">
        <v>630490</v>
      </c>
      <c r="AJ959" s="151">
        <f>IFERROR(AI959/AF957,"-")</f>
        <v>8.5961424590865528E-3</v>
      </c>
      <c r="AK959" s="183">
        <v>28</v>
      </c>
      <c r="AL959" s="151">
        <f>IFERROR(AK959/AG957,"-")</f>
        <v>0.28282828282828282</v>
      </c>
      <c r="AM959" s="186">
        <f t="shared" si="899"/>
        <v>22517.5</v>
      </c>
      <c r="AN959" s="86">
        <f t="shared" si="959"/>
        <v>3.4882272330883268E-3</v>
      </c>
      <c r="AO959" s="501"/>
      <c r="AP959" s="520"/>
      <c r="AQ959" s="101" t="s">
        <v>146</v>
      </c>
      <c r="AR959" s="183">
        <f t="shared" si="894"/>
        <v>10866199</v>
      </c>
      <c r="AS959" s="151">
        <f>IFERROR(AR959/AO957,"-")</f>
        <v>1.4858576929105635E-2</v>
      </c>
      <c r="AT959" s="183">
        <f t="shared" si="895"/>
        <v>323</v>
      </c>
      <c r="AU959" s="151">
        <f>IFERROR(AT959/AP957,"-")</f>
        <v>0.29443938012762078</v>
      </c>
      <c r="AV959" s="186">
        <f t="shared" si="900"/>
        <v>33641.482972136226</v>
      </c>
      <c r="AW959" s="86">
        <f t="shared" si="960"/>
        <v>4.0239192724554632E-2</v>
      </c>
      <c r="AX959" s="98"/>
      <c r="AY959" s="66"/>
      <c r="AZ959" s="66"/>
      <c r="BA959" s="66"/>
      <c r="BB959" s="66"/>
      <c r="BC959" s="66"/>
      <c r="BD959" s="66"/>
      <c r="BE959" s="66"/>
      <c r="BF959" s="66"/>
      <c r="BG959" s="66"/>
      <c r="BH959" s="66"/>
      <c r="BI959" s="66"/>
      <c r="BP959" s="132"/>
      <c r="BQ959" s="132"/>
      <c r="BR959" s="132"/>
      <c r="BS959" s="132"/>
      <c r="BU959" s="66"/>
      <c r="BV959" s="124"/>
    </row>
    <row r="960" spans="2:74" s="10" customFormat="1" ht="14.25" customHeight="1">
      <c r="B960" s="505"/>
      <c r="C960" s="507"/>
      <c r="D960" s="494"/>
      <c r="E960" s="501"/>
      <c r="F960" s="501"/>
      <c r="G960" s="101" t="s">
        <v>147</v>
      </c>
      <c r="H960" s="183">
        <v>412242</v>
      </c>
      <c r="I960" s="151">
        <f>IFERROR(H960/E957,"-")</f>
        <v>7.5003633812363417E-4</v>
      </c>
      <c r="J960" s="183">
        <v>34</v>
      </c>
      <c r="K960" s="151">
        <f>IFERROR(J960/F957,"-")</f>
        <v>4.0284360189573459E-2</v>
      </c>
      <c r="L960" s="186">
        <f t="shared" si="896"/>
        <v>12124.764705882353</v>
      </c>
      <c r="M960" s="86">
        <f t="shared" si="956"/>
        <v>4.2357044973215397E-3</v>
      </c>
      <c r="N960" s="501"/>
      <c r="O960" s="501"/>
      <c r="P960" s="101" t="s">
        <v>147</v>
      </c>
      <c r="Q960" s="183">
        <v>347571</v>
      </c>
      <c r="R960" s="151">
        <f>IFERROR(Q960/N957,"-")</f>
        <v>5.417208146938913E-3</v>
      </c>
      <c r="S960" s="183">
        <v>4</v>
      </c>
      <c r="T960" s="151">
        <f>IFERROR(S960/O957,"-")</f>
        <v>4.1237113402061855E-2</v>
      </c>
      <c r="U960" s="186">
        <f t="shared" si="897"/>
        <v>86892.75</v>
      </c>
      <c r="V960" s="86">
        <f t="shared" si="957"/>
        <v>4.9831817615547528E-4</v>
      </c>
      <c r="W960" s="501"/>
      <c r="X960" s="501"/>
      <c r="Y960" s="101" t="s">
        <v>147</v>
      </c>
      <c r="Z960" s="183">
        <v>41388</v>
      </c>
      <c r="AA960" s="151">
        <f>IFERROR(Z960/W957,"-")</f>
        <v>9.3696113358985743E-4</v>
      </c>
      <c r="AB960" s="183">
        <v>3</v>
      </c>
      <c r="AC960" s="151">
        <f>IFERROR(AB960/X957,"-")</f>
        <v>5.2631578947368418E-2</v>
      </c>
      <c r="AD960" s="186">
        <f t="shared" si="898"/>
        <v>13796</v>
      </c>
      <c r="AE960" s="86">
        <f t="shared" si="958"/>
        <v>3.7373863211660643E-4</v>
      </c>
      <c r="AF960" s="501"/>
      <c r="AG960" s="501"/>
      <c r="AH960" s="101" t="s">
        <v>147</v>
      </c>
      <c r="AI960" s="183">
        <v>366446</v>
      </c>
      <c r="AJ960" s="151">
        <f>IFERROR(AI960/AF957,"-")</f>
        <v>4.9961490579746408E-3</v>
      </c>
      <c r="AK960" s="183">
        <v>3</v>
      </c>
      <c r="AL960" s="151">
        <f>IFERROR(AK960/AG957,"-")</f>
        <v>3.0303030303030304E-2</v>
      </c>
      <c r="AM960" s="186">
        <f t="shared" si="899"/>
        <v>122148.66666666667</v>
      </c>
      <c r="AN960" s="86">
        <f t="shared" si="959"/>
        <v>3.7373863211660643E-4</v>
      </c>
      <c r="AO960" s="501"/>
      <c r="AP960" s="520"/>
      <c r="AQ960" s="101" t="s">
        <v>147</v>
      </c>
      <c r="AR960" s="183">
        <f t="shared" si="894"/>
        <v>1167647</v>
      </c>
      <c r="AS960" s="151">
        <f>IFERROR(AR960/AO957,"-")</f>
        <v>1.5966551666815054E-3</v>
      </c>
      <c r="AT960" s="183">
        <f t="shared" si="895"/>
        <v>44</v>
      </c>
      <c r="AU960" s="151">
        <f>IFERROR(AT960/AP957,"-")</f>
        <v>4.0109389243391066E-2</v>
      </c>
      <c r="AV960" s="186">
        <f t="shared" si="900"/>
        <v>26537.43181818182</v>
      </c>
      <c r="AW960" s="86">
        <f t="shared" si="960"/>
        <v>5.481499937710228E-3</v>
      </c>
      <c r="AX960" s="98"/>
      <c r="AY960" s="66"/>
      <c r="AZ960" s="66"/>
      <c r="BA960" s="66"/>
      <c r="BB960" s="66"/>
      <c r="BC960" s="66"/>
      <c r="BD960" s="66"/>
      <c r="BE960" s="66"/>
      <c r="BF960" s="66"/>
      <c r="BG960" s="66"/>
      <c r="BH960" s="66"/>
      <c r="BI960" s="66"/>
      <c r="BP960" s="132"/>
      <c r="BQ960" s="132"/>
      <c r="BR960" s="132"/>
      <c r="BS960" s="132"/>
      <c r="BU960" s="66"/>
      <c r="BV960" s="124"/>
    </row>
    <row r="961" spans="2:74" s="10" customFormat="1" ht="14.25" customHeight="1">
      <c r="B961" s="505"/>
      <c r="C961" s="507"/>
      <c r="D961" s="494"/>
      <c r="E961" s="501"/>
      <c r="F961" s="501"/>
      <c r="G961" s="101" t="s">
        <v>148</v>
      </c>
      <c r="H961" s="183">
        <v>11212326</v>
      </c>
      <c r="I961" s="151">
        <f>IFERROR(H961/E957,"-")</f>
        <v>2.0399794137638604E-2</v>
      </c>
      <c r="J961" s="183">
        <v>289</v>
      </c>
      <c r="K961" s="151">
        <f>IFERROR(J961/F957,"-")</f>
        <v>0.34241706161137442</v>
      </c>
      <c r="L961" s="186">
        <f t="shared" si="896"/>
        <v>38796.975778546715</v>
      </c>
      <c r="M961" s="86">
        <f t="shared" si="956"/>
        <v>3.6003488227233087E-2</v>
      </c>
      <c r="N961" s="501"/>
      <c r="O961" s="501"/>
      <c r="P961" s="101" t="s">
        <v>148</v>
      </c>
      <c r="Q961" s="183">
        <v>1643943</v>
      </c>
      <c r="R961" s="151">
        <f>IFERROR(Q961/N957,"-")</f>
        <v>2.562233734317074E-2</v>
      </c>
      <c r="S961" s="183">
        <v>42</v>
      </c>
      <c r="T961" s="151">
        <f>IFERROR(S961/O957,"-")</f>
        <v>0.4329896907216495</v>
      </c>
      <c r="U961" s="186">
        <f t="shared" si="897"/>
        <v>39141.5</v>
      </c>
      <c r="V961" s="86">
        <f t="shared" si="957"/>
        <v>5.2323408496324905E-3</v>
      </c>
      <c r="W961" s="501"/>
      <c r="X961" s="501"/>
      <c r="Y961" s="101" t="s">
        <v>148</v>
      </c>
      <c r="Z961" s="183">
        <v>773378</v>
      </c>
      <c r="AA961" s="151">
        <f>IFERROR(Z961/W957,"-")</f>
        <v>1.7508097215943191E-2</v>
      </c>
      <c r="AB961" s="183">
        <v>18</v>
      </c>
      <c r="AC961" s="151">
        <f>IFERROR(AB961/X957,"-")</f>
        <v>0.31578947368421051</v>
      </c>
      <c r="AD961" s="186">
        <f t="shared" si="898"/>
        <v>42965.444444444445</v>
      </c>
      <c r="AE961" s="86">
        <f t="shared" si="958"/>
        <v>2.2424317926996386E-3</v>
      </c>
      <c r="AF961" s="501"/>
      <c r="AG961" s="501"/>
      <c r="AH961" s="101" t="s">
        <v>148</v>
      </c>
      <c r="AI961" s="183">
        <v>1455749</v>
      </c>
      <c r="AJ961" s="151">
        <f>IFERROR(AI961/AF957,"-")</f>
        <v>1.9847778376616266E-2</v>
      </c>
      <c r="AK961" s="183">
        <v>40</v>
      </c>
      <c r="AL961" s="151">
        <f>IFERROR(AK961/AG957,"-")</f>
        <v>0.40404040404040403</v>
      </c>
      <c r="AM961" s="186">
        <f t="shared" si="899"/>
        <v>36393.724999999999</v>
      </c>
      <c r="AN961" s="86">
        <f t="shared" si="959"/>
        <v>4.983181761554753E-3</v>
      </c>
      <c r="AO961" s="501"/>
      <c r="AP961" s="520"/>
      <c r="AQ961" s="101" t="s">
        <v>148</v>
      </c>
      <c r="AR961" s="183">
        <f t="shared" si="894"/>
        <v>15085396</v>
      </c>
      <c r="AS961" s="151">
        <f>IFERROR(AR961/AO957,"-")</f>
        <v>2.0627959875575849E-2</v>
      </c>
      <c r="AT961" s="183">
        <f t="shared" si="895"/>
        <v>389</v>
      </c>
      <c r="AU961" s="151">
        <f>IFERROR(AT961/AP957,"-")</f>
        <v>0.35460346399270737</v>
      </c>
      <c r="AV961" s="186">
        <f t="shared" si="900"/>
        <v>38779.9383033419</v>
      </c>
      <c r="AW961" s="86">
        <f t="shared" si="960"/>
        <v>4.8461442631119969E-2</v>
      </c>
      <c r="AX961" s="98"/>
      <c r="AY961" s="66"/>
      <c r="AZ961" s="66"/>
      <c r="BA961" s="66"/>
      <c r="BB961" s="66"/>
      <c r="BC961" s="66"/>
      <c r="BD961" s="66"/>
      <c r="BE961" s="66"/>
      <c r="BF961" s="66"/>
      <c r="BG961" s="66"/>
      <c r="BH961" s="66"/>
      <c r="BI961" s="66"/>
      <c r="BP961" s="132"/>
      <c r="BQ961" s="132"/>
      <c r="BR961" s="132"/>
      <c r="BS961" s="132"/>
      <c r="BU961" s="66"/>
      <c r="BV961" s="124"/>
    </row>
    <row r="962" spans="2:74" s="10" customFormat="1" ht="14.25" customHeight="1">
      <c r="B962" s="505"/>
      <c r="C962" s="507"/>
      <c r="D962" s="494"/>
      <c r="E962" s="501"/>
      <c r="F962" s="501"/>
      <c r="G962" s="101" t="s">
        <v>149</v>
      </c>
      <c r="H962" s="183">
        <v>20112345</v>
      </c>
      <c r="I962" s="151">
        <f>IFERROR(H962/E957,"-")</f>
        <v>3.6592558727347485E-2</v>
      </c>
      <c r="J962" s="183">
        <v>305</v>
      </c>
      <c r="K962" s="151">
        <f>IFERROR(J962/F957,"-")</f>
        <v>0.36137440758293837</v>
      </c>
      <c r="L962" s="186">
        <f t="shared" si="896"/>
        <v>65942.114754098366</v>
      </c>
      <c r="M962" s="86">
        <f t="shared" si="956"/>
        <v>3.7996760931854986E-2</v>
      </c>
      <c r="N962" s="501"/>
      <c r="O962" s="501"/>
      <c r="P962" s="101" t="s">
        <v>149</v>
      </c>
      <c r="Q962" s="183">
        <v>1717251</v>
      </c>
      <c r="R962" s="151">
        <f>IFERROR(Q962/N957,"-")</f>
        <v>2.6764908774146851E-2</v>
      </c>
      <c r="S962" s="183">
        <v>34</v>
      </c>
      <c r="T962" s="151">
        <f>IFERROR(S962/O957,"-")</f>
        <v>0.35051546391752575</v>
      </c>
      <c r="U962" s="186">
        <f t="shared" si="897"/>
        <v>50507.382352941175</v>
      </c>
      <c r="V962" s="86">
        <f t="shared" si="957"/>
        <v>4.2357044973215397E-3</v>
      </c>
      <c r="W962" s="501"/>
      <c r="X962" s="501"/>
      <c r="Y962" s="101" t="s">
        <v>149</v>
      </c>
      <c r="Z962" s="183">
        <v>1698710</v>
      </c>
      <c r="AA962" s="151">
        <f>IFERROR(Z962/W957,"-")</f>
        <v>3.8456201006099033E-2</v>
      </c>
      <c r="AB962" s="183">
        <v>18</v>
      </c>
      <c r="AC962" s="151">
        <f>IFERROR(AB962/X957,"-")</f>
        <v>0.31578947368421051</v>
      </c>
      <c r="AD962" s="186">
        <f t="shared" si="898"/>
        <v>94372.777777777781</v>
      </c>
      <c r="AE962" s="86">
        <f t="shared" si="958"/>
        <v>2.2424317926996386E-3</v>
      </c>
      <c r="AF962" s="501"/>
      <c r="AG962" s="501"/>
      <c r="AH962" s="101" t="s">
        <v>149</v>
      </c>
      <c r="AI962" s="183">
        <v>2506863</v>
      </c>
      <c r="AJ962" s="151">
        <f>IFERROR(AI962/AF957,"-")</f>
        <v>3.4178736337472593E-2</v>
      </c>
      <c r="AK962" s="183">
        <v>36</v>
      </c>
      <c r="AL962" s="151">
        <f>IFERROR(AK962/AG957,"-")</f>
        <v>0.36363636363636365</v>
      </c>
      <c r="AM962" s="186">
        <f t="shared" si="899"/>
        <v>69635.083333333328</v>
      </c>
      <c r="AN962" s="86">
        <f t="shared" si="959"/>
        <v>4.4848635853992772E-3</v>
      </c>
      <c r="AO962" s="501"/>
      <c r="AP962" s="520"/>
      <c r="AQ962" s="101" t="s">
        <v>149</v>
      </c>
      <c r="AR962" s="183">
        <f t="shared" si="894"/>
        <v>26035169</v>
      </c>
      <c r="AS962" s="151">
        <f>IFERROR(AR962/AO957,"-")</f>
        <v>3.5600816941486736E-2</v>
      </c>
      <c r="AT962" s="183">
        <f t="shared" si="895"/>
        <v>393</v>
      </c>
      <c r="AU962" s="151">
        <f>IFERROR(AT962/AP957,"-")</f>
        <v>0.35824977210574294</v>
      </c>
      <c r="AV962" s="186">
        <f t="shared" si="900"/>
        <v>66247.249363867682</v>
      </c>
      <c r="AW962" s="86">
        <f t="shared" si="960"/>
        <v>4.8959760807275446E-2</v>
      </c>
      <c r="AX962" s="98"/>
      <c r="AY962" s="66"/>
      <c r="AZ962" s="66"/>
      <c r="BA962" s="66"/>
      <c r="BB962" s="66"/>
      <c r="BC962" s="66"/>
      <c r="BD962" s="66"/>
      <c r="BE962" s="66"/>
      <c r="BF962" s="66"/>
      <c r="BG962" s="66"/>
      <c r="BH962" s="66"/>
      <c r="BI962" s="66"/>
      <c r="BP962" s="132"/>
      <c r="BQ962" s="132"/>
      <c r="BR962" s="132"/>
      <c r="BS962" s="132"/>
      <c r="BU962" s="66"/>
      <c r="BV962" s="124"/>
    </row>
    <row r="963" spans="2:74" s="10" customFormat="1" ht="14.25" customHeight="1">
      <c r="B963" s="505"/>
      <c r="C963" s="507"/>
      <c r="D963" s="494"/>
      <c r="E963" s="501"/>
      <c r="F963" s="501"/>
      <c r="G963" s="101" t="s">
        <v>150</v>
      </c>
      <c r="H963" s="183">
        <v>10836947</v>
      </c>
      <c r="I963" s="151">
        <f>IFERROR(H963/E957,"-")</f>
        <v>1.971682663173549E-2</v>
      </c>
      <c r="J963" s="183">
        <v>69</v>
      </c>
      <c r="K963" s="151">
        <f>IFERROR(J963/F957,"-")</f>
        <v>8.1753554502369666E-2</v>
      </c>
      <c r="L963" s="186">
        <f t="shared" si="896"/>
        <v>157057.20289855072</v>
      </c>
      <c r="M963" s="86">
        <f t="shared" si="956"/>
        <v>8.5959885386819486E-3</v>
      </c>
      <c r="N963" s="501"/>
      <c r="O963" s="501"/>
      <c r="P963" s="101" t="s">
        <v>150</v>
      </c>
      <c r="Q963" s="183">
        <v>436326</v>
      </c>
      <c r="R963" s="151">
        <f>IFERROR(Q963/N957,"-")</f>
        <v>6.8005350329034013E-3</v>
      </c>
      <c r="S963" s="183">
        <v>9</v>
      </c>
      <c r="T963" s="151">
        <f>IFERROR(S963/O957,"-")</f>
        <v>9.2783505154639179E-2</v>
      </c>
      <c r="U963" s="186">
        <f t="shared" si="897"/>
        <v>48480.666666666664</v>
      </c>
      <c r="V963" s="86">
        <f t="shared" si="957"/>
        <v>1.1212158963498193E-3</v>
      </c>
      <c r="W963" s="501"/>
      <c r="X963" s="501"/>
      <c r="Y963" s="101" t="s">
        <v>150</v>
      </c>
      <c r="Z963" s="183">
        <v>2256968</v>
      </c>
      <c r="AA963" s="151">
        <f>IFERROR(Z963/W957,"-")</f>
        <v>5.1094309842370574E-2</v>
      </c>
      <c r="AB963" s="183">
        <v>7</v>
      </c>
      <c r="AC963" s="151">
        <f>IFERROR(AB963/X957,"-")</f>
        <v>0.12280701754385964</v>
      </c>
      <c r="AD963" s="186">
        <f t="shared" si="898"/>
        <v>322424</v>
      </c>
      <c r="AE963" s="86">
        <f t="shared" si="958"/>
        <v>8.7205680827208171E-4</v>
      </c>
      <c r="AF963" s="501"/>
      <c r="AG963" s="501"/>
      <c r="AH963" s="101" t="s">
        <v>150</v>
      </c>
      <c r="AI963" s="183">
        <v>547730</v>
      </c>
      <c r="AJ963" s="151">
        <f>IFERROR(AI963/AF957,"-")</f>
        <v>7.4677871324136426E-3</v>
      </c>
      <c r="AK963" s="183">
        <v>15</v>
      </c>
      <c r="AL963" s="151">
        <f>IFERROR(AK963/AG957,"-")</f>
        <v>0.15151515151515152</v>
      </c>
      <c r="AM963" s="186">
        <f t="shared" si="899"/>
        <v>36515.333333333336</v>
      </c>
      <c r="AN963" s="86">
        <f t="shared" si="959"/>
        <v>1.8686931605830322E-3</v>
      </c>
      <c r="AO963" s="501"/>
      <c r="AP963" s="520"/>
      <c r="AQ963" s="101" t="s">
        <v>150</v>
      </c>
      <c r="AR963" s="183">
        <f t="shared" si="894"/>
        <v>14077971</v>
      </c>
      <c r="AS963" s="151">
        <f>IFERROR(AR963/AO957,"-")</f>
        <v>1.925039428315441E-2</v>
      </c>
      <c r="AT963" s="183">
        <f t="shared" si="895"/>
        <v>100</v>
      </c>
      <c r="AU963" s="151">
        <f>IFERROR(AT963/AP957,"-")</f>
        <v>9.1157702825888781E-2</v>
      </c>
      <c r="AV963" s="186">
        <f t="shared" si="900"/>
        <v>140779.71</v>
      </c>
      <c r="AW963" s="86">
        <f t="shared" si="960"/>
        <v>1.2457954403886883E-2</v>
      </c>
      <c r="AX963" s="98"/>
      <c r="AY963" s="66"/>
      <c r="AZ963" s="66"/>
      <c r="BA963" s="66"/>
      <c r="BB963" s="66"/>
      <c r="BC963" s="66"/>
      <c r="BD963" s="66"/>
      <c r="BE963" s="66"/>
      <c r="BF963" s="66"/>
      <c r="BG963" s="66"/>
      <c r="BH963" s="66"/>
      <c r="BI963" s="66"/>
      <c r="BP963" s="132"/>
      <c r="BQ963" s="132"/>
      <c r="BR963" s="132"/>
      <c r="BS963" s="132"/>
      <c r="BU963" s="66"/>
      <c r="BV963" s="124"/>
    </row>
    <row r="964" spans="2:74" s="10" customFormat="1" ht="14.25" customHeight="1">
      <c r="B964" s="505"/>
      <c r="C964" s="507"/>
      <c r="D964" s="494"/>
      <c r="E964" s="501"/>
      <c r="F964" s="501"/>
      <c r="G964" s="101" t="s">
        <v>160</v>
      </c>
      <c r="H964" s="183">
        <v>0</v>
      </c>
      <c r="I964" s="151">
        <f>IFERROR(H964/E957,"-")</f>
        <v>0</v>
      </c>
      <c r="J964" s="183">
        <v>0</v>
      </c>
      <c r="K964" s="151">
        <f>IFERROR(J964/F957,"-")</f>
        <v>0</v>
      </c>
      <c r="L964" s="186" t="str">
        <f t="shared" si="896"/>
        <v>-</v>
      </c>
      <c r="M964" s="86">
        <f t="shared" si="956"/>
        <v>0</v>
      </c>
      <c r="N964" s="501"/>
      <c r="O964" s="501"/>
      <c r="P964" s="101" t="s">
        <v>160</v>
      </c>
      <c r="Q964" s="183">
        <v>0</v>
      </c>
      <c r="R964" s="151">
        <f>IFERROR(Q964/N957,"-")</f>
        <v>0</v>
      </c>
      <c r="S964" s="183">
        <v>0</v>
      </c>
      <c r="T964" s="151">
        <f>IFERROR(S964/O957,"-")</f>
        <v>0</v>
      </c>
      <c r="U964" s="186" t="str">
        <f t="shared" si="897"/>
        <v>-</v>
      </c>
      <c r="V964" s="86">
        <f t="shared" si="957"/>
        <v>0</v>
      </c>
      <c r="W964" s="501"/>
      <c r="X964" s="501"/>
      <c r="Y964" s="101" t="s">
        <v>160</v>
      </c>
      <c r="Z964" s="183">
        <v>0</v>
      </c>
      <c r="AA964" s="151">
        <f>IFERROR(Z964/W957,"-")</f>
        <v>0</v>
      </c>
      <c r="AB964" s="183">
        <v>0</v>
      </c>
      <c r="AC964" s="151">
        <f>IFERROR(AB964/X957,"-")</f>
        <v>0</v>
      </c>
      <c r="AD964" s="186" t="str">
        <f t="shared" si="898"/>
        <v>-</v>
      </c>
      <c r="AE964" s="86">
        <f t="shared" si="958"/>
        <v>0</v>
      </c>
      <c r="AF964" s="501"/>
      <c r="AG964" s="501"/>
      <c r="AH964" s="101" t="s">
        <v>160</v>
      </c>
      <c r="AI964" s="183">
        <v>0</v>
      </c>
      <c r="AJ964" s="151">
        <f>IFERROR(AI964/AF957,"-")</f>
        <v>0</v>
      </c>
      <c r="AK964" s="183">
        <v>0</v>
      </c>
      <c r="AL964" s="151">
        <f>IFERROR(AK964/AG957,"-")</f>
        <v>0</v>
      </c>
      <c r="AM964" s="186" t="str">
        <f t="shared" si="899"/>
        <v>-</v>
      </c>
      <c r="AN964" s="86">
        <f t="shared" si="959"/>
        <v>0</v>
      </c>
      <c r="AO964" s="501"/>
      <c r="AP964" s="520"/>
      <c r="AQ964" s="101" t="s">
        <v>160</v>
      </c>
      <c r="AR964" s="183">
        <f t="shared" si="894"/>
        <v>0</v>
      </c>
      <c r="AS964" s="151">
        <f>IFERROR(AR964/AO957,"-")</f>
        <v>0</v>
      </c>
      <c r="AT964" s="183">
        <f t="shared" si="895"/>
        <v>0</v>
      </c>
      <c r="AU964" s="151">
        <f>IFERROR(AT964/AP957,"-")</f>
        <v>0</v>
      </c>
      <c r="AV964" s="186" t="str">
        <f t="shared" si="900"/>
        <v>-</v>
      </c>
      <c r="AW964" s="86">
        <f t="shared" si="960"/>
        <v>0</v>
      </c>
      <c r="AX964" s="98"/>
      <c r="AY964" s="66"/>
      <c r="AZ964" s="66"/>
      <c r="BA964" s="66"/>
      <c r="BB964" s="66"/>
      <c r="BC964" s="66"/>
      <c r="BD964" s="66"/>
      <c r="BE964" s="66"/>
      <c r="BF964" s="66"/>
      <c r="BG964" s="66"/>
      <c r="BH964" s="66"/>
      <c r="BI964" s="66"/>
      <c r="BP964" s="132"/>
      <c r="BQ964" s="132"/>
      <c r="BR964" s="132"/>
      <c r="BS964" s="132"/>
      <c r="BU964" s="66"/>
      <c r="BV964" s="124"/>
    </row>
    <row r="965" spans="2:74" s="10" customFormat="1" ht="14.25" customHeight="1">
      <c r="B965" s="505"/>
      <c r="C965" s="507"/>
      <c r="D965" s="494"/>
      <c r="E965" s="501"/>
      <c r="F965" s="501"/>
      <c r="G965" s="101" t="s">
        <v>151</v>
      </c>
      <c r="H965" s="183">
        <v>212509</v>
      </c>
      <c r="I965" s="151">
        <f>IFERROR(H965/E957,"-")</f>
        <v>3.8664054651955736E-4</v>
      </c>
      <c r="J965" s="183">
        <v>10</v>
      </c>
      <c r="K965" s="151">
        <f>IFERROR(J965/F957,"-")</f>
        <v>1.1848341232227487E-2</v>
      </c>
      <c r="L965" s="186">
        <f t="shared" si="896"/>
        <v>21250.9</v>
      </c>
      <c r="M965" s="86">
        <f t="shared" si="956"/>
        <v>1.2457954403886883E-3</v>
      </c>
      <c r="N965" s="501"/>
      <c r="O965" s="501"/>
      <c r="P965" s="101" t="s">
        <v>151</v>
      </c>
      <c r="Q965" s="183">
        <v>0</v>
      </c>
      <c r="R965" s="151">
        <f>IFERROR(Q965/N957,"-")</f>
        <v>0</v>
      </c>
      <c r="S965" s="183">
        <v>0</v>
      </c>
      <c r="T965" s="151">
        <f>IFERROR(S965/O957,"-")</f>
        <v>0</v>
      </c>
      <c r="U965" s="186" t="str">
        <f t="shared" si="897"/>
        <v>-</v>
      </c>
      <c r="V965" s="86">
        <f t="shared" si="957"/>
        <v>0</v>
      </c>
      <c r="W965" s="501"/>
      <c r="X965" s="501"/>
      <c r="Y965" s="101" t="s">
        <v>151</v>
      </c>
      <c r="Z965" s="183">
        <v>0</v>
      </c>
      <c r="AA965" s="151">
        <f>IFERROR(Z965/W957,"-")</f>
        <v>0</v>
      </c>
      <c r="AB965" s="183">
        <v>0</v>
      </c>
      <c r="AC965" s="151">
        <f>IFERROR(AB965/X957,"-")</f>
        <v>0</v>
      </c>
      <c r="AD965" s="186" t="str">
        <f t="shared" si="898"/>
        <v>-</v>
      </c>
      <c r="AE965" s="86">
        <f t="shared" si="958"/>
        <v>0</v>
      </c>
      <c r="AF965" s="501"/>
      <c r="AG965" s="501"/>
      <c r="AH965" s="101" t="s">
        <v>151</v>
      </c>
      <c r="AI965" s="183">
        <v>0</v>
      </c>
      <c r="AJ965" s="151">
        <f>IFERROR(AI965/AF957,"-")</f>
        <v>0</v>
      </c>
      <c r="AK965" s="183">
        <v>0</v>
      </c>
      <c r="AL965" s="151">
        <f>IFERROR(AK965/AG957,"-")</f>
        <v>0</v>
      </c>
      <c r="AM965" s="186" t="str">
        <f t="shared" si="899"/>
        <v>-</v>
      </c>
      <c r="AN965" s="86">
        <f t="shared" si="959"/>
        <v>0</v>
      </c>
      <c r="AO965" s="501"/>
      <c r="AP965" s="520"/>
      <c r="AQ965" s="101" t="s">
        <v>151</v>
      </c>
      <c r="AR965" s="183">
        <f t="shared" ref="AR965:AR1028" si="961">SUM(H965,Q965,Z965,AI965)</f>
        <v>212509</v>
      </c>
      <c r="AS965" s="151">
        <f>IFERROR(AR965/AO957,"-")</f>
        <v>2.905874744818597E-4</v>
      </c>
      <c r="AT965" s="183">
        <f t="shared" ref="AT965:AT1028" si="962">SUM(J965,S965,AB965,AK965)</f>
        <v>10</v>
      </c>
      <c r="AU965" s="151">
        <f>IFERROR(AT965/AP957,"-")</f>
        <v>9.1157702825888781E-3</v>
      </c>
      <c r="AV965" s="186">
        <f t="shared" si="900"/>
        <v>21250.9</v>
      </c>
      <c r="AW965" s="86">
        <f t="shared" si="960"/>
        <v>1.2457954403886883E-3</v>
      </c>
      <c r="AX965" s="98"/>
      <c r="AY965" s="66"/>
      <c r="AZ965" s="66"/>
      <c r="BA965" s="66"/>
      <c r="BB965" s="66"/>
      <c r="BC965" s="66"/>
      <c r="BD965" s="66"/>
      <c r="BE965" s="66"/>
      <c r="BF965" s="66"/>
      <c r="BG965" s="66"/>
      <c r="BH965" s="66"/>
      <c r="BI965" s="66"/>
      <c r="BP965" s="132"/>
      <c r="BQ965" s="132"/>
      <c r="BR965" s="132"/>
      <c r="BS965" s="132"/>
      <c r="BU965" s="66"/>
      <c r="BV965" s="124"/>
    </row>
    <row r="966" spans="2:74" s="10" customFormat="1" ht="14.25" customHeight="1">
      <c r="B966" s="505"/>
      <c r="C966" s="507"/>
      <c r="D966" s="494"/>
      <c r="E966" s="501"/>
      <c r="F966" s="501"/>
      <c r="G966" s="101" t="s">
        <v>152</v>
      </c>
      <c r="H966" s="183">
        <v>174251</v>
      </c>
      <c r="I966" s="151">
        <f>IFERROR(H966/E957,"-")</f>
        <v>3.1703364032384222E-4</v>
      </c>
      <c r="J966" s="183">
        <v>24</v>
      </c>
      <c r="K966" s="151">
        <f>IFERROR(J966/F957,"-")</f>
        <v>2.843601895734597E-2</v>
      </c>
      <c r="L966" s="186">
        <f t="shared" ref="L966:L1029" si="963">IFERROR(H966/J966,"-")</f>
        <v>7260.458333333333</v>
      </c>
      <c r="M966" s="86">
        <f t="shared" si="956"/>
        <v>2.9899090569328515E-3</v>
      </c>
      <c r="N966" s="501"/>
      <c r="O966" s="501"/>
      <c r="P966" s="101" t="s">
        <v>152</v>
      </c>
      <c r="Q966" s="183">
        <v>36634</v>
      </c>
      <c r="R966" s="151">
        <f>IFERROR(Q966/N957,"-")</f>
        <v>5.7097399741336339E-4</v>
      </c>
      <c r="S966" s="183">
        <v>5</v>
      </c>
      <c r="T966" s="151">
        <f>IFERROR(S966/O957,"-")</f>
        <v>5.1546391752577317E-2</v>
      </c>
      <c r="U966" s="186">
        <f t="shared" ref="U966:U1029" si="964">IFERROR(Q966/S966,"-")</f>
        <v>7326.8</v>
      </c>
      <c r="V966" s="86">
        <f t="shared" si="957"/>
        <v>6.2289772019434413E-4</v>
      </c>
      <c r="W966" s="501"/>
      <c r="X966" s="501"/>
      <c r="Y966" s="101" t="s">
        <v>152</v>
      </c>
      <c r="Z966" s="183">
        <v>56940</v>
      </c>
      <c r="AA966" s="151">
        <f>IFERROR(Z966/W957,"-")</f>
        <v>1.2890346705954983E-3</v>
      </c>
      <c r="AB966" s="183">
        <v>4</v>
      </c>
      <c r="AC966" s="151">
        <f>IFERROR(AB966/X957,"-")</f>
        <v>7.0175438596491224E-2</v>
      </c>
      <c r="AD966" s="186">
        <f t="shared" ref="AD966:AD1029" si="965">IFERROR(Z966/AB966,"-")</f>
        <v>14235</v>
      </c>
      <c r="AE966" s="86">
        <f t="shared" si="958"/>
        <v>4.9831817615547528E-4</v>
      </c>
      <c r="AF966" s="501"/>
      <c r="AG966" s="501"/>
      <c r="AH966" s="101" t="s">
        <v>152</v>
      </c>
      <c r="AI966" s="183">
        <v>500078</v>
      </c>
      <c r="AJ966" s="151">
        <f>IFERROR(AI966/AF957,"-")</f>
        <v>6.8180966052674673E-3</v>
      </c>
      <c r="AK966" s="183">
        <v>3</v>
      </c>
      <c r="AL966" s="151">
        <f>IFERROR(AK966/AG957,"-")</f>
        <v>3.0303030303030304E-2</v>
      </c>
      <c r="AM966" s="186">
        <f t="shared" ref="AM966:AM1029" si="966">IFERROR(AI966/AK966,"-")</f>
        <v>166692.66666666666</v>
      </c>
      <c r="AN966" s="86">
        <f t="shared" si="959"/>
        <v>3.7373863211660643E-4</v>
      </c>
      <c r="AO966" s="501"/>
      <c r="AP966" s="520"/>
      <c r="AQ966" s="101" t="s">
        <v>152</v>
      </c>
      <c r="AR966" s="183">
        <f t="shared" si="961"/>
        <v>767903</v>
      </c>
      <c r="AS966" s="151">
        <f>IFERROR(AR966/AO957,"-")</f>
        <v>1.0500402026127999E-3</v>
      </c>
      <c r="AT966" s="183">
        <f t="shared" si="962"/>
        <v>36</v>
      </c>
      <c r="AU966" s="151">
        <f>IFERROR(AT966/AP957,"-")</f>
        <v>3.2816773017319965E-2</v>
      </c>
      <c r="AV966" s="186">
        <f t="shared" ref="AV966:AV1029" si="967">IFERROR(AR966/AT966,"-")</f>
        <v>21330.638888888891</v>
      </c>
      <c r="AW966" s="86">
        <f t="shared" si="960"/>
        <v>4.4848635853992772E-3</v>
      </c>
      <c r="AX966" s="98"/>
      <c r="AY966" s="66"/>
      <c r="AZ966" s="66"/>
      <c r="BA966" s="66"/>
      <c r="BB966" s="66"/>
      <c r="BC966" s="66"/>
      <c r="BD966" s="66"/>
      <c r="BE966" s="66"/>
      <c r="BF966" s="66"/>
      <c r="BG966" s="66"/>
      <c r="BH966" s="66"/>
      <c r="BI966" s="66"/>
      <c r="BP966" s="132"/>
      <c r="BQ966" s="132"/>
      <c r="BR966" s="132"/>
      <c r="BS966" s="132"/>
      <c r="BU966" s="66"/>
      <c r="BV966" s="124"/>
    </row>
    <row r="967" spans="2:74" s="10" customFormat="1" ht="14.25" customHeight="1">
      <c r="B967" s="505"/>
      <c r="C967" s="507"/>
      <c r="D967" s="494"/>
      <c r="E967" s="501"/>
      <c r="F967" s="501"/>
      <c r="G967" s="101" t="s">
        <v>153</v>
      </c>
      <c r="H967" s="183">
        <v>132951</v>
      </c>
      <c r="I967" s="151">
        <f>IFERROR(H967/E957,"-")</f>
        <v>2.4189209539512052E-4</v>
      </c>
      <c r="J967" s="183">
        <v>4</v>
      </c>
      <c r="K967" s="151">
        <f>IFERROR(J967/F957,"-")</f>
        <v>4.7393364928909956E-3</v>
      </c>
      <c r="L967" s="186">
        <f t="shared" si="963"/>
        <v>33237.75</v>
      </c>
      <c r="M967" s="86">
        <f t="shared" si="956"/>
        <v>4.9831817615547528E-4</v>
      </c>
      <c r="N967" s="501"/>
      <c r="O967" s="501"/>
      <c r="P967" s="101" t="s">
        <v>153</v>
      </c>
      <c r="Q967" s="183">
        <v>0</v>
      </c>
      <c r="R967" s="151">
        <f>IFERROR(Q967/N957,"-")</f>
        <v>0</v>
      </c>
      <c r="S967" s="183">
        <v>0</v>
      </c>
      <c r="T967" s="151">
        <f>IFERROR(S967/O957,"-")</f>
        <v>0</v>
      </c>
      <c r="U967" s="186" t="str">
        <f t="shared" si="964"/>
        <v>-</v>
      </c>
      <c r="V967" s="86">
        <f t="shared" si="957"/>
        <v>0</v>
      </c>
      <c r="W967" s="501"/>
      <c r="X967" s="501"/>
      <c r="Y967" s="101" t="s">
        <v>153</v>
      </c>
      <c r="Z967" s="183">
        <v>0</v>
      </c>
      <c r="AA967" s="151">
        <f>IFERROR(Z967/W957,"-")</f>
        <v>0</v>
      </c>
      <c r="AB967" s="183">
        <v>0</v>
      </c>
      <c r="AC967" s="151">
        <f>IFERROR(AB967/X957,"-")</f>
        <v>0</v>
      </c>
      <c r="AD967" s="186" t="str">
        <f t="shared" si="965"/>
        <v>-</v>
      </c>
      <c r="AE967" s="86">
        <f t="shared" si="958"/>
        <v>0</v>
      </c>
      <c r="AF967" s="501"/>
      <c r="AG967" s="501"/>
      <c r="AH967" s="101" t="s">
        <v>153</v>
      </c>
      <c r="AI967" s="183">
        <v>3785</v>
      </c>
      <c r="AJ967" s="151">
        <f>IFERROR(AI967/AF957,"-")</f>
        <v>5.1604940931089475E-5</v>
      </c>
      <c r="AK967" s="183">
        <v>1</v>
      </c>
      <c r="AL967" s="151">
        <f>IFERROR(AK967/AG957,"-")</f>
        <v>1.0101010101010102E-2</v>
      </c>
      <c r="AM967" s="186">
        <f t="shared" si="966"/>
        <v>3785</v>
      </c>
      <c r="AN967" s="86">
        <f t="shared" si="959"/>
        <v>1.2457954403886882E-4</v>
      </c>
      <c r="AO967" s="501"/>
      <c r="AP967" s="520"/>
      <c r="AQ967" s="101" t="s">
        <v>153</v>
      </c>
      <c r="AR967" s="183">
        <f t="shared" si="961"/>
        <v>136736</v>
      </c>
      <c r="AS967" s="151">
        <f>IFERROR(AR967/AO957,"-")</f>
        <v>1.8697452301197392E-4</v>
      </c>
      <c r="AT967" s="183">
        <f t="shared" si="962"/>
        <v>5</v>
      </c>
      <c r="AU967" s="151">
        <f>IFERROR(AT967/AP957,"-")</f>
        <v>4.5578851412944391E-3</v>
      </c>
      <c r="AV967" s="186">
        <f t="shared" si="967"/>
        <v>27347.200000000001</v>
      </c>
      <c r="AW967" s="86">
        <f t="shared" si="960"/>
        <v>6.2289772019434413E-4</v>
      </c>
      <c r="AX967" s="98"/>
      <c r="AY967" s="66"/>
      <c r="AZ967" s="66"/>
      <c r="BA967" s="66"/>
      <c r="BB967" s="66"/>
      <c r="BC967" s="66"/>
      <c r="BD967" s="66"/>
      <c r="BE967" s="66"/>
      <c r="BF967" s="66"/>
      <c r="BG967" s="66"/>
      <c r="BH967" s="66"/>
      <c r="BI967" s="66"/>
      <c r="BP967" s="132"/>
      <c r="BQ967" s="132"/>
      <c r="BR967" s="132"/>
      <c r="BS967" s="132"/>
      <c r="BU967" s="66"/>
      <c r="BV967" s="124"/>
    </row>
    <row r="968" spans="2:74" s="10" customFormat="1" ht="14.25" customHeight="1">
      <c r="B968" s="505"/>
      <c r="C968" s="507"/>
      <c r="D968" s="494"/>
      <c r="E968" s="501"/>
      <c r="F968" s="501"/>
      <c r="G968" s="101" t="s">
        <v>154</v>
      </c>
      <c r="H968" s="183">
        <v>52906</v>
      </c>
      <c r="I968" s="151">
        <f>IFERROR(H968/E957,"-")</f>
        <v>9.6257592639199756E-5</v>
      </c>
      <c r="J968" s="183">
        <v>3</v>
      </c>
      <c r="K968" s="151">
        <f>IFERROR(J968/F957,"-")</f>
        <v>3.5545023696682463E-3</v>
      </c>
      <c r="L968" s="186">
        <f t="shared" si="963"/>
        <v>17635.333333333332</v>
      </c>
      <c r="M968" s="86">
        <f t="shared" si="956"/>
        <v>3.7373863211660643E-4</v>
      </c>
      <c r="N968" s="501"/>
      <c r="O968" s="501"/>
      <c r="P968" s="101" t="s">
        <v>154</v>
      </c>
      <c r="Q968" s="183">
        <v>997</v>
      </c>
      <c r="R968" s="151">
        <f>IFERROR(Q968/N957,"-")</f>
        <v>1.5539146023396935E-5</v>
      </c>
      <c r="S968" s="183">
        <v>1</v>
      </c>
      <c r="T968" s="151">
        <f>IFERROR(S968/O957,"-")</f>
        <v>1.0309278350515464E-2</v>
      </c>
      <c r="U968" s="186">
        <f t="shared" si="964"/>
        <v>997</v>
      </c>
      <c r="V968" s="86">
        <f t="shared" si="957"/>
        <v>1.2457954403886882E-4</v>
      </c>
      <c r="W968" s="501"/>
      <c r="X968" s="501"/>
      <c r="Y968" s="101" t="s">
        <v>154</v>
      </c>
      <c r="Z968" s="183">
        <v>0</v>
      </c>
      <c r="AA968" s="151">
        <f>IFERROR(Z968/W957,"-")</f>
        <v>0</v>
      </c>
      <c r="AB968" s="183">
        <v>0</v>
      </c>
      <c r="AC968" s="151">
        <f>IFERROR(AB968/X957,"-")</f>
        <v>0</v>
      </c>
      <c r="AD968" s="186" t="str">
        <f t="shared" si="965"/>
        <v>-</v>
      </c>
      <c r="AE968" s="86">
        <f t="shared" si="958"/>
        <v>0</v>
      </c>
      <c r="AF968" s="501"/>
      <c r="AG968" s="501"/>
      <c r="AH968" s="101" t="s">
        <v>154</v>
      </c>
      <c r="AI968" s="183">
        <v>410921</v>
      </c>
      <c r="AJ968" s="151">
        <f>IFERROR(AI968/AF957,"-")</f>
        <v>5.6025241564978123E-3</v>
      </c>
      <c r="AK968" s="183">
        <v>2</v>
      </c>
      <c r="AL968" s="151">
        <f>IFERROR(AK968/AG957,"-")</f>
        <v>2.0202020202020204E-2</v>
      </c>
      <c r="AM968" s="186">
        <f t="shared" si="966"/>
        <v>205460.5</v>
      </c>
      <c r="AN968" s="86">
        <f t="shared" si="959"/>
        <v>2.4915908807773764E-4</v>
      </c>
      <c r="AO968" s="501"/>
      <c r="AP968" s="520"/>
      <c r="AQ968" s="101" t="s">
        <v>154</v>
      </c>
      <c r="AR968" s="183">
        <f t="shared" si="961"/>
        <v>464824</v>
      </c>
      <c r="AS968" s="151">
        <f>IFERROR(AR968/AO957,"-")</f>
        <v>6.3560617309646157E-4</v>
      </c>
      <c r="AT968" s="183">
        <f t="shared" si="962"/>
        <v>6</v>
      </c>
      <c r="AU968" s="151">
        <f>IFERROR(AT968/AP957,"-")</f>
        <v>5.4694621695533276E-3</v>
      </c>
      <c r="AV968" s="186">
        <f t="shared" si="967"/>
        <v>77470.666666666672</v>
      </c>
      <c r="AW968" s="86">
        <f t="shared" si="960"/>
        <v>7.4747726423321286E-4</v>
      </c>
      <c r="AX968" s="98"/>
      <c r="AY968" s="66"/>
      <c r="AZ968" s="66"/>
      <c r="BA968" s="66"/>
      <c r="BB968" s="66"/>
      <c r="BC968" s="66"/>
      <c r="BD968" s="66"/>
      <c r="BE968" s="66"/>
      <c r="BF968" s="66"/>
      <c r="BG968" s="66"/>
      <c r="BH968" s="66"/>
      <c r="BI968" s="66"/>
      <c r="BP968" s="132"/>
      <c r="BQ968" s="132"/>
      <c r="BR968" s="132"/>
      <c r="BS968" s="132"/>
      <c r="BU968" s="66"/>
      <c r="BV968" s="124"/>
    </row>
    <row r="969" spans="2:74" s="10" customFormat="1" ht="14.25" customHeight="1">
      <c r="B969" s="505"/>
      <c r="C969" s="507"/>
      <c r="D969" s="494"/>
      <c r="E969" s="501"/>
      <c r="F969" s="501"/>
      <c r="G969" s="101" t="s">
        <v>155</v>
      </c>
      <c r="H969" s="183">
        <v>2461629</v>
      </c>
      <c r="I969" s="151">
        <f>IFERROR(H969/E957,"-")</f>
        <v>4.4787071695240738E-3</v>
      </c>
      <c r="J969" s="183">
        <v>63</v>
      </c>
      <c r="K969" s="151">
        <f>IFERROR(J969/F957,"-")</f>
        <v>7.4644549763033169E-2</v>
      </c>
      <c r="L969" s="186">
        <f t="shared" si="963"/>
        <v>39073.476190476191</v>
      </c>
      <c r="M969" s="86">
        <f t="shared" si="956"/>
        <v>7.8485112744487353E-3</v>
      </c>
      <c r="N969" s="501"/>
      <c r="O969" s="501"/>
      <c r="P969" s="101" t="s">
        <v>155</v>
      </c>
      <c r="Q969" s="183">
        <v>847405</v>
      </c>
      <c r="R969" s="151">
        <f>IFERROR(Q969/N957,"-")</f>
        <v>1.3207572754219339E-2</v>
      </c>
      <c r="S969" s="183">
        <v>13</v>
      </c>
      <c r="T969" s="151">
        <f>IFERROR(S969/O957,"-")</f>
        <v>0.13402061855670103</v>
      </c>
      <c r="U969" s="186">
        <f t="shared" si="964"/>
        <v>65185</v>
      </c>
      <c r="V969" s="86">
        <f t="shared" si="957"/>
        <v>1.6195340725052947E-3</v>
      </c>
      <c r="W969" s="501"/>
      <c r="X969" s="501"/>
      <c r="Y969" s="101" t="s">
        <v>155</v>
      </c>
      <c r="Z969" s="183">
        <v>241817</v>
      </c>
      <c r="AA969" s="151">
        <f>IFERROR(Z969/W957,"-")</f>
        <v>5.4743677017806743E-3</v>
      </c>
      <c r="AB969" s="183">
        <v>7</v>
      </c>
      <c r="AC969" s="151">
        <f>IFERROR(AB969/X957,"-")</f>
        <v>0.12280701754385964</v>
      </c>
      <c r="AD969" s="186">
        <f t="shared" si="965"/>
        <v>34545.285714285717</v>
      </c>
      <c r="AE969" s="86">
        <f t="shared" si="958"/>
        <v>8.7205680827208171E-4</v>
      </c>
      <c r="AF969" s="501"/>
      <c r="AG969" s="501"/>
      <c r="AH969" s="101" t="s">
        <v>155</v>
      </c>
      <c r="AI969" s="183">
        <v>1213996</v>
      </c>
      <c r="AJ969" s="151">
        <f>IFERROR(AI969/AF957,"-")</f>
        <v>1.6551701947312786E-2</v>
      </c>
      <c r="AK969" s="183">
        <v>20</v>
      </c>
      <c r="AL969" s="151">
        <f>IFERROR(AK969/AG957,"-")</f>
        <v>0.20202020202020202</v>
      </c>
      <c r="AM969" s="186">
        <f t="shared" si="966"/>
        <v>60699.8</v>
      </c>
      <c r="AN969" s="86">
        <f t="shared" si="959"/>
        <v>2.4915908807773765E-3</v>
      </c>
      <c r="AO969" s="501"/>
      <c r="AP969" s="520"/>
      <c r="AQ969" s="101" t="s">
        <v>155</v>
      </c>
      <c r="AR969" s="183">
        <f t="shared" si="961"/>
        <v>4764847</v>
      </c>
      <c r="AS969" s="151">
        <f>IFERROR(AR969/AO957,"-")</f>
        <v>6.5155116066729678E-3</v>
      </c>
      <c r="AT969" s="183">
        <f t="shared" si="962"/>
        <v>103</v>
      </c>
      <c r="AU969" s="151">
        <f>IFERROR(AT969/AP957,"-")</f>
        <v>9.3892433910665457E-2</v>
      </c>
      <c r="AV969" s="186">
        <f t="shared" si="967"/>
        <v>46260.65048543689</v>
      </c>
      <c r="AW969" s="86">
        <f t="shared" si="960"/>
        <v>1.2831693036003488E-2</v>
      </c>
      <c r="AX969" s="98"/>
      <c r="AY969" s="66"/>
      <c r="AZ969" s="66"/>
      <c r="BA969" s="66"/>
      <c r="BB969" s="66"/>
      <c r="BC969" s="66"/>
      <c r="BD969" s="66"/>
      <c r="BE969" s="66"/>
      <c r="BF969" s="66"/>
      <c r="BG969" s="66"/>
      <c r="BH969" s="66"/>
      <c r="BI969" s="66"/>
      <c r="BP969" s="132"/>
      <c r="BQ969" s="132"/>
      <c r="BR969" s="132"/>
      <c r="BS969" s="132"/>
      <c r="BU969" s="66"/>
      <c r="BV969" s="124"/>
    </row>
    <row r="970" spans="2:74" s="10" customFormat="1" ht="14.25" customHeight="1">
      <c r="B970" s="505"/>
      <c r="C970" s="507"/>
      <c r="D970" s="494"/>
      <c r="E970" s="501"/>
      <c r="F970" s="501"/>
      <c r="G970" s="101" t="s">
        <v>156</v>
      </c>
      <c r="H970" s="183">
        <v>4358830</v>
      </c>
      <c r="I970" s="151">
        <f>IFERROR(H970/E957,"-")</f>
        <v>7.9304895951975776E-3</v>
      </c>
      <c r="J970" s="183">
        <v>63</v>
      </c>
      <c r="K970" s="151">
        <f>IFERROR(J970/F957,"-")</f>
        <v>7.4644549763033169E-2</v>
      </c>
      <c r="L970" s="186">
        <f t="shared" si="963"/>
        <v>69187.777777777781</v>
      </c>
      <c r="M970" s="86">
        <f t="shared" si="956"/>
        <v>7.8485112744487353E-3</v>
      </c>
      <c r="N970" s="501"/>
      <c r="O970" s="501"/>
      <c r="P970" s="101" t="s">
        <v>156</v>
      </c>
      <c r="Q970" s="183">
        <v>152161</v>
      </c>
      <c r="R970" s="151">
        <f>IFERROR(Q970/N957,"-")</f>
        <v>2.3715666981605826E-3</v>
      </c>
      <c r="S970" s="183">
        <v>3</v>
      </c>
      <c r="T970" s="151">
        <f>IFERROR(S970/O957,"-")</f>
        <v>3.0927835051546393E-2</v>
      </c>
      <c r="U970" s="186">
        <f t="shared" si="964"/>
        <v>50720.333333333336</v>
      </c>
      <c r="V970" s="86">
        <f t="shared" si="957"/>
        <v>3.7373863211660643E-4</v>
      </c>
      <c r="W970" s="501"/>
      <c r="X970" s="501"/>
      <c r="Y970" s="101" t="s">
        <v>156</v>
      </c>
      <c r="Z970" s="183">
        <v>1600</v>
      </c>
      <c r="AA970" s="151">
        <f>IFERROR(Z970/W957,"-")</f>
        <v>3.6221557305107083E-5</v>
      </c>
      <c r="AB970" s="183">
        <v>2</v>
      </c>
      <c r="AC970" s="151">
        <f>IFERROR(AB970/X957,"-")</f>
        <v>3.5087719298245612E-2</v>
      </c>
      <c r="AD970" s="186">
        <f t="shared" si="965"/>
        <v>800</v>
      </c>
      <c r="AE970" s="86">
        <f t="shared" si="958"/>
        <v>2.4915908807773764E-4</v>
      </c>
      <c r="AF970" s="501"/>
      <c r="AG970" s="501"/>
      <c r="AH970" s="101" t="s">
        <v>156</v>
      </c>
      <c r="AI970" s="183">
        <v>1660375</v>
      </c>
      <c r="AJ970" s="151">
        <f>IFERROR(AI970/AF957,"-")</f>
        <v>2.2637662826541002E-2</v>
      </c>
      <c r="AK970" s="183">
        <v>5</v>
      </c>
      <c r="AL970" s="151">
        <f>IFERROR(AK970/AG957,"-")</f>
        <v>5.0505050505050504E-2</v>
      </c>
      <c r="AM970" s="186">
        <f t="shared" si="966"/>
        <v>332075</v>
      </c>
      <c r="AN970" s="86">
        <f t="shared" si="959"/>
        <v>6.2289772019434413E-4</v>
      </c>
      <c r="AO970" s="501"/>
      <c r="AP970" s="520"/>
      <c r="AQ970" s="101" t="s">
        <v>156</v>
      </c>
      <c r="AR970" s="183">
        <f t="shared" si="961"/>
        <v>6172966</v>
      </c>
      <c r="AS970" s="151">
        <f>IFERROR(AR970/AO957,"-")</f>
        <v>8.4409912050896086E-3</v>
      </c>
      <c r="AT970" s="183">
        <f t="shared" si="962"/>
        <v>73</v>
      </c>
      <c r="AU970" s="151">
        <f>IFERROR(AT970/AP957,"-")</f>
        <v>6.6545123062898809E-2</v>
      </c>
      <c r="AV970" s="186">
        <f t="shared" si="967"/>
        <v>84561.178082191778</v>
      </c>
      <c r="AW970" s="86">
        <f t="shared" si="960"/>
        <v>9.0943067148374235E-3</v>
      </c>
      <c r="AX970" s="98"/>
      <c r="AY970" s="66"/>
      <c r="AZ970" s="66"/>
      <c r="BA970" s="66"/>
      <c r="BB970" s="66"/>
      <c r="BC970" s="66"/>
      <c r="BD970" s="66"/>
      <c r="BE970" s="66"/>
      <c r="BF970" s="66"/>
      <c r="BG970" s="66"/>
      <c r="BH970" s="66"/>
      <c r="BI970" s="66"/>
      <c r="BP970" s="132"/>
      <c r="BQ970" s="132"/>
      <c r="BR970" s="132"/>
      <c r="BS970" s="132"/>
      <c r="BU970" s="66"/>
      <c r="BV970" s="124"/>
    </row>
    <row r="971" spans="2:74" s="10" customFormat="1" ht="14.25" customHeight="1">
      <c r="B971" s="505"/>
      <c r="C971" s="507"/>
      <c r="D971" s="494"/>
      <c r="E971" s="501"/>
      <c r="F971" s="501"/>
      <c r="G971" s="101" t="s">
        <v>157</v>
      </c>
      <c r="H971" s="183">
        <v>2202787</v>
      </c>
      <c r="I971" s="151">
        <f>IFERROR(H971/E957,"-")</f>
        <v>4.007767998278549E-3</v>
      </c>
      <c r="J971" s="183">
        <v>59</v>
      </c>
      <c r="K971" s="151">
        <f>IFERROR(J971/F957,"-")</f>
        <v>6.990521327014218E-2</v>
      </c>
      <c r="L971" s="186">
        <f t="shared" si="963"/>
        <v>37335.372881355936</v>
      </c>
      <c r="M971" s="86">
        <f t="shared" si="956"/>
        <v>7.3501930982932603E-3</v>
      </c>
      <c r="N971" s="501"/>
      <c r="O971" s="501"/>
      <c r="P971" s="101" t="s">
        <v>157</v>
      </c>
      <c r="Q971" s="183">
        <v>176926</v>
      </c>
      <c r="R971" s="151">
        <f>IFERROR(Q971/N957,"-")</f>
        <v>2.7575516041479699E-3</v>
      </c>
      <c r="S971" s="183">
        <v>6</v>
      </c>
      <c r="T971" s="151">
        <f>IFERROR(S971/O957,"-")</f>
        <v>6.1855670103092786E-2</v>
      </c>
      <c r="U971" s="186">
        <f t="shared" si="964"/>
        <v>29487.666666666668</v>
      </c>
      <c r="V971" s="86">
        <f t="shared" si="957"/>
        <v>7.4747726423321286E-4</v>
      </c>
      <c r="W971" s="501"/>
      <c r="X971" s="501"/>
      <c r="Y971" s="101" t="s">
        <v>157</v>
      </c>
      <c r="Z971" s="183">
        <v>207336</v>
      </c>
      <c r="AA971" s="151">
        <f>IFERROR(Z971/W957,"-")</f>
        <v>4.693770503382301E-3</v>
      </c>
      <c r="AB971" s="183">
        <v>3</v>
      </c>
      <c r="AC971" s="151">
        <f>IFERROR(AB971/X957,"-")</f>
        <v>5.2631578947368418E-2</v>
      </c>
      <c r="AD971" s="186">
        <f t="shared" si="965"/>
        <v>69112</v>
      </c>
      <c r="AE971" s="86">
        <f t="shared" si="958"/>
        <v>3.7373863211660643E-4</v>
      </c>
      <c r="AF971" s="501"/>
      <c r="AG971" s="501"/>
      <c r="AH971" s="101" t="s">
        <v>157</v>
      </c>
      <c r="AI971" s="183">
        <v>215134</v>
      </c>
      <c r="AJ971" s="151">
        <f>IFERROR(AI971/AF957,"-")</f>
        <v>2.9331512185651262E-3</v>
      </c>
      <c r="AK971" s="183">
        <v>14</v>
      </c>
      <c r="AL971" s="151">
        <f>IFERROR(AK971/AG957,"-")</f>
        <v>0.14141414141414141</v>
      </c>
      <c r="AM971" s="186">
        <f t="shared" si="966"/>
        <v>15366.714285714286</v>
      </c>
      <c r="AN971" s="86">
        <f t="shared" si="959"/>
        <v>1.7441136165441634E-3</v>
      </c>
      <c r="AO971" s="501"/>
      <c r="AP971" s="520"/>
      <c r="AQ971" s="101" t="s">
        <v>157</v>
      </c>
      <c r="AR971" s="183">
        <f t="shared" si="961"/>
        <v>2802183</v>
      </c>
      <c r="AS971" s="151">
        <f>IFERROR(AR971/AO957,"-")</f>
        <v>3.8317402133839088E-3</v>
      </c>
      <c r="AT971" s="183">
        <f t="shared" si="962"/>
        <v>82</v>
      </c>
      <c r="AU971" s="151">
        <f>IFERROR(AT971/AP957,"-")</f>
        <v>7.4749316317228809E-2</v>
      </c>
      <c r="AV971" s="186">
        <f t="shared" si="967"/>
        <v>34172.963414634149</v>
      </c>
      <c r="AW971" s="86">
        <f t="shared" si="960"/>
        <v>1.0215522611187243E-2</v>
      </c>
      <c r="AX971" s="98"/>
      <c r="AY971" s="66"/>
      <c r="AZ971" s="66"/>
      <c r="BA971" s="66"/>
      <c r="BB971" s="66"/>
      <c r="BC971" s="66"/>
      <c r="BD971" s="66"/>
      <c r="BE971" s="66"/>
      <c r="BF971" s="66"/>
      <c r="BG971" s="66"/>
      <c r="BH971" s="66"/>
      <c r="BI971" s="66"/>
      <c r="BP971" s="132"/>
      <c r="BQ971" s="132"/>
      <c r="BR971" s="132"/>
      <c r="BS971" s="132"/>
      <c r="BU971" s="66"/>
      <c r="BV971" s="124"/>
    </row>
    <row r="972" spans="2:74" s="10" customFormat="1" ht="14.25" customHeight="1">
      <c r="B972" s="505"/>
      <c r="C972" s="507"/>
      <c r="D972" s="494"/>
      <c r="E972" s="501"/>
      <c r="F972" s="501"/>
      <c r="G972" s="102" t="s">
        <v>158</v>
      </c>
      <c r="H972" s="184">
        <v>779117</v>
      </c>
      <c r="I972" s="152">
        <f>IFERROR(H972/E957,"-")</f>
        <v>1.4175315995213283E-3</v>
      </c>
      <c r="J972" s="184">
        <v>56</v>
      </c>
      <c r="K972" s="152">
        <f>IFERROR(J972/F957,"-")</f>
        <v>6.6350710900473939E-2</v>
      </c>
      <c r="L972" s="187">
        <f t="shared" si="963"/>
        <v>13912.803571428571</v>
      </c>
      <c r="M972" s="87">
        <f t="shared" si="956"/>
        <v>6.9764544661766537E-3</v>
      </c>
      <c r="N972" s="501"/>
      <c r="O972" s="501"/>
      <c r="P972" s="102" t="s">
        <v>158</v>
      </c>
      <c r="Q972" s="184">
        <v>6068</v>
      </c>
      <c r="R972" s="152">
        <f>IFERROR(Q972/N957,"-")</f>
        <v>9.4575263861557273E-5</v>
      </c>
      <c r="S972" s="184">
        <v>4</v>
      </c>
      <c r="T972" s="152">
        <f>IFERROR(S972/O957,"-")</f>
        <v>4.1237113402061855E-2</v>
      </c>
      <c r="U972" s="187">
        <f t="shared" si="964"/>
        <v>1517</v>
      </c>
      <c r="V972" s="87">
        <f t="shared" si="957"/>
        <v>4.9831817615547528E-4</v>
      </c>
      <c r="W972" s="501"/>
      <c r="X972" s="501"/>
      <c r="Y972" s="102" t="s">
        <v>158</v>
      </c>
      <c r="Z972" s="184">
        <v>24343</v>
      </c>
      <c r="AA972" s="152">
        <f>IFERROR(Z972/W957,"-")</f>
        <v>5.5108835592388859E-4</v>
      </c>
      <c r="AB972" s="184">
        <v>5</v>
      </c>
      <c r="AC972" s="152">
        <f>IFERROR(AB972/X957,"-")</f>
        <v>8.771929824561403E-2</v>
      </c>
      <c r="AD972" s="187">
        <f t="shared" si="965"/>
        <v>4868.6000000000004</v>
      </c>
      <c r="AE972" s="87">
        <f t="shared" si="958"/>
        <v>6.2289772019434413E-4</v>
      </c>
      <c r="AF972" s="501"/>
      <c r="AG972" s="501"/>
      <c r="AH972" s="102" t="s">
        <v>158</v>
      </c>
      <c r="AI972" s="184">
        <v>76352</v>
      </c>
      <c r="AJ972" s="152">
        <f>IFERROR(AI972/AF957,"-")</f>
        <v>1.0409882298469072E-3</v>
      </c>
      <c r="AK972" s="184">
        <v>5</v>
      </c>
      <c r="AL972" s="152">
        <f>IFERROR(AK972/AG957,"-")</f>
        <v>5.0505050505050504E-2</v>
      </c>
      <c r="AM972" s="187">
        <f t="shared" si="966"/>
        <v>15270.4</v>
      </c>
      <c r="AN972" s="87">
        <f t="shared" si="959"/>
        <v>6.2289772019434413E-4</v>
      </c>
      <c r="AO972" s="501"/>
      <c r="AP972" s="520"/>
      <c r="AQ972" s="102" t="s">
        <v>158</v>
      </c>
      <c r="AR972" s="184">
        <f t="shared" si="961"/>
        <v>885880</v>
      </c>
      <c r="AS972" s="152">
        <f>IFERROR(AR972/AO957,"-")</f>
        <v>1.2113634335204149E-3</v>
      </c>
      <c r="AT972" s="184">
        <f t="shared" si="962"/>
        <v>70</v>
      </c>
      <c r="AU972" s="152">
        <f>IFERROR(AT972/AP957,"-")</f>
        <v>6.3810391978122147E-2</v>
      </c>
      <c r="AV972" s="187">
        <f t="shared" si="967"/>
        <v>12655.428571428571</v>
      </c>
      <c r="AW972" s="87">
        <f t="shared" si="960"/>
        <v>8.7205680827208178E-3</v>
      </c>
      <c r="AX972" s="98"/>
      <c r="AY972" s="66"/>
      <c r="AZ972" s="66"/>
      <c r="BA972" s="66"/>
      <c r="BB972" s="66"/>
      <c r="BC972" s="66"/>
      <c r="BD972" s="66"/>
      <c r="BE972" s="66"/>
      <c r="BF972" s="66"/>
      <c r="BG972" s="66"/>
      <c r="BH972" s="66"/>
      <c r="BI972" s="66"/>
      <c r="BP972" s="132"/>
      <c r="BQ972" s="132"/>
      <c r="BR972" s="132"/>
      <c r="BS972" s="132"/>
      <c r="BU972" s="66"/>
      <c r="BV972" s="124"/>
    </row>
    <row r="973" spans="2:74" s="10" customFormat="1" ht="14.25" customHeight="1">
      <c r="B973" s="505"/>
      <c r="C973" s="508"/>
      <c r="D973" s="495"/>
      <c r="E973" s="502"/>
      <c r="F973" s="502"/>
      <c r="G973" s="103" t="s">
        <v>81</v>
      </c>
      <c r="H973" s="174">
        <v>88870328</v>
      </c>
      <c r="I973" s="152">
        <f>IFERROR(H973/E957,"-")</f>
        <v>0.16169137395259645</v>
      </c>
      <c r="J973" s="184">
        <v>650</v>
      </c>
      <c r="K973" s="152">
        <f>IFERROR(J973/F957,"-")</f>
        <v>0.77014218009478674</v>
      </c>
      <c r="L973" s="187">
        <f t="shared" si="963"/>
        <v>136723.58153846153</v>
      </c>
      <c r="M973" s="88">
        <f t="shared" si="956"/>
        <v>8.0976703625264726E-2</v>
      </c>
      <c r="N973" s="502"/>
      <c r="O973" s="502"/>
      <c r="P973" s="103" t="s">
        <v>81</v>
      </c>
      <c r="Q973" s="174">
        <v>12913085</v>
      </c>
      <c r="R973" s="152">
        <f>IFERROR(Q973/N957,"-")</f>
        <v>0.20126209972671677</v>
      </c>
      <c r="S973" s="184">
        <v>76</v>
      </c>
      <c r="T973" s="152">
        <f>IFERROR(S973/O957,"-")</f>
        <v>0.78350515463917525</v>
      </c>
      <c r="U973" s="187">
        <f t="shared" si="964"/>
        <v>169909.01315789475</v>
      </c>
      <c r="V973" s="88">
        <f t="shared" si="957"/>
        <v>9.4680453469540293E-3</v>
      </c>
      <c r="W973" s="502"/>
      <c r="X973" s="502"/>
      <c r="Y973" s="103" t="s">
        <v>81</v>
      </c>
      <c r="Z973" s="174">
        <v>10155672</v>
      </c>
      <c r="AA973" s="152">
        <f>IFERROR(Z973/W957,"-")</f>
        <v>0.22990890957491966</v>
      </c>
      <c r="AB973" s="184">
        <v>45</v>
      </c>
      <c r="AC973" s="152">
        <f>IFERROR(AB973/X957,"-")</f>
        <v>0.78947368421052633</v>
      </c>
      <c r="AD973" s="187">
        <f t="shared" si="965"/>
        <v>225681.6</v>
      </c>
      <c r="AE973" s="88">
        <f t="shared" si="958"/>
        <v>5.6060794817490971E-3</v>
      </c>
      <c r="AF973" s="502"/>
      <c r="AG973" s="502"/>
      <c r="AH973" s="103" t="s">
        <v>81</v>
      </c>
      <c r="AI973" s="174">
        <v>11213371</v>
      </c>
      <c r="AJ973" s="152">
        <f>IFERROR(AI973/AF957,"-")</f>
        <v>0.15288384361780494</v>
      </c>
      <c r="AK973" s="184">
        <v>84</v>
      </c>
      <c r="AL973" s="152">
        <f>IFERROR(AK973/AG957,"-")</f>
        <v>0.84848484848484851</v>
      </c>
      <c r="AM973" s="187">
        <f t="shared" si="966"/>
        <v>133492.51190476189</v>
      </c>
      <c r="AN973" s="88">
        <f t="shared" si="959"/>
        <v>1.0464681699264981E-2</v>
      </c>
      <c r="AO973" s="502"/>
      <c r="AP973" s="521"/>
      <c r="AQ973" s="103" t="s">
        <v>81</v>
      </c>
      <c r="AR973" s="174">
        <f t="shared" si="961"/>
        <v>123152456</v>
      </c>
      <c r="AS973" s="152">
        <f>IFERROR(AR973/AO957,"-")</f>
        <v>0.16840021441575814</v>
      </c>
      <c r="AT973" s="184">
        <f t="shared" si="962"/>
        <v>855</v>
      </c>
      <c r="AU973" s="152">
        <f>IFERROR(AT973/AP957,"-")</f>
        <v>0.77939835916134914</v>
      </c>
      <c r="AV973" s="187">
        <f t="shared" si="967"/>
        <v>144037.96023391813</v>
      </c>
      <c r="AW973" s="88">
        <f t="shared" si="960"/>
        <v>0.10651551015323284</v>
      </c>
      <c r="AX973" s="98"/>
      <c r="AY973" s="66"/>
      <c r="AZ973" s="66"/>
      <c r="BA973" s="66"/>
      <c r="BB973" s="66"/>
      <c r="BC973" s="66"/>
      <c r="BD973" s="66"/>
      <c r="BE973" s="66"/>
      <c r="BF973" s="66"/>
      <c r="BG973" s="66"/>
      <c r="BH973" s="66"/>
      <c r="BI973" s="66"/>
      <c r="BP973" s="132"/>
      <c r="BQ973" s="132"/>
      <c r="BR973" s="132"/>
      <c r="BS973" s="132"/>
      <c r="BU973" s="66"/>
      <c r="BV973" s="124"/>
    </row>
    <row r="974" spans="2:74" s="10" customFormat="1" ht="14.25" customHeight="1">
      <c r="B974" s="505">
        <v>58</v>
      </c>
      <c r="C974" s="506" t="s">
        <v>29</v>
      </c>
      <c r="D974" s="493">
        <f>BL62</f>
        <v>9360</v>
      </c>
      <c r="E974" s="503">
        <f t="shared" ref="E974" si="968">VLOOKUP(C974,$AY$5:$BI$78,2,0)</f>
        <v>552361960</v>
      </c>
      <c r="F974" s="503">
        <f t="shared" ref="F974" si="969">VLOOKUP(C974,$AY$5:$BI$78,7,0)</f>
        <v>971</v>
      </c>
      <c r="G974" s="99" t="s">
        <v>144</v>
      </c>
      <c r="H974" s="182">
        <v>7013767</v>
      </c>
      <c r="I974" s="150">
        <f>IFERROR(H974/E974,"-")</f>
        <v>1.2697773394822483E-2</v>
      </c>
      <c r="J974" s="182">
        <v>152</v>
      </c>
      <c r="K974" s="150">
        <f>IFERROR(J974/F974,"-")</f>
        <v>0.15653964984552007</v>
      </c>
      <c r="L974" s="185">
        <f t="shared" si="963"/>
        <v>46143.20394736842</v>
      </c>
      <c r="M974" s="85">
        <f>IFERROR(J974/$BL$62,0)</f>
        <v>1.6239316239316241E-2</v>
      </c>
      <c r="N974" s="503">
        <f t="shared" ref="N974" si="970">VLOOKUP(C974,$AY$5:$BI$78,3,0)</f>
        <v>70852440</v>
      </c>
      <c r="O974" s="503">
        <f t="shared" ref="O974" si="971">VLOOKUP(C974,$AY$5:$BI$78,8,0)</f>
        <v>149</v>
      </c>
      <c r="P974" s="99" t="s">
        <v>144</v>
      </c>
      <c r="Q974" s="182">
        <v>1843439</v>
      </c>
      <c r="R974" s="150">
        <f>IFERROR(Q974/N974,"-")</f>
        <v>2.6018003049718543E-2</v>
      </c>
      <c r="S974" s="182">
        <v>34</v>
      </c>
      <c r="T974" s="150">
        <f>IFERROR(S974/O974,"-")</f>
        <v>0.22818791946308725</v>
      </c>
      <c r="U974" s="185">
        <f t="shared" si="964"/>
        <v>54218.794117647056</v>
      </c>
      <c r="V974" s="85">
        <f>IFERROR(S974/$BL$62,0)</f>
        <v>3.6324786324786326E-3</v>
      </c>
      <c r="W974" s="503">
        <f t="shared" ref="W974" si="972">VLOOKUP(C974,$AY$5:$BI$78,4,0)</f>
        <v>44875480</v>
      </c>
      <c r="X974" s="503">
        <f t="shared" ref="X974" si="973">VLOOKUP(C974,$AY$5:$BI$78,9,0)</f>
        <v>75</v>
      </c>
      <c r="Y974" s="99" t="s">
        <v>144</v>
      </c>
      <c r="Z974" s="182">
        <v>83114</v>
      </c>
      <c r="AA974" s="150">
        <f>IFERROR(Z974/W974,"-")</f>
        <v>1.8521027518814284E-3</v>
      </c>
      <c r="AB974" s="182">
        <v>6</v>
      </c>
      <c r="AC974" s="150">
        <f>IFERROR(AB974/X974,"-")</f>
        <v>0.08</v>
      </c>
      <c r="AD974" s="185">
        <f t="shared" si="965"/>
        <v>13852.333333333334</v>
      </c>
      <c r="AE974" s="85">
        <f>IFERROR(AB974/$BL$62,0)</f>
        <v>6.4102564102564103E-4</v>
      </c>
      <c r="AF974" s="503">
        <f t="shared" ref="AF974" si="974">VLOOKUP(C974,$AY$5:$BI$78,5,0)</f>
        <v>122229370</v>
      </c>
      <c r="AG974" s="503">
        <f t="shared" ref="AG974" si="975">VLOOKUP(C974,$AY$5:$BI$78,10,0)</f>
        <v>132</v>
      </c>
      <c r="AH974" s="99" t="s">
        <v>144</v>
      </c>
      <c r="AI974" s="182">
        <v>595464</v>
      </c>
      <c r="AJ974" s="150">
        <f>IFERROR(AI974/AF974,"-")</f>
        <v>4.8716932763377572E-3</v>
      </c>
      <c r="AK974" s="182">
        <v>27</v>
      </c>
      <c r="AL974" s="150">
        <f>IFERROR(AK974/AG974,"-")</f>
        <v>0.20454545454545456</v>
      </c>
      <c r="AM974" s="185">
        <f t="shared" si="966"/>
        <v>22054.222222222223</v>
      </c>
      <c r="AN974" s="85">
        <f>IFERROR(AK974/$BL$62,0)</f>
        <v>2.8846153846153848E-3</v>
      </c>
      <c r="AO974" s="503">
        <f t="shared" ref="AO974" si="976">VLOOKUP(C974,$AY$5:$BI$78,6,0)</f>
        <v>790319250</v>
      </c>
      <c r="AP974" s="519">
        <f t="shared" ref="AP974" si="977">VLOOKUP(C974,$AY$5:$BI$78,11,0)</f>
        <v>1327</v>
      </c>
      <c r="AQ974" s="99" t="s">
        <v>144</v>
      </c>
      <c r="AR974" s="182">
        <f t="shared" si="961"/>
        <v>9535784</v>
      </c>
      <c r="AS974" s="150">
        <f>IFERROR(AR974/AO974,"-")</f>
        <v>1.2065736726012938E-2</v>
      </c>
      <c r="AT974" s="182">
        <f t="shared" si="962"/>
        <v>219</v>
      </c>
      <c r="AU974" s="150">
        <f>IFERROR(AT974/AP974,"-")</f>
        <v>0.16503391107761869</v>
      </c>
      <c r="AV974" s="185">
        <f t="shared" si="967"/>
        <v>43542.392694063929</v>
      </c>
      <c r="AW974" s="85">
        <f>IFERROR(AT974/$BL$62,0)</f>
        <v>2.3397435897435898E-2</v>
      </c>
      <c r="AX974" s="98"/>
      <c r="AY974" s="66"/>
      <c r="AZ974" s="66"/>
      <c r="BA974" s="66"/>
      <c r="BB974" s="66"/>
      <c r="BC974" s="66"/>
      <c r="BD974" s="66"/>
      <c r="BE974" s="66"/>
      <c r="BF974" s="66"/>
      <c r="BG974" s="66"/>
      <c r="BH974" s="66"/>
      <c r="BI974" s="66"/>
      <c r="BP974" s="132"/>
      <c r="BQ974" s="132"/>
      <c r="BR974" s="132"/>
      <c r="BS974" s="132"/>
      <c r="BU974" s="66"/>
      <c r="BV974" s="124"/>
    </row>
    <row r="975" spans="2:74" s="10" customFormat="1" ht="14.25" customHeight="1">
      <c r="B975" s="505"/>
      <c r="C975" s="507"/>
      <c r="D975" s="494"/>
      <c r="E975" s="501"/>
      <c r="F975" s="501"/>
      <c r="G975" s="100" t="s">
        <v>145</v>
      </c>
      <c r="H975" s="183">
        <v>16230643</v>
      </c>
      <c r="I975" s="151">
        <f>IFERROR(H975/E974,"-")</f>
        <v>2.938407090886563E-2</v>
      </c>
      <c r="J975" s="183">
        <v>236</v>
      </c>
      <c r="K975" s="151">
        <f>IFERROR(J975/F974,"-")</f>
        <v>0.24304840370751801</v>
      </c>
      <c r="L975" s="186">
        <f t="shared" si="963"/>
        <v>68773.911016949147</v>
      </c>
      <c r="M975" s="86">
        <f t="shared" ref="M975:M990" si="978">IFERROR(J975/$BL$62,0)</f>
        <v>2.5213675213675214E-2</v>
      </c>
      <c r="N975" s="501"/>
      <c r="O975" s="501"/>
      <c r="P975" s="100" t="s">
        <v>145</v>
      </c>
      <c r="Q975" s="183">
        <v>1603331</v>
      </c>
      <c r="R975" s="151">
        <f>IFERROR(Q975/N974,"-")</f>
        <v>2.2629157160995443E-2</v>
      </c>
      <c r="S975" s="183">
        <v>47</v>
      </c>
      <c r="T975" s="151">
        <f>IFERROR(S975/O974,"-")</f>
        <v>0.31543624161073824</v>
      </c>
      <c r="U975" s="186">
        <f t="shared" si="964"/>
        <v>34113.425531914894</v>
      </c>
      <c r="V975" s="86">
        <f t="shared" ref="V975:V990" si="979">IFERROR(S975/$BL$62,0)</f>
        <v>5.0213675213675217E-3</v>
      </c>
      <c r="W975" s="501"/>
      <c r="X975" s="501"/>
      <c r="Y975" s="100" t="s">
        <v>145</v>
      </c>
      <c r="Z975" s="183">
        <v>209564</v>
      </c>
      <c r="AA975" s="151">
        <f>IFERROR(Z975/W974,"-")</f>
        <v>4.6698999097057013E-3</v>
      </c>
      <c r="AB975" s="183">
        <v>14</v>
      </c>
      <c r="AC975" s="151">
        <f>IFERROR(AB975/X974,"-")</f>
        <v>0.18666666666666668</v>
      </c>
      <c r="AD975" s="186">
        <f t="shared" si="965"/>
        <v>14968.857142857143</v>
      </c>
      <c r="AE975" s="86">
        <f t="shared" ref="AE975:AE990" si="980">IFERROR(AB975/$BL$62,0)</f>
        <v>1.4957264957264958E-3</v>
      </c>
      <c r="AF975" s="501"/>
      <c r="AG975" s="501"/>
      <c r="AH975" s="100" t="s">
        <v>145</v>
      </c>
      <c r="AI975" s="183">
        <v>1114486</v>
      </c>
      <c r="AJ975" s="151">
        <f>IFERROR(AI975/AF974,"-")</f>
        <v>9.1179885816314032E-3</v>
      </c>
      <c r="AK975" s="183">
        <v>46</v>
      </c>
      <c r="AL975" s="151">
        <f>IFERROR(AK975/AG974,"-")</f>
        <v>0.34848484848484851</v>
      </c>
      <c r="AM975" s="186">
        <f t="shared" si="966"/>
        <v>24227.956521739132</v>
      </c>
      <c r="AN975" s="86">
        <f t="shared" ref="AN975:AN990" si="981">IFERROR(AK975/$BL$62,0)</f>
        <v>4.9145299145299144E-3</v>
      </c>
      <c r="AO975" s="501"/>
      <c r="AP975" s="520"/>
      <c r="AQ975" s="100" t="s">
        <v>145</v>
      </c>
      <c r="AR975" s="183">
        <f t="shared" si="961"/>
        <v>19158024</v>
      </c>
      <c r="AS975" s="151">
        <f>IFERROR(AR975/AO974,"-")</f>
        <v>2.4240867219164915E-2</v>
      </c>
      <c r="AT975" s="183">
        <f t="shared" si="962"/>
        <v>343</v>
      </c>
      <c r="AU975" s="151">
        <f>IFERROR(AT975/AP974,"-")</f>
        <v>0.25847776940467221</v>
      </c>
      <c r="AV975" s="186">
        <f t="shared" si="967"/>
        <v>55854.297376093295</v>
      </c>
      <c r="AW975" s="86">
        <f t="shared" ref="AW975:AW990" si="982">IFERROR(AT975/$BL$62,0)</f>
        <v>3.6645299145299147E-2</v>
      </c>
      <c r="AX975" s="98"/>
      <c r="AY975" s="66"/>
      <c r="AZ975" s="66"/>
      <c r="BA975" s="66"/>
      <c r="BB975" s="66"/>
      <c r="BC975" s="66"/>
      <c r="BD975" s="66"/>
      <c r="BE975" s="66"/>
      <c r="BF975" s="66"/>
      <c r="BG975" s="66"/>
      <c r="BH975" s="66"/>
      <c r="BI975" s="66"/>
      <c r="BP975" s="132"/>
      <c r="BQ975" s="132"/>
      <c r="BR975" s="132"/>
      <c r="BS975" s="132"/>
      <c r="BU975" s="66"/>
      <c r="BV975" s="124"/>
    </row>
    <row r="976" spans="2:74" s="10" customFormat="1" ht="14.25" customHeight="1">
      <c r="B976" s="505"/>
      <c r="C976" s="507"/>
      <c r="D976" s="494"/>
      <c r="E976" s="501"/>
      <c r="F976" s="501"/>
      <c r="G976" s="101" t="s">
        <v>146</v>
      </c>
      <c r="H976" s="183">
        <v>11770040</v>
      </c>
      <c r="I976" s="151">
        <f>IFERROR(H976/E974,"-")</f>
        <v>2.1308563681684378E-2</v>
      </c>
      <c r="J976" s="183">
        <v>237</v>
      </c>
      <c r="K976" s="151">
        <f>IFERROR(J976/F974,"-")</f>
        <v>0.24407826982492276</v>
      </c>
      <c r="L976" s="186">
        <f t="shared" si="963"/>
        <v>49662.616033755272</v>
      </c>
      <c r="M976" s="86">
        <f t="shared" si="978"/>
        <v>2.5320512820512821E-2</v>
      </c>
      <c r="N976" s="501"/>
      <c r="O976" s="501"/>
      <c r="P976" s="101" t="s">
        <v>146</v>
      </c>
      <c r="Q976" s="183">
        <v>845850</v>
      </c>
      <c r="R976" s="151">
        <f>IFERROR(Q976/N974,"-")</f>
        <v>1.1938191542874177E-2</v>
      </c>
      <c r="S976" s="183">
        <v>38</v>
      </c>
      <c r="T976" s="151">
        <f>IFERROR(S976/O974,"-")</f>
        <v>0.25503355704697989</v>
      </c>
      <c r="U976" s="186">
        <f t="shared" si="964"/>
        <v>22259.21052631579</v>
      </c>
      <c r="V976" s="86">
        <f t="shared" si="979"/>
        <v>4.0598290598290602E-3</v>
      </c>
      <c r="W976" s="501"/>
      <c r="X976" s="501"/>
      <c r="Y976" s="101" t="s">
        <v>146</v>
      </c>
      <c r="Z976" s="183">
        <v>377828</v>
      </c>
      <c r="AA976" s="151">
        <f>IFERROR(Z976/W974,"-")</f>
        <v>8.4194754017115798E-3</v>
      </c>
      <c r="AB976" s="183">
        <v>23</v>
      </c>
      <c r="AC976" s="151">
        <f>IFERROR(AB976/X974,"-")</f>
        <v>0.30666666666666664</v>
      </c>
      <c r="AD976" s="186">
        <f t="shared" si="965"/>
        <v>16427.304347826088</v>
      </c>
      <c r="AE976" s="86">
        <f t="shared" si="980"/>
        <v>2.4572649572649572E-3</v>
      </c>
      <c r="AF976" s="501"/>
      <c r="AG976" s="501"/>
      <c r="AH976" s="101" t="s">
        <v>146</v>
      </c>
      <c r="AI976" s="183">
        <v>527566</v>
      </c>
      <c r="AJ976" s="151">
        <f>IFERROR(AI976/AF974,"-")</f>
        <v>4.3161966718800893E-3</v>
      </c>
      <c r="AK976" s="183">
        <v>34</v>
      </c>
      <c r="AL976" s="151">
        <f>IFERROR(AK976/AG974,"-")</f>
        <v>0.25757575757575757</v>
      </c>
      <c r="AM976" s="186">
        <f t="shared" si="966"/>
        <v>15516.64705882353</v>
      </c>
      <c r="AN976" s="86">
        <f t="shared" si="981"/>
        <v>3.6324786324786326E-3</v>
      </c>
      <c r="AO976" s="501"/>
      <c r="AP976" s="520"/>
      <c r="AQ976" s="101" t="s">
        <v>146</v>
      </c>
      <c r="AR976" s="183">
        <f t="shared" si="961"/>
        <v>13521284</v>
      </c>
      <c r="AS976" s="151">
        <f>IFERROR(AR976/AO974,"-")</f>
        <v>1.7108635529249731E-2</v>
      </c>
      <c r="AT976" s="183">
        <f t="shared" si="962"/>
        <v>332</v>
      </c>
      <c r="AU976" s="151">
        <f>IFERROR(AT976/AP974,"-")</f>
        <v>0.25018839487565936</v>
      </c>
      <c r="AV976" s="186">
        <f t="shared" si="967"/>
        <v>40726.759036144576</v>
      </c>
      <c r="AW976" s="86">
        <f t="shared" si="982"/>
        <v>3.5470085470085469E-2</v>
      </c>
      <c r="AX976" s="98"/>
      <c r="AY976" s="66"/>
      <c r="AZ976" s="66"/>
      <c r="BA976" s="66"/>
      <c r="BB976" s="66"/>
      <c r="BC976" s="66"/>
      <c r="BD976" s="66"/>
      <c r="BE976" s="66"/>
      <c r="BF976" s="66"/>
      <c r="BG976" s="66"/>
      <c r="BH976" s="66"/>
      <c r="BI976" s="66"/>
      <c r="BP976" s="132"/>
      <c r="BQ976" s="132"/>
      <c r="BR976" s="132"/>
      <c r="BS976" s="132"/>
      <c r="BU976" s="66"/>
      <c r="BV976" s="124"/>
    </row>
    <row r="977" spans="2:74" s="10" customFormat="1" ht="14.25" customHeight="1">
      <c r="B977" s="505"/>
      <c r="C977" s="507"/>
      <c r="D977" s="494"/>
      <c r="E977" s="501"/>
      <c r="F977" s="501"/>
      <c r="G977" s="101" t="s">
        <v>147</v>
      </c>
      <c r="H977" s="183">
        <v>2062384</v>
      </c>
      <c r="I977" s="151">
        <f>IFERROR(H977/E974,"-")</f>
        <v>3.7337545836791512E-3</v>
      </c>
      <c r="J977" s="183">
        <v>19</v>
      </c>
      <c r="K977" s="151">
        <f>IFERROR(J977/F974,"-")</f>
        <v>1.9567456230690009E-2</v>
      </c>
      <c r="L977" s="186">
        <f t="shared" si="963"/>
        <v>108546.52631578948</v>
      </c>
      <c r="M977" s="86">
        <f t="shared" si="978"/>
        <v>2.0299145299145301E-3</v>
      </c>
      <c r="N977" s="501"/>
      <c r="O977" s="501"/>
      <c r="P977" s="101" t="s">
        <v>147</v>
      </c>
      <c r="Q977" s="183">
        <v>1458</v>
      </c>
      <c r="R977" s="151">
        <f>IFERROR(Q977/N974,"-")</f>
        <v>2.0577978683585209E-5</v>
      </c>
      <c r="S977" s="183">
        <v>1</v>
      </c>
      <c r="T977" s="151">
        <f>IFERROR(S977/O974,"-")</f>
        <v>6.7114093959731542E-3</v>
      </c>
      <c r="U977" s="186">
        <f t="shared" si="964"/>
        <v>1458</v>
      </c>
      <c r="V977" s="86">
        <f t="shared" si="979"/>
        <v>1.0683760683760684E-4</v>
      </c>
      <c r="W977" s="501"/>
      <c r="X977" s="501"/>
      <c r="Y977" s="101" t="s">
        <v>147</v>
      </c>
      <c r="Z977" s="183">
        <v>7561</v>
      </c>
      <c r="AA977" s="151">
        <f>IFERROR(Z977/W974,"-")</f>
        <v>1.6848844848010541E-4</v>
      </c>
      <c r="AB977" s="183">
        <v>1</v>
      </c>
      <c r="AC977" s="151">
        <f>IFERROR(AB977/X974,"-")</f>
        <v>1.3333333333333334E-2</v>
      </c>
      <c r="AD977" s="186">
        <f t="shared" si="965"/>
        <v>7561</v>
      </c>
      <c r="AE977" s="86">
        <f t="shared" si="980"/>
        <v>1.0683760683760684E-4</v>
      </c>
      <c r="AF977" s="501"/>
      <c r="AG977" s="501"/>
      <c r="AH977" s="101" t="s">
        <v>147</v>
      </c>
      <c r="AI977" s="183">
        <v>13866</v>
      </c>
      <c r="AJ977" s="151">
        <f>IFERROR(AI977/AF974,"-")</f>
        <v>1.1344245658797063E-4</v>
      </c>
      <c r="AK977" s="183">
        <v>5</v>
      </c>
      <c r="AL977" s="151">
        <f>IFERROR(AK977/AG974,"-")</f>
        <v>3.787878787878788E-2</v>
      </c>
      <c r="AM977" s="186">
        <f t="shared" si="966"/>
        <v>2773.2</v>
      </c>
      <c r="AN977" s="86">
        <f t="shared" si="981"/>
        <v>5.3418803418803424E-4</v>
      </c>
      <c r="AO977" s="501"/>
      <c r="AP977" s="520"/>
      <c r="AQ977" s="101" t="s">
        <v>147</v>
      </c>
      <c r="AR977" s="183">
        <f t="shared" si="961"/>
        <v>2085269</v>
      </c>
      <c r="AS977" s="151">
        <f>IFERROR(AR977/AO974,"-")</f>
        <v>2.6385147521080878E-3</v>
      </c>
      <c r="AT977" s="183">
        <f t="shared" si="962"/>
        <v>26</v>
      </c>
      <c r="AU977" s="151">
        <f>IFERROR(AT977/AP974,"-")</f>
        <v>1.9593067068575734E-2</v>
      </c>
      <c r="AV977" s="186">
        <f t="shared" si="967"/>
        <v>80202.653846153844</v>
      </c>
      <c r="AW977" s="86">
        <f t="shared" si="982"/>
        <v>2.7777777777777779E-3</v>
      </c>
      <c r="AX977" s="98"/>
      <c r="AY977" s="66"/>
      <c r="AZ977" s="66"/>
      <c r="BA977" s="66"/>
      <c r="BB977" s="66"/>
      <c r="BC977" s="66"/>
      <c r="BD977" s="66"/>
      <c r="BE977" s="66"/>
      <c r="BF977" s="66"/>
      <c r="BG977" s="66"/>
      <c r="BH977" s="66"/>
      <c r="BI977" s="66"/>
      <c r="BP977" s="132"/>
      <c r="BQ977" s="132"/>
      <c r="BR977" s="132"/>
      <c r="BS977" s="132"/>
      <c r="BU977" s="66"/>
      <c r="BV977" s="124"/>
    </row>
    <row r="978" spans="2:74" s="10" customFormat="1" ht="14.25" customHeight="1">
      <c r="B978" s="505"/>
      <c r="C978" s="507"/>
      <c r="D978" s="494"/>
      <c r="E978" s="501"/>
      <c r="F978" s="501"/>
      <c r="G978" s="101" t="s">
        <v>148</v>
      </c>
      <c r="H978" s="183">
        <v>15848106</v>
      </c>
      <c r="I978" s="151">
        <f>IFERROR(H978/E974,"-")</f>
        <v>2.8691523217855189E-2</v>
      </c>
      <c r="J978" s="183">
        <v>265</v>
      </c>
      <c r="K978" s="151">
        <f>IFERROR(J978/F974,"-")</f>
        <v>0.27291452111225539</v>
      </c>
      <c r="L978" s="186">
        <f t="shared" si="963"/>
        <v>59804.173584905657</v>
      </c>
      <c r="M978" s="86">
        <f t="shared" si="978"/>
        <v>2.8311965811965812E-2</v>
      </c>
      <c r="N978" s="501"/>
      <c r="O978" s="501"/>
      <c r="P978" s="101" t="s">
        <v>148</v>
      </c>
      <c r="Q978" s="183">
        <v>1776519</v>
      </c>
      <c r="R978" s="151">
        <f>IFERROR(Q978/N974,"-")</f>
        <v>2.5073504878589926E-2</v>
      </c>
      <c r="S978" s="183">
        <v>46</v>
      </c>
      <c r="T978" s="151">
        <f>IFERROR(S978/O974,"-")</f>
        <v>0.3087248322147651</v>
      </c>
      <c r="U978" s="186">
        <f t="shared" si="964"/>
        <v>38619.978260869568</v>
      </c>
      <c r="V978" s="86">
        <f t="shared" si="979"/>
        <v>4.9145299145299144E-3</v>
      </c>
      <c r="W978" s="501"/>
      <c r="X978" s="501"/>
      <c r="Y978" s="101" t="s">
        <v>148</v>
      </c>
      <c r="Z978" s="183">
        <v>352411</v>
      </c>
      <c r="AA978" s="151">
        <f>IFERROR(Z978/W974,"-")</f>
        <v>7.8530859168525879E-3</v>
      </c>
      <c r="AB978" s="183">
        <v>25</v>
      </c>
      <c r="AC978" s="151">
        <f>IFERROR(AB978/X974,"-")</f>
        <v>0.33333333333333331</v>
      </c>
      <c r="AD978" s="186">
        <f t="shared" si="965"/>
        <v>14096.44</v>
      </c>
      <c r="AE978" s="86">
        <f t="shared" si="980"/>
        <v>2.670940170940171E-3</v>
      </c>
      <c r="AF978" s="501"/>
      <c r="AG978" s="501"/>
      <c r="AH978" s="101" t="s">
        <v>148</v>
      </c>
      <c r="AI978" s="183">
        <v>1892170</v>
      </c>
      <c r="AJ978" s="151">
        <f>IFERROR(AI978/AF974,"-")</f>
        <v>1.5480485582147728E-2</v>
      </c>
      <c r="AK978" s="183">
        <v>46</v>
      </c>
      <c r="AL978" s="151">
        <f>IFERROR(AK978/AG974,"-")</f>
        <v>0.34848484848484851</v>
      </c>
      <c r="AM978" s="186">
        <f t="shared" si="966"/>
        <v>41134.130434782608</v>
      </c>
      <c r="AN978" s="86">
        <f t="shared" si="981"/>
        <v>4.9145299145299144E-3</v>
      </c>
      <c r="AO978" s="501"/>
      <c r="AP978" s="520"/>
      <c r="AQ978" s="101" t="s">
        <v>148</v>
      </c>
      <c r="AR978" s="183">
        <f t="shared" si="961"/>
        <v>19869206</v>
      </c>
      <c r="AS978" s="151">
        <f>IFERROR(AR978/AO974,"-")</f>
        <v>2.5140733950235934E-2</v>
      </c>
      <c r="AT978" s="183">
        <f t="shared" si="962"/>
        <v>382</v>
      </c>
      <c r="AU978" s="151">
        <f>IFERROR(AT978/AP974,"-")</f>
        <v>0.28786737000753582</v>
      </c>
      <c r="AV978" s="186">
        <f t="shared" si="967"/>
        <v>52013.628272251306</v>
      </c>
      <c r="AW978" s="86">
        <f t="shared" si="982"/>
        <v>4.0811965811965813E-2</v>
      </c>
      <c r="AX978" s="98"/>
      <c r="AY978" s="66"/>
      <c r="AZ978" s="66"/>
      <c r="BA978" s="66"/>
      <c r="BB978" s="66"/>
      <c r="BC978" s="66"/>
      <c r="BD978" s="66"/>
      <c r="BE978" s="66"/>
      <c r="BF978" s="66"/>
      <c r="BG978" s="66"/>
      <c r="BH978" s="66"/>
      <c r="BI978" s="66"/>
      <c r="BP978" s="132"/>
      <c r="BQ978" s="132"/>
      <c r="BR978" s="132"/>
      <c r="BS978" s="132"/>
      <c r="BU978" s="66"/>
      <c r="BV978" s="124"/>
    </row>
    <row r="979" spans="2:74" s="10" customFormat="1" ht="14.25" customHeight="1">
      <c r="B979" s="505"/>
      <c r="C979" s="507"/>
      <c r="D979" s="494"/>
      <c r="E979" s="501"/>
      <c r="F979" s="501"/>
      <c r="G979" s="101" t="s">
        <v>149</v>
      </c>
      <c r="H979" s="183">
        <v>19646210</v>
      </c>
      <c r="I979" s="151">
        <f>IFERROR(H979/E974,"-")</f>
        <v>3.5567637568669645E-2</v>
      </c>
      <c r="J979" s="183">
        <v>304</v>
      </c>
      <c r="K979" s="151">
        <f>IFERROR(J979/F974,"-")</f>
        <v>0.31307929969104015</v>
      </c>
      <c r="L979" s="186">
        <f t="shared" si="963"/>
        <v>64625.690789473687</v>
      </c>
      <c r="M979" s="86">
        <f t="shared" si="978"/>
        <v>3.2478632478632481E-2</v>
      </c>
      <c r="N979" s="501"/>
      <c r="O979" s="501"/>
      <c r="P979" s="101" t="s">
        <v>149</v>
      </c>
      <c r="Q979" s="183">
        <v>3349411</v>
      </c>
      <c r="R979" s="151">
        <f>IFERROR(Q979/N974,"-")</f>
        <v>4.7273050864585608E-2</v>
      </c>
      <c r="S979" s="183">
        <v>49</v>
      </c>
      <c r="T979" s="151">
        <f>IFERROR(S979/O974,"-")</f>
        <v>0.32885906040268459</v>
      </c>
      <c r="U979" s="186">
        <f t="shared" si="964"/>
        <v>68355.326530612248</v>
      </c>
      <c r="V979" s="86">
        <f t="shared" si="979"/>
        <v>5.2350427350427347E-3</v>
      </c>
      <c r="W979" s="501"/>
      <c r="X979" s="501"/>
      <c r="Y979" s="101" t="s">
        <v>149</v>
      </c>
      <c r="Z979" s="183">
        <v>1313739</v>
      </c>
      <c r="AA979" s="151">
        <f>IFERROR(Z979/W974,"-")</f>
        <v>2.9275207752652452E-2</v>
      </c>
      <c r="AB979" s="183">
        <v>31</v>
      </c>
      <c r="AC979" s="151">
        <f>IFERROR(AB979/X974,"-")</f>
        <v>0.41333333333333333</v>
      </c>
      <c r="AD979" s="186">
        <f t="shared" si="965"/>
        <v>42378.677419354841</v>
      </c>
      <c r="AE979" s="86">
        <f t="shared" si="980"/>
        <v>3.3119658119658119E-3</v>
      </c>
      <c r="AF979" s="501"/>
      <c r="AG979" s="501"/>
      <c r="AH979" s="101" t="s">
        <v>149</v>
      </c>
      <c r="AI979" s="183">
        <v>2304590</v>
      </c>
      <c r="AJ979" s="151">
        <f>IFERROR(AI979/AF974,"-")</f>
        <v>1.885463371037583E-2</v>
      </c>
      <c r="AK979" s="183">
        <v>47</v>
      </c>
      <c r="AL979" s="151">
        <f>IFERROR(AK979/AG974,"-")</f>
        <v>0.35606060606060608</v>
      </c>
      <c r="AM979" s="186">
        <f t="shared" si="966"/>
        <v>49033.829787234041</v>
      </c>
      <c r="AN979" s="86">
        <f t="shared" si="981"/>
        <v>5.0213675213675217E-3</v>
      </c>
      <c r="AO979" s="501"/>
      <c r="AP979" s="520"/>
      <c r="AQ979" s="101" t="s">
        <v>149</v>
      </c>
      <c r="AR979" s="183">
        <f t="shared" si="961"/>
        <v>26613950</v>
      </c>
      <c r="AS979" s="151">
        <f>IFERROR(AR979/AO974,"-")</f>
        <v>3.3674935793351866E-2</v>
      </c>
      <c r="AT979" s="183">
        <f t="shared" si="962"/>
        <v>431</v>
      </c>
      <c r="AU979" s="151">
        <f>IFERROR(AT979/AP974,"-")</f>
        <v>0.32479276563677467</v>
      </c>
      <c r="AV979" s="186">
        <f t="shared" si="967"/>
        <v>61749.303944315543</v>
      </c>
      <c r="AW979" s="86">
        <f t="shared" si="982"/>
        <v>4.604700854700855E-2</v>
      </c>
      <c r="AX979" s="98"/>
      <c r="AY979" s="66"/>
      <c r="AZ979" s="66"/>
      <c r="BA979" s="66"/>
      <c r="BB979" s="66"/>
      <c r="BC979" s="66"/>
      <c r="BD979" s="66"/>
      <c r="BE979" s="66"/>
      <c r="BF979" s="66"/>
      <c r="BG979" s="66"/>
      <c r="BH979" s="66"/>
      <c r="BI979" s="66"/>
      <c r="BP979" s="132"/>
      <c r="BQ979" s="132"/>
      <c r="BR979" s="132"/>
      <c r="BS979" s="132"/>
      <c r="BU979" s="66"/>
      <c r="BV979" s="124"/>
    </row>
    <row r="980" spans="2:74" s="10" customFormat="1" ht="14.25" customHeight="1">
      <c r="B980" s="505"/>
      <c r="C980" s="507"/>
      <c r="D980" s="494"/>
      <c r="E980" s="501"/>
      <c r="F980" s="501"/>
      <c r="G980" s="101" t="s">
        <v>150</v>
      </c>
      <c r="H980" s="183">
        <v>10810337</v>
      </c>
      <c r="I980" s="151">
        <f>IFERROR(H980/E974,"-")</f>
        <v>1.9571110581184846E-2</v>
      </c>
      <c r="J980" s="183">
        <v>75</v>
      </c>
      <c r="K980" s="151">
        <f>IFERROR(J980/F974,"-")</f>
        <v>7.7239958805355308E-2</v>
      </c>
      <c r="L980" s="186">
        <f t="shared" si="963"/>
        <v>144137.82666666666</v>
      </c>
      <c r="M980" s="86">
        <f t="shared" si="978"/>
        <v>8.0128205128205121E-3</v>
      </c>
      <c r="N980" s="501"/>
      <c r="O980" s="501"/>
      <c r="P980" s="101" t="s">
        <v>150</v>
      </c>
      <c r="Q980" s="183">
        <v>763457</v>
      </c>
      <c r="R980" s="151">
        <f>IFERROR(Q980/N974,"-")</f>
        <v>1.0775309925812012E-2</v>
      </c>
      <c r="S980" s="183">
        <v>8</v>
      </c>
      <c r="T980" s="151">
        <f>IFERROR(S980/O974,"-")</f>
        <v>5.3691275167785234E-2</v>
      </c>
      <c r="U980" s="186">
        <f t="shared" si="964"/>
        <v>95432.125</v>
      </c>
      <c r="V980" s="86">
        <f t="shared" si="979"/>
        <v>8.547008547008547E-4</v>
      </c>
      <c r="W980" s="501"/>
      <c r="X980" s="501"/>
      <c r="Y980" s="101" t="s">
        <v>150</v>
      </c>
      <c r="Z980" s="183">
        <v>1891775</v>
      </c>
      <c r="AA980" s="151">
        <f>IFERROR(Z980/W974,"-")</f>
        <v>4.21560950434402E-2</v>
      </c>
      <c r="AB980" s="183">
        <v>7</v>
      </c>
      <c r="AC980" s="151">
        <f>IFERROR(AB980/X974,"-")</f>
        <v>9.3333333333333338E-2</v>
      </c>
      <c r="AD980" s="186">
        <f t="shared" si="965"/>
        <v>270253.57142857142</v>
      </c>
      <c r="AE980" s="86">
        <f t="shared" si="980"/>
        <v>7.4786324786324792E-4</v>
      </c>
      <c r="AF980" s="501"/>
      <c r="AG980" s="501"/>
      <c r="AH980" s="101" t="s">
        <v>150</v>
      </c>
      <c r="AI980" s="183">
        <v>4157516</v>
      </c>
      <c r="AJ980" s="151">
        <f>IFERROR(AI980/AF974,"-")</f>
        <v>3.4014050796465696E-2</v>
      </c>
      <c r="AK980" s="183">
        <v>22</v>
      </c>
      <c r="AL980" s="151">
        <f>IFERROR(AK980/AG974,"-")</f>
        <v>0.16666666666666666</v>
      </c>
      <c r="AM980" s="186">
        <f t="shared" si="966"/>
        <v>188978</v>
      </c>
      <c r="AN980" s="86">
        <f t="shared" si="981"/>
        <v>2.3504273504273503E-3</v>
      </c>
      <c r="AO980" s="501"/>
      <c r="AP980" s="520"/>
      <c r="AQ980" s="101" t="s">
        <v>150</v>
      </c>
      <c r="AR980" s="183">
        <f t="shared" si="961"/>
        <v>17623085</v>
      </c>
      <c r="AS980" s="151">
        <f>IFERROR(AR980/AO974,"-")</f>
        <v>2.2298691319995054E-2</v>
      </c>
      <c r="AT980" s="183">
        <f t="shared" si="962"/>
        <v>112</v>
      </c>
      <c r="AU980" s="151">
        <f>IFERROR(AT980/AP974,"-")</f>
        <v>8.4400904295403159E-2</v>
      </c>
      <c r="AV980" s="186">
        <f t="shared" si="967"/>
        <v>157348.97321428571</v>
      </c>
      <c r="AW980" s="86">
        <f t="shared" si="982"/>
        <v>1.1965811965811967E-2</v>
      </c>
      <c r="AX980" s="98"/>
      <c r="AY980" s="66"/>
      <c r="AZ980" s="66"/>
      <c r="BA980" s="66"/>
      <c r="BB980" s="66"/>
      <c r="BC980" s="66"/>
      <c r="BD980" s="66"/>
      <c r="BE980" s="66"/>
      <c r="BF980" s="66"/>
      <c r="BG980" s="66"/>
      <c r="BH980" s="66"/>
      <c r="BI980" s="66"/>
      <c r="BP980" s="132"/>
      <c r="BQ980" s="132"/>
      <c r="BR980" s="132"/>
      <c r="BS980" s="132"/>
      <c r="BU980" s="66"/>
      <c r="BV980" s="124"/>
    </row>
    <row r="981" spans="2:74" s="10" customFormat="1" ht="14.25" customHeight="1">
      <c r="B981" s="505"/>
      <c r="C981" s="507"/>
      <c r="D981" s="494"/>
      <c r="E981" s="501"/>
      <c r="F981" s="501"/>
      <c r="G981" s="101" t="s">
        <v>160</v>
      </c>
      <c r="H981" s="183">
        <v>686</v>
      </c>
      <c r="I981" s="151">
        <f>IFERROR(H981/E974,"-")</f>
        <v>1.2419392530216962E-6</v>
      </c>
      <c r="J981" s="183">
        <v>2</v>
      </c>
      <c r="K981" s="151">
        <f>IFERROR(J981/F974,"-")</f>
        <v>2.0597322348094747E-3</v>
      </c>
      <c r="L981" s="186">
        <f t="shared" si="963"/>
        <v>343</v>
      </c>
      <c r="M981" s="86">
        <f t="shared" si="978"/>
        <v>2.1367521367521368E-4</v>
      </c>
      <c r="N981" s="501"/>
      <c r="O981" s="501"/>
      <c r="P981" s="101" t="s">
        <v>160</v>
      </c>
      <c r="Q981" s="183">
        <v>0</v>
      </c>
      <c r="R981" s="151">
        <f>IFERROR(Q981/N974,"-")</f>
        <v>0</v>
      </c>
      <c r="S981" s="183">
        <v>0</v>
      </c>
      <c r="T981" s="151">
        <f>IFERROR(S981/O974,"-")</f>
        <v>0</v>
      </c>
      <c r="U981" s="186" t="str">
        <f t="shared" si="964"/>
        <v>-</v>
      </c>
      <c r="V981" s="86">
        <f t="shared" si="979"/>
        <v>0</v>
      </c>
      <c r="W981" s="501"/>
      <c r="X981" s="501"/>
      <c r="Y981" s="101" t="s">
        <v>160</v>
      </c>
      <c r="Z981" s="183">
        <v>0</v>
      </c>
      <c r="AA981" s="151">
        <f>IFERROR(Z981/W974,"-")</f>
        <v>0</v>
      </c>
      <c r="AB981" s="183">
        <v>0</v>
      </c>
      <c r="AC981" s="151">
        <f>IFERROR(AB981/X974,"-")</f>
        <v>0</v>
      </c>
      <c r="AD981" s="186" t="str">
        <f t="shared" si="965"/>
        <v>-</v>
      </c>
      <c r="AE981" s="86">
        <f t="shared" si="980"/>
        <v>0</v>
      </c>
      <c r="AF981" s="501"/>
      <c r="AG981" s="501"/>
      <c r="AH981" s="101" t="s">
        <v>160</v>
      </c>
      <c r="AI981" s="183">
        <v>0</v>
      </c>
      <c r="AJ981" s="151">
        <f>IFERROR(AI981/AF974,"-")</f>
        <v>0</v>
      </c>
      <c r="AK981" s="183">
        <v>0</v>
      </c>
      <c r="AL981" s="151">
        <f>IFERROR(AK981/AG974,"-")</f>
        <v>0</v>
      </c>
      <c r="AM981" s="186" t="str">
        <f t="shared" si="966"/>
        <v>-</v>
      </c>
      <c r="AN981" s="86">
        <f t="shared" si="981"/>
        <v>0</v>
      </c>
      <c r="AO981" s="501"/>
      <c r="AP981" s="520"/>
      <c r="AQ981" s="101" t="s">
        <v>160</v>
      </c>
      <c r="AR981" s="183">
        <f t="shared" si="961"/>
        <v>686</v>
      </c>
      <c r="AS981" s="151">
        <f>IFERROR(AR981/AO974,"-")</f>
        <v>8.6800365801541592E-7</v>
      </c>
      <c r="AT981" s="183">
        <f t="shared" si="962"/>
        <v>2</v>
      </c>
      <c r="AU981" s="151">
        <f>IFERROR(AT981/AP974,"-")</f>
        <v>1.5071590052750565E-3</v>
      </c>
      <c r="AV981" s="186">
        <f t="shared" si="967"/>
        <v>343</v>
      </c>
      <c r="AW981" s="86">
        <f t="shared" si="982"/>
        <v>2.1367521367521368E-4</v>
      </c>
      <c r="AX981" s="98"/>
      <c r="AY981" s="66"/>
      <c r="AZ981" s="66"/>
      <c r="BA981" s="66"/>
      <c r="BB981" s="66"/>
      <c r="BC981" s="66"/>
      <c r="BD981" s="66"/>
      <c r="BE981" s="66"/>
      <c r="BF981" s="66"/>
      <c r="BG981" s="66"/>
      <c r="BH981" s="66"/>
      <c r="BI981" s="66"/>
      <c r="BP981" s="132"/>
      <c r="BQ981" s="132"/>
      <c r="BR981" s="132"/>
      <c r="BS981" s="132"/>
      <c r="BU981" s="66"/>
      <c r="BV981" s="124"/>
    </row>
    <row r="982" spans="2:74" s="10" customFormat="1" ht="14.25" customHeight="1">
      <c r="B982" s="505"/>
      <c r="C982" s="507"/>
      <c r="D982" s="494"/>
      <c r="E982" s="501"/>
      <c r="F982" s="501"/>
      <c r="G982" s="101" t="s">
        <v>151</v>
      </c>
      <c r="H982" s="183">
        <v>48636</v>
      </c>
      <c r="I982" s="151">
        <f>IFERROR(H982/E974,"-")</f>
        <v>8.8050958469334132E-5</v>
      </c>
      <c r="J982" s="183">
        <v>2</v>
      </c>
      <c r="K982" s="151">
        <f>IFERROR(J982/F974,"-")</f>
        <v>2.0597322348094747E-3</v>
      </c>
      <c r="L982" s="186">
        <f t="shared" si="963"/>
        <v>24318</v>
      </c>
      <c r="M982" s="86">
        <f t="shared" si="978"/>
        <v>2.1367521367521368E-4</v>
      </c>
      <c r="N982" s="501"/>
      <c r="O982" s="501"/>
      <c r="P982" s="101" t="s">
        <v>151</v>
      </c>
      <c r="Q982" s="183">
        <v>49727</v>
      </c>
      <c r="R982" s="151">
        <f>IFERROR(Q982/N974,"-")</f>
        <v>7.018389204380258E-4</v>
      </c>
      <c r="S982" s="183">
        <v>2</v>
      </c>
      <c r="T982" s="151">
        <f>IFERROR(S982/O974,"-")</f>
        <v>1.3422818791946308E-2</v>
      </c>
      <c r="U982" s="186">
        <f t="shared" si="964"/>
        <v>24863.5</v>
      </c>
      <c r="V982" s="86">
        <f t="shared" si="979"/>
        <v>2.1367521367521368E-4</v>
      </c>
      <c r="W982" s="501"/>
      <c r="X982" s="501"/>
      <c r="Y982" s="101" t="s">
        <v>151</v>
      </c>
      <c r="Z982" s="183">
        <v>0</v>
      </c>
      <c r="AA982" s="151">
        <f>IFERROR(Z982/W974,"-")</f>
        <v>0</v>
      </c>
      <c r="AB982" s="183">
        <v>0</v>
      </c>
      <c r="AC982" s="151">
        <f>IFERROR(AB982/X974,"-")</f>
        <v>0</v>
      </c>
      <c r="AD982" s="186" t="str">
        <f t="shared" si="965"/>
        <v>-</v>
      </c>
      <c r="AE982" s="86">
        <f t="shared" si="980"/>
        <v>0</v>
      </c>
      <c r="AF982" s="501"/>
      <c r="AG982" s="501"/>
      <c r="AH982" s="101" t="s">
        <v>151</v>
      </c>
      <c r="AI982" s="183">
        <v>88151</v>
      </c>
      <c r="AJ982" s="151">
        <f>IFERROR(AI982/AF974,"-")</f>
        <v>7.211932778513053E-4</v>
      </c>
      <c r="AK982" s="183">
        <v>4</v>
      </c>
      <c r="AL982" s="151">
        <f>IFERROR(AK982/AG974,"-")</f>
        <v>3.0303030303030304E-2</v>
      </c>
      <c r="AM982" s="186">
        <f t="shared" si="966"/>
        <v>22037.75</v>
      </c>
      <c r="AN982" s="86">
        <f t="shared" si="981"/>
        <v>4.2735042735042735E-4</v>
      </c>
      <c r="AO982" s="501"/>
      <c r="AP982" s="520"/>
      <c r="AQ982" s="101" t="s">
        <v>151</v>
      </c>
      <c r="AR982" s="183">
        <f t="shared" si="961"/>
        <v>186514</v>
      </c>
      <c r="AS982" s="151">
        <f>IFERROR(AR982/AO974,"-")</f>
        <v>2.3599830068671615E-4</v>
      </c>
      <c r="AT982" s="183">
        <f t="shared" si="962"/>
        <v>8</v>
      </c>
      <c r="AU982" s="151">
        <f>IFERROR(AT982/AP974,"-")</f>
        <v>6.0286360211002261E-3</v>
      </c>
      <c r="AV982" s="186">
        <f t="shared" si="967"/>
        <v>23314.25</v>
      </c>
      <c r="AW982" s="86">
        <f t="shared" si="982"/>
        <v>8.547008547008547E-4</v>
      </c>
      <c r="AX982" s="98"/>
      <c r="AY982" s="66"/>
      <c r="AZ982" s="66"/>
      <c r="BA982" s="66"/>
      <c r="BB982" s="66"/>
      <c r="BC982" s="66"/>
      <c r="BD982" s="66"/>
      <c r="BE982" s="66"/>
      <c r="BF982" s="66"/>
      <c r="BG982" s="66"/>
      <c r="BH982" s="66"/>
      <c r="BI982" s="66"/>
      <c r="BP982" s="132"/>
      <c r="BQ982" s="132"/>
      <c r="BR982" s="132"/>
      <c r="BS982" s="132"/>
      <c r="BU982" s="66"/>
      <c r="BV982" s="124"/>
    </row>
    <row r="983" spans="2:74" s="10" customFormat="1" ht="14.25" customHeight="1">
      <c r="B983" s="505"/>
      <c r="C983" s="507"/>
      <c r="D983" s="494"/>
      <c r="E983" s="501"/>
      <c r="F983" s="501"/>
      <c r="G983" s="101" t="s">
        <v>152</v>
      </c>
      <c r="H983" s="183">
        <v>298003</v>
      </c>
      <c r="I983" s="151">
        <f>IFERROR(H983/E974,"-")</f>
        <v>5.3950673938516695E-4</v>
      </c>
      <c r="J983" s="183">
        <v>34</v>
      </c>
      <c r="K983" s="151">
        <f>IFERROR(J983/F974,"-")</f>
        <v>3.5015447991761074E-2</v>
      </c>
      <c r="L983" s="186">
        <f t="shared" si="963"/>
        <v>8764.7941176470595</v>
      </c>
      <c r="M983" s="86">
        <f t="shared" si="978"/>
        <v>3.6324786324786326E-3</v>
      </c>
      <c r="N983" s="501"/>
      <c r="O983" s="501"/>
      <c r="P983" s="101" t="s">
        <v>152</v>
      </c>
      <c r="Q983" s="183">
        <v>14024</v>
      </c>
      <c r="R983" s="151">
        <f>IFERROR(Q983/N974,"-")</f>
        <v>1.9793249180973866E-4</v>
      </c>
      <c r="S983" s="183">
        <v>3</v>
      </c>
      <c r="T983" s="151">
        <f>IFERROR(S983/O974,"-")</f>
        <v>2.0134228187919462E-2</v>
      </c>
      <c r="U983" s="186">
        <f t="shared" si="964"/>
        <v>4674.666666666667</v>
      </c>
      <c r="V983" s="86">
        <f t="shared" si="979"/>
        <v>3.2051282051282051E-4</v>
      </c>
      <c r="W983" s="501"/>
      <c r="X983" s="501"/>
      <c r="Y983" s="101" t="s">
        <v>152</v>
      </c>
      <c r="Z983" s="183">
        <v>144127</v>
      </c>
      <c r="AA983" s="151">
        <f>IFERROR(Z983/W974,"-")</f>
        <v>3.2117093789303199E-3</v>
      </c>
      <c r="AB983" s="183">
        <v>5</v>
      </c>
      <c r="AC983" s="151">
        <f>IFERROR(AB983/X974,"-")</f>
        <v>6.6666666666666666E-2</v>
      </c>
      <c r="AD983" s="186">
        <f t="shared" si="965"/>
        <v>28825.4</v>
      </c>
      <c r="AE983" s="86">
        <f t="shared" si="980"/>
        <v>5.3418803418803424E-4</v>
      </c>
      <c r="AF983" s="501"/>
      <c r="AG983" s="501"/>
      <c r="AH983" s="101" t="s">
        <v>152</v>
      </c>
      <c r="AI983" s="183">
        <v>47857</v>
      </c>
      <c r="AJ983" s="151">
        <f>IFERROR(AI983/AF974,"-")</f>
        <v>3.9153437508513707E-4</v>
      </c>
      <c r="AK983" s="183">
        <v>9</v>
      </c>
      <c r="AL983" s="151">
        <f>IFERROR(AK983/AG974,"-")</f>
        <v>6.8181818181818177E-2</v>
      </c>
      <c r="AM983" s="186">
        <f t="shared" si="966"/>
        <v>5317.4444444444443</v>
      </c>
      <c r="AN983" s="86">
        <f t="shared" si="981"/>
        <v>9.6153846153846159E-4</v>
      </c>
      <c r="AO983" s="501"/>
      <c r="AP983" s="520"/>
      <c r="AQ983" s="101" t="s">
        <v>152</v>
      </c>
      <c r="AR983" s="183">
        <f t="shared" si="961"/>
        <v>504011</v>
      </c>
      <c r="AS983" s="151">
        <f>IFERROR(AR983/AO974,"-")</f>
        <v>6.3773089166181891E-4</v>
      </c>
      <c r="AT983" s="183">
        <f t="shared" si="962"/>
        <v>51</v>
      </c>
      <c r="AU983" s="151">
        <f>IFERROR(AT983/AP974,"-")</f>
        <v>3.8432554634513942E-2</v>
      </c>
      <c r="AV983" s="186">
        <f t="shared" si="967"/>
        <v>9882.5686274509808</v>
      </c>
      <c r="AW983" s="86">
        <f t="shared" si="982"/>
        <v>5.4487179487179484E-3</v>
      </c>
      <c r="AX983" s="98"/>
      <c r="AY983" s="66"/>
      <c r="AZ983" s="66"/>
      <c r="BA983" s="66"/>
      <c r="BB983" s="66"/>
      <c r="BC983" s="66"/>
      <c r="BD983" s="66"/>
      <c r="BE983" s="66"/>
      <c r="BF983" s="66"/>
      <c r="BG983" s="66"/>
      <c r="BH983" s="66"/>
      <c r="BI983" s="66"/>
      <c r="BP983" s="132"/>
      <c r="BQ983" s="132"/>
      <c r="BR983" s="132"/>
      <c r="BS983" s="132"/>
      <c r="BU983" s="66"/>
      <c r="BV983" s="124"/>
    </row>
    <row r="984" spans="2:74" s="10" customFormat="1" ht="14.25" customHeight="1">
      <c r="B984" s="505"/>
      <c r="C984" s="507"/>
      <c r="D984" s="494"/>
      <c r="E984" s="501"/>
      <c r="F984" s="501"/>
      <c r="G984" s="101" t="s">
        <v>153</v>
      </c>
      <c r="H984" s="183">
        <v>0</v>
      </c>
      <c r="I984" s="151">
        <f>IFERROR(H984/E974,"-")</f>
        <v>0</v>
      </c>
      <c r="J984" s="183">
        <v>0</v>
      </c>
      <c r="K984" s="151">
        <f>IFERROR(J984/F974,"-")</f>
        <v>0</v>
      </c>
      <c r="L984" s="186" t="str">
        <f t="shared" si="963"/>
        <v>-</v>
      </c>
      <c r="M984" s="86">
        <f t="shared" si="978"/>
        <v>0</v>
      </c>
      <c r="N984" s="501"/>
      <c r="O984" s="501"/>
      <c r="P984" s="101" t="s">
        <v>153</v>
      </c>
      <c r="Q984" s="183">
        <v>6235</v>
      </c>
      <c r="R984" s="151">
        <f>IFERROR(Q984/N974,"-")</f>
        <v>8.7999792244275563E-5</v>
      </c>
      <c r="S984" s="183">
        <v>1</v>
      </c>
      <c r="T984" s="151">
        <f>IFERROR(S984/O974,"-")</f>
        <v>6.7114093959731542E-3</v>
      </c>
      <c r="U984" s="186">
        <f t="shared" si="964"/>
        <v>6235</v>
      </c>
      <c r="V984" s="86">
        <f t="shared" si="979"/>
        <v>1.0683760683760684E-4</v>
      </c>
      <c r="W984" s="501"/>
      <c r="X984" s="501"/>
      <c r="Y984" s="101" t="s">
        <v>153</v>
      </c>
      <c r="Z984" s="183">
        <v>6618</v>
      </c>
      <c r="AA984" s="151">
        <f>IFERROR(Z984/W974,"-")</f>
        <v>1.4747474567402955E-4</v>
      </c>
      <c r="AB984" s="183">
        <v>1</v>
      </c>
      <c r="AC984" s="151">
        <f>IFERROR(AB984/X974,"-")</f>
        <v>1.3333333333333334E-2</v>
      </c>
      <c r="AD984" s="186">
        <f t="shared" si="965"/>
        <v>6618</v>
      </c>
      <c r="AE984" s="86">
        <f t="shared" si="980"/>
        <v>1.0683760683760684E-4</v>
      </c>
      <c r="AF984" s="501"/>
      <c r="AG984" s="501"/>
      <c r="AH984" s="101" t="s">
        <v>153</v>
      </c>
      <c r="AI984" s="183">
        <v>156998</v>
      </c>
      <c r="AJ984" s="151">
        <f>IFERROR(AI984/AF974,"-")</f>
        <v>1.2844539737053378E-3</v>
      </c>
      <c r="AK984" s="183">
        <v>4</v>
      </c>
      <c r="AL984" s="151">
        <f>IFERROR(AK984/AG974,"-")</f>
        <v>3.0303030303030304E-2</v>
      </c>
      <c r="AM984" s="186">
        <f t="shared" si="966"/>
        <v>39249.5</v>
      </c>
      <c r="AN984" s="86">
        <f t="shared" si="981"/>
        <v>4.2735042735042735E-4</v>
      </c>
      <c r="AO984" s="501"/>
      <c r="AP984" s="520"/>
      <c r="AQ984" s="101" t="s">
        <v>153</v>
      </c>
      <c r="AR984" s="183">
        <f t="shared" si="961"/>
        <v>169851</v>
      </c>
      <c r="AS984" s="151">
        <f>IFERROR(AR984/AO974,"-")</f>
        <v>2.1491441591483442E-4</v>
      </c>
      <c r="AT984" s="183">
        <f t="shared" si="962"/>
        <v>6</v>
      </c>
      <c r="AU984" s="151">
        <f>IFERROR(AT984/AP974,"-")</f>
        <v>4.5214770158251696E-3</v>
      </c>
      <c r="AV984" s="186">
        <f t="shared" si="967"/>
        <v>28308.5</v>
      </c>
      <c r="AW984" s="86">
        <f t="shared" si="982"/>
        <v>6.4102564102564103E-4</v>
      </c>
      <c r="AX984" s="98"/>
      <c r="AY984" s="66"/>
      <c r="AZ984" s="66"/>
      <c r="BA984" s="66"/>
      <c r="BB984" s="66"/>
      <c r="BC984" s="66"/>
      <c r="BD984" s="66"/>
      <c r="BE984" s="66"/>
      <c r="BF984" s="66"/>
      <c r="BG984" s="66"/>
      <c r="BH984" s="66"/>
      <c r="BI984" s="66"/>
      <c r="BP984" s="132"/>
      <c r="BQ984" s="132"/>
      <c r="BR984" s="132"/>
      <c r="BS984" s="132"/>
      <c r="BU984" s="66"/>
      <c r="BV984" s="124"/>
    </row>
    <row r="985" spans="2:74" s="10" customFormat="1" ht="14.25" customHeight="1">
      <c r="B985" s="505"/>
      <c r="C985" s="507"/>
      <c r="D985" s="494"/>
      <c r="E985" s="501"/>
      <c r="F985" s="501"/>
      <c r="G985" s="101" t="s">
        <v>154</v>
      </c>
      <c r="H985" s="183">
        <v>397267</v>
      </c>
      <c r="I985" s="151">
        <f>IFERROR(H985/E974,"-")</f>
        <v>7.1921498721599149E-4</v>
      </c>
      <c r="J985" s="183">
        <v>2</v>
      </c>
      <c r="K985" s="151">
        <f>IFERROR(J985/F974,"-")</f>
        <v>2.0597322348094747E-3</v>
      </c>
      <c r="L985" s="186">
        <f t="shared" si="963"/>
        <v>198633.5</v>
      </c>
      <c r="M985" s="86">
        <f t="shared" si="978"/>
        <v>2.1367521367521368E-4</v>
      </c>
      <c r="N985" s="501"/>
      <c r="O985" s="501"/>
      <c r="P985" s="101" t="s">
        <v>154</v>
      </c>
      <c r="Q985" s="183">
        <v>0</v>
      </c>
      <c r="R985" s="151">
        <f>IFERROR(Q985/N974,"-")</f>
        <v>0</v>
      </c>
      <c r="S985" s="183">
        <v>0</v>
      </c>
      <c r="T985" s="151">
        <f>IFERROR(S985/O974,"-")</f>
        <v>0</v>
      </c>
      <c r="U985" s="186" t="str">
        <f t="shared" si="964"/>
        <v>-</v>
      </c>
      <c r="V985" s="86">
        <f t="shared" si="979"/>
        <v>0</v>
      </c>
      <c r="W985" s="501"/>
      <c r="X985" s="501"/>
      <c r="Y985" s="101" t="s">
        <v>154</v>
      </c>
      <c r="Z985" s="183">
        <v>1089</v>
      </c>
      <c r="AA985" s="151">
        <f>IFERROR(Z985/W974,"-")</f>
        <v>2.4267149900123632E-5</v>
      </c>
      <c r="AB985" s="183">
        <v>1</v>
      </c>
      <c r="AC985" s="151">
        <f>IFERROR(AB985/X974,"-")</f>
        <v>1.3333333333333334E-2</v>
      </c>
      <c r="AD985" s="186">
        <f t="shared" si="965"/>
        <v>1089</v>
      </c>
      <c r="AE985" s="86">
        <f t="shared" si="980"/>
        <v>1.0683760683760684E-4</v>
      </c>
      <c r="AF985" s="501"/>
      <c r="AG985" s="501"/>
      <c r="AH985" s="101" t="s">
        <v>154</v>
      </c>
      <c r="AI985" s="183">
        <v>909388</v>
      </c>
      <c r="AJ985" s="151">
        <f>IFERROR(AI985/AF974,"-")</f>
        <v>7.440012167288435E-3</v>
      </c>
      <c r="AK985" s="183">
        <v>2</v>
      </c>
      <c r="AL985" s="151">
        <f>IFERROR(AK985/AG974,"-")</f>
        <v>1.5151515151515152E-2</v>
      </c>
      <c r="AM985" s="186">
        <f t="shared" si="966"/>
        <v>454694</v>
      </c>
      <c r="AN985" s="86">
        <f t="shared" si="981"/>
        <v>2.1367521367521368E-4</v>
      </c>
      <c r="AO985" s="501"/>
      <c r="AP985" s="520"/>
      <c r="AQ985" s="101" t="s">
        <v>154</v>
      </c>
      <c r="AR985" s="183">
        <f t="shared" si="961"/>
        <v>1307744</v>
      </c>
      <c r="AS985" s="151">
        <f>IFERROR(AR985/AO974,"-")</f>
        <v>1.6547034631890847E-3</v>
      </c>
      <c r="AT985" s="183">
        <f t="shared" si="962"/>
        <v>5</v>
      </c>
      <c r="AU985" s="151">
        <f>IFERROR(AT985/AP974,"-")</f>
        <v>3.7678975131876413E-3</v>
      </c>
      <c r="AV985" s="186">
        <f t="shared" si="967"/>
        <v>261548.79999999999</v>
      </c>
      <c r="AW985" s="86">
        <f t="shared" si="982"/>
        <v>5.3418803418803424E-4</v>
      </c>
      <c r="AX985" s="98"/>
      <c r="AY985" s="66"/>
      <c r="AZ985" s="66"/>
      <c r="BA985" s="66"/>
      <c r="BB985" s="66"/>
      <c r="BC985" s="66"/>
      <c r="BD985" s="66"/>
      <c r="BE985" s="66"/>
      <c r="BF985" s="66"/>
      <c r="BG985" s="66"/>
      <c r="BH985" s="66"/>
      <c r="BI985" s="66"/>
      <c r="BP985" s="132"/>
      <c r="BQ985" s="132"/>
      <c r="BR985" s="132"/>
      <c r="BS985" s="132"/>
      <c r="BU985" s="66"/>
      <c r="BV985" s="124"/>
    </row>
    <row r="986" spans="2:74" s="10" customFormat="1" ht="14.25" customHeight="1">
      <c r="B986" s="505"/>
      <c r="C986" s="507"/>
      <c r="D986" s="494"/>
      <c r="E986" s="501"/>
      <c r="F986" s="501"/>
      <c r="G986" s="101" t="s">
        <v>155</v>
      </c>
      <c r="H986" s="183">
        <v>5066749</v>
      </c>
      <c r="I986" s="151">
        <f>IFERROR(H986/E974,"-")</f>
        <v>9.1728782336857519E-3</v>
      </c>
      <c r="J986" s="183">
        <v>99</v>
      </c>
      <c r="K986" s="151">
        <f>IFERROR(J986/F974,"-")</f>
        <v>0.101956745623069</v>
      </c>
      <c r="L986" s="186">
        <f t="shared" si="963"/>
        <v>51179.282828282827</v>
      </c>
      <c r="M986" s="86">
        <f t="shared" si="978"/>
        <v>1.0576923076923078E-2</v>
      </c>
      <c r="N986" s="501"/>
      <c r="O986" s="501"/>
      <c r="P986" s="101" t="s">
        <v>155</v>
      </c>
      <c r="Q986" s="183">
        <v>257351</v>
      </c>
      <c r="R986" s="151">
        <f>IFERROR(Q986/N974,"-")</f>
        <v>3.6322108314124396E-3</v>
      </c>
      <c r="S986" s="183">
        <v>11</v>
      </c>
      <c r="T986" s="151">
        <f>IFERROR(S986/O974,"-")</f>
        <v>7.3825503355704702E-2</v>
      </c>
      <c r="U986" s="186">
        <f t="shared" si="964"/>
        <v>23395.545454545456</v>
      </c>
      <c r="V986" s="86">
        <f t="shared" si="979"/>
        <v>1.1752136752136752E-3</v>
      </c>
      <c r="W986" s="501"/>
      <c r="X986" s="501"/>
      <c r="Y986" s="101" t="s">
        <v>155</v>
      </c>
      <c r="Z986" s="183">
        <v>251606</v>
      </c>
      <c r="AA986" s="151">
        <f>IFERROR(Z986/W974,"-")</f>
        <v>5.6067589694862316E-3</v>
      </c>
      <c r="AB986" s="183">
        <v>6</v>
      </c>
      <c r="AC986" s="151">
        <f>IFERROR(AB986/X974,"-")</f>
        <v>0.08</v>
      </c>
      <c r="AD986" s="186">
        <f t="shared" si="965"/>
        <v>41934.333333333336</v>
      </c>
      <c r="AE986" s="86">
        <f t="shared" si="980"/>
        <v>6.4102564102564103E-4</v>
      </c>
      <c r="AF986" s="501"/>
      <c r="AG986" s="501"/>
      <c r="AH986" s="101" t="s">
        <v>155</v>
      </c>
      <c r="AI986" s="183">
        <v>1357910</v>
      </c>
      <c r="AJ986" s="151">
        <f>IFERROR(AI986/AF974,"-")</f>
        <v>1.1109523022167259E-2</v>
      </c>
      <c r="AK986" s="183">
        <v>19</v>
      </c>
      <c r="AL986" s="151">
        <f>IFERROR(AK986/AG974,"-")</f>
        <v>0.14393939393939395</v>
      </c>
      <c r="AM986" s="186">
        <f t="shared" si="966"/>
        <v>71468.947368421053</v>
      </c>
      <c r="AN986" s="86">
        <f t="shared" si="981"/>
        <v>2.0299145299145301E-3</v>
      </c>
      <c r="AO986" s="501"/>
      <c r="AP986" s="520"/>
      <c r="AQ986" s="101" t="s">
        <v>155</v>
      </c>
      <c r="AR986" s="183">
        <f t="shared" si="961"/>
        <v>6933616</v>
      </c>
      <c r="AS986" s="151">
        <f>IFERROR(AR986/AO974,"-")</f>
        <v>8.7731837482131429E-3</v>
      </c>
      <c r="AT986" s="183">
        <f t="shared" si="962"/>
        <v>135</v>
      </c>
      <c r="AU986" s="151">
        <f>IFERROR(AT986/AP974,"-")</f>
        <v>0.10173323285606632</v>
      </c>
      <c r="AV986" s="186">
        <f t="shared" si="967"/>
        <v>51360.118518518517</v>
      </c>
      <c r="AW986" s="86">
        <f t="shared" si="982"/>
        <v>1.4423076923076924E-2</v>
      </c>
      <c r="AX986" s="98"/>
      <c r="AY986" s="66"/>
      <c r="AZ986" s="66"/>
      <c r="BA986" s="66"/>
      <c r="BB986" s="66"/>
      <c r="BC986" s="66"/>
      <c r="BD986" s="66"/>
      <c r="BE986" s="66"/>
      <c r="BF986" s="66"/>
      <c r="BG986" s="66"/>
      <c r="BH986" s="66"/>
      <c r="BI986" s="66"/>
      <c r="BP986" s="132"/>
      <c r="BQ986" s="132"/>
      <c r="BR986" s="132"/>
      <c r="BS986" s="132"/>
      <c r="BU986" s="66"/>
      <c r="BV986" s="124"/>
    </row>
    <row r="987" spans="2:74" s="10" customFormat="1" ht="14.25" customHeight="1">
      <c r="B987" s="505"/>
      <c r="C987" s="507"/>
      <c r="D987" s="494"/>
      <c r="E987" s="501"/>
      <c r="F987" s="501"/>
      <c r="G987" s="101" t="s">
        <v>156</v>
      </c>
      <c r="H987" s="183">
        <v>4907699</v>
      </c>
      <c r="I987" s="151">
        <f>IFERROR(H987/E974,"-")</f>
        <v>8.8849329885063045E-3</v>
      </c>
      <c r="J987" s="183">
        <v>67</v>
      </c>
      <c r="K987" s="151">
        <f>IFERROR(J987/F974,"-")</f>
        <v>6.9001029866117405E-2</v>
      </c>
      <c r="L987" s="186">
        <f t="shared" si="963"/>
        <v>73249.238805970148</v>
      </c>
      <c r="M987" s="86">
        <f t="shared" si="978"/>
        <v>7.1581196581196578E-3</v>
      </c>
      <c r="N987" s="501"/>
      <c r="O987" s="501"/>
      <c r="P987" s="101" t="s">
        <v>156</v>
      </c>
      <c r="Q987" s="183">
        <v>732977</v>
      </c>
      <c r="R987" s="151">
        <f>IFERROR(Q987/N974,"-")</f>
        <v>1.0345120083373276E-2</v>
      </c>
      <c r="S987" s="183">
        <v>10</v>
      </c>
      <c r="T987" s="151">
        <f>IFERROR(S987/O974,"-")</f>
        <v>6.7114093959731544E-2</v>
      </c>
      <c r="U987" s="186">
        <f t="shared" si="964"/>
        <v>73297.7</v>
      </c>
      <c r="V987" s="86">
        <f t="shared" si="979"/>
        <v>1.0683760683760685E-3</v>
      </c>
      <c r="W987" s="501"/>
      <c r="X987" s="501"/>
      <c r="Y987" s="101" t="s">
        <v>156</v>
      </c>
      <c r="Z987" s="183">
        <v>245940</v>
      </c>
      <c r="AA987" s="151">
        <f>IFERROR(Z987/W974,"-")</f>
        <v>5.48049848157613E-3</v>
      </c>
      <c r="AB987" s="183">
        <v>3</v>
      </c>
      <c r="AC987" s="151">
        <f>IFERROR(AB987/X974,"-")</f>
        <v>0.04</v>
      </c>
      <c r="AD987" s="186">
        <f t="shared" si="965"/>
        <v>81980</v>
      </c>
      <c r="AE987" s="86">
        <f t="shared" si="980"/>
        <v>3.2051282051282051E-4</v>
      </c>
      <c r="AF987" s="501"/>
      <c r="AG987" s="501"/>
      <c r="AH987" s="101" t="s">
        <v>156</v>
      </c>
      <c r="AI987" s="183">
        <v>3477894</v>
      </c>
      <c r="AJ987" s="151">
        <f>IFERROR(AI987/AF974,"-")</f>
        <v>2.845383233178736E-2</v>
      </c>
      <c r="AK987" s="183">
        <v>19</v>
      </c>
      <c r="AL987" s="151">
        <f>IFERROR(AK987/AG974,"-")</f>
        <v>0.14393939393939395</v>
      </c>
      <c r="AM987" s="186">
        <f t="shared" si="966"/>
        <v>183047.05263157896</v>
      </c>
      <c r="AN987" s="86">
        <f t="shared" si="981"/>
        <v>2.0299145299145301E-3</v>
      </c>
      <c r="AO987" s="501"/>
      <c r="AP987" s="520"/>
      <c r="AQ987" s="101" t="s">
        <v>156</v>
      </c>
      <c r="AR987" s="183">
        <f t="shared" si="961"/>
        <v>9364510</v>
      </c>
      <c r="AS987" s="151">
        <f>IFERROR(AR987/AO974,"-")</f>
        <v>1.1849021771897875E-2</v>
      </c>
      <c r="AT987" s="183">
        <f t="shared" si="962"/>
        <v>99</v>
      </c>
      <c r="AU987" s="151">
        <f>IFERROR(AT987/AP974,"-")</f>
        <v>7.4604370761115299E-2</v>
      </c>
      <c r="AV987" s="186">
        <f t="shared" si="967"/>
        <v>94591.010101010106</v>
      </c>
      <c r="AW987" s="86">
        <f t="shared" si="982"/>
        <v>1.0576923076923078E-2</v>
      </c>
      <c r="AX987" s="98"/>
      <c r="AY987" s="66"/>
      <c r="AZ987" s="66"/>
      <c r="BA987" s="66"/>
      <c r="BB987" s="66"/>
      <c r="BC987" s="66"/>
      <c r="BD987" s="66"/>
      <c r="BE987" s="66"/>
      <c r="BF987" s="66"/>
      <c r="BG987" s="66"/>
      <c r="BH987" s="66"/>
      <c r="BI987" s="66"/>
      <c r="BP987" s="132"/>
      <c r="BQ987" s="132"/>
      <c r="BR987" s="132"/>
      <c r="BS987" s="132"/>
      <c r="BU987" s="66"/>
      <c r="BV987" s="124"/>
    </row>
    <row r="988" spans="2:74" s="10" customFormat="1" ht="14.25" customHeight="1">
      <c r="B988" s="505"/>
      <c r="C988" s="507"/>
      <c r="D988" s="494"/>
      <c r="E988" s="501"/>
      <c r="F988" s="501"/>
      <c r="G988" s="101" t="s">
        <v>157</v>
      </c>
      <c r="H988" s="183">
        <v>3571759</v>
      </c>
      <c r="I988" s="151">
        <f>IFERROR(H988/E974,"-")</f>
        <v>6.4663377615648988E-3</v>
      </c>
      <c r="J988" s="183">
        <v>64</v>
      </c>
      <c r="K988" s="151">
        <f>IFERROR(J988/F974,"-")</f>
        <v>6.591143151390319E-2</v>
      </c>
      <c r="L988" s="186">
        <f t="shared" si="963"/>
        <v>55808.734375</v>
      </c>
      <c r="M988" s="86">
        <f t="shared" si="978"/>
        <v>6.8376068376068376E-3</v>
      </c>
      <c r="N988" s="501"/>
      <c r="O988" s="501"/>
      <c r="P988" s="101" t="s">
        <v>157</v>
      </c>
      <c r="Q988" s="183">
        <v>336892</v>
      </c>
      <c r="R988" s="151">
        <f>IFERROR(Q988/N974,"-")</f>
        <v>4.7548397768658358E-3</v>
      </c>
      <c r="S988" s="183">
        <v>10</v>
      </c>
      <c r="T988" s="151">
        <f>IFERROR(S988/O974,"-")</f>
        <v>6.7114093959731544E-2</v>
      </c>
      <c r="U988" s="186">
        <f t="shared" si="964"/>
        <v>33689.199999999997</v>
      </c>
      <c r="V988" s="86">
        <f t="shared" si="979"/>
        <v>1.0683760683760685E-3</v>
      </c>
      <c r="W988" s="501"/>
      <c r="X988" s="501"/>
      <c r="Y988" s="101" t="s">
        <v>157</v>
      </c>
      <c r="Z988" s="183">
        <v>124691</v>
      </c>
      <c r="AA988" s="151">
        <f>IFERROR(Z988/W974,"-")</f>
        <v>2.7785998055062586E-3</v>
      </c>
      <c r="AB988" s="183">
        <v>3</v>
      </c>
      <c r="AC988" s="151">
        <f>IFERROR(AB988/X974,"-")</f>
        <v>0.04</v>
      </c>
      <c r="AD988" s="186">
        <f t="shared" si="965"/>
        <v>41563.666666666664</v>
      </c>
      <c r="AE988" s="86">
        <f t="shared" si="980"/>
        <v>3.2051282051282051E-4</v>
      </c>
      <c r="AF988" s="501"/>
      <c r="AG988" s="501"/>
      <c r="AH988" s="101" t="s">
        <v>157</v>
      </c>
      <c r="AI988" s="183">
        <v>820367</v>
      </c>
      <c r="AJ988" s="151">
        <f>IFERROR(AI988/AF974,"-")</f>
        <v>6.7117011238788191E-3</v>
      </c>
      <c r="AK988" s="183">
        <v>16</v>
      </c>
      <c r="AL988" s="151">
        <f>IFERROR(AK988/AG974,"-")</f>
        <v>0.12121212121212122</v>
      </c>
      <c r="AM988" s="186">
        <f t="shared" si="966"/>
        <v>51272.9375</v>
      </c>
      <c r="AN988" s="86">
        <f t="shared" si="981"/>
        <v>1.7094017094017094E-3</v>
      </c>
      <c r="AO988" s="501"/>
      <c r="AP988" s="520"/>
      <c r="AQ988" s="101" t="s">
        <v>157</v>
      </c>
      <c r="AR988" s="183">
        <f t="shared" si="961"/>
        <v>4853709</v>
      </c>
      <c r="AS988" s="151">
        <f>IFERROR(AR988/AO974,"-")</f>
        <v>6.141453596125869E-3</v>
      </c>
      <c r="AT988" s="183">
        <f t="shared" si="962"/>
        <v>93</v>
      </c>
      <c r="AU988" s="151">
        <f>IFERROR(AT988/AP974,"-")</f>
        <v>7.0082893745290128E-2</v>
      </c>
      <c r="AV988" s="186">
        <f t="shared" si="967"/>
        <v>52190.419354838712</v>
      </c>
      <c r="AW988" s="86">
        <f t="shared" si="982"/>
        <v>9.9358974358974353E-3</v>
      </c>
      <c r="AX988" s="98"/>
      <c r="AY988" s="66"/>
      <c r="AZ988" s="66"/>
      <c r="BA988" s="66"/>
      <c r="BB988" s="66"/>
      <c r="BC988" s="66"/>
      <c r="BD988" s="66"/>
      <c r="BE988" s="66"/>
      <c r="BF988" s="66"/>
      <c r="BG988" s="66"/>
      <c r="BH988" s="66"/>
      <c r="BI988" s="66"/>
      <c r="BP988" s="132"/>
      <c r="BQ988" s="132"/>
      <c r="BR988" s="132"/>
      <c r="BS988" s="132"/>
      <c r="BU988" s="66"/>
      <c r="BV988" s="124"/>
    </row>
    <row r="989" spans="2:74" s="10" customFormat="1" ht="14.25" customHeight="1">
      <c r="B989" s="505"/>
      <c r="C989" s="507"/>
      <c r="D989" s="494"/>
      <c r="E989" s="501"/>
      <c r="F989" s="501"/>
      <c r="G989" s="102" t="s">
        <v>158</v>
      </c>
      <c r="H989" s="184">
        <v>696560</v>
      </c>
      <c r="I989" s="152">
        <f>IFERROR(H989/E974,"-")</f>
        <v>1.261057151727103E-3</v>
      </c>
      <c r="J989" s="184">
        <v>67</v>
      </c>
      <c r="K989" s="152">
        <f>IFERROR(J989/F974,"-")</f>
        <v>6.9001029866117405E-2</v>
      </c>
      <c r="L989" s="187">
        <f t="shared" si="963"/>
        <v>10396.417910447761</v>
      </c>
      <c r="M989" s="87">
        <f t="shared" si="978"/>
        <v>7.1581196581196578E-3</v>
      </c>
      <c r="N989" s="501"/>
      <c r="O989" s="501"/>
      <c r="P989" s="102" t="s">
        <v>158</v>
      </c>
      <c r="Q989" s="184">
        <v>278953</v>
      </c>
      <c r="R989" s="152">
        <f>IFERROR(Q989/N974,"-")</f>
        <v>3.937098002552911E-3</v>
      </c>
      <c r="S989" s="184">
        <v>13</v>
      </c>
      <c r="T989" s="152">
        <f>IFERROR(S989/O974,"-")</f>
        <v>8.7248322147651006E-2</v>
      </c>
      <c r="U989" s="187">
        <f t="shared" si="964"/>
        <v>21457.923076923078</v>
      </c>
      <c r="V989" s="87">
        <f t="shared" si="979"/>
        <v>1.3888888888888889E-3</v>
      </c>
      <c r="W989" s="501"/>
      <c r="X989" s="501"/>
      <c r="Y989" s="102" t="s">
        <v>158</v>
      </c>
      <c r="Z989" s="184">
        <v>19337</v>
      </c>
      <c r="AA989" s="152">
        <f>IFERROR(Z989/W974,"-")</f>
        <v>4.3090346888768655E-4</v>
      </c>
      <c r="AB989" s="184">
        <v>5</v>
      </c>
      <c r="AC989" s="152">
        <f>IFERROR(AB989/X974,"-")</f>
        <v>6.6666666666666666E-2</v>
      </c>
      <c r="AD989" s="187">
        <f t="shared" si="965"/>
        <v>3867.4</v>
      </c>
      <c r="AE989" s="87">
        <f t="shared" si="980"/>
        <v>5.3418803418803424E-4</v>
      </c>
      <c r="AF989" s="501"/>
      <c r="AG989" s="501"/>
      <c r="AH989" s="102" t="s">
        <v>158</v>
      </c>
      <c r="AI989" s="184">
        <v>454869</v>
      </c>
      <c r="AJ989" s="152">
        <f>IFERROR(AI989/AF974,"-")</f>
        <v>3.7214378180956019E-3</v>
      </c>
      <c r="AK989" s="184">
        <v>20</v>
      </c>
      <c r="AL989" s="152">
        <f>IFERROR(AK989/AG974,"-")</f>
        <v>0.15151515151515152</v>
      </c>
      <c r="AM989" s="187">
        <f t="shared" si="966"/>
        <v>22743.45</v>
      </c>
      <c r="AN989" s="87">
        <f t="shared" si="981"/>
        <v>2.136752136752137E-3</v>
      </c>
      <c r="AO989" s="501"/>
      <c r="AP989" s="520"/>
      <c r="AQ989" s="102" t="s">
        <v>158</v>
      </c>
      <c r="AR989" s="184">
        <f t="shared" si="961"/>
        <v>1449719</v>
      </c>
      <c r="AS989" s="152">
        <f>IFERROR(AR989/AO974,"-")</f>
        <v>1.8343460569889953E-3</v>
      </c>
      <c r="AT989" s="184">
        <f t="shared" si="962"/>
        <v>105</v>
      </c>
      <c r="AU989" s="152">
        <f>IFERROR(AT989/AP974,"-")</f>
        <v>7.9125847776940469E-2</v>
      </c>
      <c r="AV989" s="187">
        <f t="shared" si="967"/>
        <v>13806.847619047619</v>
      </c>
      <c r="AW989" s="87">
        <f t="shared" si="982"/>
        <v>1.1217948717948718E-2</v>
      </c>
      <c r="AX989" s="98"/>
      <c r="AY989" s="66"/>
      <c r="AZ989" s="66"/>
      <c r="BA989" s="66"/>
      <c r="BB989" s="66"/>
      <c r="BC989" s="66"/>
      <c r="BD989" s="66"/>
      <c r="BE989" s="66"/>
      <c r="BF989" s="66"/>
      <c r="BG989" s="66"/>
      <c r="BH989" s="66"/>
      <c r="BI989" s="66"/>
      <c r="BP989" s="132"/>
      <c r="BQ989" s="132"/>
      <c r="BR989" s="132"/>
      <c r="BS989" s="132"/>
      <c r="BU989" s="66"/>
      <c r="BV989" s="124"/>
    </row>
    <row r="990" spans="2:74" s="10" customFormat="1" ht="14.25" customHeight="1">
      <c r="B990" s="505"/>
      <c r="C990" s="508"/>
      <c r="D990" s="495"/>
      <c r="E990" s="502"/>
      <c r="F990" s="502"/>
      <c r="G990" s="103" t="s">
        <v>81</v>
      </c>
      <c r="H990" s="174">
        <v>98368846</v>
      </c>
      <c r="I990" s="152">
        <f>IFERROR(H990/E974,"-")</f>
        <v>0.1780876546965689</v>
      </c>
      <c r="J990" s="184">
        <v>710</v>
      </c>
      <c r="K990" s="152">
        <f>IFERROR(J990/F974,"-")</f>
        <v>0.73120494335736352</v>
      </c>
      <c r="L990" s="187">
        <f t="shared" si="963"/>
        <v>138547.67042253522</v>
      </c>
      <c r="M990" s="88">
        <f t="shared" si="978"/>
        <v>7.5854700854700849E-2</v>
      </c>
      <c r="N990" s="502"/>
      <c r="O990" s="502"/>
      <c r="P990" s="103" t="s">
        <v>81</v>
      </c>
      <c r="Q990" s="174">
        <v>11859624</v>
      </c>
      <c r="R990" s="152">
        <f>IFERROR(Q990/N974,"-")</f>
        <v>0.16738483529995579</v>
      </c>
      <c r="S990" s="184">
        <v>120</v>
      </c>
      <c r="T990" s="152">
        <f>IFERROR(S990/O974,"-")</f>
        <v>0.80536912751677847</v>
      </c>
      <c r="U990" s="187">
        <f t="shared" si="964"/>
        <v>98830.2</v>
      </c>
      <c r="V990" s="88">
        <f t="shared" si="979"/>
        <v>1.282051282051282E-2</v>
      </c>
      <c r="W990" s="502"/>
      <c r="X990" s="502"/>
      <c r="Y990" s="103" t="s">
        <v>81</v>
      </c>
      <c r="Z990" s="174">
        <v>5029400</v>
      </c>
      <c r="AA990" s="152">
        <f>IFERROR(Z990/W974,"-")</f>
        <v>0.11207456722468484</v>
      </c>
      <c r="AB990" s="184">
        <v>57</v>
      </c>
      <c r="AC990" s="152">
        <f>IFERROR(AB990/X974,"-")</f>
        <v>0.76</v>
      </c>
      <c r="AD990" s="187">
        <f t="shared" si="965"/>
        <v>88235.087719298244</v>
      </c>
      <c r="AE990" s="88">
        <f t="shared" si="980"/>
        <v>6.0897435897435898E-3</v>
      </c>
      <c r="AF990" s="502"/>
      <c r="AG990" s="502"/>
      <c r="AH990" s="103" t="s">
        <v>81</v>
      </c>
      <c r="AI990" s="174">
        <v>17919092</v>
      </c>
      <c r="AJ990" s="152">
        <f>IFERROR(AI990/AF974,"-")</f>
        <v>0.14660217916528573</v>
      </c>
      <c r="AK990" s="184">
        <v>110</v>
      </c>
      <c r="AL990" s="152">
        <f>IFERROR(AK990/AG974,"-")</f>
        <v>0.83333333333333337</v>
      </c>
      <c r="AM990" s="187">
        <f t="shared" si="966"/>
        <v>162900.83636363636</v>
      </c>
      <c r="AN990" s="88">
        <f t="shared" si="981"/>
        <v>1.1752136752136752E-2</v>
      </c>
      <c r="AO990" s="502"/>
      <c r="AP990" s="521"/>
      <c r="AQ990" s="103" t="s">
        <v>81</v>
      </c>
      <c r="AR990" s="174">
        <f t="shared" si="961"/>
        <v>133176962</v>
      </c>
      <c r="AS990" s="152">
        <f>IFERROR(AR990/AO974,"-")</f>
        <v>0.16851033553845488</v>
      </c>
      <c r="AT990" s="184">
        <f t="shared" si="962"/>
        <v>997</v>
      </c>
      <c r="AU990" s="152">
        <f>IFERROR(AT990/AP974,"-")</f>
        <v>0.75131876412961562</v>
      </c>
      <c r="AV990" s="187">
        <f t="shared" si="967"/>
        <v>133577.69508525578</v>
      </c>
      <c r="AW990" s="88">
        <f t="shared" si="982"/>
        <v>0.10651709401709401</v>
      </c>
      <c r="AX990" s="98"/>
      <c r="AY990" s="66"/>
      <c r="AZ990" s="66"/>
      <c r="BA990" s="66"/>
      <c r="BB990" s="66"/>
      <c r="BC990" s="66"/>
      <c r="BD990" s="66"/>
      <c r="BE990" s="66"/>
      <c r="BF990" s="66"/>
      <c r="BG990" s="66"/>
      <c r="BH990" s="66"/>
      <c r="BI990" s="66"/>
      <c r="BP990" s="132"/>
      <c r="BQ990" s="132"/>
      <c r="BR990" s="132"/>
      <c r="BS990" s="132"/>
      <c r="BU990" s="66"/>
      <c r="BV990" s="124"/>
    </row>
    <row r="991" spans="2:74" s="10" customFormat="1" ht="14.25" customHeight="1">
      <c r="B991" s="505">
        <v>59</v>
      </c>
      <c r="C991" s="506" t="s">
        <v>23</v>
      </c>
      <c r="D991" s="493">
        <f>BL63</f>
        <v>67870</v>
      </c>
      <c r="E991" s="503">
        <f t="shared" ref="E991" si="983">VLOOKUP(C991,$AY$5:$BI$78,2,0)</f>
        <v>3467907410</v>
      </c>
      <c r="F991" s="503">
        <f t="shared" ref="F991" si="984">VLOOKUP(C991,$AY$5:$BI$78,7,0)</f>
        <v>5877</v>
      </c>
      <c r="G991" s="99" t="s">
        <v>144</v>
      </c>
      <c r="H991" s="182">
        <v>49706751</v>
      </c>
      <c r="I991" s="150">
        <f>IFERROR(H991/E991,"-")</f>
        <v>1.4333355860847507E-2</v>
      </c>
      <c r="J991" s="182">
        <v>897</v>
      </c>
      <c r="K991" s="150">
        <f>IFERROR(J991/F991,"-")</f>
        <v>0.1526288922919857</v>
      </c>
      <c r="L991" s="185">
        <f t="shared" si="963"/>
        <v>55414.438127090303</v>
      </c>
      <c r="M991" s="85">
        <f>IFERROR(J991/$BL$63,0)</f>
        <v>1.3216443200235744E-2</v>
      </c>
      <c r="N991" s="503">
        <f t="shared" ref="N991" si="985">VLOOKUP(C991,$AY$5:$BI$78,3,0)</f>
        <v>514365680</v>
      </c>
      <c r="O991" s="503">
        <f t="shared" ref="O991" si="986">VLOOKUP(C991,$AY$5:$BI$78,8,0)</f>
        <v>744</v>
      </c>
      <c r="P991" s="99" t="s">
        <v>144</v>
      </c>
      <c r="Q991" s="182">
        <v>12419671</v>
      </c>
      <c r="R991" s="150">
        <f>IFERROR(Q991/N991,"-")</f>
        <v>2.4145605904344163E-2</v>
      </c>
      <c r="S991" s="182">
        <v>115</v>
      </c>
      <c r="T991" s="150">
        <f>IFERROR(S991/O991,"-")</f>
        <v>0.15456989247311828</v>
      </c>
      <c r="U991" s="185">
        <f t="shared" si="964"/>
        <v>107997.13913043478</v>
      </c>
      <c r="V991" s="85">
        <f>IFERROR(S991/$BL$63,0)</f>
        <v>1.6944157949020187E-3</v>
      </c>
      <c r="W991" s="503">
        <f t="shared" ref="W991" si="987">VLOOKUP(C991,$AY$5:$BI$78,4,0)</f>
        <v>314564630</v>
      </c>
      <c r="X991" s="503">
        <f t="shared" ref="X991" si="988">VLOOKUP(C991,$AY$5:$BI$78,9,0)</f>
        <v>417</v>
      </c>
      <c r="Y991" s="99" t="s">
        <v>144</v>
      </c>
      <c r="Z991" s="182">
        <v>5145617</v>
      </c>
      <c r="AA991" s="150">
        <f>IFERROR(Z991/W991,"-")</f>
        <v>1.6357900759535488E-2</v>
      </c>
      <c r="AB991" s="182">
        <v>80</v>
      </c>
      <c r="AC991" s="150">
        <f>IFERROR(AB991/X991,"-")</f>
        <v>0.19184652278177458</v>
      </c>
      <c r="AD991" s="185">
        <f t="shared" si="965"/>
        <v>64320.212500000001</v>
      </c>
      <c r="AE991" s="85">
        <f>IFERROR(AB991/$BL$63,0)</f>
        <v>1.1787240312361867E-3</v>
      </c>
      <c r="AF991" s="503">
        <f t="shared" ref="AF991" si="989">VLOOKUP(C991,$AY$5:$BI$78,5,0)</f>
        <v>541767960</v>
      </c>
      <c r="AG991" s="503">
        <f t="shared" ref="AG991" si="990">VLOOKUP(C991,$AY$5:$BI$78,10,0)</f>
        <v>667</v>
      </c>
      <c r="AH991" s="99" t="s">
        <v>144</v>
      </c>
      <c r="AI991" s="182">
        <v>6651579</v>
      </c>
      <c r="AJ991" s="150">
        <f>IFERROR(AI991/AF991,"-")</f>
        <v>1.227754221567477E-2</v>
      </c>
      <c r="AK991" s="182">
        <v>161</v>
      </c>
      <c r="AL991" s="150">
        <f>IFERROR(AK991/AG991,"-")</f>
        <v>0.2413793103448276</v>
      </c>
      <c r="AM991" s="185">
        <f t="shared" si="966"/>
        <v>41314.155279503102</v>
      </c>
      <c r="AN991" s="85">
        <f>IFERROR(AK991/$BL$63,0)</f>
        <v>2.3721821128628259E-3</v>
      </c>
      <c r="AO991" s="503">
        <f t="shared" ref="AO991" si="991">VLOOKUP(C991,$AY$5:$BI$78,6,0)</f>
        <v>4838605680</v>
      </c>
      <c r="AP991" s="519">
        <f t="shared" ref="AP991" si="992">VLOOKUP(C991,$AY$5:$BI$78,11,0)</f>
        <v>7705</v>
      </c>
      <c r="AQ991" s="99" t="s">
        <v>144</v>
      </c>
      <c r="AR991" s="182">
        <f t="shared" si="961"/>
        <v>73923618</v>
      </c>
      <c r="AS991" s="150">
        <f>IFERROR(AR991/AO991,"-")</f>
        <v>1.5277876084335106E-2</v>
      </c>
      <c r="AT991" s="182">
        <f t="shared" si="962"/>
        <v>1253</v>
      </c>
      <c r="AU991" s="150">
        <f>IFERROR(AT991/AP991,"-")</f>
        <v>0.16262167423750812</v>
      </c>
      <c r="AV991" s="185">
        <f t="shared" si="967"/>
        <v>58997.30087789306</v>
      </c>
      <c r="AW991" s="85">
        <f>IFERROR(AT991/$BL$63,0)</f>
        <v>1.8461765139236776E-2</v>
      </c>
      <c r="AX991" s="98"/>
      <c r="AY991" s="66"/>
      <c r="AZ991" s="66"/>
      <c r="BA991" s="66"/>
      <c r="BB991" s="66"/>
      <c r="BC991" s="66"/>
      <c r="BD991" s="66"/>
      <c r="BE991" s="66"/>
      <c r="BF991" s="66"/>
      <c r="BG991" s="66"/>
      <c r="BH991" s="66"/>
      <c r="BI991" s="66"/>
      <c r="BP991" s="132"/>
      <c r="BQ991" s="132"/>
      <c r="BR991" s="132"/>
      <c r="BS991" s="132"/>
      <c r="BU991" s="66"/>
      <c r="BV991" s="124"/>
    </row>
    <row r="992" spans="2:74" s="10" customFormat="1" ht="14.25" customHeight="1">
      <c r="B992" s="505"/>
      <c r="C992" s="507"/>
      <c r="D992" s="494"/>
      <c r="E992" s="501"/>
      <c r="F992" s="501"/>
      <c r="G992" s="100" t="s">
        <v>145</v>
      </c>
      <c r="H992" s="183">
        <v>71574845</v>
      </c>
      <c r="I992" s="151">
        <f>IFERROR(H992/E991,"-")</f>
        <v>2.0639202994176827E-2</v>
      </c>
      <c r="J992" s="183">
        <v>1381</v>
      </c>
      <c r="K992" s="151">
        <f>IFERROR(J992/F991,"-")</f>
        <v>0.23498383529011399</v>
      </c>
      <c r="L992" s="186">
        <f t="shared" si="963"/>
        <v>51828.272990586534</v>
      </c>
      <c r="M992" s="86">
        <f t="shared" ref="M992:M1007" si="993">IFERROR(J992/$BL$63,0)</f>
        <v>2.0347723589214675E-2</v>
      </c>
      <c r="N992" s="501"/>
      <c r="O992" s="501"/>
      <c r="P992" s="100" t="s">
        <v>145</v>
      </c>
      <c r="Q992" s="183">
        <v>7484394</v>
      </c>
      <c r="R992" s="151">
        <f>IFERROR(Q992/N991,"-")</f>
        <v>1.455072585713728E-2</v>
      </c>
      <c r="S992" s="183">
        <v>200</v>
      </c>
      <c r="T992" s="151">
        <f>IFERROR(S992/O991,"-")</f>
        <v>0.26881720430107525</v>
      </c>
      <c r="U992" s="186">
        <f t="shared" si="964"/>
        <v>37421.97</v>
      </c>
      <c r="V992" s="86">
        <f t="shared" ref="V992:V1007" si="994">IFERROR(S992/$BL$63,0)</f>
        <v>2.946810078090467E-3</v>
      </c>
      <c r="W992" s="501"/>
      <c r="X992" s="501"/>
      <c r="Y992" s="100" t="s">
        <v>145</v>
      </c>
      <c r="Z992" s="183">
        <v>6339548</v>
      </c>
      <c r="AA992" s="151">
        <f>IFERROR(Z992/W991,"-")</f>
        <v>2.0153403769521069E-2</v>
      </c>
      <c r="AB992" s="183">
        <v>112</v>
      </c>
      <c r="AC992" s="151">
        <f>IFERROR(AB992/X991,"-")</f>
        <v>0.26858513189448441</v>
      </c>
      <c r="AD992" s="186">
        <f t="shared" si="965"/>
        <v>56603.107142857145</v>
      </c>
      <c r="AE992" s="86">
        <f t="shared" ref="AE992:AE1007" si="995">IFERROR(AB992/$BL$63,0)</f>
        <v>1.6502136437306616E-3</v>
      </c>
      <c r="AF992" s="501"/>
      <c r="AG992" s="501"/>
      <c r="AH992" s="100" t="s">
        <v>145</v>
      </c>
      <c r="AI992" s="183">
        <v>12460264</v>
      </c>
      <c r="AJ992" s="151">
        <f>IFERROR(AI992/AF991,"-")</f>
        <v>2.299926337467428E-2</v>
      </c>
      <c r="AK992" s="183">
        <v>215</v>
      </c>
      <c r="AL992" s="151">
        <f>IFERROR(AK992/AG991,"-")</f>
        <v>0.32233883058470764</v>
      </c>
      <c r="AM992" s="186">
        <f t="shared" si="966"/>
        <v>57954.716279069769</v>
      </c>
      <c r="AN992" s="86">
        <f t="shared" ref="AN992:AN1007" si="996">IFERROR(AK992/$BL$63,0)</f>
        <v>3.167820833947252E-3</v>
      </c>
      <c r="AO992" s="501"/>
      <c r="AP992" s="520"/>
      <c r="AQ992" s="100" t="s">
        <v>145</v>
      </c>
      <c r="AR992" s="183">
        <f t="shared" si="961"/>
        <v>97859051</v>
      </c>
      <c r="AS992" s="151">
        <f>IFERROR(AR992/AO991,"-")</f>
        <v>2.022463855744492E-2</v>
      </c>
      <c r="AT992" s="183">
        <f t="shared" si="962"/>
        <v>1908</v>
      </c>
      <c r="AU992" s="151">
        <f>IFERROR(AT992/AP991,"-")</f>
        <v>0.24763140817650875</v>
      </c>
      <c r="AV992" s="186">
        <f t="shared" si="967"/>
        <v>51288.810796645703</v>
      </c>
      <c r="AW992" s="86">
        <f t="shared" ref="AW992:AW1007" si="997">IFERROR(AT992/$BL$63,0)</f>
        <v>2.8112568144983054E-2</v>
      </c>
      <c r="AX992" s="98"/>
      <c r="AY992" s="66"/>
      <c r="AZ992" s="66"/>
      <c r="BA992" s="66"/>
      <c r="BB992" s="66"/>
      <c r="BC992" s="66"/>
      <c r="BD992" s="66"/>
      <c r="BE992" s="66"/>
      <c r="BF992" s="66"/>
      <c r="BG992" s="66"/>
      <c r="BH992" s="66"/>
      <c r="BI992" s="66"/>
      <c r="BP992" s="132"/>
      <c r="BQ992" s="132"/>
      <c r="BR992" s="132"/>
      <c r="BS992" s="132"/>
      <c r="BU992" s="66"/>
      <c r="BV992" s="124"/>
    </row>
    <row r="993" spans="2:74" s="10" customFormat="1" ht="14.25" customHeight="1">
      <c r="B993" s="505"/>
      <c r="C993" s="507"/>
      <c r="D993" s="494"/>
      <c r="E993" s="501"/>
      <c r="F993" s="501"/>
      <c r="G993" s="101" t="s">
        <v>146</v>
      </c>
      <c r="H993" s="183">
        <v>79102871</v>
      </c>
      <c r="I993" s="151">
        <f>IFERROR(H993/E991,"-")</f>
        <v>2.2809972022868972E-2</v>
      </c>
      <c r="J993" s="183">
        <v>1724</v>
      </c>
      <c r="K993" s="151">
        <f>IFERROR(J993/F991,"-")</f>
        <v>0.29334694572060577</v>
      </c>
      <c r="L993" s="186">
        <f t="shared" si="963"/>
        <v>45883.335846867747</v>
      </c>
      <c r="M993" s="86">
        <f t="shared" si="993"/>
        <v>2.5401502873139827E-2</v>
      </c>
      <c r="N993" s="501"/>
      <c r="O993" s="501"/>
      <c r="P993" s="101" t="s">
        <v>146</v>
      </c>
      <c r="Q993" s="183">
        <v>11839037</v>
      </c>
      <c r="R993" s="151">
        <f>IFERROR(Q993/N991,"-")</f>
        <v>2.3016770870093822E-2</v>
      </c>
      <c r="S993" s="183">
        <v>250</v>
      </c>
      <c r="T993" s="151">
        <f>IFERROR(S993/O991,"-")</f>
        <v>0.33602150537634407</v>
      </c>
      <c r="U993" s="186">
        <f t="shared" si="964"/>
        <v>47356.148000000001</v>
      </c>
      <c r="V993" s="86">
        <f t="shared" si="994"/>
        <v>3.6835125976130839E-3</v>
      </c>
      <c r="W993" s="501"/>
      <c r="X993" s="501"/>
      <c r="Y993" s="101" t="s">
        <v>146</v>
      </c>
      <c r="Z993" s="183">
        <v>8183948</v>
      </c>
      <c r="AA993" s="151">
        <f>IFERROR(Z993/W991,"-")</f>
        <v>2.6016745747924678E-2</v>
      </c>
      <c r="AB993" s="183">
        <v>121</v>
      </c>
      <c r="AC993" s="151">
        <f>IFERROR(AB993/X991,"-")</f>
        <v>0.29016786570743403</v>
      </c>
      <c r="AD993" s="186">
        <f t="shared" si="965"/>
        <v>67635.933884297527</v>
      </c>
      <c r="AE993" s="86">
        <f t="shared" si="995"/>
        <v>1.7828200972447325E-3</v>
      </c>
      <c r="AF993" s="501"/>
      <c r="AG993" s="501"/>
      <c r="AH993" s="101" t="s">
        <v>146</v>
      </c>
      <c r="AI993" s="183">
        <v>13989833</v>
      </c>
      <c r="AJ993" s="151">
        <f>IFERROR(AI993/AF991,"-")</f>
        <v>2.582255510274177E-2</v>
      </c>
      <c r="AK993" s="183">
        <v>199</v>
      </c>
      <c r="AL993" s="151">
        <f>IFERROR(AK993/AG991,"-")</f>
        <v>0.29835082458770612</v>
      </c>
      <c r="AM993" s="186">
        <f t="shared" si="966"/>
        <v>70300.668341708544</v>
      </c>
      <c r="AN993" s="86">
        <f t="shared" si="996"/>
        <v>2.9320760277000146E-3</v>
      </c>
      <c r="AO993" s="501"/>
      <c r="AP993" s="520"/>
      <c r="AQ993" s="101" t="s">
        <v>146</v>
      </c>
      <c r="AR993" s="183">
        <f t="shared" si="961"/>
        <v>113115689</v>
      </c>
      <c r="AS993" s="151">
        <f>IFERROR(AR993/AO991,"-")</f>
        <v>2.337774484652777E-2</v>
      </c>
      <c r="AT993" s="183">
        <f t="shared" si="962"/>
        <v>2294</v>
      </c>
      <c r="AU993" s="151">
        <f>IFERROR(AT993/AP991,"-")</f>
        <v>0.29772874756651524</v>
      </c>
      <c r="AV993" s="186">
        <f t="shared" si="967"/>
        <v>49309.367480383611</v>
      </c>
      <c r="AW993" s="86">
        <f t="shared" si="997"/>
        <v>3.379991159569766E-2</v>
      </c>
      <c r="AX993" s="98"/>
      <c r="AY993" s="66"/>
      <c r="AZ993" s="66"/>
      <c r="BA993" s="66"/>
      <c r="BB993" s="66"/>
      <c r="BC993" s="66"/>
      <c r="BD993" s="66"/>
      <c r="BE993" s="66"/>
      <c r="BF993" s="66"/>
      <c r="BG993" s="66"/>
      <c r="BH993" s="66"/>
      <c r="BI993" s="66"/>
      <c r="BP993" s="132"/>
      <c r="BQ993" s="132"/>
      <c r="BR993" s="132"/>
      <c r="BS993" s="132"/>
      <c r="BU993" s="66"/>
      <c r="BV993" s="124"/>
    </row>
    <row r="994" spans="2:74" s="10" customFormat="1" ht="14.25" customHeight="1">
      <c r="B994" s="505"/>
      <c r="C994" s="507"/>
      <c r="D994" s="494"/>
      <c r="E994" s="501"/>
      <c r="F994" s="501"/>
      <c r="G994" s="101" t="s">
        <v>147</v>
      </c>
      <c r="H994" s="183">
        <v>11797188</v>
      </c>
      <c r="I994" s="151">
        <f>IFERROR(H994/E991,"-")</f>
        <v>3.401817466631844E-3</v>
      </c>
      <c r="J994" s="183">
        <v>231</v>
      </c>
      <c r="K994" s="151">
        <f>IFERROR(J994/F991,"-")</f>
        <v>3.9305768249106685E-2</v>
      </c>
      <c r="L994" s="186">
        <f t="shared" si="963"/>
        <v>51070.077922077922</v>
      </c>
      <c r="M994" s="86">
        <f t="shared" si="993"/>
        <v>3.4035656401944893E-3</v>
      </c>
      <c r="N994" s="501"/>
      <c r="O994" s="501"/>
      <c r="P994" s="101" t="s">
        <v>147</v>
      </c>
      <c r="Q994" s="183">
        <v>5817058</v>
      </c>
      <c r="R994" s="151">
        <f>IFERROR(Q994/N991,"-")</f>
        <v>1.1309187658087919E-2</v>
      </c>
      <c r="S994" s="183">
        <v>30</v>
      </c>
      <c r="T994" s="151">
        <f>IFERROR(S994/O991,"-")</f>
        <v>4.0322580645161289E-2</v>
      </c>
      <c r="U994" s="186">
        <f t="shared" si="964"/>
        <v>193901.93333333332</v>
      </c>
      <c r="V994" s="86">
        <f t="shared" si="994"/>
        <v>4.4202151171357008E-4</v>
      </c>
      <c r="W994" s="501"/>
      <c r="X994" s="501"/>
      <c r="Y994" s="101" t="s">
        <v>147</v>
      </c>
      <c r="Z994" s="183">
        <v>1670950</v>
      </c>
      <c r="AA994" s="151">
        <f>IFERROR(Z994/W991,"-")</f>
        <v>5.3119449570665335E-3</v>
      </c>
      <c r="AB994" s="183">
        <v>18</v>
      </c>
      <c r="AC994" s="151">
        <f>IFERROR(AB994/X991,"-")</f>
        <v>4.3165467625899283E-2</v>
      </c>
      <c r="AD994" s="186">
        <f t="shared" si="965"/>
        <v>92830.555555555562</v>
      </c>
      <c r="AE994" s="86">
        <f t="shared" si="995"/>
        <v>2.6521290702814201E-4</v>
      </c>
      <c r="AF994" s="501"/>
      <c r="AG994" s="501"/>
      <c r="AH994" s="101" t="s">
        <v>147</v>
      </c>
      <c r="AI994" s="183">
        <v>214816</v>
      </c>
      <c r="AJ994" s="151">
        <f>IFERROR(AI994/AF991,"-")</f>
        <v>3.9650923616819277E-4</v>
      </c>
      <c r="AK994" s="183">
        <v>25</v>
      </c>
      <c r="AL994" s="151">
        <f>IFERROR(AK994/AG991,"-")</f>
        <v>3.7481259370314844E-2</v>
      </c>
      <c r="AM994" s="186">
        <f t="shared" si="966"/>
        <v>8592.64</v>
      </c>
      <c r="AN994" s="86">
        <f t="shared" si="996"/>
        <v>3.6835125976130838E-4</v>
      </c>
      <c r="AO994" s="501"/>
      <c r="AP994" s="520"/>
      <c r="AQ994" s="101" t="s">
        <v>147</v>
      </c>
      <c r="AR994" s="183">
        <f t="shared" si="961"/>
        <v>19500012</v>
      </c>
      <c r="AS994" s="151">
        <f>IFERROR(AR994/AO991,"-")</f>
        <v>4.030089097898963E-3</v>
      </c>
      <c r="AT994" s="183">
        <f t="shared" si="962"/>
        <v>304</v>
      </c>
      <c r="AU994" s="151">
        <f>IFERROR(AT994/AP991,"-")</f>
        <v>3.9454899415963661E-2</v>
      </c>
      <c r="AV994" s="186">
        <f t="shared" si="967"/>
        <v>64144.776315789473</v>
      </c>
      <c r="AW994" s="86">
        <f t="shared" si="997"/>
        <v>4.47915131869751E-3</v>
      </c>
      <c r="AX994" s="98"/>
      <c r="AY994" s="66"/>
      <c r="AZ994" s="66"/>
      <c r="BA994" s="66"/>
      <c r="BB994" s="66"/>
      <c r="BC994" s="66"/>
      <c r="BD994" s="66"/>
      <c r="BE994" s="66"/>
      <c r="BF994" s="66"/>
      <c r="BG994" s="66"/>
      <c r="BH994" s="66"/>
      <c r="BI994" s="66"/>
      <c r="BP994" s="132"/>
      <c r="BQ994" s="132"/>
      <c r="BR994" s="132"/>
      <c r="BS994" s="132"/>
      <c r="BU994" s="66"/>
      <c r="BV994" s="124"/>
    </row>
    <row r="995" spans="2:74" s="10" customFormat="1" ht="14.25" customHeight="1">
      <c r="B995" s="505"/>
      <c r="C995" s="507"/>
      <c r="D995" s="494"/>
      <c r="E995" s="501"/>
      <c r="F995" s="501"/>
      <c r="G995" s="101" t="s">
        <v>148</v>
      </c>
      <c r="H995" s="183">
        <v>106458491</v>
      </c>
      <c r="I995" s="151">
        <f>IFERROR(H995/E991,"-")</f>
        <v>3.0698193006254454E-2</v>
      </c>
      <c r="J995" s="183">
        <v>1920</v>
      </c>
      <c r="K995" s="151">
        <f>IFERROR(J995/F991,"-")</f>
        <v>0.32669729453802959</v>
      </c>
      <c r="L995" s="186">
        <f t="shared" si="963"/>
        <v>55447.130729166667</v>
      </c>
      <c r="M995" s="86">
        <f t="shared" si="993"/>
        <v>2.8289376749668485E-2</v>
      </c>
      <c r="N995" s="501"/>
      <c r="O995" s="501"/>
      <c r="P995" s="101" t="s">
        <v>148</v>
      </c>
      <c r="Q995" s="183">
        <v>11766011</v>
      </c>
      <c r="R995" s="151">
        <f>IFERROR(Q995/N991,"-")</f>
        <v>2.2874797945306148E-2</v>
      </c>
      <c r="S995" s="183">
        <v>282</v>
      </c>
      <c r="T995" s="151">
        <f>IFERROR(S995/O991,"-")</f>
        <v>0.37903225806451613</v>
      </c>
      <c r="U995" s="186">
        <f t="shared" si="964"/>
        <v>41723.443262411347</v>
      </c>
      <c r="V995" s="86">
        <f t="shared" si="994"/>
        <v>4.1550022101075586E-3</v>
      </c>
      <c r="W995" s="501"/>
      <c r="X995" s="501"/>
      <c r="Y995" s="101" t="s">
        <v>148</v>
      </c>
      <c r="Z995" s="183">
        <v>6328386</v>
      </c>
      <c r="AA995" s="151">
        <f>IFERROR(Z995/W991,"-")</f>
        <v>2.0117919805542027E-2</v>
      </c>
      <c r="AB995" s="183">
        <v>162</v>
      </c>
      <c r="AC995" s="151">
        <f>IFERROR(AB995/X991,"-")</f>
        <v>0.38848920863309355</v>
      </c>
      <c r="AD995" s="186">
        <f t="shared" si="965"/>
        <v>39064.111111111109</v>
      </c>
      <c r="AE995" s="86">
        <f t="shared" si="995"/>
        <v>2.3869161632532783E-3</v>
      </c>
      <c r="AF995" s="501"/>
      <c r="AG995" s="501"/>
      <c r="AH995" s="101" t="s">
        <v>148</v>
      </c>
      <c r="AI995" s="183">
        <v>11292343</v>
      </c>
      <c r="AJ995" s="151">
        <f>IFERROR(AI995/AF991,"-")</f>
        <v>2.0843504662032802E-2</v>
      </c>
      <c r="AK995" s="183">
        <v>263</v>
      </c>
      <c r="AL995" s="151">
        <f>IFERROR(AK995/AG991,"-")</f>
        <v>0.39430284857571213</v>
      </c>
      <c r="AM995" s="186">
        <f t="shared" si="966"/>
        <v>42936.665399239544</v>
      </c>
      <c r="AN995" s="86">
        <f t="shared" si="996"/>
        <v>3.875055252688964E-3</v>
      </c>
      <c r="AO995" s="501"/>
      <c r="AP995" s="520"/>
      <c r="AQ995" s="101" t="s">
        <v>148</v>
      </c>
      <c r="AR995" s="183">
        <f t="shared" si="961"/>
        <v>135845231</v>
      </c>
      <c r="AS995" s="151">
        <f>IFERROR(AR995/AO991,"-")</f>
        <v>2.8075284489807815E-2</v>
      </c>
      <c r="AT995" s="183">
        <f t="shared" si="962"/>
        <v>2627</v>
      </c>
      <c r="AU995" s="151">
        <f>IFERROR(AT995/AP991,"-")</f>
        <v>0.34094743672939648</v>
      </c>
      <c r="AV995" s="186">
        <f t="shared" si="967"/>
        <v>51711.165207460981</v>
      </c>
      <c r="AW995" s="86">
        <f t="shared" si="997"/>
        <v>3.8706350375718283E-2</v>
      </c>
      <c r="AX995" s="98"/>
      <c r="AY995" s="66"/>
      <c r="AZ995" s="66"/>
      <c r="BA995" s="66"/>
      <c r="BB995" s="66"/>
      <c r="BC995" s="66"/>
      <c r="BD995" s="66"/>
      <c r="BE995" s="66"/>
      <c r="BF995" s="66"/>
      <c r="BG995" s="66"/>
      <c r="BH995" s="66"/>
      <c r="BI995" s="66"/>
      <c r="BP995" s="132"/>
      <c r="BQ995" s="132"/>
      <c r="BR995" s="132"/>
      <c r="BS995" s="132"/>
      <c r="BU995" s="66"/>
      <c r="BV995" s="124"/>
    </row>
    <row r="996" spans="2:74" s="10" customFormat="1" ht="14.25" customHeight="1">
      <c r="B996" s="505"/>
      <c r="C996" s="507"/>
      <c r="D996" s="494"/>
      <c r="E996" s="501"/>
      <c r="F996" s="501"/>
      <c r="G996" s="101" t="s">
        <v>149</v>
      </c>
      <c r="H996" s="183">
        <v>144595128</v>
      </c>
      <c r="I996" s="151">
        <f>IFERROR(H996/E991,"-")</f>
        <v>4.1695210080594396E-2</v>
      </c>
      <c r="J996" s="183">
        <v>2130</v>
      </c>
      <c r="K996" s="151">
        <f>IFERROR(J996/F991,"-")</f>
        <v>0.36242981112812661</v>
      </c>
      <c r="L996" s="186">
        <f t="shared" si="963"/>
        <v>67885.036619718303</v>
      </c>
      <c r="M996" s="86">
        <f t="shared" si="993"/>
        <v>3.1383527331663476E-2</v>
      </c>
      <c r="N996" s="501"/>
      <c r="O996" s="501"/>
      <c r="P996" s="101" t="s">
        <v>149</v>
      </c>
      <c r="Q996" s="183">
        <v>18266683</v>
      </c>
      <c r="R996" s="151">
        <f>IFERROR(Q996/N991,"-")</f>
        <v>3.5513028396451332E-2</v>
      </c>
      <c r="S996" s="183">
        <v>298</v>
      </c>
      <c r="T996" s="151">
        <f>IFERROR(S996/O991,"-")</f>
        <v>0.40053763440860213</v>
      </c>
      <c r="U996" s="186">
        <f t="shared" si="964"/>
        <v>61297.593959731545</v>
      </c>
      <c r="V996" s="86">
        <f t="shared" si="994"/>
        <v>4.3907470163547955E-3</v>
      </c>
      <c r="W996" s="501"/>
      <c r="X996" s="501"/>
      <c r="Y996" s="101" t="s">
        <v>149</v>
      </c>
      <c r="Z996" s="183">
        <v>11514985</v>
      </c>
      <c r="AA996" s="151">
        <f>IFERROR(Z996/W991,"-")</f>
        <v>3.6606102218167375E-2</v>
      </c>
      <c r="AB996" s="183">
        <v>172</v>
      </c>
      <c r="AC996" s="151">
        <f>IFERROR(AB996/X991,"-")</f>
        <v>0.41247002398081534</v>
      </c>
      <c r="AD996" s="186">
        <f t="shared" si="965"/>
        <v>66947.587209302321</v>
      </c>
      <c r="AE996" s="86">
        <f t="shared" si="995"/>
        <v>2.5342566671578016E-3</v>
      </c>
      <c r="AF996" s="501"/>
      <c r="AG996" s="501"/>
      <c r="AH996" s="101" t="s">
        <v>149</v>
      </c>
      <c r="AI996" s="183">
        <v>19652634</v>
      </c>
      <c r="AJ996" s="151">
        <f>IFERROR(AI996/AF991,"-")</f>
        <v>3.6275002309106651E-2</v>
      </c>
      <c r="AK996" s="183">
        <v>264</v>
      </c>
      <c r="AL996" s="151">
        <f>IFERROR(AK996/AG991,"-")</f>
        <v>0.39580209895052476</v>
      </c>
      <c r="AM996" s="186">
        <f t="shared" si="966"/>
        <v>74441.795454545456</v>
      </c>
      <c r="AN996" s="86">
        <f t="shared" si="996"/>
        <v>3.8897893030794164E-3</v>
      </c>
      <c r="AO996" s="501"/>
      <c r="AP996" s="520"/>
      <c r="AQ996" s="101" t="s">
        <v>149</v>
      </c>
      <c r="AR996" s="183">
        <f t="shared" si="961"/>
        <v>194029430</v>
      </c>
      <c r="AS996" s="151">
        <f>IFERROR(AR996/AO991,"-")</f>
        <v>4.0100277400575451E-2</v>
      </c>
      <c r="AT996" s="183">
        <f t="shared" si="962"/>
        <v>2864</v>
      </c>
      <c r="AU996" s="151">
        <f>IFERROR(AT996/AP991,"-")</f>
        <v>0.37170668397144713</v>
      </c>
      <c r="AV996" s="186">
        <f t="shared" si="967"/>
        <v>67747.706005586588</v>
      </c>
      <c r="AW996" s="86">
        <f t="shared" si="997"/>
        <v>4.2198320318255489E-2</v>
      </c>
      <c r="AX996" s="98"/>
      <c r="AY996" s="66"/>
      <c r="AZ996" s="66"/>
      <c r="BA996" s="66"/>
      <c r="BB996" s="66"/>
      <c r="BC996" s="66"/>
      <c r="BD996" s="66"/>
      <c r="BE996" s="66"/>
      <c r="BF996" s="66"/>
      <c r="BG996" s="66"/>
      <c r="BH996" s="66"/>
      <c r="BI996" s="66"/>
      <c r="BP996" s="132"/>
      <c r="BQ996" s="132"/>
      <c r="BR996" s="132"/>
      <c r="BS996" s="132"/>
      <c r="BU996" s="66"/>
      <c r="BV996" s="124"/>
    </row>
    <row r="997" spans="2:74" s="10" customFormat="1" ht="14.25" customHeight="1">
      <c r="B997" s="505"/>
      <c r="C997" s="507"/>
      <c r="D997" s="494"/>
      <c r="E997" s="501"/>
      <c r="F997" s="501"/>
      <c r="G997" s="101" t="s">
        <v>150</v>
      </c>
      <c r="H997" s="183">
        <v>84731030</v>
      </c>
      <c r="I997" s="151">
        <f>IFERROR(H997/E991,"-")</f>
        <v>2.4432898570380227E-2</v>
      </c>
      <c r="J997" s="183">
        <v>591</v>
      </c>
      <c r="K997" s="151">
        <f>IFERROR(J997/F991,"-")</f>
        <v>0.10056151097498724</v>
      </c>
      <c r="L997" s="186">
        <f t="shared" si="963"/>
        <v>143368.91708967852</v>
      </c>
      <c r="M997" s="86">
        <f t="shared" si="993"/>
        <v>8.7078237807573303E-3</v>
      </c>
      <c r="N997" s="501"/>
      <c r="O997" s="501"/>
      <c r="P997" s="101" t="s">
        <v>150</v>
      </c>
      <c r="Q997" s="183">
        <v>14644044</v>
      </c>
      <c r="R997" s="151">
        <f>IFERROR(Q997/N991,"-")</f>
        <v>2.8470103215284502E-2</v>
      </c>
      <c r="S997" s="183">
        <v>78</v>
      </c>
      <c r="T997" s="151">
        <f>IFERROR(S997/O991,"-")</f>
        <v>0.10483870967741936</v>
      </c>
      <c r="U997" s="186">
        <f t="shared" si="964"/>
        <v>187744.15384615384</v>
      </c>
      <c r="V997" s="86">
        <f t="shared" si="994"/>
        <v>1.1492559304552821E-3</v>
      </c>
      <c r="W997" s="501"/>
      <c r="X997" s="501"/>
      <c r="Y997" s="101" t="s">
        <v>150</v>
      </c>
      <c r="Z997" s="183">
        <v>8403077</v>
      </c>
      <c r="AA997" s="151">
        <f>IFERROR(Z997/W991,"-")</f>
        <v>2.6713356171035502E-2</v>
      </c>
      <c r="AB997" s="183">
        <v>51</v>
      </c>
      <c r="AC997" s="151">
        <f>IFERROR(AB997/X991,"-")</f>
        <v>0.1223021582733813</v>
      </c>
      <c r="AD997" s="186">
        <f t="shared" si="965"/>
        <v>164766.21568627452</v>
      </c>
      <c r="AE997" s="86">
        <f t="shared" si="995"/>
        <v>7.5143656991306907E-4</v>
      </c>
      <c r="AF997" s="501"/>
      <c r="AG997" s="501"/>
      <c r="AH997" s="101" t="s">
        <v>150</v>
      </c>
      <c r="AI997" s="183">
        <v>8114365</v>
      </c>
      <c r="AJ997" s="151">
        <f>IFERROR(AI997/AF991,"-")</f>
        <v>1.4977565303049667E-2</v>
      </c>
      <c r="AK997" s="183">
        <v>98</v>
      </c>
      <c r="AL997" s="151">
        <f>IFERROR(AK997/AG991,"-")</f>
        <v>0.14692653673163419</v>
      </c>
      <c r="AM997" s="186">
        <f t="shared" si="966"/>
        <v>82799.642857142855</v>
      </c>
      <c r="AN997" s="86">
        <f t="shared" si="996"/>
        <v>1.4439369382643289E-3</v>
      </c>
      <c r="AO997" s="501"/>
      <c r="AP997" s="520"/>
      <c r="AQ997" s="101" t="s">
        <v>150</v>
      </c>
      <c r="AR997" s="183">
        <f t="shared" si="961"/>
        <v>115892516</v>
      </c>
      <c r="AS997" s="151">
        <f>IFERROR(AR997/AO991,"-")</f>
        <v>2.3951634761028927E-2</v>
      </c>
      <c r="AT997" s="183">
        <f t="shared" si="962"/>
        <v>818</v>
      </c>
      <c r="AU997" s="151">
        <f>IFERROR(AT997/AP991,"-")</f>
        <v>0.10616482803374432</v>
      </c>
      <c r="AV997" s="186">
        <f t="shared" si="967"/>
        <v>141677.89242053789</v>
      </c>
      <c r="AW997" s="86">
        <f t="shared" si="997"/>
        <v>1.2052453219390011E-2</v>
      </c>
      <c r="AX997" s="98"/>
      <c r="AY997" s="66"/>
      <c r="AZ997" s="66"/>
      <c r="BA997" s="66"/>
      <c r="BB997" s="66"/>
      <c r="BC997" s="66"/>
      <c r="BD997" s="66"/>
      <c r="BE997" s="66"/>
      <c r="BF997" s="66"/>
      <c r="BG997" s="66"/>
      <c r="BH997" s="66"/>
      <c r="BI997" s="66"/>
      <c r="BP997" s="132"/>
      <c r="BQ997" s="132"/>
      <c r="BR997" s="132"/>
      <c r="BS997" s="132"/>
      <c r="BU997" s="66"/>
      <c r="BV997" s="124"/>
    </row>
    <row r="998" spans="2:74" s="10" customFormat="1" ht="14.25" customHeight="1">
      <c r="B998" s="505"/>
      <c r="C998" s="507"/>
      <c r="D998" s="494"/>
      <c r="E998" s="501"/>
      <c r="F998" s="501"/>
      <c r="G998" s="101" t="s">
        <v>160</v>
      </c>
      <c r="H998" s="183">
        <v>1440</v>
      </c>
      <c r="I998" s="151">
        <f>IFERROR(H998/E991,"-")</f>
        <v>4.1523599962549174E-7</v>
      </c>
      <c r="J998" s="183">
        <v>1</v>
      </c>
      <c r="K998" s="151">
        <f>IFERROR(J998/F991,"-")</f>
        <v>1.7015484090522376E-4</v>
      </c>
      <c r="L998" s="186">
        <f t="shared" si="963"/>
        <v>1440</v>
      </c>
      <c r="M998" s="86">
        <f t="shared" si="993"/>
        <v>1.4734050390452336E-5</v>
      </c>
      <c r="N998" s="501"/>
      <c r="O998" s="501"/>
      <c r="P998" s="101" t="s">
        <v>160</v>
      </c>
      <c r="Q998" s="183">
        <v>0</v>
      </c>
      <c r="R998" s="151">
        <f>IFERROR(Q998/N991,"-")</f>
        <v>0</v>
      </c>
      <c r="S998" s="183">
        <v>0</v>
      </c>
      <c r="T998" s="151">
        <f>IFERROR(S998/O991,"-")</f>
        <v>0</v>
      </c>
      <c r="U998" s="186" t="str">
        <f t="shared" si="964"/>
        <v>-</v>
      </c>
      <c r="V998" s="86">
        <f t="shared" si="994"/>
        <v>0</v>
      </c>
      <c r="W998" s="501"/>
      <c r="X998" s="501"/>
      <c r="Y998" s="101" t="s">
        <v>160</v>
      </c>
      <c r="Z998" s="183">
        <v>0</v>
      </c>
      <c r="AA998" s="151">
        <f>IFERROR(Z998/W991,"-")</f>
        <v>0</v>
      </c>
      <c r="AB998" s="183">
        <v>0</v>
      </c>
      <c r="AC998" s="151">
        <f>IFERROR(AB998/X991,"-")</f>
        <v>0</v>
      </c>
      <c r="AD998" s="186" t="str">
        <f t="shared" si="965"/>
        <v>-</v>
      </c>
      <c r="AE998" s="86">
        <f t="shared" si="995"/>
        <v>0</v>
      </c>
      <c r="AF998" s="501"/>
      <c r="AG998" s="501"/>
      <c r="AH998" s="101" t="s">
        <v>160</v>
      </c>
      <c r="AI998" s="183">
        <v>0</v>
      </c>
      <c r="AJ998" s="151">
        <f>IFERROR(AI998/AF991,"-")</f>
        <v>0</v>
      </c>
      <c r="AK998" s="183">
        <v>0</v>
      </c>
      <c r="AL998" s="151">
        <f>IFERROR(AK998/AG991,"-")</f>
        <v>0</v>
      </c>
      <c r="AM998" s="186" t="str">
        <f t="shared" si="966"/>
        <v>-</v>
      </c>
      <c r="AN998" s="86">
        <f t="shared" si="996"/>
        <v>0</v>
      </c>
      <c r="AO998" s="501"/>
      <c r="AP998" s="520"/>
      <c r="AQ998" s="101" t="s">
        <v>160</v>
      </c>
      <c r="AR998" s="183">
        <f t="shared" si="961"/>
        <v>1440</v>
      </c>
      <c r="AS998" s="151">
        <f>IFERROR(AR998/AO991,"-")</f>
        <v>2.9760639639475645E-7</v>
      </c>
      <c r="AT998" s="183">
        <f t="shared" si="962"/>
        <v>1</v>
      </c>
      <c r="AU998" s="151">
        <f>IFERROR(AT998/AP991,"-")</f>
        <v>1.2978585334198572E-4</v>
      </c>
      <c r="AV998" s="186">
        <f t="shared" si="967"/>
        <v>1440</v>
      </c>
      <c r="AW998" s="86">
        <f t="shared" si="997"/>
        <v>1.4734050390452336E-5</v>
      </c>
      <c r="AX998" s="98"/>
      <c r="AY998" s="66"/>
      <c r="AZ998" s="66"/>
      <c r="BA998" s="66"/>
      <c r="BB998" s="66"/>
      <c r="BC998" s="66"/>
      <c r="BD998" s="66"/>
      <c r="BE998" s="66"/>
      <c r="BF998" s="66"/>
      <c r="BG998" s="66"/>
      <c r="BH998" s="66"/>
      <c r="BI998" s="66"/>
      <c r="BP998" s="132"/>
      <c r="BQ998" s="132"/>
      <c r="BR998" s="132"/>
      <c r="BS998" s="132"/>
      <c r="BU998" s="66"/>
      <c r="BV998" s="124"/>
    </row>
    <row r="999" spans="2:74" s="10" customFormat="1" ht="14.25" customHeight="1">
      <c r="B999" s="505"/>
      <c r="C999" s="507"/>
      <c r="D999" s="494"/>
      <c r="E999" s="501"/>
      <c r="F999" s="501"/>
      <c r="G999" s="101" t="s">
        <v>151</v>
      </c>
      <c r="H999" s="183">
        <v>1163060</v>
      </c>
      <c r="I999" s="151">
        <f>IFERROR(H999/E991,"-")</f>
        <v>3.3537804286418361E-4</v>
      </c>
      <c r="J999" s="183">
        <v>45</v>
      </c>
      <c r="K999" s="151">
        <f>IFERROR(J999/F991,"-")</f>
        <v>7.656967840735069E-3</v>
      </c>
      <c r="L999" s="186">
        <f t="shared" si="963"/>
        <v>25845.777777777777</v>
      </c>
      <c r="M999" s="86">
        <f t="shared" si="993"/>
        <v>6.6303226757035512E-4</v>
      </c>
      <c r="N999" s="501"/>
      <c r="O999" s="501"/>
      <c r="P999" s="101" t="s">
        <v>151</v>
      </c>
      <c r="Q999" s="183">
        <v>171114</v>
      </c>
      <c r="R999" s="151">
        <f>IFERROR(Q999/N991,"-")</f>
        <v>3.326699401873002E-4</v>
      </c>
      <c r="S999" s="183">
        <v>7</v>
      </c>
      <c r="T999" s="151">
        <f>IFERROR(S999/O991,"-")</f>
        <v>9.4086021505376347E-3</v>
      </c>
      <c r="U999" s="186">
        <f t="shared" si="964"/>
        <v>24444.857142857141</v>
      </c>
      <c r="V999" s="86">
        <f t="shared" si="994"/>
        <v>1.0313835273316635E-4</v>
      </c>
      <c r="W999" s="501"/>
      <c r="X999" s="501"/>
      <c r="Y999" s="101" t="s">
        <v>151</v>
      </c>
      <c r="Z999" s="183">
        <v>95539</v>
      </c>
      <c r="AA999" s="151">
        <f>IFERROR(Z999/W991,"-")</f>
        <v>3.0371818980411114E-4</v>
      </c>
      <c r="AB999" s="183">
        <v>7</v>
      </c>
      <c r="AC999" s="151">
        <f>IFERROR(AB999/X991,"-")</f>
        <v>1.6786570743405275E-2</v>
      </c>
      <c r="AD999" s="186">
        <f t="shared" si="965"/>
        <v>13648.428571428571</v>
      </c>
      <c r="AE999" s="86">
        <f t="shared" si="995"/>
        <v>1.0313835273316635E-4</v>
      </c>
      <c r="AF999" s="501"/>
      <c r="AG999" s="501"/>
      <c r="AH999" s="101" t="s">
        <v>151</v>
      </c>
      <c r="AI999" s="183">
        <v>9076</v>
      </c>
      <c r="AJ999" s="151">
        <f>IFERROR(AI999/AF991,"-")</f>
        <v>1.6752559527514326E-5</v>
      </c>
      <c r="AK999" s="183">
        <v>1</v>
      </c>
      <c r="AL999" s="151">
        <f>IFERROR(AK999/AG991,"-")</f>
        <v>1.4992503748125937E-3</v>
      </c>
      <c r="AM999" s="186">
        <f t="shared" si="966"/>
        <v>9076</v>
      </c>
      <c r="AN999" s="86">
        <f t="shared" si="996"/>
        <v>1.4734050390452336E-5</v>
      </c>
      <c r="AO999" s="501"/>
      <c r="AP999" s="520"/>
      <c r="AQ999" s="101" t="s">
        <v>151</v>
      </c>
      <c r="AR999" s="183">
        <f t="shared" si="961"/>
        <v>1438789</v>
      </c>
      <c r="AS999" s="151">
        <f>IFERROR(AR999/AO991,"-")</f>
        <v>2.973561176822328E-4</v>
      </c>
      <c r="AT999" s="183">
        <f t="shared" si="962"/>
        <v>60</v>
      </c>
      <c r="AU999" s="151">
        <f>IFERROR(AT999/AP991,"-")</f>
        <v>7.7871512005191438E-3</v>
      </c>
      <c r="AV999" s="186">
        <f t="shared" si="967"/>
        <v>23979.816666666666</v>
      </c>
      <c r="AW999" s="86">
        <f t="shared" si="997"/>
        <v>8.8404302342714016E-4</v>
      </c>
      <c r="AX999" s="98"/>
      <c r="AY999" s="66"/>
      <c r="AZ999" s="66"/>
      <c r="BA999" s="66"/>
      <c r="BB999" s="66"/>
      <c r="BC999" s="66"/>
      <c r="BD999" s="66"/>
      <c r="BE999" s="66"/>
      <c r="BF999" s="66"/>
      <c r="BG999" s="66"/>
      <c r="BH999" s="66"/>
      <c r="BI999" s="66"/>
      <c r="BP999" s="132"/>
      <c r="BQ999" s="132"/>
      <c r="BR999" s="132"/>
      <c r="BS999" s="132"/>
      <c r="BU999" s="66"/>
      <c r="BV999" s="124"/>
    </row>
    <row r="1000" spans="2:74" s="10" customFormat="1" ht="14.25" customHeight="1">
      <c r="B1000" s="505"/>
      <c r="C1000" s="507"/>
      <c r="D1000" s="494"/>
      <c r="E1000" s="501"/>
      <c r="F1000" s="501"/>
      <c r="G1000" s="101" t="s">
        <v>152</v>
      </c>
      <c r="H1000" s="183">
        <v>2680056</v>
      </c>
      <c r="I1000" s="151">
        <f>IFERROR(H1000/E991,"-")</f>
        <v>7.7281648070298388E-4</v>
      </c>
      <c r="J1000" s="183">
        <v>204</v>
      </c>
      <c r="K1000" s="151">
        <f>IFERROR(J1000/F991,"-")</f>
        <v>3.4711587544665648E-2</v>
      </c>
      <c r="L1000" s="186">
        <f t="shared" si="963"/>
        <v>13137.529411764706</v>
      </c>
      <c r="M1000" s="86">
        <f t="shared" si="993"/>
        <v>3.0057462796522763E-3</v>
      </c>
      <c r="N1000" s="501"/>
      <c r="O1000" s="501"/>
      <c r="P1000" s="101" t="s">
        <v>152</v>
      </c>
      <c r="Q1000" s="183">
        <v>168864</v>
      </c>
      <c r="R1000" s="151">
        <f>IFERROR(Q1000/N991,"-")</f>
        <v>3.2829562034543207E-4</v>
      </c>
      <c r="S1000" s="183">
        <v>26</v>
      </c>
      <c r="T1000" s="151">
        <f>IFERROR(S1000/O991,"-")</f>
        <v>3.4946236559139782E-2</v>
      </c>
      <c r="U1000" s="186">
        <f t="shared" si="964"/>
        <v>6494.7692307692305</v>
      </c>
      <c r="V1000" s="86">
        <f t="shared" si="994"/>
        <v>3.8308531015176074E-4</v>
      </c>
      <c r="W1000" s="501"/>
      <c r="X1000" s="501"/>
      <c r="Y1000" s="101" t="s">
        <v>152</v>
      </c>
      <c r="Z1000" s="183">
        <v>211643</v>
      </c>
      <c r="AA1000" s="151">
        <f>IFERROR(Z1000/W991,"-")</f>
        <v>6.7281245192760543E-4</v>
      </c>
      <c r="AB1000" s="183">
        <v>19</v>
      </c>
      <c r="AC1000" s="151">
        <f>IFERROR(AB1000/X991,"-")</f>
        <v>4.5563549160671464E-2</v>
      </c>
      <c r="AD1000" s="186">
        <f t="shared" si="965"/>
        <v>11139.105263157895</v>
      </c>
      <c r="AE1000" s="86">
        <f t="shared" si="995"/>
        <v>2.7994695741859438E-4</v>
      </c>
      <c r="AF1000" s="501"/>
      <c r="AG1000" s="501"/>
      <c r="AH1000" s="101" t="s">
        <v>152</v>
      </c>
      <c r="AI1000" s="183">
        <v>533079</v>
      </c>
      <c r="AJ1000" s="151">
        <f>IFERROR(AI1000/AF991,"-")</f>
        <v>9.8396184226176835E-4</v>
      </c>
      <c r="AK1000" s="183">
        <v>27</v>
      </c>
      <c r="AL1000" s="151">
        <f>IFERROR(AK1000/AG991,"-")</f>
        <v>4.0479760119940027E-2</v>
      </c>
      <c r="AM1000" s="186">
        <f t="shared" si="966"/>
        <v>19743.666666666668</v>
      </c>
      <c r="AN1000" s="86">
        <f t="shared" si="996"/>
        <v>3.9781936054221305E-4</v>
      </c>
      <c r="AO1000" s="501"/>
      <c r="AP1000" s="520"/>
      <c r="AQ1000" s="101" t="s">
        <v>152</v>
      </c>
      <c r="AR1000" s="183">
        <f t="shared" si="961"/>
        <v>3593642</v>
      </c>
      <c r="AS1000" s="151">
        <f>IFERROR(AR1000/AO991,"-")</f>
        <v>7.4270197607836474E-4</v>
      </c>
      <c r="AT1000" s="183">
        <f t="shared" si="962"/>
        <v>276</v>
      </c>
      <c r="AU1000" s="151">
        <f>IFERROR(AT1000/AP991,"-")</f>
        <v>3.5820895522388062E-2</v>
      </c>
      <c r="AV1000" s="186">
        <f t="shared" si="967"/>
        <v>13020.442028985508</v>
      </c>
      <c r="AW1000" s="86">
        <f t="shared" si="997"/>
        <v>4.066597907764845E-3</v>
      </c>
      <c r="AX1000" s="98"/>
      <c r="AY1000" s="66"/>
      <c r="AZ1000" s="66"/>
      <c r="BA1000" s="66"/>
      <c r="BB1000" s="66"/>
      <c r="BC1000" s="66"/>
      <c r="BD1000" s="66"/>
      <c r="BE1000" s="66"/>
      <c r="BF1000" s="66"/>
      <c r="BG1000" s="66"/>
      <c r="BH1000" s="66"/>
      <c r="BI1000" s="66"/>
      <c r="BP1000" s="132"/>
      <c r="BQ1000" s="132"/>
      <c r="BR1000" s="132"/>
      <c r="BS1000" s="132"/>
      <c r="BU1000" s="66"/>
      <c r="BV1000" s="124"/>
    </row>
    <row r="1001" spans="2:74" s="10" customFormat="1" ht="14.25" customHeight="1">
      <c r="B1001" s="505"/>
      <c r="C1001" s="507"/>
      <c r="D1001" s="494"/>
      <c r="E1001" s="501"/>
      <c r="F1001" s="501"/>
      <c r="G1001" s="101" t="s">
        <v>153</v>
      </c>
      <c r="H1001" s="183">
        <v>1334730</v>
      </c>
      <c r="I1001" s="151">
        <f>IFERROR(H1001/E991,"-")</f>
        <v>3.8488051790286983E-4</v>
      </c>
      <c r="J1001" s="183">
        <v>19</v>
      </c>
      <c r="K1001" s="151">
        <f>IFERROR(J1001/F991,"-")</f>
        <v>3.2329419771992512E-3</v>
      </c>
      <c r="L1001" s="186">
        <f t="shared" si="963"/>
        <v>70248.947368421053</v>
      </c>
      <c r="M1001" s="86">
        <f t="shared" si="993"/>
        <v>2.7994695741859438E-4</v>
      </c>
      <c r="N1001" s="501"/>
      <c r="O1001" s="501"/>
      <c r="P1001" s="101" t="s">
        <v>153</v>
      </c>
      <c r="Q1001" s="183">
        <v>12363</v>
      </c>
      <c r="R1001" s="151">
        <f>IFERROR(Q1001/N991,"-")</f>
        <v>2.4035429424451493E-5</v>
      </c>
      <c r="S1001" s="183">
        <v>2</v>
      </c>
      <c r="T1001" s="151">
        <f>IFERROR(S1001/O991,"-")</f>
        <v>2.6881720430107529E-3</v>
      </c>
      <c r="U1001" s="186">
        <f t="shared" si="964"/>
        <v>6181.5</v>
      </c>
      <c r="V1001" s="86">
        <f t="shared" si="994"/>
        <v>2.9468100780904672E-5</v>
      </c>
      <c r="W1001" s="501"/>
      <c r="X1001" s="501"/>
      <c r="Y1001" s="101" t="s">
        <v>153</v>
      </c>
      <c r="Z1001" s="183">
        <v>0</v>
      </c>
      <c r="AA1001" s="151">
        <f>IFERROR(Z1001/W991,"-")</f>
        <v>0</v>
      </c>
      <c r="AB1001" s="183">
        <v>0</v>
      </c>
      <c r="AC1001" s="151">
        <f>IFERROR(AB1001/X991,"-")</f>
        <v>0</v>
      </c>
      <c r="AD1001" s="186" t="str">
        <f t="shared" si="965"/>
        <v>-</v>
      </c>
      <c r="AE1001" s="86">
        <f t="shared" si="995"/>
        <v>0</v>
      </c>
      <c r="AF1001" s="501"/>
      <c r="AG1001" s="501"/>
      <c r="AH1001" s="101" t="s">
        <v>153</v>
      </c>
      <c r="AI1001" s="183">
        <v>66026</v>
      </c>
      <c r="AJ1001" s="151">
        <f>IFERROR(AI1001/AF991,"-")</f>
        <v>1.2187136352618563E-4</v>
      </c>
      <c r="AK1001" s="183">
        <v>8</v>
      </c>
      <c r="AL1001" s="151">
        <f>IFERROR(AK1001/AG991,"-")</f>
        <v>1.1994002998500749E-2</v>
      </c>
      <c r="AM1001" s="186">
        <f t="shared" si="966"/>
        <v>8253.25</v>
      </c>
      <c r="AN1001" s="86">
        <f t="shared" si="996"/>
        <v>1.1787240312361869E-4</v>
      </c>
      <c r="AO1001" s="501"/>
      <c r="AP1001" s="520"/>
      <c r="AQ1001" s="101" t="s">
        <v>153</v>
      </c>
      <c r="AR1001" s="183">
        <f t="shared" si="961"/>
        <v>1413119</v>
      </c>
      <c r="AS1001" s="151">
        <f>IFERROR(AR1001/AO991,"-")</f>
        <v>2.9205087032427903E-4</v>
      </c>
      <c r="AT1001" s="183">
        <f t="shared" si="962"/>
        <v>29</v>
      </c>
      <c r="AU1001" s="151">
        <f>IFERROR(AT1001/AP991,"-")</f>
        <v>3.763789746917586E-3</v>
      </c>
      <c r="AV1001" s="186">
        <f t="shared" si="967"/>
        <v>48728.241379310348</v>
      </c>
      <c r="AW1001" s="86">
        <f t="shared" si="997"/>
        <v>4.2728746132311772E-4</v>
      </c>
      <c r="AX1001" s="98"/>
      <c r="AY1001" s="66"/>
      <c r="AZ1001" s="66"/>
      <c r="BA1001" s="66"/>
      <c r="BB1001" s="66"/>
      <c r="BC1001" s="66"/>
      <c r="BD1001" s="66"/>
      <c r="BE1001" s="66"/>
      <c r="BF1001" s="66"/>
      <c r="BG1001" s="66"/>
      <c r="BH1001" s="66"/>
      <c r="BI1001" s="66"/>
      <c r="BP1001" s="132"/>
      <c r="BQ1001" s="132"/>
      <c r="BR1001" s="132"/>
      <c r="BS1001" s="132"/>
      <c r="BU1001" s="66"/>
      <c r="BV1001" s="124"/>
    </row>
    <row r="1002" spans="2:74" s="10" customFormat="1" ht="14.25" customHeight="1">
      <c r="B1002" s="505"/>
      <c r="C1002" s="507"/>
      <c r="D1002" s="494"/>
      <c r="E1002" s="501"/>
      <c r="F1002" s="501"/>
      <c r="G1002" s="101" t="s">
        <v>154</v>
      </c>
      <c r="H1002" s="183">
        <v>4758809</v>
      </c>
      <c r="I1002" s="151">
        <f>IFERROR(H1002/E991,"-")</f>
        <v>1.3722422306540185E-3</v>
      </c>
      <c r="J1002" s="183">
        <v>21</v>
      </c>
      <c r="K1002" s="151">
        <f>IFERROR(J1002/F991,"-")</f>
        <v>3.5732516590096988E-3</v>
      </c>
      <c r="L1002" s="186">
        <f t="shared" si="963"/>
        <v>226609.95238095237</v>
      </c>
      <c r="M1002" s="86">
        <f t="shared" si="993"/>
        <v>3.0941505819949904E-4</v>
      </c>
      <c r="N1002" s="501"/>
      <c r="O1002" s="501"/>
      <c r="P1002" s="101" t="s">
        <v>154</v>
      </c>
      <c r="Q1002" s="183">
        <v>781550</v>
      </c>
      <c r="R1002" s="151">
        <f>IFERROR(Q1002/N991,"-")</f>
        <v>1.5194442988497989E-3</v>
      </c>
      <c r="S1002" s="183">
        <v>4</v>
      </c>
      <c r="T1002" s="151">
        <f>IFERROR(S1002/O991,"-")</f>
        <v>5.3763440860215058E-3</v>
      </c>
      <c r="U1002" s="186">
        <f t="shared" si="964"/>
        <v>195387.5</v>
      </c>
      <c r="V1002" s="86">
        <f t="shared" si="994"/>
        <v>5.8936201561809343E-5</v>
      </c>
      <c r="W1002" s="501"/>
      <c r="X1002" s="501"/>
      <c r="Y1002" s="101" t="s">
        <v>154</v>
      </c>
      <c r="Z1002" s="183">
        <v>170829</v>
      </c>
      <c r="AA1002" s="151">
        <f>IFERROR(Z1002/W991,"-")</f>
        <v>5.4306487032569433E-4</v>
      </c>
      <c r="AB1002" s="183">
        <v>2</v>
      </c>
      <c r="AC1002" s="151">
        <f>IFERROR(AB1002/X991,"-")</f>
        <v>4.7961630695443642E-3</v>
      </c>
      <c r="AD1002" s="186">
        <f t="shared" si="965"/>
        <v>85414.5</v>
      </c>
      <c r="AE1002" s="86">
        <f t="shared" si="995"/>
        <v>2.9468100780904672E-5</v>
      </c>
      <c r="AF1002" s="501"/>
      <c r="AG1002" s="501"/>
      <c r="AH1002" s="101" t="s">
        <v>154</v>
      </c>
      <c r="AI1002" s="183">
        <v>1013431</v>
      </c>
      <c r="AJ1002" s="151">
        <f>IFERROR(AI1002/AF991,"-")</f>
        <v>1.870599730556233E-3</v>
      </c>
      <c r="AK1002" s="183">
        <v>6</v>
      </c>
      <c r="AL1002" s="151">
        <f>IFERROR(AK1002/AG991,"-")</f>
        <v>8.9955022488755615E-3</v>
      </c>
      <c r="AM1002" s="186">
        <f t="shared" si="966"/>
        <v>168905.16666666666</v>
      </c>
      <c r="AN1002" s="86">
        <f t="shared" si="996"/>
        <v>8.8404302342714018E-5</v>
      </c>
      <c r="AO1002" s="501"/>
      <c r="AP1002" s="520"/>
      <c r="AQ1002" s="101" t="s">
        <v>154</v>
      </c>
      <c r="AR1002" s="183">
        <f t="shared" si="961"/>
        <v>6724619</v>
      </c>
      <c r="AS1002" s="151">
        <f>IFERROR(AR1002/AO991,"-")</f>
        <v>1.3897844636928545E-3</v>
      </c>
      <c r="AT1002" s="183">
        <f t="shared" si="962"/>
        <v>33</v>
      </c>
      <c r="AU1002" s="151">
        <f>IFERROR(AT1002/AP991,"-")</f>
        <v>4.2829331602855288E-3</v>
      </c>
      <c r="AV1002" s="186">
        <f t="shared" si="967"/>
        <v>203776.33333333334</v>
      </c>
      <c r="AW1002" s="86">
        <f t="shared" si="997"/>
        <v>4.8622366288492705E-4</v>
      </c>
      <c r="AX1002" s="98"/>
      <c r="AY1002" s="66"/>
      <c r="AZ1002" s="66"/>
      <c r="BA1002" s="66"/>
      <c r="BB1002" s="66"/>
      <c r="BC1002" s="66"/>
      <c r="BD1002" s="66"/>
      <c r="BE1002" s="66"/>
      <c r="BF1002" s="66"/>
      <c r="BG1002" s="66"/>
      <c r="BH1002" s="66"/>
      <c r="BI1002" s="66"/>
      <c r="BP1002" s="132"/>
      <c r="BQ1002" s="132"/>
      <c r="BR1002" s="132"/>
      <c r="BS1002" s="132"/>
      <c r="BU1002" s="66"/>
      <c r="BV1002" s="124"/>
    </row>
    <row r="1003" spans="2:74" s="10" customFormat="1" ht="14.25" customHeight="1">
      <c r="B1003" s="505"/>
      <c r="C1003" s="507"/>
      <c r="D1003" s="494"/>
      <c r="E1003" s="501"/>
      <c r="F1003" s="501"/>
      <c r="G1003" s="101" t="s">
        <v>155</v>
      </c>
      <c r="H1003" s="183">
        <v>20914358</v>
      </c>
      <c r="I1003" s="151">
        <f>IFERROR(H1003/E991,"-")</f>
        <v>6.0308294101773614E-3</v>
      </c>
      <c r="J1003" s="183">
        <v>580</v>
      </c>
      <c r="K1003" s="151">
        <f>IFERROR(J1003/F991,"-")</f>
        <v>9.8689807725029777E-2</v>
      </c>
      <c r="L1003" s="186">
        <f t="shared" si="963"/>
        <v>36059.237931034484</v>
      </c>
      <c r="M1003" s="86">
        <f t="shared" si="993"/>
        <v>8.5457492264623541E-3</v>
      </c>
      <c r="N1003" s="501"/>
      <c r="O1003" s="501"/>
      <c r="P1003" s="101" t="s">
        <v>155</v>
      </c>
      <c r="Q1003" s="183">
        <v>5691831</v>
      </c>
      <c r="R1003" s="151">
        <f>IFERROR(Q1003/N991,"-")</f>
        <v>1.1065728568826753E-2</v>
      </c>
      <c r="S1003" s="183">
        <v>88</v>
      </c>
      <c r="T1003" s="151">
        <f>IFERROR(S1003/O991,"-")</f>
        <v>0.11827956989247312</v>
      </c>
      <c r="U1003" s="186">
        <f t="shared" si="964"/>
        <v>64679.897727272728</v>
      </c>
      <c r="V1003" s="86">
        <f t="shared" si="994"/>
        <v>1.2965964343598054E-3</v>
      </c>
      <c r="W1003" s="501"/>
      <c r="X1003" s="501"/>
      <c r="Y1003" s="101" t="s">
        <v>155</v>
      </c>
      <c r="Z1003" s="183">
        <v>3569991</v>
      </c>
      <c r="AA1003" s="151">
        <f>IFERROR(Z1003/W991,"-")</f>
        <v>1.1348990507928371E-2</v>
      </c>
      <c r="AB1003" s="183">
        <v>61</v>
      </c>
      <c r="AC1003" s="151">
        <f>IFERROR(AB1003/X991,"-")</f>
        <v>0.14628297362110312</v>
      </c>
      <c r="AD1003" s="186">
        <f t="shared" si="965"/>
        <v>58524.442622950817</v>
      </c>
      <c r="AE1003" s="86">
        <f t="shared" si="995"/>
        <v>8.9877707381759246E-4</v>
      </c>
      <c r="AF1003" s="501"/>
      <c r="AG1003" s="501"/>
      <c r="AH1003" s="101" t="s">
        <v>155</v>
      </c>
      <c r="AI1003" s="183">
        <v>6506054</v>
      </c>
      <c r="AJ1003" s="151">
        <f>IFERROR(AI1003/AF991,"-")</f>
        <v>1.2008930908354197E-2</v>
      </c>
      <c r="AK1003" s="183">
        <v>121</v>
      </c>
      <c r="AL1003" s="151">
        <f>IFERROR(AK1003/AG991,"-")</f>
        <v>0.18140929535232383</v>
      </c>
      <c r="AM1003" s="186">
        <f t="shared" si="966"/>
        <v>53769.041322314049</v>
      </c>
      <c r="AN1003" s="86">
        <f t="shared" si="996"/>
        <v>1.7828200972447325E-3</v>
      </c>
      <c r="AO1003" s="501"/>
      <c r="AP1003" s="520"/>
      <c r="AQ1003" s="101" t="s">
        <v>155</v>
      </c>
      <c r="AR1003" s="183">
        <f t="shared" si="961"/>
        <v>36682234</v>
      </c>
      <c r="AS1003" s="151">
        <f>IFERROR(AR1003/AO991,"-")</f>
        <v>7.5811579669786194E-3</v>
      </c>
      <c r="AT1003" s="183">
        <f t="shared" si="962"/>
        <v>850</v>
      </c>
      <c r="AU1003" s="151">
        <f>IFERROR(AT1003/AP991,"-")</f>
        <v>0.11031797534068787</v>
      </c>
      <c r="AV1003" s="186">
        <f t="shared" si="967"/>
        <v>43155.569411764707</v>
      </c>
      <c r="AW1003" s="86">
        <f t="shared" si="997"/>
        <v>1.2523942831884485E-2</v>
      </c>
      <c r="AX1003" s="98"/>
      <c r="AY1003" s="66"/>
      <c r="AZ1003" s="66"/>
      <c r="BA1003" s="66"/>
      <c r="BB1003" s="66"/>
      <c r="BC1003" s="66"/>
      <c r="BD1003" s="66"/>
      <c r="BE1003" s="66"/>
      <c r="BF1003" s="66"/>
      <c r="BG1003" s="66"/>
      <c r="BH1003" s="66"/>
      <c r="BI1003" s="66"/>
      <c r="BP1003" s="132"/>
      <c r="BQ1003" s="132"/>
      <c r="BR1003" s="132"/>
      <c r="BS1003" s="132"/>
      <c r="BU1003" s="66"/>
      <c r="BV1003" s="124"/>
    </row>
    <row r="1004" spans="2:74" s="10" customFormat="1" ht="14.25" customHeight="1">
      <c r="B1004" s="505"/>
      <c r="C1004" s="507"/>
      <c r="D1004" s="494"/>
      <c r="E1004" s="501"/>
      <c r="F1004" s="501"/>
      <c r="G1004" s="101" t="s">
        <v>156</v>
      </c>
      <c r="H1004" s="183">
        <v>27211438</v>
      </c>
      <c r="I1004" s="151">
        <f>IFERROR(H1004/E991,"-")</f>
        <v>7.846644902206313E-3</v>
      </c>
      <c r="J1004" s="183">
        <v>414</v>
      </c>
      <c r="K1004" s="151">
        <f>IFERROR(J1004/F991,"-")</f>
        <v>7.0444104134762639E-2</v>
      </c>
      <c r="L1004" s="186">
        <f t="shared" si="963"/>
        <v>65728.111111111109</v>
      </c>
      <c r="M1004" s="86">
        <f t="shared" si="993"/>
        <v>6.099896861647267E-3</v>
      </c>
      <c r="N1004" s="501"/>
      <c r="O1004" s="501"/>
      <c r="P1004" s="101" t="s">
        <v>156</v>
      </c>
      <c r="Q1004" s="183">
        <v>3388269</v>
      </c>
      <c r="R1004" s="151">
        <f>IFERROR(Q1004/N991,"-")</f>
        <v>6.5872765850163257E-3</v>
      </c>
      <c r="S1004" s="183">
        <v>47</v>
      </c>
      <c r="T1004" s="151">
        <f>IFERROR(S1004/O991,"-")</f>
        <v>6.3172043010752688E-2</v>
      </c>
      <c r="U1004" s="186">
        <f t="shared" si="964"/>
        <v>72090.829787234048</v>
      </c>
      <c r="V1004" s="86">
        <f t="shared" si="994"/>
        <v>6.9250036835125973E-4</v>
      </c>
      <c r="W1004" s="501"/>
      <c r="X1004" s="501"/>
      <c r="Y1004" s="101" t="s">
        <v>156</v>
      </c>
      <c r="Z1004" s="183">
        <v>2720246</v>
      </c>
      <c r="AA1004" s="151">
        <f>IFERROR(Z1004/W991,"-")</f>
        <v>8.6476537428890211E-3</v>
      </c>
      <c r="AB1004" s="183">
        <v>33</v>
      </c>
      <c r="AC1004" s="151">
        <f>IFERROR(AB1004/X991,"-")</f>
        <v>7.9136690647482008E-2</v>
      </c>
      <c r="AD1004" s="186">
        <f t="shared" si="965"/>
        <v>82431.696969696975</v>
      </c>
      <c r="AE1004" s="86">
        <f t="shared" si="995"/>
        <v>4.8622366288492705E-4</v>
      </c>
      <c r="AF1004" s="501"/>
      <c r="AG1004" s="501"/>
      <c r="AH1004" s="101" t="s">
        <v>156</v>
      </c>
      <c r="AI1004" s="183">
        <v>7053168</v>
      </c>
      <c r="AJ1004" s="151">
        <f>IFERROR(AI1004/AF991,"-")</f>
        <v>1.3018798675359097E-2</v>
      </c>
      <c r="AK1004" s="183">
        <v>76</v>
      </c>
      <c r="AL1004" s="151">
        <f>IFERROR(AK1004/AG991,"-")</f>
        <v>0.11394302848575712</v>
      </c>
      <c r="AM1004" s="186">
        <f t="shared" si="966"/>
        <v>92804.84210526316</v>
      </c>
      <c r="AN1004" s="86">
        <f t="shared" si="996"/>
        <v>1.1197878296743775E-3</v>
      </c>
      <c r="AO1004" s="501"/>
      <c r="AP1004" s="520"/>
      <c r="AQ1004" s="101" t="s">
        <v>156</v>
      </c>
      <c r="AR1004" s="183">
        <f t="shared" si="961"/>
        <v>40373121</v>
      </c>
      <c r="AS1004" s="151">
        <f>IFERROR(AR1004/AO991,"-")</f>
        <v>8.3439576750135181E-3</v>
      </c>
      <c r="AT1004" s="183">
        <f t="shared" si="962"/>
        <v>570</v>
      </c>
      <c r="AU1004" s="151">
        <f>IFERROR(AT1004/AP991,"-")</f>
        <v>7.397793640493186E-2</v>
      </c>
      <c r="AV1004" s="186">
        <f t="shared" si="967"/>
        <v>70830.03684210527</v>
      </c>
      <c r="AW1004" s="86">
        <f t="shared" si="997"/>
        <v>8.3984087225578308E-3</v>
      </c>
      <c r="AX1004" s="98"/>
      <c r="AY1004" s="66"/>
      <c r="AZ1004" s="66"/>
      <c r="BA1004" s="66"/>
      <c r="BB1004" s="66"/>
      <c r="BC1004" s="66"/>
      <c r="BD1004" s="66"/>
      <c r="BE1004" s="66"/>
      <c r="BF1004" s="66"/>
      <c r="BG1004" s="66"/>
      <c r="BH1004" s="66"/>
      <c r="BI1004" s="66"/>
      <c r="BP1004" s="132"/>
      <c r="BQ1004" s="132"/>
      <c r="BR1004" s="132"/>
      <c r="BS1004" s="132"/>
      <c r="BU1004" s="66"/>
      <c r="BV1004" s="124"/>
    </row>
    <row r="1005" spans="2:74" s="10" customFormat="1" ht="14.25" customHeight="1">
      <c r="B1005" s="505"/>
      <c r="C1005" s="507"/>
      <c r="D1005" s="494"/>
      <c r="E1005" s="501"/>
      <c r="F1005" s="501"/>
      <c r="G1005" s="101" t="s">
        <v>157</v>
      </c>
      <c r="H1005" s="183">
        <v>12343219</v>
      </c>
      <c r="I1005" s="151">
        <f>IFERROR(H1005/E991,"-")</f>
        <v>3.5592700555981682E-3</v>
      </c>
      <c r="J1005" s="183">
        <v>255</v>
      </c>
      <c r="K1005" s="151">
        <f>IFERROR(J1005/F991,"-")</f>
        <v>4.3389484430832057E-2</v>
      </c>
      <c r="L1005" s="186">
        <f t="shared" si="963"/>
        <v>48404.780392156863</v>
      </c>
      <c r="M1005" s="86">
        <f t="shared" si="993"/>
        <v>3.7571828495653456E-3</v>
      </c>
      <c r="N1005" s="501"/>
      <c r="O1005" s="501"/>
      <c r="P1005" s="101" t="s">
        <v>157</v>
      </c>
      <c r="Q1005" s="183">
        <v>1919188</v>
      </c>
      <c r="R1005" s="151">
        <f>IFERROR(Q1005/N991,"-")</f>
        <v>3.7311742883001059E-3</v>
      </c>
      <c r="S1005" s="183">
        <v>51</v>
      </c>
      <c r="T1005" s="151">
        <f>IFERROR(S1005/O991,"-")</f>
        <v>6.8548387096774188E-2</v>
      </c>
      <c r="U1005" s="186">
        <f t="shared" si="964"/>
        <v>37631.137254901958</v>
      </c>
      <c r="V1005" s="86">
        <f t="shared" si="994"/>
        <v>7.5143656991306907E-4</v>
      </c>
      <c r="W1005" s="501"/>
      <c r="X1005" s="501"/>
      <c r="Y1005" s="101" t="s">
        <v>157</v>
      </c>
      <c r="Z1005" s="183">
        <v>571608</v>
      </c>
      <c r="AA1005" s="151">
        <f>IFERROR(Z1005/W991,"-")</f>
        <v>1.8171400897805962E-3</v>
      </c>
      <c r="AB1005" s="183">
        <v>23</v>
      </c>
      <c r="AC1005" s="151">
        <f>IFERROR(AB1005/X991,"-")</f>
        <v>5.5155875299760189E-2</v>
      </c>
      <c r="AD1005" s="186">
        <f t="shared" si="965"/>
        <v>24852.521739130436</v>
      </c>
      <c r="AE1005" s="86">
        <f t="shared" si="995"/>
        <v>3.3888315898040371E-4</v>
      </c>
      <c r="AF1005" s="501"/>
      <c r="AG1005" s="501"/>
      <c r="AH1005" s="101" t="s">
        <v>157</v>
      </c>
      <c r="AI1005" s="183">
        <v>1666185</v>
      </c>
      <c r="AJ1005" s="151">
        <f>IFERROR(AI1005/AF991,"-")</f>
        <v>3.075458725909151E-3</v>
      </c>
      <c r="AK1005" s="183">
        <v>49</v>
      </c>
      <c r="AL1005" s="151">
        <f>IFERROR(AK1005/AG991,"-")</f>
        <v>7.3463268365817097E-2</v>
      </c>
      <c r="AM1005" s="186">
        <f t="shared" si="966"/>
        <v>34003.775510204083</v>
      </c>
      <c r="AN1005" s="86">
        <f t="shared" si="996"/>
        <v>7.2196846913216445E-4</v>
      </c>
      <c r="AO1005" s="501"/>
      <c r="AP1005" s="520"/>
      <c r="AQ1005" s="101" t="s">
        <v>157</v>
      </c>
      <c r="AR1005" s="183">
        <f t="shared" si="961"/>
        <v>16500200</v>
      </c>
      <c r="AS1005" s="151">
        <f>IFERROR(AR1005/AO991,"-")</f>
        <v>3.4101146262449722E-3</v>
      </c>
      <c r="AT1005" s="183">
        <f t="shared" si="962"/>
        <v>378</v>
      </c>
      <c r="AU1005" s="151">
        <f>IFERROR(AT1005/AP991,"-")</f>
        <v>4.9059052563270603E-2</v>
      </c>
      <c r="AV1005" s="186">
        <f t="shared" si="967"/>
        <v>43651.322751322754</v>
      </c>
      <c r="AW1005" s="86">
        <f t="shared" si="997"/>
        <v>5.5694710475909827E-3</v>
      </c>
      <c r="AX1005" s="98"/>
      <c r="AY1005" s="66"/>
      <c r="AZ1005" s="66"/>
      <c r="BA1005" s="66"/>
      <c r="BB1005" s="66"/>
      <c r="BC1005" s="66"/>
      <c r="BD1005" s="66"/>
      <c r="BE1005" s="66"/>
      <c r="BF1005" s="66"/>
      <c r="BG1005" s="66"/>
      <c r="BH1005" s="66"/>
      <c r="BI1005" s="66"/>
      <c r="BP1005" s="132"/>
      <c r="BQ1005" s="132"/>
      <c r="BR1005" s="132"/>
      <c r="BS1005" s="132"/>
      <c r="BU1005" s="66"/>
      <c r="BV1005" s="124"/>
    </row>
    <row r="1006" spans="2:74" s="10" customFormat="1" ht="14.25" customHeight="1">
      <c r="B1006" s="505"/>
      <c r="C1006" s="507"/>
      <c r="D1006" s="494"/>
      <c r="E1006" s="501"/>
      <c r="F1006" s="501"/>
      <c r="G1006" s="102" t="s">
        <v>158</v>
      </c>
      <c r="H1006" s="184">
        <v>5620914</v>
      </c>
      <c r="I1006" s="152">
        <f>IFERROR(H1006/E991,"-")</f>
        <v>1.6208373913881398E-3</v>
      </c>
      <c r="J1006" s="184">
        <v>390</v>
      </c>
      <c r="K1006" s="152">
        <f>IFERROR(J1006/F991,"-")</f>
        <v>6.6360387953037267E-2</v>
      </c>
      <c r="L1006" s="187">
        <f t="shared" si="963"/>
        <v>14412.6</v>
      </c>
      <c r="M1006" s="87">
        <f t="shared" si="993"/>
        <v>5.7462796522764108E-3</v>
      </c>
      <c r="N1006" s="501"/>
      <c r="O1006" s="501"/>
      <c r="P1006" s="102" t="s">
        <v>158</v>
      </c>
      <c r="Q1006" s="184">
        <v>700231</v>
      </c>
      <c r="R1006" s="152">
        <f>IFERROR(Q1006/N991,"-")</f>
        <v>1.3613486031960763E-3</v>
      </c>
      <c r="S1006" s="184">
        <v>67</v>
      </c>
      <c r="T1006" s="152">
        <f>IFERROR(S1006/O991,"-")</f>
        <v>9.0053763440860218E-2</v>
      </c>
      <c r="U1006" s="187">
        <f t="shared" si="964"/>
        <v>10451.208955223881</v>
      </c>
      <c r="V1006" s="87">
        <f t="shared" si="994"/>
        <v>9.8718137616030642E-4</v>
      </c>
      <c r="W1006" s="501"/>
      <c r="X1006" s="501"/>
      <c r="Y1006" s="102" t="s">
        <v>158</v>
      </c>
      <c r="Z1006" s="184">
        <v>541978</v>
      </c>
      <c r="AA1006" s="152">
        <f>IFERROR(Z1006/W991,"-")</f>
        <v>1.7229464100906703E-3</v>
      </c>
      <c r="AB1006" s="184">
        <v>39</v>
      </c>
      <c r="AC1006" s="152">
        <f>IFERROR(AB1006/X991,"-")</f>
        <v>9.3525179856115109E-2</v>
      </c>
      <c r="AD1006" s="187">
        <f t="shared" si="965"/>
        <v>13896.871794871795</v>
      </c>
      <c r="AE1006" s="87">
        <f t="shared" si="995"/>
        <v>5.7462796522764106E-4</v>
      </c>
      <c r="AF1006" s="501"/>
      <c r="AG1006" s="501"/>
      <c r="AH1006" s="102" t="s">
        <v>158</v>
      </c>
      <c r="AI1006" s="184">
        <v>970262</v>
      </c>
      <c r="AJ1006" s="152">
        <f>IFERROR(AI1006/AF991,"-")</f>
        <v>1.7909180158974332E-3</v>
      </c>
      <c r="AK1006" s="184">
        <v>67</v>
      </c>
      <c r="AL1006" s="152">
        <f>IFERROR(AK1006/AG991,"-")</f>
        <v>0.10044977511244378</v>
      </c>
      <c r="AM1006" s="187">
        <f t="shared" si="966"/>
        <v>14481.522388059702</v>
      </c>
      <c r="AN1006" s="87">
        <f t="shared" si="996"/>
        <v>9.8718137616030642E-4</v>
      </c>
      <c r="AO1006" s="501"/>
      <c r="AP1006" s="520"/>
      <c r="AQ1006" s="102" t="s">
        <v>158</v>
      </c>
      <c r="AR1006" s="184">
        <f t="shared" si="961"/>
        <v>7833385</v>
      </c>
      <c r="AS1006" s="152">
        <f>IFERROR(AR1006/AO991,"-")</f>
        <v>1.6189343620991244E-3</v>
      </c>
      <c r="AT1006" s="184">
        <f t="shared" si="962"/>
        <v>563</v>
      </c>
      <c r="AU1006" s="152">
        <f>IFERROR(AT1006/AP991,"-")</f>
        <v>7.306943543153796E-2</v>
      </c>
      <c r="AV1006" s="187">
        <f t="shared" si="967"/>
        <v>13913.650088809947</v>
      </c>
      <c r="AW1006" s="87">
        <f t="shared" si="997"/>
        <v>8.2952703698246644E-3</v>
      </c>
      <c r="AX1006" s="98"/>
      <c r="AY1006" s="66"/>
      <c r="AZ1006" s="66"/>
      <c r="BA1006" s="66"/>
      <c r="BB1006" s="66"/>
      <c r="BC1006" s="66"/>
      <c r="BD1006" s="66"/>
      <c r="BE1006" s="66"/>
      <c r="BF1006" s="66"/>
      <c r="BG1006" s="66"/>
      <c r="BH1006" s="66"/>
      <c r="BI1006" s="66"/>
      <c r="BP1006" s="132"/>
      <c r="BQ1006" s="132"/>
      <c r="BR1006" s="132"/>
      <c r="BS1006" s="132"/>
      <c r="BU1006" s="66"/>
      <c r="BV1006" s="124"/>
    </row>
    <row r="1007" spans="2:74" s="10" customFormat="1" ht="14.25" customHeight="1">
      <c r="B1007" s="505"/>
      <c r="C1007" s="508"/>
      <c r="D1007" s="495"/>
      <c r="E1007" s="502"/>
      <c r="F1007" s="502"/>
      <c r="G1007" s="103" t="s">
        <v>81</v>
      </c>
      <c r="H1007" s="174">
        <v>623994328</v>
      </c>
      <c r="I1007" s="152">
        <f>IFERROR(H1007/E991,"-")</f>
        <v>0.1799339642692479</v>
      </c>
      <c r="J1007" s="184">
        <v>4482</v>
      </c>
      <c r="K1007" s="152">
        <f>IFERROR(J1007/F991,"-")</f>
        <v>0.7626339969372129</v>
      </c>
      <c r="L1007" s="187">
        <f t="shared" si="963"/>
        <v>139222.29540383758</v>
      </c>
      <c r="M1007" s="88">
        <f t="shared" si="993"/>
        <v>6.6038013850007363E-2</v>
      </c>
      <c r="N1007" s="502"/>
      <c r="O1007" s="502"/>
      <c r="P1007" s="103" t="s">
        <v>81</v>
      </c>
      <c r="Q1007" s="174">
        <v>95070308</v>
      </c>
      <c r="R1007" s="152">
        <f>IFERROR(Q1007/N991,"-")</f>
        <v>0.18483019318085142</v>
      </c>
      <c r="S1007" s="184">
        <v>598</v>
      </c>
      <c r="T1007" s="152">
        <f>IFERROR(S1007/O991,"-")</f>
        <v>0.80376344086021501</v>
      </c>
      <c r="U1007" s="187">
        <f t="shared" si="964"/>
        <v>158980.4481605351</v>
      </c>
      <c r="V1007" s="88">
        <f t="shared" si="994"/>
        <v>8.8109621334904967E-3</v>
      </c>
      <c r="W1007" s="502"/>
      <c r="X1007" s="502"/>
      <c r="Y1007" s="103" t="s">
        <v>81</v>
      </c>
      <c r="Z1007" s="174">
        <v>55468345</v>
      </c>
      <c r="AA1007" s="152">
        <f>IFERROR(Z1007/W991,"-")</f>
        <v>0.17633369969153875</v>
      </c>
      <c r="AB1007" s="184">
        <v>331</v>
      </c>
      <c r="AC1007" s="152">
        <f>IFERROR(AB1007/X991,"-")</f>
        <v>0.79376498800959228</v>
      </c>
      <c r="AD1007" s="187">
        <f t="shared" si="965"/>
        <v>167578.08157099699</v>
      </c>
      <c r="AE1007" s="88">
        <f t="shared" si="995"/>
        <v>4.8769706792397231E-3</v>
      </c>
      <c r="AF1007" s="502"/>
      <c r="AG1007" s="502"/>
      <c r="AH1007" s="103" t="s">
        <v>81</v>
      </c>
      <c r="AI1007" s="174">
        <v>90193115</v>
      </c>
      <c r="AJ1007" s="152">
        <f>IFERROR(AI1007/AF991,"-")</f>
        <v>0.16647923402483972</v>
      </c>
      <c r="AK1007" s="184">
        <v>571</v>
      </c>
      <c r="AL1007" s="152">
        <f>IFERROR(AK1007/AG991,"-")</f>
        <v>0.85607196401799102</v>
      </c>
      <c r="AM1007" s="187">
        <f t="shared" si="966"/>
        <v>157956.41856392295</v>
      </c>
      <c r="AN1007" s="88">
        <f t="shared" si="996"/>
        <v>8.4131427729482837E-3</v>
      </c>
      <c r="AO1007" s="502"/>
      <c r="AP1007" s="521"/>
      <c r="AQ1007" s="103" t="s">
        <v>81</v>
      </c>
      <c r="AR1007" s="174">
        <f t="shared" si="961"/>
        <v>864726096</v>
      </c>
      <c r="AS1007" s="152">
        <f>IFERROR(AR1007/AO991,"-")</f>
        <v>0.1787139009021293</v>
      </c>
      <c r="AT1007" s="184">
        <f t="shared" si="962"/>
        <v>5982</v>
      </c>
      <c r="AU1007" s="152">
        <f>IFERROR(AT1007/AP991,"-")</f>
        <v>0.77637897469175865</v>
      </c>
      <c r="AV1007" s="187">
        <f t="shared" si="967"/>
        <v>144554.68004012035</v>
      </c>
      <c r="AW1007" s="88">
        <f t="shared" si="997"/>
        <v>8.8139089435685866E-2</v>
      </c>
      <c r="AX1007" s="98"/>
      <c r="AY1007" s="66"/>
      <c r="AZ1007" s="66"/>
      <c r="BA1007" s="66"/>
      <c r="BB1007" s="66"/>
      <c r="BC1007" s="66"/>
      <c r="BD1007" s="66"/>
      <c r="BE1007" s="66"/>
      <c r="BF1007" s="66"/>
      <c r="BG1007" s="66"/>
      <c r="BH1007" s="66"/>
      <c r="BI1007" s="66"/>
      <c r="BP1007" s="132"/>
      <c r="BQ1007" s="132"/>
      <c r="BR1007" s="132"/>
      <c r="BS1007" s="132"/>
      <c r="BU1007" s="66"/>
      <c r="BV1007" s="124"/>
    </row>
    <row r="1008" spans="2:74" s="10" customFormat="1" ht="14.25" customHeight="1">
      <c r="B1008" s="505">
        <v>60</v>
      </c>
      <c r="C1008" s="506" t="s">
        <v>50</v>
      </c>
      <c r="D1008" s="493">
        <f>BL64</f>
        <v>8747</v>
      </c>
      <c r="E1008" s="503">
        <f t="shared" ref="E1008" si="998">VLOOKUP(C1008,$AY$5:$BI$78,2,0)</f>
        <v>312374330</v>
      </c>
      <c r="F1008" s="503">
        <f t="shared" ref="F1008" si="999">VLOOKUP(C1008,$AY$5:$BI$78,7,0)</f>
        <v>620</v>
      </c>
      <c r="G1008" s="99" t="s">
        <v>144</v>
      </c>
      <c r="H1008" s="182">
        <v>3859717</v>
      </c>
      <c r="I1008" s="150">
        <f>IFERROR(H1008/E1008,"-")</f>
        <v>1.2356063316726442E-2</v>
      </c>
      <c r="J1008" s="182">
        <v>109</v>
      </c>
      <c r="K1008" s="150">
        <f>IFERROR(J1008/F1008,"-")</f>
        <v>0.17580645161290323</v>
      </c>
      <c r="L1008" s="185">
        <f t="shared" si="963"/>
        <v>35410.247706422015</v>
      </c>
      <c r="M1008" s="85">
        <f>IFERROR(J1008/$BL$64,0)</f>
        <v>1.2461415342403109E-2</v>
      </c>
      <c r="N1008" s="503">
        <f t="shared" ref="N1008" si="1000">VLOOKUP(C1008,$AY$5:$BI$78,3,0)</f>
        <v>58705200</v>
      </c>
      <c r="O1008" s="503">
        <f t="shared" ref="O1008" si="1001">VLOOKUP(C1008,$AY$5:$BI$78,8,0)</f>
        <v>73</v>
      </c>
      <c r="P1008" s="99" t="s">
        <v>144</v>
      </c>
      <c r="Q1008" s="182">
        <v>1158880</v>
      </c>
      <c r="R1008" s="150">
        <f>IFERROR(Q1008/N1008,"-")</f>
        <v>1.9740670332440736E-2</v>
      </c>
      <c r="S1008" s="182">
        <v>20</v>
      </c>
      <c r="T1008" s="150">
        <f>IFERROR(S1008/O1008,"-")</f>
        <v>0.27397260273972601</v>
      </c>
      <c r="U1008" s="185">
        <f t="shared" si="964"/>
        <v>57944</v>
      </c>
      <c r="V1008" s="85">
        <f>IFERROR(S1008/$BL$64,0)</f>
        <v>2.2864982279638731E-3</v>
      </c>
      <c r="W1008" s="503">
        <f t="shared" ref="W1008" si="1002">VLOOKUP(C1008,$AY$5:$BI$78,4,0)</f>
        <v>18263310</v>
      </c>
      <c r="X1008" s="503">
        <f t="shared" ref="X1008" si="1003">VLOOKUP(C1008,$AY$5:$BI$78,9,0)</f>
        <v>37</v>
      </c>
      <c r="Y1008" s="99" t="s">
        <v>144</v>
      </c>
      <c r="Z1008" s="182">
        <v>70493</v>
      </c>
      <c r="AA1008" s="150">
        <f>IFERROR(Z1008/W1008,"-")</f>
        <v>3.8598151156608524E-3</v>
      </c>
      <c r="AB1008" s="182">
        <v>4</v>
      </c>
      <c r="AC1008" s="150">
        <f>IFERROR(AB1008/X1008,"-")</f>
        <v>0.10810810810810811</v>
      </c>
      <c r="AD1008" s="185">
        <f t="shared" si="965"/>
        <v>17623.25</v>
      </c>
      <c r="AE1008" s="85">
        <f>IFERROR(AB1008/$BL$64,0)</f>
        <v>4.5729964559277465E-4</v>
      </c>
      <c r="AF1008" s="503">
        <f t="shared" ref="AF1008" si="1004">VLOOKUP(C1008,$AY$5:$BI$78,5,0)</f>
        <v>75514750</v>
      </c>
      <c r="AG1008" s="503">
        <f t="shared" ref="AG1008" si="1005">VLOOKUP(C1008,$AY$5:$BI$78,10,0)</f>
        <v>83</v>
      </c>
      <c r="AH1008" s="99" t="s">
        <v>144</v>
      </c>
      <c r="AI1008" s="182">
        <v>420372</v>
      </c>
      <c r="AJ1008" s="150">
        <f>IFERROR(AI1008/AF1008,"-")</f>
        <v>5.5667535150417634E-3</v>
      </c>
      <c r="AK1008" s="182">
        <v>22</v>
      </c>
      <c r="AL1008" s="150">
        <f>IFERROR(AK1008/AG1008,"-")</f>
        <v>0.26506024096385544</v>
      </c>
      <c r="AM1008" s="185">
        <f t="shared" si="966"/>
        <v>19107.81818181818</v>
      </c>
      <c r="AN1008" s="85">
        <f>IFERROR(AK1008/$BL$64,0)</f>
        <v>2.5151480507602606E-3</v>
      </c>
      <c r="AO1008" s="503">
        <f t="shared" ref="AO1008" si="1006">VLOOKUP(C1008,$AY$5:$BI$78,6,0)</f>
        <v>464857590</v>
      </c>
      <c r="AP1008" s="519">
        <f t="shared" ref="AP1008" si="1007">VLOOKUP(C1008,$AY$5:$BI$78,11,0)</f>
        <v>813</v>
      </c>
      <c r="AQ1008" s="99" t="s">
        <v>144</v>
      </c>
      <c r="AR1008" s="182">
        <f t="shared" si="961"/>
        <v>5509462</v>
      </c>
      <c r="AS1008" s="150">
        <f>IFERROR(AR1008/AO1008,"-")</f>
        <v>1.1851935127056869E-2</v>
      </c>
      <c r="AT1008" s="182">
        <f t="shared" si="962"/>
        <v>155</v>
      </c>
      <c r="AU1008" s="150">
        <f>IFERROR(AT1008/AP1008,"-")</f>
        <v>0.19065190651906519</v>
      </c>
      <c r="AV1008" s="185">
        <f t="shared" si="967"/>
        <v>35544.916129032259</v>
      </c>
      <c r="AW1008" s="85">
        <f>IFERROR(AT1008/$BL$64,0)</f>
        <v>1.7720361266720018E-2</v>
      </c>
      <c r="AX1008" s="98"/>
      <c r="AY1008" s="66"/>
      <c r="AZ1008" s="66"/>
      <c r="BA1008" s="66"/>
      <c r="BB1008" s="66"/>
      <c r="BC1008" s="66"/>
      <c r="BD1008" s="66"/>
      <c r="BE1008" s="66"/>
      <c r="BF1008" s="66"/>
      <c r="BG1008" s="66"/>
      <c r="BH1008" s="66"/>
      <c r="BI1008" s="66"/>
      <c r="BP1008" s="132"/>
      <c r="BQ1008" s="132"/>
      <c r="BR1008" s="132"/>
      <c r="BS1008" s="132"/>
      <c r="BU1008" s="66"/>
      <c r="BV1008" s="124"/>
    </row>
    <row r="1009" spans="2:74" s="10" customFormat="1" ht="14.25" customHeight="1">
      <c r="B1009" s="505"/>
      <c r="C1009" s="507"/>
      <c r="D1009" s="494"/>
      <c r="E1009" s="501"/>
      <c r="F1009" s="501"/>
      <c r="G1009" s="100" t="s">
        <v>145</v>
      </c>
      <c r="H1009" s="183">
        <v>7000175</v>
      </c>
      <c r="I1009" s="151">
        <f>IFERROR(H1009/E1008,"-")</f>
        <v>2.2409571874872049E-2</v>
      </c>
      <c r="J1009" s="183">
        <v>124</v>
      </c>
      <c r="K1009" s="151">
        <f>IFERROR(J1009/F1008,"-")</f>
        <v>0.2</v>
      </c>
      <c r="L1009" s="186">
        <f t="shared" si="963"/>
        <v>56453.024193548386</v>
      </c>
      <c r="M1009" s="86">
        <f t="shared" ref="M1009:M1024" si="1008">IFERROR(J1009/$BL$64,0)</f>
        <v>1.4176289013376015E-2</v>
      </c>
      <c r="N1009" s="501"/>
      <c r="O1009" s="501"/>
      <c r="P1009" s="100" t="s">
        <v>145</v>
      </c>
      <c r="Q1009" s="183">
        <v>2104203</v>
      </c>
      <c r="R1009" s="151">
        <f>IFERROR(Q1009/N1008,"-")</f>
        <v>3.5843553893011179E-2</v>
      </c>
      <c r="S1009" s="183">
        <v>21</v>
      </c>
      <c r="T1009" s="151">
        <f>IFERROR(S1009/O1008,"-")</f>
        <v>0.28767123287671231</v>
      </c>
      <c r="U1009" s="186">
        <f t="shared" si="964"/>
        <v>100200.14285714286</v>
      </c>
      <c r="V1009" s="86">
        <f t="shared" ref="V1009:V1024" si="1009">IFERROR(S1009/$BL$64,0)</f>
        <v>2.4008231393620669E-3</v>
      </c>
      <c r="W1009" s="501"/>
      <c r="X1009" s="501"/>
      <c r="Y1009" s="100" t="s">
        <v>145</v>
      </c>
      <c r="Z1009" s="183">
        <v>393129</v>
      </c>
      <c r="AA1009" s="151">
        <f>IFERROR(Z1009/W1008,"-")</f>
        <v>2.1525616112303848E-2</v>
      </c>
      <c r="AB1009" s="183">
        <v>10</v>
      </c>
      <c r="AC1009" s="151">
        <f>IFERROR(AB1009/X1008,"-")</f>
        <v>0.27027027027027029</v>
      </c>
      <c r="AD1009" s="186">
        <f t="shared" si="965"/>
        <v>39312.9</v>
      </c>
      <c r="AE1009" s="86">
        <f t="shared" ref="AE1009:AE1024" si="1010">IFERROR(AB1009/$BL$64,0)</f>
        <v>1.1432491139819366E-3</v>
      </c>
      <c r="AF1009" s="501"/>
      <c r="AG1009" s="501"/>
      <c r="AH1009" s="100" t="s">
        <v>145</v>
      </c>
      <c r="AI1009" s="183">
        <v>1097442</v>
      </c>
      <c r="AJ1009" s="151">
        <f>IFERROR(AI1009/AF1008,"-")</f>
        <v>1.4532816436523991E-2</v>
      </c>
      <c r="AK1009" s="183">
        <v>19</v>
      </c>
      <c r="AL1009" s="151">
        <f>IFERROR(AK1009/AG1008,"-")</f>
        <v>0.2289156626506024</v>
      </c>
      <c r="AM1009" s="186">
        <f t="shared" si="966"/>
        <v>57760.105263157893</v>
      </c>
      <c r="AN1009" s="86">
        <f t="shared" ref="AN1009:AN1024" si="1011">IFERROR(AK1009/$BL$64,0)</f>
        <v>2.1721733165656798E-3</v>
      </c>
      <c r="AO1009" s="501"/>
      <c r="AP1009" s="520"/>
      <c r="AQ1009" s="100" t="s">
        <v>145</v>
      </c>
      <c r="AR1009" s="183">
        <f t="shared" si="961"/>
        <v>10594949</v>
      </c>
      <c r="AS1009" s="151">
        <f>IFERROR(AR1009/AO1008,"-")</f>
        <v>2.279181673682041E-2</v>
      </c>
      <c r="AT1009" s="183">
        <f t="shared" si="962"/>
        <v>174</v>
      </c>
      <c r="AU1009" s="151">
        <f>IFERROR(AT1009/AP1008,"-")</f>
        <v>0.2140221402214022</v>
      </c>
      <c r="AV1009" s="186">
        <f t="shared" si="967"/>
        <v>60890.511494252874</v>
      </c>
      <c r="AW1009" s="86">
        <f t="shared" ref="AW1009:AW1024" si="1012">IFERROR(AT1009/$BL$64,0)</f>
        <v>1.9892534583285697E-2</v>
      </c>
      <c r="AX1009" s="98"/>
      <c r="AY1009" s="66"/>
      <c r="AZ1009" s="66"/>
      <c r="BA1009" s="66"/>
      <c r="BB1009" s="66"/>
      <c r="BC1009" s="66"/>
      <c r="BD1009" s="66"/>
      <c r="BE1009" s="66"/>
      <c r="BF1009" s="66"/>
      <c r="BG1009" s="66"/>
      <c r="BH1009" s="66"/>
      <c r="BI1009" s="66"/>
      <c r="BP1009" s="132"/>
      <c r="BQ1009" s="132"/>
      <c r="BR1009" s="132"/>
      <c r="BS1009" s="132"/>
      <c r="BU1009" s="66"/>
      <c r="BV1009" s="124"/>
    </row>
    <row r="1010" spans="2:74" s="10" customFormat="1" ht="14.25" customHeight="1">
      <c r="B1010" s="505"/>
      <c r="C1010" s="507"/>
      <c r="D1010" s="494"/>
      <c r="E1010" s="501"/>
      <c r="F1010" s="501"/>
      <c r="G1010" s="101" t="s">
        <v>146</v>
      </c>
      <c r="H1010" s="183">
        <v>7175302</v>
      </c>
      <c r="I1010" s="151">
        <f>IFERROR(H1010/E1008,"-")</f>
        <v>2.2970203729608639E-2</v>
      </c>
      <c r="J1010" s="183">
        <v>142</v>
      </c>
      <c r="K1010" s="151">
        <f>IFERROR(J1010/F1008,"-")</f>
        <v>0.22903225806451613</v>
      </c>
      <c r="L1010" s="186">
        <f t="shared" si="963"/>
        <v>50530.295774647886</v>
      </c>
      <c r="M1010" s="86">
        <f t="shared" si="1008"/>
        <v>1.6234137418543501E-2</v>
      </c>
      <c r="N1010" s="501"/>
      <c r="O1010" s="501"/>
      <c r="P1010" s="101" t="s">
        <v>146</v>
      </c>
      <c r="Q1010" s="183">
        <v>663312</v>
      </c>
      <c r="R1010" s="151">
        <f>IFERROR(Q1010/N1008,"-")</f>
        <v>1.1299033135054476E-2</v>
      </c>
      <c r="S1010" s="183">
        <v>25</v>
      </c>
      <c r="T1010" s="151">
        <f>IFERROR(S1010/O1008,"-")</f>
        <v>0.34246575342465752</v>
      </c>
      <c r="U1010" s="186">
        <f t="shared" si="964"/>
        <v>26532.48</v>
      </c>
      <c r="V1010" s="86">
        <f t="shared" si="1009"/>
        <v>2.8581227849548418E-3</v>
      </c>
      <c r="W1010" s="501"/>
      <c r="X1010" s="501"/>
      <c r="Y1010" s="101" t="s">
        <v>146</v>
      </c>
      <c r="Z1010" s="183">
        <v>155072</v>
      </c>
      <c r="AA1010" s="151">
        <f>IFERROR(Z1010/W1008,"-")</f>
        <v>8.490903346655124E-3</v>
      </c>
      <c r="AB1010" s="183">
        <v>8</v>
      </c>
      <c r="AC1010" s="151">
        <f>IFERROR(AB1010/X1008,"-")</f>
        <v>0.21621621621621623</v>
      </c>
      <c r="AD1010" s="186">
        <f t="shared" si="965"/>
        <v>19384</v>
      </c>
      <c r="AE1010" s="86">
        <f t="shared" si="1010"/>
        <v>9.1459929118554929E-4</v>
      </c>
      <c r="AF1010" s="501"/>
      <c r="AG1010" s="501"/>
      <c r="AH1010" s="101" t="s">
        <v>146</v>
      </c>
      <c r="AI1010" s="183">
        <v>1015256</v>
      </c>
      <c r="AJ1010" s="151">
        <f>IFERROR(AI1010/AF1008,"-")</f>
        <v>1.3444472768565082E-2</v>
      </c>
      <c r="AK1010" s="183">
        <v>21</v>
      </c>
      <c r="AL1010" s="151">
        <f>IFERROR(AK1010/AG1008,"-")</f>
        <v>0.25301204819277107</v>
      </c>
      <c r="AM1010" s="186">
        <f t="shared" si="966"/>
        <v>48345.523809523809</v>
      </c>
      <c r="AN1010" s="86">
        <f t="shared" si="1011"/>
        <v>2.4008231393620669E-3</v>
      </c>
      <c r="AO1010" s="501"/>
      <c r="AP1010" s="520"/>
      <c r="AQ1010" s="101" t="s">
        <v>146</v>
      </c>
      <c r="AR1010" s="183">
        <f t="shared" si="961"/>
        <v>9008942</v>
      </c>
      <c r="AS1010" s="151">
        <f>IFERROR(AR1010/AO1008,"-")</f>
        <v>1.9380004099750204E-2</v>
      </c>
      <c r="AT1010" s="183">
        <f t="shared" si="962"/>
        <v>196</v>
      </c>
      <c r="AU1010" s="151">
        <f>IFERROR(AT1010/AP1008,"-")</f>
        <v>0.24108241082410825</v>
      </c>
      <c r="AV1010" s="186">
        <f t="shared" si="967"/>
        <v>45963.989795918365</v>
      </c>
      <c r="AW1010" s="86">
        <f t="shared" si="1012"/>
        <v>2.240768263404596E-2</v>
      </c>
      <c r="AX1010" s="98"/>
      <c r="AY1010" s="66"/>
      <c r="AZ1010" s="66"/>
      <c r="BA1010" s="66"/>
      <c r="BB1010" s="66"/>
      <c r="BC1010" s="66"/>
      <c r="BD1010" s="66"/>
      <c r="BE1010" s="66"/>
      <c r="BF1010" s="66"/>
      <c r="BG1010" s="66"/>
      <c r="BH1010" s="66"/>
      <c r="BI1010" s="66"/>
      <c r="BP1010" s="132"/>
      <c r="BQ1010" s="132"/>
      <c r="BR1010" s="132"/>
      <c r="BS1010" s="132"/>
      <c r="BU1010" s="66"/>
      <c r="BV1010" s="124"/>
    </row>
    <row r="1011" spans="2:74" s="10" customFormat="1" ht="14.25" customHeight="1">
      <c r="B1011" s="505"/>
      <c r="C1011" s="507"/>
      <c r="D1011" s="494"/>
      <c r="E1011" s="501"/>
      <c r="F1011" s="501"/>
      <c r="G1011" s="101" t="s">
        <v>147</v>
      </c>
      <c r="H1011" s="183">
        <v>370040</v>
      </c>
      <c r="I1011" s="151">
        <f>IFERROR(H1011/E1008,"-")</f>
        <v>1.1846043815444119E-3</v>
      </c>
      <c r="J1011" s="183">
        <v>15</v>
      </c>
      <c r="K1011" s="151">
        <f>IFERROR(J1011/F1008,"-")</f>
        <v>2.4193548387096774E-2</v>
      </c>
      <c r="L1011" s="186">
        <f t="shared" si="963"/>
        <v>24669.333333333332</v>
      </c>
      <c r="M1011" s="86">
        <f t="shared" si="1008"/>
        <v>1.7148736709729051E-3</v>
      </c>
      <c r="N1011" s="501"/>
      <c r="O1011" s="501"/>
      <c r="P1011" s="101" t="s">
        <v>147</v>
      </c>
      <c r="Q1011" s="183">
        <v>135550</v>
      </c>
      <c r="R1011" s="151">
        <f>IFERROR(Q1011/N1008,"-")</f>
        <v>2.3089947738871514E-3</v>
      </c>
      <c r="S1011" s="183">
        <v>4</v>
      </c>
      <c r="T1011" s="151">
        <f>IFERROR(S1011/O1008,"-")</f>
        <v>5.4794520547945202E-2</v>
      </c>
      <c r="U1011" s="186">
        <f t="shared" si="964"/>
        <v>33887.5</v>
      </c>
      <c r="V1011" s="86">
        <f t="shared" si="1009"/>
        <v>4.5729964559277465E-4</v>
      </c>
      <c r="W1011" s="501"/>
      <c r="X1011" s="501"/>
      <c r="Y1011" s="101" t="s">
        <v>147</v>
      </c>
      <c r="Z1011" s="183">
        <v>4550</v>
      </c>
      <c r="AA1011" s="151">
        <f>IFERROR(Z1011/W1008,"-")</f>
        <v>2.4913337177105357E-4</v>
      </c>
      <c r="AB1011" s="183">
        <v>2</v>
      </c>
      <c r="AC1011" s="151">
        <f>IFERROR(AB1011/X1008,"-")</f>
        <v>5.4054054054054057E-2</v>
      </c>
      <c r="AD1011" s="186">
        <f t="shared" si="965"/>
        <v>2275</v>
      </c>
      <c r="AE1011" s="86">
        <f t="shared" si="1010"/>
        <v>2.2864982279638732E-4</v>
      </c>
      <c r="AF1011" s="501"/>
      <c r="AG1011" s="501"/>
      <c r="AH1011" s="101" t="s">
        <v>147</v>
      </c>
      <c r="AI1011" s="183">
        <v>1127304</v>
      </c>
      <c r="AJ1011" s="151">
        <f>IFERROR(AI1011/AF1008,"-")</f>
        <v>1.4928262359340394E-2</v>
      </c>
      <c r="AK1011" s="183">
        <v>4</v>
      </c>
      <c r="AL1011" s="151">
        <f>IFERROR(AK1011/AG1008,"-")</f>
        <v>4.8192771084337352E-2</v>
      </c>
      <c r="AM1011" s="186">
        <f t="shared" si="966"/>
        <v>281826</v>
      </c>
      <c r="AN1011" s="86">
        <f t="shared" si="1011"/>
        <v>4.5729964559277465E-4</v>
      </c>
      <c r="AO1011" s="501"/>
      <c r="AP1011" s="520"/>
      <c r="AQ1011" s="101" t="s">
        <v>147</v>
      </c>
      <c r="AR1011" s="183">
        <f t="shared" si="961"/>
        <v>1637444</v>
      </c>
      <c r="AS1011" s="151">
        <f>IFERROR(AR1011/AO1008,"-")</f>
        <v>3.52246372916058E-3</v>
      </c>
      <c r="AT1011" s="183">
        <f t="shared" si="962"/>
        <v>25</v>
      </c>
      <c r="AU1011" s="151">
        <f>IFERROR(AT1011/AP1008,"-")</f>
        <v>3.0750307503075031E-2</v>
      </c>
      <c r="AV1011" s="186">
        <f t="shared" si="967"/>
        <v>65497.760000000002</v>
      </c>
      <c r="AW1011" s="86">
        <f t="shared" si="1012"/>
        <v>2.8581227849548418E-3</v>
      </c>
      <c r="AX1011" s="98"/>
      <c r="AY1011" s="66"/>
      <c r="AZ1011" s="66"/>
      <c r="BA1011" s="66"/>
      <c r="BB1011" s="66"/>
      <c r="BC1011" s="66"/>
      <c r="BD1011" s="66"/>
      <c r="BE1011" s="66"/>
      <c r="BF1011" s="66"/>
      <c r="BG1011" s="66"/>
      <c r="BH1011" s="66"/>
      <c r="BI1011" s="66"/>
      <c r="BP1011" s="132"/>
      <c r="BQ1011" s="132"/>
      <c r="BR1011" s="132"/>
      <c r="BS1011" s="132"/>
      <c r="BU1011" s="66"/>
      <c r="BV1011" s="124"/>
    </row>
    <row r="1012" spans="2:74" s="10" customFormat="1" ht="14.25" customHeight="1">
      <c r="B1012" s="505"/>
      <c r="C1012" s="507"/>
      <c r="D1012" s="494"/>
      <c r="E1012" s="501"/>
      <c r="F1012" s="501"/>
      <c r="G1012" s="101" t="s">
        <v>148</v>
      </c>
      <c r="H1012" s="183">
        <v>10389008</v>
      </c>
      <c r="I1012" s="151">
        <f>IFERROR(H1012/E1008,"-")</f>
        <v>3.3258200185655458E-2</v>
      </c>
      <c r="J1012" s="183">
        <v>152</v>
      </c>
      <c r="K1012" s="151">
        <f>IFERROR(J1012/F1008,"-")</f>
        <v>0.24516129032258063</v>
      </c>
      <c r="L1012" s="186">
        <f t="shared" si="963"/>
        <v>68348.736842105267</v>
      </c>
      <c r="M1012" s="86">
        <f t="shared" si="1008"/>
        <v>1.7377386532525439E-2</v>
      </c>
      <c r="N1012" s="501"/>
      <c r="O1012" s="501"/>
      <c r="P1012" s="101" t="s">
        <v>148</v>
      </c>
      <c r="Q1012" s="183">
        <v>1008515</v>
      </c>
      <c r="R1012" s="151">
        <f>IFERROR(Q1012/N1008,"-")</f>
        <v>1.717931290584139E-2</v>
      </c>
      <c r="S1012" s="183">
        <v>32</v>
      </c>
      <c r="T1012" s="151">
        <f>IFERROR(S1012/O1008,"-")</f>
        <v>0.43835616438356162</v>
      </c>
      <c r="U1012" s="186">
        <f t="shared" si="964"/>
        <v>31516.09375</v>
      </c>
      <c r="V1012" s="86">
        <f t="shared" si="1009"/>
        <v>3.6583971647421972E-3</v>
      </c>
      <c r="W1012" s="501"/>
      <c r="X1012" s="501"/>
      <c r="Y1012" s="101" t="s">
        <v>148</v>
      </c>
      <c r="Z1012" s="183">
        <v>178598</v>
      </c>
      <c r="AA1012" s="151">
        <f>IFERROR(Z1012/W1008,"-")</f>
        <v>9.7790597651794767E-3</v>
      </c>
      <c r="AB1012" s="183">
        <v>8</v>
      </c>
      <c r="AC1012" s="151">
        <f>IFERROR(AB1012/X1008,"-")</f>
        <v>0.21621621621621623</v>
      </c>
      <c r="AD1012" s="186">
        <f t="shared" si="965"/>
        <v>22324.75</v>
      </c>
      <c r="AE1012" s="86">
        <f t="shared" si="1010"/>
        <v>9.1459929118554929E-4</v>
      </c>
      <c r="AF1012" s="501"/>
      <c r="AG1012" s="501"/>
      <c r="AH1012" s="101" t="s">
        <v>148</v>
      </c>
      <c r="AI1012" s="183">
        <v>7288911</v>
      </c>
      <c r="AJ1012" s="151">
        <f>IFERROR(AI1012/AF1008,"-")</f>
        <v>9.6523010405251949E-2</v>
      </c>
      <c r="AK1012" s="183">
        <v>24</v>
      </c>
      <c r="AL1012" s="151">
        <f>IFERROR(AK1012/AG1008,"-")</f>
        <v>0.28915662650602408</v>
      </c>
      <c r="AM1012" s="186">
        <f t="shared" si="966"/>
        <v>303704.625</v>
      </c>
      <c r="AN1012" s="86">
        <f t="shared" si="1011"/>
        <v>2.7437978735566481E-3</v>
      </c>
      <c r="AO1012" s="501"/>
      <c r="AP1012" s="520"/>
      <c r="AQ1012" s="101" t="s">
        <v>148</v>
      </c>
      <c r="AR1012" s="183">
        <f t="shared" si="961"/>
        <v>18865032</v>
      </c>
      <c r="AS1012" s="151">
        <f>IFERROR(AR1012/AO1008,"-")</f>
        <v>4.058238997452962E-2</v>
      </c>
      <c r="AT1012" s="183">
        <f t="shared" si="962"/>
        <v>216</v>
      </c>
      <c r="AU1012" s="151">
        <f>IFERROR(AT1012/AP1008,"-")</f>
        <v>0.26568265682656828</v>
      </c>
      <c r="AV1012" s="186">
        <f t="shared" si="967"/>
        <v>87338.111111111109</v>
      </c>
      <c r="AW1012" s="86">
        <f t="shared" si="1012"/>
        <v>2.4694180862009831E-2</v>
      </c>
      <c r="AX1012" s="98"/>
      <c r="AY1012" s="66"/>
      <c r="AZ1012" s="66"/>
      <c r="BA1012" s="66"/>
      <c r="BB1012" s="66"/>
      <c r="BC1012" s="66"/>
      <c r="BD1012" s="66"/>
      <c r="BE1012" s="66"/>
      <c r="BF1012" s="66"/>
      <c r="BG1012" s="66"/>
      <c r="BH1012" s="66"/>
      <c r="BI1012" s="66"/>
      <c r="BP1012" s="132"/>
      <c r="BQ1012" s="132"/>
      <c r="BR1012" s="132"/>
      <c r="BS1012" s="132"/>
      <c r="BU1012" s="66"/>
      <c r="BV1012" s="124"/>
    </row>
    <row r="1013" spans="2:74" s="10" customFormat="1" ht="14.25" customHeight="1">
      <c r="B1013" s="505"/>
      <c r="C1013" s="507"/>
      <c r="D1013" s="494"/>
      <c r="E1013" s="501"/>
      <c r="F1013" s="501"/>
      <c r="G1013" s="101" t="s">
        <v>149</v>
      </c>
      <c r="H1013" s="183">
        <v>11575527</v>
      </c>
      <c r="I1013" s="151">
        <f>IFERROR(H1013/E1008,"-")</f>
        <v>3.7056588484719599E-2</v>
      </c>
      <c r="J1013" s="183">
        <v>169</v>
      </c>
      <c r="K1013" s="151">
        <f>IFERROR(J1013/F1008,"-")</f>
        <v>0.27258064516129032</v>
      </c>
      <c r="L1013" s="186">
        <f t="shared" si="963"/>
        <v>68494.242603550301</v>
      </c>
      <c r="M1013" s="86">
        <f t="shared" si="1008"/>
        <v>1.932091002629473E-2</v>
      </c>
      <c r="N1013" s="501"/>
      <c r="O1013" s="501"/>
      <c r="P1013" s="101" t="s">
        <v>149</v>
      </c>
      <c r="Q1013" s="183">
        <v>1461087</v>
      </c>
      <c r="R1013" s="151">
        <f>IFERROR(Q1013/N1008,"-")</f>
        <v>2.4888544796713069E-2</v>
      </c>
      <c r="S1013" s="183">
        <v>28</v>
      </c>
      <c r="T1013" s="151">
        <f>IFERROR(S1013/O1008,"-")</f>
        <v>0.38356164383561642</v>
      </c>
      <c r="U1013" s="186">
        <f t="shared" si="964"/>
        <v>52181.678571428572</v>
      </c>
      <c r="V1013" s="86">
        <f t="shared" si="1009"/>
        <v>3.2010975191494226E-3</v>
      </c>
      <c r="W1013" s="501"/>
      <c r="X1013" s="501"/>
      <c r="Y1013" s="101" t="s">
        <v>149</v>
      </c>
      <c r="Z1013" s="183">
        <v>1133928</v>
      </c>
      <c r="AA1013" s="151">
        <f>IFERROR(Z1013/W1008,"-")</f>
        <v>6.2087759557276308E-2</v>
      </c>
      <c r="AB1013" s="183">
        <v>10</v>
      </c>
      <c r="AC1013" s="151">
        <f>IFERROR(AB1013/X1008,"-")</f>
        <v>0.27027027027027029</v>
      </c>
      <c r="AD1013" s="186">
        <f t="shared" si="965"/>
        <v>113392.8</v>
      </c>
      <c r="AE1013" s="86">
        <f t="shared" si="1010"/>
        <v>1.1432491139819366E-3</v>
      </c>
      <c r="AF1013" s="501"/>
      <c r="AG1013" s="501"/>
      <c r="AH1013" s="101" t="s">
        <v>149</v>
      </c>
      <c r="AI1013" s="183">
        <v>3445306</v>
      </c>
      <c r="AJ1013" s="151">
        <f>IFERROR(AI1013/AF1008,"-")</f>
        <v>4.5624278700518772E-2</v>
      </c>
      <c r="AK1013" s="183">
        <v>28</v>
      </c>
      <c r="AL1013" s="151">
        <f>IFERROR(AK1013/AG1008,"-")</f>
        <v>0.33734939759036142</v>
      </c>
      <c r="AM1013" s="186">
        <f t="shared" si="966"/>
        <v>123046.64285714286</v>
      </c>
      <c r="AN1013" s="86">
        <f t="shared" si="1011"/>
        <v>3.2010975191494226E-3</v>
      </c>
      <c r="AO1013" s="501"/>
      <c r="AP1013" s="520"/>
      <c r="AQ1013" s="101" t="s">
        <v>149</v>
      </c>
      <c r="AR1013" s="183">
        <f t="shared" si="961"/>
        <v>17615848</v>
      </c>
      <c r="AS1013" s="151">
        <f>IFERROR(AR1013/AO1008,"-")</f>
        <v>3.7895149781248062E-2</v>
      </c>
      <c r="AT1013" s="183">
        <f t="shared" si="962"/>
        <v>235</v>
      </c>
      <c r="AU1013" s="151">
        <f>IFERROR(AT1013/AP1008,"-")</f>
        <v>0.28905289052890532</v>
      </c>
      <c r="AV1013" s="186">
        <f t="shared" si="967"/>
        <v>74961.055319148931</v>
      </c>
      <c r="AW1013" s="86">
        <f t="shared" si="1012"/>
        <v>2.6866354178575511E-2</v>
      </c>
      <c r="AX1013" s="98"/>
      <c r="AY1013" s="66"/>
      <c r="AZ1013" s="66"/>
      <c r="BA1013" s="66"/>
      <c r="BB1013" s="66"/>
      <c r="BC1013" s="66"/>
      <c r="BD1013" s="66"/>
      <c r="BE1013" s="66"/>
      <c r="BF1013" s="66"/>
      <c r="BG1013" s="66"/>
      <c r="BH1013" s="66"/>
      <c r="BI1013" s="66"/>
      <c r="BP1013" s="132"/>
      <c r="BQ1013" s="132"/>
      <c r="BR1013" s="132"/>
      <c r="BS1013" s="132"/>
      <c r="BU1013" s="66"/>
      <c r="BV1013" s="124"/>
    </row>
    <row r="1014" spans="2:74" s="10" customFormat="1" ht="14.25" customHeight="1">
      <c r="B1014" s="505"/>
      <c r="C1014" s="507"/>
      <c r="D1014" s="494"/>
      <c r="E1014" s="501"/>
      <c r="F1014" s="501"/>
      <c r="G1014" s="101" t="s">
        <v>150</v>
      </c>
      <c r="H1014" s="183">
        <v>9339997</v>
      </c>
      <c r="I1014" s="151">
        <f>IFERROR(H1014/E1008,"-")</f>
        <v>2.9900014511435688E-2</v>
      </c>
      <c r="J1014" s="183">
        <v>48</v>
      </c>
      <c r="K1014" s="151">
        <f>IFERROR(J1014/F1008,"-")</f>
        <v>7.7419354838709681E-2</v>
      </c>
      <c r="L1014" s="186">
        <f t="shared" si="963"/>
        <v>194583.27083333334</v>
      </c>
      <c r="M1014" s="86">
        <f t="shared" si="1008"/>
        <v>5.4875957471132962E-3</v>
      </c>
      <c r="N1014" s="501"/>
      <c r="O1014" s="501"/>
      <c r="P1014" s="101" t="s">
        <v>150</v>
      </c>
      <c r="Q1014" s="183">
        <v>589194</v>
      </c>
      <c r="R1014" s="151">
        <f>IFERROR(Q1014/N1008,"-")</f>
        <v>1.0036487398049918E-2</v>
      </c>
      <c r="S1014" s="183">
        <v>8</v>
      </c>
      <c r="T1014" s="151">
        <f>IFERROR(S1014/O1008,"-")</f>
        <v>0.1095890410958904</v>
      </c>
      <c r="U1014" s="186">
        <f t="shared" si="964"/>
        <v>73649.25</v>
      </c>
      <c r="V1014" s="86">
        <f t="shared" si="1009"/>
        <v>9.1459929118554929E-4</v>
      </c>
      <c r="W1014" s="501"/>
      <c r="X1014" s="501"/>
      <c r="Y1014" s="101" t="s">
        <v>150</v>
      </c>
      <c r="Z1014" s="183">
        <v>302473</v>
      </c>
      <c r="AA1014" s="151">
        <f>IFERROR(Z1014/W1008,"-")</f>
        <v>1.6561784254880415E-2</v>
      </c>
      <c r="AB1014" s="183">
        <v>3</v>
      </c>
      <c r="AC1014" s="151">
        <f>IFERROR(AB1014/X1008,"-")</f>
        <v>8.1081081081081086E-2</v>
      </c>
      <c r="AD1014" s="186">
        <f t="shared" si="965"/>
        <v>100824.33333333333</v>
      </c>
      <c r="AE1014" s="86">
        <f t="shared" si="1010"/>
        <v>3.4297473419458101E-4</v>
      </c>
      <c r="AF1014" s="501"/>
      <c r="AG1014" s="501"/>
      <c r="AH1014" s="101" t="s">
        <v>150</v>
      </c>
      <c r="AI1014" s="183">
        <v>4523579</v>
      </c>
      <c r="AJ1014" s="151">
        <f>IFERROR(AI1014/AF1008,"-")</f>
        <v>5.9903250689434848E-2</v>
      </c>
      <c r="AK1014" s="183">
        <v>13</v>
      </c>
      <c r="AL1014" s="151">
        <f>IFERROR(AK1014/AG1008,"-")</f>
        <v>0.15662650602409639</v>
      </c>
      <c r="AM1014" s="186">
        <f t="shared" si="966"/>
        <v>347967.61538461538</v>
      </c>
      <c r="AN1014" s="86">
        <f t="shared" si="1011"/>
        <v>1.4862238481765176E-3</v>
      </c>
      <c r="AO1014" s="501"/>
      <c r="AP1014" s="520"/>
      <c r="AQ1014" s="101" t="s">
        <v>150</v>
      </c>
      <c r="AR1014" s="183">
        <f t="shared" si="961"/>
        <v>14755243</v>
      </c>
      <c r="AS1014" s="151">
        <f>IFERROR(AR1014/AO1008,"-")</f>
        <v>3.1741426444171862E-2</v>
      </c>
      <c r="AT1014" s="183">
        <f t="shared" si="962"/>
        <v>72</v>
      </c>
      <c r="AU1014" s="151">
        <f>IFERROR(AT1014/AP1008,"-")</f>
        <v>8.8560885608856083E-2</v>
      </c>
      <c r="AV1014" s="186">
        <f t="shared" si="967"/>
        <v>204933.93055555556</v>
      </c>
      <c r="AW1014" s="86">
        <f t="shared" si="1012"/>
        <v>8.2313936206699443E-3</v>
      </c>
      <c r="AX1014" s="98"/>
      <c r="AY1014" s="66"/>
      <c r="AZ1014" s="66"/>
      <c r="BA1014" s="66"/>
      <c r="BB1014" s="66"/>
      <c r="BC1014" s="66"/>
      <c r="BD1014" s="66"/>
      <c r="BE1014" s="66"/>
      <c r="BF1014" s="66"/>
      <c r="BG1014" s="66"/>
      <c r="BH1014" s="66"/>
      <c r="BI1014" s="66"/>
      <c r="BP1014" s="132"/>
      <c r="BQ1014" s="132"/>
      <c r="BR1014" s="132"/>
      <c r="BS1014" s="132"/>
      <c r="BU1014" s="66"/>
      <c r="BV1014" s="124"/>
    </row>
    <row r="1015" spans="2:74" s="10" customFormat="1" ht="14.25" customHeight="1">
      <c r="B1015" s="505"/>
      <c r="C1015" s="507"/>
      <c r="D1015" s="494"/>
      <c r="E1015" s="501"/>
      <c r="F1015" s="501"/>
      <c r="G1015" s="101" t="s">
        <v>160</v>
      </c>
      <c r="H1015" s="183">
        <v>0</v>
      </c>
      <c r="I1015" s="151">
        <f>IFERROR(H1015/E1008,"-")</f>
        <v>0</v>
      </c>
      <c r="J1015" s="183">
        <v>0</v>
      </c>
      <c r="K1015" s="151">
        <f>IFERROR(J1015/F1008,"-")</f>
        <v>0</v>
      </c>
      <c r="L1015" s="186" t="str">
        <f t="shared" si="963"/>
        <v>-</v>
      </c>
      <c r="M1015" s="86">
        <f t="shared" si="1008"/>
        <v>0</v>
      </c>
      <c r="N1015" s="501"/>
      <c r="O1015" s="501"/>
      <c r="P1015" s="101" t="s">
        <v>160</v>
      </c>
      <c r="Q1015" s="183">
        <v>3929</v>
      </c>
      <c r="R1015" s="151">
        <f>IFERROR(Q1015/N1008,"-")</f>
        <v>6.6927631623774379E-5</v>
      </c>
      <c r="S1015" s="183">
        <v>1</v>
      </c>
      <c r="T1015" s="151">
        <f>IFERROR(S1015/O1008,"-")</f>
        <v>1.3698630136986301E-2</v>
      </c>
      <c r="U1015" s="186">
        <f t="shared" si="964"/>
        <v>3929</v>
      </c>
      <c r="V1015" s="86">
        <f t="shared" si="1009"/>
        <v>1.1432491139819366E-4</v>
      </c>
      <c r="W1015" s="501"/>
      <c r="X1015" s="501"/>
      <c r="Y1015" s="101" t="s">
        <v>160</v>
      </c>
      <c r="Z1015" s="183">
        <v>658</v>
      </c>
      <c r="AA1015" s="151">
        <f>IFERROR(Z1015/W1008,"-")</f>
        <v>3.6028518379198515E-5</v>
      </c>
      <c r="AB1015" s="183">
        <v>1</v>
      </c>
      <c r="AC1015" s="151">
        <f>IFERROR(AB1015/X1008,"-")</f>
        <v>2.7027027027027029E-2</v>
      </c>
      <c r="AD1015" s="186">
        <f t="shared" si="965"/>
        <v>658</v>
      </c>
      <c r="AE1015" s="86">
        <f t="shared" si="1010"/>
        <v>1.1432491139819366E-4</v>
      </c>
      <c r="AF1015" s="501"/>
      <c r="AG1015" s="501"/>
      <c r="AH1015" s="101" t="s">
        <v>160</v>
      </c>
      <c r="AI1015" s="183">
        <v>0</v>
      </c>
      <c r="AJ1015" s="151">
        <f>IFERROR(AI1015/AF1008,"-")</f>
        <v>0</v>
      </c>
      <c r="AK1015" s="183">
        <v>0</v>
      </c>
      <c r="AL1015" s="151">
        <f>IFERROR(AK1015/AG1008,"-")</f>
        <v>0</v>
      </c>
      <c r="AM1015" s="186" t="str">
        <f t="shared" si="966"/>
        <v>-</v>
      </c>
      <c r="AN1015" s="86">
        <f t="shared" si="1011"/>
        <v>0</v>
      </c>
      <c r="AO1015" s="501"/>
      <c r="AP1015" s="520"/>
      <c r="AQ1015" s="101" t="s">
        <v>160</v>
      </c>
      <c r="AR1015" s="183">
        <f t="shared" si="961"/>
        <v>4587</v>
      </c>
      <c r="AS1015" s="151">
        <f>IFERROR(AR1015/AO1008,"-")</f>
        <v>9.8675381421652159E-6</v>
      </c>
      <c r="AT1015" s="183">
        <f t="shared" si="962"/>
        <v>2</v>
      </c>
      <c r="AU1015" s="151">
        <f>IFERROR(AT1015/AP1008,"-")</f>
        <v>2.4600246002460025E-3</v>
      </c>
      <c r="AV1015" s="186">
        <f t="shared" si="967"/>
        <v>2293.5</v>
      </c>
      <c r="AW1015" s="86">
        <f t="shared" si="1012"/>
        <v>2.2864982279638732E-4</v>
      </c>
      <c r="AX1015" s="98"/>
      <c r="AY1015" s="66"/>
      <c r="AZ1015" s="66"/>
      <c r="BA1015" s="66"/>
      <c r="BB1015" s="66"/>
      <c r="BC1015" s="66"/>
      <c r="BD1015" s="66"/>
      <c r="BE1015" s="66"/>
      <c r="BF1015" s="66"/>
      <c r="BG1015" s="66"/>
      <c r="BH1015" s="66"/>
      <c r="BI1015" s="66"/>
      <c r="BP1015" s="132"/>
      <c r="BQ1015" s="132"/>
      <c r="BR1015" s="132"/>
      <c r="BS1015" s="132"/>
      <c r="BU1015" s="66"/>
      <c r="BV1015" s="124"/>
    </row>
    <row r="1016" spans="2:74" s="10" customFormat="1" ht="14.25" customHeight="1">
      <c r="B1016" s="505"/>
      <c r="C1016" s="507"/>
      <c r="D1016" s="494"/>
      <c r="E1016" s="501"/>
      <c r="F1016" s="501"/>
      <c r="G1016" s="101" t="s">
        <v>151</v>
      </c>
      <c r="H1016" s="183">
        <v>117379</v>
      </c>
      <c r="I1016" s="151">
        <f>IFERROR(H1016/E1008,"-")</f>
        <v>3.7576391120230652E-4</v>
      </c>
      <c r="J1016" s="183">
        <v>4</v>
      </c>
      <c r="K1016" s="151">
        <f>IFERROR(J1016/F1008,"-")</f>
        <v>6.4516129032258064E-3</v>
      </c>
      <c r="L1016" s="186">
        <f t="shared" si="963"/>
        <v>29344.75</v>
      </c>
      <c r="M1016" s="86">
        <f t="shared" si="1008"/>
        <v>4.5729964559277465E-4</v>
      </c>
      <c r="N1016" s="501"/>
      <c r="O1016" s="501"/>
      <c r="P1016" s="101" t="s">
        <v>151</v>
      </c>
      <c r="Q1016" s="183">
        <v>23418</v>
      </c>
      <c r="R1016" s="151">
        <f>IFERROR(Q1016/N1008,"-")</f>
        <v>3.9890844422640583E-4</v>
      </c>
      <c r="S1016" s="183">
        <v>1</v>
      </c>
      <c r="T1016" s="151">
        <f>IFERROR(S1016/O1008,"-")</f>
        <v>1.3698630136986301E-2</v>
      </c>
      <c r="U1016" s="186">
        <f t="shared" si="964"/>
        <v>23418</v>
      </c>
      <c r="V1016" s="86">
        <f t="shared" si="1009"/>
        <v>1.1432491139819366E-4</v>
      </c>
      <c r="W1016" s="501"/>
      <c r="X1016" s="501"/>
      <c r="Y1016" s="101" t="s">
        <v>151</v>
      </c>
      <c r="Z1016" s="183">
        <v>0</v>
      </c>
      <c r="AA1016" s="151">
        <f>IFERROR(Z1016/W1008,"-")</f>
        <v>0</v>
      </c>
      <c r="AB1016" s="183">
        <v>0</v>
      </c>
      <c r="AC1016" s="151">
        <f>IFERROR(AB1016/X1008,"-")</f>
        <v>0</v>
      </c>
      <c r="AD1016" s="186" t="str">
        <f t="shared" si="965"/>
        <v>-</v>
      </c>
      <c r="AE1016" s="86">
        <f t="shared" si="1010"/>
        <v>0</v>
      </c>
      <c r="AF1016" s="501"/>
      <c r="AG1016" s="501"/>
      <c r="AH1016" s="101" t="s">
        <v>151</v>
      </c>
      <c r="AI1016" s="183">
        <v>14678</v>
      </c>
      <c r="AJ1016" s="151">
        <f>IFERROR(AI1016/AF1008,"-")</f>
        <v>1.9437262256711437E-4</v>
      </c>
      <c r="AK1016" s="183">
        <v>1</v>
      </c>
      <c r="AL1016" s="151">
        <f>IFERROR(AK1016/AG1008,"-")</f>
        <v>1.2048192771084338E-2</v>
      </c>
      <c r="AM1016" s="186">
        <f t="shared" si="966"/>
        <v>14678</v>
      </c>
      <c r="AN1016" s="86">
        <f t="shared" si="1011"/>
        <v>1.1432491139819366E-4</v>
      </c>
      <c r="AO1016" s="501"/>
      <c r="AP1016" s="520"/>
      <c r="AQ1016" s="101" t="s">
        <v>151</v>
      </c>
      <c r="AR1016" s="183">
        <f t="shared" si="961"/>
        <v>155475</v>
      </c>
      <c r="AS1016" s="151">
        <f>IFERROR(AR1016/AO1008,"-")</f>
        <v>3.3445726894552804E-4</v>
      </c>
      <c r="AT1016" s="183">
        <f t="shared" si="962"/>
        <v>6</v>
      </c>
      <c r="AU1016" s="151">
        <f>IFERROR(AT1016/AP1008,"-")</f>
        <v>7.3800738007380072E-3</v>
      </c>
      <c r="AV1016" s="186">
        <f t="shared" si="967"/>
        <v>25912.5</v>
      </c>
      <c r="AW1016" s="86">
        <f t="shared" si="1012"/>
        <v>6.8594946838916203E-4</v>
      </c>
      <c r="AX1016" s="98"/>
      <c r="AY1016" s="66"/>
      <c r="AZ1016" s="66"/>
      <c r="BA1016" s="66"/>
      <c r="BB1016" s="66"/>
      <c r="BC1016" s="66"/>
      <c r="BD1016" s="66"/>
      <c r="BE1016" s="66"/>
      <c r="BF1016" s="66"/>
      <c r="BG1016" s="66"/>
      <c r="BH1016" s="66"/>
      <c r="BI1016" s="66"/>
      <c r="BP1016" s="132"/>
      <c r="BQ1016" s="132"/>
      <c r="BR1016" s="132"/>
      <c r="BS1016" s="132"/>
      <c r="BU1016" s="66"/>
      <c r="BV1016" s="124"/>
    </row>
    <row r="1017" spans="2:74" s="10" customFormat="1" ht="14.25" customHeight="1">
      <c r="B1017" s="505"/>
      <c r="C1017" s="507"/>
      <c r="D1017" s="494"/>
      <c r="E1017" s="501"/>
      <c r="F1017" s="501"/>
      <c r="G1017" s="101" t="s">
        <v>152</v>
      </c>
      <c r="H1017" s="183">
        <v>111357</v>
      </c>
      <c r="I1017" s="151">
        <f>IFERROR(H1017/E1008,"-")</f>
        <v>3.5648575860891004E-4</v>
      </c>
      <c r="J1017" s="183">
        <v>10</v>
      </c>
      <c r="K1017" s="151">
        <f>IFERROR(J1017/F1008,"-")</f>
        <v>1.6129032258064516E-2</v>
      </c>
      <c r="L1017" s="186">
        <f t="shared" si="963"/>
        <v>11135.7</v>
      </c>
      <c r="M1017" s="86">
        <f t="shared" si="1008"/>
        <v>1.1432491139819366E-3</v>
      </c>
      <c r="N1017" s="501"/>
      <c r="O1017" s="501"/>
      <c r="P1017" s="101" t="s">
        <v>152</v>
      </c>
      <c r="Q1017" s="183">
        <v>18075</v>
      </c>
      <c r="R1017" s="151">
        <f>IFERROR(Q1017/N1008,"-")</f>
        <v>3.0789436029516975E-4</v>
      </c>
      <c r="S1017" s="183">
        <v>2</v>
      </c>
      <c r="T1017" s="151">
        <f>IFERROR(S1017/O1008,"-")</f>
        <v>2.7397260273972601E-2</v>
      </c>
      <c r="U1017" s="186">
        <f t="shared" si="964"/>
        <v>9037.5</v>
      </c>
      <c r="V1017" s="86">
        <f t="shared" si="1009"/>
        <v>2.2864982279638732E-4</v>
      </c>
      <c r="W1017" s="501"/>
      <c r="X1017" s="501"/>
      <c r="Y1017" s="101" t="s">
        <v>152</v>
      </c>
      <c r="Z1017" s="183">
        <v>0</v>
      </c>
      <c r="AA1017" s="151">
        <f>IFERROR(Z1017/W1008,"-")</f>
        <v>0</v>
      </c>
      <c r="AB1017" s="183">
        <v>0</v>
      </c>
      <c r="AC1017" s="151">
        <f>IFERROR(AB1017/X1008,"-")</f>
        <v>0</v>
      </c>
      <c r="AD1017" s="186" t="str">
        <f t="shared" si="965"/>
        <v>-</v>
      </c>
      <c r="AE1017" s="86">
        <f t="shared" si="1010"/>
        <v>0</v>
      </c>
      <c r="AF1017" s="501"/>
      <c r="AG1017" s="501"/>
      <c r="AH1017" s="101" t="s">
        <v>152</v>
      </c>
      <c r="AI1017" s="183">
        <v>49885</v>
      </c>
      <c r="AJ1017" s="151">
        <f>IFERROR(AI1017/AF1008,"-")</f>
        <v>6.6059941931874238E-4</v>
      </c>
      <c r="AK1017" s="183">
        <v>3</v>
      </c>
      <c r="AL1017" s="151">
        <f>IFERROR(AK1017/AG1008,"-")</f>
        <v>3.614457831325301E-2</v>
      </c>
      <c r="AM1017" s="186">
        <f t="shared" si="966"/>
        <v>16628.333333333332</v>
      </c>
      <c r="AN1017" s="86">
        <f t="shared" si="1011"/>
        <v>3.4297473419458101E-4</v>
      </c>
      <c r="AO1017" s="501"/>
      <c r="AP1017" s="520"/>
      <c r="AQ1017" s="101" t="s">
        <v>152</v>
      </c>
      <c r="AR1017" s="183">
        <f t="shared" si="961"/>
        <v>179317</v>
      </c>
      <c r="AS1017" s="151">
        <f>IFERROR(AR1017/AO1008,"-")</f>
        <v>3.8574609484164817E-4</v>
      </c>
      <c r="AT1017" s="183">
        <f t="shared" si="962"/>
        <v>15</v>
      </c>
      <c r="AU1017" s="151">
        <f>IFERROR(AT1017/AP1008,"-")</f>
        <v>1.8450184501845018E-2</v>
      </c>
      <c r="AV1017" s="186">
        <f t="shared" si="967"/>
        <v>11954.466666666667</v>
      </c>
      <c r="AW1017" s="86">
        <f t="shared" si="1012"/>
        <v>1.7148736709729051E-3</v>
      </c>
      <c r="AX1017" s="98"/>
      <c r="AY1017" s="66"/>
      <c r="AZ1017" s="66"/>
      <c r="BA1017" s="66"/>
      <c r="BB1017" s="66"/>
      <c r="BC1017" s="66"/>
      <c r="BD1017" s="66"/>
      <c r="BE1017" s="66"/>
      <c r="BF1017" s="66"/>
      <c r="BG1017" s="66"/>
      <c r="BH1017" s="66"/>
      <c r="BI1017" s="66"/>
      <c r="BP1017" s="132"/>
      <c r="BQ1017" s="132"/>
      <c r="BR1017" s="132"/>
      <c r="BS1017" s="132"/>
      <c r="BU1017" s="66"/>
      <c r="BV1017" s="124"/>
    </row>
    <row r="1018" spans="2:74" s="10" customFormat="1" ht="14.25" customHeight="1">
      <c r="B1018" s="505"/>
      <c r="C1018" s="507"/>
      <c r="D1018" s="494"/>
      <c r="E1018" s="501"/>
      <c r="F1018" s="501"/>
      <c r="G1018" s="101" t="s">
        <v>153</v>
      </c>
      <c r="H1018" s="183">
        <v>5258</v>
      </c>
      <c r="I1018" s="151">
        <f>IFERROR(H1018/E1008,"-")</f>
        <v>1.6832369036213698E-5</v>
      </c>
      <c r="J1018" s="183">
        <v>2</v>
      </c>
      <c r="K1018" s="151">
        <f>IFERROR(J1018/F1008,"-")</f>
        <v>3.2258064516129032E-3</v>
      </c>
      <c r="L1018" s="186">
        <f t="shared" si="963"/>
        <v>2629</v>
      </c>
      <c r="M1018" s="86">
        <f t="shared" si="1008"/>
        <v>2.2864982279638732E-4</v>
      </c>
      <c r="N1018" s="501"/>
      <c r="O1018" s="501"/>
      <c r="P1018" s="101" t="s">
        <v>153</v>
      </c>
      <c r="Q1018" s="183">
        <v>3475</v>
      </c>
      <c r="R1018" s="151">
        <f>IFERROR(Q1018/N1008,"-")</f>
        <v>5.9194074800869427E-5</v>
      </c>
      <c r="S1018" s="183">
        <v>1</v>
      </c>
      <c r="T1018" s="151">
        <f>IFERROR(S1018/O1008,"-")</f>
        <v>1.3698630136986301E-2</v>
      </c>
      <c r="U1018" s="186">
        <f t="shared" si="964"/>
        <v>3475</v>
      </c>
      <c r="V1018" s="86">
        <f t="shared" si="1009"/>
        <v>1.1432491139819366E-4</v>
      </c>
      <c r="W1018" s="501"/>
      <c r="X1018" s="501"/>
      <c r="Y1018" s="101" t="s">
        <v>153</v>
      </c>
      <c r="Z1018" s="183">
        <v>0</v>
      </c>
      <c r="AA1018" s="151">
        <f>IFERROR(Z1018/W1008,"-")</f>
        <v>0</v>
      </c>
      <c r="AB1018" s="183">
        <v>0</v>
      </c>
      <c r="AC1018" s="151">
        <f>IFERROR(AB1018/X1008,"-")</f>
        <v>0</v>
      </c>
      <c r="AD1018" s="186" t="str">
        <f t="shared" si="965"/>
        <v>-</v>
      </c>
      <c r="AE1018" s="86">
        <f t="shared" si="1010"/>
        <v>0</v>
      </c>
      <c r="AF1018" s="501"/>
      <c r="AG1018" s="501"/>
      <c r="AH1018" s="101" t="s">
        <v>153</v>
      </c>
      <c r="AI1018" s="183">
        <v>0</v>
      </c>
      <c r="AJ1018" s="151">
        <f>IFERROR(AI1018/AF1008,"-")</f>
        <v>0</v>
      </c>
      <c r="AK1018" s="183">
        <v>0</v>
      </c>
      <c r="AL1018" s="151">
        <f>IFERROR(AK1018/AG1008,"-")</f>
        <v>0</v>
      </c>
      <c r="AM1018" s="186" t="str">
        <f t="shared" si="966"/>
        <v>-</v>
      </c>
      <c r="AN1018" s="86">
        <f t="shared" si="1011"/>
        <v>0</v>
      </c>
      <c r="AO1018" s="501"/>
      <c r="AP1018" s="520"/>
      <c r="AQ1018" s="101" t="s">
        <v>153</v>
      </c>
      <c r="AR1018" s="183">
        <f t="shared" si="961"/>
        <v>8733</v>
      </c>
      <c r="AS1018" s="151">
        <f>IFERROR(AR1018/AO1008,"-")</f>
        <v>1.8786398647379297E-5</v>
      </c>
      <c r="AT1018" s="183">
        <f t="shared" si="962"/>
        <v>3</v>
      </c>
      <c r="AU1018" s="151">
        <f>IFERROR(AT1018/AP1008,"-")</f>
        <v>3.6900369003690036E-3</v>
      </c>
      <c r="AV1018" s="186">
        <f t="shared" si="967"/>
        <v>2911</v>
      </c>
      <c r="AW1018" s="86">
        <f t="shared" si="1012"/>
        <v>3.4297473419458101E-4</v>
      </c>
      <c r="AX1018" s="98"/>
      <c r="AY1018" s="66"/>
      <c r="AZ1018" s="66"/>
      <c r="BA1018" s="66"/>
      <c r="BB1018" s="66"/>
      <c r="BC1018" s="66"/>
      <c r="BD1018" s="66"/>
      <c r="BE1018" s="66"/>
      <c r="BF1018" s="66"/>
      <c r="BG1018" s="66"/>
      <c r="BH1018" s="66"/>
      <c r="BI1018" s="66"/>
      <c r="BP1018" s="132"/>
      <c r="BQ1018" s="132"/>
      <c r="BR1018" s="132"/>
      <c r="BS1018" s="132"/>
      <c r="BU1018" s="66"/>
      <c r="BV1018" s="124"/>
    </row>
    <row r="1019" spans="2:74" s="10" customFormat="1" ht="14.25" customHeight="1">
      <c r="B1019" s="505"/>
      <c r="C1019" s="507"/>
      <c r="D1019" s="494"/>
      <c r="E1019" s="501"/>
      <c r="F1019" s="501"/>
      <c r="G1019" s="101" t="s">
        <v>154</v>
      </c>
      <c r="H1019" s="183">
        <v>12808</v>
      </c>
      <c r="I1019" s="151">
        <f>IFERROR(H1019/E1008,"-")</f>
        <v>4.1002088743975857E-5</v>
      </c>
      <c r="J1019" s="183">
        <v>2</v>
      </c>
      <c r="K1019" s="151">
        <f>IFERROR(J1019/F1008,"-")</f>
        <v>3.2258064516129032E-3</v>
      </c>
      <c r="L1019" s="186">
        <f t="shared" si="963"/>
        <v>6404</v>
      </c>
      <c r="M1019" s="86">
        <f t="shared" si="1008"/>
        <v>2.2864982279638732E-4</v>
      </c>
      <c r="N1019" s="501"/>
      <c r="O1019" s="501"/>
      <c r="P1019" s="101" t="s">
        <v>154</v>
      </c>
      <c r="Q1019" s="183">
        <v>0</v>
      </c>
      <c r="R1019" s="151">
        <f>IFERROR(Q1019/N1008,"-")</f>
        <v>0</v>
      </c>
      <c r="S1019" s="183">
        <v>0</v>
      </c>
      <c r="T1019" s="151">
        <f>IFERROR(S1019/O1008,"-")</f>
        <v>0</v>
      </c>
      <c r="U1019" s="186" t="str">
        <f t="shared" si="964"/>
        <v>-</v>
      </c>
      <c r="V1019" s="86">
        <f t="shared" si="1009"/>
        <v>0</v>
      </c>
      <c r="W1019" s="501"/>
      <c r="X1019" s="501"/>
      <c r="Y1019" s="101" t="s">
        <v>154</v>
      </c>
      <c r="Z1019" s="183">
        <v>0</v>
      </c>
      <c r="AA1019" s="151">
        <f>IFERROR(Z1019/W1008,"-")</f>
        <v>0</v>
      </c>
      <c r="AB1019" s="183">
        <v>0</v>
      </c>
      <c r="AC1019" s="151">
        <f>IFERROR(AB1019/X1008,"-")</f>
        <v>0</v>
      </c>
      <c r="AD1019" s="186" t="str">
        <f t="shared" si="965"/>
        <v>-</v>
      </c>
      <c r="AE1019" s="86">
        <f t="shared" si="1010"/>
        <v>0</v>
      </c>
      <c r="AF1019" s="501"/>
      <c r="AG1019" s="501"/>
      <c r="AH1019" s="101" t="s">
        <v>154</v>
      </c>
      <c r="AI1019" s="183">
        <v>15729</v>
      </c>
      <c r="AJ1019" s="151">
        <f>IFERROR(AI1019/AF1008,"-")</f>
        <v>2.0829043332593964E-4</v>
      </c>
      <c r="AK1019" s="183">
        <v>3</v>
      </c>
      <c r="AL1019" s="151">
        <f>IFERROR(AK1019/AG1008,"-")</f>
        <v>3.614457831325301E-2</v>
      </c>
      <c r="AM1019" s="186">
        <f t="shared" si="966"/>
        <v>5243</v>
      </c>
      <c r="AN1019" s="86">
        <f t="shared" si="1011"/>
        <v>3.4297473419458101E-4</v>
      </c>
      <c r="AO1019" s="501"/>
      <c r="AP1019" s="520"/>
      <c r="AQ1019" s="101" t="s">
        <v>154</v>
      </c>
      <c r="AR1019" s="183">
        <f t="shared" si="961"/>
        <v>28537</v>
      </c>
      <c r="AS1019" s="151">
        <f>IFERROR(AR1019/AO1008,"-")</f>
        <v>6.1388693255497878E-5</v>
      </c>
      <c r="AT1019" s="183">
        <f t="shared" si="962"/>
        <v>5</v>
      </c>
      <c r="AU1019" s="151">
        <f>IFERROR(AT1019/AP1008,"-")</f>
        <v>6.1500615006150061E-3</v>
      </c>
      <c r="AV1019" s="186">
        <f t="shared" si="967"/>
        <v>5707.4</v>
      </c>
      <c r="AW1019" s="86">
        <f t="shared" si="1012"/>
        <v>5.7162455699096828E-4</v>
      </c>
      <c r="AX1019" s="98"/>
      <c r="AY1019" s="66"/>
      <c r="AZ1019" s="66"/>
      <c r="BA1019" s="66"/>
      <c r="BB1019" s="66"/>
      <c r="BC1019" s="66"/>
      <c r="BD1019" s="66"/>
      <c r="BE1019" s="66"/>
      <c r="BF1019" s="66"/>
      <c r="BG1019" s="66"/>
      <c r="BH1019" s="66"/>
      <c r="BI1019" s="66"/>
      <c r="BP1019" s="132"/>
      <c r="BQ1019" s="132"/>
      <c r="BR1019" s="132"/>
      <c r="BS1019" s="132"/>
      <c r="BU1019" s="66"/>
      <c r="BV1019" s="124"/>
    </row>
    <row r="1020" spans="2:74" s="10" customFormat="1" ht="14.25" customHeight="1">
      <c r="B1020" s="505"/>
      <c r="C1020" s="507"/>
      <c r="D1020" s="494"/>
      <c r="E1020" s="501"/>
      <c r="F1020" s="501"/>
      <c r="G1020" s="101" t="s">
        <v>155</v>
      </c>
      <c r="H1020" s="183">
        <v>1400298</v>
      </c>
      <c r="I1020" s="151">
        <f>IFERROR(H1020/E1008,"-")</f>
        <v>4.4827563135549581E-3</v>
      </c>
      <c r="J1020" s="183">
        <v>47</v>
      </c>
      <c r="K1020" s="151">
        <f>IFERROR(J1020/F1008,"-")</f>
        <v>7.5806451612903225E-2</v>
      </c>
      <c r="L1020" s="186">
        <f t="shared" si="963"/>
        <v>29793.574468085106</v>
      </c>
      <c r="M1020" s="86">
        <f t="shared" si="1008"/>
        <v>5.3732708357151025E-3</v>
      </c>
      <c r="N1020" s="501"/>
      <c r="O1020" s="501"/>
      <c r="P1020" s="101" t="s">
        <v>155</v>
      </c>
      <c r="Q1020" s="183">
        <v>136407</v>
      </c>
      <c r="R1020" s="151">
        <f>IFERROR(Q1020/N1008,"-")</f>
        <v>2.3235931399603442E-3</v>
      </c>
      <c r="S1020" s="183">
        <v>12</v>
      </c>
      <c r="T1020" s="151">
        <f>IFERROR(S1020/O1008,"-")</f>
        <v>0.16438356164383561</v>
      </c>
      <c r="U1020" s="186">
        <f t="shared" si="964"/>
        <v>11367.25</v>
      </c>
      <c r="V1020" s="86">
        <f t="shared" si="1009"/>
        <v>1.3718989367783241E-3</v>
      </c>
      <c r="W1020" s="501"/>
      <c r="X1020" s="501"/>
      <c r="Y1020" s="101" t="s">
        <v>155</v>
      </c>
      <c r="Z1020" s="183">
        <v>95500</v>
      </c>
      <c r="AA1020" s="151">
        <f>IFERROR(Z1020/W1008,"-")</f>
        <v>5.2290630778320029E-3</v>
      </c>
      <c r="AB1020" s="183">
        <v>2</v>
      </c>
      <c r="AC1020" s="151">
        <f>IFERROR(AB1020/X1008,"-")</f>
        <v>5.4054054054054057E-2</v>
      </c>
      <c r="AD1020" s="186">
        <f t="shared" si="965"/>
        <v>47750</v>
      </c>
      <c r="AE1020" s="86">
        <f t="shared" si="1010"/>
        <v>2.2864982279638732E-4</v>
      </c>
      <c r="AF1020" s="501"/>
      <c r="AG1020" s="501"/>
      <c r="AH1020" s="101" t="s">
        <v>155</v>
      </c>
      <c r="AI1020" s="183">
        <v>424164</v>
      </c>
      <c r="AJ1020" s="151">
        <f>IFERROR(AI1020/AF1008,"-")</f>
        <v>5.6169688703200365E-3</v>
      </c>
      <c r="AK1020" s="183">
        <v>13</v>
      </c>
      <c r="AL1020" s="151">
        <f>IFERROR(AK1020/AG1008,"-")</f>
        <v>0.15662650602409639</v>
      </c>
      <c r="AM1020" s="186">
        <f t="shared" si="966"/>
        <v>32628</v>
      </c>
      <c r="AN1020" s="86">
        <f t="shared" si="1011"/>
        <v>1.4862238481765176E-3</v>
      </c>
      <c r="AO1020" s="501"/>
      <c r="AP1020" s="520"/>
      <c r="AQ1020" s="101" t="s">
        <v>155</v>
      </c>
      <c r="AR1020" s="183">
        <f t="shared" si="961"/>
        <v>2056369</v>
      </c>
      <c r="AS1020" s="151">
        <f>IFERROR(AR1020/AO1008,"-")</f>
        <v>4.4236537043527676E-3</v>
      </c>
      <c r="AT1020" s="183">
        <f t="shared" si="962"/>
        <v>74</v>
      </c>
      <c r="AU1020" s="151">
        <f>IFERROR(AT1020/AP1008,"-")</f>
        <v>9.1020910209102093E-2</v>
      </c>
      <c r="AV1020" s="186">
        <f t="shared" si="967"/>
        <v>27788.77027027027</v>
      </c>
      <c r="AW1020" s="86">
        <f t="shared" si="1012"/>
        <v>8.4600434434663318E-3</v>
      </c>
      <c r="AX1020" s="98"/>
      <c r="AY1020" s="66"/>
      <c r="AZ1020" s="66"/>
      <c r="BA1020" s="66"/>
      <c r="BB1020" s="66"/>
      <c r="BC1020" s="66"/>
      <c r="BD1020" s="66"/>
      <c r="BE1020" s="66"/>
      <c r="BF1020" s="66"/>
      <c r="BG1020" s="66"/>
      <c r="BH1020" s="66"/>
      <c r="BI1020" s="66"/>
      <c r="BP1020" s="132"/>
      <c r="BQ1020" s="132"/>
      <c r="BR1020" s="132"/>
      <c r="BS1020" s="132"/>
      <c r="BU1020" s="66"/>
      <c r="BV1020" s="124"/>
    </row>
    <row r="1021" spans="2:74" s="10" customFormat="1" ht="14.25" customHeight="1">
      <c r="B1021" s="505"/>
      <c r="C1021" s="507"/>
      <c r="D1021" s="494"/>
      <c r="E1021" s="501"/>
      <c r="F1021" s="501"/>
      <c r="G1021" s="101" t="s">
        <v>156</v>
      </c>
      <c r="H1021" s="183">
        <v>4042690</v>
      </c>
      <c r="I1021" s="151">
        <f>IFERROR(H1021/E1008,"-")</f>
        <v>1.2941812472234835E-2</v>
      </c>
      <c r="J1021" s="183">
        <v>51</v>
      </c>
      <c r="K1021" s="151">
        <f>IFERROR(J1021/F1008,"-")</f>
        <v>8.2258064516129034E-2</v>
      </c>
      <c r="L1021" s="186">
        <f t="shared" si="963"/>
        <v>79268.431372549021</v>
      </c>
      <c r="M1021" s="86">
        <f t="shared" si="1008"/>
        <v>5.8305704813078766E-3</v>
      </c>
      <c r="N1021" s="501"/>
      <c r="O1021" s="501"/>
      <c r="P1021" s="101" t="s">
        <v>156</v>
      </c>
      <c r="Q1021" s="183">
        <v>219392</v>
      </c>
      <c r="R1021" s="151">
        <f>IFERROR(Q1021/N1008,"-")</f>
        <v>3.7371817147373657E-3</v>
      </c>
      <c r="S1021" s="183">
        <v>7</v>
      </c>
      <c r="T1021" s="151">
        <f>IFERROR(S1021/O1008,"-")</f>
        <v>9.5890410958904104E-2</v>
      </c>
      <c r="U1021" s="186">
        <f t="shared" si="964"/>
        <v>31341.714285714286</v>
      </c>
      <c r="V1021" s="86">
        <f t="shared" si="1009"/>
        <v>8.0027437978735566E-4</v>
      </c>
      <c r="W1021" s="501"/>
      <c r="X1021" s="501"/>
      <c r="Y1021" s="101" t="s">
        <v>156</v>
      </c>
      <c r="Z1021" s="183">
        <v>31724</v>
      </c>
      <c r="AA1021" s="151">
        <f>IFERROR(Z1021/W1008,"-")</f>
        <v>1.7370345244098688E-3</v>
      </c>
      <c r="AB1021" s="183">
        <v>3</v>
      </c>
      <c r="AC1021" s="151">
        <f>IFERROR(AB1021/X1008,"-")</f>
        <v>8.1081081081081086E-2</v>
      </c>
      <c r="AD1021" s="186">
        <f t="shared" si="965"/>
        <v>10574.666666666666</v>
      </c>
      <c r="AE1021" s="86">
        <f t="shared" si="1010"/>
        <v>3.4297473419458101E-4</v>
      </c>
      <c r="AF1021" s="501"/>
      <c r="AG1021" s="501"/>
      <c r="AH1021" s="101" t="s">
        <v>156</v>
      </c>
      <c r="AI1021" s="183">
        <v>674689</v>
      </c>
      <c r="AJ1021" s="151">
        <f>IFERROR(AI1021/AF1008,"-")</f>
        <v>8.9345326575271718E-3</v>
      </c>
      <c r="AK1021" s="183">
        <v>7</v>
      </c>
      <c r="AL1021" s="151">
        <f>IFERROR(AK1021/AG1008,"-")</f>
        <v>8.4337349397590355E-2</v>
      </c>
      <c r="AM1021" s="186">
        <f t="shared" si="966"/>
        <v>96384.142857142855</v>
      </c>
      <c r="AN1021" s="86">
        <f t="shared" si="1011"/>
        <v>8.0027437978735566E-4</v>
      </c>
      <c r="AO1021" s="501"/>
      <c r="AP1021" s="520"/>
      <c r="AQ1021" s="101" t="s">
        <v>156</v>
      </c>
      <c r="AR1021" s="183">
        <f t="shared" si="961"/>
        <v>4968495</v>
      </c>
      <c r="AS1021" s="151">
        <f>IFERROR(AR1021/AO1008,"-")</f>
        <v>1.068820883402162E-2</v>
      </c>
      <c r="AT1021" s="183">
        <f t="shared" si="962"/>
        <v>68</v>
      </c>
      <c r="AU1021" s="151">
        <f>IFERROR(AT1021/AP1008,"-")</f>
        <v>8.3640836408364089E-2</v>
      </c>
      <c r="AV1021" s="186">
        <f t="shared" si="967"/>
        <v>73066.102941176476</v>
      </c>
      <c r="AW1021" s="86">
        <f t="shared" si="1012"/>
        <v>7.7740939750771693E-3</v>
      </c>
      <c r="AX1021" s="98"/>
      <c r="AY1021" s="66"/>
      <c r="AZ1021" s="66"/>
      <c r="BA1021" s="66"/>
      <c r="BB1021" s="66"/>
      <c r="BC1021" s="66"/>
      <c r="BD1021" s="66"/>
      <c r="BE1021" s="66"/>
      <c r="BF1021" s="66"/>
      <c r="BG1021" s="66"/>
      <c r="BH1021" s="66"/>
      <c r="BI1021" s="66"/>
      <c r="BP1021" s="132"/>
      <c r="BQ1021" s="132"/>
      <c r="BR1021" s="132"/>
      <c r="BS1021" s="132"/>
      <c r="BU1021" s="66"/>
      <c r="BV1021" s="124"/>
    </row>
    <row r="1022" spans="2:74" s="10" customFormat="1" ht="14.25" customHeight="1">
      <c r="B1022" s="505"/>
      <c r="C1022" s="507"/>
      <c r="D1022" s="494"/>
      <c r="E1022" s="501"/>
      <c r="F1022" s="501"/>
      <c r="G1022" s="101" t="s">
        <v>157</v>
      </c>
      <c r="H1022" s="183">
        <v>1324225</v>
      </c>
      <c r="I1022" s="151">
        <f>IFERROR(H1022/E1008,"-")</f>
        <v>4.2392247788094499E-3</v>
      </c>
      <c r="J1022" s="183">
        <v>35</v>
      </c>
      <c r="K1022" s="151">
        <f>IFERROR(J1022/F1008,"-")</f>
        <v>5.6451612903225805E-2</v>
      </c>
      <c r="L1022" s="186">
        <f t="shared" si="963"/>
        <v>37835</v>
      </c>
      <c r="M1022" s="86">
        <f t="shared" si="1008"/>
        <v>4.0013718989367784E-3</v>
      </c>
      <c r="N1022" s="501"/>
      <c r="O1022" s="501"/>
      <c r="P1022" s="101" t="s">
        <v>157</v>
      </c>
      <c r="Q1022" s="183">
        <v>16149</v>
      </c>
      <c r="R1022" s="151">
        <f>IFERROR(Q1022/N1008,"-")</f>
        <v>2.7508636372927783E-4</v>
      </c>
      <c r="S1022" s="183">
        <v>2</v>
      </c>
      <c r="T1022" s="151">
        <f>IFERROR(S1022/O1008,"-")</f>
        <v>2.7397260273972601E-2</v>
      </c>
      <c r="U1022" s="186">
        <f t="shared" si="964"/>
        <v>8074.5</v>
      </c>
      <c r="V1022" s="86">
        <f t="shared" si="1009"/>
        <v>2.2864982279638732E-4</v>
      </c>
      <c r="W1022" s="501"/>
      <c r="X1022" s="501"/>
      <c r="Y1022" s="101" t="s">
        <v>157</v>
      </c>
      <c r="Z1022" s="183">
        <v>0</v>
      </c>
      <c r="AA1022" s="151">
        <f>IFERROR(Z1022/W1008,"-")</f>
        <v>0</v>
      </c>
      <c r="AB1022" s="183">
        <v>0</v>
      </c>
      <c r="AC1022" s="151">
        <f>IFERROR(AB1022/X1008,"-")</f>
        <v>0</v>
      </c>
      <c r="AD1022" s="186" t="str">
        <f t="shared" si="965"/>
        <v>-</v>
      </c>
      <c r="AE1022" s="86">
        <f t="shared" si="1010"/>
        <v>0</v>
      </c>
      <c r="AF1022" s="501"/>
      <c r="AG1022" s="501"/>
      <c r="AH1022" s="101" t="s">
        <v>157</v>
      </c>
      <c r="AI1022" s="183">
        <v>200776</v>
      </c>
      <c r="AJ1022" s="151">
        <f>IFERROR(AI1022/AF1008,"-")</f>
        <v>2.6587653405460523E-3</v>
      </c>
      <c r="AK1022" s="183">
        <v>4</v>
      </c>
      <c r="AL1022" s="151">
        <f>IFERROR(AK1022/AG1008,"-")</f>
        <v>4.8192771084337352E-2</v>
      </c>
      <c r="AM1022" s="186">
        <f t="shared" si="966"/>
        <v>50194</v>
      </c>
      <c r="AN1022" s="86">
        <f t="shared" si="1011"/>
        <v>4.5729964559277465E-4</v>
      </c>
      <c r="AO1022" s="501"/>
      <c r="AP1022" s="520"/>
      <c r="AQ1022" s="101" t="s">
        <v>157</v>
      </c>
      <c r="AR1022" s="183">
        <f t="shared" si="961"/>
        <v>1541150</v>
      </c>
      <c r="AS1022" s="151">
        <f>IFERROR(AR1022/AO1008,"-")</f>
        <v>3.3153164176581477E-3</v>
      </c>
      <c r="AT1022" s="183">
        <f t="shared" si="962"/>
        <v>41</v>
      </c>
      <c r="AU1022" s="151">
        <f>IFERROR(AT1022/AP1008,"-")</f>
        <v>5.0430504305043047E-2</v>
      </c>
      <c r="AV1022" s="186">
        <f t="shared" si="967"/>
        <v>37589.024390243903</v>
      </c>
      <c r="AW1022" s="86">
        <f t="shared" si="1012"/>
        <v>4.68732136732594E-3</v>
      </c>
      <c r="AX1022" s="98"/>
      <c r="AY1022" s="66"/>
      <c r="AZ1022" s="66"/>
      <c r="BA1022" s="66"/>
      <c r="BB1022" s="66"/>
      <c r="BC1022" s="66"/>
      <c r="BD1022" s="66"/>
      <c r="BE1022" s="66"/>
      <c r="BF1022" s="66"/>
      <c r="BG1022" s="66"/>
      <c r="BH1022" s="66"/>
      <c r="BI1022" s="66"/>
      <c r="BP1022" s="132"/>
      <c r="BQ1022" s="132"/>
      <c r="BR1022" s="132"/>
      <c r="BS1022" s="132"/>
      <c r="BU1022" s="66"/>
      <c r="BV1022" s="124"/>
    </row>
    <row r="1023" spans="2:74" s="10" customFormat="1" ht="14.25" customHeight="1">
      <c r="B1023" s="505"/>
      <c r="C1023" s="507"/>
      <c r="D1023" s="494"/>
      <c r="E1023" s="501"/>
      <c r="F1023" s="501"/>
      <c r="G1023" s="102" t="s">
        <v>158</v>
      </c>
      <c r="H1023" s="184">
        <v>264193</v>
      </c>
      <c r="I1023" s="152">
        <f>IFERROR(H1023/E1008,"-")</f>
        <v>8.4575771639110035E-4</v>
      </c>
      <c r="J1023" s="184">
        <v>44</v>
      </c>
      <c r="K1023" s="152">
        <f>IFERROR(J1023/F1008,"-")</f>
        <v>7.0967741935483872E-2</v>
      </c>
      <c r="L1023" s="187">
        <f t="shared" si="963"/>
        <v>6004.386363636364</v>
      </c>
      <c r="M1023" s="87">
        <f t="shared" si="1008"/>
        <v>5.0302961015205212E-3</v>
      </c>
      <c r="N1023" s="501"/>
      <c r="O1023" s="501"/>
      <c r="P1023" s="102" t="s">
        <v>158</v>
      </c>
      <c r="Q1023" s="184">
        <v>39895</v>
      </c>
      <c r="R1023" s="152">
        <f>IFERROR(Q1023/N1008,"-")</f>
        <v>6.7958204724624053E-4</v>
      </c>
      <c r="S1023" s="184">
        <v>6</v>
      </c>
      <c r="T1023" s="152">
        <f>IFERROR(S1023/O1008,"-")</f>
        <v>8.2191780821917804E-2</v>
      </c>
      <c r="U1023" s="187">
        <f t="shared" si="964"/>
        <v>6649.166666666667</v>
      </c>
      <c r="V1023" s="87">
        <f t="shared" si="1009"/>
        <v>6.8594946838916203E-4</v>
      </c>
      <c r="W1023" s="501"/>
      <c r="X1023" s="501"/>
      <c r="Y1023" s="102" t="s">
        <v>158</v>
      </c>
      <c r="Z1023" s="184">
        <v>28510</v>
      </c>
      <c r="AA1023" s="152">
        <f>IFERROR(Z1023/W1008,"-")</f>
        <v>1.5610532811412608E-3</v>
      </c>
      <c r="AB1023" s="184">
        <v>2</v>
      </c>
      <c r="AC1023" s="152">
        <f>IFERROR(AB1023/X1008,"-")</f>
        <v>5.4054054054054057E-2</v>
      </c>
      <c r="AD1023" s="187">
        <f t="shared" si="965"/>
        <v>14255</v>
      </c>
      <c r="AE1023" s="87">
        <f t="shared" si="1010"/>
        <v>2.2864982279638732E-4</v>
      </c>
      <c r="AF1023" s="501"/>
      <c r="AG1023" s="501"/>
      <c r="AH1023" s="102" t="s">
        <v>158</v>
      </c>
      <c r="AI1023" s="184">
        <v>255020</v>
      </c>
      <c r="AJ1023" s="152">
        <f>IFERROR(AI1023/AF1008,"-")</f>
        <v>3.3770885820319872E-3</v>
      </c>
      <c r="AK1023" s="184">
        <v>10</v>
      </c>
      <c r="AL1023" s="152">
        <f>IFERROR(AK1023/AG1008,"-")</f>
        <v>0.12048192771084337</v>
      </c>
      <c r="AM1023" s="187">
        <f t="shared" si="966"/>
        <v>25502</v>
      </c>
      <c r="AN1023" s="87">
        <f t="shared" si="1011"/>
        <v>1.1432491139819366E-3</v>
      </c>
      <c r="AO1023" s="501"/>
      <c r="AP1023" s="520"/>
      <c r="AQ1023" s="102" t="s">
        <v>158</v>
      </c>
      <c r="AR1023" s="184">
        <f t="shared" si="961"/>
        <v>587618</v>
      </c>
      <c r="AS1023" s="152">
        <f>IFERROR(AR1023/AO1008,"-")</f>
        <v>1.2640817588887815E-3</v>
      </c>
      <c r="AT1023" s="184">
        <f t="shared" si="962"/>
        <v>62</v>
      </c>
      <c r="AU1023" s="152">
        <f>IFERROR(AT1023/AP1008,"-")</f>
        <v>7.626076260762607E-2</v>
      </c>
      <c r="AV1023" s="187">
        <f t="shared" si="967"/>
        <v>9477.7096774193542</v>
      </c>
      <c r="AW1023" s="87">
        <f t="shared" si="1012"/>
        <v>7.0881445066880077E-3</v>
      </c>
      <c r="AX1023" s="98"/>
      <c r="AY1023" s="66"/>
      <c r="AZ1023" s="66"/>
      <c r="BA1023" s="66"/>
      <c r="BB1023" s="66"/>
      <c r="BC1023" s="66"/>
      <c r="BD1023" s="66"/>
      <c r="BE1023" s="66"/>
      <c r="BF1023" s="66"/>
      <c r="BG1023" s="66"/>
      <c r="BH1023" s="66"/>
      <c r="BI1023" s="66"/>
      <c r="BP1023" s="132"/>
      <c r="BQ1023" s="132"/>
      <c r="BR1023" s="132"/>
      <c r="BS1023" s="132"/>
      <c r="BU1023" s="66"/>
      <c r="BV1023" s="124"/>
    </row>
    <row r="1024" spans="2:74" s="10" customFormat="1" ht="14.25" customHeight="1">
      <c r="B1024" s="505"/>
      <c r="C1024" s="508"/>
      <c r="D1024" s="495"/>
      <c r="E1024" s="502"/>
      <c r="F1024" s="502"/>
      <c r="G1024" s="103" t="s">
        <v>81</v>
      </c>
      <c r="H1024" s="174">
        <v>56987974</v>
      </c>
      <c r="I1024" s="152">
        <f>IFERROR(H1024/E1008,"-")</f>
        <v>0.18243488189314402</v>
      </c>
      <c r="J1024" s="184">
        <v>415</v>
      </c>
      <c r="K1024" s="152">
        <f>IFERROR(J1024/F1008,"-")</f>
        <v>0.66935483870967738</v>
      </c>
      <c r="L1024" s="187">
        <f t="shared" si="963"/>
        <v>137320.41927710842</v>
      </c>
      <c r="M1024" s="88">
        <f t="shared" si="1008"/>
        <v>4.744483823025037E-2</v>
      </c>
      <c r="N1024" s="502"/>
      <c r="O1024" s="502"/>
      <c r="P1024" s="103" t="s">
        <v>81</v>
      </c>
      <c r="Q1024" s="174">
        <v>7581481</v>
      </c>
      <c r="R1024" s="152">
        <f>IFERROR(Q1024/N1008,"-")</f>
        <v>0.12914496501161737</v>
      </c>
      <c r="S1024" s="184">
        <v>61</v>
      </c>
      <c r="T1024" s="152">
        <f>IFERROR(S1024/O1008,"-")</f>
        <v>0.83561643835616439</v>
      </c>
      <c r="U1024" s="187">
        <f t="shared" si="964"/>
        <v>124286.5737704918</v>
      </c>
      <c r="V1024" s="88">
        <f t="shared" si="1009"/>
        <v>6.973819595289814E-3</v>
      </c>
      <c r="W1024" s="502"/>
      <c r="X1024" s="502"/>
      <c r="Y1024" s="103" t="s">
        <v>81</v>
      </c>
      <c r="Z1024" s="174">
        <v>2394635</v>
      </c>
      <c r="AA1024" s="152">
        <f>IFERROR(Z1024/W1008,"-")</f>
        <v>0.1311172509254894</v>
      </c>
      <c r="AB1024" s="184">
        <v>26</v>
      </c>
      <c r="AC1024" s="152">
        <f>IFERROR(AB1024/X1008,"-")</f>
        <v>0.70270270270270274</v>
      </c>
      <c r="AD1024" s="187">
        <f t="shared" si="965"/>
        <v>92101.346153846156</v>
      </c>
      <c r="AE1024" s="88">
        <f t="shared" si="1010"/>
        <v>2.9724476963530352E-3</v>
      </c>
      <c r="AF1024" s="502"/>
      <c r="AG1024" s="502"/>
      <c r="AH1024" s="103" t="s">
        <v>81</v>
      </c>
      <c r="AI1024" s="174">
        <v>20553111</v>
      </c>
      <c r="AJ1024" s="152">
        <f>IFERROR(AI1024/AF1008,"-")</f>
        <v>0.27217346280031385</v>
      </c>
      <c r="AK1024" s="184">
        <v>63</v>
      </c>
      <c r="AL1024" s="152">
        <f>IFERROR(AK1024/AG1008,"-")</f>
        <v>0.75903614457831325</v>
      </c>
      <c r="AM1024" s="187">
        <f t="shared" si="966"/>
        <v>326239.85714285716</v>
      </c>
      <c r="AN1024" s="88">
        <f t="shared" si="1011"/>
        <v>7.2024694180862006E-3</v>
      </c>
      <c r="AO1024" s="502"/>
      <c r="AP1024" s="521"/>
      <c r="AQ1024" s="103" t="s">
        <v>81</v>
      </c>
      <c r="AR1024" s="174">
        <f t="shared" si="961"/>
        <v>87517201</v>
      </c>
      <c r="AS1024" s="152">
        <f>IFERROR(AR1024/AO1008,"-")</f>
        <v>0.18826669260149115</v>
      </c>
      <c r="AT1024" s="184">
        <f t="shared" si="962"/>
        <v>565</v>
      </c>
      <c r="AU1024" s="152">
        <f>IFERROR(AT1024/AP1008,"-")</f>
        <v>0.69495694956949572</v>
      </c>
      <c r="AV1024" s="187">
        <f t="shared" si="967"/>
        <v>154897.70088495576</v>
      </c>
      <c r="AW1024" s="88">
        <f t="shared" si="1012"/>
        <v>6.4593574939979428E-2</v>
      </c>
      <c r="AX1024" s="98"/>
      <c r="AY1024" s="66"/>
      <c r="AZ1024" s="66"/>
      <c r="BA1024" s="66"/>
      <c r="BB1024" s="66"/>
      <c r="BC1024" s="66"/>
      <c r="BD1024" s="66"/>
      <c r="BE1024" s="66"/>
      <c r="BF1024" s="66"/>
      <c r="BG1024" s="66"/>
      <c r="BH1024" s="66"/>
      <c r="BI1024" s="66"/>
      <c r="BP1024" s="132"/>
      <c r="BQ1024" s="132"/>
      <c r="BR1024" s="132"/>
      <c r="BS1024" s="132"/>
      <c r="BU1024" s="66"/>
      <c r="BV1024" s="124"/>
    </row>
    <row r="1025" spans="2:74" s="10" customFormat="1" ht="14.25" customHeight="1">
      <c r="B1025" s="505">
        <v>61</v>
      </c>
      <c r="C1025" s="506" t="s">
        <v>18</v>
      </c>
      <c r="D1025" s="493">
        <f>BL65</f>
        <v>7666</v>
      </c>
      <c r="E1025" s="503">
        <f t="shared" ref="E1025" si="1013">VLOOKUP(C1025,$AY$5:$BI$78,2,0)</f>
        <v>355054930</v>
      </c>
      <c r="F1025" s="503">
        <f t="shared" ref="F1025" si="1014">VLOOKUP(C1025,$AY$5:$BI$78,7,0)</f>
        <v>602</v>
      </c>
      <c r="G1025" s="99" t="s">
        <v>144</v>
      </c>
      <c r="H1025" s="182">
        <v>3517023</v>
      </c>
      <c r="I1025" s="150">
        <f>IFERROR(H1025/E1025,"-")</f>
        <v>9.9055743290200199E-3</v>
      </c>
      <c r="J1025" s="182">
        <v>119</v>
      </c>
      <c r="K1025" s="150">
        <f>IFERROR(J1025/F1025,"-")</f>
        <v>0.19767441860465115</v>
      </c>
      <c r="L1025" s="185">
        <f t="shared" si="963"/>
        <v>29554.81512605042</v>
      </c>
      <c r="M1025" s="85">
        <f>IFERROR(J1025/$BL$65,0)</f>
        <v>1.5523088964257761E-2</v>
      </c>
      <c r="N1025" s="503">
        <f t="shared" ref="N1025" si="1015">VLOOKUP(C1025,$AY$5:$BI$78,3,0)</f>
        <v>42040090</v>
      </c>
      <c r="O1025" s="503">
        <f t="shared" ref="O1025" si="1016">VLOOKUP(C1025,$AY$5:$BI$78,8,0)</f>
        <v>68</v>
      </c>
      <c r="P1025" s="99" t="s">
        <v>144</v>
      </c>
      <c r="Q1025" s="182">
        <v>651399</v>
      </c>
      <c r="R1025" s="150">
        <f>IFERROR(Q1025/N1025,"-")</f>
        <v>1.5494709930449721E-2</v>
      </c>
      <c r="S1025" s="182">
        <v>19</v>
      </c>
      <c r="T1025" s="150">
        <f>IFERROR(S1025/O1025,"-")</f>
        <v>0.27941176470588236</v>
      </c>
      <c r="U1025" s="185">
        <f t="shared" si="964"/>
        <v>34284.15789473684</v>
      </c>
      <c r="V1025" s="85">
        <f>IFERROR(S1025/$BL$65,0)</f>
        <v>2.4784763892512392E-3</v>
      </c>
      <c r="W1025" s="503">
        <f t="shared" ref="W1025" si="1017">VLOOKUP(C1025,$AY$5:$BI$78,4,0)</f>
        <v>39878080</v>
      </c>
      <c r="X1025" s="503">
        <f t="shared" ref="X1025" si="1018">VLOOKUP(C1025,$AY$5:$BI$78,9,0)</f>
        <v>48</v>
      </c>
      <c r="Y1025" s="99" t="s">
        <v>144</v>
      </c>
      <c r="Z1025" s="182">
        <v>1018137</v>
      </c>
      <c r="AA1025" s="150">
        <f>IFERROR(Z1025/W1025,"-")</f>
        <v>2.5531244232420418E-2</v>
      </c>
      <c r="AB1025" s="182">
        <v>9</v>
      </c>
      <c r="AC1025" s="150">
        <f>IFERROR(AB1025/X1025,"-")</f>
        <v>0.1875</v>
      </c>
      <c r="AD1025" s="185">
        <f t="shared" si="965"/>
        <v>113126.33333333333</v>
      </c>
      <c r="AE1025" s="85">
        <f>IFERROR(AB1025/$BL$65,0)</f>
        <v>1.174015131750587E-3</v>
      </c>
      <c r="AF1025" s="503">
        <f t="shared" ref="AF1025" si="1019">VLOOKUP(C1025,$AY$5:$BI$78,5,0)</f>
        <v>79840300</v>
      </c>
      <c r="AG1025" s="503">
        <f t="shared" ref="AG1025" si="1020">VLOOKUP(C1025,$AY$5:$BI$78,10,0)</f>
        <v>76</v>
      </c>
      <c r="AH1025" s="99" t="s">
        <v>144</v>
      </c>
      <c r="AI1025" s="182">
        <v>1084738</v>
      </c>
      <c r="AJ1025" s="150">
        <f>IFERROR(AI1025/AF1025,"-")</f>
        <v>1.3586346744689086E-2</v>
      </c>
      <c r="AK1025" s="182">
        <v>23</v>
      </c>
      <c r="AL1025" s="150">
        <f>IFERROR(AK1025/AG1025,"-")</f>
        <v>0.30263157894736842</v>
      </c>
      <c r="AM1025" s="185">
        <f t="shared" si="966"/>
        <v>47162.521739130432</v>
      </c>
      <c r="AN1025" s="85">
        <f>IFERROR(AK1025/$BL$65,0)</f>
        <v>3.0002608922514999E-3</v>
      </c>
      <c r="AO1025" s="503">
        <f t="shared" ref="AO1025" si="1021">VLOOKUP(C1025,$AY$5:$BI$78,6,0)</f>
        <v>516813400</v>
      </c>
      <c r="AP1025" s="519">
        <f t="shared" ref="AP1025" si="1022">VLOOKUP(C1025,$AY$5:$BI$78,11,0)</f>
        <v>794</v>
      </c>
      <c r="AQ1025" s="99" t="s">
        <v>144</v>
      </c>
      <c r="AR1025" s="182">
        <f t="shared" si="961"/>
        <v>6271297</v>
      </c>
      <c r="AS1025" s="150">
        <f>IFERROR(AR1025/AO1025,"-")</f>
        <v>1.2134547981921521E-2</v>
      </c>
      <c r="AT1025" s="182">
        <f t="shared" si="962"/>
        <v>170</v>
      </c>
      <c r="AU1025" s="150">
        <f>IFERROR(AT1025/AP1025,"-")</f>
        <v>0.2141057934508816</v>
      </c>
      <c r="AV1025" s="185">
        <f t="shared" si="967"/>
        <v>36889.982352941173</v>
      </c>
      <c r="AW1025" s="85">
        <f>IFERROR(AT1025/$BL$65,0)</f>
        <v>2.2175841377511087E-2</v>
      </c>
      <c r="AX1025" s="98"/>
      <c r="AY1025" s="66"/>
      <c r="AZ1025" s="66"/>
      <c r="BA1025" s="66"/>
      <c r="BB1025" s="66"/>
      <c r="BC1025" s="66"/>
      <c r="BD1025" s="66"/>
      <c r="BE1025" s="66"/>
      <c r="BF1025" s="66"/>
      <c r="BG1025" s="66"/>
      <c r="BH1025" s="66"/>
      <c r="BI1025" s="66"/>
      <c r="BP1025" s="132"/>
      <c r="BQ1025" s="132"/>
      <c r="BR1025" s="132"/>
      <c r="BS1025" s="132"/>
      <c r="BU1025" s="66"/>
      <c r="BV1025" s="124"/>
    </row>
    <row r="1026" spans="2:74" s="10" customFormat="1" ht="14.25" customHeight="1">
      <c r="B1026" s="505"/>
      <c r="C1026" s="507"/>
      <c r="D1026" s="494"/>
      <c r="E1026" s="501"/>
      <c r="F1026" s="501"/>
      <c r="G1026" s="100" t="s">
        <v>145</v>
      </c>
      <c r="H1026" s="183">
        <v>16213024</v>
      </c>
      <c r="I1026" s="151">
        <f>IFERROR(H1026/E1025,"-")</f>
        <v>4.5663424529832609E-2</v>
      </c>
      <c r="J1026" s="183">
        <v>154</v>
      </c>
      <c r="K1026" s="151">
        <f>IFERROR(J1026/F1025,"-")</f>
        <v>0.2558139534883721</v>
      </c>
      <c r="L1026" s="186">
        <f t="shared" si="963"/>
        <v>105279.37662337662</v>
      </c>
      <c r="M1026" s="86">
        <f t="shared" ref="M1026:M1041" si="1023">IFERROR(J1026/$BL$65,0)</f>
        <v>2.0088703365510045E-2</v>
      </c>
      <c r="N1026" s="501"/>
      <c r="O1026" s="501"/>
      <c r="P1026" s="100" t="s">
        <v>145</v>
      </c>
      <c r="Q1026" s="183">
        <v>1967465</v>
      </c>
      <c r="R1026" s="151">
        <f>IFERROR(Q1026/N1025,"-")</f>
        <v>4.6799733302188458E-2</v>
      </c>
      <c r="S1026" s="183">
        <v>15</v>
      </c>
      <c r="T1026" s="151">
        <f>IFERROR(S1026/O1025,"-")</f>
        <v>0.22058823529411764</v>
      </c>
      <c r="U1026" s="186">
        <f t="shared" si="964"/>
        <v>131164.33333333334</v>
      </c>
      <c r="V1026" s="86">
        <f t="shared" ref="V1026:V1041" si="1024">IFERROR(S1026/$BL$65,0)</f>
        <v>1.9566918862509784E-3</v>
      </c>
      <c r="W1026" s="501"/>
      <c r="X1026" s="501"/>
      <c r="Y1026" s="100" t="s">
        <v>145</v>
      </c>
      <c r="Z1026" s="183">
        <v>244730</v>
      </c>
      <c r="AA1026" s="151">
        <f>IFERROR(Z1026/W1025,"-")</f>
        <v>6.1369554401816736E-3</v>
      </c>
      <c r="AB1026" s="183">
        <v>14</v>
      </c>
      <c r="AC1026" s="151">
        <f>IFERROR(AB1026/X1025,"-")</f>
        <v>0.29166666666666669</v>
      </c>
      <c r="AD1026" s="186">
        <f t="shared" si="965"/>
        <v>17480.714285714286</v>
      </c>
      <c r="AE1026" s="86">
        <f t="shared" ref="AE1026:AE1041" si="1025">IFERROR(AB1026/$BL$65,0)</f>
        <v>1.8262457605009131E-3</v>
      </c>
      <c r="AF1026" s="501"/>
      <c r="AG1026" s="501"/>
      <c r="AH1026" s="100" t="s">
        <v>145</v>
      </c>
      <c r="AI1026" s="183">
        <v>1406573</v>
      </c>
      <c r="AJ1026" s="151">
        <f>IFERROR(AI1026/AF1025,"-")</f>
        <v>1.7617331097202791E-2</v>
      </c>
      <c r="AK1026" s="183">
        <v>22</v>
      </c>
      <c r="AL1026" s="151">
        <f>IFERROR(AK1026/AG1025,"-")</f>
        <v>0.28947368421052633</v>
      </c>
      <c r="AM1026" s="186">
        <f t="shared" si="966"/>
        <v>63935.13636363636</v>
      </c>
      <c r="AN1026" s="86">
        <f t="shared" ref="AN1026:AN1041" si="1026">IFERROR(AK1026/$BL$65,0)</f>
        <v>2.8698147665014349E-3</v>
      </c>
      <c r="AO1026" s="501"/>
      <c r="AP1026" s="520"/>
      <c r="AQ1026" s="100" t="s">
        <v>145</v>
      </c>
      <c r="AR1026" s="183">
        <f t="shared" si="961"/>
        <v>19831792</v>
      </c>
      <c r="AS1026" s="151">
        <f>IFERROR(AR1026/AO1025,"-")</f>
        <v>3.8373215555169427E-2</v>
      </c>
      <c r="AT1026" s="183">
        <f t="shared" si="962"/>
        <v>205</v>
      </c>
      <c r="AU1026" s="151">
        <f>IFERROR(AT1026/AP1025,"-")</f>
        <v>0.25818639798488663</v>
      </c>
      <c r="AV1026" s="186">
        <f t="shared" si="967"/>
        <v>96740.448780487801</v>
      </c>
      <c r="AW1026" s="86">
        <f t="shared" ref="AW1026:AW1041" si="1027">IFERROR(AT1026/$BL$65,0)</f>
        <v>2.6741455778763371E-2</v>
      </c>
      <c r="AX1026" s="98"/>
      <c r="AY1026" s="66"/>
      <c r="AZ1026" s="66"/>
      <c r="BA1026" s="66"/>
      <c r="BB1026" s="66"/>
      <c r="BC1026" s="66"/>
      <c r="BD1026" s="66"/>
      <c r="BE1026" s="66"/>
      <c r="BF1026" s="66"/>
      <c r="BG1026" s="66"/>
      <c r="BH1026" s="66"/>
      <c r="BI1026" s="66"/>
      <c r="BP1026" s="132"/>
      <c r="BQ1026" s="132"/>
      <c r="BR1026" s="132"/>
      <c r="BS1026" s="132"/>
      <c r="BU1026" s="66"/>
      <c r="BV1026" s="124"/>
    </row>
    <row r="1027" spans="2:74" s="10" customFormat="1" ht="14.25" customHeight="1">
      <c r="B1027" s="505"/>
      <c r="C1027" s="507"/>
      <c r="D1027" s="494"/>
      <c r="E1027" s="501"/>
      <c r="F1027" s="501"/>
      <c r="G1027" s="101" t="s">
        <v>146</v>
      </c>
      <c r="H1027" s="183">
        <v>6779800</v>
      </c>
      <c r="I1027" s="151">
        <f>IFERROR(H1027/E1025,"-")</f>
        <v>1.9095073542564244E-2</v>
      </c>
      <c r="J1027" s="183">
        <v>133</v>
      </c>
      <c r="K1027" s="151">
        <f>IFERROR(J1027/F1025,"-")</f>
        <v>0.22093023255813954</v>
      </c>
      <c r="L1027" s="186">
        <f t="shared" si="963"/>
        <v>50975.939849624061</v>
      </c>
      <c r="M1027" s="86">
        <f t="shared" si="1023"/>
        <v>1.7349334724758674E-2</v>
      </c>
      <c r="N1027" s="501"/>
      <c r="O1027" s="501"/>
      <c r="P1027" s="101" t="s">
        <v>146</v>
      </c>
      <c r="Q1027" s="183">
        <v>328697</v>
      </c>
      <c r="R1027" s="151">
        <f>IFERROR(Q1027/N1025,"-")</f>
        <v>7.8186559543521432E-3</v>
      </c>
      <c r="S1027" s="183">
        <v>19</v>
      </c>
      <c r="T1027" s="151">
        <f>IFERROR(S1027/O1025,"-")</f>
        <v>0.27941176470588236</v>
      </c>
      <c r="U1027" s="186">
        <f t="shared" si="964"/>
        <v>17299.842105263157</v>
      </c>
      <c r="V1027" s="86">
        <f t="shared" si="1024"/>
        <v>2.4784763892512392E-3</v>
      </c>
      <c r="W1027" s="501"/>
      <c r="X1027" s="501"/>
      <c r="Y1027" s="101" t="s">
        <v>146</v>
      </c>
      <c r="Z1027" s="183">
        <v>314265</v>
      </c>
      <c r="AA1027" s="151">
        <f>IFERROR(Z1027/W1025,"-")</f>
        <v>7.880645206589685E-3</v>
      </c>
      <c r="AB1027" s="183">
        <v>11</v>
      </c>
      <c r="AC1027" s="151">
        <f>IFERROR(AB1027/X1025,"-")</f>
        <v>0.22916666666666666</v>
      </c>
      <c r="AD1027" s="186">
        <f t="shared" si="965"/>
        <v>28569.545454545456</v>
      </c>
      <c r="AE1027" s="86">
        <f t="shared" si="1025"/>
        <v>1.4349073832507174E-3</v>
      </c>
      <c r="AF1027" s="501"/>
      <c r="AG1027" s="501"/>
      <c r="AH1027" s="101" t="s">
        <v>146</v>
      </c>
      <c r="AI1027" s="183">
        <v>2301470</v>
      </c>
      <c r="AJ1027" s="151">
        <f>IFERROR(AI1027/AF1025,"-")</f>
        <v>2.8825918740285294E-2</v>
      </c>
      <c r="AK1027" s="183">
        <v>28</v>
      </c>
      <c r="AL1027" s="151">
        <f>IFERROR(AK1027/AG1025,"-")</f>
        <v>0.36842105263157893</v>
      </c>
      <c r="AM1027" s="186">
        <f t="shared" si="966"/>
        <v>82195.357142857145</v>
      </c>
      <c r="AN1027" s="86">
        <f t="shared" si="1026"/>
        <v>3.6524915210018262E-3</v>
      </c>
      <c r="AO1027" s="501"/>
      <c r="AP1027" s="520"/>
      <c r="AQ1027" s="101" t="s">
        <v>146</v>
      </c>
      <c r="AR1027" s="183">
        <f t="shared" si="961"/>
        <v>9724232</v>
      </c>
      <c r="AS1027" s="151">
        <f>IFERROR(AR1027/AO1025,"-")</f>
        <v>1.8815750520400593E-2</v>
      </c>
      <c r="AT1027" s="183">
        <f t="shared" si="962"/>
        <v>191</v>
      </c>
      <c r="AU1027" s="151">
        <f>IFERROR(AT1027/AP1025,"-")</f>
        <v>0.24055415617128464</v>
      </c>
      <c r="AV1027" s="186">
        <f t="shared" si="967"/>
        <v>50912.209424083769</v>
      </c>
      <c r="AW1027" s="86">
        <f t="shared" si="1027"/>
        <v>2.4915210018262458E-2</v>
      </c>
      <c r="AX1027" s="98"/>
      <c r="AY1027" s="66"/>
      <c r="AZ1027" s="66"/>
      <c r="BA1027" s="66"/>
      <c r="BB1027" s="66"/>
      <c r="BC1027" s="66"/>
      <c r="BD1027" s="66"/>
      <c r="BE1027" s="66"/>
      <c r="BF1027" s="66"/>
      <c r="BG1027" s="66"/>
      <c r="BH1027" s="66"/>
      <c r="BI1027" s="66"/>
      <c r="BP1027" s="132"/>
      <c r="BQ1027" s="132"/>
      <c r="BR1027" s="132"/>
      <c r="BS1027" s="132"/>
      <c r="BU1027" s="66"/>
      <c r="BV1027" s="124"/>
    </row>
    <row r="1028" spans="2:74" s="10" customFormat="1" ht="14.25" customHeight="1">
      <c r="B1028" s="505"/>
      <c r="C1028" s="507"/>
      <c r="D1028" s="494"/>
      <c r="E1028" s="501"/>
      <c r="F1028" s="501"/>
      <c r="G1028" s="101" t="s">
        <v>147</v>
      </c>
      <c r="H1028" s="183">
        <v>2088343</v>
      </c>
      <c r="I1028" s="151">
        <f>IFERROR(H1028/E1025,"-")</f>
        <v>5.8817462413491908E-3</v>
      </c>
      <c r="J1028" s="183">
        <v>17</v>
      </c>
      <c r="K1028" s="151">
        <f>IFERROR(J1028/F1025,"-")</f>
        <v>2.823920265780731E-2</v>
      </c>
      <c r="L1028" s="186">
        <f t="shared" si="963"/>
        <v>122843.70588235294</v>
      </c>
      <c r="M1028" s="86">
        <f t="shared" si="1023"/>
        <v>2.217584137751109E-3</v>
      </c>
      <c r="N1028" s="501"/>
      <c r="O1028" s="501"/>
      <c r="P1028" s="101" t="s">
        <v>147</v>
      </c>
      <c r="Q1028" s="183">
        <v>3779</v>
      </c>
      <c r="R1028" s="151">
        <f>IFERROR(Q1028/N1025,"-")</f>
        <v>8.9890387960634723E-5</v>
      </c>
      <c r="S1028" s="183">
        <v>1</v>
      </c>
      <c r="T1028" s="151">
        <f>IFERROR(S1028/O1025,"-")</f>
        <v>1.4705882352941176E-2</v>
      </c>
      <c r="U1028" s="186">
        <f t="shared" si="964"/>
        <v>3779</v>
      </c>
      <c r="V1028" s="86">
        <f t="shared" si="1024"/>
        <v>1.3044612575006522E-4</v>
      </c>
      <c r="W1028" s="501"/>
      <c r="X1028" s="501"/>
      <c r="Y1028" s="101" t="s">
        <v>147</v>
      </c>
      <c r="Z1028" s="183">
        <v>12162</v>
      </c>
      <c r="AA1028" s="151">
        <f>IFERROR(Z1028/W1025,"-")</f>
        <v>3.049795777529911E-4</v>
      </c>
      <c r="AB1028" s="183">
        <v>1</v>
      </c>
      <c r="AC1028" s="151">
        <f>IFERROR(AB1028/X1025,"-")</f>
        <v>2.0833333333333332E-2</v>
      </c>
      <c r="AD1028" s="186">
        <f t="shared" si="965"/>
        <v>12162</v>
      </c>
      <c r="AE1028" s="86">
        <f t="shared" si="1025"/>
        <v>1.3044612575006522E-4</v>
      </c>
      <c r="AF1028" s="501"/>
      <c r="AG1028" s="501"/>
      <c r="AH1028" s="101" t="s">
        <v>147</v>
      </c>
      <c r="AI1028" s="183">
        <v>72539</v>
      </c>
      <c r="AJ1028" s="151">
        <f>IFERROR(AI1028/AF1025,"-")</f>
        <v>9.0855119532366486E-4</v>
      </c>
      <c r="AK1028" s="183">
        <v>4</v>
      </c>
      <c r="AL1028" s="151">
        <f>IFERROR(AK1028/AG1025,"-")</f>
        <v>5.2631578947368418E-2</v>
      </c>
      <c r="AM1028" s="186">
        <f t="shared" si="966"/>
        <v>18134.75</v>
      </c>
      <c r="AN1028" s="86">
        <f t="shared" si="1026"/>
        <v>5.2178450300026087E-4</v>
      </c>
      <c r="AO1028" s="501"/>
      <c r="AP1028" s="520"/>
      <c r="AQ1028" s="101" t="s">
        <v>147</v>
      </c>
      <c r="AR1028" s="183">
        <f t="shared" si="961"/>
        <v>2176823</v>
      </c>
      <c r="AS1028" s="151">
        <f>IFERROR(AR1028/AO1025,"-")</f>
        <v>4.2120095957264266E-3</v>
      </c>
      <c r="AT1028" s="183">
        <f t="shared" si="962"/>
        <v>23</v>
      </c>
      <c r="AU1028" s="151">
        <f>IFERROR(AT1028/AP1025,"-")</f>
        <v>2.8967254408060455E-2</v>
      </c>
      <c r="AV1028" s="186">
        <f t="shared" si="967"/>
        <v>94644.478260869568</v>
      </c>
      <c r="AW1028" s="86">
        <f t="shared" si="1027"/>
        <v>3.0002608922514999E-3</v>
      </c>
      <c r="AX1028" s="98"/>
      <c r="AY1028" s="66"/>
      <c r="AZ1028" s="66"/>
      <c r="BA1028" s="66"/>
      <c r="BB1028" s="66"/>
      <c r="BC1028" s="66"/>
      <c r="BD1028" s="66"/>
      <c r="BE1028" s="66"/>
      <c r="BF1028" s="66"/>
      <c r="BG1028" s="66"/>
      <c r="BH1028" s="66"/>
      <c r="BI1028" s="66"/>
      <c r="BP1028" s="132"/>
      <c r="BQ1028" s="132"/>
      <c r="BR1028" s="132"/>
      <c r="BS1028" s="132"/>
      <c r="BU1028" s="66"/>
      <c r="BV1028" s="124"/>
    </row>
    <row r="1029" spans="2:74" s="10" customFormat="1" ht="14.25" customHeight="1">
      <c r="B1029" s="505"/>
      <c r="C1029" s="507"/>
      <c r="D1029" s="494"/>
      <c r="E1029" s="501"/>
      <c r="F1029" s="501"/>
      <c r="G1029" s="101" t="s">
        <v>148</v>
      </c>
      <c r="H1029" s="183">
        <v>11223993</v>
      </c>
      <c r="I1029" s="151">
        <f>IFERROR(H1029/E1025,"-")</f>
        <v>3.161199029119241E-2</v>
      </c>
      <c r="J1029" s="183">
        <v>177</v>
      </c>
      <c r="K1029" s="151">
        <f>IFERROR(J1029/F1025,"-")</f>
        <v>0.29401993355481726</v>
      </c>
      <c r="L1029" s="186">
        <f t="shared" si="963"/>
        <v>63412.389830508473</v>
      </c>
      <c r="M1029" s="86">
        <f t="shared" si="1023"/>
        <v>2.3088964257761545E-2</v>
      </c>
      <c r="N1029" s="501"/>
      <c r="O1029" s="501"/>
      <c r="P1029" s="101" t="s">
        <v>148</v>
      </c>
      <c r="Q1029" s="183">
        <v>3192825</v>
      </c>
      <c r="R1029" s="151">
        <f>IFERROR(Q1029/N1025,"-")</f>
        <v>7.5947149494684715E-2</v>
      </c>
      <c r="S1029" s="183">
        <v>29</v>
      </c>
      <c r="T1029" s="151">
        <f>IFERROR(S1029/O1025,"-")</f>
        <v>0.4264705882352941</v>
      </c>
      <c r="U1029" s="186">
        <f t="shared" si="964"/>
        <v>110097.41379310345</v>
      </c>
      <c r="V1029" s="86">
        <f t="shared" si="1024"/>
        <v>3.7829376467518913E-3</v>
      </c>
      <c r="W1029" s="501"/>
      <c r="X1029" s="501"/>
      <c r="Y1029" s="101" t="s">
        <v>148</v>
      </c>
      <c r="Z1029" s="183">
        <v>2904733</v>
      </c>
      <c r="AA1029" s="151">
        <f>IFERROR(Z1029/W1025,"-")</f>
        <v>7.2840342363524019E-2</v>
      </c>
      <c r="AB1029" s="183">
        <v>16</v>
      </c>
      <c r="AC1029" s="151">
        <f>IFERROR(AB1029/X1025,"-")</f>
        <v>0.33333333333333331</v>
      </c>
      <c r="AD1029" s="186">
        <f t="shared" si="965"/>
        <v>181545.8125</v>
      </c>
      <c r="AE1029" s="86">
        <f t="shared" si="1025"/>
        <v>2.0871380120010435E-3</v>
      </c>
      <c r="AF1029" s="501"/>
      <c r="AG1029" s="501"/>
      <c r="AH1029" s="101" t="s">
        <v>148</v>
      </c>
      <c r="AI1029" s="183">
        <v>642637</v>
      </c>
      <c r="AJ1029" s="151">
        <f>IFERROR(AI1029/AF1025,"-")</f>
        <v>8.049030376889867E-3</v>
      </c>
      <c r="AK1029" s="183">
        <v>29</v>
      </c>
      <c r="AL1029" s="151">
        <f>IFERROR(AK1029/AG1025,"-")</f>
        <v>0.38157894736842107</v>
      </c>
      <c r="AM1029" s="186">
        <f t="shared" si="966"/>
        <v>22159.896551724138</v>
      </c>
      <c r="AN1029" s="86">
        <f t="shared" si="1026"/>
        <v>3.7829376467518913E-3</v>
      </c>
      <c r="AO1029" s="501"/>
      <c r="AP1029" s="520"/>
      <c r="AQ1029" s="101" t="s">
        <v>148</v>
      </c>
      <c r="AR1029" s="183">
        <f t="shared" ref="AR1029:AR1092" si="1028">SUM(H1029,Q1029,Z1029,AI1029)</f>
        <v>17964188</v>
      </c>
      <c r="AS1029" s="151">
        <f>IFERROR(AR1029/AO1025,"-")</f>
        <v>3.4759524424095814E-2</v>
      </c>
      <c r="AT1029" s="183">
        <f t="shared" ref="AT1029:AT1092" si="1029">SUM(J1029,S1029,AB1029,AK1029)</f>
        <v>251</v>
      </c>
      <c r="AU1029" s="151">
        <f>IFERROR(AT1029/AP1025,"-")</f>
        <v>0.31612090680100757</v>
      </c>
      <c r="AV1029" s="186">
        <f t="shared" si="967"/>
        <v>71570.47011952191</v>
      </c>
      <c r="AW1029" s="86">
        <f t="shared" si="1027"/>
        <v>3.274197756326637E-2</v>
      </c>
      <c r="AX1029" s="98"/>
      <c r="AY1029" s="66"/>
      <c r="AZ1029" s="66"/>
      <c r="BA1029" s="66"/>
      <c r="BB1029" s="66"/>
      <c r="BC1029" s="66"/>
      <c r="BD1029" s="66"/>
      <c r="BE1029" s="66"/>
      <c r="BF1029" s="66"/>
      <c r="BG1029" s="66"/>
      <c r="BH1029" s="66"/>
      <c r="BI1029" s="66"/>
      <c r="BP1029" s="132"/>
      <c r="BQ1029" s="132"/>
      <c r="BR1029" s="132"/>
      <c r="BS1029" s="132"/>
      <c r="BU1029" s="66"/>
      <c r="BV1029" s="124"/>
    </row>
    <row r="1030" spans="2:74" s="10" customFormat="1" ht="14.25" customHeight="1">
      <c r="B1030" s="505"/>
      <c r="C1030" s="507"/>
      <c r="D1030" s="494"/>
      <c r="E1030" s="501"/>
      <c r="F1030" s="501"/>
      <c r="G1030" s="101" t="s">
        <v>149</v>
      </c>
      <c r="H1030" s="183">
        <v>10658406</v>
      </c>
      <c r="I1030" s="151">
        <f>IFERROR(H1030/E1025,"-")</f>
        <v>3.0019033956238828E-2</v>
      </c>
      <c r="J1030" s="183">
        <v>179</v>
      </c>
      <c r="K1030" s="151">
        <f>IFERROR(J1030/F1025,"-")</f>
        <v>0.29734219269102991</v>
      </c>
      <c r="L1030" s="186">
        <f t="shared" ref="L1030:L1093" si="1030">IFERROR(H1030/J1030,"-")</f>
        <v>59544.167597765365</v>
      </c>
      <c r="M1030" s="86">
        <f t="shared" si="1023"/>
        <v>2.3349856509261677E-2</v>
      </c>
      <c r="N1030" s="501"/>
      <c r="O1030" s="501"/>
      <c r="P1030" s="101" t="s">
        <v>149</v>
      </c>
      <c r="Q1030" s="183">
        <v>3080149</v>
      </c>
      <c r="R1030" s="151">
        <f>IFERROR(Q1030/N1025,"-")</f>
        <v>7.3266945908060613E-2</v>
      </c>
      <c r="S1030" s="183">
        <v>20</v>
      </c>
      <c r="T1030" s="151">
        <f>IFERROR(S1030/O1025,"-")</f>
        <v>0.29411764705882354</v>
      </c>
      <c r="U1030" s="186">
        <f t="shared" ref="U1030:U1093" si="1031">IFERROR(Q1030/S1030,"-")</f>
        <v>154007.45000000001</v>
      </c>
      <c r="V1030" s="86">
        <f t="shared" si="1024"/>
        <v>2.6089225150013043E-3</v>
      </c>
      <c r="W1030" s="501"/>
      <c r="X1030" s="501"/>
      <c r="Y1030" s="101" t="s">
        <v>149</v>
      </c>
      <c r="Z1030" s="183">
        <v>763429</v>
      </c>
      <c r="AA1030" s="151">
        <f>IFERROR(Z1030/W1025,"-")</f>
        <v>1.9144076144087179E-2</v>
      </c>
      <c r="AB1030" s="183">
        <v>16</v>
      </c>
      <c r="AC1030" s="151">
        <f>IFERROR(AB1030/X1025,"-")</f>
        <v>0.33333333333333331</v>
      </c>
      <c r="AD1030" s="186">
        <f t="shared" ref="AD1030:AD1093" si="1032">IFERROR(Z1030/AB1030,"-")</f>
        <v>47714.3125</v>
      </c>
      <c r="AE1030" s="86">
        <f t="shared" si="1025"/>
        <v>2.0871380120010435E-3</v>
      </c>
      <c r="AF1030" s="501"/>
      <c r="AG1030" s="501"/>
      <c r="AH1030" s="101" t="s">
        <v>149</v>
      </c>
      <c r="AI1030" s="183">
        <v>1372474</v>
      </c>
      <c r="AJ1030" s="151">
        <f>IFERROR(AI1030/AF1025,"-")</f>
        <v>1.7190241018633447E-2</v>
      </c>
      <c r="AK1030" s="183">
        <v>19</v>
      </c>
      <c r="AL1030" s="151">
        <f>IFERROR(AK1030/AG1025,"-")</f>
        <v>0.25</v>
      </c>
      <c r="AM1030" s="186">
        <f t="shared" ref="AM1030:AM1093" si="1033">IFERROR(AI1030/AK1030,"-")</f>
        <v>72235.473684210519</v>
      </c>
      <c r="AN1030" s="86">
        <f t="shared" si="1026"/>
        <v>2.4784763892512392E-3</v>
      </c>
      <c r="AO1030" s="501"/>
      <c r="AP1030" s="520"/>
      <c r="AQ1030" s="101" t="s">
        <v>149</v>
      </c>
      <c r="AR1030" s="183">
        <f t="shared" si="1028"/>
        <v>15874458</v>
      </c>
      <c r="AS1030" s="151">
        <f>IFERROR(AR1030/AO1025,"-")</f>
        <v>3.0716034065680187E-2</v>
      </c>
      <c r="AT1030" s="183">
        <f t="shared" si="1029"/>
        <v>234</v>
      </c>
      <c r="AU1030" s="151">
        <f>IFERROR(AT1030/AP1025,"-")</f>
        <v>0.29471032745591941</v>
      </c>
      <c r="AV1030" s="186">
        <f t="shared" ref="AV1030:AV1093" si="1034">IFERROR(AR1030/AT1030,"-")</f>
        <v>67839.564102564109</v>
      </c>
      <c r="AW1030" s="86">
        <f t="shared" si="1027"/>
        <v>3.0524393425515262E-2</v>
      </c>
      <c r="AX1030" s="98"/>
      <c r="AY1030" s="66"/>
      <c r="AZ1030" s="66"/>
      <c r="BA1030" s="66"/>
      <c r="BB1030" s="66"/>
      <c r="BC1030" s="66"/>
      <c r="BD1030" s="66"/>
      <c r="BE1030" s="66"/>
      <c r="BF1030" s="66"/>
      <c r="BG1030" s="66"/>
      <c r="BH1030" s="66"/>
      <c r="BI1030" s="66"/>
      <c r="BP1030" s="132"/>
      <c r="BQ1030" s="132"/>
      <c r="BR1030" s="132"/>
      <c r="BS1030" s="132"/>
      <c r="BU1030" s="66"/>
      <c r="BV1030" s="124"/>
    </row>
    <row r="1031" spans="2:74" s="10" customFormat="1" ht="14.25" customHeight="1">
      <c r="B1031" s="505"/>
      <c r="C1031" s="507"/>
      <c r="D1031" s="494"/>
      <c r="E1031" s="501"/>
      <c r="F1031" s="501"/>
      <c r="G1031" s="101" t="s">
        <v>150</v>
      </c>
      <c r="H1031" s="183">
        <v>2094709</v>
      </c>
      <c r="I1031" s="151">
        <f>IFERROR(H1031/E1025,"-")</f>
        <v>5.8996758614223441E-3</v>
      </c>
      <c r="J1031" s="183">
        <v>54</v>
      </c>
      <c r="K1031" s="151">
        <f>IFERROR(J1031/F1025,"-")</f>
        <v>8.9700996677740868E-2</v>
      </c>
      <c r="L1031" s="186">
        <f t="shared" si="1030"/>
        <v>38790.907407407409</v>
      </c>
      <c r="M1031" s="86">
        <f t="shared" si="1023"/>
        <v>7.0440907905035223E-3</v>
      </c>
      <c r="N1031" s="501"/>
      <c r="O1031" s="501"/>
      <c r="P1031" s="101" t="s">
        <v>150</v>
      </c>
      <c r="Q1031" s="183">
        <v>779268</v>
      </c>
      <c r="R1031" s="151">
        <f>IFERROR(Q1031/N1025,"-")</f>
        <v>1.8536306653958161E-2</v>
      </c>
      <c r="S1031" s="183">
        <v>5</v>
      </c>
      <c r="T1031" s="151">
        <f>IFERROR(S1031/O1025,"-")</f>
        <v>7.3529411764705885E-2</v>
      </c>
      <c r="U1031" s="186">
        <f t="shared" si="1031"/>
        <v>155853.6</v>
      </c>
      <c r="V1031" s="86">
        <f t="shared" si="1024"/>
        <v>6.5223062875032606E-4</v>
      </c>
      <c r="W1031" s="501"/>
      <c r="X1031" s="501"/>
      <c r="Y1031" s="101" t="s">
        <v>150</v>
      </c>
      <c r="Z1031" s="183">
        <v>333481</v>
      </c>
      <c r="AA1031" s="151">
        <f>IFERROR(Z1031/W1025,"-")</f>
        <v>8.3625139424967302E-3</v>
      </c>
      <c r="AB1031" s="183">
        <v>6</v>
      </c>
      <c r="AC1031" s="151">
        <f>IFERROR(AB1031/X1025,"-")</f>
        <v>0.125</v>
      </c>
      <c r="AD1031" s="186">
        <f t="shared" si="1032"/>
        <v>55580.166666666664</v>
      </c>
      <c r="AE1031" s="86">
        <f t="shared" si="1025"/>
        <v>7.8267675450039136E-4</v>
      </c>
      <c r="AF1031" s="501"/>
      <c r="AG1031" s="501"/>
      <c r="AH1031" s="101" t="s">
        <v>150</v>
      </c>
      <c r="AI1031" s="183">
        <v>2046285</v>
      </c>
      <c r="AJ1031" s="151">
        <f>IFERROR(AI1031/AF1025,"-")</f>
        <v>2.5629725840208516E-2</v>
      </c>
      <c r="AK1031" s="183">
        <v>10</v>
      </c>
      <c r="AL1031" s="151">
        <f>IFERROR(AK1031/AG1025,"-")</f>
        <v>0.13157894736842105</v>
      </c>
      <c r="AM1031" s="186">
        <f t="shared" si="1033"/>
        <v>204628.5</v>
      </c>
      <c r="AN1031" s="86">
        <f t="shared" si="1026"/>
        <v>1.3044612575006521E-3</v>
      </c>
      <c r="AO1031" s="501"/>
      <c r="AP1031" s="520"/>
      <c r="AQ1031" s="101" t="s">
        <v>150</v>
      </c>
      <c r="AR1031" s="183">
        <f t="shared" si="1028"/>
        <v>5253743</v>
      </c>
      <c r="AS1031" s="151">
        <f>IFERROR(AR1031/AO1025,"-")</f>
        <v>1.0165647794735973E-2</v>
      </c>
      <c r="AT1031" s="183">
        <f t="shared" si="1029"/>
        <v>75</v>
      </c>
      <c r="AU1031" s="151">
        <f>IFERROR(AT1031/AP1025,"-")</f>
        <v>9.4458438287153654E-2</v>
      </c>
      <c r="AV1031" s="186">
        <f t="shared" si="1034"/>
        <v>70049.906666666662</v>
      </c>
      <c r="AW1031" s="86">
        <f t="shared" si="1027"/>
        <v>9.7834594312548925E-3</v>
      </c>
      <c r="AX1031" s="98"/>
      <c r="AY1031" s="66"/>
      <c r="AZ1031" s="66"/>
      <c r="BA1031" s="66"/>
      <c r="BB1031" s="66"/>
      <c r="BC1031" s="66"/>
      <c r="BD1031" s="66"/>
      <c r="BE1031" s="66"/>
      <c r="BF1031" s="66"/>
      <c r="BG1031" s="66"/>
      <c r="BH1031" s="66"/>
      <c r="BI1031" s="66"/>
      <c r="BP1031" s="132"/>
      <c r="BQ1031" s="132"/>
      <c r="BR1031" s="132"/>
      <c r="BS1031" s="132"/>
      <c r="BU1031" s="66"/>
      <c r="BV1031" s="124"/>
    </row>
    <row r="1032" spans="2:74" s="10" customFormat="1" ht="14.25" customHeight="1">
      <c r="B1032" s="505"/>
      <c r="C1032" s="507"/>
      <c r="D1032" s="494"/>
      <c r="E1032" s="501"/>
      <c r="F1032" s="501"/>
      <c r="G1032" s="101" t="s">
        <v>160</v>
      </c>
      <c r="H1032" s="183">
        <v>0</v>
      </c>
      <c r="I1032" s="151">
        <f>IFERROR(H1032/E1025,"-")</f>
        <v>0</v>
      </c>
      <c r="J1032" s="183">
        <v>0</v>
      </c>
      <c r="K1032" s="151">
        <f>IFERROR(J1032/F1025,"-")</f>
        <v>0</v>
      </c>
      <c r="L1032" s="186" t="str">
        <f t="shared" si="1030"/>
        <v>-</v>
      </c>
      <c r="M1032" s="86">
        <f t="shared" si="1023"/>
        <v>0</v>
      </c>
      <c r="N1032" s="501"/>
      <c r="O1032" s="501"/>
      <c r="P1032" s="101" t="s">
        <v>160</v>
      </c>
      <c r="Q1032" s="183">
        <v>0</v>
      </c>
      <c r="R1032" s="151">
        <f>IFERROR(Q1032/N1025,"-")</f>
        <v>0</v>
      </c>
      <c r="S1032" s="183">
        <v>0</v>
      </c>
      <c r="T1032" s="151">
        <f>IFERROR(S1032/O1025,"-")</f>
        <v>0</v>
      </c>
      <c r="U1032" s="186" t="str">
        <f t="shared" si="1031"/>
        <v>-</v>
      </c>
      <c r="V1032" s="86">
        <f t="shared" si="1024"/>
        <v>0</v>
      </c>
      <c r="W1032" s="501"/>
      <c r="X1032" s="501"/>
      <c r="Y1032" s="101" t="s">
        <v>160</v>
      </c>
      <c r="Z1032" s="183">
        <v>0</v>
      </c>
      <c r="AA1032" s="151">
        <f>IFERROR(Z1032/W1025,"-")</f>
        <v>0</v>
      </c>
      <c r="AB1032" s="183">
        <v>0</v>
      </c>
      <c r="AC1032" s="151">
        <f>IFERROR(AB1032/X1025,"-")</f>
        <v>0</v>
      </c>
      <c r="AD1032" s="186" t="str">
        <f t="shared" si="1032"/>
        <v>-</v>
      </c>
      <c r="AE1032" s="86">
        <f t="shared" si="1025"/>
        <v>0</v>
      </c>
      <c r="AF1032" s="501"/>
      <c r="AG1032" s="501"/>
      <c r="AH1032" s="101" t="s">
        <v>160</v>
      </c>
      <c r="AI1032" s="183">
        <v>0</v>
      </c>
      <c r="AJ1032" s="151">
        <f>IFERROR(AI1032/AF1025,"-")</f>
        <v>0</v>
      </c>
      <c r="AK1032" s="183">
        <v>0</v>
      </c>
      <c r="AL1032" s="151">
        <f>IFERROR(AK1032/AG1025,"-")</f>
        <v>0</v>
      </c>
      <c r="AM1032" s="186" t="str">
        <f t="shared" si="1033"/>
        <v>-</v>
      </c>
      <c r="AN1032" s="86">
        <f t="shared" si="1026"/>
        <v>0</v>
      </c>
      <c r="AO1032" s="501"/>
      <c r="AP1032" s="520"/>
      <c r="AQ1032" s="101" t="s">
        <v>160</v>
      </c>
      <c r="AR1032" s="183">
        <f t="shared" si="1028"/>
        <v>0</v>
      </c>
      <c r="AS1032" s="151">
        <f>IFERROR(AR1032/AO1025,"-")</f>
        <v>0</v>
      </c>
      <c r="AT1032" s="183">
        <f t="shared" si="1029"/>
        <v>0</v>
      </c>
      <c r="AU1032" s="151">
        <f>IFERROR(AT1032/AP1025,"-")</f>
        <v>0</v>
      </c>
      <c r="AV1032" s="186" t="str">
        <f t="shared" si="1034"/>
        <v>-</v>
      </c>
      <c r="AW1032" s="86">
        <f t="shared" si="1027"/>
        <v>0</v>
      </c>
      <c r="AX1032" s="98"/>
      <c r="AY1032" s="66"/>
      <c r="AZ1032" s="66"/>
      <c r="BA1032" s="66"/>
      <c r="BB1032" s="66"/>
      <c r="BC1032" s="66"/>
      <c r="BD1032" s="66"/>
      <c r="BE1032" s="66"/>
      <c r="BF1032" s="66"/>
      <c r="BG1032" s="66"/>
      <c r="BH1032" s="66"/>
      <c r="BI1032" s="66"/>
      <c r="BP1032" s="132"/>
      <c r="BQ1032" s="132"/>
      <c r="BR1032" s="132"/>
      <c r="BS1032" s="132"/>
      <c r="BU1032" s="66"/>
      <c r="BV1032" s="124"/>
    </row>
    <row r="1033" spans="2:74" s="10" customFormat="1" ht="14.25" customHeight="1">
      <c r="B1033" s="505"/>
      <c r="C1033" s="507"/>
      <c r="D1033" s="494"/>
      <c r="E1033" s="501"/>
      <c r="F1033" s="501"/>
      <c r="G1033" s="101" t="s">
        <v>151</v>
      </c>
      <c r="H1033" s="183">
        <v>49641</v>
      </c>
      <c r="I1033" s="151">
        <f>IFERROR(H1033/E1025,"-")</f>
        <v>1.398121693451771E-4</v>
      </c>
      <c r="J1033" s="183">
        <v>4</v>
      </c>
      <c r="K1033" s="151">
        <f>IFERROR(J1033/F1025,"-")</f>
        <v>6.6445182724252493E-3</v>
      </c>
      <c r="L1033" s="186">
        <f t="shared" si="1030"/>
        <v>12410.25</v>
      </c>
      <c r="M1033" s="86">
        <f t="shared" si="1023"/>
        <v>5.2178450300026087E-4</v>
      </c>
      <c r="N1033" s="501"/>
      <c r="O1033" s="501"/>
      <c r="P1033" s="101" t="s">
        <v>151</v>
      </c>
      <c r="Q1033" s="183">
        <v>13933</v>
      </c>
      <c r="R1033" s="151">
        <f>IFERROR(Q1033/N1025,"-")</f>
        <v>3.3142174529122081E-4</v>
      </c>
      <c r="S1033" s="183">
        <v>2</v>
      </c>
      <c r="T1033" s="151">
        <f>IFERROR(S1033/O1025,"-")</f>
        <v>2.9411764705882353E-2</v>
      </c>
      <c r="U1033" s="186">
        <f t="shared" si="1031"/>
        <v>6966.5</v>
      </c>
      <c r="V1033" s="86">
        <f t="shared" si="1024"/>
        <v>2.6089225150013044E-4</v>
      </c>
      <c r="W1033" s="501"/>
      <c r="X1033" s="501"/>
      <c r="Y1033" s="101" t="s">
        <v>151</v>
      </c>
      <c r="Z1033" s="183">
        <v>0</v>
      </c>
      <c r="AA1033" s="151">
        <f>IFERROR(Z1033/W1025,"-")</f>
        <v>0</v>
      </c>
      <c r="AB1033" s="183">
        <v>0</v>
      </c>
      <c r="AC1033" s="151">
        <f>IFERROR(AB1033/X1025,"-")</f>
        <v>0</v>
      </c>
      <c r="AD1033" s="186" t="str">
        <f t="shared" si="1032"/>
        <v>-</v>
      </c>
      <c r="AE1033" s="86">
        <f t="shared" si="1025"/>
        <v>0</v>
      </c>
      <c r="AF1033" s="501"/>
      <c r="AG1033" s="501"/>
      <c r="AH1033" s="101" t="s">
        <v>151</v>
      </c>
      <c r="AI1033" s="183">
        <v>11904</v>
      </c>
      <c r="AJ1033" s="151">
        <f>IFERROR(AI1033/AF1025,"-")</f>
        <v>1.4909763615617678E-4</v>
      </c>
      <c r="AK1033" s="183">
        <v>1</v>
      </c>
      <c r="AL1033" s="151">
        <f>IFERROR(AK1033/AG1025,"-")</f>
        <v>1.3157894736842105E-2</v>
      </c>
      <c r="AM1033" s="186">
        <f t="shared" si="1033"/>
        <v>11904</v>
      </c>
      <c r="AN1033" s="86">
        <f t="shared" si="1026"/>
        <v>1.3044612575006522E-4</v>
      </c>
      <c r="AO1033" s="501"/>
      <c r="AP1033" s="520"/>
      <c r="AQ1033" s="101" t="s">
        <v>151</v>
      </c>
      <c r="AR1033" s="183">
        <f t="shared" si="1028"/>
        <v>75478</v>
      </c>
      <c r="AS1033" s="151">
        <f>IFERROR(AR1033/AO1025,"-")</f>
        <v>1.4604497484004865E-4</v>
      </c>
      <c r="AT1033" s="183">
        <f t="shared" si="1029"/>
        <v>7</v>
      </c>
      <c r="AU1033" s="151">
        <f>IFERROR(AT1033/AP1025,"-")</f>
        <v>8.8161209068010078E-3</v>
      </c>
      <c r="AV1033" s="186">
        <f t="shared" si="1034"/>
        <v>10782.571428571429</v>
      </c>
      <c r="AW1033" s="86">
        <f t="shared" si="1027"/>
        <v>9.1312288025045655E-4</v>
      </c>
      <c r="AX1033" s="98"/>
      <c r="AY1033" s="66"/>
      <c r="AZ1033" s="66"/>
      <c r="BA1033" s="66"/>
      <c r="BB1033" s="66"/>
      <c r="BC1033" s="66"/>
      <c r="BD1033" s="66"/>
      <c r="BE1033" s="66"/>
      <c r="BF1033" s="66"/>
      <c r="BG1033" s="66"/>
      <c r="BH1033" s="66"/>
      <c r="BI1033" s="66"/>
      <c r="BP1033" s="132"/>
      <c r="BQ1033" s="132"/>
      <c r="BR1033" s="132"/>
      <c r="BS1033" s="132"/>
      <c r="BU1033" s="66"/>
      <c r="BV1033" s="124"/>
    </row>
    <row r="1034" spans="2:74" s="10" customFormat="1" ht="14.25" customHeight="1">
      <c r="B1034" s="505"/>
      <c r="C1034" s="507"/>
      <c r="D1034" s="494"/>
      <c r="E1034" s="501"/>
      <c r="F1034" s="501"/>
      <c r="G1034" s="101" t="s">
        <v>152</v>
      </c>
      <c r="H1034" s="183">
        <v>183245</v>
      </c>
      <c r="I1034" s="151">
        <f>IFERROR(H1034/E1025,"-")</f>
        <v>5.1610324070137546E-4</v>
      </c>
      <c r="J1034" s="183">
        <v>11</v>
      </c>
      <c r="K1034" s="151">
        <f>IFERROR(J1034/F1025,"-")</f>
        <v>1.8272425249169437E-2</v>
      </c>
      <c r="L1034" s="186">
        <f t="shared" si="1030"/>
        <v>16658.636363636364</v>
      </c>
      <c r="M1034" s="86">
        <f t="shared" si="1023"/>
        <v>1.4349073832507174E-3</v>
      </c>
      <c r="N1034" s="501"/>
      <c r="O1034" s="501"/>
      <c r="P1034" s="101" t="s">
        <v>152</v>
      </c>
      <c r="Q1034" s="183">
        <v>4916</v>
      </c>
      <c r="R1034" s="151">
        <f>IFERROR(Q1034/N1025,"-")</f>
        <v>1.1693600085061664E-4</v>
      </c>
      <c r="S1034" s="183">
        <v>3</v>
      </c>
      <c r="T1034" s="151">
        <f>IFERROR(S1034/O1025,"-")</f>
        <v>4.4117647058823532E-2</v>
      </c>
      <c r="U1034" s="186">
        <f t="shared" si="1031"/>
        <v>1638.6666666666667</v>
      </c>
      <c r="V1034" s="86">
        <f t="shared" si="1024"/>
        <v>3.9133837725019568E-4</v>
      </c>
      <c r="W1034" s="501"/>
      <c r="X1034" s="501"/>
      <c r="Y1034" s="101" t="s">
        <v>152</v>
      </c>
      <c r="Z1034" s="183">
        <v>0</v>
      </c>
      <c r="AA1034" s="151">
        <f>IFERROR(Z1034/W1025,"-")</f>
        <v>0</v>
      </c>
      <c r="AB1034" s="183">
        <v>0</v>
      </c>
      <c r="AC1034" s="151">
        <f>IFERROR(AB1034/X1025,"-")</f>
        <v>0</v>
      </c>
      <c r="AD1034" s="186" t="str">
        <f t="shared" si="1032"/>
        <v>-</v>
      </c>
      <c r="AE1034" s="86">
        <f t="shared" si="1025"/>
        <v>0</v>
      </c>
      <c r="AF1034" s="501"/>
      <c r="AG1034" s="501"/>
      <c r="AH1034" s="101" t="s">
        <v>152</v>
      </c>
      <c r="AI1034" s="183">
        <v>952</v>
      </c>
      <c r="AJ1034" s="151">
        <f>IFERROR(AI1034/AF1025,"-")</f>
        <v>1.1923802891522201E-5</v>
      </c>
      <c r="AK1034" s="183">
        <v>1</v>
      </c>
      <c r="AL1034" s="151">
        <f>IFERROR(AK1034/AG1025,"-")</f>
        <v>1.3157894736842105E-2</v>
      </c>
      <c r="AM1034" s="186">
        <f t="shared" si="1033"/>
        <v>952</v>
      </c>
      <c r="AN1034" s="86">
        <f t="shared" si="1026"/>
        <v>1.3044612575006522E-4</v>
      </c>
      <c r="AO1034" s="501"/>
      <c r="AP1034" s="520"/>
      <c r="AQ1034" s="101" t="s">
        <v>152</v>
      </c>
      <c r="AR1034" s="183">
        <f t="shared" si="1028"/>
        <v>189113</v>
      </c>
      <c r="AS1034" s="151">
        <f>IFERROR(AR1034/AO1025,"-")</f>
        <v>3.6592123965825961E-4</v>
      </c>
      <c r="AT1034" s="183">
        <f t="shared" si="1029"/>
        <v>15</v>
      </c>
      <c r="AU1034" s="151">
        <f>IFERROR(AT1034/AP1025,"-")</f>
        <v>1.8891687657430732E-2</v>
      </c>
      <c r="AV1034" s="186">
        <f t="shared" si="1034"/>
        <v>12607.533333333333</v>
      </c>
      <c r="AW1034" s="86">
        <f t="shared" si="1027"/>
        <v>1.9566918862509784E-3</v>
      </c>
      <c r="AX1034" s="98"/>
      <c r="AY1034" s="66"/>
      <c r="AZ1034" s="66"/>
      <c r="BA1034" s="66"/>
      <c r="BB1034" s="66"/>
      <c r="BC1034" s="66"/>
      <c r="BD1034" s="66"/>
      <c r="BE1034" s="66"/>
      <c r="BF1034" s="66"/>
      <c r="BG1034" s="66"/>
      <c r="BH1034" s="66"/>
      <c r="BI1034" s="66"/>
      <c r="BP1034" s="132"/>
      <c r="BQ1034" s="132"/>
      <c r="BR1034" s="132"/>
      <c r="BS1034" s="132"/>
      <c r="BU1034" s="66"/>
      <c r="BV1034" s="124"/>
    </row>
    <row r="1035" spans="2:74" s="10" customFormat="1" ht="14.25" customHeight="1">
      <c r="B1035" s="505"/>
      <c r="C1035" s="507"/>
      <c r="D1035" s="494"/>
      <c r="E1035" s="501"/>
      <c r="F1035" s="501"/>
      <c r="G1035" s="101" t="s">
        <v>153</v>
      </c>
      <c r="H1035" s="183">
        <v>8279</v>
      </c>
      <c r="I1035" s="151">
        <f>IFERROR(H1035/E1025,"-")</f>
        <v>2.3317518785051092E-5</v>
      </c>
      <c r="J1035" s="183">
        <v>1</v>
      </c>
      <c r="K1035" s="151">
        <f>IFERROR(J1035/F1025,"-")</f>
        <v>1.6611295681063123E-3</v>
      </c>
      <c r="L1035" s="186">
        <f t="shared" si="1030"/>
        <v>8279</v>
      </c>
      <c r="M1035" s="86">
        <f t="shared" si="1023"/>
        <v>1.3044612575006522E-4</v>
      </c>
      <c r="N1035" s="501"/>
      <c r="O1035" s="501"/>
      <c r="P1035" s="101" t="s">
        <v>153</v>
      </c>
      <c r="Q1035" s="183">
        <v>0</v>
      </c>
      <c r="R1035" s="151">
        <f>IFERROR(Q1035/N1025,"-")</f>
        <v>0</v>
      </c>
      <c r="S1035" s="183">
        <v>0</v>
      </c>
      <c r="T1035" s="151">
        <f>IFERROR(S1035/O1025,"-")</f>
        <v>0</v>
      </c>
      <c r="U1035" s="186" t="str">
        <f t="shared" si="1031"/>
        <v>-</v>
      </c>
      <c r="V1035" s="86">
        <f t="shared" si="1024"/>
        <v>0</v>
      </c>
      <c r="W1035" s="501"/>
      <c r="X1035" s="501"/>
      <c r="Y1035" s="101" t="s">
        <v>153</v>
      </c>
      <c r="Z1035" s="183">
        <v>6102</v>
      </c>
      <c r="AA1035" s="151">
        <f>IFERROR(Z1035/W1025,"-")</f>
        <v>1.5301639396881695E-4</v>
      </c>
      <c r="AB1035" s="183">
        <v>1</v>
      </c>
      <c r="AC1035" s="151">
        <f>IFERROR(AB1035/X1025,"-")</f>
        <v>2.0833333333333332E-2</v>
      </c>
      <c r="AD1035" s="186">
        <f t="shared" si="1032"/>
        <v>6102</v>
      </c>
      <c r="AE1035" s="86">
        <f t="shared" si="1025"/>
        <v>1.3044612575006522E-4</v>
      </c>
      <c r="AF1035" s="501"/>
      <c r="AG1035" s="501"/>
      <c r="AH1035" s="101" t="s">
        <v>153</v>
      </c>
      <c r="AI1035" s="183">
        <v>0</v>
      </c>
      <c r="AJ1035" s="151">
        <f>IFERROR(AI1035/AF1025,"-")</f>
        <v>0</v>
      </c>
      <c r="AK1035" s="183">
        <v>0</v>
      </c>
      <c r="AL1035" s="151">
        <f>IFERROR(AK1035/AG1025,"-")</f>
        <v>0</v>
      </c>
      <c r="AM1035" s="186" t="str">
        <f t="shared" si="1033"/>
        <v>-</v>
      </c>
      <c r="AN1035" s="86">
        <f t="shared" si="1026"/>
        <v>0</v>
      </c>
      <c r="AO1035" s="501"/>
      <c r="AP1035" s="520"/>
      <c r="AQ1035" s="101" t="s">
        <v>153</v>
      </c>
      <c r="AR1035" s="183">
        <f t="shared" si="1028"/>
        <v>14381</v>
      </c>
      <c r="AS1035" s="151">
        <f>IFERROR(AR1035/AO1025,"-")</f>
        <v>2.7826290881776671E-5</v>
      </c>
      <c r="AT1035" s="183">
        <f t="shared" si="1029"/>
        <v>2</v>
      </c>
      <c r="AU1035" s="151">
        <f>IFERROR(AT1035/AP1025,"-")</f>
        <v>2.5188916876574307E-3</v>
      </c>
      <c r="AV1035" s="186">
        <f t="shared" si="1034"/>
        <v>7190.5</v>
      </c>
      <c r="AW1035" s="86">
        <f t="shared" si="1027"/>
        <v>2.6089225150013044E-4</v>
      </c>
      <c r="AX1035" s="98"/>
      <c r="AY1035" s="66"/>
      <c r="AZ1035" s="66"/>
      <c r="BA1035" s="66"/>
      <c r="BB1035" s="66"/>
      <c r="BC1035" s="66"/>
      <c r="BD1035" s="66"/>
      <c r="BE1035" s="66"/>
      <c r="BF1035" s="66"/>
      <c r="BG1035" s="66"/>
      <c r="BH1035" s="66"/>
      <c r="BI1035" s="66"/>
      <c r="BP1035" s="132"/>
      <c r="BQ1035" s="132"/>
      <c r="BR1035" s="132"/>
      <c r="BS1035" s="132"/>
      <c r="BU1035" s="66"/>
      <c r="BV1035" s="124"/>
    </row>
    <row r="1036" spans="2:74" s="10" customFormat="1" ht="14.25" customHeight="1">
      <c r="B1036" s="505"/>
      <c r="C1036" s="507"/>
      <c r="D1036" s="494"/>
      <c r="E1036" s="501"/>
      <c r="F1036" s="501"/>
      <c r="G1036" s="101" t="s">
        <v>154</v>
      </c>
      <c r="H1036" s="183">
        <v>8518</v>
      </c>
      <c r="I1036" s="151">
        <f>IFERROR(H1036/E1025,"-")</f>
        <v>2.3990654065837081E-5</v>
      </c>
      <c r="J1036" s="183">
        <v>1</v>
      </c>
      <c r="K1036" s="151">
        <f>IFERROR(J1036/F1025,"-")</f>
        <v>1.6611295681063123E-3</v>
      </c>
      <c r="L1036" s="186">
        <f t="shared" si="1030"/>
        <v>8518</v>
      </c>
      <c r="M1036" s="86">
        <f t="shared" si="1023"/>
        <v>1.3044612575006522E-4</v>
      </c>
      <c r="N1036" s="501"/>
      <c r="O1036" s="501"/>
      <c r="P1036" s="101" t="s">
        <v>154</v>
      </c>
      <c r="Q1036" s="183">
        <v>7460</v>
      </c>
      <c r="R1036" s="151">
        <f>IFERROR(Q1036/N1025,"-")</f>
        <v>1.77449667686249E-4</v>
      </c>
      <c r="S1036" s="183">
        <v>1</v>
      </c>
      <c r="T1036" s="151">
        <f>IFERROR(S1036/O1025,"-")</f>
        <v>1.4705882352941176E-2</v>
      </c>
      <c r="U1036" s="186">
        <f t="shared" si="1031"/>
        <v>7460</v>
      </c>
      <c r="V1036" s="86">
        <f t="shared" si="1024"/>
        <v>1.3044612575006522E-4</v>
      </c>
      <c r="W1036" s="501"/>
      <c r="X1036" s="501"/>
      <c r="Y1036" s="101" t="s">
        <v>154</v>
      </c>
      <c r="Z1036" s="183">
        <v>0</v>
      </c>
      <c r="AA1036" s="151">
        <f>IFERROR(Z1036/W1025,"-")</f>
        <v>0</v>
      </c>
      <c r="AB1036" s="183">
        <v>0</v>
      </c>
      <c r="AC1036" s="151">
        <f>IFERROR(AB1036/X1025,"-")</f>
        <v>0</v>
      </c>
      <c r="AD1036" s="186" t="str">
        <f t="shared" si="1032"/>
        <v>-</v>
      </c>
      <c r="AE1036" s="86">
        <f t="shared" si="1025"/>
        <v>0</v>
      </c>
      <c r="AF1036" s="501"/>
      <c r="AG1036" s="501"/>
      <c r="AH1036" s="101" t="s">
        <v>154</v>
      </c>
      <c r="AI1036" s="183">
        <v>4177</v>
      </c>
      <c r="AJ1036" s="151">
        <f>IFERROR(AI1036/AF1025,"-")</f>
        <v>5.2316937686857392E-5</v>
      </c>
      <c r="AK1036" s="183">
        <v>1</v>
      </c>
      <c r="AL1036" s="151">
        <f>IFERROR(AK1036/AG1025,"-")</f>
        <v>1.3157894736842105E-2</v>
      </c>
      <c r="AM1036" s="186">
        <f t="shared" si="1033"/>
        <v>4177</v>
      </c>
      <c r="AN1036" s="86">
        <f t="shared" si="1026"/>
        <v>1.3044612575006522E-4</v>
      </c>
      <c r="AO1036" s="501"/>
      <c r="AP1036" s="520"/>
      <c r="AQ1036" s="101" t="s">
        <v>154</v>
      </c>
      <c r="AR1036" s="183">
        <f t="shared" si="1028"/>
        <v>20155</v>
      </c>
      <c r="AS1036" s="151">
        <f>IFERROR(AR1036/AO1025,"-")</f>
        <v>3.899860181643897E-5</v>
      </c>
      <c r="AT1036" s="183">
        <f t="shared" si="1029"/>
        <v>3</v>
      </c>
      <c r="AU1036" s="151">
        <f>IFERROR(AT1036/AP1025,"-")</f>
        <v>3.778337531486146E-3</v>
      </c>
      <c r="AV1036" s="186">
        <f t="shared" si="1034"/>
        <v>6718.333333333333</v>
      </c>
      <c r="AW1036" s="86">
        <f t="shared" si="1027"/>
        <v>3.9133837725019568E-4</v>
      </c>
      <c r="AX1036" s="98"/>
      <c r="AY1036" s="66"/>
      <c r="AZ1036" s="66"/>
      <c r="BA1036" s="66"/>
      <c r="BB1036" s="66"/>
      <c r="BC1036" s="66"/>
      <c r="BD1036" s="66"/>
      <c r="BE1036" s="66"/>
      <c r="BF1036" s="66"/>
      <c r="BG1036" s="66"/>
      <c r="BH1036" s="66"/>
      <c r="BI1036" s="66"/>
      <c r="BP1036" s="132"/>
      <c r="BQ1036" s="132"/>
      <c r="BR1036" s="132"/>
      <c r="BS1036" s="132"/>
      <c r="BU1036" s="66"/>
      <c r="BV1036" s="124"/>
    </row>
    <row r="1037" spans="2:74" s="10" customFormat="1" ht="14.25" customHeight="1">
      <c r="B1037" s="505"/>
      <c r="C1037" s="507"/>
      <c r="D1037" s="494"/>
      <c r="E1037" s="501"/>
      <c r="F1037" s="501"/>
      <c r="G1037" s="101" t="s">
        <v>155</v>
      </c>
      <c r="H1037" s="183">
        <v>1953616</v>
      </c>
      <c r="I1037" s="151">
        <f>IFERROR(H1037/E1025,"-")</f>
        <v>5.5022922791129808E-3</v>
      </c>
      <c r="J1037" s="183">
        <v>58</v>
      </c>
      <c r="K1037" s="151">
        <f>IFERROR(J1037/F1025,"-")</f>
        <v>9.634551495016612E-2</v>
      </c>
      <c r="L1037" s="186">
        <f t="shared" si="1030"/>
        <v>33683.034482758623</v>
      </c>
      <c r="M1037" s="86">
        <f t="shared" si="1023"/>
        <v>7.5658752935037826E-3</v>
      </c>
      <c r="N1037" s="501"/>
      <c r="O1037" s="501"/>
      <c r="P1037" s="101" t="s">
        <v>155</v>
      </c>
      <c r="Q1037" s="183">
        <v>239373</v>
      </c>
      <c r="R1037" s="151">
        <f>IFERROR(Q1037/N1025,"-")</f>
        <v>5.693922158587196E-3</v>
      </c>
      <c r="S1037" s="183">
        <v>12</v>
      </c>
      <c r="T1037" s="151">
        <f>IFERROR(S1037/O1025,"-")</f>
        <v>0.17647058823529413</v>
      </c>
      <c r="U1037" s="186">
        <f t="shared" si="1031"/>
        <v>19947.75</v>
      </c>
      <c r="V1037" s="86">
        <f t="shared" si="1024"/>
        <v>1.5653535090007827E-3</v>
      </c>
      <c r="W1037" s="501"/>
      <c r="X1037" s="501"/>
      <c r="Y1037" s="101" t="s">
        <v>155</v>
      </c>
      <c r="Z1037" s="183">
        <v>95675</v>
      </c>
      <c r="AA1037" s="151">
        <f>IFERROR(Z1037/W1025,"-")</f>
        <v>2.3991877241833106E-3</v>
      </c>
      <c r="AB1037" s="183">
        <v>5</v>
      </c>
      <c r="AC1037" s="151">
        <f>IFERROR(AB1037/X1025,"-")</f>
        <v>0.10416666666666667</v>
      </c>
      <c r="AD1037" s="186">
        <f t="shared" si="1032"/>
        <v>19135</v>
      </c>
      <c r="AE1037" s="86">
        <f t="shared" si="1025"/>
        <v>6.5223062875032606E-4</v>
      </c>
      <c r="AF1037" s="501"/>
      <c r="AG1037" s="501"/>
      <c r="AH1037" s="101" t="s">
        <v>155</v>
      </c>
      <c r="AI1037" s="183">
        <v>687885</v>
      </c>
      <c r="AJ1037" s="151">
        <f>IFERROR(AI1037/AF1025,"-")</f>
        <v>8.6157617143222155E-3</v>
      </c>
      <c r="AK1037" s="183">
        <v>12</v>
      </c>
      <c r="AL1037" s="151">
        <f>IFERROR(AK1037/AG1025,"-")</f>
        <v>0.15789473684210525</v>
      </c>
      <c r="AM1037" s="186">
        <f t="shared" si="1033"/>
        <v>57323.75</v>
      </c>
      <c r="AN1037" s="86">
        <f t="shared" si="1026"/>
        <v>1.5653535090007827E-3</v>
      </c>
      <c r="AO1037" s="501"/>
      <c r="AP1037" s="520"/>
      <c r="AQ1037" s="101" t="s">
        <v>155</v>
      </c>
      <c r="AR1037" s="183">
        <f t="shared" si="1028"/>
        <v>2976549</v>
      </c>
      <c r="AS1037" s="151">
        <f>IFERROR(AR1037/AO1025,"-")</f>
        <v>5.759426903404594E-3</v>
      </c>
      <c r="AT1037" s="183">
        <f t="shared" si="1029"/>
        <v>87</v>
      </c>
      <c r="AU1037" s="151">
        <f>IFERROR(AT1037/AP1025,"-")</f>
        <v>0.10957178841309824</v>
      </c>
      <c r="AV1037" s="186">
        <f t="shared" si="1034"/>
        <v>34213.206896551725</v>
      </c>
      <c r="AW1037" s="86">
        <f t="shared" si="1027"/>
        <v>1.1348812940255675E-2</v>
      </c>
      <c r="AX1037" s="98"/>
      <c r="AY1037" s="66"/>
      <c r="AZ1037" s="66"/>
      <c r="BA1037" s="66"/>
      <c r="BB1037" s="66"/>
      <c r="BC1037" s="66"/>
      <c r="BD1037" s="66"/>
      <c r="BE1037" s="66"/>
      <c r="BF1037" s="66"/>
      <c r="BG1037" s="66"/>
      <c r="BH1037" s="66"/>
      <c r="BI1037" s="66"/>
      <c r="BP1037" s="132"/>
      <c r="BQ1037" s="132"/>
      <c r="BR1037" s="132"/>
      <c r="BS1037" s="132"/>
      <c r="BU1037" s="66"/>
      <c r="BV1037" s="124"/>
    </row>
    <row r="1038" spans="2:74" s="10" customFormat="1" ht="14.25" customHeight="1">
      <c r="B1038" s="505"/>
      <c r="C1038" s="507"/>
      <c r="D1038" s="494"/>
      <c r="E1038" s="501"/>
      <c r="F1038" s="501"/>
      <c r="G1038" s="101" t="s">
        <v>156</v>
      </c>
      <c r="H1038" s="183">
        <v>2453344</v>
      </c>
      <c r="I1038" s="151">
        <f>IFERROR(H1038/E1025,"-")</f>
        <v>6.9097590054586766E-3</v>
      </c>
      <c r="J1038" s="183">
        <v>35</v>
      </c>
      <c r="K1038" s="151">
        <f>IFERROR(J1038/F1025,"-")</f>
        <v>5.8139534883720929E-2</v>
      </c>
      <c r="L1038" s="186">
        <f t="shared" si="1030"/>
        <v>70095.542857142864</v>
      </c>
      <c r="M1038" s="86">
        <f t="shared" si="1023"/>
        <v>4.5656144012522831E-3</v>
      </c>
      <c r="N1038" s="501"/>
      <c r="O1038" s="501"/>
      <c r="P1038" s="101" t="s">
        <v>156</v>
      </c>
      <c r="Q1038" s="183">
        <v>347424</v>
      </c>
      <c r="R1038" s="151">
        <f>IFERROR(Q1038/N1025,"-")</f>
        <v>8.2641117086095679E-3</v>
      </c>
      <c r="S1038" s="183">
        <v>5</v>
      </c>
      <c r="T1038" s="151">
        <f>IFERROR(S1038/O1025,"-")</f>
        <v>7.3529411764705885E-2</v>
      </c>
      <c r="U1038" s="186">
        <f t="shared" si="1031"/>
        <v>69484.800000000003</v>
      </c>
      <c r="V1038" s="86">
        <f t="shared" si="1024"/>
        <v>6.5223062875032606E-4</v>
      </c>
      <c r="W1038" s="501"/>
      <c r="X1038" s="501"/>
      <c r="Y1038" s="101" t="s">
        <v>156</v>
      </c>
      <c r="Z1038" s="183">
        <v>117904</v>
      </c>
      <c r="AA1038" s="151">
        <f>IFERROR(Z1038/W1025,"-")</f>
        <v>2.9566117526219917E-3</v>
      </c>
      <c r="AB1038" s="183">
        <v>4</v>
      </c>
      <c r="AC1038" s="151">
        <f>IFERROR(AB1038/X1025,"-")</f>
        <v>8.3333333333333329E-2</v>
      </c>
      <c r="AD1038" s="186">
        <f t="shared" si="1032"/>
        <v>29476</v>
      </c>
      <c r="AE1038" s="86">
        <f t="shared" si="1025"/>
        <v>5.2178450300026087E-4</v>
      </c>
      <c r="AF1038" s="501"/>
      <c r="AG1038" s="501"/>
      <c r="AH1038" s="101" t="s">
        <v>156</v>
      </c>
      <c r="AI1038" s="183">
        <v>275725</v>
      </c>
      <c r="AJ1038" s="151">
        <f>IFERROR(AI1038/AF1025,"-")</f>
        <v>3.453456462463192E-3</v>
      </c>
      <c r="AK1038" s="183">
        <v>3</v>
      </c>
      <c r="AL1038" s="151">
        <f>IFERROR(AK1038/AG1025,"-")</f>
        <v>3.9473684210526314E-2</v>
      </c>
      <c r="AM1038" s="186">
        <f t="shared" si="1033"/>
        <v>91908.333333333328</v>
      </c>
      <c r="AN1038" s="86">
        <f t="shared" si="1026"/>
        <v>3.9133837725019568E-4</v>
      </c>
      <c r="AO1038" s="501"/>
      <c r="AP1038" s="520"/>
      <c r="AQ1038" s="101" t="s">
        <v>156</v>
      </c>
      <c r="AR1038" s="183">
        <f t="shared" si="1028"/>
        <v>3194397</v>
      </c>
      <c r="AS1038" s="151">
        <f>IFERROR(AR1038/AO1025,"-")</f>
        <v>6.1809484815989676E-3</v>
      </c>
      <c r="AT1038" s="183">
        <f t="shared" si="1029"/>
        <v>47</v>
      </c>
      <c r="AU1038" s="151">
        <f>IFERROR(AT1038/AP1025,"-")</f>
        <v>5.9193954659949623E-2</v>
      </c>
      <c r="AV1038" s="186">
        <f t="shared" si="1034"/>
        <v>67965.893617021284</v>
      </c>
      <c r="AW1038" s="86">
        <f t="shared" si="1027"/>
        <v>6.1309679102530658E-3</v>
      </c>
      <c r="AX1038" s="98"/>
      <c r="AY1038" s="66"/>
      <c r="AZ1038" s="66"/>
      <c r="BA1038" s="66"/>
      <c r="BB1038" s="66"/>
      <c r="BC1038" s="66"/>
      <c r="BD1038" s="66"/>
      <c r="BE1038" s="66"/>
      <c r="BF1038" s="66"/>
      <c r="BG1038" s="66"/>
      <c r="BH1038" s="66"/>
      <c r="BI1038" s="66"/>
      <c r="BP1038" s="132"/>
      <c r="BQ1038" s="132"/>
      <c r="BR1038" s="132"/>
      <c r="BS1038" s="132"/>
      <c r="BU1038" s="66"/>
      <c r="BV1038" s="124"/>
    </row>
    <row r="1039" spans="2:74" s="10" customFormat="1" ht="14.25" customHeight="1">
      <c r="B1039" s="505"/>
      <c r="C1039" s="507"/>
      <c r="D1039" s="494"/>
      <c r="E1039" s="501"/>
      <c r="F1039" s="501"/>
      <c r="G1039" s="101" t="s">
        <v>157</v>
      </c>
      <c r="H1039" s="183">
        <v>649695</v>
      </c>
      <c r="I1039" s="151">
        <f>IFERROR(H1039/E1025,"-")</f>
        <v>1.829843624478049E-3</v>
      </c>
      <c r="J1039" s="183">
        <v>32</v>
      </c>
      <c r="K1039" s="151">
        <f>IFERROR(J1039/F1025,"-")</f>
        <v>5.3156146179401995E-2</v>
      </c>
      <c r="L1039" s="186">
        <f t="shared" si="1030"/>
        <v>20302.96875</v>
      </c>
      <c r="M1039" s="86">
        <f t="shared" si="1023"/>
        <v>4.174276024002087E-3</v>
      </c>
      <c r="N1039" s="501"/>
      <c r="O1039" s="501"/>
      <c r="P1039" s="101" t="s">
        <v>157</v>
      </c>
      <c r="Q1039" s="183">
        <v>203973</v>
      </c>
      <c r="R1039" s="151">
        <f>IFERROR(Q1039/N1025,"-")</f>
        <v>4.8518687757328777E-3</v>
      </c>
      <c r="S1039" s="183">
        <v>6</v>
      </c>
      <c r="T1039" s="151">
        <f>IFERROR(S1039/O1025,"-")</f>
        <v>8.8235294117647065E-2</v>
      </c>
      <c r="U1039" s="186">
        <f t="shared" si="1031"/>
        <v>33995.5</v>
      </c>
      <c r="V1039" s="86">
        <f t="shared" si="1024"/>
        <v>7.8267675450039136E-4</v>
      </c>
      <c r="W1039" s="501"/>
      <c r="X1039" s="501"/>
      <c r="Y1039" s="101" t="s">
        <v>157</v>
      </c>
      <c r="Z1039" s="183">
        <v>42247</v>
      </c>
      <c r="AA1039" s="151">
        <f>IFERROR(Z1039/W1025,"-")</f>
        <v>1.0594040635858095E-3</v>
      </c>
      <c r="AB1039" s="183">
        <v>2</v>
      </c>
      <c r="AC1039" s="151">
        <f>IFERROR(AB1039/X1025,"-")</f>
        <v>4.1666666666666664E-2</v>
      </c>
      <c r="AD1039" s="186">
        <f t="shared" si="1032"/>
        <v>21123.5</v>
      </c>
      <c r="AE1039" s="86">
        <f t="shared" si="1025"/>
        <v>2.6089225150013044E-4</v>
      </c>
      <c r="AF1039" s="501"/>
      <c r="AG1039" s="501"/>
      <c r="AH1039" s="101" t="s">
        <v>157</v>
      </c>
      <c r="AI1039" s="183">
        <v>163349</v>
      </c>
      <c r="AJ1039" s="151">
        <f>IFERROR(AI1039/AF1025,"-")</f>
        <v>2.04594672114208E-3</v>
      </c>
      <c r="AK1039" s="183">
        <v>6</v>
      </c>
      <c r="AL1039" s="151">
        <f>IFERROR(AK1039/AG1025,"-")</f>
        <v>7.8947368421052627E-2</v>
      </c>
      <c r="AM1039" s="186">
        <f t="shared" si="1033"/>
        <v>27224.833333333332</v>
      </c>
      <c r="AN1039" s="86">
        <f t="shared" si="1026"/>
        <v>7.8267675450039136E-4</v>
      </c>
      <c r="AO1039" s="501"/>
      <c r="AP1039" s="520"/>
      <c r="AQ1039" s="101" t="s">
        <v>157</v>
      </c>
      <c r="AR1039" s="183">
        <f t="shared" si="1028"/>
        <v>1059264</v>
      </c>
      <c r="AS1039" s="151">
        <f>IFERROR(AR1039/AO1025,"-")</f>
        <v>2.0496062989078844E-3</v>
      </c>
      <c r="AT1039" s="183">
        <f t="shared" si="1029"/>
        <v>46</v>
      </c>
      <c r="AU1039" s="151">
        <f>IFERROR(AT1039/AP1025,"-")</f>
        <v>5.793450881612091E-2</v>
      </c>
      <c r="AV1039" s="186">
        <f t="shared" si="1034"/>
        <v>23027.478260869564</v>
      </c>
      <c r="AW1039" s="86">
        <f t="shared" si="1027"/>
        <v>6.0005217845029999E-3</v>
      </c>
      <c r="AX1039" s="98"/>
      <c r="AY1039" s="66"/>
      <c r="AZ1039" s="66"/>
      <c r="BA1039" s="66"/>
      <c r="BB1039" s="66"/>
      <c r="BC1039" s="66"/>
      <c r="BD1039" s="66"/>
      <c r="BE1039" s="66"/>
      <c r="BF1039" s="66"/>
      <c r="BG1039" s="66"/>
      <c r="BH1039" s="66"/>
      <c r="BI1039" s="66"/>
      <c r="BP1039" s="132"/>
      <c r="BQ1039" s="132"/>
      <c r="BR1039" s="132"/>
      <c r="BS1039" s="132"/>
      <c r="BU1039" s="66"/>
      <c r="BV1039" s="124"/>
    </row>
    <row r="1040" spans="2:74" s="10" customFormat="1" ht="14.25" customHeight="1">
      <c r="B1040" s="505"/>
      <c r="C1040" s="507"/>
      <c r="D1040" s="494"/>
      <c r="E1040" s="501"/>
      <c r="F1040" s="501"/>
      <c r="G1040" s="102" t="s">
        <v>158</v>
      </c>
      <c r="H1040" s="184">
        <v>590441</v>
      </c>
      <c r="I1040" s="152">
        <f>IFERROR(H1040/E1025,"-")</f>
        <v>1.6629567712241032E-3</v>
      </c>
      <c r="J1040" s="184">
        <v>46</v>
      </c>
      <c r="K1040" s="152">
        <f>IFERROR(J1040/F1025,"-")</f>
        <v>7.6411960132890366E-2</v>
      </c>
      <c r="L1040" s="187">
        <f t="shared" si="1030"/>
        <v>12835.673913043478</v>
      </c>
      <c r="M1040" s="87">
        <f t="shared" si="1023"/>
        <v>6.0005217845029999E-3</v>
      </c>
      <c r="N1040" s="501"/>
      <c r="O1040" s="501"/>
      <c r="P1040" s="102" t="s">
        <v>158</v>
      </c>
      <c r="Q1040" s="184">
        <v>96206</v>
      </c>
      <c r="R1040" s="152">
        <f>IFERROR(Q1040/N1025,"-")</f>
        <v>2.2884346822283205E-3</v>
      </c>
      <c r="S1040" s="184">
        <v>14</v>
      </c>
      <c r="T1040" s="152">
        <f>IFERROR(S1040/O1025,"-")</f>
        <v>0.20588235294117646</v>
      </c>
      <c r="U1040" s="187">
        <f t="shared" si="1031"/>
        <v>6871.8571428571431</v>
      </c>
      <c r="V1040" s="87">
        <f t="shared" si="1024"/>
        <v>1.8262457605009131E-3</v>
      </c>
      <c r="W1040" s="501"/>
      <c r="X1040" s="501"/>
      <c r="Y1040" s="102" t="s">
        <v>158</v>
      </c>
      <c r="Z1040" s="184">
        <v>55216</v>
      </c>
      <c r="AA1040" s="152">
        <f>IFERROR(Z1040/W1025,"-")</f>
        <v>1.3846203227437228E-3</v>
      </c>
      <c r="AB1040" s="184">
        <v>6</v>
      </c>
      <c r="AC1040" s="152">
        <f>IFERROR(AB1040/X1025,"-")</f>
        <v>0.125</v>
      </c>
      <c r="AD1040" s="187">
        <f t="shared" si="1032"/>
        <v>9202.6666666666661</v>
      </c>
      <c r="AE1040" s="87">
        <f t="shared" si="1025"/>
        <v>7.8267675450039136E-4</v>
      </c>
      <c r="AF1040" s="501"/>
      <c r="AG1040" s="501"/>
      <c r="AH1040" s="102" t="s">
        <v>158</v>
      </c>
      <c r="AI1040" s="184">
        <v>51213</v>
      </c>
      <c r="AJ1040" s="152">
        <f>IFERROR(AI1040/AF1025,"-")</f>
        <v>6.4144298054992282E-4</v>
      </c>
      <c r="AK1040" s="184">
        <v>7</v>
      </c>
      <c r="AL1040" s="152">
        <f>IFERROR(AK1040/AG1025,"-")</f>
        <v>9.2105263157894732E-2</v>
      </c>
      <c r="AM1040" s="187">
        <f t="shared" si="1033"/>
        <v>7316.1428571428569</v>
      </c>
      <c r="AN1040" s="87">
        <f t="shared" si="1026"/>
        <v>9.1312288025045655E-4</v>
      </c>
      <c r="AO1040" s="501"/>
      <c r="AP1040" s="520"/>
      <c r="AQ1040" s="102" t="s">
        <v>158</v>
      </c>
      <c r="AR1040" s="184">
        <f t="shared" si="1028"/>
        <v>793076</v>
      </c>
      <c r="AS1040" s="152">
        <f>IFERROR(AR1040/AO1025,"-")</f>
        <v>1.5345499942532449E-3</v>
      </c>
      <c r="AT1040" s="184">
        <f t="shared" si="1029"/>
        <v>73</v>
      </c>
      <c r="AU1040" s="152">
        <f>IFERROR(AT1040/AP1025,"-")</f>
        <v>9.1939546599496227E-2</v>
      </c>
      <c r="AV1040" s="187">
        <f t="shared" si="1034"/>
        <v>10864.054794520547</v>
      </c>
      <c r="AW1040" s="87">
        <f t="shared" si="1027"/>
        <v>9.5225671797547606E-3</v>
      </c>
      <c r="AX1040" s="98"/>
      <c r="AY1040" s="66"/>
      <c r="AZ1040" s="66"/>
      <c r="BA1040" s="66"/>
      <c r="BB1040" s="66"/>
      <c r="BC1040" s="66"/>
      <c r="BD1040" s="66"/>
      <c r="BE1040" s="66"/>
      <c r="BF1040" s="66"/>
      <c r="BG1040" s="66"/>
      <c r="BH1040" s="66"/>
      <c r="BI1040" s="66"/>
      <c r="BP1040" s="132"/>
      <c r="BQ1040" s="132"/>
      <c r="BR1040" s="132"/>
      <c r="BS1040" s="132"/>
      <c r="BU1040" s="66"/>
      <c r="BV1040" s="124"/>
    </row>
    <row r="1041" spans="2:74" s="10" customFormat="1" ht="14.25" customHeight="1">
      <c r="B1041" s="505"/>
      <c r="C1041" s="508"/>
      <c r="D1041" s="495"/>
      <c r="E1041" s="502"/>
      <c r="F1041" s="502"/>
      <c r="G1041" s="103" t="s">
        <v>81</v>
      </c>
      <c r="H1041" s="174">
        <v>58472077</v>
      </c>
      <c r="I1041" s="152">
        <f>IFERROR(H1041/E1025,"-")</f>
        <v>0.16468459401479091</v>
      </c>
      <c r="J1041" s="184">
        <v>448</v>
      </c>
      <c r="K1041" s="152">
        <f>IFERROR(J1041/F1025,"-")</f>
        <v>0.7441860465116279</v>
      </c>
      <c r="L1041" s="187">
        <f t="shared" si="1030"/>
        <v>130518.02901785714</v>
      </c>
      <c r="M1041" s="88">
        <f t="shared" si="1023"/>
        <v>5.8439864336029219E-2</v>
      </c>
      <c r="N1041" s="502"/>
      <c r="O1041" s="502"/>
      <c r="P1041" s="103" t="s">
        <v>81</v>
      </c>
      <c r="Q1041" s="174">
        <v>10916867</v>
      </c>
      <c r="R1041" s="152">
        <f>IFERROR(Q1041/N1025,"-")</f>
        <v>0.2596775363706405</v>
      </c>
      <c r="S1041" s="184">
        <v>54</v>
      </c>
      <c r="T1041" s="152">
        <f>IFERROR(S1041/O1025,"-")</f>
        <v>0.79411764705882348</v>
      </c>
      <c r="U1041" s="187">
        <f t="shared" si="1031"/>
        <v>202164.20370370371</v>
      </c>
      <c r="V1041" s="88">
        <f t="shared" si="1024"/>
        <v>7.0440907905035223E-3</v>
      </c>
      <c r="W1041" s="502"/>
      <c r="X1041" s="502"/>
      <c r="Y1041" s="103" t="s">
        <v>81</v>
      </c>
      <c r="Z1041" s="174">
        <v>5908081</v>
      </c>
      <c r="AA1041" s="152">
        <f>IFERROR(Z1041/W1025,"-")</f>
        <v>0.14815359716415635</v>
      </c>
      <c r="AB1041" s="184">
        <v>34</v>
      </c>
      <c r="AC1041" s="152">
        <f>IFERROR(AB1041/X1025,"-")</f>
        <v>0.70833333333333337</v>
      </c>
      <c r="AD1041" s="187">
        <f t="shared" si="1032"/>
        <v>173767.08823529413</v>
      </c>
      <c r="AE1041" s="88">
        <f t="shared" si="1025"/>
        <v>4.435168275502218E-3</v>
      </c>
      <c r="AF1041" s="502"/>
      <c r="AG1041" s="502"/>
      <c r="AH1041" s="103" t="s">
        <v>81</v>
      </c>
      <c r="AI1041" s="174">
        <v>10121921</v>
      </c>
      <c r="AJ1041" s="152">
        <f>IFERROR(AI1041/AF1025,"-")</f>
        <v>0.12677709126844464</v>
      </c>
      <c r="AK1041" s="184">
        <v>55</v>
      </c>
      <c r="AL1041" s="152">
        <f>IFERROR(AK1041/AG1025,"-")</f>
        <v>0.72368421052631582</v>
      </c>
      <c r="AM1041" s="187">
        <f t="shared" si="1033"/>
        <v>184034.92727272728</v>
      </c>
      <c r="AN1041" s="88">
        <f t="shared" si="1026"/>
        <v>7.1745369162535873E-3</v>
      </c>
      <c r="AO1041" s="502"/>
      <c r="AP1041" s="521"/>
      <c r="AQ1041" s="103" t="s">
        <v>81</v>
      </c>
      <c r="AR1041" s="174">
        <f t="shared" si="1028"/>
        <v>85418946</v>
      </c>
      <c r="AS1041" s="152">
        <f>IFERROR(AR1041/AO1025,"-")</f>
        <v>0.16528005272309115</v>
      </c>
      <c r="AT1041" s="184">
        <f t="shared" si="1029"/>
        <v>591</v>
      </c>
      <c r="AU1041" s="152">
        <f>IFERROR(AT1041/AP1025,"-")</f>
        <v>0.74433249370277077</v>
      </c>
      <c r="AV1041" s="187">
        <f t="shared" si="1034"/>
        <v>144532.90355329949</v>
      </c>
      <c r="AW1041" s="88">
        <f t="shared" si="1027"/>
        <v>7.7093660318288543E-2</v>
      </c>
      <c r="AX1041" s="98"/>
      <c r="AY1041" s="66"/>
      <c r="AZ1041" s="66"/>
      <c r="BA1041" s="66"/>
      <c r="BB1041" s="66"/>
      <c r="BC1041" s="66"/>
      <c r="BD1041" s="66"/>
      <c r="BE1041" s="66"/>
      <c r="BF1041" s="66"/>
      <c r="BG1041" s="66"/>
      <c r="BH1041" s="66"/>
      <c r="BI1041" s="66"/>
      <c r="BP1041" s="132"/>
      <c r="BQ1041" s="132"/>
      <c r="BR1041" s="132"/>
      <c r="BS1041" s="132"/>
      <c r="BU1041" s="66"/>
      <c r="BV1041" s="124"/>
    </row>
    <row r="1042" spans="2:74" s="10" customFormat="1" ht="14.25" customHeight="1">
      <c r="B1042" s="505">
        <v>62</v>
      </c>
      <c r="C1042" s="506" t="s">
        <v>19</v>
      </c>
      <c r="D1042" s="493">
        <f>BL66</f>
        <v>11520</v>
      </c>
      <c r="E1042" s="503">
        <f t="shared" ref="E1042" si="1035">VLOOKUP(C1042,$AY$5:$BI$78,2,0)</f>
        <v>427716540</v>
      </c>
      <c r="F1042" s="503">
        <f t="shared" ref="F1042" si="1036">VLOOKUP(C1042,$AY$5:$BI$78,7,0)</f>
        <v>716</v>
      </c>
      <c r="G1042" s="99" t="s">
        <v>144</v>
      </c>
      <c r="H1042" s="182">
        <v>4686688</v>
      </c>
      <c r="I1042" s="150">
        <f>IFERROR(H1042/E1042,"-")</f>
        <v>1.0957462622324589E-2</v>
      </c>
      <c r="J1042" s="182">
        <v>109</v>
      </c>
      <c r="K1042" s="150">
        <f>IFERROR(J1042/F1042,"-")</f>
        <v>0.15223463687150837</v>
      </c>
      <c r="L1042" s="185">
        <f t="shared" si="1030"/>
        <v>42997.137614678897</v>
      </c>
      <c r="M1042" s="85">
        <f>IFERROR(J1042/$BL$66,0)</f>
        <v>9.4618055555555549E-3</v>
      </c>
      <c r="N1042" s="503">
        <f t="shared" ref="N1042" si="1037">VLOOKUP(C1042,$AY$5:$BI$78,3,0)</f>
        <v>58291470</v>
      </c>
      <c r="O1042" s="503">
        <f t="shared" ref="O1042" si="1038">VLOOKUP(C1042,$AY$5:$BI$78,8,0)</f>
        <v>88</v>
      </c>
      <c r="P1042" s="99" t="s">
        <v>144</v>
      </c>
      <c r="Q1042" s="182">
        <v>576921</v>
      </c>
      <c r="R1042" s="150">
        <f>IFERROR(Q1042/N1042,"-")</f>
        <v>9.8971770655294847E-3</v>
      </c>
      <c r="S1042" s="182">
        <v>22</v>
      </c>
      <c r="T1042" s="150">
        <f>IFERROR(S1042/O1042,"-")</f>
        <v>0.25</v>
      </c>
      <c r="U1042" s="185">
        <f t="shared" si="1031"/>
        <v>26223.68181818182</v>
      </c>
      <c r="V1042" s="85">
        <f>IFERROR(S1042/$BL$66,0)</f>
        <v>1.9097222222222222E-3</v>
      </c>
      <c r="W1042" s="503">
        <f t="shared" ref="W1042" si="1039">VLOOKUP(C1042,$AY$5:$BI$78,4,0)</f>
        <v>26696050</v>
      </c>
      <c r="X1042" s="503">
        <f t="shared" ref="X1042" si="1040">VLOOKUP(C1042,$AY$5:$BI$78,9,0)</f>
        <v>45</v>
      </c>
      <c r="Y1042" s="99" t="s">
        <v>144</v>
      </c>
      <c r="Z1042" s="182">
        <v>172104</v>
      </c>
      <c r="AA1042" s="150">
        <f>IFERROR(Z1042/W1042,"-")</f>
        <v>6.4467964361768874E-3</v>
      </c>
      <c r="AB1042" s="182">
        <v>9</v>
      </c>
      <c r="AC1042" s="150">
        <f>IFERROR(AB1042/X1042,"-")</f>
        <v>0.2</v>
      </c>
      <c r="AD1042" s="185">
        <f t="shared" si="1032"/>
        <v>19122.666666666668</v>
      </c>
      <c r="AE1042" s="85">
        <f>IFERROR(AB1042/$BL$66,0)</f>
        <v>7.8125000000000004E-4</v>
      </c>
      <c r="AF1042" s="503">
        <f t="shared" ref="AF1042" si="1041">VLOOKUP(C1042,$AY$5:$BI$78,5,0)</f>
        <v>41794470</v>
      </c>
      <c r="AG1042" s="503">
        <f t="shared" ref="AG1042" si="1042">VLOOKUP(C1042,$AY$5:$BI$78,10,0)</f>
        <v>72</v>
      </c>
      <c r="AH1042" s="99" t="s">
        <v>144</v>
      </c>
      <c r="AI1042" s="182">
        <v>2923971</v>
      </c>
      <c r="AJ1042" s="150">
        <f>IFERROR(AI1042/AF1042,"-")</f>
        <v>6.9960714898406412E-2</v>
      </c>
      <c r="AK1042" s="182">
        <v>17</v>
      </c>
      <c r="AL1042" s="150">
        <f>IFERROR(AK1042/AG1042,"-")</f>
        <v>0.2361111111111111</v>
      </c>
      <c r="AM1042" s="185">
        <f t="shared" si="1033"/>
        <v>171998.29411764705</v>
      </c>
      <c r="AN1042" s="85">
        <f>IFERROR(AK1042/$BL$66,0)</f>
        <v>1.4756944444444444E-3</v>
      </c>
      <c r="AO1042" s="503">
        <f t="shared" ref="AO1042" si="1043">VLOOKUP(C1042,$AY$5:$BI$78,6,0)</f>
        <v>554498530</v>
      </c>
      <c r="AP1042" s="519">
        <f t="shared" ref="AP1042" si="1044">VLOOKUP(C1042,$AY$5:$BI$78,11,0)</f>
        <v>921</v>
      </c>
      <c r="AQ1042" s="99" t="s">
        <v>144</v>
      </c>
      <c r="AR1042" s="182">
        <f t="shared" si="1028"/>
        <v>8359684</v>
      </c>
      <c r="AS1042" s="150">
        <f>IFERROR(AR1042/AO1042,"-")</f>
        <v>1.5076115711253554E-2</v>
      </c>
      <c r="AT1042" s="182">
        <f t="shared" si="1029"/>
        <v>157</v>
      </c>
      <c r="AU1042" s="150">
        <f>IFERROR(AT1042/AP1042,"-")</f>
        <v>0.17046688382193267</v>
      </c>
      <c r="AV1042" s="185">
        <f t="shared" si="1034"/>
        <v>53246.394904458597</v>
      </c>
      <c r="AW1042" s="85">
        <f>IFERROR(AT1042/$BL$66,0)</f>
        <v>1.3628472222222222E-2</v>
      </c>
      <c r="AX1042" s="98"/>
      <c r="AY1042" s="66"/>
      <c r="AZ1042" s="66"/>
      <c r="BA1042" s="66"/>
      <c r="BB1042" s="66"/>
      <c r="BC1042" s="66"/>
      <c r="BD1042" s="66"/>
      <c r="BE1042" s="66"/>
      <c r="BF1042" s="66"/>
      <c r="BG1042" s="66"/>
      <c r="BH1042" s="66"/>
      <c r="BI1042" s="66"/>
      <c r="BP1042" s="132"/>
      <c r="BQ1042" s="132"/>
      <c r="BR1042" s="132"/>
      <c r="BS1042" s="132"/>
      <c r="BU1042" s="66"/>
      <c r="BV1042" s="124"/>
    </row>
    <row r="1043" spans="2:74" s="10" customFormat="1" ht="14.25" customHeight="1">
      <c r="B1043" s="505"/>
      <c r="C1043" s="507"/>
      <c r="D1043" s="494"/>
      <c r="E1043" s="501"/>
      <c r="F1043" s="501"/>
      <c r="G1043" s="100" t="s">
        <v>145</v>
      </c>
      <c r="H1043" s="183">
        <v>7444839</v>
      </c>
      <c r="I1043" s="151">
        <f>IFERROR(H1043/E1042,"-")</f>
        <v>1.7406011467314311E-2</v>
      </c>
      <c r="J1043" s="183">
        <v>158</v>
      </c>
      <c r="K1043" s="151">
        <f>IFERROR(J1043/F1042,"-")</f>
        <v>0.2206703910614525</v>
      </c>
      <c r="L1043" s="186">
        <f t="shared" si="1030"/>
        <v>47119.234177215192</v>
      </c>
      <c r="M1043" s="86">
        <f t="shared" ref="M1043:M1058" si="1045">IFERROR(J1043/$BL$66,0)</f>
        <v>1.3715277777777778E-2</v>
      </c>
      <c r="N1043" s="501"/>
      <c r="O1043" s="501"/>
      <c r="P1043" s="100" t="s">
        <v>145</v>
      </c>
      <c r="Q1043" s="183">
        <v>1822447</v>
      </c>
      <c r="R1043" s="151">
        <f>IFERROR(Q1043/N1042,"-")</f>
        <v>3.1264385681129672E-2</v>
      </c>
      <c r="S1043" s="183">
        <v>14</v>
      </c>
      <c r="T1043" s="151">
        <f>IFERROR(S1043/O1042,"-")</f>
        <v>0.15909090909090909</v>
      </c>
      <c r="U1043" s="186">
        <f t="shared" si="1031"/>
        <v>130174.78571428571</v>
      </c>
      <c r="V1043" s="86">
        <f t="shared" ref="V1043:V1058" si="1046">IFERROR(S1043/$BL$66,0)</f>
        <v>1.2152777777777778E-3</v>
      </c>
      <c r="W1043" s="501"/>
      <c r="X1043" s="501"/>
      <c r="Y1043" s="100" t="s">
        <v>145</v>
      </c>
      <c r="Z1043" s="183">
        <v>195430</v>
      </c>
      <c r="AA1043" s="151">
        <f>IFERROR(Z1043/W1042,"-")</f>
        <v>7.3205586594271435E-3</v>
      </c>
      <c r="AB1043" s="183">
        <v>8</v>
      </c>
      <c r="AC1043" s="151">
        <f>IFERROR(AB1043/X1042,"-")</f>
        <v>0.17777777777777778</v>
      </c>
      <c r="AD1043" s="186">
        <f t="shared" si="1032"/>
        <v>24428.75</v>
      </c>
      <c r="AE1043" s="86">
        <f t="shared" ref="AE1043:AE1058" si="1047">IFERROR(AB1043/$BL$66,0)</f>
        <v>6.9444444444444447E-4</v>
      </c>
      <c r="AF1043" s="501"/>
      <c r="AG1043" s="501"/>
      <c r="AH1043" s="100" t="s">
        <v>145</v>
      </c>
      <c r="AI1043" s="183">
        <v>481224</v>
      </c>
      <c r="AJ1043" s="151">
        <f>IFERROR(AI1043/AF1042,"-")</f>
        <v>1.1514059156630051E-2</v>
      </c>
      <c r="AK1043" s="183">
        <v>23</v>
      </c>
      <c r="AL1043" s="151">
        <f>IFERROR(AK1043/AG1042,"-")</f>
        <v>0.31944444444444442</v>
      </c>
      <c r="AM1043" s="186">
        <f t="shared" si="1033"/>
        <v>20922.782608695652</v>
      </c>
      <c r="AN1043" s="86">
        <f t="shared" ref="AN1043:AN1058" si="1048">IFERROR(AK1043/$BL$66,0)</f>
        <v>1.9965277777777776E-3</v>
      </c>
      <c r="AO1043" s="501"/>
      <c r="AP1043" s="520"/>
      <c r="AQ1043" s="100" t="s">
        <v>145</v>
      </c>
      <c r="AR1043" s="183">
        <f t="shared" si="1028"/>
        <v>9943940</v>
      </c>
      <c r="AS1043" s="151">
        <f>IFERROR(AR1043/AO1042,"-")</f>
        <v>1.7933212555135178E-2</v>
      </c>
      <c r="AT1043" s="183">
        <f t="shared" si="1029"/>
        <v>203</v>
      </c>
      <c r="AU1043" s="151">
        <f>IFERROR(AT1043/AP1042,"-")</f>
        <v>0.22041259500542887</v>
      </c>
      <c r="AV1043" s="186">
        <f t="shared" si="1034"/>
        <v>48984.926108374384</v>
      </c>
      <c r="AW1043" s="86">
        <f t="shared" ref="AW1043:AW1058" si="1049">IFERROR(AT1043/$BL$66,0)</f>
        <v>1.7621527777777778E-2</v>
      </c>
      <c r="AX1043" s="98"/>
      <c r="AY1043" s="66"/>
      <c r="AZ1043" s="66"/>
      <c r="BA1043" s="66"/>
      <c r="BB1043" s="66"/>
      <c r="BC1043" s="66"/>
      <c r="BD1043" s="66"/>
      <c r="BE1043" s="66"/>
      <c r="BF1043" s="66"/>
      <c r="BG1043" s="66"/>
      <c r="BH1043" s="66"/>
      <c r="BI1043" s="66"/>
      <c r="BP1043" s="132"/>
      <c r="BQ1043" s="132"/>
      <c r="BR1043" s="132"/>
      <c r="BS1043" s="132"/>
      <c r="BU1043" s="66"/>
      <c r="BV1043" s="124"/>
    </row>
    <row r="1044" spans="2:74" s="10" customFormat="1" ht="14.25" customHeight="1">
      <c r="B1044" s="505"/>
      <c r="C1044" s="507"/>
      <c r="D1044" s="494"/>
      <c r="E1044" s="501"/>
      <c r="F1044" s="501"/>
      <c r="G1044" s="101" t="s">
        <v>146</v>
      </c>
      <c r="H1044" s="183">
        <v>4690650</v>
      </c>
      <c r="I1044" s="151">
        <f>IFERROR(H1044/E1042,"-")</f>
        <v>1.096672576655558E-2</v>
      </c>
      <c r="J1044" s="183">
        <v>162</v>
      </c>
      <c r="K1044" s="151">
        <f>IFERROR(J1044/F1042,"-")</f>
        <v>0.22625698324022347</v>
      </c>
      <c r="L1044" s="186">
        <f t="shared" si="1030"/>
        <v>28954.629629629631</v>
      </c>
      <c r="M1044" s="86">
        <f t="shared" si="1045"/>
        <v>1.40625E-2</v>
      </c>
      <c r="N1044" s="501"/>
      <c r="O1044" s="501"/>
      <c r="P1044" s="101" t="s">
        <v>146</v>
      </c>
      <c r="Q1044" s="183">
        <v>902977</v>
      </c>
      <c r="R1044" s="151">
        <f>IFERROR(Q1044/N1042,"-")</f>
        <v>1.5490722742109608E-2</v>
      </c>
      <c r="S1044" s="183">
        <v>20</v>
      </c>
      <c r="T1044" s="151">
        <f>IFERROR(S1044/O1042,"-")</f>
        <v>0.22727272727272727</v>
      </c>
      <c r="U1044" s="186">
        <f t="shared" si="1031"/>
        <v>45148.85</v>
      </c>
      <c r="V1044" s="86">
        <f t="shared" si="1046"/>
        <v>1.736111111111111E-3</v>
      </c>
      <c r="W1044" s="501"/>
      <c r="X1044" s="501"/>
      <c r="Y1044" s="101" t="s">
        <v>146</v>
      </c>
      <c r="Z1044" s="183">
        <v>203080</v>
      </c>
      <c r="AA1044" s="151">
        <f>IFERROR(Z1044/W1042,"-")</f>
        <v>7.6071179069562723E-3</v>
      </c>
      <c r="AB1044" s="183">
        <v>13</v>
      </c>
      <c r="AC1044" s="151">
        <f>IFERROR(AB1044/X1042,"-")</f>
        <v>0.28888888888888886</v>
      </c>
      <c r="AD1044" s="186">
        <f t="shared" si="1032"/>
        <v>15621.538461538461</v>
      </c>
      <c r="AE1044" s="86">
        <f t="shared" si="1047"/>
        <v>1.1284722222222221E-3</v>
      </c>
      <c r="AF1044" s="501"/>
      <c r="AG1044" s="501"/>
      <c r="AH1044" s="101" t="s">
        <v>146</v>
      </c>
      <c r="AI1044" s="183">
        <v>254049</v>
      </c>
      <c r="AJ1044" s="151">
        <f>IFERROR(AI1044/AF1042,"-")</f>
        <v>6.0785314420783417E-3</v>
      </c>
      <c r="AK1044" s="183">
        <v>21</v>
      </c>
      <c r="AL1044" s="151">
        <f>IFERROR(AK1044/AG1042,"-")</f>
        <v>0.29166666666666669</v>
      </c>
      <c r="AM1044" s="186">
        <f t="shared" si="1033"/>
        <v>12097.571428571429</v>
      </c>
      <c r="AN1044" s="86">
        <f t="shared" si="1048"/>
        <v>1.8229166666666667E-3</v>
      </c>
      <c r="AO1044" s="501"/>
      <c r="AP1044" s="520"/>
      <c r="AQ1044" s="101" t="s">
        <v>146</v>
      </c>
      <c r="AR1044" s="183">
        <f t="shared" si="1028"/>
        <v>6050756</v>
      </c>
      <c r="AS1044" s="151">
        <f>IFERROR(AR1044/AO1042,"-")</f>
        <v>1.0912122706619258E-2</v>
      </c>
      <c r="AT1044" s="183">
        <f t="shared" si="1029"/>
        <v>216</v>
      </c>
      <c r="AU1044" s="151">
        <f>IFERROR(AT1044/AP1042,"-")</f>
        <v>0.23452768729641693</v>
      </c>
      <c r="AV1044" s="186">
        <f t="shared" si="1034"/>
        <v>28012.759259259259</v>
      </c>
      <c r="AW1044" s="86">
        <f t="shared" si="1049"/>
        <v>1.8749999999999999E-2</v>
      </c>
      <c r="AX1044" s="98"/>
      <c r="AY1044" s="66"/>
      <c r="AZ1044" s="66"/>
      <c r="BA1044" s="66"/>
      <c r="BB1044" s="66"/>
      <c r="BC1044" s="66"/>
      <c r="BD1044" s="66"/>
      <c r="BE1044" s="66"/>
      <c r="BF1044" s="66"/>
      <c r="BG1044" s="66"/>
      <c r="BH1044" s="66"/>
      <c r="BI1044" s="66"/>
      <c r="BP1044" s="132"/>
      <c r="BQ1044" s="132"/>
      <c r="BR1044" s="132"/>
      <c r="BS1044" s="132"/>
      <c r="BU1044" s="66"/>
      <c r="BV1044" s="124"/>
    </row>
    <row r="1045" spans="2:74" s="10" customFormat="1" ht="14.25" customHeight="1">
      <c r="B1045" s="505"/>
      <c r="C1045" s="507"/>
      <c r="D1045" s="494"/>
      <c r="E1045" s="501"/>
      <c r="F1045" s="501"/>
      <c r="G1045" s="101" t="s">
        <v>147</v>
      </c>
      <c r="H1045" s="183">
        <v>1448616</v>
      </c>
      <c r="I1045" s="151">
        <f>IFERROR(H1045/E1042,"-")</f>
        <v>3.3868599049267536E-3</v>
      </c>
      <c r="J1045" s="183">
        <v>29</v>
      </c>
      <c r="K1045" s="151">
        <f>IFERROR(J1045/F1042,"-")</f>
        <v>4.0502793296089384E-2</v>
      </c>
      <c r="L1045" s="186">
        <f t="shared" si="1030"/>
        <v>49952.275862068964</v>
      </c>
      <c r="M1045" s="86">
        <f t="shared" si="1045"/>
        <v>2.5173611111111113E-3</v>
      </c>
      <c r="N1045" s="501"/>
      <c r="O1045" s="501"/>
      <c r="P1045" s="101" t="s">
        <v>147</v>
      </c>
      <c r="Q1045" s="183">
        <v>8145</v>
      </c>
      <c r="R1045" s="151">
        <f>IFERROR(Q1045/N1042,"-")</f>
        <v>1.3972884883500108E-4</v>
      </c>
      <c r="S1045" s="183">
        <v>3</v>
      </c>
      <c r="T1045" s="151">
        <f>IFERROR(S1045/O1042,"-")</f>
        <v>3.4090909090909088E-2</v>
      </c>
      <c r="U1045" s="186">
        <f t="shared" si="1031"/>
        <v>2715</v>
      </c>
      <c r="V1045" s="86">
        <f t="shared" si="1046"/>
        <v>2.6041666666666666E-4</v>
      </c>
      <c r="W1045" s="501"/>
      <c r="X1045" s="501"/>
      <c r="Y1045" s="101" t="s">
        <v>147</v>
      </c>
      <c r="Z1045" s="183">
        <v>858</v>
      </c>
      <c r="AA1045" s="151">
        <f>IFERROR(Z1045/W1042,"-")</f>
        <v>3.2139586193463079E-5</v>
      </c>
      <c r="AB1045" s="183">
        <v>1</v>
      </c>
      <c r="AC1045" s="151">
        <f>IFERROR(AB1045/X1042,"-")</f>
        <v>2.2222222222222223E-2</v>
      </c>
      <c r="AD1045" s="186">
        <f t="shared" si="1032"/>
        <v>858</v>
      </c>
      <c r="AE1045" s="86">
        <f t="shared" si="1047"/>
        <v>8.6805555555555559E-5</v>
      </c>
      <c r="AF1045" s="501"/>
      <c r="AG1045" s="501"/>
      <c r="AH1045" s="101" t="s">
        <v>147</v>
      </c>
      <c r="AI1045" s="183">
        <v>37005</v>
      </c>
      <c r="AJ1045" s="151">
        <f>IFERROR(AI1045/AF1042,"-")</f>
        <v>8.8540421735219994E-4</v>
      </c>
      <c r="AK1045" s="183">
        <v>3</v>
      </c>
      <c r="AL1045" s="151">
        <f>IFERROR(AK1045/AG1042,"-")</f>
        <v>4.1666666666666664E-2</v>
      </c>
      <c r="AM1045" s="186">
        <f t="shared" si="1033"/>
        <v>12335</v>
      </c>
      <c r="AN1045" s="86">
        <f t="shared" si="1048"/>
        <v>2.6041666666666666E-4</v>
      </c>
      <c r="AO1045" s="501"/>
      <c r="AP1045" s="520"/>
      <c r="AQ1045" s="101" t="s">
        <v>147</v>
      </c>
      <c r="AR1045" s="183">
        <f t="shared" si="1028"/>
        <v>1494624</v>
      </c>
      <c r="AS1045" s="151">
        <f>IFERROR(AR1045/AO1042,"-")</f>
        <v>2.6954516903768887E-3</v>
      </c>
      <c r="AT1045" s="183">
        <f t="shared" si="1029"/>
        <v>36</v>
      </c>
      <c r="AU1045" s="151">
        <f>IFERROR(AT1045/AP1042,"-")</f>
        <v>3.9087947882736153E-2</v>
      </c>
      <c r="AV1045" s="186">
        <f t="shared" si="1034"/>
        <v>41517.333333333336</v>
      </c>
      <c r="AW1045" s="86">
        <f t="shared" si="1049"/>
        <v>3.1250000000000002E-3</v>
      </c>
      <c r="AX1045" s="98"/>
      <c r="AY1045" s="66"/>
      <c r="AZ1045" s="66"/>
      <c r="BA1045" s="66"/>
      <c r="BB1045" s="66"/>
      <c r="BC1045" s="66"/>
      <c r="BD1045" s="66"/>
      <c r="BE1045" s="66"/>
      <c r="BF1045" s="66"/>
      <c r="BG1045" s="66"/>
      <c r="BH1045" s="66"/>
      <c r="BI1045" s="66"/>
      <c r="BP1045" s="132"/>
      <c r="BQ1045" s="132"/>
      <c r="BR1045" s="132"/>
      <c r="BS1045" s="132"/>
      <c r="BU1045" s="66"/>
      <c r="BV1045" s="124"/>
    </row>
    <row r="1046" spans="2:74" s="10" customFormat="1" ht="14.25" customHeight="1">
      <c r="B1046" s="505"/>
      <c r="C1046" s="507"/>
      <c r="D1046" s="494"/>
      <c r="E1046" s="501"/>
      <c r="F1046" s="501"/>
      <c r="G1046" s="101" t="s">
        <v>148</v>
      </c>
      <c r="H1046" s="183">
        <v>15742421</v>
      </c>
      <c r="I1046" s="151">
        <f>IFERROR(H1046/E1042,"-")</f>
        <v>3.6805733535579428E-2</v>
      </c>
      <c r="J1046" s="183">
        <v>216</v>
      </c>
      <c r="K1046" s="151">
        <f>IFERROR(J1046/F1042,"-")</f>
        <v>0.3016759776536313</v>
      </c>
      <c r="L1046" s="186">
        <f t="shared" si="1030"/>
        <v>72881.578703703708</v>
      </c>
      <c r="M1046" s="86">
        <f t="shared" si="1045"/>
        <v>1.8749999999999999E-2</v>
      </c>
      <c r="N1046" s="501"/>
      <c r="O1046" s="501"/>
      <c r="P1046" s="101" t="s">
        <v>148</v>
      </c>
      <c r="Q1046" s="183">
        <v>3014772</v>
      </c>
      <c r="R1046" s="151">
        <f>IFERROR(Q1046/N1042,"-")</f>
        <v>5.1718922168200593E-2</v>
      </c>
      <c r="S1046" s="183">
        <v>20</v>
      </c>
      <c r="T1046" s="151">
        <f>IFERROR(S1046/O1042,"-")</f>
        <v>0.22727272727272727</v>
      </c>
      <c r="U1046" s="186">
        <f t="shared" si="1031"/>
        <v>150738.6</v>
      </c>
      <c r="V1046" s="86">
        <f t="shared" si="1046"/>
        <v>1.736111111111111E-3</v>
      </c>
      <c r="W1046" s="501"/>
      <c r="X1046" s="501"/>
      <c r="Y1046" s="101" t="s">
        <v>148</v>
      </c>
      <c r="Z1046" s="183">
        <v>461907</v>
      </c>
      <c r="AA1046" s="151">
        <f>IFERROR(Z1046/W1042,"-")</f>
        <v>1.7302447365808798E-2</v>
      </c>
      <c r="AB1046" s="183">
        <v>18</v>
      </c>
      <c r="AC1046" s="151">
        <f>IFERROR(AB1046/X1042,"-")</f>
        <v>0.4</v>
      </c>
      <c r="AD1046" s="186">
        <f t="shared" si="1032"/>
        <v>25661.5</v>
      </c>
      <c r="AE1046" s="86">
        <f t="shared" si="1047"/>
        <v>1.5625000000000001E-3</v>
      </c>
      <c r="AF1046" s="501"/>
      <c r="AG1046" s="501"/>
      <c r="AH1046" s="101" t="s">
        <v>148</v>
      </c>
      <c r="AI1046" s="183">
        <v>642577</v>
      </c>
      <c r="AJ1046" s="151">
        <f>IFERROR(AI1046/AF1042,"-")</f>
        <v>1.5374689522321973E-2</v>
      </c>
      <c r="AK1046" s="183">
        <v>30</v>
      </c>
      <c r="AL1046" s="151">
        <f>IFERROR(AK1046/AG1042,"-")</f>
        <v>0.41666666666666669</v>
      </c>
      <c r="AM1046" s="186">
        <f t="shared" si="1033"/>
        <v>21419.233333333334</v>
      </c>
      <c r="AN1046" s="86">
        <f t="shared" si="1048"/>
        <v>2.6041666666666665E-3</v>
      </c>
      <c r="AO1046" s="501"/>
      <c r="AP1046" s="520"/>
      <c r="AQ1046" s="101" t="s">
        <v>148</v>
      </c>
      <c r="AR1046" s="183">
        <f t="shared" si="1028"/>
        <v>19861677</v>
      </c>
      <c r="AS1046" s="151">
        <f>IFERROR(AR1046/AO1042,"-")</f>
        <v>3.5819169800143567E-2</v>
      </c>
      <c r="AT1046" s="183">
        <f t="shared" si="1029"/>
        <v>284</v>
      </c>
      <c r="AU1046" s="151">
        <f>IFERROR(AT1046/AP1042,"-")</f>
        <v>0.30836047774158526</v>
      </c>
      <c r="AV1046" s="186">
        <f t="shared" si="1034"/>
        <v>69935.48239436619</v>
      </c>
      <c r="AW1046" s="86">
        <f t="shared" si="1049"/>
        <v>2.4652777777777777E-2</v>
      </c>
      <c r="AX1046" s="98"/>
      <c r="AY1046" s="66"/>
      <c r="AZ1046" s="66"/>
      <c r="BA1046" s="66"/>
      <c r="BB1046" s="66"/>
      <c r="BC1046" s="66"/>
      <c r="BD1046" s="66"/>
      <c r="BE1046" s="66"/>
      <c r="BF1046" s="66"/>
      <c r="BG1046" s="66"/>
      <c r="BH1046" s="66"/>
      <c r="BI1046" s="66"/>
      <c r="BP1046" s="132"/>
      <c r="BQ1046" s="132"/>
      <c r="BR1046" s="132"/>
      <c r="BS1046" s="132"/>
      <c r="BU1046" s="66"/>
      <c r="BV1046" s="124"/>
    </row>
    <row r="1047" spans="2:74" s="10" customFormat="1" ht="14.25" customHeight="1">
      <c r="B1047" s="505"/>
      <c r="C1047" s="507"/>
      <c r="D1047" s="494"/>
      <c r="E1047" s="501"/>
      <c r="F1047" s="501"/>
      <c r="G1047" s="101" t="s">
        <v>149</v>
      </c>
      <c r="H1047" s="183">
        <v>16559250</v>
      </c>
      <c r="I1047" s="151">
        <f>IFERROR(H1047/E1042,"-")</f>
        <v>3.871547731121177E-2</v>
      </c>
      <c r="J1047" s="183">
        <v>205</v>
      </c>
      <c r="K1047" s="151">
        <f>IFERROR(J1047/F1042,"-")</f>
        <v>0.28631284916201116</v>
      </c>
      <c r="L1047" s="186">
        <f t="shared" si="1030"/>
        <v>80776.829268292684</v>
      </c>
      <c r="M1047" s="86">
        <f t="shared" si="1045"/>
        <v>1.7795138888888888E-2</v>
      </c>
      <c r="N1047" s="501"/>
      <c r="O1047" s="501"/>
      <c r="P1047" s="101" t="s">
        <v>149</v>
      </c>
      <c r="Q1047" s="183">
        <v>2193437</v>
      </c>
      <c r="R1047" s="151">
        <f>IFERROR(Q1047/N1042,"-")</f>
        <v>3.7628781706826056E-2</v>
      </c>
      <c r="S1047" s="183">
        <v>32</v>
      </c>
      <c r="T1047" s="151">
        <f>IFERROR(S1047/O1042,"-")</f>
        <v>0.36363636363636365</v>
      </c>
      <c r="U1047" s="186">
        <f t="shared" si="1031"/>
        <v>68544.90625</v>
      </c>
      <c r="V1047" s="86">
        <f t="shared" si="1046"/>
        <v>2.7777777777777779E-3</v>
      </c>
      <c r="W1047" s="501"/>
      <c r="X1047" s="501"/>
      <c r="Y1047" s="101" t="s">
        <v>149</v>
      </c>
      <c r="Z1047" s="183">
        <v>1359709</v>
      </c>
      <c r="AA1047" s="151">
        <f>IFERROR(Z1047/W1042,"-")</f>
        <v>5.0932965738377023E-2</v>
      </c>
      <c r="AB1047" s="183">
        <v>17</v>
      </c>
      <c r="AC1047" s="151">
        <f>IFERROR(AB1047/X1042,"-")</f>
        <v>0.37777777777777777</v>
      </c>
      <c r="AD1047" s="186">
        <f t="shared" si="1032"/>
        <v>79982.882352941175</v>
      </c>
      <c r="AE1047" s="86">
        <f t="shared" si="1047"/>
        <v>1.4756944444444444E-3</v>
      </c>
      <c r="AF1047" s="501"/>
      <c r="AG1047" s="501"/>
      <c r="AH1047" s="101" t="s">
        <v>149</v>
      </c>
      <c r="AI1047" s="183">
        <v>1829365</v>
      </c>
      <c r="AJ1047" s="151">
        <f>IFERROR(AI1047/AF1042,"-")</f>
        <v>4.3770503609688073E-2</v>
      </c>
      <c r="AK1047" s="183">
        <v>27</v>
      </c>
      <c r="AL1047" s="151">
        <f>IFERROR(AK1047/AG1042,"-")</f>
        <v>0.375</v>
      </c>
      <c r="AM1047" s="186">
        <f t="shared" si="1033"/>
        <v>67754.259259259255</v>
      </c>
      <c r="AN1047" s="86">
        <f t="shared" si="1048"/>
        <v>2.3437499999999999E-3</v>
      </c>
      <c r="AO1047" s="501"/>
      <c r="AP1047" s="520"/>
      <c r="AQ1047" s="101" t="s">
        <v>149</v>
      </c>
      <c r="AR1047" s="183">
        <f t="shared" si="1028"/>
        <v>21941761</v>
      </c>
      <c r="AS1047" s="151">
        <f>IFERROR(AR1047/AO1042,"-")</f>
        <v>3.9570458374344114E-2</v>
      </c>
      <c r="AT1047" s="183">
        <f t="shared" si="1029"/>
        <v>281</v>
      </c>
      <c r="AU1047" s="151">
        <f>IFERROR(AT1047/AP1042,"-")</f>
        <v>0.30510314875135724</v>
      </c>
      <c r="AV1047" s="186">
        <f t="shared" si="1034"/>
        <v>78084.558718861212</v>
      </c>
      <c r="AW1047" s="86">
        <f t="shared" si="1049"/>
        <v>2.4392361111111111E-2</v>
      </c>
      <c r="AX1047" s="98"/>
      <c r="AY1047" s="66"/>
      <c r="AZ1047" s="66"/>
      <c r="BA1047" s="66"/>
      <c r="BB1047" s="66"/>
      <c r="BC1047" s="66"/>
      <c r="BD1047" s="66"/>
      <c r="BE1047" s="66"/>
      <c r="BF1047" s="66"/>
      <c r="BG1047" s="66"/>
      <c r="BH1047" s="66"/>
      <c r="BI1047" s="66"/>
      <c r="BP1047" s="132"/>
      <c r="BQ1047" s="132"/>
      <c r="BR1047" s="132"/>
      <c r="BS1047" s="132"/>
      <c r="BU1047" s="66"/>
      <c r="BV1047" s="124"/>
    </row>
    <row r="1048" spans="2:74" s="10" customFormat="1" ht="14.25" customHeight="1">
      <c r="B1048" s="505"/>
      <c r="C1048" s="507"/>
      <c r="D1048" s="494"/>
      <c r="E1048" s="501"/>
      <c r="F1048" s="501"/>
      <c r="G1048" s="101" t="s">
        <v>150</v>
      </c>
      <c r="H1048" s="183">
        <v>11715731</v>
      </c>
      <c r="I1048" s="151">
        <f>IFERROR(H1048/E1042,"-")</f>
        <v>2.7391344276749271E-2</v>
      </c>
      <c r="J1048" s="183">
        <v>68</v>
      </c>
      <c r="K1048" s="151">
        <f>IFERROR(J1048/F1042,"-")</f>
        <v>9.4972067039106142E-2</v>
      </c>
      <c r="L1048" s="186">
        <f t="shared" si="1030"/>
        <v>172290.16176470587</v>
      </c>
      <c r="M1048" s="86">
        <f t="shared" si="1045"/>
        <v>5.9027777777777776E-3</v>
      </c>
      <c r="N1048" s="501"/>
      <c r="O1048" s="501"/>
      <c r="P1048" s="101" t="s">
        <v>150</v>
      </c>
      <c r="Q1048" s="183">
        <v>105576</v>
      </c>
      <c r="R1048" s="151">
        <f>IFERROR(Q1048/N1042,"-")</f>
        <v>1.8111740877353067E-3</v>
      </c>
      <c r="S1048" s="183">
        <v>9</v>
      </c>
      <c r="T1048" s="151">
        <f>IFERROR(S1048/O1042,"-")</f>
        <v>0.10227272727272728</v>
      </c>
      <c r="U1048" s="186">
        <f t="shared" si="1031"/>
        <v>11730.666666666666</v>
      </c>
      <c r="V1048" s="86">
        <f t="shared" si="1046"/>
        <v>7.8125000000000004E-4</v>
      </c>
      <c r="W1048" s="501"/>
      <c r="X1048" s="501"/>
      <c r="Y1048" s="101" t="s">
        <v>150</v>
      </c>
      <c r="Z1048" s="183">
        <v>40199</v>
      </c>
      <c r="AA1048" s="151">
        <f>IFERROR(Z1048/W1042,"-")</f>
        <v>1.5058032929965294E-3</v>
      </c>
      <c r="AB1048" s="183">
        <v>6</v>
      </c>
      <c r="AC1048" s="151">
        <f>IFERROR(AB1048/X1042,"-")</f>
        <v>0.13333333333333333</v>
      </c>
      <c r="AD1048" s="186">
        <f t="shared" si="1032"/>
        <v>6699.833333333333</v>
      </c>
      <c r="AE1048" s="86">
        <f t="shared" si="1047"/>
        <v>5.2083333333333333E-4</v>
      </c>
      <c r="AF1048" s="501"/>
      <c r="AG1048" s="501"/>
      <c r="AH1048" s="101" t="s">
        <v>150</v>
      </c>
      <c r="AI1048" s="183">
        <v>130572</v>
      </c>
      <c r="AJ1048" s="151">
        <f>IFERROR(AI1048/AF1042,"-")</f>
        <v>3.1241453713852572E-3</v>
      </c>
      <c r="AK1048" s="183">
        <v>11</v>
      </c>
      <c r="AL1048" s="151">
        <f>IFERROR(AK1048/AG1042,"-")</f>
        <v>0.15277777777777779</v>
      </c>
      <c r="AM1048" s="186">
        <f t="shared" si="1033"/>
        <v>11870.181818181818</v>
      </c>
      <c r="AN1048" s="86">
        <f t="shared" si="1048"/>
        <v>9.5486111111111108E-4</v>
      </c>
      <c r="AO1048" s="501"/>
      <c r="AP1048" s="520"/>
      <c r="AQ1048" s="101" t="s">
        <v>150</v>
      </c>
      <c r="AR1048" s="183">
        <f t="shared" si="1028"/>
        <v>11992078</v>
      </c>
      <c r="AS1048" s="151">
        <f>IFERROR(AR1048/AO1042,"-")</f>
        <v>2.162688871330281E-2</v>
      </c>
      <c r="AT1048" s="183">
        <f t="shared" si="1029"/>
        <v>94</v>
      </c>
      <c r="AU1048" s="151">
        <f>IFERROR(AT1048/AP1042,"-")</f>
        <v>0.10206297502714441</v>
      </c>
      <c r="AV1048" s="186">
        <f t="shared" si="1034"/>
        <v>127575.29787234042</v>
      </c>
      <c r="AW1048" s="86">
        <f t="shared" si="1049"/>
        <v>8.1597222222222227E-3</v>
      </c>
      <c r="AX1048" s="98"/>
      <c r="AY1048" s="66"/>
      <c r="AZ1048" s="66"/>
      <c r="BA1048" s="66"/>
      <c r="BB1048" s="66"/>
      <c r="BC1048" s="66"/>
      <c r="BD1048" s="66"/>
      <c r="BE1048" s="66"/>
      <c r="BF1048" s="66"/>
      <c r="BG1048" s="66"/>
      <c r="BH1048" s="66"/>
      <c r="BI1048" s="66"/>
      <c r="BP1048" s="132"/>
      <c r="BQ1048" s="132"/>
      <c r="BR1048" s="132"/>
      <c r="BS1048" s="132"/>
      <c r="BU1048" s="66"/>
      <c r="BV1048" s="124"/>
    </row>
    <row r="1049" spans="2:74" s="10" customFormat="1" ht="14.25" customHeight="1">
      <c r="B1049" s="505"/>
      <c r="C1049" s="507"/>
      <c r="D1049" s="494"/>
      <c r="E1049" s="501"/>
      <c r="F1049" s="501"/>
      <c r="G1049" s="101" t="s">
        <v>160</v>
      </c>
      <c r="H1049" s="183">
        <v>0</v>
      </c>
      <c r="I1049" s="151">
        <f>IFERROR(H1049/E1042,"-")</f>
        <v>0</v>
      </c>
      <c r="J1049" s="183">
        <v>0</v>
      </c>
      <c r="K1049" s="151">
        <f>IFERROR(J1049/F1042,"-")</f>
        <v>0</v>
      </c>
      <c r="L1049" s="186" t="str">
        <f t="shared" si="1030"/>
        <v>-</v>
      </c>
      <c r="M1049" s="86">
        <f t="shared" si="1045"/>
        <v>0</v>
      </c>
      <c r="N1049" s="501"/>
      <c r="O1049" s="501"/>
      <c r="P1049" s="101" t="s">
        <v>160</v>
      </c>
      <c r="Q1049" s="183">
        <v>0</v>
      </c>
      <c r="R1049" s="151">
        <f>IFERROR(Q1049/N1042,"-")</f>
        <v>0</v>
      </c>
      <c r="S1049" s="183">
        <v>0</v>
      </c>
      <c r="T1049" s="151">
        <f>IFERROR(S1049/O1042,"-")</f>
        <v>0</v>
      </c>
      <c r="U1049" s="186" t="str">
        <f t="shared" si="1031"/>
        <v>-</v>
      </c>
      <c r="V1049" s="86">
        <f t="shared" si="1046"/>
        <v>0</v>
      </c>
      <c r="W1049" s="501"/>
      <c r="X1049" s="501"/>
      <c r="Y1049" s="101" t="s">
        <v>160</v>
      </c>
      <c r="Z1049" s="183">
        <v>0</v>
      </c>
      <c r="AA1049" s="151">
        <f>IFERROR(Z1049/W1042,"-")</f>
        <v>0</v>
      </c>
      <c r="AB1049" s="183">
        <v>0</v>
      </c>
      <c r="AC1049" s="151">
        <f>IFERROR(AB1049/X1042,"-")</f>
        <v>0</v>
      </c>
      <c r="AD1049" s="186" t="str">
        <f t="shared" si="1032"/>
        <v>-</v>
      </c>
      <c r="AE1049" s="86">
        <f t="shared" si="1047"/>
        <v>0</v>
      </c>
      <c r="AF1049" s="501"/>
      <c r="AG1049" s="501"/>
      <c r="AH1049" s="101" t="s">
        <v>160</v>
      </c>
      <c r="AI1049" s="183">
        <v>0</v>
      </c>
      <c r="AJ1049" s="151">
        <f>IFERROR(AI1049/AF1042,"-")</f>
        <v>0</v>
      </c>
      <c r="AK1049" s="183">
        <v>0</v>
      </c>
      <c r="AL1049" s="151">
        <f>IFERROR(AK1049/AG1042,"-")</f>
        <v>0</v>
      </c>
      <c r="AM1049" s="186" t="str">
        <f t="shared" si="1033"/>
        <v>-</v>
      </c>
      <c r="AN1049" s="86">
        <f t="shared" si="1048"/>
        <v>0</v>
      </c>
      <c r="AO1049" s="501"/>
      <c r="AP1049" s="520"/>
      <c r="AQ1049" s="101" t="s">
        <v>160</v>
      </c>
      <c r="AR1049" s="183">
        <f t="shared" si="1028"/>
        <v>0</v>
      </c>
      <c r="AS1049" s="151">
        <f>IFERROR(AR1049/AO1042,"-")</f>
        <v>0</v>
      </c>
      <c r="AT1049" s="183">
        <f t="shared" si="1029"/>
        <v>0</v>
      </c>
      <c r="AU1049" s="151">
        <f>IFERROR(AT1049/AP1042,"-")</f>
        <v>0</v>
      </c>
      <c r="AV1049" s="186" t="str">
        <f t="shared" si="1034"/>
        <v>-</v>
      </c>
      <c r="AW1049" s="86">
        <f t="shared" si="1049"/>
        <v>0</v>
      </c>
      <c r="AX1049" s="98"/>
      <c r="AY1049" s="66"/>
      <c r="AZ1049" s="66"/>
      <c r="BA1049" s="66"/>
      <c r="BB1049" s="66"/>
      <c r="BC1049" s="66"/>
      <c r="BD1049" s="66"/>
      <c r="BE1049" s="66"/>
      <c r="BF1049" s="66"/>
      <c r="BG1049" s="66"/>
      <c r="BH1049" s="66"/>
      <c r="BI1049" s="66"/>
      <c r="BP1049" s="132"/>
      <c r="BQ1049" s="132"/>
      <c r="BR1049" s="132"/>
      <c r="BS1049" s="132"/>
      <c r="BU1049" s="66"/>
      <c r="BV1049" s="124"/>
    </row>
    <row r="1050" spans="2:74" s="10" customFormat="1" ht="14.25" customHeight="1">
      <c r="B1050" s="505"/>
      <c r="C1050" s="507"/>
      <c r="D1050" s="494"/>
      <c r="E1050" s="501"/>
      <c r="F1050" s="501"/>
      <c r="G1050" s="101" t="s">
        <v>151</v>
      </c>
      <c r="H1050" s="183">
        <v>6552</v>
      </c>
      <c r="I1050" s="151">
        <f>IFERROR(H1050/E1042,"-")</f>
        <v>1.5318556537467547E-5</v>
      </c>
      <c r="J1050" s="183">
        <v>2</v>
      </c>
      <c r="K1050" s="151">
        <f>IFERROR(J1050/F1042,"-")</f>
        <v>2.7932960893854749E-3</v>
      </c>
      <c r="L1050" s="186">
        <f t="shared" si="1030"/>
        <v>3276</v>
      </c>
      <c r="M1050" s="86">
        <f t="shared" si="1045"/>
        <v>1.7361111111111112E-4</v>
      </c>
      <c r="N1050" s="501"/>
      <c r="O1050" s="501"/>
      <c r="P1050" s="101" t="s">
        <v>151</v>
      </c>
      <c r="Q1050" s="183">
        <v>0</v>
      </c>
      <c r="R1050" s="151">
        <f>IFERROR(Q1050/N1042,"-")</f>
        <v>0</v>
      </c>
      <c r="S1050" s="183">
        <v>0</v>
      </c>
      <c r="T1050" s="151">
        <f>IFERROR(S1050/O1042,"-")</f>
        <v>0</v>
      </c>
      <c r="U1050" s="186" t="str">
        <f t="shared" si="1031"/>
        <v>-</v>
      </c>
      <c r="V1050" s="86">
        <f t="shared" si="1046"/>
        <v>0</v>
      </c>
      <c r="W1050" s="501"/>
      <c r="X1050" s="501"/>
      <c r="Y1050" s="101" t="s">
        <v>151</v>
      </c>
      <c r="Z1050" s="183">
        <v>0</v>
      </c>
      <c r="AA1050" s="151">
        <f>IFERROR(Z1050/W1042,"-")</f>
        <v>0</v>
      </c>
      <c r="AB1050" s="183">
        <v>0</v>
      </c>
      <c r="AC1050" s="151">
        <f>IFERROR(AB1050/X1042,"-")</f>
        <v>0</v>
      </c>
      <c r="AD1050" s="186" t="str">
        <f t="shared" si="1032"/>
        <v>-</v>
      </c>
      <c r="AE1050" s="86">
        <f t="shared" si="1047"/>
        <v>0</v>
      </c>
      <c r="AF1050" s="501"/>
      <c r="AG1050" s="501"/>
      <c r="AH1050" s="101" t="s">
        <v>151</v>
      </c>
      <c r="AI1050" s="183">
        <v>4287</v>
      </c>
      <c r="AJ1050" s="151">
        <f>IFERROR(AI1050/AF1042,"-")</f>
        <v>1.0257337872689857E-4</v>
      </c>
      <c r="AK1050" s="183">
        <v>2</v>
      </c>
      <c r="AL1050" s="151">
        <f>IFERROR(AK1050/AG1042,"-")</f>
        <v>2.7777777777777776E-2</v>
      </c>
      <c r="AM1050" s="186">
        <f t="shared" si="1033"/>
        <v>2143.5</v>
      </c>
      <c r="AN1050" s="86">
        <f t="shared" si="1048"/>
        <v>1.7361111111111112E-4</v>
      </c>
      <c r="AO1050" s="501"/>
      <c r="AP1050" s="520"/>
      <c r="AQ1050" s="101" t="s">
        <v>151</v>
      </c>
      <c r="AR1050" s="183">
        <f t="shared" si="1028"/>
        <v>10839</v>
      </c>
      <c r="AS1050" s="151">
        <f>IFERROR(AR1050/AO1042,"-")</f>
        <v>1.9547391766755451E-5</v>
      </c>
      <c r="AT1050" s="183">
        <f t="shared" si="1029"/>
        <v>4</v>
      </c>
      <c r="AU1050" s="151">
        <f>IFERROR(AT1050/AP1042,"-")</f>
        <v>4.3431053203040176E-3</v>
      </c>
      <c r="AV1050" s="186">
        <f t="shared" si="1034"/>
        <v>2709.75</v>
      </c>
      <c r="AW1050" s="86">
        <f t="shared" si="1049"/>
        <v>3.4722222222222224E-4</v>
      </c>
      <c r="AX1050" s="98"/>
      <c r="AY1050" s="66"/>
      <c r="AZ1050" s="66"/>
      <c r="BA1050" s="66"/>
      <c r="BB1050" s="66"/>
      <c r="BC1050" s="66"/>
      <c r="BD1050" s="66"/>
      <c r="BE1050" s="66"/>
      <c r="BF1050" s="66"/>
      <c r="BG1050" s="66"/>
      <c r="BH1050" s="66"/>
      <c r="BI1050" s="66"/>
      <c r="BP1050" s="132"/>
      <c r="BQ1050" s="132"/>
      <c r="BR1050" s="132"/>
      <c r="BS1050" s="132"/>
      <c r="BU1050" s="66"/>
      <c r="BV1050" s="124"/>
    </row>
    <row r="1051" spans="2:74" s="10" customFormat="1" ht="14.25" customHeight="1">
      <c r="B1051" s="505"/>
      <c r="C1051" s="507"/>
      <c r="D1051" s="494"/>
      <c r="E1051" s="501"/>
      <c r="F1051" s="501"/>
      <c r="G1051" s="101" t="s">
        <v>152</v>
      </c>
      <c r="H1051" s="183">
        <v>295087</v>
      </c>
      <c r="I1051" s="151">
        <f>IFERROR(H1051/E1042,"-")</f>
        <v>6.8991252945233309E-4</v>
      </c>
      <c r="J1051" s="183">
        <v>25</v>
      </c>
      <c r="K1051" s="151">
        <f>IFERROR(J1051/F1042,"-")</f>
        <v>3.4916201117318434E-2</v>
      </c>
      <c r="L1051" s="186">
        <f t="shared" si="1030"/>
        <v>11803.48</v>
      </c>
      <c r="M1051" s="86">
        <f t="shared" si="1045"/>
        <v>2.170138888888889E-3</v>
      </c>
      <c r="N1051" s="501"/>
      <c r="O1051" s="501"/>
      <c r="P1051" s="101" t="s">
        <v>152</v>
      </c>
      <c r="Q1051" s="183">
        <v>0</v>
      </c>
      <c r="R1051" s="151">
        <f>IFERROR(Q1051/N1042,"-")</f>
        <v>0</v>
      </c>
      <c r="S1051" s="183">
        <v>0</v>
      </c>
      <c r="T1051" s="151">
        <f>IFERROR(S1051/O1042,"-")</f>
        <v>0</v>
      </c>
      <c r="U1051" s="186" t="str">
        <f t="shared" si="1031"/>
        <v>-</v>
      </c>
      <c r="V1051" s="86">
        <f t="shared" si="1046"/>
        <v>0</v>
      </c>
      <c r="W1051" s="501"/>
      <c r="X1051" s="501"/>
      <c r="Y1051" s="101" t="s">
        <v>152</v>
      </c>
      <c r="Z1051" s="183">
        <v>0</v>
      </c>
      <c r="AA1051" s="151">
        <f>IFERROR(Z1051/W1042,"-")</f>
        <v>0</v>
      </c>
      <c r="AB1051" s="183">
        <v>0</v>
      </c>
      <c r="AC1051" s="151">
        <f>IFERROR(AB1051/X1042,"-")</f>
        <v>0</v>
      </c>
      <c r="AD1051" s="186" t="str">
        <f t="shared" si="1032"/>
        <v>-</v>
      </c>
      <c r="AE1051" s="86">
        <f t="shared" si="1047"/>
        <v>0</v>
      </c>
      <c r="AF1051" s="501"/>
      <c r="AG1051" s="501"/>
      <c r="AH1051" s="101" t="s">
        <v>152</v>
      </c>
      <c r="AI1051" s="183">
        <v>18441</v>
      </c>
      <c r="AJ1051" s="151">
        <f>IFERROR(AI1051/AF1042,"-")</f>
        <v>4.4123062213733061E-4</v>
      </c>
      <c r="AK1051" s="183">
        <v>2</v>
      </c>
      <c r="AL1051" s="151">
        <f>IFERROR(AK1051/AG1042,"-")</f>
        <v>2.7777777777777776E-2</v>
      </c>
      <c r="AM1051" s="186">
        <f t="shared" si="1033"/>
        <v>9220.5</v>
      </c>
      <c r="AN1051" s="86">
        <f t="shared" si="1048"/>
        <v>1.7361111111111112E-4</v>
      </c>
      <c r="AO1051" s="501"/>
      <c r="AP1051" s="520"/>
      <c r="AQ1051" s="101" t="s">
        <v>152</v>
      </c>
      <c r="AR1051" s="183">
        <f t="shared" si="1028"/>
        <v>313528</v>
      </c>
      <c r="AS1051" s="151">
        <f>IFERROR(AR1051/AO1042,"-")</f>
        <v>5.6542620590896789E-4</v>
      </c>
      <c r="AT1051" s="183">
        <f t="shared" si="1029"/>
        <v>27</v>
      </c>
      <c r="AU1051" s="151">
        <f>IFERROR(AT1051/AP1042,"-")</f>
        <v>2.9315960912052116E-2</v>
      </c>
      <c r="AV1051" s="186">
        <f t="shared" si="1034"/>
        <v>11612.148148148148</v>
      </c>
      <c r="AW1051" s="86">
        <f t="shared" si="1049"/>
        <v>2.3437499999999999E-3</v>
      </c>
      <c r="AX1051" s="98"/>
      <c r="AY1051" s="66"/>
      <c r="AZ1051" s="66"/>
      <c r="BA1051" s="66"/>
      <c r="BB1051" s="66"/>
      <c r="BC1051" s="66"/>
      <c r="BD1051" s="66"/>
      <c r="BE1051" s="66"/>
      <c r="BF1051" s="66"/>
      <c r="BG1051" s="66"/>
      <c r="BH1051" s="66"/>
      <c r="BI1051" s="66"/>
      <c r="BP1051" s="132"/>
      <c r="BQ1051" s="132"/>
      <c r="BR1051" s="132"/>
      <c r="BS1051" s="132"/>
      <c r="BU1051" s="66"/>
      <c r="BV1051" s="124"/>
    </row>
    <row r="1052" spans="2:74" s="10" customFormat="1" ht="14.25" customHeight="1">
      <c r="B1052" s="505"/>
      <c r="C1052" s="507"/>
      <c r="D1052" s="494"/>
      <c r="E1052" s="501"/>
      <c r="F1052" s="501"/>
      <c r="G1052" s="101" t="s">
        <v>153</v>
      </c>
      <c r="H1052" s="183">
        <v>4475</v>
      </c>
      <c r="I1052" s="151">
        <f>IFERROR(H1052/E1042,"-")</f>
        <v>1.0462536707137864E-5</v>
      </c>
      <c r="J1052" s="183">
        <v>1</v>
      </c>
      <c r="K1052" s="151">
        <f>IFERROR(J1052/F1042,"-")</f>
        <v>1.3966480446927375E-3</v>
      </c>
      <c r="L1052" s="186">
        <f t="shared" si="1030"/>
        <v>4475</v>
      </c>
      <c r="M1052" s="86">
        <f t="shared" si="1045"/>
        <v>8.6805555555555559E-5</v>
      </c>
      <c r="N1052" s="501"/>
      <c r="O1052" s="501"/>
      <c r="P1052" s="101" t="s">
        <v>153</v>
      </c>
      <c r="Q1052" s="183">
        <v>0</v>
      </c>
      <c r="R1052" s="151">
        <f>IFERROR(Q1052/N1042,"-")</f>
        <v>0</v>
      </c>
      <c r="S1052" s="183">
        <v>0</v>
      </c>
      <c r="T1052" s="151">
        <f>IFERROR(S1052/O1042,"-")</f>
        <v>0</v>
      </c>
      <c r="U1052" s="186" t="str">
        <f t="shared" si="1031"/>
        <v>-</v>
      </c>
      <c r="V1052" s="86">
        <f t="shared" si="1046"/>
        <v>0</v>
      </c>
      <c r="W1052" s="501"/>
      <c r="X1052" s="501"/>
      <c r="Y1052" s="101" t="s">
        <v>153</v>
      </c>
      <c r="Z1052" s="183">
        <v>0</v>
      </c>
      <c r="AA1052" s="151">
        <f>IFERROR(Z1052/W1042,"-")</f>
        <v>0</v>
      </c>
      <c r="AB1052" s="183">
        <v>0</v>
      </c>
      <c r="AC1052" s="151">
        <f>IFERROR(AB1052/X1042,"-")</f>
        <v>0</v>
      </c>
      <c r="AD1052" s="186" t="str">
        <f t="shared" si="1032"/>
        <v>-</v>
      </c>
      <c r="AE1052" s="86">
        <f t="shared" si="1047"/>
        <v>0</v>
      </c>
      <c r="AF1052" s="501"/>
      <c r="AG1052" s="501"/>
      <c r="AH1052" s="101" t="s">
        <v>153</v>
      </c>
      <c r="AI1052" s="183">
        <v>0</v>
      </c>
      <c r="AJ1052" s="151">
        <f>IFERROR(AI1052/AF1042,"-")</f>
        <v>0</v>
      </c>
      <c r="AK1052" s="183">
        <v>0</v>
      </c>
      <c r="AL1052" s="151">
        <f>IFERROR(AK1052/AG1042,"-")</f>
        <v>0</v>
      </c>
      <c r="AM1052" s="186" t="str">
        <f t="shared" si="1033"/>
        <v>-</v>
      </c>
      <c r="AN1052" s="86">
        <f t="shared" si="1048"/>
        <v>0</v>
      </c>
      <c r="AO1052" s="501"/>
      <c r="AP1052" s="520"/>
      <c r="AQ1052" s="101" t="s">
        <v>153</v>
      </c>
      <c r="AR1052" s="183">
        <f t="shared" si="1028"/>
        <v>4475</v>
      </c>
      <c r="AS1052" s="151">
        <f>IFERROR(AR1052/AO1042,"-")</f>
        <v>8.070355028713963E-6</v>
      </c>
      <c r="AT1052" s="183">
        <f t="shared" si="1029"/>
        <v>1</v>
      </c>
      <c r="AU1052" s="151">
        <f>IFERROR(AT1052/AP1042,"-")</f>
        <v>1.0857763300760044E-3</v>
      </c>
      <c r="AV1052" s="186">
        <f t="shared" si="1034"/>
        <v>4475</v>
      </c>
      <c r="AW1052" s="86">
        <f t="shared" si="1049"/>
        <v>8.6805555555555559E-5</v>
      </c>
      <c r="AX1052" s="98"/>
      <c r="AY1052" s="66"/>
      <c r="AZ1052" s="66"/>
      <c r="BA1052" s="66"/>
      <c r="BB1052" s="66"/>
      <c r="BC1052" s="66"/>
      <c r="BD1052" s="66"/>
      <c r="BE1052" s="66"/>
      <c r="BF1052" s="66"/>
      <c r="BG1052" s="66"/>
      <c r="BH1052" s="66"/>
      <c r="BI1052" s="66"/>
      <c r="BP1052" s="132"/>
      <c r="BQ1052" s="132"/>
      <c r="BR1052" s="132"/>
      <c r="BS1052" s="132"/>
      <c r="BU1052" s="66"/>
      <c r="BV1052" s="124"/>
    </row>
    <row r="1053" spans="2:74" s="10" customFormat="1" ht="14.25" customHeight="1">
      <c r="B1053" s="505"/>
      <c r="C1053" s="507"/>
      <c r="D1053" s="494"/>
      <c r="E1053" s="501"/>
      <c r="F1053" s="501"/>
      <c r="G1053" s="101" t="s">
        <v>154</v>
      </c>
      <c r="H1053" s="183">
        <v>100210</v>
      </c>
      <c r="I1053" s="151">
        <f>IFERROR(H1053/E1042,"-")</f>
        <v>2.3429068232900228E-4</v>
      </c>
      <c r="J1053" s="183">
        <v>3</v>
      </c>
      <c r="K1053" s="151">
        <f>IFERROR(J1053/F1042,"-")</f>
        <v>4.1899441340782122E-3</v>
      </c>
      <c r="L1053" s="186">
        <f t="shared" si="1030"/>
        <v>33403.333333333336</v>
      </c>
      <c r="M1053" s="86">
        <f t="shared" si="1045"/>
        <v>2.6041666666666666E-4</v>
      </c>
      <c r="N1053" s="501"/>
      <c r="O1053" s="501"/>
      <c r="P1053" s="101" t="s">
        <v>154</v>
      </c>
      <c r="Q1053" s="183">
        <v>0</v>
      </c>
      <c r="R1053" s="151">
        <f>IFERROR(Q1053/N1042,"-")</f>
        <v>0</v>
      </c>
      <c r="S1053" s="183">
        <v>0</v>
      </c>
      <c r="T1053" s="151">
        <f>IFERROR(S1053/O1042,"-")</f>
        <v>0</v>
      </c>
      <c r="U1053" s="186" t="str">
        <f t="shared" si="1031"/>
        <v>-</v>
      </c>
      <c r="V1053" s="86">
        <f t="shared" si="1046"/>
        <v>0</v>
      </c>
      <c r="W1053" s="501"/>
      <c r="X1053" s="501"/>
      <c r="Y1053" s="101" t="s">
        <v>154</v>
      </c>
      <c r="Z1053" s="183">
        <v>0</v>
      </c>
      <c r="AA1053" s="151">
        <f>IFERROR(Z1053/W1042,"-")</f>
        <v>0</v>
      </c>
      <c r="AB1053" s="183">
        <v>0</v>
      </c>
      <c r="AC1053" s="151">
        <f>IFERROR(AB1053/X1042,"-")</f>
        <v>0</v>
      </c>
      <c r="AD1053" s="186" t="str">
        <f t="shared" si="1032"/>
        <v>-</v>
      </c>
      <c r="AE1053" s="86">
        <f t="shared" si="1047"/>
        <v>0</v>
      </c>
      <c r="AF1053" s="501"/>
      <c r="AG1053" s="501"/>
      <c r="AH1053" s="101" t="s">
        <v>154</v>
      </c>
      <c r="AI1053" s="183">
        <v>1681013</v>
      </c>
      <c r="AJ1053" s="151">
        <f>IFERROR(AI1053/AF1042,"-")</f>
        <v>4.0220943105630957E-2</v>
      </c>
      <c r="AK1053" s="183">
        <v>1</v>
      </c>
      <c r="AL1053" s="151">
        <f>IFERROR(AK1053/AG1042,"-")</f>
        <v>1.3888888888888888E-2</v>
      </c>
      <c r="AM1053" s="186">
        <f t="shared" si="1033"/>
        <v>1681013</v>
      </c>
      <c r="AN1053" s="86">
        <f t="shared" si="1048"/>
        <v>8.6805555555555559E-5</v>
      </c>
      <c r="AO1053" s="501"/>
      <c r="AP1053" s="520"/>
      <c r="AQ1053" s="101" t="s">
        <v>154</v>
      </c>
      <c r="AR1053" s="183">
        <f t="shared" si="1028"/>
        <v>1781223</v>
      </c>
      <c r="AS1053" s="151">
        <f>IFERROR(AR1053/AO1042,"-")</f>
        <v>3.2123132950415577E-3</v>
      </c>
      <c r="AT1053" s="183">
        <f t="shared" si="1029"/>
        <v>4</v>
      </c>
      <c r="AU1053" s="151">
        <f>IFERROR(AT1053/AP1042,"-")</f>
        <v>4.3431053203040176E-3</v>
      </c>
      <c r="AV1053" s="186">
        <f t="shared" si="1034"/>
        <v>445305.75</v>
      </c>
      <c r="AW1053" s="86">
        <f t="shared" si="1049"/>
        <v>3.4722222222222224E-4</v>
      </c>
      <c r="AX1053" s="98"/>
      <c r="AY1053" s="66"/>
      <c r="AZ1053" s="66"/>
      <c r="BA1053" s="66"/>
      <c r="BB1053" s="66"/>
      <c r="BC1053" s="66"/>
      <c r="BD1053" s="66"/>
      <c r="BE1053" s="66"/>
      <c r="BF1053" s="66"/>
      <c r="BG1053" s="66"/>
      <c r="BH1053" s="66"/>
      <c r="BI1053" s="66"/>
      <c r="BP1053" s="132"/>
      <c r="BQ1053" s="132"/>
      <c r="BR1053" s="132"/>
      <c r="BS1053" s="132"/>
      <c r="BU1053" s="66"/>
      <c r="BV1053" s="124"/>
    </row>
    <row r="1054" spans="2:74" s="10" customFormat="1" ht="14.25" customHeight="1">
      <c r="B1054" s="505"/>
      <c r="C1054" s="507"/>
      <c r="D1054" s="494"/>
      <c r="E1054" s="501"/>
      <c r="F1054" s="501"/>
      <c r="G1054" s="101" t="s">
        <v>155</v>
      </c>
      <c r="H1054" s="183">
        <v>3628333</v>
      </c>
      <c r="I1054" s="151">
        <f>IFERROR(H1054/E1042,"-")</f>
        <v>8.483031776138468E-3</v>
      </c>
      <c r="J1054" s="183">
        <v>77</v>
      </c>
      <c r="K1054" s="151">
        <f>IFERROR(J1054/F1042,"-")</f>
        <v>0.10754189944134078</v>
      </c>
      <c r="L1054" s="186">
        <f t="shared" si="1030"/>
        <v>47121.207792207795</v>
      </c>
      <c r="M1054" s="86">
        <f t="shared" si="1045"/>
        <v>6.6840277777777775E-3</v>
      </c>
      <c r="N1054" s="501"/>
      <c r="O1054" s="501"/>
      <c r="P1054" s="101" t="s">
        <v>155</v>
      </c>
      <c r="Q1054" s="183">
        <v>363930</v>
      </c>
      <c r="R1054" s="151">
        <f>IFERROR(Q1054/N1042,"-")</f>
        <v>6.2432805348707106E-3</v>
      </c>
      <c r="S1054" s="183">
        <v>13</v>
      </c>
      <c r="T1054" s="151">
        <f>IFERROR(S1054/O1042,"-")</f>
        <v>0.14772727272727273</v>
      </c>
      <c r="U1054" s="186">
        <f t="shared" si="1031"/>
        <v>27994.615384615383</v>
      </c>
      <c r="V1054" s="86">
        <f t="shared" si="1046"/>
        <v>1.1284722222222221E-3</v>
      </c>
      <c r="W1054" s="501"/>
      <c r="X1054" s="501"/>
      <c r="Y1054" s="101" t="s">
        <v>155</v>
      </c>
      <c r="Z1054" s="183">
        <v>273546</v>
      </c>
      <c r="AA1054" s="151">
        <f>IFERROR(Z1054/W1042,"-")</f>
        <v>1.0246684434588638E-2</v>
      </c>
      <c r="AB1054" s="183">
        <v>5</v>
      </c>
      <c r="AC1054" s="151">
        <f>IFERROR(AB1054/X1042,"-")</f>
        <v>0.1111111111111111</v>
      </c>
      <c r="AD1054" s="186">
        <f t="shared" si="1032"/>
        <v>54709.2</v>
      </c>
      <c r="AE1054" s="86">
        <f t="shared" si="1047"/>
        <v>4.3402777777777775E-4</v>
      </c>
      <c r="AF1054" s="501"/>
      <c r="AG1054" s="501"/>
      <c r="AH1054" s="101" t="s">
        <v>155</v>
      </c>
      <c r="AI1054" s="183">
        <v>208026</v>
      </c>
      <c r="AJ1054" s="151">
        <f>IFERROR(AI1054/AF1042,"-")</f>
        <v>4.9773570522607417E-3</v>
      </c>
      <c r="AK1054" s="183">
        <v>11</v>
      </c>
      <c r="AL1054" s="151">
        <f>IFERROR(AK1054/AG1042,"-")</f>
        <v>0.15277777777777779</v>
      </c>
      <c r="AM1054" s="186">
        <f t="shared" si="1033"/>
        <v>18911.454545454544</v>
      </c>
      <c r="AN1054" s="86">
        <f t="shared" si="1048"/>
        <v>9.5486111111111108E-4</v>
      </c>
      <c r="AO1054" s="501"/>
      <c r="AP1054" s="520"/>
      <c r="AQ1054" s="101" t="s">
        <v>155</v>
      </c>
      <c r="AR1054" s="183">
        <f t="shared" si="1028"/>
        <v>4473835</v>
      </c>
      <c r="AS1054" s="151">
        <f>IFERROR(AR1054/AO1042,"-")</f>
        <v>8.0682540312595596E-3</v>
      </c>
      <c r="AT1054" s="183">
        <f t="shared" si="1029"/>
        <v>106</v>
      </c>
      <c r="AU1054" s="151">
        <f>IFERROR(AT1054/AP1042,"-")</f>
        <v>0.11509229098805646</v>
      </c>
      <c r="AV1054" s="186">
        <f t="shared" si="1034"/>
        <v>42205.990566037734</v>
      </c>
      <c r="AW1054" s="86">
        <f t="shared" si="1049"/>
        <v>9.2013888888888892E-3</v>
      </c>
      <c r="AX1054" s="98"/>
      <c r="AY1054" s="66"/>
      <c r="AZ1054" s="66"/>
      <c r="BA1054" s="66"/>
      <c r="BB1054" s="66"/>
      <c r="BC1054" s="66"/>
      <c r="BD1054" s="66"/>
      <c r="BE1054" s="66"/>
      <c r="BF1054" s="66"/>
      <c r="BG1054" s="66"/>
      <c r="BH1054" s="66"/>
      <c r="BI1054" s="66"/>
      <c r="BP1054" s="132"/>
      <c r="BQ1054" s="132"/>
      <c r="BR1054" s="132"/>
      <c r="BS1054" s="132"/>
      <c r="BU1054" s="66"/>
      <c r="BV1054" s="124"/>
    </row>
    <row r="1055" spans="2:74" s="10" customFormat="1" ht="14.25" customHeight="1">
      <c r="B1055" s="505"/>
      <c r="C1055" s="507"/>
      <c r="D1055" s="494"/>
      <c r="E1055" s="501"/>
      <c r="F1055" s="501"/>
      <c r="G1055" s="101" t="s">
        <v>156</v>
      </c>
      <c r="H1055" s="183">
        <v>3431404</v>
      </c>
      <c r="I1055" s="151">
        <f>IFERROR(H1055/E1042,"-")</f>
        <v>8.0226123591105453E-3</v>
      </c>
      <c r="J1055" s="183">
        <v>47</v>
      </c>
      <c r="K1055" s="151">
        <f>IFERROR(J1055/F1042,"-")</f>
        <v>6.5642458100558659E-2</v>
      </c>
      <c r="L1055" s="186">
        <f t="shared" si="1030"/>
        <v>73008.595744680846</v>
      </c>
      <c r="M1055" s="86">
        <f t="shared" si="1045"/>
        <v>4.0798611111111114E-3</v>
      </c>
      <c r="N1055" s="501"/>
      <c r="O1055" s="501"/>
      <c r="P1055" s="101" t="s">
        <v>156</v>
      </c>
      <c r="Q1055" s="183">
        <v>253286</v>
      </c>
      <c r="R1055" s="151">
        <f>IFERROR(Q1055/N1042,"-")</f>
        <v>4.3451640523047372E-3</v>
      </c>
      <c r="S1055" s="183">
        <v>4</v>
      </c>
      <c r="T1055" s="151">
        <f>IFERROR(S1055/O1042,"-")</f>
        <v>4.5454545454545456E-2</v>
      </c>
      <c r="U1055" s="186">
        <f t="shared" si="1031"/>
        <v>63321.5</v>
      </c>
      <c r="V1055" s="86">
        <f t="shared" si="1046"/>
        <v>3.4722222222222224E-4</v>
      </c>
      <c r="W1055" s="501"/>
      <c r="X1055" s="501"/>
      <c r="Y1055" s="101" t="s">
        <v>156</v>
      </c>
      <c r="Z1055" s="183">
        <v>1894201</v>
      </c>
      <c r="AA1055" s="151">
        <f>IFERROR(Z1055/W1042,"-")</f>
        <v>7.09543546704475E-2</v>
      </c>
      <c r="AB1055" s="183">
        <v>4</v>
      </c>
      <c r="AC1055" s="151">
        <f>IFERROR(AB1055/X1042,"-")</f>
        <v>8.8888888888888892E-2</v>
      </c>
      <c r="AD1055" s="186">
        <f t="shared" si="1032"/>
        <v>473550.25</v>
      </c>
      <c r="AE1055" s="86">
        <f t="shared" si="1047"/>
        <v>3.4722222222222224E-4</v>
      </c>
      <c r="AF1055" s="501"/>
      <c r="AG1055" s="501"/>
      <c r="AH1055" s="101" t="s">
        <v>156</v>
      </c>
      <c r="AI1055" s="183">
        <v>1098947</v>
      </c>
      <c r="AJ1055" s="151">
        <f>IFERROR(AI1055/AF1042,"-")</f>
        <v>2.6294076704406109E-2</v>
      </c>
      <c r="AK1055" s="183">
        <v>10</v>
      </c>
      <c r="AL1055" s="151">
        <f>IFERROR(AK1055/AG1042,"-")</f>
        <v>0.1388888888888889</v>
      </c>
      <c r="AM1055" s="186">
        <f t="shared" si="1033"/>
        <v>109894.7</v>
      </c>
      <c r="AN1055" s="86">
        <f t="shared" si="1048"/>
        <v>8.6805555555555551E-4</v>
      </c>
      <c r="AO1055" s="501"/>
      <c r="AP1055" s="520"/>
      <c r="AQ1055" s="101" t="s">
        <v>156</v>
      </c>
      <c r="AR1055" s="183">
        <f t="shared" si="1028"/>
        <v>6677838</v>
      </c>
      <c r="AS1055" s="151">
        <f>IFERROR(AR1055/AO1042,"-")</f>
        <v>1.2043022007650769E-2</v>
      </c>
      <c r="AT1055" s="183">
        <f t="shared" si="1029"/>
        <v>65</v>
      </c>
      <c r="AU1055" s="151">
        <f>IFERROR(AT1055/AP1042,"-")</f>
        <v>7.0575461454940286E-2</v>
      </c>
      <c r="AV1055" s="186">
        <f t="shared" si="1034"/>
        <v>102735.96923076923</v>
      </c>
      <c r="AW1055" s="86">
        <f t="shared" si="1049"/>
        <v>5.642361111111111E-3</v>
      </c>
      <c r="AX1055" s="98"/>
      <c r="AY1055" s="66"/>
      <c r="AZ1055" s="66"/>
      <c r="BA1055" s="66"/>
      <c r="BB1055" s="66"/>
      <c r="BC1055" s="66"/>
      <c r="BD1055" s="66"/>
      <c r="BE1055" s="66"/>
      <c r="BF1055" s="66"/>
      <c r="BG1055" s="66"/>
      <c r="BH1055" s="66"/>
      <c r="BI1055" s="66"/>
      <c r="BP1055" s="132"/>
      <c r="BQ1055" s="132"/>
      <c r="BR1055" s="132"/>
      <c r="BS1055" s="132"/>
      <c r="BU1055" s="66"/>
      <c r="BV1055" s="124"/>
    </row>
    <row r="1056" spans="2:74" s="10" customFormat="1" ht="14.25" customHeight="1">
      <c r="B1056" s="505"/>
      <c r="C1056" s="507"/>
      <c r="D1056" s="494"/>
      <c r="E1056" s="501"/>
      <c r="F1056" s="501"/>
      <c r="G1056" s="101" t="s">
        <v>157</v>
      </c>
      <c r="H1056" s="183">
        <v>2007342</v>
      </c>
      <c r="I1056" s="151">
        <f>IFERROR(H1056/E1042,"-")</f>
        <v>4.6931596332468227E-3</v>
      </c>
      <c r="J1056" s="183">
        <v>33</v>
      </c>
      <c r="K1056" s="151">
        <f>IFERROR(J1056/F1042,"-")</f>
        <v>4.6089385474860335E-2</v>
      </c>
      <c r="L1056" s="186">
        <f t="shared" si="1030"/>
        <v>60828.545454545456</v>
      </c>
      <c r="M1056" s="86">
        <f t="shared" si="1045"/>
        <v>2.8645833333333331E-3</v>
      </c>
      <c r="N1056" s="501"/>
      <c r="O1056" s="501"/>
      <c r="P1056" s="101" t="s">
        <v>157</v>
      </c>
      <c r="Q1056" s="183">
        <v>277347</v>
      </c>
      <c r="R1056" s="151">
        <f>IFERROR(Q1056/N1042,"-")</f>
        <v>4.75793456572634E-3</v>
      </c>
      <c r="S1056" s="183">
        <v>4</v>
      </c>
      <c r="T1056" s="151">
        <f>IFERROR(S1056/O1042,"-")</f>
        <v>4.5454545454545456E-2</v>
      </c>
      <c r="U1056" s="186">
        <f t="shared" si="1031"/>
        <v>69336.75</v>
      </c>
      <c r="V1056" s="86">
        <f t="shared" si="1046"/>
        <v>3.4722222222222224E-4</v>
      </c>
      <c r="W1056" s="501"/>
      <c r="X1056" s="501"/>
      <c r="Y1056" s="101" t="s">
        <v>157</v>
      </c>
      <c r="Z1056" s="183">
        <v>424737</v>
      </c>
      <c r="AA1056" s="151">
        <f>IFERROR(Z1056/W1042,"-")</f>
        <v>1.5910106551343738E-2</v>
      </c>
      <c r="AB1056" s="183">
        <v>5</v>
      </c>
      <c r="AC1056" s="151">
        <f>IFERROR(AB1056/X1042,"-")</f>
        <v>0.1111111111111111</v>
      </c>
      <c r="AD1056" s="186">
        <f t="shared" si="1032"/>
        <v>84947.4</v>
      </c>
      <c r="AE1056" s="86">
        <f t="shared" si="1047"/>
        <v>4.3402777777777775E-4</v>
      </c>
      <c r="AF1056" s="501"/>
      <c r="AG1056" s="501"/>
      <c r="AH1056" s="101" t="s">
        <v>157</v>
      </c>
      <c r="AI1056" s="183">
        <v>43461</v>
      </c>
      <c r="AJ1056" s="151">
        <f>IFERROR(AI1056/AF1042,"-")</f>
        <v>1.0398744140074033E-3</v>
      </c>
      <c r="AK1056" s="183">
        <v>3</v>
      </c>
      <c r="AL1056" s="151">
        <f>IFERROR(AK1056/AG1042,"-")</f>
        <v>4.1666666666666664E-2</v>
      </c>
      <c r="AM1056" s="186">
        <f t="shared" si="1033"/>
        <v>14487</v>
      </c>
      <c r="AN1056" s="86">
        <f t="shared" si="1048"/>
        <v>2.6041666666666666E-4</v>
      </c>
      <c r="AO1056" s="501"/>
      <c r="AP1056" s="520"/>
      <c r="AQ1056" s="101" t="s">
        <v>157</v>
      </c>
      <c r="AR1056" s="183">
        <f t="shared" si="1028"/>
        <v>2752887</v>
      </c>
      <c r="AS1056" s="151">
        <f>IFERROR(AR1056/AO1042,"-")</f>
        <v>4.9646425573030822E-3</v>
      </c>
      <c r="AT1056" s="183">
        <f t="shared" si="1029"/>
        <v>45</v>
      </c>
      <c r="AU1056" s="151">
        <f>IFERROR(AT1056/AP1042,"-")</f>
        <v>4.8859934853420196E-2</v>
      </c>
      <c r="AV1056" s="186">
        <f t="shared" si="1034"/>
        <v>61175.26666666667</v>
      </c>
      <c r="AW1056" s="86">
        <f t="shared" si="1049"/>
        <v>3.90625E-3</v>
      </c>
      <c r="AX1056" s="98"/>
      <c r="AY1056" s="66"/>
      <c r="AZ1056" s="66"/>
      <c r="BA1056" s="66"/>
      <c r="BB1056" s="66"/>
      <c r="BC1056" s="66"/>
      <c r="BD1056" s="66"/>
      <c r="BE1056" s="66"/>
      <c r="BF1056" s="66"/>
      <c r="BG1056" s="66"/>
      <c r="BH1056" s="66"/>
      <c r="BI1056" s="66"/>
      <c r="BP1056" s="132"/>
      <c r="BQ1056" s="132"/>
      <c r="BR1056" s="132"/>
      <c r="BS1056" s="132"/>
      <c r="BU1056" s="66"/>
      <c r="BV1056" s="124"/>
    </row>
    <row r="1057" spans="2:74" s="10" customFormat="1" ht="14.25" customHeight="1">
      <c r="B1057" s="505"/>
      <c r="C1057" s="507"/>
      <c r="D1057" s="494"/>
      <c r="E1057" s="501"/>
      <c r="F1057" s="501"/>
      <c r="G1057" s="102" t="s">
        <v>158</v>
      </c>
      <c r="H1057" s="184">
        <v>925177</v>
      </c>
      <c r="I1057" s="152">
        <f>IFERROR(H1057/E1042,"-")</f>
        <v>2.1630610777876396E-3</v>
      </c>
      <c r="J1057" s="184">
        <v>49</v>
      </c>
      <c r="K1057" s="152">
        <f>IFERROR(J1057/F1042,"-")</f>
        <v>6.8435754189944131E-2</v>
      </c>
      <c r="L1057" s="187">
        <f t="shared" si="1030"/>
        <v>18881.163265306124</v>
      </c>
      <c r="M1057" s="87">
        <f t="shared" si="1045"/>
        <v>4.2534722222222219E-3</v>
      </c>
      <c r="N1057" s="501"/>
      <c r="O1057" s="501"/>
      <c r="P1057" s="102" t="s">
        <v>158</v>
      </c>
      <c r="Q1057" s="184">
        <v>154295</v>
      </c>
      <c r="R1057" s="152">
        <f>IFERROR(Q1057/N1042,"-")</f>
        <v>2.6469567502758122E-3</v>
      </c>
      <c r="S1057" s="184">
        <v>7</v>
      </c>
      <c r="T1057" s="152">
        <f>IFERROR(S1057/O1042,"-")</f>
        <v>7.9545454545454544E-2</v>
      </c>
      <c r="U1057" s="187">
        <f t="shared" si="1031"/>
        <v>22042.142857142859</v>
      </c>
      <c r="V1057" s="87">
        <f t="shared" si="1046"/>
        <v>6.076388888888889E-4</v>
      </c>
      <c r="W1057" s="501"/>
      <c r="X1057" s="501"/>
      <c r="Y1057" s="102" t="s">
        <v>158</v>
      </c>
      <c r="Z1057" s="184">
        <v>30945</v>
      </c>
      <c r="AA1057" s="152">
        <f>IFERROR(Z1057/W1042,"-")</f>
        <v>1.1591602502992015E-3</v>
      </c>
      <c r="AB1057" s="184">
        <v>6</v>
      </c>
      <c r="AC1057" s="152">
        <f>IFERROR(AB1057/X1042,"-")</f>
        <v>0.13333333333333333</v>
      </c>
      <c r="AD1057" s="187">
        <f t="shared" si="1032"/>
        <v>5157.5</v>
      </c>
      <c r="AE1057" s="87">
        <f t="shared" si="1047"/>
        <v>5.2083333333333333E-4</v>
      </c>
      <c r="AF1057" s="501"/>
      <c r="AG1057" s="501"/>
      <c r="AH1057" s="102" t="s">
        <v>158</v>
      </c>
      <c r="AI1057" s="184">
        <v>32379</v>
      </c>
      <c r="AJ1057" s="152">
        <f>IFERROR(AI1057/AF1042,"-")</f>
        <v>7.7471971770428001E-4</v>
      </c>
      <c r="AK1057" s="184">
        <v>6</v>
      </c>
      <c r="AL1057" s="152">
        <f>IFERROR(AK1057/AG1042,"-")</f>
        <v>8.3333333333333329E-2</v>
      </c>
      <c r="AM1057" s="187">
        <f t="shared" si="1033"/>
        <v>5396.5</v>
      </c>
      <c r="AN1057" s="87">
        <f t="shared" si="1048"/>
        <v>5.2083333333333333E-4</v>
      </c>
      <c r="AO1057" s="501"/>
      <c r="AP1057" s="520"/>
      <c r="AQ1057" s="102" t="s">
        <v>158</v>
      </c>
      <c r="AR1057" s="184">
        <f t="shared" si="1028"/>
        <v>1142796</v>
      </c>
      <c r="AS1057" s="152">
        <f>IFERROR(AR1057/AO1042,"-")</f>
        <v>2.0609540660098775E-3</v>
      </c>
      <c r="AT1057" s="184">
        <f t="shared" si="1029"/>
        <v>68</v>
      </c>
      <c r="AU1057" s="152">
        <f>IFERROR(AT1057/AP1042,"-")</f>
        <v>7.38327904451683E-2</v>
      </c>
      <c r="AV1057" s="187">
        <f t="shared" si="1034"/>
        <v>16805.823529411766</v>
      </c>
      <c r="AW1057" s="87">
        <f t="shared" si="1049"/>
        <v>5.9027777777777776E-3</v>
      </c>
      <c r="AX1057" s="98"/>
      <c r="AY1057" s="66"/>
      <c r="AZ1057" s="66"/>
      <c r="BA1057" s="66"/>
      <c r="BB1057" s="66"/>
      <c r="BC1057" s="66"/>
      <c r="BD1057" s="66"/>
      <c r="BE1057" s="66"/>
      <c r="BF1057" s="66"/>
      <c r="BG1057" s="66"/>
      <c r="BH1057" s="66"/>
      <c r="BI1057" s="66"/>
      <c r="BP1057" s="132"/>
      <c r="BQ1057" s="132"/>
      <c r="BR1057" s="132"/>
      <c r="BS1057" s="132"/>
      <c r="BU1057" s="66"/>
      <c r="BV1057" s="124"/>
    </row>
    <row r="1058" spans="2:74" s="10" customFormat="1" ht="14.25" customHeight="1">
      <c r="B1058" s="505"/>
      <c r="C1058" s="508"/>
      <c r="D1058" s="495"/>
      <c r="E1058" s="502"/>
      <c r="F1058" s="502"/>
      <c r="G1058" s="103" t="s">
        <v>81</v>
      </c>
      <c r="H1058" s="174">
        <v>72686775</v>
      </c>
      <c r="I1058" s="152">
        <f>IFERROR(H1058/E1042,"-")</f>
        <v>0.1699414640359711</v>
      </c>
      <c r="J1058" s="184">
        <v>516</v>
      </c>
      <c r="K1058" s="152">
        <f>IFERROR(J1058/F1042,"-")</f>
        <v>0.72067039106145248</v>
      </c>
      <c r="L1058" s="187">
        <f t="shared" si="1030"/>
        <v>140865.84302325582</v>
      </c>
      <c r="M1058" s="88">
        <f t="shared" si="1045"/>
        <v>4.4791666666666667E-2</v>
      </c>
      <c r="N1058" s="502"/>
      <c r="O1058" s="502"/>
      <c r="P1058" s="103" t="s">
        <v>81</v>
      </c>
      <c r="Q1058" s="174">
        <v>9673133</v>
      </c>
      <c r="R1058" s="152">
        <f>IFERROR(Q1058/N1042,"-")</f>
        <v>0.16594422820354332</v>
      </c>
      <c r="S1058" s="184">
        <v>67</v>
      </c>
      <c r="T1058" s="152">
        <f>IFERROR(S1058/O1042,"-")</f>
        <v>0.76136363636363635</v>
      </c>
      <c r="U1058" s="187">
        <f t="shared" si="1031"/>
        <v>144375.11940298509</v>
      </c>
      <c r="V1058" s="88">
        <f t="shared" si="1046"/>
        <v>5.8159722222222224E-3</v>
      </c>
      <c r="W1058" s="502"/>
      <c r="X1058" s="502"/>
      <c r="Y1058" s="103" t="s">
        <v>81</v>
      </c>
      <c r="Z1058" s="174">
        <v>5056716</v>
      </c>
      <c r="AA1058" s="152">
        <f>IFERROR(Z1058/W1042,"-")</f>
        <v>0.18941813489261519</v>
      </c>
      <c r="AB1058" s="184">
        <v>41</v>
      </c>
      <c r="AC1058" s="152">
        <f>IFERROR(AB1058/X1042,"-")</f>
        <v>0.91111111111111109</v>
      </c>
      <c r="AD1058" s="187">
        <f t="shared" si="1032"/>
        <v>123334.53658536586</v>
      </c>
      <c r="AE1058" s="88">
        <f t="shared" si="1047"/>
        <v>3.5590277777777777E-3</v>
      </c>
      <c r="AF1058" s="502"/>
      <c r="AG1058" s="502"/>
      <c r="AH1058" s="103" t="s">
        <v>81</v>
      </c>
      <c r="AI1058" s="174">
        <v>9385317</v>
      </c>
      <c r="AJ1058" s="152">
        <f>IFERROR(AI1058/AF1042,"-")</f>
        <v>0.22455882321273604</v>
      </c>
      <c r="AK1058" s="184">
        <v>59</v>
      </c>
      <c r="AL1058" s="152">
        <f>IFERROR(AK1058/AG1042,"-")</f>
        <v>0.81944444444444442</v>
      </c>
      <c r="AM1058" s="187">
        <f t="shared" si="1033"/>
        <v>159073.16949152542</v>
      </c>
      <c r="AN1058" s="88">
        <f t="shared" si="1048"/>
        <v>5.1215277777777778E-3</v>
      </c>
      <c r="AO1058" s="502"/>
      <c r="AP1058" s="521"/>
      <c r="AQ1058" s="103" t="s">
        <v>81</v>
      </c>
      <c r="AR1058" s="174">
        <f t="shared" si="1028"/>
        <v>96801941</v>
      </c>
      <c r="AS1058" s="152">
        <f>IFERROR(AR1058/AO1042,"-")</f>
        <v>0.17457564946114465</v>
      </c>
      <c r="AT1058" s="184">
        <f t="shared" si="1029"/>
        <v>683</v>
      </c>
      <c r="AU1058" s="152">
        <f>IFERROR(AT1058/AP1042,"-")</f>
        <v>0.74158523344191096</v>
      </c>
      <c r="AV1058" s="187">
        <f t="shared" si="1034"/>
        <v>141730.51390922401</v>
      </c>
      <c r="AW1058" s="88">
        <f t="shared" si="1049"/>
        <v>5.9288194444444442E-2</v>
      </c>
      <c r="AX1058" s="98"/>
      <c r="AY1058" s="66"/>
      <c r="AZ1058" s="66"/>
      <c r="BA1058" s="66"/>
      <c r="BB1058" s="66"/>
      <c r="BC1058" s="66"/>
      <c r="BD1058" s="66"/>
      <c r="BE1058" s="66"/>
      <c r="BF1058" s="66"/>
      <c r="BG1058" s="66"/>
      <c r="BH1058" s="66"/>
      <c r="BI1058" s="66"/>
      <c r="BP1058" s="132"/>
      <c r="BQ1058" s="132"/>
      <c r="BR1058" s="132"/>
      <c r="BS1058" s="132"/>
      <c r="BU1058" s="66"/>
      <c r="BV1058" s="124"/>
    </row>
    <row r="1059" spans="2:74" s="10" customFormat="1" ht="14.25" customHeight="1">
      <c r="B1059" s="505">
        <v>63</v>
      </c>
      <c r="C1059" s="506" t="s">
        <v>30</v>
      </c>
      <c r="D1059" s="493">
        <f>BL67</f>
        <v>8337</v>
      </c>
      <c r="E1059" s="503">
        <f t="shared" ref="E1059" si="1050">VLOOKUP(C1059,$AY$5:$BI$78,2,0)</f>
        <v>308732630</v>
      </c>
      <c r="F1059" s="503">
        <f t="shared" ref="F1059" si="1051">VLOOKUP(C1059,$AY$5:$BI$78,7,0)</f>
        <v>501</v>
      </c>
      <c r="G1059" s="99" t="s">
        <v>144</v>
      </c>
      <c r="H1059" s="182">
        <v>2475403</v>
      </c>
      <c r="I1059" s="150">
        <f>IFERROR(H1059/E1059,"-")</f>
        <v>8.0179506779053441E-3</v>
      </c>
      <c r="J1059" s="182">
        <v>96</v>
      </c>
      <c r="K1059" s="150">
        <f>IFERROR(J1059/F1059,"-")</f>
        <v>0.19161676646706588</v>
      </c>
      <c r="L1059" s="185">
        <f t="shared" si="1030"/>
        <v>25785.447916666668</v>
      </c>
      <c r="M1059" s="85">
        <f>IFERROR(J1059/$BL$67,0)</f>
        <v>1.1514933429291111E-2</v>
      </c>
      <c r="N1059" s="503">
        <f t="shared" ref="N1059" si="1052">VLOOKUP(C1059,$AY$5:$BI$78,3,0)</f>
        <v>50022590</v>
      </c>
      <c r="O1059" s="503">
        <f t="shared" ref="O1059" si="1053">VLOOKUP(C1059,$AY$5:$BI$78,8,0)</f>
        <v>86</v>
      </c>
      <c r="P1059" s="99" t="s">
        <v>144</v>
      </c>
      <c r="Q1059" s="182">
        <v>231947</v>
      </c>
      <c r="R1059" s="150">
        <f>IFERROR(Q1059/N1059,"-")</f>
        <v>4.6368450733958394E-3</v>
      </c>
      <c r="S1059" s="182">
        <v>10</v>
      </c>
      <c r="T1059" s="150">
        <f>IFERROR(S1059/O1059,"-")</f>
        <v>0.11627906976744186</v>
      </c>
      <c r="U1059" s="185">
        <f t="shared" si="1031"/>
        <v>23194.7</v>
      </c>
      <c r="V1059" s="85">
        <f>IFERROR(S1059/$BL$67,0)</f>
        <v>1.1994722322178242E-3</v>
      </c>
      <c r="W1059" s="503">
        <f t="shared" ref="W1059" si="1054">VLOOKUP(C1059,$AY$5:$BI$78,4,0)</f>
        <v>17097800</v>
      </c>
      <c r="X1059" s="503">
        <f t="shared" ref="X1059" si="1055">VLOOKUP(C1059,$AY$5:$BI$78,9,0)</f>
        <v>36</v>
      </c>
      <c r="Y1059" s="99" t="s">
        <v>144</v>
      </c>
      <c r="Z1059" s="182">
        <v>398530</v>
      </c>
      <c r="AA1059" s="150">
        <f>IFERROR(Z1059/W1059,"-")</f>
        <v>2.3308846752213733E-2</v>
      </c>
      <c r="AB1059" s="182">
        <v>13</v>
      </c>
      <c r="AC1059" s="150">
        <f>IFERROR(AB1059/X1059,"-")</f>
        <v>0.3611111111111111</v>
      </c>
      <c r="AD1059" s="185">
        <f t="shared" si="1032"/>
        <v>30656.153846153848</v>
      </c>
      <c r="AE1059" s="85">
        <f>IFERROR(AB1059/$BL$67,0)</f>
        <v>1.5593139018831713E-3</v>
      </c>
      <c r="AF1059" s="503">
        <f t="shared" ref="AF1059" si="1056">VLOOKUP(C1059,$AY$5:$BI$78,5,0)</f>
        <v>68200910</v>
      </c>
      <c r="AG1059" s="503">
        <f t="shared" ref="AG1059" si="1057">VLOOKUP(C1059,$AY$5:$BI$78,10,0)</f>
        <v>77</v>
      </c>
      <c r="AH1059" s="99" t="s">
        <v>144</v>
      </c>
      <c r="AI1059" s="182">
        <v>8598118</v>
      </c>
      <c r="AJ1059" s="150">
        <f>IFERROR(AI1059/AF1059,"-")</f>
        <v>0.12607042926553327</v>
      </c>
      <c r="AK1059" s="182">
        <v>21</v>
      </c>
      <c r="AL1059" s="150">
        <f>IFERROR(AK1059/AG1059,"-")</f>
        <v>0.27272727272727271</v>
      </c>
      <c r="AM1059" s="185">
        <f t="shared" si="1033"/>
        <v>409434.19047619047</v>
      </c>
      <c r="AN1059" s="85">
        <f>IFERROR(AK1059/$BL$67,0)</f>
        <v>2.5188916876574307E-3</v>
      </c>
      <c r="AO1059" s="503">
        <f t="shared" ref="AO1059" si="1058">VLOOKUP(C1059,$AY$5:$BI$78,6,0)</f>
        <v>444053930</v>
      </c>
      <c r="AP1059" s="519">
        <f t="shared" ref="AP1059" si="1059">VLOOKUP(C1059,$AY$5:$BI$78,11,0)</f>
        <v>700</v>
      </c>
      <c r="AQ1059" s="99" t="s">
        <v>144</v>
      </c>
      <c r="AR1059" s="182">
        <f t="shared" si="1028"/>
        <v>11703998</v>
      </c>
      <c r="AS1059" s="150">
        <f>IFERROR(AR1059/AO1059,"-")</f>
        <v>2.6357154411402236E-2</v>
      </c>
      <c r="AT1059" s="182">
        <f t="shared" si="1029"/>
        <v>140</v>
      </c>
      <c r="AU1059" s="150">
        <f>IFERROR(AT1059/AP1059,"-")</f>
        <v>0.2</v>
      </c>
      <c r="AV1059" s="185">
        <f t="shared" si="1034"/>
        <v>83599.985714285707</v>
      </c>
      <c r="AW1059" s="85">
        <f>IFERROR(AT1059/$BL$67,0)</f>
        <v>1.6792611251049538E-2</v>
      </c>
      <c r="AX1059" s="98"/>
      <c r="AY1059" s="66"/>
      <c r="AZ1059" s="66"/>
      <c r="BA1059" s="66"/>
      <c r="BB1059" s="66"/>
      <c r="BC1059" s="66"/>
      <c r="BD1059" s="66"/>
      <c r="BE1059" s="66"/>
      <c r="BF1059" s="66"/>
      <c r="BG1059" s="66"/>
      <c r="BH1059" s="66"/>
      <c r="BI1059" s="66"/>
      <c r="BP1059" s="132"/>
      <c r="BQ1059" s="132"/>
      <c r="BR1059" s="132"/>
      <c r="BS1059" s="132"/>
      <c r="BU1059" s="66"/>
      <c r="BV1059" s="124"/>
    </row>
    <row r="1060" spans="2:74" s="10" customFormat="1" ht="14.25" customHeight="1">
      <c r="B1060" s="505"/>
      <c r="C1060" s="507"/>
      <c r="D1060" s="494"/>
      <c r="E1060" s="501"/>
      <c r="F1060" s="501"/>
      <c r="G1060" s="100" t="s">
        <v>145</v>
      </c>
      <c r="H1060" s="183">
        <v>4122476</v>
      </c>
      <c r="I1060" s="151">
        <f>IFERROR(H1060/E1059,"-")</f>
        <v>1.3352900210126801E-2</v>
      </c>
      <c r="J1060" s="183">
        <v>87</v>
      </c>
      <c r="K1060" s="151">
        <f>IFERROR(J1060/F1059,"-")</f>
        <v>0.17365269461077845</v>
      </c>
      <c r="L1060" s="186">
        <f t="shared" si="1030"/>
        <v>47384.781609195401</v>
      </c>
      <c r="M1060" s="86">
        <f t="shared" ref="M1060:M1075" si="1060">IFERROR(J1060/$BL$67,0)</f>
        <v>1.043540842029507E-2</v>
      </c>
      <c r="N1060" s="501"/>
      <c r="O1060" s="501"/>
      <c r="P1060" s="100" t="s">
        <v>145</v>
      </c>
      <c r="Q1060" s="183">
        <v>300744</v>
      </c>
      <c r="R1060" s="151">
        <f>IFERROR(Q1060/N1059,"-")</f>
        <v>6.012163704438335E-3</v>
      </c>
      <c r="S1060" s="183">
        <v>20</v>
      </c>
      <c r="T1060" s="151">
        <f>IFERROR(S1060/O1059,"-")</f>
        <v>0.23255813953488372</v>
      </c>
      <c r="U1060" s="186">
        <f t="shared" si="1031"/>
        <v>15037.2</v>
      </c>
      <c r="V1060" s="86">
        <f t="shared" ref="V1060:V1075" si="1061">IFERROR(S1060/$BL$67,0)</f>
        <v>2.3989444644356484E-3</v>
      </c>
      <c r="W1060" s="501"/>
      <c r="X1060" s="501"/>
      <c r="Y1060" s="100" t="s">
        <v>145</v>
      </c>
      <c r="Z1060" s="183">
        <v>241888</v>
      </c>
      <c r="AA1060" s="151">
        <f>IFERROR(Z1060/W1059,"-")</f>
        <v>1.4147317198703926E-2</v>
      </c>
      <c r="AB1060" s="183">
        <v>10</v>
      </c>
      <c r="AC1060" s="151">
        <f>IFERROR(AB1060/X1059,"-")</f>
        <v>0.27777777777777779</v>
      </c>
      <c r="AD1060" s="186">
        <f t="shared" si="1032"/>
        <v>24188.799999999999</v>
      </c>
      <c r="AE1060" s="86">
        <f t="shared" ref="AE1060:AE1075" si="1062">IFERROR(AB1060/$BL$67,0)</f>
        <v>1.1994722322178242E-3</v>
      </c>
      <c r="AF1060" s="501"/>
      <c r="AG1060" s="501"/>
      <c r="AH1060" s="100" t="s">
        <v>145</v>
      </c>
      <c r="AI1060" s="183">
        <v>462710</v>
      </c>
      <c r="AJ1060" s="151">
        <f>IFERROR(AI1060/AF1059,"-")</f>
        <v>6.7845135790710123E-3</v>
      </c>
      <c r="AK1060" s="183">
        <v>13</v>
      </c>
      <c r="AL1060" s="151">
        <f>IFERROR(AK1060/AG1059,"-")</f>
        <v>0.16883116883116883</v>
      </c>
      <c r="AM1060" s="186">
        <f t="shared" si="1033"/>
        <v>35593.076923076922</v>
      </c>
      <c r="AN1060" s="86">
        <f t="shared" ref="AN1060:AN1075" si="1063">IFERROR(AK1060/$BL$67,0)</f>
        <v>1.5593139018831713E-3</v>
      </c>
      <c r="AO1060" s="501"/>
      <c r="AP1060" s="520"/>
      <c r="AQ1060" s="100" t="s">
        <v>145</v>
      </c>
      <c r="AR1060" s="183">
        <f t="shared" si="1028"/>
        <v>5127818</v>
      </c>
      <c r="AS1060" s="151">
        <f>IFERROR(AR1060/AO1059,"-")</f>
        <v>1.1547737005728111E-2</v>
      </c>
      <c r="AT1060" s="183">
        <f t="shared" si="1029"/>
        <v>130</v>
      </c>
      <c r="AU1060" s="151">
        <f>IFERROR(AT1060/AP1059,"-")</f>
        <v>0.18571428571428572</v>
      </c>
      <c r="AV1060" s="186">
        <f t="shared" si="1034"/>
        <v>39444.75384615385</v>
      </c>
      <c r="AW1060" s="86">
        <f t="shared" ref="AW1060:AW1075" si="1064">IFERROR(AT1060/$BL$67,0)</f>
        <v>1.5593139018831715E-2</v>
      </c>
      <c r="AX1060" s="98"/>
      <c r="AY1060" s="66"/>
      <c r="AZ1060" s="66"/>
      <c r="BA1060" s="66"/>
      <c r="BB1060" s="66"/>
      <c r="BC1060" s="66"/>
      <c r="BD1060" s="66"/>
      <c r="BE1060" s="66"/>
      <c r="BF1060" s="66"/>
      <c r="BG1060" s="66"/>
      <c r="BH1060" s="66"/>
      <c r="BI1060" s="66"/>
      <c r="BP1060" s="132"/>
      <c r="BQ1060" s="132"/>
      <c r="BR1060" s="132"/>
      <c r="BS1060" s="132"/>
      <c r="BU1060" s="66"/>
      <c r="BV1060" s="124"/>
    </row>
    <row r="1061" spans="2:74" s="10" customFormat="1" ht="14.25" customHeight="1">
      <c r="B1061" s="505"/>
      <c r="C1061" s="507"/>
      <c r="D1061" s="494"/>
      <c r="E1061" s="501"/>
      <c r="F1061" s="501"/>
      <c r="G1061" s="101" t="s">
        <v>146</v>
      </c>
      <c r="H1061" s="183">
        <v>10738417</v>
      </c>
      <c r="I1061" s="151">
        <f>IFERROR(H1061/E1059,"-")</f>
        <v>3.4782254794383086E-2</v>
      </c>
      <c r="J1061" s="183">
        <v>133</v>
      </c>
      <c r="K1061" s="151">
        <f>IFERROR(J1061/F1059,"-")</f>
        <v>0.26546906187624753</v>
      </c>
      <c r="L1061" s="186">
        <f t="shared" si="1030"/>
        <v>80739.977443609023</v>
      </c>
      <c r="M1061" s="86">
        <f t="shared" si="1060"/>
        <v>1.595298068849706E-2</v>
      </c>
      <c r="N1061" s="501"/>
      <c r="O1061" s="501"/>
      <c r="P1061" s="101" t="s">
        <v>146</v>
      </c>
      <c r="Q1061" s="183">
        <v>450741</v>
      </c>
      <c r="R1061" s="151">
        <f>IFERROR(Q1061/N1059,"-")</f>
        <v>9.0107489436272691E-3</v>
      </c>
      <c r="S1061" s="183">
        <v>20</v>
      </c>
      <c r="T1061" s="151">
        <f>IFERROR(S1061/O1059,"-")</f>
        <v>0.23255813953488372</v>
      </c>
      <c r="U1061" s="186">
        <f t="shared" si="1031"/>
        <v>22537.05</v>
      </c>
      <c r="V1061" s="86">
        <f t="shared" si="1061"/>
        <v>2.3989444644356484E-3</v>
      </c>
      <c r="W1061" s="501"/>
      <c r="X1061" s="501"/>
      <c r="Y1061" s="101" t="s">
        <v>146</v>
      </c>
      <c r="Z1061" s="183">
        <v>172622</v>
      </c>
      <c r="AA1061" s="151">
        <f>IFERROR(Z1061/W1059,"-")</f>
        <v>1.0096152721402754E-2</v>
      </c>
      <c r="AB1061" s="183">
        <v>12</v>
      </c>
      <c r="AC1061" s="151">
        <f>IFERROR(AB1061/X1059,"-")</f>
        <v>0.33333333333333331</v>
      </c>
      <c r="AD1061" s="186">
        <f t="shared" si="1032"/>
        <v>14385.166666666666</v>
      </c>
      <c r="AE1061" s="86">
        <f t="shared" si="1062"/>
        <v>1.4393666786613889E-3</v>
      </c>
      <c r="AF1061" s="501"/>
      <c r="AG1061" s="501"/>
      <c r="AH1061" s="101" t="s">
        <v>146</v>
      </c>
      <c r="AI1061" s="183">
        <v>572270</v>
      </c>
      <c r="AJ1061" s="151">
        <f>IFERROR(AI1061/AF1059,"-")</f>
        <v>8.3909437572020663E-3</v>
      </c>
      <c r="AK1061" s="183">
        <v>19</v>
      </c>
      <c r="AL1061" s="151">
        <f>IFERROR(AK1061/AG1059,"-")</f>
        <v>0.24675324675324675</v>
      </c>
      <c r="AM1061" s="186">
        <f t="shared" si="1033"/>
        <v>30119.473684210527</v>
      </c>
      <c r="AN1061" s="86">
        <f t="shared" si="1063"/>
        <v>2.2789972412138658E-3</v>
      </c>
      <c r="AO1061" s="501"/>
      <c r="AP1061" s="520"/>
      <c r="AQ1061" s="101" t="s">
        <v>146</v>
      </c>
      <c r="AR1061" s="183">
        <f t="shared" si="1028"/>
        <v>11934050</v>
      </c>
      <c r="AS1061" s="151">
        <f>IFERROR(AR1061/AO1059,"-")</f>
        <v>2.6875226619433364E-2</v>
      </c>
      <c r="AT1061" s="183">
        <f t="shared" si="1029"/>
        <v>184</v>
      </c>
      <c r="AU1061" s="151">
        <f>IFERROR(AT1061/AP1059,"-")</f>
        <v>0.26285714285714284</v>
      </c>
      <c r="AV1061" s="186">
        <f t="shared" si="1034"/>
        <v>64858.967391304344</v>
      </c>
      <c r="AW1061" s="86">
        <f t="shared" si="1064"/>
        <v>2.2070289072807964E-2</v>
      </c>
      <c r="AX1061" s="98"/>
      <c r="AY1061" s="66"/>
      <c r="AZ1061" s="66"/>
      <c r="BA1061" s="66"/>
      <c r="BB1061" s="66"/>
      <c r="BC1061" s="66"/>
      <c r="BD1061" s="66"/>
      <c r="BE1061" s="66"/>
      <c r="BF1061" s="66"/>
      <c r="BG1061" s="66"/>
      <c r="BH1061" s="66"/>
      <c r="BI1061" s="66"/>
      <c r="BP1061" s="132"/>
      <c r="BQ1061" s="132"/>
      <c r="BR1061" s="132"/>
      <c r="BS1061" s="132"/>
      <c r="BU1061" s="66"/>
      <c r="BV1061" s="124"/>
    </row>
    <row r="1062" spans="2:74" s="10" customFormat="1" ht="14.25" customHeight="1">
      <c r="B1062" s="505"/>
      <c r="C1062" s="507"/>
      <c r="D1062" s="494"/>
      <c r="E1062" s="501"/>
      <c r="F1062" s="501"/>
      <c r="G1062" s="101" t="s">
        <v>147</v>
      </c>
      <c r="H1062" s="183">
        <v>1906384</v>
      </c>
      <c r="I1062" s="151">
        <f>IFERROR(H1062/E1059,"-")</f>
        <v>6.1748704696358136E-3</v>
      </c>
      <c r="J1062" s="183">
        <v>33</v>
      </c>
      <c r="K1062" s="151">
        <f>IFERROR(J1062/F1059,"-")</f>
        <v>6.5868263473053898E-2</v>
      </c>
      <c r="L1062" s="186">
        <f t="shared" si="1030"/>
        <v>57769.21212121212</v>
      </c>
      <c r="M1062" s="86">
        <f t="shared" si="1060"/>
        <v>3.95825836631882E-3</v>
      </c>
      <c r="N1062" s="501"/>
      <c r="O1062" s="501"/>
      <c r="P1062" s="101" t="s">
        <v>147</v>
      </c>
      <c r="Q1062" s="183">
        <v>1884852</v>
      </c>
      <c r="R1062" s="151">
        <f>IFERROR(Q1062/N1059,"-")</f>
        <v>3.7680016168694985E-2</v>
      </c>
      <c r="S1062" s="183">
        <v>6</v>
      </c>
      <c r="T1062" s="151">
        <f>IFERROR(S1062/O1059,"-")</f>
        <v>6.9767441860465115E-2</v>
      </c>
      <c r="U1062" s="186">
        <f t="shared" si="1031"/>
        <v>314142</v>
      </c>
      <c r="V1062" s="86">
        <f t="shared" si="1061"/>
        <v>7.1968333933069444E-4</v>
      </c>
      <c r="W1062" s="501"/>
      <c r="X1062" s="501"/>
      <c r="Y1062" s="101" t="s">
        <v>147</v>
      </c>
      <c r="Z1062" s="183">
        <v>0</v>
      </c>
      <c r="AA1062" s="151">
        <f>IFERROR(Z1062/W1059,"-")</f>
        <v>0</v>
      </c>
      <c r="AB1062" s="183">
        <v>0</v>
      </c>
      <c r="AC1062" s="151">
        <f>IFERROR(AB1062/X1059,"-")</f>
        <v>0</v>
      </c>
      <c r="AD1062" s="186" t="str">
        <f t="shared" si="1032"/>
        <v>-</v>
      </c>
      <c r="AE1062" s="86">
        <f t="shared" si="1062"/>
        <v>0</v>
      </c>
      <c r="AF1062" s="501"/>
      <c r="AG1062" s="501"/>
      <c r="AH1062" s="101" t="s">
        <v>147</v>
      </c>
      <c r="AI1062" s="183">
        <v>28471</v>
      </c>
      <c r="AJ1062" s="151">
        <f>IFERROR(AI1062/AF1059,"-")</f>
        <v>4.1745777292414427E-4</v>
      </c>
      <c r="AK1062" s="183">
        <v>4</v>
      </c>
      <c r="AL1062" s="151">
        <f>IFERROR(AK1062/AG1059,"-")</f>
        <v>5.1948051948051951E-2</v>
      </c>
      <c r="AM1062" s="186">
        <f t="shared" si="1033"/>
        <v>7117.75</v>
      </c>
      <c r="AN1062" s="86">
        <f t="shared" si="1063"/>
        <v>4.7978889288712967E-4</v>
      </c>
      <c r="AO1062" s="501"/>
      <c r="AP1062" s="520"/>
      <c r="AQ1062" s="101" t="s">
        <v>147</v>
      </c>
      <c r="AR1062" s="183">
        <f t="shared" si="1028"/>
        <v>3819707</v>
      </c>
      <c r="AS1062" s="151">
        <f>IFERROR(AR1062/AO1059,"-")</f>
        <v>8.6018988729589674E-3</v>
      </c>
      <c r="AT1062" s="183">
        <f t="shared" si="1029"/>
        <v>43</v>
      </c>
      <c r="AU1062" s="151">
        <f>IFERROR(AT1062/AP1059,"-")</f>
        <v>6.142857142857143E-2</v>
      </c>
      <c r="AV1062" s="186">
        <f t="shared" si="1034"/>
        <v>88830.395348837206</v>
      </c>
      <c r="AW1062" s="86">
        <f t="shared" si="1064"/>
        <v>5.157730598536644E-3</v>
      </c>
      <c r="AX1062" s="98"/>
      <c r="AY1062" s="66"/>
      <c r="AZ1062" s="66"/>
      <c r="BA1062" s="66"/>
      <c r="BB1062" s="66"/>
      <c r="BC1062" s="66"/>
      <c r="BD1062" s="66"/>
      <c r="BE1062" s="66"/>
      <c r="BF1062" s="66"/>
      <c r="BG1062" s="66"/>
      <c r="BH1062" s="66"/>
      <c r="BI1062" s="66"/>
      <c r="BP1062" s="132"/>
      <c r="BQ1062" s="132"/>
      <c r="BR1062" s="132"/>
      <c r="BS1062" s="132"/>
      <c r="BU1062" s="66"/>
      <c r="BV1062" s="124"/>
    </row>
    <row r="1063" spans="2:74" s="10" customFormat="1" ht="14.25" customHeight="1">
      <c r="B1063" s="505"/>
      <c r="C1063" s="507"/>
      <c r="D1063" s="494"/>
      <c r="E1063" s="501"/>
      <c r="F1063" s="501"/>
      <c r="G1063" s="101" t="s">
        <v>148</v>
      </c>
      <c r="H1063" s="183">
        <v>4928060</v>
      </c>
      <c r="I1063" s="151">
        <f>IFERROR(H1063/E1059,"-")</f>
        <v>1.5962225955837579E-2</v>
      </c>
      <c r="J1063" s="183">
        <v>166</v>
      </c>
      <c r="K1063" s="151">
        <f>IFERROR(J1063/F1059,"-")</f>
        <v>0.33133732534930138</v>
      </c>
      <c r="L1063" s="186">
        <f t="shared" si="1030"/>
        <v>29687.108433734938</v>
      </c>
      <c r="M1063" s="86">
        <f t="shared" si="1060"/>
        <v>1.9911239054815882E-2</v>
      </c>
      <c r="N1063" s="501"/>
      <c r="O1063" s="501"/>
      <c r="P1063" s="101" t="s">
        <v>148</v>
      </c>
      <c r="Q1063" s="183">
        <v>545240</v>
      </c>
      <c r="R1063" s="151">
        <f>IFERROR(Q1063/N1059,"-")</f>
        <v>1.089987543627789E-2</v>
      </c>
      <c r="S1063" s="183">
        <v>25</v>
      </c>
      <c r="T1063" s="151">
        <f>IFERROR(S1063/O1059,"-")</f>
        <v>0.29069767441860467</v>
      </c>
      <c r="U1063" s="186">
        <f t="shared" si="1031"/>
        <v>21809.599999999999</v>
      </c>
      <c r="V1063" s="86">
        <f t="shared" si="1061"/>
        <v>2.9986805805445604E-3</v>
      </c>
      <c r="W1063" s="501"/>
      <c r="X1063" s="501"/>
      <c r="Y1063" s="101" t="s">
        <v>148</v>
      </c>
      <c r="Z1063" s="183">
        <v>343552</v>
      </c>
      <c r="AA1063" s="151">
        <f>IFERROR(Z1063/W1059,"-")</f>
        <v>2.0093345342675664E-2</v>
      </c>
      <c r="AB1063" s="183">
        <v>14</v>
      </c>
      <c r="AC1063" s="151">
        <f>IFERROR(AB1063/X1059,"-")</f>
        <v>0.3888888888888889</v>
      </c>
      <c r="AD1063" s="186">
        <f t="shared" si="1032"/>
        <v>24539.428571428572</v>
      </c>
      <c r="AE1063" s="86">
        <f t="shared" si="1062"/>
        <v>1.6792611251049538E-3</v>
      </c>
      <c r="AF1063" s="501"/>
      <c r="AG1063" s="501"/>
      <c r="AH1063" s="101" t="s">
        <v>148</v>
      </c>
      <c r="AI1063" s="183">
        <v>843297</v>
      </c>
      <c r="AJ1063" s="151">
        <f>IFERROR(AI1063/AF1059,"-")</f>
        <v>1.2364893664908576E-2</v>
      </c>
      <c r="AK1063" s="183">
        <v>29</v>
      </c>
      <c r="AL1063" s="151">
        <f>IFERROR(AK1063/AG1059,"-")</f>
        <v>0.37662337662337664</v>
      </c>
      <c r="AM1063" s="186">
        <f t="shared" si="1033"/>
        <v>29079.206896551725</v>
      </c>
      <c r="AN1063" s="86">
        <f t="shared" si="1063"/>
        <v>3.4784694734316902E-3</v>
      </c>
      <c r="AO1063" s="501"/>
      <c r="AP1063" s="520"/>
      <c r="AQ1063" s="101" t="s">
        <v>148</v>
      </c>
      <c r="AR1063" s="183">
        <f t="shared" si="1028"/>
        <v>6660149</v>
      </c>
      <c r="AS1063" s="151">
        <f>IFERROR(AR1063/AO1059,"-")</f>
        <v>1.4998513806645063E-2</v>
      </c>
      <c r="AT1063" s="183">
        <f t="shared" si="1029"/>
        <v>234</v>
      </c>
      <c r="AU1063" s="151">
        <f>IFERROR(AT1063/AP1059,"-")</f>
        <v>0.3342857142857143</v>
      </c>
      <c r="AV1063" s="186">
        <f t="shared" si="1034"/>
        <v>28462.175213675215</v>
      </c>
      <c r="AW1063" s="86">
        <f t="shared" si="1064"/>
        <v>2.8067650233897085E-2</v>
      </c>
      <c r="AX1063" s="98"/>
      <c r="AY1063" s="66"/>
      <c r="AZ1063" s="66"/>
      <c r="BA1063" s="66"/>
      <c r="BB1063" s="66"/>
      <c r="BC1063" s="66"/>
      <c r="BD1063" s="66"/>
      <c r="BE1063" s="66"/>
      <c r="BF1063" s="66"/>
      <c r="BG1063" s="66"/>
      <c r="BH1063" s="66"/>
      <c r="BI1063" s="66"/>
      <c r="BP1063" s="132"/>
      <c r="BQ1063" s="132"/>
      <c r="BR1063" s="132"/>
      <c r="BS1063" s="132"/>
      <c r="BU1063" s="66"/>
      <c r="BV1063" s="124"/>
    </row>
    <row r="1064" spans="2:74" s="10" customFormat="1" ht="14.25" customHeight="1">
      <c r="B1064" s="505"/>
      <c r="C1064" s="507"/>
      <c r="D1064" s="494"/>
      <c r="E1064" s="501"/>
      <c r="F1064" s="501"/>
      <c r="G1064" s="101" t="s">
        <v>149</v>
      </c>
      <c r="H1064" s="183">
        <v>13399109</v>
      </c>
      <c r="I1064" s="151">
        <f>IFERROR(H1064/E1059,"-")</f>
        <v>4.3400365552549468E-2</v>
      </c>
      <c r="J1064" s="183">
        <v>173</v>
      </c>
      <c r="K1064" s="151">
        <f>IFERROR(J1064/F1059,"-")</f>
        <v>0.34530938123752497</v>
      </c>
      <c r="L1064" s="186">
        <f t="shared" si="1030"/>
        <v>77451.497109826596</v>
      </c>
      <c r="M1064" s="86">
        <f t="shared" si="1060"/>
        <v>2.0750869617368359E-2</v>
      </c>
      <c r="N1064" s="501"/>
      <c r="O1064" s="501"/>
      <c r="P1064" s="101" t="s">
        <v>149</v>
      </c>
      <c r="Q1064" s="183">
        <v>1642687</v>
      </c>
      <c r="R1064" s="151">
        <f>IFERROR(Q1064/N1059,"-")</f>
        <v>3.2838903383451357E-2</v>
      </c>
      <c r="S1064" s="183">
        <v>34</v>
      </c>
      <c r="T1064" s="151">
        <f>IFERROR(S1064/O1059,"-")</f>
        <v>0.39534883720930231</v>
      </c>
      <c r="U1064" s="186">
        <f t="shared" si="1031"/>
        <v>48314.323529411762</v>
      </c>
      <c r="V1064" s="86">
        <f t="shared" si="1061"/>
        <v>4.0782055895406018E-3</v>
      </c>
      <c r="W1064" s="501"/>
      <c r="X1064" s="501"/>
      <c r="Y1064" s="101" t="s">
        <v>149</v>
      </c>
      <c r="Z1064" s="183">
        <v>437169</v>
      </c>
      <c r="AA1064" s="151">
        <f>IFERROR(Z1064/W1059,"-")</f>
        <v>2.5568728140462516E-2</v>
      </c>
      <c r="AB1064" s="183">
        <v>9</v>
      </c>
      <c r="AC1064" s="151">
        <f>IFERROR(AB1064/X1059,"-")</f>
        <v>0.25</v>
      </c>
      <c r="AD1064" s="186">
        <f t="shared" si="1032"/>
        <v>48574.333333333336</v>
      </c>
      <c r="AE1064" s="86">
        <f t="shared" si="1062"/>
        <v>1.0795250089960418E-3</v>
      </c>
      <c r="AF1064" s="501"/>
      <c r="AG1064" s="501"/>
      <c r="AH1064" s="101" t="s">
        <v>149</v>
      </c>
      <c r="AI1064" s="183">
        <v>1648990</v>
      </c>
      <c r="AJ1064" s="151">
        <f>IFERROR(AI1064/AF1059,"-")</f>
        <v>2.4178416387699225E-2</v>
      </c>
      <c r="AK1064" s="183">
        <v>33</v>
      </c>
      <c r="AL1064" s="151">
        <f>IFERROR(AK1064/AG1059,"-")</f>
        <v>0.42857142857142855</v>
      </c>
      <c r="AM1064" s="186">
        <f t="shared" si="1033"/>
        <v>49969.393939393936</v>
      </c>
      <c r="AN1064" s="86">
        <f t="shared" si="1063"/>
        <v>3.95825836631882E-3</v>
      </c>
      <c r="AO1064" s="501"/>
      <c r="AP1064" s="520"/>
      <c r="AQ1064" s="101" t="s">
        <v>149</v>
      </c>
      <c r="AR1064" s="183">
        <f t="shared" si="1028"/>
        <v>17127955</v>
      </c>
      <c r="AS1064" s="151">
        <f>IFERROR(AR1064/AO1059,"-")</f>
        <v>3.8571790142697307E-2</v>
      </c>
      <c r="AT1064" s="183">
        <f t="shared" si="1029"/>
        <v>249</v>
      </c>
      <c r="AU1064" s="151">
        <f>IFERROR(AT1064/AP1059,"-")</f>
        <v>0.35571428571428571</v>
      </c>
      <c r="AV1064" s="186">
        <f t="shared" si="1034"/>
        <v>68786.967871485947</v>
      </c>
      <c r="AW1064" s="86">
        <f t="shared" si="1064"/>
        <v>2.9866858582223821E-2</v>
      </c>
      <c r="AX1064" s="98"/>
      <c r="AY1064" s="66"/>
      <c r="AZ1064" s="66"/>
      <c r="BA1064" s="66"/>
      <c r="BB1064" s="66"/>
      <c r="BC1064" s="66"/>
      <c r="BD1064" s="66"/>
      <c r="BE1064" s="66"/>
      <c r="BF1064" s="66"/>
      <c r="BG1064" s="66"/>
      <c r="BH1064" s="66"/>
      <c r="BI1064" s="66"/>
      <c r="BP1064" s="132"/>
      <c r="BQ1064" s="132"/>
      <c r="BR1064" s="132"/>
      <c r="BS1064" s="132"/>
      <c r="BU1064" s="66"/>
      <c r="BV1064" s="124"/>
    </row>
    <row r="1065" spans="2:74" s="10" customFormat="1" ht="14.25" customHeight="1">
      <c r="B1065" s="505"/>
      <c r="C1065" s="507"/>
      <c r="D1065" s="494"/>
      <c r="E1065" s="501"/>
      <c r="F1065" s="501"/>
      <c r="G1065" s="101" t="s">
        <v>150</v>
      </c>
      <c r="H1065" s="183">
        <v>6368479</v>
      </c>
      <c r="I1065" s="151">
        <f>IFERROR(H1065/E1059,"-")</f>
        <v>2.0627813133972914E-2</v>
      </c>
      <c r="J1065" s="183">
        <v>42</v>
      </c>
      <c r="K1065" s="151">
        <f>IFERROR(J1065/F1059,"-")</f>
        <v>8.3832335329341312E-2</v>
      </c>
      <c r="L1065" s="186">
        <f t="shared" si="1030"/>
        <v>151630.45238095237</v>
      </c>
      <c r="M1065" s="86">
        <f t="shared" si="1060"/>
        <v>5.0377833753148613E-3</v>
      </c>
      <c r="N1065" s="501"/>
      <c r="O1065" s="501"/>
      <c r="P1065" s="101" t="s">
        <v>150</v>
      </c>
      <c r="Q1065" s="183">
        <v>1622329</v>
      </c>
      <c r="R1065" s="151">
        <f>IFERROR(Q1065/N1059,"-")</f>
        <v>3.2431927255266071E-2</v>
      </c>
      <c r="S1065" s="183">
        <v>5</v>
      </c>
      <c r="T1065" s="151">
        <f>IFERROR(S1065/O1059,"-")</f>
        <v>5.8139534883720929E-2</v>
      </c>
      <c r="U1065" s="186">
        <f t="shared" si="1031"/>
        <v>324465.8</v>
      </c>
      <c r="V1065" s="86">
        <f t="shared" si="1061"/>
        <v>5.9973611610891211E-4</v>
      </c>
      <c r="W1065" s="501"/>
      <c r="X1065" s="501"/>
      <c r="Y1065" s="101" t="s">
        <v>150</v>
      </c>
      <c r="Z1065" s="183">
        <v>35049</v>
      </c>
      <c r="AA1065" s="151">
        <f>IFERROR(Z1065/W1059,"-")</f>
        <v>2.0499128542853465E-3</v>
      </c>
      <c r="AB1065" s="183">
        <v>2</v>
      </c>
      <c r="AC1065" s="151">
        <f>IFERROR(AB1065/X1059,"-")</f>
        <v>5.5555555555555552E-2</v>
      </c>
      <c r="AD1065" s="186">
        <f t="shared" si="1032"/>
        <v>17524.5</v>
      </c>
      <c r="AE1065" s="86">
        <f t="shared" si="1062"/>
        <v>2.3989444644356483E-4</v>
      </c>
      <c r="AF1065" s="501"/>
      <c r="AG1065" s="501"/>
      <c r="AH1065" s="101" t="s">
        <v>150</v>
      </c>
      <c r="AI1065" s="183">
        <v>4452955</v>
      </c>
      <c r="AJ1065" s="151">
        <f>IFERROR(AI1065/AF1059,"-")</f>
        <v>6.529172411335861E-2</v>
      </c>
      <c r="AK1065" s="183">
        <v>13</v>
      </c>
      <c r="AL1065" s="151">
        <f>IFERROR(AK1065/AG1059,"-")</f>
        <v>0.16883116883116883</v>
      </c>
      <c r="AM1065" s="186">
        <f t="shared" si="1033"/>
        <v>342535</v>
      </c>
      <c r="AN1065" s="86">
        <f t="shared" si="1063"/>
        <v>1.5593139018831713E-3</v>
      </c>
      <c r="AO1065" s="501"/>
      <c r="AP1065" s="520"/>
      <c r="AQ1065" s="101" t="s">
        <v>150</v>
      </c>
      <c r="AR1065" s="183">
        <f t="shared" si="1028"/>
        <v>12478812</v>
      </c>
      <c r="AS1065" s="151">
        <f>IFERROR(AR1065/AO1059,"-")</f>
        <v>2.8102019049803254E-2</v>
      </c>
      <c r="AT1065" s="183">
        <f t="shared" si="1029"/>
        <v>62</v>
      </c>
      <c r="AU1065" s="151">
        <f>IFERROR(AT1065/AP1059,"-")</f>
        <v>8.8571428571428565E-2</v>
      </c>
      <c r="AV1065" s="186">
        <f t="shared" si="1034"/>
        <v>201271.16129032258</v>
      </c>
      <c r="AW1065" s="86">
        <f t="shared" si="1064"/>
        <v>7.4367278397505102E-3</v>
      </c>
      <c r="AX1065" s="98"/>
      <c r="AY1065" s="66"/>
      <c r="AZ1065" s="66"/>
      <c r="BA1065" s="66"/>
      <c r="BB1065" s="66"/>
      <c r="BC1065" s="66"/>
      <c r="BD1065" s="66"/>
      <c r="BE1065" s="66"/>
      <c r="BF1065" s="66"/>
      <c r="BG1065" s="66"/>
      <c r="BH1065" s="66"/>
      <c r="BI1065" s="66"/>
      <c r="BP1065" s="132"/>
      <c r="BQ1065" s="132"/>
      <c r="BR1065" s="132"/>
      <c r="BS1065" s="132"/>
      <c r="BU1065" s="66"/>
      <c r="BV1065" s="124"/>
    </row>
    <row r="1066" spans="2:74" s="10" customFormat="1" ht="14.25" customHeight="1">
      <c r="B1066" s="505"/>
      <c r="C1066" s="507"/>
      <c r="D1066" s="494"/>
      <c r="E1066" s="501"/>
      <c r="F1066" s="501"/>
      <c r="G1066" s="101" t="s">
        <v>160</v>
      </c>
      <c r="H1066" s="183">
        <v>0</v>
      </c>
      <c r="I1066" s="151">
        <f>IFERROR(H1066/E1059,"-")</f>
        <v>0</v>
      </c>
      <c r="J1066" s="183">
        <v>0</v>
      </c>
      <c r="K1066" s="151">
        <f>IFERROR(J1066/F1059,"-")</f>
        <v>0</v>
      </c>
      <c r="L1066" s="186" t="str">
        <f t="shared" si="1030"/>
        <v>-</v>
      </c>
      <c r="M1066" s="86">
        <f t="shared" si="1060"/>
        <v>0</v>
      </c>
      <c r="N1066" s="501"/>
      <c r="O1066" s="501"/>
      <c r="P1066" s="101" t="s">
        <v>160</v>
      </c>
      <c r="Q1066" s="183">
        <v>0</v>
      </c>
      <c r="R1066" s="151">
        <f>IFERROR(Q1066/N1059,"-")</f>
        <v>0</v>
      </c>
      <c r="S1066" s="183">
        <v>0</v>
      </c>
      <c r="T1066" s="151">
        <f>IFERROR(S1066/O1059,"-")</f>
        <v>0</v>
      </c>
      <c r="U1066" s="186" t="str">
        <f t="shared" si="1031"/>
        <v>-</v>
      </c>
      <c r="V1066" s="86">
        <f t="shared" si="1061"/>
        <v>0</v>
      </c>
      <c r="W1066" s="501"/>
      <c r="X1066" s="501"/>
      <c r="Y1066" s="101" t="s">
        <v>160</v>
      </c>
      <c r="Z1066" s="183">
        <v>0</v>
      </c>
      <c r="AA1066" s="151">
        <f>IFERROR(Z1066/W1059,"-")</f>
        <v>0</v>
      </c>
      <c r="AB1066" s="183">
        <v>0</v>
      </c>
      <c r="AC1066" s="151">
        <f>IFERROR(AB1066/X1059,"-")</f>
        <v>0</v>
      </c>
      <c r="AD1066" s="186" t="str">
        <f t="shared" si="1032"/>
        <v>-</v>
      </c>
      <c r="AE1066" s="86">
        <f t="shared" si="1062"/>
        <v>0</v>
      </c>
      <c r="AF1066" s="501"/>
      <c r="AG1066" s="501"/>
      <c r="AH1066" s="101" t="s">
        <v>160</v>
      </c>
      <c r="AI1066" s="183">
        <v>0</v>
      </c>
      <c r="AJ1066" s="151">
        <f>IFERROR(AI1066/AF1059,"-")</f>
        <v>0</v>
      </c>
      <c r="AK1066" s="183">
        <v>0</v>
      </c>
      <c r="AL1066" s="151">
        <f>IFERROR(AK1066/AG1059,"-")</f>
        <v>0</v>
      </c>
      <c r="AM1066" s="186" t="str">
        <f t="shared" si="1033"/>
        <v>-</v>
      </c>
      <c r="AN1066" s="86">
        <f t="shared" si="1063"/>
        <v>0</v>
      </c>
      <c r="AO1066" s="501"/>
      <c r="AP1066" s="520"/>
      <c r="AQ1066" s="101" t="s">
        <v>160</v>
      </c>
      <c r="AR1066" s="183">
        <f t="shared" si="1028"/>
        <v>0</v>
      </c>
      <c r="AS1066" s="151">
        <f>IFERROR(AR1066/AO1059,"-")</f>
        <v>0</v>
      </c>
      <c r="AT1066" s="183">
        <f t="shared" si="1029"/>
        <v>0</v>
      </c>
      <c r="AU1066" s="151">
        <f>IFERROR(AT1066/AP1059,"-")</f>
        <v>0</v>
      </c>
      <c r="AV1066" s="186" t="str">
        <f t="shared" si="1034"/>
        <v>-</v>
      </c>
      <c r="AW1066" s="86">
        <f t="shared" si="1064"/>
        <v>0</v>
      </c>
      <c r="AX1066" s="98"/>
      <c r="AY1066" s="66"/>
      <c r="AZ1066" s="66"/>
      <c r="BA1066" s="66"/>
      <c r="BB1066" s="66"/>
      <c r="BC1066" s="66"/>
      <c r="BD1066" s="66"/>
      <c r="BE1066" s="66"/>
      <c r="BF1066" s="66"/>
      <c r="BG1066" s="66"/>
      <c r="BH1066" s="66"/>
      <c r="BI1066" s="66"/>
      <c r="BP1066" s="132"/>
      <c r="BQ1066" s="132"/>
      <c r="BR1066" s="132"/>
      <c r="BS1066" s="132"/>
      <c r="BU1066" s="66"/>
      <c r="BV1066" s="124"/>
    </row>
    <row r="1067" spans="2:74" s="10" customFormat="1" ht="14.25" customHeight="1">
      <c r="B1067" s="505"/>
      <c r="C1067" s="507"/>
      <c r="D1067" s="494"/>
      <c r="E1067" s="501"/>
      <c r="F1067" s="501"/>
      <c r="G1067" s="101" t="s">
        <v>151</v>
      </c>
      <c r="H1067" s="183">
        <v>36869</v>
      </c>
      <c r="I1067" s="151">
        <f>IFERROR(H1067/E1059,"-")</f>
        <v>1.1942048367223122E-4</v>
      </c>
      <c r="J1067" s="183">
        <v>5</v>
      </c>
      <c r="K1067" s="151">
        <f>IFERROR(J1067/F1059,"-")</f>
        <v>9.9800399201596807E-3</v>
      </c>
      <c r="L1067" s="186">
        <f t="shared" si="1030"/>
        <v>7373.8</v>
      </c>
      <c r="M1067" s="86">
        <f t="shared" si="1060"/>
        <v>5.9973611610891211E-4</v>
      </c>
      <c r="N1067" s="501"/>
      <c r="O1067" s="501"/>
      <c r="P1067" s="101" t="s">
        <v>151</v>
      </c>
      <c r="Q1067" s="183">
        <v>741</v>
      </c>
      <c r="R1067" s="151">
        <f>IFERROR(Q1067/N1059,"-")</f>
        <v>1.4813307347740291E-5</v>
      </c>
      <c r="S1067" s="183">
        <v>1</v>
      </c>
      <c r="T1067" s="151">
        <f>IFERROR(S1067/O1059,"-")</f>
        <v>1.1627906976744186E-2</v>
      </c>
      <c r="U1067" s="186">
        <f t="shared" si="1031"/>
        <v>741</v>
      </c>
      <c r="V1067" s="86">
        <f t="shared" si="1061"/>
        <v>1.1994722322178242E-4</v>
      </c>
      <c r="W1067" s="501"/>
      <c r="X1067" s="501"/>
      <c r="Y1067" s="101" t="s">
        <v>151</v>
      </c>
      <c r="Z1067" s="183">
        <v>0</v>
      </c>
      <c r="AA1067" s="151">
        <f>IFERROR(Z1067/W1059,"-")</f>
        <v>0</v>
      </c>
      <c r="AB1067" s="183">
        <v>0</v>
      </c>
      <c r="AC1067" s="151">
        <f>IFERROR(AB1067/X1059,"-")</f>
        <v>0</v>
      </c>
      <c r="AD1067" s="186" t="str">
        <f t="shared" si="1032"/>
        <v>-</v>
      </c>
      <c r="AE1067" s="86">
        <f t="shared" si="1062"/>
        <v>0</v>
      </c>
      <c r="AF1067" s="501"/>
      <c r="AG1067" s="501"/>
      <c r="AH1067" s="101" t="s">
        <v>151</v>
      </c>
      <c r="AI1067" s="183">
        <v>740</v>
      </c>
      <c r="AJ1067" s="151">
        <f>IFERROR(AI1067/AF1059,"-")</f>
        <v>1.0850295106033043E-5</v>
      </c>
      <c r="AK1067" s="183">
        <v>1</v>
      </c>
      <c r="AL1067" s="151">
        <f>IFERROR(AK1067/AG1059,"-")</f>
        <v>1.2987012987012988E-2</v>
      </c>
      <c r="AM1067" s="186">
        <f t="shared" si="1033"/>
        <v>740</v>
      </c>
      <c r="AN1067" s="86">
        <f t="shared" si="1063"/>
        <v>1.1994722322178242E-4</v>
      </c>
      <c r="AO1067" s="501"/>
      <c r="AP1067" s="520"/>
      <c r="AQ1067" s="101" t="s">
        <v>151</v>
      </c>
      <c r="AR1067" s="183">
        <f t="shared" si="1028"/>
        <v>38350</v>
      </c>
      <c r="AS1067" s="151">
        <f>IFERROR(AR1067/AO1059,"-")</f>
        <v>8.6363383834931937E-5</v>
      </c>
      <c r="AT1067" s="183">
        <f t="shared" si="1029"/>
        <v>7</v>
      </c>
      <c r="AU1067" s="151">
        <f>IFERROR(AT1067/AP1059,"-")</f>
        <v>0.01</v>
      </c>
      <c r="AV1067" s="186">
        <f t="shared" si="1034"/>
        <v>5478.5714285714284</v>
      </c>
      <c r="AW1067" s="86">
        <f t="shared" si="1064"/>
        <v>8.3963056255247689E-4</v>
      </c>
      <c r="AX1067" s="98"/>
      <c r="AY1067" s="66"/>
      <c r="AZ1067" s="66"/>
      <c r="BA1067" s="66"/>
      <c r="BB1067" s="66"/>
      <c r="BC1067" s="66"/>
      <c r="BD1067" s="66"/>
      <c r="BE1067" s="66"/>
      <c r="BF1067" s="66"/>
      <c r="BG1067" s="66"/>
      <c r="BH1067" s="66"/>
      <c r="BI1067" s="66"/>
      <c r="BP1067" s="132"/>
      <c r="BQ1067" s="132"/>
      <c r="BR1067" s="132"/>
      <c r="BS1067" s="132"/>
      <c r="BU1067" s="66"/>
      <c r="BV1067" s="124"/>
    </row>
    <row r="1068" spans="2:74" s="10" customFormat="1" ht="14.25" customHeight="1">
      <c r="B1068" s="505"/>
      <c r="C1068" s="507"/>
      <c r="D1068" s="494"/>
      <c r="E1068" s="501"/>
      <c r="F1068" s="501"/>
      <c r="G1068" s="101" t="s">
        <v>152</v>
      </c>
      <c r="H1068" s="183">
        <v>147298</v>
      </c>
      <c r="I1068" s="151">
        <f>IFERROR(H1068/E1059,"-")</f>
        <v>4.7710538403407507E-4</v>
      </c>
      <c r="J1068" s="183">
        <v>20</v>
      </c>
      <c r="K1068" s="151">
        <f>IFERROR(J1068/F1059,"-")</f>
        <v>3.9920159680638723E-2</v>
      </c>
      <c r="L1068" s="186">
        <f t="shared" si="1030"/>
        <v>7364.9</v>
      </c>
      <c r="M1068" s="86">
        <f t="shared" si="1060"/>
        <v>2.3989444644356484E-3</v>
      </c>
      <c r="N1068" s="501"/>
      <c r="O1068" s="501"/>
      <c r="P1068" s="101" t="s">
        <v>152</v>
      </c>
      <c r="Q1068" s="183">
        <v>49477</v>
      </c>
      <c r="R1068" s="151">
        <f>IFERROR(Q1068/N1059,"-")</f>
        <v>9.8909312772489395E-4</v>
      </c>
      <c r="S1068" s="183">
        <v>5</v>
      </c>
      <c r="T1068" s="151">
        <f>IFERROR(S1068/O1059,"-")</f>
        <v>5.8139534883720929E-2</v>
      </c>
      <c r="U1068" s="186">
        <f t="shared" si="1031"/>
        <v>9895.4</v>
      </c>
      <c r="V1068" s="86">
        <f t="shared" si="1061"/>
        <v>5.9973611610891211E-4</v>
      </c>
      <c r="W1068" s="501"/>
      <c r="X1068" s="501"/>
      <c r="Y1068" s="101" t="s">
        <v>152</v>
      </c>
      <c r="Z1068" s="183">
        <v>0</v>
      </c>
      <c r="AA1068" s="151">
        <f>IFERROR(Z1068/W1059,"-")</f>
        <v>0</v>
      </c>
      <c r="AB1068" s="183">
        <v>0</v>
      </c>
      <c r="AC1068" s="151">
        <f>IFERROR(AB1068/X1059,"-")</f>
        <v>0</v>
      </c>
      <c r="AD1068" s="186" t="str">
        <f t="shared" si="1032"/>
        <v>-</v>
      </c>
      <c r="AE1068" s="86">
        <f t="shared" si="1062"/>
        <v>0</v>
      </c>
      <c r="AF1068" s="501"/>
      <c r="AG1068" s="501"/>
      <c r="AH1068" s="101" t="s">
        <v>152</v>
      </c>
      <c r="AI1068" s="183">
        <v>1477889</v>
      </c>
      <c r="AJ1068" s="151">
        <f>IFERROR(AI1068/AF1059,"-")</f>
        <v>2.1669637545891983E-2</v>
      </c>
      <c r="AK1068" s="183">
        <v>6</v>
      </c>
      <c r="AL1068" s="151">
        <f>IFERROR(AK1068/AG1059,"-")</f>
        <v>7.792207792207792E-2</v>
      </c>
      <c r="AM1068" s="186">
        <f t="shared" si="1033"/>
        <v>246314.83333333334</v>
      </c>
      <c r="AN1068" s="86">
        <f t="shared" si="1063"/>
        <v>7.1968333933069444E-4</v>
      </c>
      <c r="AO1068" s="501"/>
      <c r="AP1068" s="520"/>
      <c r="AQ1068" s="101" t="s">
        <v>152</v>
      </c>
      <c r="AR1068" s="183">
        <f t="shared" si="1028"/>
        <v>1674664</v>
      </c>
      <c r="AS1068" s="151">
        <f>IFERROR(AR1068/AO1059,"-")</f>
        <v>3.7713076877846797E-3</v>
      </c>
      <c r="AT1068" s="183">
        <f t="shared" si="1029"/>
        <v>31</v>
      </c>
      <c r="AU1068" s="151">
        <f>IFERROR(AT1068/AP1059,"-")</f>
        <v>4.4285714285714282E-2</v>
      </c>
      <c r="AV1068" s="186">
        <f t="shared" si="1034"/>
        <v>54021.419354838712</v>
      </c>
      <c r="AW1068" s="86">
        <f t="shared" si="1064"/>
        <v>3.7183639198752551E-3</v>
      </c>
      <c r="AX1068" s="98"/>
      <c r="AY1068" s="66"/>
      <c r="AZ1068" s="66"/>
      <c r="BA1068" s="66"/>
      <c r="BB1068" s="66"/>
      <c r="BC1068" s="66"/>
      <c r="BD1068" s="66"/>
      <c r="BE1068" s="66"/>
      <c r="BF1068" s="66"/>
      <c r="BG1068" s="66"/>
      <c r="BH1068" s="66"/>
      <c r="BI1068" s="66"/>
      <c r="BP1068" s="132"/>
      <c r="BQ1068" s="132"/>
      <c r="BR1068" s="132"/>
      <c r="BS1068" s="132"/>
      <c r="BU1068" s="66"/>
      <c r="BV1068" s="124"/>
    </row>
    <row r="1069" spans="2:74" s="10" customFormat="1" ht="14.25" customHeight="1">
      <c r="B1069" s="505"/>
      <c r="C1069" s="507"/>
      <c r="D1069" s="494"/>
      <c r="E1069" s="501"/>
      <c r="F1069" s="501"/>
      <c r="G1069" s="101" t="s">
        <v>153</v>
      </c>
      <c r="H1069" s="183">
        <v>7373</v>
      </c>
      <c r="I1069" s="151">
        <f>IFERROR(H1069/E1059,"-")</f>
        <v>2.3881505495548042E-5</v>
      </c>
      <c r="J1069" s="183">
        <v>1</v>
      </c>
      <c r="K1069" s="151">
        <f>IFERROR(J1069/F1059,"-")</f>
        <v>1.996007984031936E-3</v>
      </c>
      <c r="L1069" s="186">
        <f t="shared" si="1030"/>
        <v>7373</v>
      </c>
      <c r="M1069" s="86">
        <f t="shared" si="1060"/>
        <v>1.1994722322178242E-4</v>
      </c>
      <c r="N1069" s="501"/>
      <c r="O1069" s="501"/>
      <c r="P1069" s="101" t="s">
        <v>153</v>
      </c>
      <c r="Q1069" s="183">
        <v>0</v>
      </c>
      <c r="R1069" s="151">
        <f>IFERROR(Q1069/N1059,"-")</f>
        <v>0</v>
      </c>
      <c r="S1069" s="183">
        <v>0</v>
      </c>
      <c r="T1069" s="151">
        <f>IFERROR(S1069/O1059,"-")</f>
        <v>0</v>
      </c>
      <c r="U1069" s="186" t="str">
        <f t="shared" si="1031"/>
        <v>-</v>
      </c>
      <c r="V1069" s="86">
        <f t="shared" si="1061"/>
        <v>0</v>
      </c>
      <c r="W1069" s="501"/>
      <c r="X1069" s="501"/>
      <c r="Y1069" s="101" t="s">
        <v>153</v>
      </c>
      <c r="Z1069" s="183">
        <v>0</v>
      </c>
      <c r="AA1069" s="151">
        <f>IFERROR(Z1069/W1059,"-")</f>
        <v>0</v>
      </c>
      <c r="AB1069" s="183">
        <v>0</v>
      </c>
      <c r="AC1069" s="151">
        <f>IFERROR(AB1069/X1059,"-")</f>
        <v>0</v>
      </c>
      <c r="AD1069" s="186" t="str">
        <f t="shared" si="1032"/>
        <v>-</v>
      </c>
      <c r="AE1069" s="86">
        <f t="shared" si="1062"/>
        <v>0</v>
      </c>
      <c r="AF1069" s="501"/>
      <c r="AG1069" s="501"/>
      <c r="AH1069" s="101" t="s">
        <v>153</v>
      </c>
      <c r="AI1069" s="183">
        <v>0</v>
      </c>
      <c r="AJ1069" s="151">
        <f>IFERROR(AI1069/AF1059,"-")</f>
        <v>0</v>
      </c>
      <c r="AK1069" s="183">
        <v>0</v>
      </c>
      <c r="AL1069" s="151">
        <f>IFERROR(AK1069/AG1059,"-")</f>
        <v>0</v>
      </c>
      <c r="AM1069" s="186" t="str">
        <f t="shared" si="1033"/>
        <v>-</v>
      </c>
      <c r="AN1069" s="86">
        <f t="shared" si="1063"/>
        <v>0</v>
      </c>
      <c r="AO1069" s="501"/>
      <c r="AP1069" s="520"/>
      <c r="AQ1069" s="101" t="s">
        <v>153</v>
      </c>
      <c r="AR1069" s="183">
        <f t="shared" si="1028"/>
        <v>7373</v>
      </c>
      <c r="AS1069" s="151">
        <f>IFERROR(AR1069/AO1059,"-")</f>
        <v>1.660383908774324E-5</v>
      </c>
      <c r="AT1069" s="183">
        <f t="shared" si="1029"/>
        <v>1</v>
      </c>
      <c r="AU1069" s="151">
        <f>IFERROR(AT1069/AP1059,"-")</f>
        <v>1.4285714285714286E-3</v>
      </c>
      <c r="AV1069" s="186">
        <f t="shared" si="1034"/>
        <v>7373</v>
      </c>
      <c r="AW1069" s="86">
        <f t="shared" si="1064"/>
        <v>1.1994722322178242E-4</v>
      </c>
      <c r="AX1069" s="98"/>
      <c r="AY1069" s="66"/>
      <c r="AZ1069" s="66"/>
      <c r="BA1069" s="66"/>
      <c r="BB1069" s="66"/>
      <c r="BC1069" s="66"/>
      <c r="BD1069" s="66"/>
      <c r="BE1069" s="66"/>
      <c r="BF1069" s="66"/>
      <c r="BG1069" s="66"/>
      <c r="BH1069" s="66"/>
      <c r="BI1069" s="66"/>
      <c r="BP1069" s="132"/>
      <c r="BQ1069" s="132"/>
      <c r="BR1069" s="132"/>
      <c r="BS1069" s="132"/>
      <c r="BU1069" s="66"/>
      <c r="BV1069" s="124"/>
    </row>
    <row r="1070" spans="2:74" s="10" customFormat="1" ht="14.25" customHeight="1">
      <c r="B1070" s="505"/>
      <c r="C1070" s="507"/>
      <c r="D1070" s="494"/>
      <c r="E1070" s="501"/>
      <c r="F1070" s="501"/>
      <c r="G1070" s="101" t="s">
        <v>154</v>
      </c>
      <c r="H1070" s="183">
        <v>0</v>
      </c>
      <c r="I1070" s="151">
        <f>IFERROR(H1070/E1059,"-")</f>
        <v>0</v>
      </c>
      <c r="J1070" s="183">
        <v>0</v>
      </c>
      <c r="K1070" s="151">
        <f>IFERROR(J1070/F1059,"-")</f>
        <v>0</v>
      </c>
      <c r="L1070" s="186" t="str">
        <f t="shared" si="1030"/>
        <v>-</v>
      </c>
      <c r="M1070" s="86">
        <f t="shared" si="1060"/>
        <v>0</v>
      </c>
      <c r="N1070" s="501"/>
      <c r="O1070" s="501"/>
      <c r="P1070" s="101" t="s">
        <v>154</v>
      </c>
      <c r="Q1070" s="183">
        <v>0</v>
      </c>
      <c r="R1070" s="151">
        <f>IFERROR(Q1070/N1059,"-")</f>
        <v>0</v>
      </c>
      <c r="S1070" s="183">
        <v>0</v>
      </c>
      <c r="T1070" s="151">
        <f>IFERROR(S1070/O1059,"-")</f>
        <v>0</v>
      </c>
      <c r="U1070" s="186" t="str">
        <f t="shared" si="1031"/>
        <v>-</v>
      </c>
      <c r="V1070" s="86">
        <f t="shared" si="1061"/>
        <v>0</v>
      </c>
      <c r="W1070" s="501"/>
      <c r="X1070" s="501"/>
      <c r="Y1070" s="101" t="s">
        <v>154</v>
      </c>
      <c r="Z1070" s="183">
        <v>0</v>
      </c>
      <c r="AA1070" s="151">
        <f>IFERROR(Z1070/W1059,"-")</f>
        <v>0</v>
      </c>
      <c r="AB1070" s="183">
        <v>0</v>
      </c>
      <c r="AC1070" s="151">
        <f>IFERROR(AB1070/X1059,"-")</f>
        <v>0</v>
      </c>
      <c r="AD1070" s="186" t="str">
        <f t="shared" si="1032"/>
        <v>-</v>
      </c>
      <c r="AE1070" s="86">
        <f t="shared" si="1062"/>
        <v>0</v>
      </c>
      <c r="AF1070" s="501"/>
      <c r="AG1070" s="501"/>
      <c r="AH1070" s="101" t="s">
        <v>154</v>
      </c>
      <c r="AI1070" s="183">
        <v>1019002</v>
      </c>
      <c r="AJ1070" s="151">
        <f>IFERROR(AI1070/AF1059,"-")</f>
        <v>1.494117893734849E-2</v>
      </c>
      <c r="AK1070" s="183">
        <v>2</v>
      </c>
      <c r="AL1070" s="151">
        <f>IFERROR(AK1070/AG1059,"-")</f>
        <v>2.5974025974025976E-2</v>
      </c>
      <c r="AM1070" s="186">
        <f t="shared" si="1033"/>
        <v>509501</v>
      </c>
      <c r="AN1070" s="86">
        <f t="shared" si="1063"/>
        <v>2.3989444644356483E-4</v>
      </c>
      <c r="AO1070" s="501"/>
      <c r="AP1070" s="520"/>
      <c r="AQ1070" s="101" t="s">
        <v>154</v>
      </c>
      <c r="AR1070" s="183">
        <f t="shared" si="1028"/>
        <v>1019002</v>
      </c>
      <c r="AS1070" s="151">
        <f>IFERROR(AR1070/AO1059,"-")</f>
        <v>2.2947708175896564E-3</v>
      </c>
      <c r="AT1070" s="183">
        <f t="shared" si="1029"/>
        <v>2</v>
      </c>
      <c r="AU1070" s="151">
        <f>IFERROR(AT1070/AP1059,"-")</f>
        <v>2.8571428571428571E-3</v>
      </c>
      <c r="AV1070" s="186">
        <f t="shared" si="1034"/>
        <v>509501</v>
      </c>
      <c r="AW1070" s="86">
        <f t="shared" si="1064"/>
        <v>2.3989444644356483E-4</v>
      </c>
      <c r="AX1070" s="98"/>
      <c r="AY1070" s="66"/>
      <c r="AZ1070" s="66"/>
      <c r="BA1070" s="66"/>
      <c r="BB1070" s="66"/>
      <c r="BC1070" s="66"/>
      <c r="BD1070" s="66"/>
      <c r="BE1070" s="66"/>
      <c r="BF1070" s="66"/>
      <c r="BG1070" s="66"/>
      <c r="BH1070" s="66"/>
      <c r="BI1070" s="66"/>
      <c r="BP1070" s="132"/>
      <c r="BQ1070" s="132"/>
      <c r="BR1070" s="132"/>
      <c r="BS1070" s="132"/>
      <c r="BU1070" s="66"/>
      <c r="BV1070" s="124"/>
    </row>
    <row r="1071" spans="2:74" s="10" customFormat="1" ht="14.25" customHeight="1">
      <c r="B1071" s="505"/>
      <c r="C1071" s="507"/>
      <c r="D1071" s="494"/>
      <c r="E1071" s="501"/>
      <c r="F1071" s="501"/>
      <c r="G1071" s="101" t="s">
        <v>155</v>
      </c>
      <c r="H1071" s="183">
        <v>596935</v>
      </c>
      <c r="I1071" s="151">
        <f>IFERROR(H1071/E1059,"-")</f>
        <v>1.9335014896222664E-3</v>
      </c>
      <c r="J1071" s="183">
        <v>41</v>
      </c>
      <c r="K1071" s="151">
        <f>IFERROR(J1071/F1059,"-")</f>
        <v>8.1836327345309379E-2</v>
      </c>
      <c r="L1071" s="186">
        <f t="shared" si="1030"/>
        <v>14559.390243902439</v>
      </c>
      <c r="M1071" s="86">
        <f t="shared" si="1060"/>
        <v>4.9178361520930787E-3</v>
      </c>
      <c r="N1071" s="501"/>
      <c r="O1071" s="501"/>
      <c r="P1071" s="101" t="s">
        <v>155</v>
      </c>
      <c r="Q1071" s="183">
        <v>950980</v>
      </c>
      <c r="R1071" s="151">
        <f>IFERROR(Q1071/N1059,"-")</f>
        <v>1.9011010825309125E-2</v>
      </c>
      <c r="S1071" s="183">
        <v>8</v>
      </c>
      <c r="T1071" s="151">
        <f>IFERROR(S1071/O1059,"-")</f>
        <v>9.3023255813953487E-2</v>
      </c>
      <c r="U1071" s="186">
        <f t="shared" si="1031"/>
        <v>118872.5</v>
      </c>
      <c r="V1071" s="86">
        <f t="shared" si="1061"/>
        <v>9.5957778577425933E-4</v>
      </c>
      <c r="W1071" s="501"/>
      <c r="X1071" s="501"/>
      <c r="Y1071" s="101" t="s">
        <v>155</v>
      </c>
      <c r="Z1071" s="183">
        <v>526619</v>
      </c>
      <c r="AA1071" s="151">
        <f>IFERROR(Z1071/W1059,"-")</f>
        <v>3.0800395372504064E-2</v>
      </c>
      <c r="AB1071" s="183">
        <v>5</v>
      </c>
      <c r="AC1071" s="151">
        <f>IFERROR(AB1071/X1059,"-")</f>
        <v>0.1388888888888889</v>
      </c>
      <c r="AD1071" s="186">
        <f t="shared" si="1032"/>
        <v>105323.8</v>
      </c>
      <c r="AE1071" s="86">
        <f t="shared" si="1062"/>
        <v>5.9973611610891211E-4</v>
      </c>
      <c r="AF1071" s="501"/>
      <c r="AG1071" s="501"/>
      <c r="AH1071" s="101" t="s">
        <v>155</v>
      </c>
      <c r="AI1071" s="183">
        <v>1405037</v>
      </c>
      <c r="AJ1071" s="151">
        <f>IFERROR(AI1071/AF1059,"-")</f>
        <v>2.0601440655263984E-2</v>
      </c>
      <c r="AK1071" s="183">
        <v>11</v>
      </c>
      <c r="AL1071" s="151">
        <f>IFERROR(AK1071/AG1059,"-")</f>
        <v>0.14285714285714285</v>
      </c>
      <c r="AM1071" s="186">
        <f t="shared" si="1033"/>
        <v>127730.63636363637</v>
      </c>
      <c r="AN1071" s="86">
        <f t="shared" si="1063"/>
        <v>1.3194194554396067E-3</v>
      </c>
      <c r="AO1071" s="501"/>
      <c r="AP1071" s="520"/>
      <c r="AQ1071" s="101" t="s">
        <v>155</v>
      </c>
      <c r="AR1071" s="183">
        <f t="shared" si="1028"/>
        <v>3479571</v>
      </c>
      <c r="AS1071" s="151">
        <f>IFERROR(AR1071/AO1059,"-")</f>
        <v>7.8359198397365826E-3</v>
      </c>
      <c r="AT1071" s="183">
        <f t="shared" si="1029"/>
        <v>65</v>
      </c>
      <c r="AU1071" s="151">
        <f>IFERROR(AT1071/AP1059,"-")</f>
        <v>9.285714285714286E-2</v>
      </c>
      <c r="AV1071" s="186">
        <f t="shared" si="1034"/>
        <v>53531.86153846154</v>
      </c>
      <c r="AW1071" s="86">
        <f t="shared" si="1064"/>
        <v>7.7965695094158573E-3</v>
      </c>
      <c r="AX1071" s="98"/>
      <c r="AY1071" s="66"/>
      <c r="AZ1071" s="66"/>
      <c r="BA1071" s="66"/>
      <c r="BB1071" s="66"/>
      <c r="BC1071" s="66"/>
      <c r="BD1071" s="66"/>
      <c r="BE1071" s="66"/>
      <c r="BF1071" s="66"/>
      <c r="BG1071" s="66"/>
      <c r="BH1071" s="66"/>
      <c r="BI1071" s="66"/>
      <c r="BP1071" s="132"/>
      <c r="BQ1071" s="132"/>
      <c r="BR1071" s="132"/>
      <c r="BS1071" s="132"/>
      <c r="BU1071" s="66"/>
      <c r="BV1071" s="124"/>
    </row>
    <row r="1072" spans="2:74" s="10" customFormat="1" ht="14.25" customHeight="1">
      <c r="B1072" s="505"/>
      <c r="C1072" s="507"/>
      <c r="D1072" s="494"/>
      <c r="E1072" s="501"/>
      <c r="F1072" s="501"/>
      <c r="G1072" s="101" t="s">
        <v>156</v>
      </c>
      <c r="H1072" s="183">
        <v>1906273</v>
      </c>
      <c r="I1072" s="151">
        <f>IFERROR(H1072/E1059,"-")</f>
        <v>6.1745109352386888E-3</v>
      </c>
      <c r="J1072" s="183">
        <v>31</v>
      </c>
      <c r="K1072" s="151">
        <f>IFERROR(J1072/F1059,"-")</f>
        <v>6.1876247504990017E-2</v>
      </c>
      <c r="L1072" s="186">
        <f t="shared" si="1030"/>
        <v>61492.677419354841</v>
      </c>
      <c r="M1072" s="86">
        <f t="shared" si="1060"/>
        <v>3.7183639198752551E-3</v>
      </c>
      <c r="N1072" s="501"/>
      <c r="O1072" s="501"/>
      <c r="P1072" s="101" t="s">
        <v>156</v>
      </c>
      <c r="Q1072" s="183">
        <v>158041</v>
      </c>
      <c r="R1072" s="151">
        <f>IFERROR(Q1072/N1059,"-")</f>
        <v>3.159392586429451E-3</v>
      </c>
      <c r="S1072" s="183">
        <v>4</v>
      </c>
      <c r="T1072" s="151">
        <f>IFERROR(S1072/O1059,"-")</f>
        <v>4.6511627906976744E-2</v>
      </c>
      <c r="U1072" s="186">
        <f t="shared" si="1031"/>
        <v>39510.25</v>
      </c>
      <c r="V1072" s="86">
        <f t="shared" si="1061"/>
        <v>4.7978889288712967E-4</v>
      </c>
      <c r="W1072" s="501"/>
      <c r="X1072" s="501"/>
      <c r="Y1072" s="101" t="s">
        <v>156</v>
      </c>
      <c r="Z1072" s="183">
        <v>382353</v>
      </c>
      <c r="AA1072" s="151">
        <f>IFERROR(Z1072/W1059,"-")</f>
        <v>2.2362701634128367E-2</v>
      </c>
      <c r="AB1072" s="183">
        <v>4</v>
      </c>
      <c r="AC1072" s="151">
        <f>IFERROR(AB1072/X1059,"-")</f>
        <v>0.1111111111111111</v>
      </c>
      <c r="AD1072" s="186">
        <f t="shared" si="1032"/>
        <v>95588.25</v>
      </c>
      <c r="AE1072" s="86">
        <f t="shared" si="1062"/>
        <v>4.7978889288712967E-4</v>
      </c>
      <c r="AF1072" s="501"/>
      <c r="AG1072" s="501"/>
      <c r="AH1072" s="101" t="s">
        <v>156</v>
      </c>
      <c r="AI1072" s="183">
        <v>2561873</v>
      </c>
      <c r="AJ1072" s="151">
        <f>IFERROR(AI1072/AF1059,"-")</f>
        <v>3.7563619019159715E-2</v>
      </c>
      <c r="AK1072" s="183">
        <v>11</v>
      </c>
      <c r="AL1072" s="151">
        <f>IFERROR(AK1072/AG1059,"-")</f>
        <v>0.14285714285714285</v>
      </c>
      <c r="AM1072" s="186">
        <f t="shared" si="1033"/>
        <v>232897.54545454544</v>
      </c>
      <c r="AN1072" s="86">
        <f t="shared" si="1063"/>
        <v>1.3194194554396067E-3</v>
      </c>
      <c r="AO1072" s="501"/>
      <c r="AP1072" s="520"/>
      <c r="AQ1072" s="101" t="s">
        <v>156</v>
      </c>
      <c r="AR1072" s="183">
        <f t="shared" si="1028"/>
        <v>5008540</v>
      </c>
      <c r="AS1072" s="151">
        <f>IFERROR(AR1072/AO1059,"-")</f>
        <v>1.1279125488203652E-2</v>
      </c>
      <c r="AT1072" s="183">
        <f t="shared" si="1029"/>
        <v>50</v>
      </c>
      <c r="AU1072" s="151">
        <f>IFERROR(AT1072/AP1059,"-")</f>
        <v>7.1428571428571425E-2</v>
      </c>
      <c r="AV1072" s="186">
        <f t="shared" si="1034"/>
        <v>100170.8</v>
      </c>
      <c r="AW1072" s="86">
        <f t="shared" si="1064"/>
        <v>5.9973611610891209E-3</v>
      </c>
      <c r="AX1072" s="98"/>
      <c r="AY1072" s="66"/>
      <c r="AZ1072" s="66"/>
      <c r="BA1072" s="66"/>
      <c r="BB1072" s="66"/>
      <c r="BC1072" s="66"/>
      <c r="BD1072" s="66"/>
      <c r="BE1072" s="66"/>
      <c r="BF1072" s="66"/>
      <c r="BG1072" s="66"/>
      <c r="BH1072" s="66"/>
      <c r="BI1072" s="66"/>
      <c r="BP1072" s="132"/>
      <c r="BQ1072" s="132"/>
      <c r="BR1072" s="132"/>
      <c r="BS1072" s="132"/>
      <c r="BU1072" s="66"/>
      <c r="BV1072" s="124"/>
    </row>
    <row r="1073" spans="2:74" s="10" customFormat="1" ht="14.25" customHeight="1">
      <c r="B1073" s="505"/>
      <c r="C1073" s="507"/>
      <c r="D1073" s="494"/>
      <c r="E1073" s="501"/>
      <c r="F1073" s="501"/>
      <c r="G1073" s="101" t="s">
        <v>157</v>
      </c>
      <c r="H1073" s="183">
        <v>1553722</v>
      </c>
      <c r="I1073" s="151">
        <f>IFERROR(H1073/E1059,"-")</f>
        <v>5.0325811042389659E-3</v>
      </c>
      <c r="J1073" s="183">
        <v>25</v>
      </c>
      <c r="K1073" s="151">
        <f>IFERROR(J1073/F1059,"-")</f>
        <v>4.9900199600798403E-2</v>
      </c>
      <c r="L1073" s="186">
        <f t="shared" si="1030"/>
        <v>62148.88</v>
      </c>
      <c r="M1073" s="86">
        <f t="shared" si="1060"/>
        <v>2.9986805805445604E-3</v>
      </c>
      <c r="N1073" s="501"/>
      <c r="O1073" s="501"/>
      <c r="P1073" s="101" t="s">
        <v>157</v>
      </c>
      <c r="Q1073" s="183">
        <v>223047</v>
      </c>
      <c r="R1073" s="151">
        <f>IFERROR(Q1073/N1059,"-")</f>
        <v>4.4589254574783112E-3</v>
      </c>
      <c r="S1073" s="183">
        <v>4</v>
      </c>
      <c r="T1073" s="151">
        <f>IFERROR(S1073/O1059,"-")</f>
        <v>4.6511627906976744E-2</v>
      </c>
      <c r="U1073" s="186">
        <f t="shared" si="1031"/>
        <v>55761.75</v>
      </c>
      <c r="V1073" s="86">
        <f t="shared" si="1061"/>
        <v>4.7978889288712967E-4</v>
      </c>
      <c r="W1073" s="501"/>
      <c r="X1073" s="501"/>
      <c r="Y1073" s="101" t="s">
        <v>157</v>
      </c>
      <c r="Z1073" s="183">
        <v>158945</v>
      </c>
      <c r="AA1073" s="151">
        <f>IFERROR(Z1073/W1059,"-")</f>
        <v>9.296225245353203E-3</v>
      </c>
      <c r="AB1073" s="183">
        <v>1</v>
      </c>
      <c r="AC1073" s="151">
        <f>IFERROR(AB1073/X1059,"-")</f>
        <v>2.7777777777777776E-2</v>
      </c>
      <c r="AD1073" s="186">
        <f t="shared" si="1032"/>
        <v>158945</v>
      </c>
      <c r="AE1073" s="86">
        <f t="shared" si="1062"/>
        <v>1.1994722322178242E-4</v>
      </c>
      <c r="AF1073" s="501"/>
      <c r="AG1073" s="501"/>
      <c r="AH1073" s="101" t="s">
        <v>157</v>
      </c>
      <c r="AI1073" s="183">
        <v>325928</v>
      </c>
      <c r="AJ1073" s="151">
        <f>IFERROR(AI1073/AF1059,"-")</f>
        <v>4.7789391666474834E-3</v>
      </c>
      <c r="AK1073" s="183">
        <v>6</v>
      </c>
      <c r="AL1073" s="151">
        <f>IFERROR(AK1073/AG1059,"-")</f>
        <v>7.792207792207792E-2</v>
      </c>
      <c r="AM1073" s="186">
        <f t="shared" si="1033"/>
        <v>54321.333333333336</v>
      </c>
      <c r="AN1073" s="86">
        <f t="shared" si="1063"/>
        <v>7.1968333933069444E-4</v>
      </c>
      <c r="AO1073" s="501"/>
      <c r="AP1073" s="520"/>
      <c r="AQ1073" s="101" t="s">
        <v>157</v>
      </c>
      <c r="AR1073" s="183">
        <f t="shared" si="1028"/>
        <v>2261642</v>
      </c>
      <c r="AS1073" s="151">
        <f>IFERROR(AR1073/AO1059,"-")</f>
        <v>5.09316965171325E-3</v>
      </c>
      <c r="AT1073" s="183">
        <f t="shared" si="1029"/>
        <v>36</v>
      </c>
      <c r="AU1073" s="151">
        <f>IFERROR(AT1073/AP1059,"-")</f>
        <v>5.1428571428571428E-2</v>
      </c>
      <c r="AV1073" s="186">
        <f t="shared" si="1034"/>
        <v>62823.388888888891</v>
      </c>
      <c r="AW1073" s="86">
        <f t="shared" si="1064"/>
        <v>4.3181000359841671E-3</v>
      </c>
      <c r="AX1073" s="98"/>
      <c r="AY1073" s="66"/>
      <c r="AZ1073" s="66"/>
      <c r="BA1073" s="66"/>
      <c r="BB1073" s="66"/>
      <c r="BC1073" s="66"/>
      <c r="BD1073" s="66"/>
      <c r="BE1073" s="66"/>
      <c r="BF1073" s="66"/>
      <c r="BG1073" s="66"/>
      <c r="BH1073" s="66"/>
      <c r="BI1073" s="66"/>
      <c r="BP1073" s="132"/>
      <c r="BQ1073" s="132"/>
      <c r="BR1073" s="132"/>
      <c r="BS1073" s="132"/>
      <c r="BU1073" s="66"/>
      <c r="BV1073" s="124"/>
    </row>
    <row r="1074" spans="2:74" s="10" customFormat="1" ht="14.25" customHeight="1">
      <c r="B1074" s="505"/>
      <c r="C1074" s="507"/>
      <c r="D1074" s="494"/>
      <c r="E1074" s="501"/>
      <c r="F1074" s="501"/>
      <c r="G1074" s="102" t="s">
        <v>158</v>
      </c>
      <c r="H1074" s="184">
        <v>204091</v>
      </c>
      <c r="I1074" s="152">
        <f>IFERROR(H1074/E1059,"-")</f>
        <v>6.6106067246601049E-4</v>
      </c>
      <c r="J1074" s="184">
        <v>27</v>
      </c>
      <c r="K1074" s="152">
        <f>IFERROR(J1074/F1059,"-")</f>
        <v>5.3892215568862277E-2</v>
      </c>
      <c r="L1074" s="187">
        <f t="shared" si="1030"/>
        <v>7558.9259259259261</v>
      </c>
      <c r="M1074" s="87">
        <f t="shared" si="1060"/>
        <v>3.2385750269881253E-3</v>
      </c>
      <c r="N1074" s="501"/>
      <c r="O1074" s="501"/>
      <c r="P1074" s="102" t="s">
        <v>158</v>
      </c>
      <c r="Q1074" s="184">
        <v>44577</v>
      </c>
      <c r="R1074" s="152">
        <f>IFERROR(Q1074/N1059,"-")</f>
        <v>8.9113738412985018E-4</v>
      </c>
      <c r="S1074" s="184">
        <v>3</v>
      </c>
      <c r="T1074" s="152">
        <f>IFERROR(S1074/O1059,"-")</f>
        <v>3.4883720930232558E-2</v>
      </c>
      <c r="U1074" s="187">
        <f t="shared" si="1031"/>
        <v>14859</v>
      </c>
      <c r="V1074" s="87">
        <f t="shared" si="1061"/>
        <v>3.5984166966534722E-4</v>
      </c>
      <c r="W1074" s="501"/>
      <c r="X1074" s="501"/>
      <c r="Y1074" s="102" t="s">
        <v>158</v>
      </c>
      <c r="Z1074" s="184">
        <v>4658</v>
      </c>
      <c r="AA1074" s="152">
        <f>IFERROR(Z1074/W1059,"-")</f>
        <v>2.724327106411351E-4</v>
      </c>
      <c r="AB1074" s="184">
        <v>1</v>
      </c>
      <c r="AC1074" s="152">
        <f>IFERROR(AB1074/X1059,"-")</f>
        <v>2.7777777777777776E-2</v>
      </c>
      <c r="AD1074" s="187">
        <f t="shared" si="1032"/>
        <v>4658</v>
      </c>
      <c r="AE1074" s="87">
        <f t="shared" si="1062"/>
        <v>1.1994722322178242E-4</v>
      </c>
      <c r="AF1074" s="501"/>
      <c r="AG1074" s="501"/>
      <c r="AH1074" s="102" t="s">
        <v>158</v>
      </c>
      <c r="AI1074" s="184">
        <v>718291</v>
      </c>
      <c r="AJ1074" s="152">
        <f>IFERROR(AI1074/AF1059,"-")</f>
        <v>1.0531985570280514E-2</v>
      </c>
      <c r="AK1074" s="184">
        <v>13</v>
      </c>
      <c r="AL1074" s="152">
        <f>IFERROR(AK1074/AG1059,"-")</f>
        <v>0.16883116883116883</v>
      </c>
      <c r="AM1074" s="187">
        <f t="shared" si="1033"/>
        <v>55253.153846153844</v>
      </c>
      <c r="AN1074" s="87">
        <f t="shared" si="1063"/>
        <v>1.5593139018831713E-3</v>
      </c>
      <c r="AO1074" s="501"/>
      <c r="AP1074" s="520"/>
      <c r="AQ1074" s="102" t="s">
        <v>158</v>
      </c>
      <c r="AR1074" s="184">
        <f t="shared" si="1028"/>
        <v>971617</v>
      </c>
      <c r="AS1074" s="152">
        <f>IFERROR(AR1074/AO1059,"-")</f>
        <v>2.188060806037681E-3</v>
      </c>
      <c r="AT1074" s="184">
        <f t="shared" si="1029"/>
        <v>44</v>
      </c>
      <c r="AU1074" s="152">
        <f>IFERROR(AT1074/AP1059,"-")</f>
        <v>6.2857142857142861E-2</v>
      </c>
      <c r="AV1074" s="187">
        <f t="shared" si="1034"/>
        <v>22082.204545454544</v>
      </c>
      <c r="AW1074" s="87">
        <f t="shared" si="1064"/>
        <v>5.2776778217584266E-3</v>
      </c>
      <c r="AX1074" s="98"/>
      <c r="AY1074" s="66"/>
      <c r="AZ1074" s="66"/>
      <c r="BA1074" s="66"/>
      <c r="BB1074" s="66"/>
      <c r="BC1074" s="66"/>
      <c r="BD1074" s="66"/>
      <c r="BE1074" s="66"/>
      <c r="BF1074" s="66"/>
      <c r="BG1074" s="66"/>
      <c r="BH1074" s="66"/>
      <c r="BI1074" s="66"/>
      <c r="BP1074" s="132"/>
      <c r="BQ1074" s="132"/>
      <c r="BR1074" s="132"/>
      <c r="BS1074" s="132"/>
      <c r="BU1074" s="66"/>
      <c r="BV1074" s="124"/>
    </row>
    <row r="1075" spans="2:74" s="10" customFormat="1" ht="14.25" customHeight="1">
      <c r="B1075" s="505"/>
      <c r="C1075" s="508"/>
      <c r="D1075" s="495"/>
      <c r="E1075" s="502"/>
      <c r="F1075" s="502"/>
      <c r="G1075" s="103" t="s">
        <v>81</v>
      </c>
      <c r="H1075" s="174">
        <v>48390889</v>
      </c>
      <c r="I1075" s="152">
        <f>IFERROR(H1075/E1059,"-")</f>
        <v>0.15674044236917881</v>
      </c>
      <c r="J1075" s="184">
        <v>369</v>
      </c>
      <c r="K1075" s="152">
        <f>IFERROR(J1075/F1059,"-")</f>
        <v>0.73652694610778446</v>
      </c>
      <c r="L1075" s="187">
        <f t="shared" si="1030"/>
        <v>131140.62059620596</v>
      </c>
      <c r="M1075" s="88">
        <f t="shared" si="1060"/>
        <v>4.4260525368837712E-2</v>
      </c>
      <c r="N1075" s="502"/>
      <c r="O1075" s="502"/>
      <c r="P1075" s="103" t="s">
        <v>81</v>
      </c>
      <c r="Q1075" s="174">
        <v>8105403</v>
      </c>
      <c r="R1075" s="152">
        <f>IFERROR(Q1075/N1059,"-")</f>
        <v>0.16203485265357112</v>
      </c>
      <c r="S1075" s="184">
        <v>62</v>
      </c>
      <c r="T1075" s="152">
        <f>IFERROR(S1075/O1059,"-")</f>
        <v>0.72093023255813948</v>
      </c>
      <c r="U1075" s="187">
        <f t="shared" si="1031"/>
        <v>130732.30645161291</v>
      </c>
      <c r="V1075" s="88">
        <f t="shared" si="1061"/>
        <v>7.4367278397505102E-3</v>
      </c>
      <c r="W1075" s="502"/>
      <c r="X1075" s="502"/>
      <c r="Y1075" s="103" t="s">
        <v>81</v>
      </c>
      <c r="Z1075" s="174">
        <v>2701385</v>
      </c>
      <c r="AA1075" s="152">
        <f>IFERROR(Z1075/W1059,"-")</f>
        <v>0.15799605797237071</v>
      </c>
      <c r="AB1075" s="184">
        <v>30</v>
      </c>
      <c r="AC1075" s="152">
        <f>IFERROR(AB1075/X1059,"-")</f>
        <v>0.83333333333333337</v>
      </c>
      <c r="AD1075" s="187">
        <f t="shared" si="1032"/>
        <v>90046.166666666672</v>
      </c>
      <c r="AE1075" s="88">
        <f t="shared" si="1062"/>
        <v>3.5984166966534724E-3</v>
      </c>
      <c r="AF1075" s="502"/>
      <c r="AG1075" s="502"/>
      <c r="AH1075" s="103" t="s">
        <v>81</v>
      </c>
      <c r="AI1075" s="174">
        <v>24115571</v>
      </c>
      <c r="AJ1075" s="152">
        <f>IFERROR(AI1075/AF1059,"-")</f>
        <v>0.35359602973039511</v>
      </c>
      <c r="AK1075" s="184">
        <v>58</v>
      </c>
      <c r="AL1075" s="152">
        <f>IFERROR(AK1075/AG1059,"-")</f>
        <v>0.75324675324675328</v>
      </c>
      <c r="AM1075" s="187">
        <f t="shared" si="1033"/>
        <v>415785.70689655171</v>
      </c>
      <c r="AN1075" s="88">
        <f t="shared" si="1063"/>
        <v>6.9569389468633804E-3</v>
      </c>
      <c r="AO1075" s="502"/>
      <c r="AP1075" s="521"/>
      <c r="AQ1075" s="103" t="s">
        <v>81</v>
      </c>
      <c r="AR1075" s="174">
        <f t="shared" si="1028"/>
        <v>83313248</v>
      </c>
      <c r="AS1075" s="152">
        <f>IFERROR(AR1075/AO1059,"-")</f>
        <v>0.18761966142265649</v>
      </c>
      <c r="AT1075" s="184">
        <f t="shared" si="1029"/>
        <v>519</v>
      </c>
      <c r="AU1075" s="152">
        <f>IFERROR(AT1075/AP1059,"-")</f>
        <v>0.74142857142857144</v>
      </c>
      <c r="AV1075" s="187">
        <f t="shared" si="1034"/>
        <v>160526.48940269751</v>
      </c>
      <c r="AW1075" s="88">
        <f t="shared" si="1064"/>
        <v>6.2252608852105075E-2</v>
      </c>
      <c r="AX1075" s="98"/>
      <c r="AY1075" s="66"/>
      <c r="AZ1075" s="66"/>
      <c r="BA1075" s="66"/>
      <c r="BB1075" s="66"/>
      <c r="BC1075" s="66"/>
      <c r="BD1075" s="66"/>
      <c r="BE1075" s="66"/>
      <c r="BF1075" s="66"/>
      <c r="BG1075" s="66"/>
      <c r="BH1075" s="66"/>
      <c r="BI1075" s="66"/>
      <c r="BP1075" s="132"/>
      <c r="BQ1075" s="132"/>
      <c r="BR1075" s="132"/>
      <c r="BS1075" s="132"/>
      <c r="BU1075" s="66"/>
      <c r="BV1075" s="124"/>
    </row>
    <row r="1076" spans="2:74" s="10" customFormat="1" ht="14.25" customHeight="1">
      <c r="B1076" s="505">
        <v>64</v>
      </c>
      <c r="C1076" s="506" t="s">
        <v>51</v>
      </c>
      <c r="D1076" s="493">
        <f>BL68</f>
        <v>8656</v>
      </c>
      <c r="E1076" s="503">
        <f t="shared" ref="E1076" si="1065">VLOOKUP(C1076,$AY$5:$BI$78,2,0)</f>
        <v>213907360</v>
      </c>
      <c r="F1076" s="503">
        <f t="shared" ref="F1076" si="1066">VLOOKUP(C1076,$AY$5:$BI$78,7,0)</f>
        <v>387</v>
      </c>
      <c r="G1076" s="99" t="s">
        <v>144</v>
      </c>
      <c r="H1076" s="182">
        <v>3414438</v>
      </c>
      <c r="I1076" s="150">
        <f>IFERROR(H1076/E1076,"-")</f>
        <v>1.5962227760653022E-2</v>
      </c>
      <c r="J1076" s="182">
        <v>77</v>
      </c>
      <c r="K1076" s="150">
        <f>IFERROR(J1076/F1076,"-")</f>
        <v>0.19896640826873385</v>
      </c>
      <c r="L1076" s="185">
        <f t="shared" si="1030"/>
        <v>44343.35064935065</v>
      </c>
      <c r="M1076" s="85">
        <f>IFERROR(J1076/$BL$68,0)</f>
        <v>8.8955637707948242E-3</v>
      </c>
      <c r="N1076" s="503">
        <f t="shared" ref="N1076" si="1067">VLOOKUP(C1076,$AY$5:$BI$78,3,0)</f>
        <v>27779110</v>
      </c>
      <c r="O1076" s="503">
        <f t="shared" ref="O1076" si="1068">VLOOKUP(C1076,$AY$5:$BI$78,8,0)</f>
        <v>58</v>
      </c>
      <c r="P1076" s="99" t="s">
        <v>144</v>
      </c>
      <c r="Q1076" s="182">
        <v>166082</v>
      </c>
      <c r="R1076" s="150">
        <f>IFERROR(Q1076/N1076,"-")</f>
        <v>5.978665263213976E-3</v>
      </c>
      <c r="S1076" s="182">
        <v>8</v>
      </c>
      <c r="T1076" s="150">
        <f>IFERROR(S1076/O1076,"-")</f>
        <v>0.13793103448275862</v>
      </c>
      <c r="U1076" s="185">
        <f t="shared" si="1031"/>
        <v>20760.25</v>
      </c>
      <c r="V1076" s="85">
        <f>IFERROR(S1076/$BL$68,0)</f>
        <v>9.2421441774491681E-4</v>
      </c>
      <c r="W1076" s="503">
        <f t="shared" ref="W1076" si="1069">VLOOKUP(C1076,$AY$5:$BI$78,4,0)</f>
        <v>21313450</v>
      </c>
      <c r="X1076" s="503">
        <f t="shared" ref="X1076" si="1070">VLOOKUP(C1076,$AY$5:$BI$78,9,0)</f>
        <v>34</v>
      </c>
      <c r="Y1076" s="99" t="s">
        <v>144</v>
      </c>
      <c r="Z1076" s="182">
        <v>138554</v>
      </c>
      <c r="AA1076" s="150">
        <f>IFERROR(Z1076/W1076,"-")</f>
        <v>6.5007776779451472E-3</v>
      </c>
      <c r="AB1076" s="182">
        <v>9</v>
      </c>
      <c r="AC1076" s="150">
        <f>IFERROR(AB1076/X1076,"-")</f>
        <v>0.26470588235294118</v>
      </c>
      <c r="AD1076" s="185">
        <f t="shared" si="1032"/>
        <v>15394.888888888889</v>
      </c>
      <c r="AE1076" s="85">
        <f>IFERROR(AB1076/$BL$68,0)</f>
        <v>1.0397412199630314E-3</v>
      </c>
      <c r="AF1076" s="503">
        <f t="shared" ref="AF1076" si="1071">VLOOKUP(C1076,$AY$5:$BI$78,5,0)</f>
        <v>29878050</v>
      </c>
      <c r="AG1076" s="503">
        <f t="shared" ref="AG1076" si="1072">VLOOKUP(C1076,$AY$5:$BI$78,10,0)</f>
        <v>53</v>
      </c>
      <c r="AH1076" s="99" t="s">
        <v>144</v>
      </c>
      <c r="AI1076" s="182">
        <v>635471</v>
      </c>
      <c r="AJ1076" s="150">
        <f>IFERROR(AI1076/AF1076,"-")</f>
        <v>2.1268824438007167E-2</v>
      </c>
      <c r="AK1076" s="182">
        <v>11</v>
      </c>
      <c r="AL1076" s="150">
        <f>IFERROR(AK1076/AG1076,"-")</f>
        <v>0.20754716981132076</v>
      </c>
      <c r="AM1076" s="185">
        <f t="shared" si="1033"/>
        <v>57770.090909090912</v>
      </c>
      <c r="AN1076" s="85">
        <f>IFERROR(AK1076/$BL$68,0)</f>
        <v>1.2707948243992607E-3</v>
      </c>
      <c r="AO1076" s="503">
        <f t="shared" ref="AO1076" si="1073">VLOOKUP(C1076,$AY$5:$BI$78,6,0)</f>
        <v>292877970</v>
      </c>
      <c r="AP1076" s="519">
        <f t="shared" ref="AP1076" si="1074">VLOOKUP(C1076,$AY$5:$BI$78,11,0)</f>
        <v>532</v>
      </c>
      <c r="AQ1076" s="99" t="s">
        <v>144</v>
      </c>
      <c r="AR1076" s="182">
        <f t="shared" si="1028"/>
        <v>4354545</v>
      </c>
      <c r="AS1076" s="150">
        <f>IFERROR(AR1076/AO1076,"-")</f>
        <v>1.4868120671554777E-2</v>
      </c>
      <c r="AT1076" s="182">
        <f t="shared" si="1029"/>
        <v>105</v>
      </c>
      <c r="AU1076" s="150">
        <f>IFERROR(AT1076/AP1076,"-")</f>
        <v>0.19736842105263158</v>
      </c>
      <c r="AV1076" s="185">
        <f t="shared" si="1034"/>
        <v>41471.857142857145</v>
      </c>
      <c r="AW1076" s="85">
        <f>IFERROR(AT1076/$BL$68,0)</f>
        <v>1.2130314232902032E-2</v>
      </c>
      <c r="AX1076" s="98"/>
      <c r="AY1076" s="66"/>
      <c r="AZ1076" s="66"/>
      <c r="BA1076" s="66"/>
      <c r="BB1076" s="66"/>
      <c r="BC1076" s="66"/>
      <c r="BD1076" s="66"/>
      <c r="BE1076" s="66"/>
      <c r="BF1076" s="66"/>
      <c r="BG1076" s="66"/>
      <c r="BH1076" s="66"/>
      <c r="BI1076" s="66"/>
      <c r="BP1076" s="132"/>
      <c r="BQ1076" s="132"/>
      <c r="BR1076" s="132"/>
      <c r="BS1076" s="132"/>
      <c r="BU1076" s="66"/>
      <c r="BV1076" s="124"/>
    </row>
    <row r="1077" spans="2:74" s="10" customFormat="1" ht="14.25" customHeight="1">
      <c r="B1077" s="505"/>
      <c r="C1077" s="507"/>
      <c r="D1077" s="494"/>
      <c r="E1077" s="501"/>
      <c r="F1077" s="501"/>
      <c r="G1077" s="100" t="s">
        <v>145</v>
      </c>
      <c r="H1077" s="183">
        <v>5037147</v>
      </c>
      <c r="I1077" s="151">
        <f>IFERROR(H1077/E1076,"-")</f>
        <v>2.3548264070951088E-2</v>
      </c>
      <c r="J1077" s="183">
        <v>103</v>
      </c>
      <c r="K1077" s="151">
        <f>IFERROR(J1077/F1076,"-")</f>
        <v>0.26614987080103358</v>
      </c>
      <c r="L1077" s="186">
        <f t="shared" si="1030"/>
        <v>48904.339805825242</v>
      </c>
      <c r="M1077" s="86">
        <f t="shared" ref="M1077:M1092" si="1075">IFERROR(J1077/$BL$68,0)</f>
        <v>1.1899260628465804E-2</v>
      </c>
      <c r="N1077" s="501"/>
      <c r="O1077" s="501"/>
      <c r="P1077" s="100" t="s">
        <v>145</v>
      </c>
      <c r="Q1077" s="183">
        <v>463927</v>
      </c>
      <c r="R1077" s="151">
        <f>IFERROR(Q1077/N1076,"-")</f>
        <v>1.6700571040612892E-2</v>
      </c>
      <c r="S1077" s="183">
        <v>12</v>
      </c>
      <c r="T1077" s="151">
        <f>IFERROR(S1077/O1076,"-")</f>
        <v>0.20689655172413793</v>
      </c>
      <c r="U1077" s="186">
        <f t="shared" si="1031"/>
        <v>38660.583333333336</v>
      </c>
      <c r="V1077" s="86">
        <f t="shared" ref="V1077:V1092" si="1076">IFERROR(S1077/$BL$68,0)</f>
        <v>1.3863216266173752E-3</v>
      </c>
      <c r="W1077" s="501"/>
      <c r="X1077" s="501"/>
      <c r="Y1077" s="100" t="s">
        <v>145</v>
      </c>
      <c r="Z1077" s="183">
        <v>90067</v>
      </c>
      <c r="AA1077" s="151">
        <f>IFERROR(Z1077/W1076,"-")</f>
        <v>4.2258292298994297E-3</v>
      </c>
      <c r="AB1077" s="183">
        <v>7</v>
      </c>
      <c r="AC1077" s="151">
        <f>IFERROR(AB1077/X1076,"-")</f>
        <v>0.20588235294117646</v>
      </c>
      <c r="AD1077" s="186">
        <f t="shared" si="1032"/>
        <v>12866.714285714286</v>
      </c>
      <c r="AE1077" s="86">
        <f t="shared" ref="AE1077:AE1092" si="1077">IFERROR(AB1077/$BL$68,0)</f>
        <v>8.0868761552680226E-4</v>
      </c>
      <c r="AF1077" s="501"/>
      <c r="AG1077" s="501"/>
      <c r="AH1077" s="100" t="s">
        <v>145</v>
      </c>
      <c r="AI1077" s="183">
        <v>212490</v>
      </c>
      <c r="AJ1077" s="151">
        <f>IFERROR(AI1077/AF1076,"-")</f>
        <v>7.1119099137995955E-3</v>
      </c>
      <c r="AK1077" s="183">
        <v>11</v>
      </c>
      <c r="AL1077" s="151">
        <f>IFERROR(AK1077/AG1076,"-")</f>
        <v>0.20754716981132076</v>
      </c>
      <c r="AM1077" s="186">
        <f t="shared" si="1033"/>
        <v>19317.272727272728</v>
      </c>
      <c r="AN1077" s="86">
        <f t="shared" ref="AN1077:AN1092" si="1078">IFERROR(AK1077/$BL$68,0)</f>
        <v>1.2707948243992607E-3</v>
      </c>
      <c r="AO1077" s="501"/>
      <c r="AP1077" s="520"/>
      <c r="AQ1077" s="100" t="s">
        <v>145</v>
      </c>
      <c r="AR1077" s="183">
        <f t="shared" si="1028"/>
        <v>5803631</v>
      </c>
      <c r="AS1077" s="151">
        <f>IFERROR(AR1077/AO1076,"-")</f>
        <v>1.9815867338878374E-2</v>
      </c>
      <c r="AT1077" s="183">
        <f t="shared" si="1029"/>
        <v>133</v>
      </c>
      <c r="AU1077" s="151">
        <f>IFERROR(AT1077/AP1076,"-")</f>
        <v>0.25</v>
      </c>
      <c r="AV1077" s="186">
        <f t="shared" si="1034"/>
        <v>43636.323308270679</v>
      </c>
      <c r="AW1077" s="86">
        <f t="shared" ref="AW1077:AW1092" si="1079">IFERROR(AT1077/$BL$68,0)</f>
        <v>1.5365064695009242E-2</v>
      </c>
      <c r="AX1077" s="98"/>
      <c r="AY1077" s="66"/>
      <c r="AZ1077" s="66"/>
      <c r="BA1077" s="66"/>
      <c r="BB1077" s="66"/>
      <c r="BC1077" s="66"/>
      <c r="BD1077" s="66"/>
      <c r="BE1077" s="66"/>
      <c r="BF1077" s="66"/>
      <c r="BG1077" s="66"/>
      <c r="BH1077" s="66"/>
      <c r="BI1077" s="66"/>
      <c r="BP1077" s="132"/>
      <c r="BQ1077" s="132"/>
      <c r="BR1077" s="132"/>
      <c r="BS1077" s="132"/>
      <c r="BU1077" s="66"/>
      <c r="BV1077" s="124"/>
    </row>
    <row r="1078" spans="2:74" s="10" customFormat="1" ht="14.25" customHeight="1">
      <c r="B1078" s="505"/>
      <c r="C1078" s="507"/>
      <c r="D1078" s="494"/>
      <c r="E1078" s="501"/>
      <c r="F1078" s="501"/>
      <c r="G1078" s="101" t="s">
        <v>146</v>
      </c>
      <c r="H1078" s="183">
        <v>3965347</v>
      </c>
      <c r="I1078" s="151">
        <f>IFERROR(H1078/E1076,"-")</f>
        <v>1.8537683789842482E-2</v>
      </c>
      <c r="J1078" s="183">
        <v>96</v>
      </c>
      <c r="K1078" s="151">
        <f>IFERROR(J1078/F1076,"-")</f>
        <v>0.24806201550387597</v>
      </c>
      <c r="L1078" s="186">
        <f t="shared" si="1030"/>
        <v>41305.697916666664</v>
      </c>
      <c r="M1078" s="86">
        <f t="shared" si="1075"/>
        <v>1.1090573012939002E-2</v>
      </c>
      <c r="N1078" s="501"/>
      <c r="O1078" s="501"/>
      <c r="P1078" s="101" t="s">
        <v>146</v>
      </c>
      <c r="Q1078" s="183">
        <v>379599</v>
      </c>
      <c r="R1078" s="151">
        <f>IFERROR(Q1078/N1076,"-")</f>
        <v>1.3664908630982058E-2</v>
      </c>
      <c r="S1078" s="183">
        <v>15</v>
      </c>
      <c r="T1078" s="151">
        <f>IFERROR(S1078/O1076,"-")</f>
        <v>0.25862068965517243</v>
      </c>
      <c r="U1078" s="186">
        <f t="shared" si="1031"/>
        <v>25306.6</v>
      </c>
      <c r="V1078" s="86">
        <f t="shared" si="1076"/>
        <v>1.7329020332717191E-3</v>
      </c>
      <c r="W1078" s="501"/>
      <c r="X1078" s="501"/>
      <c r="Y1078" s="101" t="s">
        <v>146</v>
      </c>
      <c r="Z1078" s="183">
        <v>395038</v>
      </c>
      <c r="AA1078" s="151">
        <f>IFERROR(Z1078/W1076,"-")</f>
        <v>1.853468115204249E-2</v>
      </c>
      <c r="AB1078" s="183">
        <v>12</v>
      </c>
      <c r="AC1078" s="151">
        <f>IFERROR(AB1078/X1076,"-")</f>
        <v>0.35294117647058826</v>
      </c>
      <c r="AD1078" s="186">
        <f t="shared" si="1032"/>
        <v>32919.833333333336</v>
      </c>
      <c r="AE1078" s="86">
        <f t="shared" si="1077"/>
        <v>1.3863216266173752E-3</v>
      </c>
      <c r="AF1078" s="501"/>
      <c r="AG1078" s="501"/>
      <c r="AH1078" s="101" t="s">
        <v>146</v>
      </c>
      <c r="AI1078" s="183">
        <v>331018</v>
      </c>
      <c r="AJ1078" s="151">
        <f>IFERROR(AI1078/AF1076,"-")</f>
        <v>1.1078969343715536E-2</v>
      </c>
      <c r="AK1078" s="183">
        <v>15</v>
      </c>
      <c r="AL1078" s="151">
        <f>IFERROR(AK1078/AG1076,"-")</f>
        <v>0.28301886792452829</v>
      </c>
      <c r="AM1078" s="186">
        <f t="shared" si="1033"/>
        <v>22067.866666666665</v>
      </c>
      <c r="AN1078" s="86">
        <f t="shared" si="1078"/>
        <v>1.7329020332717191E-3</v>
      </c>
      <c r="AO1078" s="501"/>
      <c r="AP1078" s="520"/>
      <c r="AQ1078" s="101" t="s">
        <v>146</v>
      </c>
      <c r="AR1078" s="183">
        <f t="shared" si="1028"/>
        <v>5071002</v>
      </c>
      <c r="AS1078" s="151">
        <f>IFERROR(AR1078/AO1076,"-")</f>
        <v>1.7314385236964051E-2</v>
      </c>
      <c r="AT1078" s="183">
        <f t="shared" si="1029"/>
        <v>138</v>
      </c>
      <c r="AU1078" s="151">
        <f>IFERROR(AT1078/AP1076,"-")</f>
        <v>0.25939849624060152</v>
      </c>
      <c r="AV1078" s="186">
        <f t="shared" si="1034"/>
        <v>36746.391304347824</v>
      </c>
      <c r="AW1078" s="86">
        <f t="shared" si="1079"/>
        <v>1.5942698706099816E-2</v>
      </c>
      <c r="AX1078" s="98"/>
      <c r="AY1078" s="66"/>
      <c r="AZ1078" s="66"/>
      <c r="BA1078" s="66"/>
      <c r="BB1078" s="66"/>
      <c r="BC1078" s="66"/>
      <c r="BD1078" s="66"/>
      <c r="BE1078" s="66"/>
      <c r="BF1078" s="66"/>
      <c r="BG1078" s="66"/>
      <c r="BH1078" s="66"/>
      <c r="BI1078" s="66"/>
      <c r="BP1078" s="132"/>
      <c r="BQ1078" s="132"/>
      <c r="BR1078" s="132"/>
      <c r="BS1078" s="132"/>
      <c r="BU1078" s="66"/>
      <c r="BV1078" s="124"/>
    </row>
    <row r="1079" spans="2:74" s="10" customFormat="1" ht="14.25" customHeight="1">
      <c r="B1079" s="505"/>
      <c r="C1079" s="507"/>
      <c r="D1079" s="494"/>
      <c r="E1079" s="501"/>
      <c r="F1079" s="501"/>
      <c r="G1079" s="101" t="s">
        <v>147</v>
      </c>
      <c r="H1079" s="183">
        <v>155814</v>
      </c>
      <c r="I1079" s="151">
        <f>IFERROR(H1079/E1076,"-")</f>
        <v>7.284181339061919E-4</v>
      </c>
      <c r="J1079" s="183">
        <v>13</v>
      </c>
      <c r="K1079" s="151">
        <f>IFERROR(J1079/F1076,"-")</f>
        <v>3.3591731266149873E-2</v>
      </c>
      <c r="L1079" s="186">
        <f t="shared" si="1030"/>
        <v>11985.692307692309</v>
      </c>
      <c r="M1079" s="86">
        <f t="shared" si="1075"/>
        <v>1.5018484288354898E-3</v>
      </c>
      <c r="N1079" s="501"/>
      <c r="O1079" s="501"/>
      <c r="P1079" s="101" t="s">
        <v>147</v>
      </c>
      <c r="Q1079" s="183">
        <v>0</v>
      </c>
      <c r="R1079" s="151">
        <f>IFERROR(Q1079/N1076,"-")</f>
        <v>0</v>
      </c>
      <c r="S1079" s="183">
        <v>0</v>
      </c>
      <c r="T1079" s="151">
        <f>IFERROR(S1079/O1076,"-")</f>
        <v>0</v>
      </c>
      <c r="U1079" s="186" t="str">
        <f t="shared" si="1031"/>
        <v>-</v>
      </c>
      <c r="V1079" s="86">
        <f t="shared" si="1076"/>
        <v>0</v>
      </c>
      <c r="W1079" s="501"/>
      <c r="X1079" s="501"/>
      <c r="Y1079" s="101" t="s">
        <v>147</v>
      </c>
      <c r="Z1079" s="183">
        <v>56678</v>
      </c>
      <c r="AA1079" s="151">
        <f>IFERROR(Z1079/W1076,"-")</f>
        <v>2.6592597632011713E-3</v>
      </c>
      <c r="AB1079" s="183">
        <v>1</v>
      </c>
      <c r="AC1079" s="151">
        <f>IFERROR(AB1079/X1076,"-")</f>
        <v>2.9411764705882353E-2</v>
      </c>
      <c r="AD1079" s="186">
        <f t="shared" si="1032"/>
        <v>56678</v>
      </c>
      <c r="AE1079" s="86">
        <f t="shared" si="1077"/>
        <v>1.155268022181146E-4</v>
      </c>
      <c r="AF1079" s="501"/>
      <c r="AG1079" s="501"/>
      <c r="AH1079" s="101" t="s">
        <v>147</v>
      </c>
      <c r="AI1079" s="183">
        <v>1700846</v>
      </c>
      <c r="AJ1079" s="151">
        <f>IFERROR(AI1079/AF1076,"-")</f>
        <v>5.6926271962192979E-2</v>
      </c>
      <c r="AK1079" s="183">
        <v>3</v>
      </c>
      <c r="AL1079" s="151">
        <f>IFERROR(AK1079/AG1076,"-")</f>
        <v>5.6603773584905662E-2</v>
      </c>
      <c r="AM1079" s="186">
        <f t="shared" si="1033"/>
        <v>566948.66666666663</v>
      </c>
      <c r="AN1079" s="86">
        <f t="shared" si="1078"/>
        <v>3.465804066543438E-4</v>
      </c>
      <c r="AO1079" s="501"/>
      <c r="AP1079" s="520"/>
      <c r="AQ1079" s="101" t="s">
        <v>147</v>
      </c>
      <c r="AR1079" s="183">
        <f t="shared" si="1028"/>
        <v>1913338</v>
      </c>
      <c r="AS1079" s="151">
        <f>IFERROR(AR1079/AO1076,"-")</f>
        <v>6.5328846686556865E-3</v>
      </c>
      <c r="AT1079" s="183">
        <f t="shared" si="1029"/>
        <v>17</v>
      </c>
      <c r="AU1079" s="151">
        <f>IFERROR(AT1079/AP1076,"-")</f>
        <v>3.1954887218045111E-2</v>
      </c>
      <c r="AV1079" s="186">
        <f t="shared" si="1034"/>
        <v>112549.29411764706</v>
      </c>
      <c r="AW1079" s="86">
        <f t="shared" si="1079"/>
        <v>1.9639556377079484E-3</v>
      </c>
      <c r="AX1079" s="98"/>
      <c r="AY1079" s="66"/>
      <c r="AZ1079" s="66"/>
      <c r="BA1079" s="66"/>
      <c r="BB1079" s="66"/>
      <c r="BC1079" s="66"/>
      <c r="BD1079" s="66"/>
      <c r="BE1079" s="66"/>
      <c r="BF1079" s="66"/>
      <c r="BG1079" s="66"/>
      <c r="BH1079" s="66"/>
      <c r="BI1079" s="66"/>
      <c r="BP1079" s="132"/>
      <c r="BQ1079" s="132"/>
      <c r="BR1079" s="132"/>
      <c r="BS1079" s="132"/>
      <c r="BU1079" s="66"/>
      <c r="BV1079" s="124"/>
    </row>
    <row r="1080" spans="2:74" s="10" customFormat="1" ht="14.25" customHeight="1">
      <c r="B1080" s="505"/>
      <c r="C1080" s="507"/>
      <c r="D1080" s="494"/>
      <c r="E1080" s="501"/>
      <c r="F1080" s="501"/>
      <c r="G1080" s="101" t="s">
        <v>148</v>
      </c>
      <c r="H1080" s="183">
        <v>3477937</v>
      </c>
      <c r="I1080" s="151">
        <f>IFERROR(H1080/E1076,"-")</f>
        <v>1.6259080566465783E-2</v>
      </c>
      <c r="J1080" s="183">
        <v>116</v>
      </c>
      <c r="K1080" s="151">
        <f>IFERROR(J1080/F1076,"-")</f>
        <v>0.29974160206718348</v>
      </c>
      <c r="L1080" s="186">
        <f t="shared" si="1030"/>
        <v>29982.21551724138</v>
      </c>
      <c r="M1080" s="86">
        <f t="shared" si="1075"/>
        <v>1.3401109057301294E-2</v>
      </c>
      <c r="N1080" s="501"/>
      <c r="O1080" s="501"/>
      <c r="P1080" s="101" t="s">
        <v>148</v>
      </c>
      <c r="Q1080" s="183">
        <v>472002</v>
      </c>
      <c r="R1080" s="151">
        <f>IFERROR(Q1080/N1076,"-")</f>
        <v>1.6991257099309518E-2</v>
      </c>
      <c r="S1080" s="183">
        <v>19</v>
      </c>
      <c r="T1080" s="151">
        <f>IFERROR(S1080/O1076,"-")</f>
        <v>0.32758620689655171</v>
      </c>
      <c r="U1080" s="186">
        <f t="shared" si="1031"/>
        <v>24842.21052631579</v>
      </c>
      <c r="V1080" s="86">
        <f t="shared" si="1076"/>
        <v>2.1950092421441775E-3</v>
      </c>
      <c r="W1080" s="501"/>
      <c r="X1080" s="501"/>
      <c r="Y1080" s="101" t="s">
        <v>148</v>
      </c>
      <c r="Z1080" s="183">
        <v>150473</v>
      </c>
      <c r="AA1080" s="151">
        <f>IFERROR(Z1080/W1076,"-")</f>
        <v>7.0600020175053783E-3</v>
      </c>
      <c r="AB1080" s="183">
        <v>7</v>
      </c>
      <c r="AC1080" s="151">
        <f>IFERROR(AB1080/X1076,"-")</f>
        <v>0.20588235294117646</v>
      </c>
      <c r="AD1080" s="186">
        <f t="shared" si="1032"/>
        <v>21496.142857142859</v>
      </c>
      <c r="AE1080" s="86">
        <f t="shared" si="1077"/>
        <v>8.0868761552680226E-4</v>
      </c>
      <c r="AF1080" s="501"/>
      <c r="AG1080" s="501"/>
      <c r="AH1080" s="101" t="s">
        <v>148</v>
      </c>
      <c r="AI1080" s="183">
        <v>418528</v>
      </c>
      <c r="AJ1080" s="151">
        <f>IFERROR(AI1080/AF1076,"-")</f>
        <v>1.4007875346617333E-2</v>
      </c>
      <c r="AK1080" s="183">
        <v>21</v>
      </c>
      <c r="AL1080" s="151">
        <f>IFERROR(AK1080/AG1076,"-")</f>
        <v>0.39622641509433965</v>
      </c>
      <c r="AM1080" s="186">
        <f t="shared" si="1033"/>
        <v>19929.904761904763</v>
      </c>
      <c r="AN1080" s="86">
        <f t="shared" si="1078"/>
        <v>2.4260628465804066E-3</v>
      </c>
      <c r="AO1080" s="501"/>
      <c r="AP1080" s="520"/>
      <c r="AQ1080" s="101" t="s">
        <v>148</v>
      </c>
      <c r="AR1080" s="183">
        <f t="shared" si="1028"/>
        <v>4518940</v>
      </c>
      <c r="AS1080" s="151">
        <f>IFERROR(AR1080/AO1076,"-")</f>
        <v>1.5429429533399184E-2</v>
      </c>
      <c r="AT1080" s="183">
        <f t="shared" si="1029"/>
        <v>163</v>
      </c>
      <c r="AU1080" s="151">
        <f>IFERROR(AT1080/AP1076,"-")</f>
        <v>0.30639097744360905</v>
      </c>
      <c r="AV1080" s="186">
        <f t="shared" si="1034"/>
        <v>27723.558282208589</v>
      </c>
      <c r="AW1080" s="86">
        <f t="shared" si="1079"/>
        <v>1.8830868761552679E-2</v>
      </c>
      <c r="AX1080" s="98"/>
      <c r="AY1080" s="66"/>
      <c r="AZ1080" s="66"/>
      <c r="BA1080" s="66"/>
      <c r="BB1080" s="66"/>
      <c r="BC1080" s="66"/>
      <c r="BD1080" s="66"/>
      <c r="BE1080" s="66"/>
      <c r="BF1080" s="66"/>
      <c r="BG1080" s="66"/>
      <c r="BH1080" s="66"/>
      <c r="BI1080" s="66"/>
      <c r="BP1080" s="132"/>
      <c r="BQ1080" s="132"/>
      <c r="BR1080" s="132"/>
      <c r="BS1080" s="132"/>
      <c r="BU1080" s="66"/>
      <c r="BV1080" s="124"/>
    </row>
    <row r="1081" spans="2:74" s="10" customFormat="1" ht="14.25" customHeight="1">
      <c r="B1081" s="505"/>
      <c r="C1081" s="507"/>
      <c r="D1081" s="494"/>
      <c r="E1081" s="501"/>
      <c r="F1081" s="501"/>
      <c r="G1081" s="101" t="s">
        <v>149</v>
      </c>
      <c r="H1081" s="183">
        <v>7181783</v>
      </c>
      <c r="I1081" s="151">
        <f>IFERROR(H1081/E1076,"-")</f>
        <v>3.357426785127917E-2</v>
      </c>
      <c r="J1081" s="183">
        <v>114</v>
      </c>
      <c r="K1081" s="151">
        <f>IFERROR(J1081/F1076,"-")</f>
        <v>0.29457364341085274</v>
      </c>
      <c r="L1081" s="186">
        <f t="shared" si="1030"/>
        <v>62998.096491228069</v>
      </c>
      <c r="M1081" s="86">
        <f t="shared" si="1075"/>
        <v>1.3170055452865065E-2</v>
      </c>
      <c r="N1081" s="501"/>
      <c r="O1081" s="501"/>
      <c r="P1081" s="101" t="s">
        <v>149</v>
      </c>
      <c r="Q1081" s="183">
        <v>601278</v>
      </c>
      <c r="R1081" s="151">
        <f>IFERROR(Q1081/N1076,"-")</f>
        <v>2.1644969907243249E-2</v>
      </c>
      <c r="S1081" s="183">
        <v>13</v>
      </c>
      <c r="T1081" s="151">
        <f>IFERROR(S1081/O1076,"-")</f>
        <v>0.22413793103448276</v>
      </c>
      <c r="U1081" s="186">
        <f t="shared" si="1031"/>
        <v>46252.153846153844</v>
      </c>
      <c r="V1081" s="86">
        <f t="shared" si="1076"/>
        <v>1.5018484288354898E-3</v>
      </c>
      <c r="W1081" s="501"/>
      <c r="X1081" s="501"/>
      <c r="Y1081" s="101" t="s">
        <v>149</v>
      </c>
      <c r="Z1081" s="183">
        <v>736981</v>
      </c>
      <c r="AA1081" s="151">
        <f>IFERROR(Z1081/W1076,"-")</f>
        <v>3.4578212349478853E-2</v>
      </c>
      <c r="AB1081" s="183">
        <v>12</v>
      </c>
      <c r="AC1081" s="151">
        <f>IFERROR(AB1081/X1076,"-")</f>
        <v>0.35294117647058826</v>
      </c>
      <c r="AD1081" s="186">
        <f t="shared" si="1032"/>
        <v>61415.083333333336</v>
      </c>
      <c r="AE1081" s="86">
        <f t="shared" si="1077"/>
        <v>1.3863216266173752E-3</v>
      </c>
      <c r="AF1081" s="501"/>
      <c r="AG1081" s="501"/>
      <c r="AH1081" s="101" t="s">
        <v>149</v>
      </c>
      <c r="AI1081" s="183">
        <v>1230921</v>
      </c>
      <c r="AJ1081" s="151">
        <f>IFERROR(AI1081/AF1076,"-")</f>
        <v>4.1198170563339978E-2</v>
      </c>
      <c r="AK1081" s="183">
        <v>21</v>
      </c>
      <c r="AL1081" s="151">
        <f>IFERROR(AK1081/AG1076,"-")</f>
        <v>0.39622641509433965</v>
      </c>
      <c r="AM1081" s="186">
        <f t="shared" si="1033"/>
        <v>58615.285714285717</v>
      </c>
      <c r="AN1081" s="86">
        <f t="shared" si="1078"/>
        <v>2.4260628465804066E-3</v>
      </c>
      <c r="AO1081" s="501"/>
      <c r="AP1081" s="520"/>
      <c r="AQ1081" s="101" t="s">
        <v>149</v>
      </c>
      <c r="AR1081" s="183">
        <f t="shared" si="1028"/>
        <v>9750963</v>
      </c>
      <c r="AS1081" s="151">
        <f>IFERROR(AR1081/AO1076,"-")</f>
        <v>3.3293603475877682E-2</v>
      </c>
      <c r="AT1081" s="183">
        <f t="shared" si="1029"/>
        <v>160</v>
      </c>
      <c r="AU1081" s="151">
        <f>IFERROR(AT1081/AP1076,"-")</f>
        <v>0.3007518796992481</v>
      </c>
      <c r="AV1081" s="186">
        <f t="shared" si="1034"/>
        <v>60943.518750000003</v>
      </c>
      <c r="AW1081" s="86">
        <f t="shared" si="1079"/>
        <v>1.8484288354898338E-2</v>
      </c>
      <c r="AX1081" s="98"/>
      <c r="AY1081" s="66"/>
      <c r="AZ1081" s="66"/>
      <c r="BA1081" s="66"/>
      <c r="BB1081" s="66"/>
      <c r="BC1081" s="66"/>
      <c r="BD1081" s="66"/>
      <c r="BE1081" s="66"/>
      <c r="BF1081" s="66"/>
      <c r="BG1081" s="66"/>
      <c r="BH1081" s="66"/>
      <c r="BI1081" s="66"/>
      <c r="BP1081" s="132"/>
      <c r="BQ1081" s="132"/>
      <c r="BR1081" s="132"/>
      <c r="BS1081" s="132"/>
      <c r="BU1081" s="66"/>
      <c r="BV1081" s="124"/>
    </row>
    <row r="1082" spans="2:74" s="10" customFormat="1" ht="14.25" customHeight="1">
      <c r="B1082" s="505"/>
      <c r="C1082" s="507"/>
      <c r="D1082" s="494"/>
      <c r="E1082" s="501"/>
      <c r="F1082" s="501"/>
      <c r="G1082" s="101" t="s">
        <v>150</v>
      </c>
      <c r="H1082" s="183">
        <v>4440001</v>
      </c>
      <c r="I1082" s="151">
        <f>IFERROR(H1082/E1076,"-")</f>
        <v>2.0756653721498878E-2</v>
      </c>
      <c r="J1082" s="183">
        <v>42</v>
      </c>
      <c r="K1082" s="151">
        <f>IFERROR(J1082/F1076,"-")</f>
        <v>0.10852713178294573</v>
      </c>
      <c r="L1082" s="186">
        <f t="shared" si="1030"/>
        <v>105714.30952380953</v>
      </c>
      <c r="M1082" s="86">
        <f t="shared" si="1075"/>
        <v>4.8521256931608131E-3</v>
      </c>
      <c r="N1082" s="501"/>
      <c r="O1082" s="501"/>
      <c r="P1082" s="101" t="s">
        <v>150</v>
      </c>
      <c r="Q1082" s="183">
        <v>45709</v>
      </c>
      <c r="R1082" s="151">
        <f>IFERROR(Q1082/N1076,"-")</f>
        <v>1.6454450844537497E-3</v>
      </c>
      <c r="S1082" s="183">
        <v>5</v>
      </c>
      <c r="T1082" s="151">
        <f>IFERROR(S1082/O1076,"-")</f>
        <v>8.6206896551724144E-2</v>
      </c>
      <c r="U1082" s="186">
        <f t="shared" si="1031"/>
        <v>9141.7999999999993</v>
      </c>
      <c r="V1082" s="86">
        <f t="shared" si="1076"/>
        <v>5.7763401109057306E-4</v>
      </c>
      <c r="W1082" s="501"/>
      <c r="X1082" s="501"/>
      <c r="Y1082" s="101" t="s">
        <v>150</v>
      </c>
      <c r="Z1082" s="183">
        <v>99837</v>
      </c>
      <c r="AA1082" s="151">
        <f>IFERROR(Z1082/W1076,"-")</f>
        <v>4.684225219286413E-3</v>
      </c>
      <c r="AB1082" s="183">
        <v>3</v>
      </c>
      <c r="AC1082" s="151">
        <f>IFERROR(AB1082/X1076,"-")</f>
        <v>8.8235294117647065E-2</v>
      </c>
      <c r="AD1082" s="186">
        <f t="shared" si="1032"/>
        <v>33279</v>
      </c>
      <c r="AE1082" s="86">
        <f t="shared" si="1077"/>
        <v>3.465804066543438E-4</v>
      </c>
      <c r="AF1082" s="501"/>
      <c r="AG1082" s="501"/>
      <c r="AH1082" s="101" t="s">
        <v>150</v>
      </c>
      <c r="AI1082" s="183">
        <v>217983</v>
      </c>
      <c r="AJ1082" s="151">
        <f>IFERROR(AI1082/AF1076,"-")</f>
        <v>7.2957572532343978E-3</v>
      </c>
      <c r="AK1082" s="183">
        <v>5</v>
      </c>
      <c r="AL1082" s="151">
        <f>IFERROR(AK1082/AG1076,"-")</f>
        <v>9.4339622641509441E-2</v>
      </c>
      <c r="AM1082" s="186">
        <f t="shared" si="1033"/>
        <v>43596.6</v>
      </c>
      <c r="AN1082" s="86">
        <f t="shared" si="1078"/>
        <v>5.7763401109057306E-4</v>
      </c>
      <c r="AO1082" s="501"/>
      <c r="AP1082" s="520"/>
      <c r="AQ1082" s="101" t="s">
        <v>150</v>
      </c>
      <c r="AR1082" s="183">
        <f t="shared" si="1028"/>
        <v>4803530</v>
      </c>
      <c r="AS1082" s="151">
        <f>IFERROR(AR1082/AO1076,"-")</f>
        <v>1.6401131160530782E-2</v>
      </c>
      <c r="AT1082" s="183">
        <f t="shared" si="1029"/>
        <v>55</v>
      </c>
      <c r="AU1082" s="151">
        <f>IFERROR(AT1082/AP1076,"-")</f>
        <v>0.10338345864661654</v>
      </c>
      <c r="AV1082" s="186">
        <f t="shared" si="1034"/>
        <v>87336.909090909088</v>
      </c>
      <c r="AW1082" s="86">
        <f t="shared" si="1079"/>
        <v>6.3539741219963029E-3</v>
      </c>
      <c r="AX1082" s="98"/>
      <c r="AY1082" s="66"/>
      <c r="AZ1082" s="66"/>
      <c r="BA1082" s="66"/>
      <c r="BB1082" s="66"/>
      <c r="BC1082" s="66"/>
      <c r="BD1082" s="66"/>
      <c r="BE1082" s="66"/>
      <c r="BF1082" s="66"/>
      <c r="BG1082" s="66"/>
      <c r="BH1082" s="66"/>
      <c r="BI1082" s="66"/>
      <c r="BP1082" s="132"/>
      <c r="BQ1082" s="132"/>
      <c r="BR1082" s="132"/>
      <c r="BS1082" s="132"/>
      <c r="BU1082" s="66"/>
      <c r="BV1082" s="124"/>
    </row>
    <row r="1083" spans="2:74" s="10" customFormat="1" ht="14.25" customHeight="1">
      <c r="B1083" s="505"/>
      <c r="C1083" s="507"/>
      <c r="D1083" s="494"/>
      <c r="E1083" s="501"/>
      <c r="F1083" s="501"/>
      <c r="G1083" s="101" t="s">
        <v>160</v>
      </c>
      <c r="H1083" s="183">
        <v>16890</v>
      </c>
      <c r="I1083" s="151">
        <f>IFERROR(H1083/E1076,"-")</f>
        <v>7.8959414954211956E-5</v>
      </c>
      <c r="J1083" s="183">
        <v>1</v>
      </c>
      <c r="K1083" s="151">
        <f>IFERROR(J1083/F1076,"-")</f>
        <v>2.5839793281653748E-3</v>
      </c>
      <c r="L1083" s="186">
        <f t="shared" si="1030"/>
        <v>16890</v>
      </c>
      <c r="M1083" s="86">
        <f t="shared" si="1075"/>
        <v>1.155268022181146E-4</v>
      </c>
      <c r="N1083" s="501"/>
      <c r="O1083" s="501"/>
      <c r="P1083" s="101" t="s">
        <v>160</v>
      </c>
      <c r="Q1083" s="183">
        <v>0</v>
      </c>
      <c r="R1083" s="151">
        <f>IFERROR(Q1083/N1076,"-")</f>
        <v>0</v>
      </c>
      <c r="S1083" s="183">
        <v>0</v>
      </c>
      <c r="T1083" s="151">
        <f>IFERROR(S1083/O1076,"-")</f>
        <v>0</v>
      </c>
      <c r="U1083" s="186" t="str">
        <f t="shared" si="1031"/>
        <v>-</v>
      </c>
      <c r="V1083" s="86">
        <f t="shared" si="1076"/>
        <v>0</v>
      </c>
      <c r="W1083" s="501"/>
      <c r="X1083" s="501"/>
      <c r="Y1083" s="101" t="s">
        <v>160</v>
      </c>
      <c r="Z1083" s="183">
        <v>0</v>
      </c>
      <c r="AA1083" s="151">
        <f>IFERROR(Z1083/W1076,"-")</f>
        <v>0</v>
      </c>
      <c r="AB1083" s="183">
        <v>0</v>
      </c>
      <c r="AC1083" s="151">
        <f>IFERROR(AB1083/X1076,"-")</f>
        <v>0</v>
      </c>
      <c r="AD1083" s="186" t="str">
        <f t="shared" si="1032"/>
        <v>-</v>
      </c>
      <c r="AE1083" s="86">
        <f t="shared" si="1077"/>
        <v>0</v>
      </c>
      <c r="AF1083" s="501"/>
      <c r="AG1083" s="501"/>
      <c r="AH1083" s="101" t="s">
        <v>160</v>
      </c>
      <c r="AI1083" s="183">
        <v>0</v>
      </c>
      <c r="AJ1083" s="151">
        <f>IFERROR(AI1083/AF1076,"-")</f>
        <v>0</v>
      </c>
      <c r="AK1083" s="183">
        <v>0</v>
      </c>
      <c r="AL1083" s="151">
        <f>IFERROR(AK1083/AG1076,"-")</f>
        <v>0</v>
      </c>
      <c r="AM1083" s="186" t="str">
        <f t="shared" si="1033"/>
        <v>-</v>
      </c>
      <c r="AN1083" s="86">
        <f t="shared" si="1078"/>
        <v>0</v>
      </c>
      <c r="AO1083" s="501"/>
      <c r="AP1083" s="520"/>
      <c r="AQ1083" s="101" t="s">
        <v>160</v>
      </c>
      <c r="AR1083" s="183">
        <f t="shared" si="1028"/>
        <v>16890</v>
      </c>
      <c r="AS1083" s="151">
        <f>IFERROR(AR1083/AO1076,"-")</f>
        <v>5.7669069476273685E-5</v>
      </c>
      <c r="AT1083" s="183">
        <f t="shared" si="1029"/>
        <v>1</v>
      </c>
      <c r="AU1083" s="151">
        <f>IFERROR(AT1083/AP1076,"-")</f>
        <v>1.8796992481203006E-3</v>
      </c>
      <c r="AV1083" s="186">
        <f t="shared" si="1034"/>
        <v>16890</v>
      </c>
      <c r="AW1083" s="86">
        <f t="shared" si="1079"/>
        <v>1.155268022181146E-4</v>
      </c>
      <c r="AX1083" s="98"/>
      <c r="AY1083" s="66"/>
      <c r="AZ1083" s="66"/>
      <c r="BA1083" s="66"/>
      <c r="BB1083" s="66"/>
      <c r="BC1083" s="66"/>
      <c r="BD1083" s="66"/>
      <c r="BE1083" s="66"/>
      <c r="BF1083" s="66"/>
      <c r="BG1083" s="66"/>
      <c r="BH1083" s="66"/>
      <c r="BI1083" s="66"/>
      <c r="BP1083" s="132"/>
      <c r="BQ1083" s="132"/>
      <c r="BR1083" s="132"/>
      <c r="BS1083" s="132"/>
      <c r="BU1083" s="66"/>
      <c r="BV1083" s="124"/>
    </row>
    <row r="1084" spans="2:74" s="10" customFormat="1" ht="14.25" customHeight="1">
      <c r="B1084" s="505"/>
      <c r="C1084" s="507"/>
      <c r="D1084" s="494"/>
      <c r="E1084" s="501"/>
      <c r="F1084" s="501"/>
      <c r="G1084" s="101" t="s">
        <v>151</v>
      </c>
      <c r="H1084" s="183">
        <v>40045</v>
      </c>
      <c r="I1084" s="151">
        <f>IFERROR(H1084/E1076,"-")</f>
        <v>1.8720720970049839E-4</v>
      </c>
      <c r="J1084" s="183">
        <v>3</v>
      </c>
      <c r="K1084" s="151">
        <f>IFERROR(J1084/F1076,"-")</f>
        <v>7.7519379844961239E-3</v>
      </c>
      <c r="L1084" s="186">
        <f t="shared" si="1030"/>
        <v>13348.333333333334</v>
      </c>
      <c r="M1084" s="86">
        <f t="shared" si="1075"/>
        <v>3.465804066543438E-4</v>
      </c>
      <c r="N1084" s="501"/>
      <c r="O1084" s="501"/>
      <c r="P1084" s="101" t="s">
        <v>151</v>
      </c>
      <c r="Q1084" s="183">
        <v>0</v>
      </c>
      <c r="R1084" s="151">
        <f>IFERROR(Q1084/N1076,"-")</f>
        <v>0</v>
      </c>
      <c r="S1084" s="183">
        <v>0</v>
      </c>
      <c r="T1084" s="151">
        <f>IFERROR(S1084/O1076,"-")</f>
        <v>0</v>
      </c>
      <c r="U1084" s="186" t="str">
        <f t="shared" si="1031"/>
        <v>-</v>
      </c>
      <c r="V1084" s="86">
        <f t="shared" si="1076"/>
        <v>0</v>
      </c>
      <c r="W1084" s="501"/>
      <c r="X1084" s="501"/>
      <c r="Y1084" s="101" t="s">
        <v>151</v>
      </c>
      <c r="Z1084" s="183">
        <v>0</v>
      </c>
      <c r="AA1084" s="151">
        <f>IFERROR(Z1084/W1076,"-")</f>
        <v>0</v>
      </c>
      <c r="AB1084" s="183">
        <v>0</v>
      </c>
      <c r="AC1084" s="151">
        <f>IFERROR(AB1084/X1076,"-")</f>
        <v>0</v>
      </c>
      <c r="AD1084" s="186" t="str">
        <f t="shared" si="1032"/>
        <v>-</v>
      </c>
      <c r="AE1084" s="86">
        <f t="shared" si="1077"/>
        <v>0</v>
      </c>
      <c r="AF1084" s="501"/>
      <c r="AG1084" s="501"/>
      <c r="AH1084" s="101" t="s">
        <v>151</v>
      </c>
      <c r="AI1084" s="183">
        <v>71060</v>
      </c>
      <c r="AJ1084" s="151">
        <f>IFERROR(AI1084/AF1076,"-")</f>
        <v>2.3783345968026695E-3</v>
      </c>
      <c r="AK1084" s="183">
        <v>1</v>
      </c>
      <c r="AL1084" s="151">
        <f>IFERROR(AK1084/AG1076,"-")</f>
        <v>1.8867924528301886E-2</v>
      </c>
      <c r="AM1084" s="186">
        <f t="shared" si="1033"/>
        <v>71060</v>
      </c>
      <c r="AN1084" s="86">
        <f t="shared" si="1078"/>
        <v>1.155268022181146E-4</v>
      </c>
      <c r="AO1084" s="501"/>
      <c r="AP1084" s="520"/>
      <c r="AQ1084" s="101" t="s">
        <v>151</v>
      </c>
      <c r="AR1084" s="183">
        <f t="shared" si="1028"/>
        <v>111105</v>
      </c>
      <c r="AS1084" s="151">
        <f>IFERROR(AR1084/AO1076,"-")</f>
        <v>3.7935594814454633E-4</v>
      </c>
      <c r="AT1084" s="183">
        <f t="shared" si="1029"/>
        <v>4</v>
      </c>
      <c r="AU1084" s="151">
        <f>IFERROR(AT1084/AP1076,"-")</f>
        <v>7.5187969924812026E-3</v>
      </c>
      <c r="AV1084" s="186">
        <f t="shared" si="1034"/>
        <v>27776.25</v>
      </c>
      <c r="AW1084" s="86">
        <f t="shared" si="1079"/>
        <v>4.621072088724584E-4</v>
      </c>
      <c r="AX1084" s="98"/>
      <c r="AY1084" s="66"/>
      <c r="AZ1084" s="66"/>
      <c r="BA1084" s="66"/>
      <c r="BB1084" s="66"/>
      <c r="BC1084" s="66"/>
      <c r="BD1084" s="66"/>
      <c r="BE1084" s="66"/>
      <c r="BF1084" s="66"/>
      <c r="BG1084" s="66"/>
      <c r="BH1084" s="66"/>
      <c r="BI1084" s="66"/>
      <c r="BP1084" s="132"/>
      <c r="BQ1084" s="132"/>
      <c r="BR1084" s="132"/>
      <c r="BS1084" s="132"/>
      <c r="BU1084" s="66"/>
      <c r="BV1084" s="124"/>
    </row>
    <row r="1085" spans="2:74" s="10" customFormat="1" ht="14.25" customHeight="1">
      <c r="B1085" s="505"/>
      <c r="C1085" s="507"/>
      <c r="D1085" s="494"/>
      <c r="E1085" s="501"/>
      <c r="F1085" s="501"/>
      <c r="G1085" s="101" t="s">
        <v>152</v>
      </c>
      <c r="H1085" s="183">
        <v>31130</v>
      </c>
      <c r="I1085" s="151">
        <f>IFERROR(H1085/E1076,"-")</f>
        <v>1.4553028937386726E-4</v>
      </c>
      <c r="J1085" s="183">
        <v>8</v>
      </c>
      <c r="K1085" s="151">
        <f>IFERROR(J1085/F1076,"-")</f>
        <v>2.0671834625322998E-2</v>
      </c>
      <c r="L1085" s="186">
        <f t="shared" si="1030"/>
        <v>3891.25</v>
      </c>
      <c r="M1085" s="86">
        <f t="shared" si="1075"/>
        <v>9.2421441774491681E-4</v>
      </c>
      <c r="N1085" s="501"/>
      <c r="O1085" s="501"/>
      <c r="P1085" s="101" t="s">
        <v>152</v>
      </c>
      <c r="Q1085" s="183">
        <v>20774</v>
      </c>
      <c r="R1085" s="151">
        <f>IFERROR(Q1085/N1076,"-")</f>
        <v>7.478281341626856E-4</v>
      </c>
      <c r="S1085" s="183">
        <v>3</v>
      </c>
      <c r="T1085" s="151">
        <f>IFERROR(S1085/O1076,"-")</f>
        <v>5.1724137931034482E-2</v>
      </c>
      <c r="U1085" s="186">
        <f t="shared" si="1031"/>
        <v>6924.666666666667</v>
      </c>
      <c r="V1085" s="86">
        <f t="shared" si="1076"/>
        <v>3.465804066543438E-4</v>
      </c>
      <c r="W1085" s="501"/>
      <c r="X1085" s="501"/>
      <c r="Y1085" s="101" t="s">
        <v>152</v>
      </c>
      <c r="Z1085" s="183">
        <v>0</v>
      </c>
      <c r="AA1085" s="151">
        <f>IFERROR(Z1085/W1076,"-")</f>
        <v>0</v>
      </c>
      <c r="AB1085" s="183">
        <v>0</v>
      </c>
      <c r="AC1085" s="151">
        <f>IFERROR(AB1085/X1076,"-")</f>
        <v>0</v>
      </c>
      <c r="AD1085" s="186" t="str">
        <f t="shared" si="1032"/>
        <v>-</v>
      </c>
      <c r="AE1085" s="86">
        <f t="shared" si="1077"/>
        <v>0</v>
      </c>
      <c r="AF1085" s="501"/>
      <c r="AG1085" s="501"/>
      <c r="AH1085" s="101" t="s">
        <v>152</v>
      </c>
      <c r="AI1085" s="183">
        <v>0</v>
      </c>
      <c r="AJ1085" s="151">
        <f>IFERROR(AI1085/AF1076,"-")</f>
        <v>0</v>
      </c>
      <c r="AK1085" s="183">
        <v>0</v>
      </c>
      <c r="AL1085" s="151">
        <f>IFERROR(AK1085/AG1076,"-")</f>
        <v>0</v>
      </c>
      <c r="AM1085" s="186" t="str">
        <f t="shared" si="1033"/>
        <v>-</v>
      </c>
      <c r="AN1085" s="86">
        <f t="shared" si="1078"/>
        <v>0</v>
      </c>
      <c r="AO1085" s="501"/>
      <c r="AP1085" s="520"/>
      <c r="AQ1085" s="101" t="s">
        <v>152</v>
      </c>
      <c r="AR1085" s="183">
        <f t="shared" si="1028"/>
        <v>51904</v>
      </c>
      <c r="AS1085" s="151">
        <f>IFERROR(AR1085/AO1076,"-")</f>
        <v>1.7722056732365359E-4</v>
      </c>
      <c r="AT1085" s="183">
        <f t="shared" si="1029"/>
        <v>11</v>
      </c>
      <c r="AU1085" s="151">
        <f>IFERROR(AT1085/AP1076,"-")</f>
        <v>2.0676691729323307E-2</v>
      </c>
      <c r="AV1085" s="186">
        <f t="shared" si="1034"/>
        <v>4718.545454545455</v>
      </c>
      <c r="AW1085" s="86">
        <f t="shared" si="1079"/>
        <v>1.2707948243992607E-3</v>
      </c>
      <c r="AX1085" s="98"/>
      <c r="AY1085" s="66"/>
      <c r="AZ1085" s="66"/>
      <c r="BA1085" s="66"/>
      <c r="BB1085" s="66"/>
      <c r="BC1085" s="66"/>
      <c r="BD1085" s="66"/>
      <c r="BE1085" s="66"/>
      <c r="BF1085" s="66"/>
      <c r="BG1085" s="66"/>
      <c r="BH1085" s="66"/>
      <c r="BI1085" s="66"/>
      <c r="BP1085" s="132"/>
      <c r="BQ1085" s="132"/>
      <c r="BR1085" s="132"/>
      <c r="BS1085" s="132"/>
      <c r="BU1085" s="66"/>
      <c r="BV1085" s="124"/>
    </row>
    <row r="1086" spans="2:74" s="10" customFormat="1" ht="14.25" customHeight="1">
      <c r="B1086" s="505"/>
      <c r="C1086" s="507"/>
      <c r="D1086" s="494"/>
      <c r="E1086" s="501"/>
      <c r="F1086" s="501"/>
      <c r="G1086" s="101" t="s">
        <v>153</v>
      </c>
      <c r="H1086" s="183">
        <v>3130</v>
      </c>
      <c r="I1086" s="151">
        <f>IFERROR(H1086/E1076,"-")</f>
        <v>1.4632502593646146E-5</v>
      </c>
      <c r="J1086" s="183">
        <v>2</v>
      </c>
      <c r="K1086" s="151">
        <f>IFERROR(J1086/F1076,"-")</f>
        <v>5.1679586563307496E-3</v>
      </c>
      <c r="L1086" s="186">
        <f t="shared" si="1030"/>
        <v>1565</v>
      </c>
      <c r="M1086" s="86">
        <f t="shared" si="1075"/>
        <v>2.310536044362292E-4</v>
      </c>
      <c r="N1086" s="501"/>
      <c r="O1086" s="501"/>
      <c r="P1086" s="101" t="s">
        <v>153</v>
      </c>
      <c r="Q1086" s="183">
        <v>0</v>
      </c>
      <c r="R1086" s="151">
        <f>IFERROR(Q1086/N1076,"-")</f>
        <v>0</v>
      </c>
      <c r="S1086" s="183">
        <v>0</v>
      </c>
      <c r="T1086" s="151">
        <f>IFERROR(S1086/O1076,"-")</f>
        <v>0</v>
      </c>
      <c r="U1086" s="186" t="str">
        <f t="shared" si="1031"/>
        <v>-</v>
      </c>
      <c r="V1086" s="86">
        <f t="shared" si="1076"/>
        <v>0</v>
      </c>
      <c r="W1086" s="501"/>
      <c r="X1086" s="501"/>
      <c r="Y1086" s="101" t="s">
        <v>153</v>
      </c>
      <c r="Z1086" s="183">
        <v>3276</v>
      </c>
      <c r="AA1086" s="151">
        <f>IFERROR(Z1086/W1076,"-")</f>
        <v>1.5370575857029246E-4</v>
      </c>
      <c r="AB1086" s="183">
        <v>1</v>
      </c>
      <c r="AC1086" s="151">
        <f>IFERROR(AB1086/X1076,"-")</f>
        <v>2.9411764705882353E-2</v>
      </c>
      <c r="AD1086" s="186">
        <f t="shared" si="1032"/>
        <v>3276</v>
      </c>
      <c r="AE1086" s="86">
        <f t="shared" si="1077"/>
        <v>1.155268022181146E-4</v>
      </c>
      <c r="AF1086" s="501"/>
      <c r="AG1086" s="501"/>
      <c r="AH1086" s="101" t="s">
        <v>153</v>
      </c>
      <c r="AI1086" s="183">
        <v>0</v>
      </c>
      <c r="AJ1086" s="151">
        <f>IFERROR(AI1086/AF1076,"-")</f>
        <v>0</v>
      </c>
      <c r="AK1086" s="183">
        <v>0</v>
      </c>
      <c r="AL1086" s="151">
        <f>IFERROR(AK1086/AG1076,"-")</f>
        <v>0</v>
      </c>
      <c r="AM1086" s="186" t="str">
        <f t="shared" si="1033"/>
        <v>-</v>
      </c>
      <c r="AN1086" s="86">
        <f t="shared" si="1078"/>
        <v>0</v>
      </c>
      <c r="AO1086" s="501"/>
      <c r="AP1086" s="520"/>
      <c r="AQ1086" s="101" t="s">
        <v>153</v>
      </c>
      <c r="AR1086" s="183">
        <f t="shared" si="1028"/>
        <v>6406</v>
      </c>
      <c r="AS1086" s="151">
        <f>IFERROR(AR1086/AO1076,"-")</f>
        <v>2.1872590826821149E-5</v>
      </c>
      <c r="AT1086" s="183">
        <f t="shared" si="1029"/>
        <v>3</v>
      </c>
      <c r="AU1086" s="151">
        <f>IFERROR(AT1086/AP1076,"-")</f>
        <v>5.6390977443609019E-3</v>
      </c>
      <c r="AV1086" s="186">
        <f t="shared" si="1034"/>
        <v>2135.3333333333335</v>
      </c>
      <c r="AW1086" s="86">
        <f t="shared" si="1079"/>
        <v>3.465804066543438E-4</v>
      </c>
      <c r="AX1086" s="98"/>
      <c r="AY1086" s="66"/>
      <c r="AZ1086" s="66"/>
      <c r="BA1086" s="66"/>
      <c r="BB1086" s="66"/>
      <c r="BC1086" s="66"/>
      <c r="BD1086" s="66"/>
      <c r="BE1086" s="66"/>
      <c r="BF1086" s="66"/>
      <c r="BG1086" s="66"/>
      <c r="BH1086" s="66"/>
      <c r="BI1086" s="66"/>
      <c r="BP1086" s="132"/>
      <c r="BQ1086" s="132"/>
      <c r="BR1086" s="132"/>
      <c r="BS1086" s="132"/>
      <c r="BU1086" s="66"/>
      <c r="BV1086" s="124"/>
    </row>
    <row r="1087" spans="2:74" s="10" customFormat="1" ht="14.25" customHeight="1">
      <c r="B1087" s="505"/>
      <c r="C1087" s="507"/>
      <c r="D1087" s="494"/>
      <c r="E1087" s="501"/>
      <c r="F1087" s="501"/>
      <c r="G1087" s="101" t="s">
        <v>154</v>
      </c>
      <c r="H1087" s="183">
        <v>0</v>
      </c>
      <c r="I1087" s="151">
        <f>IFERROR(H1087/E1076,"-")</f>
        <v>0</v>
      </c>
      <c r="J1087" s="183">
        <v>0</v>
      </c>
      <c r="K1087" s="151">
        <f>IFERROR(J1087/F1076,"-")</f>
        <v>0</v>
      </c>
      <c r="L1087" s="186" t="str">
        <f t="shared" si="1030"/>
        <v>-</v>
      </c>
      <c r="M1087" s="86">
        <f t="shared" si="1075"/>
        <v>0</v>
      </c>
      <c r="N1087" s="501"/>
      <c r="O1087" s="501"/>
      <c r="P1087" s="101" t="s">
        <v>154</v>
      </c>
      <c r="Q1087" s="183">
        <v>0</v>
      </c>
      <c r="R1087" s="151">
        <f>IFERROR(Q1087/N1076,"-")</f>
        <v>0</v>
      </c>
      <c r="S1087" s="183">
        <v>0</v>
      </c>
      <c r="T1087" s="151">
        <f>IFERROR(S1087/O1076,"-")</f>
        <v>0</v>
      </c>
      <c r="U1087" s="186" t="str">
        <f t="shared" si="1031"/>
        <v>-</v>
      </c>
      <c r="V1087" s="86">
        <f t="shared" si="1076"/>
        <v>0</v>
      </c>
      <c r="W1087" s="501"/>
      <c r="X1087" s="501"/>
      <c r="Y1087" s="101" t="s">
        <v>154</v>
      </c>
      <c r="Z1087" s="183">
        <v>0</v>
      </c>
      <c r="AA1087" s="151">
        <f>IFERROR(Z1087/W1076,"-")</f>
        <v>0</v>
      </c>
      <c r="AB1087" s="183">
        <v>0</v>
      </c>
      <c r="AC1087" s="151">
        <f>IFERROR(AB1087/X1076,"-")</f>
        <v>0</v>
      </c>
      <c r="AD1087" s="186" t="str">
        <f t="shared" si="1032"/>
        <v>-</v>
      </c>
      <c r="AE1087" s="86">
        <f t="shared" si="1077"/>
        <v>0</v>
      </c>
      <c r="AF1087" s="501"/>
      <c r="AG1087" s="501"/>
      <c r="AH1087" s="101" t="s">
        <v>154</v>
      </c>
      <c r="AI1087" s="183">
        <v>0</v>
      </c>
      <c r="AJ1087" s="151">
        <f>IFERROR(AI1087/AF1076,"-")</f>
        <v>0</v>
      </c>
      <c r="AK1087" s="183">
        <v>0</v>
      </c>
      <c r="AL1087" s="151">
        <f>IFERROR(AK1087/AG1076,"-")</f>
        <v>0</v>
      </c>
      <c r="AM1087" s="186" t="str">
        <f t="shared" si="1033"/>
        <v>-</v>
      </c>
      <c r="AN1087" s="86">
        <f t="shared" si="1078"/>
        <v>0</v>
      </c>
      <c r="AO1087" s="501"/>
      <c r="AP1087" s="520"/>
      <c r="AQ1087" s="101" t="s">
        <v>154</v>
      </c>
      <c r="AR1087" s="183">
        <f t="shared" si="1028"/>
        <v>0</v>
      </c>
      <c r="AS1087" s="151">
        <f>IFERROR(AR1087/AO1076,"-")</f>
        <v>0</v>
      </c>
      <c r="AT1087" s="183">
        <f t="shared" si="1029"/>
        <v>0</v>
      </c>
      <c r="AU1087" s="151">
        <f>IFERROR(AT1087/AP1076,"-")</f>
        <v>0</v>
      </c>
      <c r="AV1087" s="186" t="str">
        <f t="shared" si="1034"/>
        <v>-</v>
      </c>
      <c r="AW1087" s="86">
        <f t="shared" si="1079"/>
        <v>0</v>
      </c>
      <c r="AX1087" s="98"/>
      <c r="AY1087" s="66"/>
      <c r="AZ1087" s="66"/>
      <c r="BA1087" s="66"/>
      <c r="BB1087" s="66"/>
      <c r="BC1087" s="66"/>
      <c r="BD1087" s="66"/>
      <c r="BE1087" s="66"/>
      <c r="BF1087" s="66"/>
      <c r="BG1087" s="66"/>
      <c r="BH1087" s="66"/>
      <c r="BI1087" s="66"/>
      <c r="BP1087" s="132"/>
      <c r="BQ1087" s="132"/>
      <c r="BR1087" s="132"/>
      <c r="BS1087" s="132"/>
      <c r="BU1087" s="66"/>
      <c r="BV1087" s="124"/>
    </row>
    <row r="1088" spans="2:74" s="10" customFormat="1" ht="14.25" customHeight="1">
      <c r="B1088" s="505"/>
      <c r="C1088" s="507"/>
      <c r="D1088" s="494"/>
      <c r="E1088" s="501"/>
      <c r="F1088" s="501"/>
      <c r="G1088" s="101" t="s">
        <v>155</v>
      </c>
      <c r="H1088" s="183">
        <v>1171856</v>
      </c>
      <c r="I1088" s="151">
        <f>IFERROR(H1088/E1076,"-")</f>
        <v>5.4783341723258147E-3</v>
      </c>
      <c r="J1088" s="183">
        <v>38</v>
      </c>
      <c r="K1088" s="151">
        <f>IFERROR(J1088/F1076,"-")</f>
        <v>9.8191214470284241E-2</v>
      </c>
      <c r="L1088" s="186">
        <f t="shared" si="1030"/>
        <v>30838.315789473683</v>
      </c>
      <c r="M1088" s="86">
        <f t="shared" si="1075"/>
        <v>4.3900184842883549E-3</v>
      </c>
      <c r="N1088" s="501"/>
      <c r="O1088" s="501"/>
      <c r="P1088" s="101" t="s">
        <v>155</v>
      </c>
      <c r="Q1088" s="183">
        <v>162434</v>
      </c>
      <c r="R1088" s="151">
        <f>IFERROR(Q1088/N1076,"-")</f>
        <v>5.8473435614027954E-3</v>
      </c>
      <c r="S1088" s="183">
        <v>4</v>
      </c>
      <c r="T1088" s="151">
        <f>IFERROR(S1088/O1076,"-")</f>
        <v>6.8965517241379309E-2</v>
      </c>
      <c r="U1088" s="186">
        <f t="shared" si="1031"/>
        <v>40608.5</v>
      </c>
      <c r="V1088" s="86">
        <f t="shared" si="1076"/>
        <v>4.621072088724584E-4</v>
      </c>
      <c r="W1088" s="501"/>
      <c r="X1088" s="501"/>
      <c r="Y1088" s="101" t="s">
        <v>155</v>
      </c>
      <c r="Z1088" s="183">
        <v>95577</v>
      </c>
      <c r="AA1088" s="151">
        <f>IFERROR(Z1088/W1076,"-")</f>
        <v>4.4843514306693658E-3</v>
      </c>
      <c r="AB1088" s="183">
        <v>6</v>
      </c>
      <c r="AC1088" s="151">
        <f>IFERROR(AB1088/X1076,"-")</f>
        <v>0.17647058823529413</v>
      </c>
      <c r="AD1088" s="186">
        <f t="shared" si="1032"/>
        <v>15929.5</v>
      </c>
      <c r="AE1088" s="86">
        <f t="shared" si="1077"/>
        <v>6.9316081330868761E-4</v>
      </c>
      <c r="AF1088" s="501"/>
      <c r="AG1088" s="501"/>
      <c r="AH1088" s="101" t="s">
        <v>155</v>
      </c>
      <c r="AI1088" s="183">
        <v>202478</v>
      </c>
      <c r="AJ1088" s="151">
        <f>IFERROR(AI1088/AF1076,"-")</f>
        <v>6.7768144172728811E-3</v>
      </c>
      <c r="AK1088" s="183">
        <v>9</v>
      </c>
      <c r="AL1088" s="151">
        <f>IFERROR(AK1088/AG1076,"-")</f>
        <v>0.16981132075471697</v>
      </c>
      <c r="AM1088" s="186">
        <f t="shared" si="1033"/>
        <v>22497.555555555555</v>
      </c>
      <c r="AN1088" s="86">
        <f t="shared" si="1078"/>
        <v>1.0397412199630314E-3</v>
      </c>
      <c r="AO1088" s="501"/>
      <c r="AP1088" s="520"/>
      <c r="AQ1088" s="101" t="s">
        <v>155</v>
      </c>
      <c r="AR1088" s="183">
        <f t="shared" si="1028"/>
        <v>1632345</v>
      </c>
      <c r="AS1088" s="151">
        <f>IFERROR(AR1088/AO1076,"-")</f>
        <v>5.5734646071194773E-3</v>
      </c>
      <c r="AT1088" s="183">
        <f t="shared" si="1029"/>
        <v>57</v>
      </c>
      <c r="AU1088" s="151">
        <f>IFERROR(AT1088/AP1076,"-")</f>
        <v>0.10714285714285714</v>
      </c>
      <c r="AV1088" s="186">
        <f t="shared" si="1034"/>
        <v>28637.63157894737</v>
      </c>
      <c r="AW1088" s="86">
        <f t="shared" si="1079"/>
        <v>6.5850277264325324E-3</v>
      </c>
      <c r="AX1088" s="98"/>
      <c r="AY1088" s="66"/>
      <c r="AZ1088" s="66"/>
      <c r="BA1088" s="66"/>
      <c r="BB1088" s="66"/>
      <c r="BC1088" s="66"/>
      <c r="BD1088" s="66"/>
      <c r="BE1088" s="66"/>
      <c r="BF1088" s="66"/>
      <c r="BG1088" s="66"/>
      <c r="BH1088" s="66"/>
      <c r="BI1088" s="66"/>
      <c r="BP1088" s="132"/>
      <c r="BQ1088" s="132"/>
      <c r="BR1088" s="132"/>
      <c r="BS1088" s="132"/>
      <c r="BU1088" s="66"/>
      <c r="BV1088" s="124"/>
    </row>
    <row r="1089" spans="2:74" s="10" customFormat="1" ht="14.25" customHeight="1">
      <c r="B1089" s="505"/>
      <c r="C1089" s="507"/>
      <c r="D1089" s="494"/>
      <c r="E1089" s="501"/>
      <c r="F1089" s="501"/>
      <c r="G1089" s="101" t="s">
        <v>156</v>
      </c>
      <c r="H1089" s="183">
        <v>2430692</v>
      </c>
      <c r="I1089" s="151">
        <f>IFERROR(H1089/E1076,"-")</f>
        <v>1.1363292969442473E-2</v>
      </c>
      <c r="J1089" s="183">
        <v>26</v>
      </c>
      <c r="K1089" s="151">
        <f>IFERROR(J1089/F1076,"-")</f>
        <v>6.7183462532299745E-2</v>
      </c>
      <c r="L1089" s="186">
        <f t="shared" si="1030"/>
        <v>93488.153846153844</v>
      </c>
      <c r="M1089" s="86">
        <f t="shared" si="1075"/>
        <v>3.0036968576709795E-3</v>
      </c>
      <c r="N1089" s="501"/>
      <c r="O1089" s="501"/>
      <c r="P1089" s="101" t="s">
        <v>156</v>
      </c>
      <c r="Q1089" s="183">
        <v>52219</v>
      </c>
      <c r="R1089" s="151">
        <f>IFERROR(Q1089/N1076,"-")</f>
        <v>1.8797938450871897E-3</v>
      </c>
      <c r="S1089" s="183">
        <v>2</v>
      </c>
      <c r="T1089" s="151">
        <f>IFERROR(S1089/O1076,"-")</f>
        <v>3.4482758620689655E-2</v>
      </c>
      <c r="U1089" s="186">
        <f t="shared" si="1031"/>
        <v>26109.5</v>
      </c>
      <c r="V1089" s="86">
        <f t="shared" si="1076"/>
        <v>2.310536044362292E-4</v>
      </c>
      <c r="W1089" s="501"/>
      <c r="X1089" s="501"/>
      <c r="Y1089" s="101" t="s">
        <v>156</v>
      </c>
      <c r="Z1089" s="183">
        <v>374670</v>
      </c>
      <c r="AA1089" s="151">
        <f>IFERROR(Z1089/W1076,"-")</f>
        <v>1.7579040465058451E-2</v>
      </c>
      <c r="AB1089" s="183">
        <v>3</v>
      </c>
      <c r="AC1089" s="151">
        <f>IFERROR(AB1089/X1076,"-")</f>
        <v>8.8235294117647065E-2</v>
      </c>
      <c r="AD1089" s="186">
        <f t="shared" si="1032"/>
        <v>124890</v>
      </c>
      <c r="AE1089" s="86">
        <f t="shared" si="1077"/>
        <v>3.465804066543438E-4</v>
      </c>
      <c r="AF1089" s="501"/>
      <c r="AG1089" s="501"/>
      <c r="AH1089" s="101" t="s">
        <v>156</v>
      </c>
      <c r="AI1089" s="183">
        <v>683392</v>
      </c>
      <c r="AJ1089" s="151">
        <f>IFERROR(AI1089/AF1076,"-")</f>
        <v>2.2872710903154656E-2</v>
      </c>
      <c r="AK1089" s="183">
        <v>6</v>
      </c>
      <c r="AL1089" s="151">
        <f>IFERROR(AK1089/AG1076,"-")</f>
        <v>0.11320754716981132</v>
      </c>
      <c r="AM1089" s="186">
        <f t="shared" si="1033"/>
        <v>113898.66666666667</v>
      </c>
      <c r="AN1089" s="86">
        <f t="shared" si="1078"/>
        <v>6.9316081330868761E-4</v>
      </c>
      <c r="AO1089" s="501"/>
      <c r="AP1089" s="520"/>
      <c r="AQ1089" s="101" t="s">
        <v>156</v>
      </c>
      <c r="AR1089" s="183">
        <f t="shared" si="1028"/>
        <v>3540973</v>
      </c>
      <c r="AS1089" s="151">
        <f>IFERROR(AR1089/AO1076,"-")</f>
        <v>1.2090267492635243E-2</v>
      </c>
      <c r="AT1089" s="183">
        <f t="shared" si="1029"/>
        <v>37</v>
      </c>
      <c r="AU1089" s="151">
        <f>IFERROR(AT1089/AP1076,"-")</f>
        <v>6.9548872180451124E-2</v>
      </c>
      <c r="AV1089" s="186">
        <f t="shared" si="1034"/>
        <v>95701.972972972973</v>
      </c>
      <c r="AW1089" s="86">
        <f t="shared" si="1079"/>
        <v>4.2744916820702406E-3</v>
      </c>
      <c r="AX1089" s="98"/>
      <c r="AY1089" s="66"/>
      <c r="AZ1089" s="66"/>
      <c r="BA1089" s="66"/>
      <c r="BB1089" s="66"/>
      <c r="BC1089" s="66"/>
      <c r="BD1089" s="66"/>
      <c r="BE1089" s="66"/>
      <c r="BF1089" s="66"/>
      <c r="BG1089" s="66"/>
      <c r="BH1089" s="66"/>
      <c r="BI1089" s="66"/>
      <c r="BP1089" s="132"/>
      <c r="BQ1089" s="132"/>
      <c r="BR1089" s="132"/>
      <c r="BS1089" s="132"/>
      <c r="BU1089" s="66"/>
      <c r="BV1089" s="124"/>
    </row>
    <row r="1090" spans="2:74" s="10" customFormat="1" ht="14.25" customHeight="1">
      <c r="B1090" s="505"/>
      <c r="C1090" s="507"/>
      <c r="D1090" s="494"/>
      <c r="E1090" s="501"/>
      <c r="F1090" s="501"/>
      <c r="G1090" s="101" t="s">
        <v>157</v>
      </c>
      <c r="H1090" s="183">
        <v>387906</v>
      </c>
      <c r="I1090" s="151">
        <f>IFERROR(H1090/E1076,"-")</f>
        <v>1.8134298885274448E-3</v>
      </c>
      <c r="J1090" s="183">
        <v>17</v>
      </c>
      <c r="K1090" s="151">
        <f>IFERROR(J1090/F1076,"-")</f>
        <v>4.3927648578811367E-2</v>
      </c>
      <c r="L1090" s="186">
        <f t="shared" si="1030"/>
        <v>22818</v>
      </c>
      <c r="M1090" s="86">
        <f t="shared" si="1075"/>
        <v>1.9639556377079484E-3</v>
      </c>
      <c r="N1090" s="501"/>
      <c r="O1090" s="501"/>
      <c r="P1090" s="101" t="s">
        <v>157</v>
      </c>
      <c r="Q1090" s="183">
        <v>125061</v>
      </c>
      <c r="R1090" s="151">
        <f>IFERROR(Q1090/N1076,"-")</f>
        <v>4.5019800850351213E-3</v>
      </c>
      <c r="S1090" s="183">
        <v>5</v>
      </c>
      <c r="T1090" s="151">
        <f>IFERROR(S1090/O1076,"-")</f>
        <v>8.6206896551724144E-2</v>
      </c>
      <c r="U1090" s="186">
        <f t="shared" si="1031"/>
        <v>25012.2</v>
      </c>
      <c r="V1090" s="86">
        <f t="shared" si="1076"/>
        <v>5.7763401109057306E-4</v>
      </c>
      <c r="W1090" s="501"/>
      <c r="X1090" s="501"/>
      <c r="Y1090" s="101" t="s">
        <v>157</v>
      </c>
      <c r="Z1090" s="183">
        <v>73138</v>
      </c>
      <c r="AA1090" s="151">
        <f>IFERROR(Z1090/W1076,"-")</f>
        <v>3.4315420544304182E-3</v>
      </c>
      <c r="AB1090" s="183">
        <v>2</v>
      </c>
      <c r="AC1090" s="151">
        <f>IFERROR(AB1090/X1076,"-")</f>
        <v>5.8823529411764705E-2</v>
      </c>
      <c r="AD1090" s="186">
        <f t="shared" si="1032"/>
        <v>36569</v>
      </c>
      <c r="AE1090" s="86">
        <f t="shared" si="1077"/>
        <v>2.310536044362292E-4</v>
      </c>
      <c r="AF1090" s="501"/>
      <c r="AG1090" s="501"/>
      <c r="AH1090" s="101" t="s">
        <v>157</v>
      </c>
      <c r="AI1090" s="183">
        <v>35200</v>
      </c>
      <c r="AJ1090" s="151">
        <f>IFERROR(AI1090/AF1076,"-")</f>
        <v>1.1781224008929633E-3</v>
      </c>
      <c r="AK1090" s="183">
        <v>3</v>
      </c>
      <c r="AL1090" s="151">
        <f>IFERROR(AK1090/AG1076,"-")</f>
        <v>5.6603773584905662E-2</v>
      </c>
      <c r="AM1090" s="186">
        <f t="shared" si="1033"/>
        <v>11733.333333333334</v>
      </c>
      <c r="AN1090" s="86">
        <f t="shared" si="1078"/>
        <v>3.465804066543438E-4</v>
      </c>
      <c r="AO1090" s="501"/>
      <c r="AP1090" s="520"/>
      <c r="AQ1090" s="101" t="s">
        <v>157</v>
      </c>
      <c r="AR1090" s="183">
        <f t="shared" si="1028"/>
        <v>621305</v>
      </c>
      <c r="AS1090" s="151">
        <f>IFERROR(AR1090/AO1076,"-")</f>
        <v>2.1213784020696403E-3</v>
      </c>
      <c r="AT1090" s="183">
        <f t="shared" si="1029"/>
        <v>27</v>
      </c>
      <c r="AU1090" s="151">
        <f>IFERROR(AT1090/AP1076,"-")</f>
        <v>5.0751879699248117E-2</v>
      </c>
      <c r="AV1090" s="186">
        <f t="shared" si="1034"/>
        <v>23011.296296296296</v>
      </c>
      <c r="AW1090" s="86">
        <f t="shared" si="1079"/>
        <v>3.1192236598890943E-3</v>
      </c>
      <c r="AX1090" s="98"/>
      <c r="AY1090" s="66"/>
      <c r="AZ1090" s="66"/>
      <c r="BA1090" s="66"/>
      <c r="BB1090" s="66"/>
      <c r="BC1090" s="66"/>
      <c r="BD1090" s="66"/>
      <c r="BE1090" s="66"/>
      <c r="BF1090" s="66"/>
      <c r="BG1090" s="66"/>
      <c r="BH1090" s="66"/>
      <c r="BI1090" s="66"/>
      <c r="BP1090" s="132"/>
      <c r="BQ1090" s="132"/>
      <c r="BR1090" s="132"/>
      <c r="BS1090" s="132"/>
      <c r="BU1090" s="66"/>
      <c r="BV1090" s="124"/>
    </row>
    <row r="1091" spans="2:74" s="10" customFormat="1" ht="14.25" customHeight="1">
      <c r="B1091" s="505"/>
      <c r="C1091" s="507"/>
      <c r="D1091" s="494"/>
      <c r="E1091" s="501"/>
      <c r="F1091" s="501"/>
      <c r="G1091" s="102" t="s">
        <v>158</v>
      </c>
      <c r="H1091" s="184">
        <v>278980</v>
      </c>
      <c r="I1091" s="152">
        <f>IFERROR(H1091/E1076,"-")</f>
        <v>1.304209448426646E-3</v>
      </c>
      <c r="J1091" s="184">
        <v>30</v>
      </c>
      <c r="K1091" s="152">
        <f>IFERROR(J1091/F1076,"-")</f>
        <v>7.7519379844961239E-2</v>
      </c>
      <c r="L1091" s="187">
        <f t="shared" si="1030"/>
        <v>9299.3333333333339</v>
      </c>
      <c r="M1091" s="87">
        <f t="shared" si="1075"/>
        <v>3.4658040665434381E-3</v>
      </c>
      <c r="N1091" s="501"/>
      <c r="O1091" s="501"/>
      <c r="P1091" s="102" t="s">
        <v>158</v>
      </c>
      <c r="Q1091" s="184">
        <v>5161</v>
      </c>
      <c r="R1091" s="152">
        <f>IFERROR(Q1091/N1076,"-")</f>
        <v>1.8578708965118033E-4</v>
      </c>
      <c r="S1091" s="184">
        <v>3</v>
      </c>
      <c r="T1091" s="152">
        <f>IFERROR(S1091/O1076,"-")</f>
        <v>5.1724137931034482E-2</v>
      </c>
      <c r="U1091" s="187">
        <f t="shared" si="1031"/>
        <v>1720.3333333333333</v>
      </c>
      <c r="V1091" s="87">
        <f t="shared" si="1076"/>
        <v>3.465804066543438E-4</v>
      </c>
      <c r="W1091" s="501"/>
      <c r="X1091" s="501"/>
      <c r="Y1091" s="102" t="s">
        <v>158</v>
      </c>
      <c r="Z1091" s="184">
        <v>13336</v>
      </c>
      <c r="AA1091" s="152">
        <f>IFERROR(Z1091/W1076,"-")</f>
        <v>6.2570817957674615E-4</v>
      </c>
      <c r="AB1091" s="184">
        <v>2</v>
      </c>
      <c r="AC1091" s="152">
        <f>IFERROR(AB1091/X1076,"-")</f>
        <v>5.8823529411764705E-2</v>
      </c>
      <c r="AD1091" s="187">
        <f t="shared" si="1032"/>
        <v>6668</v>
      </c>
      <c r="AE1091" s="87">
        <f t="shared" si="1077"/>
        <v>2.310536044362292E-4</v>
      </c>
      <c r="AF1091" s="501"/>
      <c r="AG1091" s="501"/>
      <c r="AH1091" s="102" t="s">
        <v>158</v>
      </c>
      <c r="AI1091" s="184">
        <v>4240</v>
      </c>
      <c r="AJ1091" s="152">
        <f>IFERROR(AI1091/AF1076,"-")</f>
        <v>1.4191019828937965E-4</v>
      </c>
      <c r="AK1091" s="184">
        <v>2</v>
      </c>
      <c r="AL1091" s="152">
        <f>IFERROR(AK1091/AG1076,"-")</f>
        <v>3.7735849056603772E-2</v>
      </c>
      <c r="AM1091" s="187">
        <f t="shared" si="1033"/>
        <v>2120</v>
      </c>
      <c r="AN1091" s="87">
        <f t="shared" si="1078"/>
        <v>2.310536044362292E-4</v>
      </c>
      <c r="AO1091" s="501"/>
      <c r="AP1091" s="520"/>
      <c r="AQ1091" s="102" t="s">
        <v>158</v>
      </c>
      <c r="AR1091" s="184">
        <f t="shared" si="1028"/>
        <v>301717</v>
      </c>
      <c r="AS1091" s="152">
        <f>IFERROR(AR1091/AO1076,"-")</f>
        <v>1.0301799073518571E-3</v>
      </c>
      <c r="AT1091" s="184">
        <f t="shared" si="1029"/>
        <v>37</v>
      </c>
      <c r="AU1091" s="152">
        <f>IFERROR(AT1091/AP1076,"-")</f>
        <v>6.9548872180451124E-2</v>
      </c>
      <c r="AV1091" s="187">
        <f t="shared" si="1034"/>
        <v>8154.5135135135133</v>
      </c>
      <c r="AW1091" s="87">
        <f t="shared" si="1079"/>
        <v>4.2744916820702406E-3</v>
      </c>
      <c r="AX1091" s="98"/>
      <c r="AY1091" s="66"/>
      <c r="AZ1091" s="66"/>
      <c r="BA1091" s="66"/>
      <c r="BB1091" s="66"/>
      <c r="BC1091" s="66"/>
      <c r="BD1091" s="66"/>
      <c r="BE1091" s="66"/>
      <c r="BF1091" s="66"/>
      <c r="BG1091" s="66"/>
      <c r="BH1091" s="66"/>
      <c r="BI1091" s="66"/>
      <c r="BP1091" s="132"/>
      <c r="BQ1091" s="132"/>
      <c r="BR1091" s="132"/>
      <c r="BS1091" s="132"/>
      <c r="BU1091" s="66"/>
      <c r="BV1091" s="124"/>
    </row>
    <row r="1092" spans="2:74" s="10" customFormat="1" ht="14.25" customHeight="1">
      <c r="B1092" s="505"/>
      <c r="C1092" s="508"/>
      <c r="D1092" s="495"/>
      <c r="E1092" s="502"/>
      <c r="F1092" s="502"/>
      <c r="G1092" s="103" t="s">
        <v>81</v>
      </c>
      <c r="H1092" s="174">
        <v>32033096</v>
      </c>
      <c r="I1092" s="152">
        <f>IFERROR(H1092/E1076,"-")</f>
        <v>0.1497521917899412</v>
      </c>
      <c r="J1092" s="184">
        <v>294</v>
      </c>
      <c r="K1092" s="152">
        <f>IFERROR(J1092/F1076,"-")</f>
        <v>0.75968992248062017</v>
      </c>
      <c r="L1092" s="187">
        <f t="shared" si="1030"/>
        <v>108956.10884353741</v>
      </c>
      <c r="M1092" s="88">
        <f t="shared" si="1075"/>
        <v>3.3964879852125693E-2</v>
      </c>
      <c r="N1092" s="502"/>
      <c r="O1092" s="502"/>
      <c r="P1092" s="103" t="s">
        <v>81</v>
      </c>
      <c r="Q1092" s="174">
        <v>2494246</v>
      </c>
      <c r="R1092" s="152">
        <f>IFERROR(Q1092/N1076,"-")</f>
        <v>8.9788549741154411E-2</v>
      </c>
      <c r="S1092" s="184">
        <v>40</v>
      </c>
      <c r="T1092" s="152">
        <f>IFERROR(S1092/O1076,"-")</f>
        <v>0.68965517241379315</v>
      </c>
      <c r="U1092" s="187">
        <f t="shared" si="1031"/>
        <v>62356.15</v>
      </c>
      <c r="V1092" s="88">
        <f t="shared" si="1076"/>
        <v>4.6210720887245845E-3</v>
      </c>
      <c r="W1092" s="502"/>
      <c r="X1092" s="502"/>
      <c r="Y1092" s="103" t="s">
        <v>81</v>
      </c>
      <c r="Z1092" s="174">
        <v>2227625</v>
      </c>
      <c r="AA1092" s="152">
        <f>IFERROR(Z1092/W1076,"-")</f>
        <v>0.10451733529766415</v>
      </c>
      <c r="AB1092" s="184">
        <v>28</v>
      </c>
      <c r="AC1092" s="152">
        <f>IFERROR(AB1092/X1076,"-")</f>
        <v>0.82352941176470584</v>
      </c>
      <c r="AD1092" s="187">
        <f t="shared" si="1032"/>
        <v>79558.03571428571</v>
      </c>
      <c r="AE1092" s="88">
        <f t="shared" si="1077"/>
        <v>3.234750462107209E-3</v>
      </c>
      <c r="AF1092" s="502"/>
      <c r="AG1092" s="502"/>
      <c r="AH1092" s="103" t="s">
        <v>81</v>
      </c>
      <c r="AI1092" s="174">
        <v>5743627</v>
      </c>
      <c r="AJ1092" s="152">
        <f>IFERROR(AI1092/AF1076,"-")</f>
        <v>0.19223567133731953</v>
      </c>
      <c r="AK1092" s="184">
        <v>44</v>
      </c>
      <c r="AL1092" s="152">
        <f>IFERROR(AK1092/AG1076,"-")</f>
        <v>0.83018867924528306</v>
      </c>
      <c r="AM1092" s="187">
        <f t="shared" si="1033"/>
        <v>130536.97727272728</v>
      </c>
      <c r="AN1092" s="88">
        <f t="shared" si="1078"/>
        <v>5.0831792975970427E-3</v>
      </c>
      <c r="AO1092" s="502"/>
      <c r="AP1092" s="521"/>
      <c r="AQ1092" s="103" t="s">
        <v>81</v>
      </c>
      <c r="AR1092" s="174">
        <f t="shared" si="1028"/>
        <v>42498594</v>
      </c>
      <c r="AS1092" s="152">
        <f>IFERROR(AR1092/AO1076,"-")</f>
        <v>0.14510683067080804</v>
      </c>
      <c r="AT1092" s="184">
        <f t="shared" si="1029"/>
        <v>406</v>
      </c>
      <c r="AU1092" s="152">
        <f>IFERROR(AT1092/AP1076,"-")</f>
        <v>0.76315789473684215</v>
      </c>
      <c r="AV1092" s="187">
        <f t="shared" si="1034"/>
        <v>104676.33990147783</v>
      </c>
      <c r="AW1092" s="88">
        <f t="shared" si="1079"/>
        <v>4.6903881700554526E-2</v>
      </c>
      <c r="AX1092" s="98"/>
      <c r="AY1092" s="66"/>
      <c r="AZ1092" s="66"/>
      <c r="BA1092" s="66"/>
      <c r="BB1092" s="66"/>
      <c r="BC1092" s="66"/>
      <c r="BD1092" s="66"/>
      <c r="BE1092" s="66"/>
      <c r="BF1092" s="66"/>
      <c r="BG1092" s="66"/>
      <c r="BH1092" s="66"/>
      <c r="BI1092" s="66"/>
      <c r="BP1092" s="132"/>
      <c r="BQ1092" s="132"/>
      <c r="BR1092" s="132"/>
      <c r="BS1092" s="132"/>
      <c r="BU1092" s="66"/>
      <c r="BV1092" s="124"/>
    </row>
    <row r="1093" spans="2:74" s="10" customFormat="1" ht="14.25" customHeight="1">
      <c r="B1093" s="505">
        <v>65</v>
      </c>
      <c r="C1093" s="506" t="s">
        <v>11</v>
      </c>
      <c r="D1093" s="493">
        <f>BL69</f>
        <v>4317</v>
      </c>
      <c r="E1093" s="503">
        <f t="shared" ref="E1093" si="1080">VLOOKUP(C1093,$AY$5:$BI$78,2,0)</f>
        <v>222765720</v>
      </c>
      <c r="F1093" s="503">
        <f t="shared" ref="F1093" si="1081">VLOOKUP(C1093,$AY$5:$BI$78,7,0)</f>
        <v>362</v>
      </c>
      <c r="G1093" s="99" t="s">
        <v>144</v>
      </c>
      <c r="H1093" s="182">
        <v>6099307</v>
      </c>
      <c r="I1093" s="150">
        <f>IFERROR(H1093/E1093,"-")</f>
        <v>2.7379917340962515E-2</v>
      </c>
      <c r="J1093" s="182">
        <v>53</v>
      </c>
      <c r="K1093" s="150">
        <f>IFERROR(J1093/F1093,"-")</f>
        <v>0.14640883977900551</v>
      </c>
      <c r="L1093" s="185">
        <f t="shared" si="1030"/>
        <v>115081.2641509434</v>
      </c>
      <c r="M1093" s="85">
        <f>IFERROR(J1093/$BL$69,0)</f>
        <v>1.2277044243687746E-2</v>
      </c>
      <c r="N1093" s="503">
        <f t="shared" ref="N1093" si="1082">VLOOKUP(C1093,$AY$5:$BI$78,3,0)</f>
        <v>32108420</v>
      </c>
      <c r="O1093" s="503">
        <f t="shared" ref="O1093" si="1083">VLOOKUP(C1093,$AY$5:$BI$78,8,0)</f>
        <v>60</v>
      </c>
      <c r="P1093" s="99" t="s">
        <v>144</v>
      </c>
      <c r="Q1093" s="182">
        <v>267577</v>
      </c>
      <c r="R1093" s="150">
        <f>IFERROR(Q1093/N1093,"-")</f>
        <v>8.3335461539371918E-3</v>
      </c>
      <c r="S1093" s="182">
        <v>7</v>
      </c>
      <c r="T1093" s="150">
        <f>IFERROR(S1093/O1093,"-")</f>
        <v>0.11666666666666667</v>
      </c>
      <c r="U1093" s="185">
        <f t="shared" si="1031"/>
        <v>38225.285714285717</v>
      </c>
      <c r="V1093" s="85">
        <f>IFERROR(S1093/$BL$69,0)</f>
        <v>1.6214964095436647E-3</v>
      </c>
      <c r="W1093" s="503">
        <f t="shared" ref="W1093" si="1084">VLOOKUP(C1093,$AY$5:$BI$78,4,0)</f>
        <v>24204180</v>
      </c>
      <c r="X1093" s="503">
        <f t="shared" ref="X1093" si="1085">VLOOKUP(C1093,$AY$5:$BI$78,9,0)</f>
        <v>28</v>
      </c>
      <c r="Y1093" s="99" t="s">
        <v>144</v>
      </c>
      <c r="Z1093" s="182">
        <v>37740</v>
      </c>
      <c r="AA1093" s="150">
        <f>IFERROR(Z1093/W1093,"-")</f>
        <v>1.5592348098551572E-3</v>
      </c>
      <c r="AB1093" s="182">
        <v>4</v>
      </c>
      <c r="AC1093" s="150">
        <f>IFERROR(AB1093/X1093,"-")</f>
        <v>0.14285714285714285</v>
      </c>
      <c r="AD1093" s="185">
        <f t="shared" si="1032"/>
        <v>9435</v>
      </c>
      <c r="AE1093" s="85">
        <f>IFERROR(AB1093/$BL$69,0)</f>
        <v>9.2656937688209403E-4</v>
      </c>
      <c r="AF1093" s="503">
        <f t="shared" ref="AF1093" si="1086">VLOOKUP(C1093,$AY$5:$BI$78,5,0)</f>
        <v>58332210</v>
      </c>
      <c r="AG1093" s="503">
        <f t="shared" ref="AG1093" si="1087">VLOOKUP(C1093,$AY$5:$BI$78,10,0)</f>
        <v>48</v>
      </c>
      <c r="AH1093" s="99" t="s">
        <v>144</v>
      </c>
      <c r="AI1093" s="182">
        <v>2510181</v>
      </c>
      <c r="AJ1093" s="150">
        <f>IFERROR(AI1093/AF1093,"-")</f>
        <v>4.3032502968771459E-2</v>
      </c>
      <c r="AK1093" s="182">
        <v>9</v>
      </c>
      <c r="AL1093" s="150">
        <f>IFERROR(AK1093/AG1093,"-")</f>
        <v>0.1875</v>
      </c>
      <c r="AM1093" s="185">
        <f t="shared" si="1033"/>
        <v>278909</v>
      </c>
      <c r="AN1093" s="85">
        <f>IFERROR(AK1093/$BL$69,0)</f>
        <v>2.0847810979847115E-3</v>
      </c>
      <c r="AO1093" s="503">
        <f t="shared" ref="AO1093" si="1088">VLOOKUP(C1093,$AY$5:$BI$78,6,0)</f>
        <v>337410530</v>
      </c>
      <c r="AP1093" s="519">
        <f t="shared" ref="AP1093" si="1089">VLOOKUP(C1093,$AY$5:$BI$78,11,0)</f>
        <v>498</v>
      </c>
      <c r="AQ1093" s="99" t="s">
        <v>144</v>
      </c>
      <c r="AR1093" s="182">
        <f t="shared" ref="AR1093:AR1156" si="1090">SUM(H1093,Q1093,Z1093,AI1093)</f>
        <v>8914805</v>
      </c>
      <c r="AS1093" s="150">
        <f>IFERROR(AR1093/AO1093,"-")</f>
        <v>2.6421241210225418E-2</v>
      </c>
      <c r="AT1093" s="182">
        <f t="shared" ref="AT1093:AT1156" si="1091">SUM(J1093,S1093,AB1093,AK1093)</f>
        <v>73</v>
      </c>
      <c r="AU1093" s="150">
        <f>IFERROR(AT1093/AP1093,"-")</f>
        <v>0.1465863453815261</v>
      </c>
      <c r="AV1093" s="185">
        <f t="shared" si="1034"/>
        <v>122120.61643835617</v>
      </c>
      <c r="AW1093" s="85">
        <f>IFERROR(AT1093/$BL$69,0)</f>
        <v>1.6909891128098216E-2</v>
      </c>
      <c r="AX1093" s="98"/>
      <c r="AY1093" s="66"/>
      <c r="AZ1093" s="66"/>
      <c r="BA1093" s="66"/>
      <c r="BB1093" s="66"/>
      <c r="BC1093" s="66"/>
      <c r="BD1093" s="66"/>
      <c r="BE1093" s="66"/>
      <c r="BF1093" s="66"/>
      <c r="BG1093" s="66"/>
      <c r="BH1093" s="66"/>
      <c r="BI1093" s="66"/>
      <c r="BP1093" s="132"/>
      <c r="BQ1093" s="132"/>
      <c r="BR1093" s="132"/>
      <c r="BS1093" s="132"/>
      <c r="BU1093" s="66"/>
      <c r="BV1093" s="124"/>
    </row>
    <row r="1094" spans="2:74" s="10" customFormat="1" ht="14.25" customHeight="1">
      <c r="B1094" s="505"/>
      <c r="C1094" s="507"/>
      <c r="D1094" s="494"/>
      <c r="E1094" s="501"/>
      <c r="F1094" s="501"/>
      <c r="G1094" s="100" t="s">
        <v>145</v>
      </c>
      <c r="H1094" s="183">
        <v>3498554</v>
      </c>
      <c r="I1094" s="151">
        <f>IFERROR(H1094/E1093,"-")</f>
        <v>1.5705082451644713E-2</v>
      </c>
      <c r="J1094" s="183">
        <v>70</v>
      </c>
      <c r="K1094" s="151">
        <f>IFERROR(J1094/F1093,"-")</f>
        <v>0.19337016574585636</v>
      </c>
      <c r="L1094" s="186">
        <f t="shared" ref="L1094:L1157" si="1092">IFERROR(H1094/J1094,"-")</f>
        <v>49979.342857142859</v>
      </c>
      <c r="M1094" s="86">
        <f t="shared" ref="M1094:M1109" si="1093">IFERROR(J1094/$BL$69,0)</f>
        <v>1.6214964095436647E-2</v>
      </c>
      <c r="N1094" s="501"/>
      <c r="O1094" s="501"/>
      <c r="P1094" s="100" t="s">
        <v>145</v>
      </c>
      <c r="Q1094" s="183">
        <v>1511036</v>
      </c>
      <c r="R1094" s="151">
        <f>IFERROR(Q1094/N1093,"-")</f>
        <v>4.7060428386074431E-2</v>
      </c>
      <c r="S1094" s="183">
        <v>13</v>
      </c>
      <c r="T1094" s="151">
        <f>IFERROR(S1094/O1093,"-")</f>
        <v>0.21666666666666667</v>
      </c>
      <c r="U1094" s="186">
        <f t="shared" ref="U1094:U1157" si="1094">IFERROR(Q1094/S1094,"-")</f>
        <v>116233.53846153847</v>
      </c>
      <c r="V1094" s="86">
        <f t="shared" ref="V1094:V1109" si="1095">IFERROR(S1094/$BL$69,0)</f>
        <v>3.0113504748668055E-3</v>
      </c>
      <c r="W1094" s="501"/>
      <c r="X1094" s="501"/>
      <c r="Y1094" s="100" t="s">
        <v>145</v>
      </c>
      <c r="Z1094" s="183">
        <v>444169</v>
      </c>
      <c r="AA1094" s="151">
        <f>IFERROR(Z1094/W1093,"-")</f>
        <v>1.835092120451922E-2</v>
      </c>
      <c r="AB1094" s="183">
        <v>9</v>
      </c>
      <c r="AC1094" s="151">
        <f>IFERROR(AB1094/X1093,"-")</f>
        <v>0.32142857142857145</v>
      </c>
      <c r="AD1094" s="186">
        <f t="shared" ref="AD1094:AD1157" si="1096">IFERROR(Z1094/AB1094,"-")</f>
        <v>49352.111111111109</v>
      </c>
      <c r="AE1094" s="86">
        <f t="shared" ref="AE1094:AE1109" si="1097">IFERROR(AB1094/$BL$69,0)</f>
        <v>2.0847810979847115E-3</v>
      </c>
      <c r="AF1094" s="501"/>
      <c r="AG1094" s="501"/>
      <c r="AH1094" s="100" t="s">
        <v>145</v>
      </c>
      <c r="AI1094" s="183">
        <v>564752</v>
      </c>
      <c r="AJ1094" s="151">
        <f>IFERROR(AI1094/AF1093,"-")</f>
        <v>9.6816492980464821E-3</v>
      </c>
      <c r="AK1094" s="183">
        <v>16</v>
      </c>
      <c r="AL1094" s="151">
        <f>IFERROR(AK1094/AG1093,"-")</f>
        <v>0.33333333333333331</v>
      </c>
      <c r="AM1094" s="186">
        <f t="shared" ref="AM1094:AM1157" si="1098">IFERROR(AI1094/AK1094,"-")</f>
        <v>35297</v>
      </c>
      <c r="AN1094" s="86">
        <f t="shared" ref="AN1094:AN1109" si="1099">IFERROR(AK1094/$BL$69,0)</f>
        <v>3.7062775075283761E-3</v>
      </c>
      <c r="AO1094" s="501"/>
      <c r="AP1094" s="520"/>
      <c r="AQ1094" s="100" t="s">
        <v>145</v>
      </c>
      <c r="AR1094" s="183">
        <f t="shared" si="1090"/>
        <v>6018511</v>
      </c>
      <c r="AS1094" s="151">
        <f>IFERROR(AR1094/AO1093,"-")</f>
        <v>1.783735380161372E-2</v>
      </c>
      <c r="AT1094" s="183">
        <f t="shared" si="1091"/>
        <v>108</v>
      </c>
      <c r="AU1094" s="151">
        <f>IFERROR(AT1094/AP1093,"-")</f>
        <v>0.21686746987951808</v>
      </c>
      <c r="AV1094" s="186">
        <f t="shared" ref="AV1094:AV1157" si="1100">IFERROR(AR1094/AT1094,"-")</f>
        <v>55726.953703703701</v>
      </c>
      <c r="AW1094" s="86">
        <f t="shared" ref="AW1094:AW1109" si="1101">IFERROR(AT1094/$BL$69,0)</f>
        <v>2.5017373175816541E-2</v>
      </c>
      <c r="AX1094" s="98"/>
      <c r="AY1094" s="66"/>
      <c r="AZ1094" s="66"/>
      <c r="BA1094" s="66"/>
      <c r="BB1094" s="66"/>
      <c r="BC1094" s="66"/>
      <c r="BD1094" s="66"/>
      <c r="BE1094" s="66"/>
      <c r="BF1094" s="66"/>
      <c r="BG1094" s="66"/>
      <c r="BH1094" s="66"/>
      <c r="BI1094" s="66"/>
      <c r="BP1094" s="132"/>
      <c r="BQ1094" s="132"/>
      <c r="BR1094" s="132"/>
      <c r="BS1094" s="132"/>
      <c r="BU1094" s="66"/>
      <c r="BV1094" s="124"/>
    </row>
    <row r="1095" spans="2:74" s="10" customFormat="1" ht="14.25" customHeight="1">
      <c r="B1095" s="505"/>
      <c r="C1095" s="507"/>
      <c r="D1095" s="494"/>
      <c r="E1095" s="501"/>
      <c r="F1095" s="501"/>
      <c r="G1095" s="101" t="s">
        <v>146</v>
      </c>
      <c r="H1095" s="183">
        <v>8961957</v>
      </c>
      <c r="I1095" s="151">
        <f>IFERROR(H1095/E1093,"-")</f>
        <v>4.0230413368807373E-2</v>
      </c>
      <c r="J1095" s="183">
        <v>94</v>
      </c>
      <c r="K1095" s="151">
        <f>IFERROR(J1095/F1093,"-")</f>
        <v>0.25966850828729282</v>
      </c>
      <c r="L1095" s="186">
        <f t="shared" si="1092"/>
        <v>95339.968085106389</v>
      </c>
      <c r="M1095" s="86">
        <f t="shared" si="1093"/>
        <v>2.1774380356729212E-2</v>
      </c>
      <c r="N1095" s="501"/>
      <c r="O1095" s="501"/>
      <c r="P1095" s="101" t="s">
        <v>146</v>
      </c>
      <c r="Q1095" s="183">
        <v>1013909</v>
      </c>
      <c r="R1095" s="151">
        <f>IFERROR(Q1095/N1093,"-")</f>
        <v>3.1577667166431733E-2</v>
      </c>
      <c r="S1095" s="183">
        <v>23</v>
      </c>
      <c r="T1095" s="151">
        <f>IFERROR(S1095/O1093,"-")</f>
        <v>0.38333333333333336</v>
      </c>
      <c r="U1095" s="186">
        <f t="shared" si="1094"/>
        <v>44083</v>
      </c>
      <c r="V1095" s="86">
        <f t="shared" si="1095"/>
        <v>5.3277739170720408E-3</v>
      </c>
      <c r="W1095" s="501"/>
      <c r="X1095" s="501"/>
      <c r="Y1095" s="101" t="s">
        <v>146</v>
      </c>
      <c r="Z1095" s="183">
        <v>389980</v>
      </c>
      <c r="AA1095" s="151">
        <f>IFERROR(Z1095/W1093,"-")</f>
        <v>1.6112093035169958E-2</v>
      </c>
      <c r="AB1095" s="183">
        <v>9</v>
      </c>
      <c r="AC1095" s="151">
        <f>IFERROR(AB1095/X1093,"-")</f>
        <v>0.32142857142857145</v>
      </c>
      <c r="AD1095" s="186">
        <f t="shared" si="1096"/>
        <v>43331.111111111109</v>
      </c>
      <c r="AE1095" s="86">
        <f t="shared" si="1097"/>
        <v>2.0847810979847115E-3</v>
      </c>
      <c r="AF1095" s="501"/>
      <c r="AG1095" s="501"/>
      <c r="AH1095" s="101" t="s">
        <v>146</v>
      </c>
      <c r="AI1095" s="183">
        <v>364852</v>
      </c>
      <c r="AJ1095" s="151">
        <f>IFERROR(AI1095/AF1093,"-")</f>
        <v>6.2547261624409569E-3</v>
      </c>
      <c r="AK1095" s="183">
        <v>16</v>
      </c>
      <c r="AL1095" s="151">
        <f>IFERROR(AK1095/AG1093,"-")</f>
        <v>0.33333333333333331</v>
      </c>
      <c r="AM1095" s="186">
        <f t="shared" si="1098"/>
        <v>22803.25</v>
      </c>
      <c r="AN1095" s="86">
        <f t="shared" si="1099"/>
        <v>3.7062775075283761E-3</v>
      </c>
      <c r="AO1095" s="501"/>
      <c r="AP1095" s="520"/>
      <c r="AQ1095" s="101" t="s">
        <v>146</v>
      </c>
      <c r="AR1095" s="183">
        <f t="shared" si="1090"/>
        <v>10730698</v>
      </c>
      <c r="AS1095" s="151">
        <f>IFERROR(AR1095/AO1093,"-")</f>
        <v>3.180309162254065E-2</v>
      </c>
      <c r="AT1095" s="183">
        <f t="shared" si="1091"/>
        <v>142</v>
      </c>
      <c r="AU1095" s="151">
        <f>IFERROR(AT1095/AP1093,"-")</f>
        <v>0.28514056224899598</v>
      </c>
      <c r="AV1095" s="186">
        <f t="shared" si="1100"/>
        <v>75568.295774647893</v>
      </c>
      <c r="AW1095" s="86">
        <f t="shared" si="1101"/>
        <v>3.2893212879314342E-2</v>
      </c>
      <c r="AX1095" s="98"/>
      <c r="AY1095" s="66"/>
      <c r="AZ1095" s="66"/>
      <c r="BA1095" s="66"/>
      <c r="BB1095" s="66"/>
      <c r="BC1095" s="66"/>
      <c r="BD1095" s="66"/>
      <c r="BE1095" s="66"/>
      <c r="BF1095" s="66"/>
      <c r="BG1095" s="66"/>
      <c r="BH1095" s="66"/>
      <c r="BI1095" s="66"/>
      <c r="BP1095" s="132"/>
      <c r="BQ1095" s="132"/>
      <c r="BR1095" s="132"/>
      <c r="BS1095" s="132"/>
      <c r="BU1095" s="66"/>
      <c r="BV1095" s="124"/>
    </row>
    <row r="1096" spans="2:74" s="10" customFormat="1" ht="14.25" customHeight="1">
      <c r="B1096" s="505"/>
      <c r="C1096" s="507"/>
      <c r="D1096" s="494"/>
      <c r="E1096" s="501"/>
      <c r="F1096" s="501"/>
      <c r="G1096" s="101" t="s">
        <v>147</v>
      </c>
      <c r="H1096" s="183">
        <v>1445856</v>
      </c>
      <c r="I1096" s="151">
        <f>IFERROR(H1096/E1093,"-")</f>
        <v>6.4904779783891342E-3</v>
      </c>
      <c r="J1096" s="183">
        <v>26</v>
      </c>
      <c r="K1096" s="151">
        <f>IFERROR(J1096/F1093,"-")</f>
        <v>7.18232044198895E-2</v>
      </c>
      <c r="L1096" s="186">
        <f t="shared" si="1092"/>
        <v>55609.846153846156</v>
      </c>
      <c r="M1096" s="86">
        <f t="shared" si="1093"/>
        <v>6.022700949733611E-3</v>
      </c>
      <c r="N1096" s="501"/>
      <c r="O1096" s="501"/>
      <c r="P1096" s="101" t="s">
        <v>147</v>
      </c>
      <c r="Q1096" s="183">
        <v>31773</v>
      </c>
      <c r="R1096" s="151">
        <f>IFERROR(Q1096/N1093,"-")</f>
        <v>9.8955351898349399E-4</v>
      </c>
      <c r="S1096" s="183">
        <v>5</v>
      </c>
      <c r="T1096" s="151">
        <f>IFERROR(S1096/O1093,"-")</f>
        <v>8.3333333333333329E-2</v>
      </c>
      <c r="U1096" s="186">
        <f t="shared" si="1094"/>
        <v>6354.6</v>
      </c>
      <c r="V1096" s="86">
        <f t="shared" si="1095"/>
        <v>1.1582117211026176E-3</v>
      </c>
      <c r="W1096" s="501"/>
      <c r="X1096" s="501"/>
      <c r="Y1096" s="101" t="s">
        <v>147</v>
      </c>
      <c r="Z1096" s="183">
        <v>121265</v>
      </c>
      <c r="AA1096" s="151">
        <f>IFERROR(Z1096/W1093,"-")</f>
        <v>5.010085034898931E-3</v>
      </c>
      <c r="AB1096" s="183">
        <v>5</v>
      </c>
      <c r="AC1096" s="151">
        <f>IFERROR(AB1096/X1093,"-")</f>
        <v>0.17857142857142858</v>
      </c>
      <c r="AD1096" s="186">
        <f t="shared" si="1096"/>
        <v>24253</v>
      </c>
      <c r="AE1096" s="86">
        <f t="shared" si="1097"/>
        <v>1.1582117211026176E-3</v>
      </c>
      <c r="AF1096" s="501"/>
      <c r="AG1096" s="501"/>
      <c r="AH1096" s="101" t="s">
        <v>147</v>
      </c>
      <c r="AI1096" s="183">
        <v>10217</v>
      </c>
      <c r="AJ1096" s="151">
        <f>IFERROR(AI1096/AF1093,"-")</f>
        <v>1.7515194435458557E-4</v>
      </c>
      <c r="AK1096" s="183">
        <v>2</v>
      </c>
      <c r="AL1096" s="151">
        <f>IFERROR(AK1096/AG1093,"-")</f>
        <v>4.1666666666666664E-2</v>
      </c>
      <c r="AM1096" s="186">
        <f t="shared" si="1098"/>
        <v>5108.5</v>
      </c>
      <c r="AN1096" s="86">
        <f t="shared" si="1099"/>
        <v>4.6328468844104701E-4</v>
      </c>
      <c r="AO1096" s="501"/>
      <c r="AP1096" s="520"/>
      <c r="AQ1096" s="101" t="s">
        <v>147</v>
      </c>
      <c r="AR1096" s="183">
        <f t="shared" si="1090"/>
        <v>1609111</v>
      </c>
      <c r="AS1096" s="151">
        <f>IFERROR(AR1096/AO1093,"-")</f>
        <v>4.7690005406766647E-3</v>
      </c>
      <c r="AT1096" s="183">
        <f t="shared" si="1091"/>
        <v>38</v>
      </c>
      <c r="AU1096" s="151">
        <f>IFERROR(AT1096/AP1093,"-")</f>
        <v>7.6305220883534142E-2</v>
      </c>
      <c r="AV1096" s="186">
        <f t="shared" si="1100"/>
        <v>42345.026315789473</v>
      </c>
      <c r="AW1096" s="86">
        <f t="shared" si="1101"/>
        <v>8.8024090803798926E-3</v>
      </c>
      <c r="AX1096" s="98"/>
      <c r="AY1096" s="66"/>
      <c r="AZ1096" s="66"/>
      <c r="BA1096" s="66"/>
      <c r="BB1096" s="66"/>
      <c r="BC1096" s="66"/>
      <c r="BD1096" s="66"/>
      <c r="BE1096" s="66"/>
      <c r="BF1096" s="66"/>
      <c r="BG1096" s="66"/>
      <c r="BH1096" s="66"/>
      <c r="BI1096" s="66"/>
      <c r="BP1096" s="132"/>
      <c r="BQ1096" s="132"/>
      <c r="BR1096" s="132"/>
      <c r="BS1096" s="132"/>
      <c r="BU1096" s="66"/>
      <c r="BV1096" s="124"/>
    </row>
    <row r="1097" spans="2:74" s="10" customFormat="1" ht="14.25" customHeight="1">
      <c r="B1097" s="505"/>
      <c r="C1097" s="507"/>
      <c r="D1097" s="494"/>
      <c r="E1097" s="501"/>
      <c r="F1097" s="501"/>
      <c r="G1097" s="101" t="s">
        <v>148</v>
      </c>
      <c r="H1097" s="183">
        <v>5339598</v>
      </c>
      <c r="I1097" s="151">
        <f>IFERROR(H1097/E1093,"-")</f>
        <v>2.3969567669567832E-2</v>
      </c>
      <c r="J1097" s="183">
        <v>123</v>
      </c>
      <c r="K1097" s="151">
        <f>IFERROR(J1097/F1093,"-")</f>
        <v>0.3397790055248619</v>
      </c>
      <c r="L1097" s="186">
        <f t="shared" si="1092"/>
        <v>43411.365853658535</v>
      </c>
      <c r="M1097" s="86">
        <f t="shared" si="1093"/>
        <v>2.8492008339124391E-2</v>
      </c>
      <c r="N1097" s="501"/>
      <c r="O1097" s="501"/>
      <c r="P1097" s="101" t="s">
        <v>148</v>
      </c>
      <c r="Q1097" s="183">
        <v>1949646</v>
      </c>
      <c r="R1097" s="151">
        <f>IFERROR(Q1097/N1093,"-")</f>
        <v>6.0720708150696918E-2</v>
      </c>
      <c r="S1097" s="183">
        <v>25</v>
      </c>
      <c r="T1097" s="151">
        <f>IFERROR(S1097/O1093,"-")</f>
        <v>0.41666666666666669</v>
      </c>
      <c r="U1097" s="186">
        <f t="shared" si="1094"/>
        <v>77985.84</v>
      </c>
      <c r="V1097" s="86">
        <f t="shared" si="1095"/>
        <v>5.7910586055130876E-3</v>
      </c>
      <c r="W1097" s="501"/>
      <c r="X1097" s="501"/>
      <c r="Y1097" s="101" t="s">
        <v>148</v>
      </c>
      <c r="Z1097" s="183">
        <v>682031</v>
      </c>
      <c r="AA1097" s="151">
        <f>IFERROR(Z1097/W1093,"-")</f>
        <v>2.8178232024385869E-2</v>
      </c>
      <c r="AB1097" s="183">
        <v>12</v>
      </c>
      <c r="AC1097" s="151">
        <f>IFERROR(AB1097/X1093,"-")</f>
        <v>0.42857142857142855</v>
      </c>
      <c r="AD1097" s="186">
        <f t="shared" si="1096"/>
        <v>56835.916666666664</v>
      </c>
      <c r="AE1097" s="86">
        <f t="shared" si="1097"/>
        <v>2.7797081306462821E-3</v>
      </c>
      <c r="AF1097" s="501"/>
      <c r="AG1097" s="501"/>
      <c r="AH1097" s="101" t="s">
        <v>148</v>
      </c>
      <c r="AI1097" s="183">
        <v>573613</v>
      </c>
      <c r="AJ1097" s="151">
        <f>IFERROR(AI1097/AF1093,"-")</f>
        <v>9.8335550804606927E-3</v>
      </c>
      <c r="AK1097" s="183">
        <v>17</v>
      </c>
      <c r="AL1097" s="151">
        <f>IFERROR(AK1097/AG1093,"-")</f>
        <v>0.35416666666666669</v>
      </c>
      <c r="AM1097" s="186">
        <f t="shared" si="1098"/>
        <v>33741.941176470587</v>
      </c>
      <c r="AN1097" s="86">
        <f t="shared" si="1099"/>
        <v>3.9379198517488995E-3</v>
      </c>
      <c r="AO1097" s="501"/>
      <c r="AP1097" s="520"/>
      <c r="AQ1097" s="101" t="s">
        <v>148</v>
      </c>
      <c r="AR1097" s="183">
        <f t="shared" si="1090"/>
        <v>8544888</v>
      </c>
      <c r="AS1097" s="151">
        <f>IFERROR(AR1097/AO1093,"-")</f>
        <v>2.5324900203914799E-2</v>
      </c>
      <c r="AT1097" s="183">
        <f t="shared" si="1091"/>
        <v>177</v>
      </c>
      <c r="AU1097" s="151">
        <f>IFERROR(AT1097/AP1093,"-")</f>
        <v>0.35542168674698793</v>
      </c>
      <c r="AV1097" s="186">
        <f t="shared" si="1100"/>
        <v>48276.203389830509</v>
      </c>
      <c r="AW1097" s="86">
        <f t="shared" si="1101"/>
        <v>4.1000694927032663E-2</v>
      </c>
      <c r="AX1097" s="98"/>
      <c r="AY1097" s="66"/>
      <c r="AZ1097" s="66"/>
      <c r="BA1097" s="66"/>
      <c r="BB1097" s="66"/>
      <c r="BC1097" s="66"/>
      <c r="BD1097" s="66"/>
      <c r="BE1097" s="66"/>
      <c r="BF1097" s="66"/>
      <c r="BG1097" s="66"/>
      <c r="BH1097" s="66"/>
      <c r="BI1097" s="66"/>
      <c r="BP1097" s="132"/>
      <c r="BQ1097" s="132"/>
      <c r="BR1097" s="132"/>
      <c r="BS1097" s="132"/>
      <c r="BU1097" s="66"/>
      <c r="BV1097" s="124"/>
    </row>
    <row r="1098" spans="2:74" s="10" customFormat="1" ht="14.25" customHeight="1">
      <c r="B1098" s="505"/>
      <c r="C1098" s="507"/>
      <c r="D1098" s="494"/>
      <c r="E1098" s="501"/>
      <c r="F1098" s="501"/>
      <c r="G1098" s="101" t="s">
        <v>149</v>
      </c>
      <c r="H1098" s="183">
        <v>9834714</v>
      </c>
      <c r="I1098" s="151">
        <f>IFERROR(H1098/E1093,"-")</f>
        <v>4.4148237888666175E-2</v>
      </c>
      <c r="J1098" s="183">
        <v>117</v>
      </c>
      <c r="K1098" s="151">
        <f>IFERROR(J1098/F1093,"-")</f>
        <v>0.32320441988950277</v>
      </c>
      <c r="L1098" s="186">
        <f t="shared" si="1092"/>
        <v>84057.38461538461</v>
      </c>
      <c r="M1098" s="86">
        <f t="shared" si="1093"/>
        <v>2.7102154273801252E-2</v>
      </c>
      <c r="N1098" s="501"/>
      <c r="O1098" s="501"/>
      <c r="P1098" s="101" t="s">
        <v>149</v>
      </c>
      <c r="Q1098" s="183">
        <v>1642799</v>
      </c>
      <c r="R1098" s="151">
        <f>IFERROR(Q1098/N1093,"-")</f>
        <v>5.1164118321611593E-2</v>
      </c>
      <c r="S1098" s="183">
        <v>22</v>
      </c>
      <c r="T1098" s="151">
        <f>IFERROR(S1098/O1093,"-")</f>
        <v>0.36666666666666664</v>
      </c>
      <c r="U1098" s="186">
        <f t="shared" si="1094"/>
        <v>74672.681818181823</v>
      </c>
      <c r="V1098" s="86">
        <f t="shared" si="1095"/>
        <v>5.0961315728515174E-3</v>
      </c>
      <c r="W1098" s="501"/>
      <c r="X1098" s="501"/>
      <c r="Y1098" s="101" t="s">
        <v>149</v>
      </c>
      <c r="Z1098" s="183">
        <v>999041</v>
      </c>
      <c r="AA1098" s="151">
        <f>IFERROR(Z1098/W1093,"-")</f>
        <v>4.1275556536102445E-2</v>
      </c>
      <c r="AB1098" s="183">
        <v>14</v>
      </c>
      <c r="AC1098" s="151">
        <f>IFERROR(AB1098/X1093,"-")</f>
        <v>0.5</v>
      </c>
      <c r="AD1098" s="186">
        <f t="shared" si="1096"/>
        <v>71360.071428571435</v>
      </c>
      <c r="AE1098" s="86">
        <f t="shared" si="1097"/>
        <v>3.2429928190873293E-3</v>
      </c>
      <c r="AF1098" s="501"/>
      <c r="AG1098" s="501"/>
      <c r="AH1098" s="101" t="s">
        <v>149</v>
      </c>
      <c r="AI1098" s="183">
        <v>2238391</v>
      </c>
      <c r="AJ1098" s="151">
        <f>IFERROR(AI1098/AF1093,"-")</f>
        <v>3.8373156100206043E-2</v>
      </c>
      <c r="AK1098" s="183">
        <v>18</v>
      </c>
      <c r="AL1098" s="151">
        <f>IFERROR(AK1098/AG1093,"-")</f>
        <v>0.375</v>
      </c>
      <c r="AM1098" s="186">
        <f t="shared" si="1098"/>
        <v>124355.05555555556</v>
      </c>
      <c r="AN1098" s="86">
        <f t="shared" si="1099"/>
        <v>4.1695621959694229E-3</v>
      </c>
      <c r="AO1098" s="501"/>
      <c r="AP1098" s="520"/>
      <c r="AQ1098" s="101" t="s">
        <v>149</v>
      </c>
      <c r="AR1098" s="183">
        <f t="shared" si="1090"/>
        <v>14714945</v>
      </c>
      <c r="AS1098" s="151">
        <f>IFERROR(AR1098/AO1093,"-")</f>
        <v>4.3611398257191319E-2</v>
      </c>
      <c r="AT1098" s="183">
        <f t="shared" si="1091"/>
        <v>171</v>
      </c>
      <c r="AU1098" s="151">
        <f>IFERROR(AT1098/AP1093,"-")</f>
        <v>0.34337349397590361</v>
      </c>
      <c r="AV1098" s="186">
        <f t="shared" si="1100"/>
        <v>86052.309941520463</v>
      </c>
      <c r="AW1098" s="86">
        <f t="shared" si="1101"/>
        <v>3.9610840861709518E-2</v>
      </c>
      <c r="AX1098" s="98"/>
      <c r="AY1098" s="66"/>
      <c r="AZ1098" s="66"/>
      <c r="BA1098" s="66"/>
      <c r="BB1098" s="66"/>
      <c r="BC1098" s="66"/>
      <c r="BD1098" s="66"/>
      <c r="BE1098" s="66"/>
      <c r="BF1098" s="66"/>
      <c r="BG1098" s="66"/>
      <c r="BH1098" s="66"/>
      <c r="BI1098" s="66"/>
      <c r="BP1098" s="132"/>
      <c r="BQ1098" s="132"/>
      <c r="BR1098" s="132"/>
      <c r="BS1098" s="132"/>
      <c r="BU1098" s="66"/>
      <c r="BV1098" s="124"/>
    </row>
    <row r="1099" spans="2:74" s="10" customFormat="1" ht="14.25" customHeight="1">
      <c r="B1099" s="505"/>
      <c r="C1099" s="507"/>
      <c r="D1099" s="494"/>
      <c r="E1099" s="501"/>
      <c r="F1099" s="501"/>
      <c r="G1099" s="101" t="s">
        <v>150</v>
      </c>
      <c r="H1099" s="183">
        <v>5600627</v>
      </c>
      <c r="I1099" s="151">
        <f>IFERROR(H1099/E1093,"-")</f>
        <v>2.5141332337848033E-2</v>
      </c>
      <c r="J1099" s="183">
        <v>39</v>
      </c>
      <c r="K1099" s="151">
        <f>IFERROR(J1099/F1093,"-")</f>
        <v>0.10773480662983426</v>
      </c>
      <c r="L1099" s="186">
        <f t="shared" si="1092"/>
        <v>143605.8205128205</v>
      </c>
      <c r="M1099" s="86">
        <f t="shared" si="1093"/>
        <v>9.0340514246004169E-3</v>
      </c>
      <c r="N1099" s="501"/>
      <c r="O1099" s="501"/>
      <c r="P1099" s="101" t="s">
        <v>150</v>
      </c>
      <c r="Q1099" s="183">
        <v>702299</v>
      </c>
      <c r="R1099" s="151">
        <f>IFERROR(Q1099/N1093,"-")</f>
        <v>2.1872736185710787E-2</v>
      </c>
      <c r="S1099" s="183">
        <v>9</v>
      </c>
      <c r="T1099" s="151">
        <f>IFERROR(S1099/O1093,"-")</f>
        <v>0.15</v>
      </c>
      <c r="U1099" s="186">
        <f t="shared" si="1094"/>
        <v>78033.222222222219</v>
      </c>
      <c r="V1099" s="86">
        <f t="shared" si="1095"/>
        <v>2.0847810979847115E-3</v>
      </c>
      <c r="W1099" s="501"/>
      <c r="X1099" s="501"/>
      <c r="Y1099" s="101" t="s">
        <v>150</v>
      </c>
      <c r="Z1099" s="183">
        <v>499900</v>
      </c>
      <c r="AA1099" s="151">
        <f>IFERROR(Z1099/W1093,"-")</f>
        <v>2.0653457378023134E-2</v>
      </c>
      <c r="AB1099" s="183">
        <v>3</v>
      </c>
      <c r="AC1099" s="151">
        <f>IFERROR(AB1099/X1093,"-")</f>
        <v>0.10714285714285714</v>
      </c>
      <c r="AD1099" s="186">
        <f t="shared" si="1096"/>
        <v>166633.33333333334</v>
      </c>
      <c r="AE1099" s="86">
        <f t="shared" si="1097"/>
        <v>6.9492703266157052E-4</v>
      </c>
      <c r="AF1099" s="501"/>
      <c r="AG1099" s="501"/>
      <c r="AH1099" s="101" t="s">
        <v>150</v>
      </c>
      <c r="AI1099" s="183">
        <v>1169276</v>
      </c>
      <c r="AJ1099" s="151">
        <f>IFERROR(AI1099/AF1093,"-")</f>
        <v>2.0045117440261565E-2</v>
      </c>
      <c r="AK1099" s="183">
        <v>11</v>
      </c>
      <c r="AL1099" s="151">
        <f>IFERROR(AK1099/AG1093,"-")</f>
        <v>0.22916666666666666</v>
      </c>
      <c r="AM1099" s="186">
        <f t="shared" si="1098"/>
        <v>106297.81818181818</v>
      </c>
      <c r="AN1099" s="86">
        <f t="shared" si="1099"/>
        <v>2.5480657864257587E-3</v>
      </c>
      <c r="AO1099" s="501"/>
      <c r="AP1099" s="520"/>
      <c r="AQ1099" s="101" t="s">
        <v>150</v>
      </c>
      <c r="AR1099" s="183">
        <f t="shared" si="1090"/>
        <v>7972102</v>
      </c>
      <c r="AS1099" s="151">
        <f>IFERROR(AR1099/AO1093,"-")</f>
        <v>2.3627306474400783E-2</v>
      </c>
      <c r="AT1099" s="183">
        <f t="shared" si="1091"/>
        <v>62</v>
      </c>
      <c r="AU1099" s="151">
        <f>IFERROR(AT1099/AP1093,"-")</f>
        <v>0.12449799196787148</v>
      </c>
      <c r="AV1099" s="186">
        <f t="shared" si="1100"/>
        <v>128582.29032258065</v>
      </c>
      <c r="AW1099" s="86">
        <f t="shared" si="1101"/>
        <v>1.4361825341672458E-2</v>
      </c>
      <c r="AX1099" s="98"/>
      <c r="AY1099" s="66"/>
      <c r="AZ1099" s="66"/>
      <c r="BA1099" s="66"/>
      <c r="BB1099" s="66"/>
      <c r="BC1099" s="66"/>
      <c r="BD1099" s="66"/>
      <c r="BE1099" s="66"/>
      <c r="BF1099" s="66"/>
      <c r="BG1099" s="66"/>
      <c r="BH1099" s="66"/>
      <c r="BI1099" s="66"/>
      <c r="BP1099" s="132"/>
      <c r="BQ1099" s="132"/>
      <c r="BR1099" s="132"/>
      <c r="BS1099" s="132"/>
      <c r="BU1099" s="66"/>
      <c r="BV1099" s="124"/>
    </row>
    <row r="1100" spans="2:74" s="10" customFormat="1" ht="14.25" customHeight="1">
      <c r="B1100" s="505"/>
      <c r="C1100" s="507"/>
      <c r="D1100" s="494"/>
      <c r="E1100" s="501"/>
      <c r="F1100" s="501"/>
      <c r="G1100" s="101" t="s">
        <v>160</v>
      </c>
      <c r="H1100" s="183">
        <v>0</v>
      </c>
      <c r="I1100" s="151">
        <f>IFERROR(H1100/E1093,"-")</f>
        <v>0</v>
      </c>
      <c r="J1100" s="183">
        <v>0</v>
      </c>
      <c r="K1100" s="151">
        <f>IFERROR(J1100/F1093,"-")</f>
        <v>0</v>
      </c>
      <c r="L1100" s="186" t="str">
        <f t="shared" si="1092"/>
        <v>-</v>
      </c>
      <c r="M1100" s="86">
        <f t="shared" si="1093"/>
        <v>0</v>
      </c>
      <c r="N1100" s="501"/>
      <c r="O1100" s="501"/>
      <c r="P1100" s="101" t="s">
        <v>160</v>
      </c>
      <c r="Q1100" s="183">
        <v>0</v>
      </c>
      <c r="R1100" s="151">
        <f>IFERROR(Q1100/N1093,"-")</f>
        <v>0</v>
      </c>
      <c r="S1100" s="183">
        <v>0</v>
      </c>
      <c r="T1100" s="151">
        <f>IFERROR(S1100/O1093,"-")</f>
        <v>0</v>
      </c>
      <c r="U1100" s="186" t="str">
        <f t="shared" si="1094"/>
        <v>-</v>
      </c>
      <c r="V1100" s="86">
        <f t="shared" si="1095"/>
        <v>0</v>
      </c>
      <c r="W1100" s="501"/>
      <c r="X1100" s="501"/>
      <c r="Y1100" s="101" t="s">
        <v>160</v>
      </c>
      <c r="Z1100" s="183">
        <v>0</v>
      </c>
      <c r="AA1100" s="151">
        <f>IFERROR(Z1100/W1093,"-")</f>
        <v>0</v>
      </c>
      <c r="AB1100" s="183">
        <v>0</v>
      </c>
      <c r="AC1100" s="151">
        <f>IFERROR(AB1100/X1093,"-")</f>
        <v>0</v>
      </c>
      <c r="AD1100" s="186" t="str">
        <f t="shared" si="1096"/>
        <v>-</v>
      </c>
      <c r="AE1100" s="86">
        <f t="shared" si="1097"/>
        <v>0</v>
      </c>
      <c r="AF1100" s="501"/>
      <c r="AG1100" s="501"/>
      <c r="AH1100" s="101" t="s">
        <v>160</v>
      </c>
      <c r="AI1100" s="183">
        <v>0</v>
      </c>
      <c r="AJ1100" s="151">
        <f>IFERROR(AI1100/AF1093,"-")</f>
        <v>0</v>
      </c>
      <c r="AK1100" s="183">
        <v>0</v>
      </c>
      <c r="AL1100" s="151">
        <f>IFERROR(AK1100/AG1093,"-")</f>
        <v>0</v>
      </c>
      <c r="AM1100" s="186" t="str">
        <f t="shared" si="1098"/>
        <v>-</v>
      </c>
      <c r="AN1100" s="86">
        <f t="shared" si="1099"/>
        <v>0</v>
      </c>
      <c r="AO1100" s="501"/>
      <c r="AP1100" s="520"/>
      <c r="AQ1100" s="101" t="s">
        <v>160</v>
      </c>
      <c r="AR1100" s="183">
        <f t="shared" si="1090"/>
        <v>0</v>
      </c>
      <c r="AS1100" s="151">
        <f>IFERROR(AR1100/AO1093,"-")</f>
        <v>0</v>
      </c>
      <c r="AT1100" s="183">
        <f t="shared" si="1091"/>
        <v>0</v>
      </c>
      <c r="AU1100" s="151">
        <f>IFERROR(AT1100/AP1093,"-")</f>
        <v>0</v>
      </c>
      <c r="AV1100" s="186" t="str">
        <f t="shared" si="1100"/>
        <v>-</v>
      </c>
      <c r="AW1100" s="86">
        <f t="shared" si="1101"/>
        <v>0</v>
      </c>
      <c r="AX1100" s="98"/>
      <c r="AY1100" s="66"/>
      <c r="AZ1100" s="66"/>
      <c r="BA1100" s="66"/>
      <c r="BB1100" s="66"/>
      <c r="BC1100" s="66"/>
      <c r="BD1100" s="66"/>
      <c r="BE1100" s="66"/>
      <c r="BF1100" s="66"/>
      <c r="BG1100" s="66"/>
      <c r="BH1100" s="66"/>
      <c r="BI1100" s="66"/>
      <c r="BP1100" s="132"/>
      <c r="BQ1100" s="132"/>
      <c r="BR1100" s="132"/>
      <c r="BS1100" s="132"/>
      <c r="BU1100" s="66"/>
      <c r="BV1100" s="124"/>
    </row>
    <row r="1101" spans="2:74" s="10" customFormat="1" ht="14.25" customHeight="1">
      <c r="B1101" s="505"/>
      <c r="C1101" s="507"/>
      <c r="D1101" s="494"/>
      <c r="E1101" s="501"/>
      <c r="F1101" s="501"/>
      <c r="G1101" s="101" t="s">
        <v>151</v>
      </c>
      <c r="H1101" s="183">
        <v>130568</v>
      </c>
      <c r="I1101" s="151">
        <f>IFERROR(H1101/E1093,"-")</f>
        <v>5.8612249676476258E-4</v>
      </c>
      <c r="J1101" s="183">
        <v>5</v>
      </c>
      <c r="K1101" s="151">
        <f>IFERROR(J1101/F1093,"-")</f>
        <v>1.3812154696132596E-2</v>
      </c>
      <c r="L1101" s="186">
        <f t="shared" si="1092"/>
        <v>26113.599999999999</v>
      </c>
      <c r="M1101" s="86">
        <f t="shared" si="1093"/>
        <v>1.1582117211026176E-3</v>
      </c>
      <c r="N1101" s="501"/>
      <c r="O1101" s="501"/>
      <c r="P1101" s="101" t="s">
        <v>151</v>
      </c>
      <c r="Q1101" s="183">
        <v>7370</v>
      </c>
      <c r="R1101" s="151">
        <f>IFERROR(Q1101/N1093,"-")</f>
        <v>2.2953480738074311E-4</v>
      </c>
      <c r="S1101" s="183">
        <v>1</v>
      </c>
      <c r="T1101" s="151">
        <f>IFERROR(S1101/O1093,"-")</f>
        <v>1.6666666666666666E-2</v>
      </c>
      <c r="U1101" s="186">
        <f t="shared" si="1094"/>
        <v>7370</v>
      </c>
      <c r="V1101" s="86">
        <f t="shared" si="1095"/>
        <v>2.3164234422052351E-4</v>
      </c>
      <c r="W1101" s="501"/>
      <c r="X1101" s="501"/>
      <c r="Y1101" s="101" t="s">
        <v>151</v>
      </c>
      <c r="Z1101" s="183">
        <v>51622</v>
      </c>
      <c r="AA1101" s="151">
        <f>IFERROR(Z1101/W1093,"-")</f>
        <v>2.132772107958212E-3</v>
      </c>
      <c r="AB1101" s="183">
        <v>2</v>
      </c>
      <c r="AC1101" s="151">
        <f>IFERROR(AB1101/X1093,"-")</f>
        <v>7.1428571428571425E-2</v>
      </c>
      <c r="AD1101" s="186">
        <f t="shared" si="1096"/>
        <v>25811</v>
      </c>
      <c r="AE1101" s="86">
        <f t="shared" si="1097"/>
        <v>4.6328468844104701E-4</v>
      </c>
      <c r="AF1101" s="501"/>
      <c r="AG1101" s="501"/>
      <c r="AH1101" s="101" t="s">
        <v>151</v>
      </c>
      <c r="AI1101" s="183">
        <v>49677</v>
      </c>
      <c r="AJ1101" s="151">
        <f>IFERROR(AI1101/AF1093,"-")</f>
        <v>8.5162211409442565E-4</v>
      </c>
      <c r="AK1101" s="183">
        <v>1</v>
      </c>
      <c r="AL1101" s="151">
        <f>IFERROR(AK1101/AG1093,"-")</f>
        <v>2.0833333333333332E-2</v>
      </c>
      <c r="AM1101" s="186">
        <f t="shared" si="1098"/>
        <v>49677</v>
      </c>
      <c r="AN1101" s="86">
        <f t="shared" si="1099"/>
        <v>2.3164234422052351E-4</v>
      </c>
      <c r="AO1101" s="501"/>
      <c r="AP1101" s="520"/>
      <c r="AQ1101" s="101" t="s">
        <v>151</v>
      </c>
      <c r="AR1101" s="183">
        <f t="shared" si="1090"/>
        <v>239237</v>
      </c>
      <c r="AS1101" s="151">
        <f>IFERROR(AR1101/AO1093,"-")</f>
        <v>7.0903833380659461E-4</v>
      </c>
      <c r="AT1101" s="183">
        <f t="shared" si="1091"/>
        <v>9</v>
      </c>
      <c r="AU1101" s="151">
        <f>IFERROR(AT1101/AP1093,"-")</f>
        <v>1.8072289156626505E-2</v>
      </c>
      <c r="AV1101" s="186">
        <f t="shared" si="1100"/>
        <v>26581.888888888891</v>
      </c>
      <c r="AW1101" s="86">
        <f t="shared" si="1101"/>
        <v>2.0847810979847115E-3</v>
      </c>
      <c r="AX1101" s="98"/>
      <c r="AY1101" s="66"/>
      <c r="AZ1101" s="66"/>
      <c r="BA1101" s="66"/>
      <c r="BB1101" s="66"/>
      <c r="BC1101" s="66"/>
      <c r="BD1101" s="66"/>
      <c r="BE1101" s="66"/>
      <c r="BF1101" s="66"/>
      <c r="BG1101" s="66"/>
      <c r="BH1101" s="66"/>
      <c r="BI1101" s="66"/>
      <c r="BP1101" s="132"/>
      <c r="BQ1101" s="132"/>
      <c r="BR1101" s="132"/>
      <c r="BS1101" s="132"/>
      <c r="BU1101" s="66"/>
      <c r="BV1101" s="124"/>
    </row>
    <row r="1102" spans="2:74" s="10" customFormat="1" ht="14.25" customHeight="1">
      <c r="B1102" s="505"/>
      <c r="C1102" s="507"/>
      <c r="D1102" s="494"/>
      <c r="E1102" s="501"/>
      <c r="F1102" s="501"/>
      <c r="G1102" s="101" t="s">
        <v>152</v>
      </c>
      <c r="H1102" s="183">
        <v>162387</v>
      </c>
      <c r="I1102" s="151">
        <f>IFERROR(H1102/E1093,"-")</f>
        <v>7.2895865665507248E-4</v>
      </c>
      <c r="J1102" s="183">
        <v>16</v>
      </c>
      <c r="K1102" s="151">
        <f>IFERROR(J1102/F1093,"-")</f>
        <v>4.4198895027624308E-2</v>
      </c>
      <c r="L1102" s="186">
        <f t="shared" si="1092"/>
        <v>10149.1875</v>
      </c>
      <c r="M1102" s="86">
        <f t="shared" si="1093"/>
        <v>3.7062775075283761E-3</v>
      </c>
      <c r="N1102" s="501"/>
      <c r="O1102" s="501"/>
      <c r="P1102" s="101" t="s">
        <v>152</v>
      </c>
      <c r="Q1102" s="183">
        <v>94725</v>
      </c>
      <c r="R1102" s="151">
        <f>IFERROR(Q1102/N1093,"-")</f>
        <v>2.9501607366541238E-3</v>
      </c>
      <c r="S1102" s="183">
        <v>2</v>
      </c>
      <c r="T1102" s="151">
        <f>IFERROR(S1102/O1093,"-")</f>
        <v>3.3333333333333333E-2</v>
      </c>
      <c r="U1102" s="186">
        <f t="shared" si="1094"/>
        <v>47362.5</v>
      </c>
      <c r="V1102" s="86">
        <f t="shared" si="1095"/>
        <v>4.6328468844104701E-4</v>
      </c>
      <c r="W1102" s="501"/>
      <c r="X1102" s="501"/>
      <c r="Y1102" s="101" t="s">
        <v>152</v>
      </c>
      <c r="Z1102" s="183">
        <v>5131</v>
      </c>
      <c r="AA1102" s="151">
        <f>IFERROR(Z1102/W1093,"-")</f>
        <v>2.1198817724872316E-4</v>
      </c>
      <c r="AB1102" s="183">
        <v>2</v>
      </c>
      <c r="AC1102" s="151">
        <f>IFERROR(AB1102/X1093,"-")</f>
        <v>7.1428571428571425E-2</v>
      </c>
      <c r="AD1102" s="186">
        <f t="shared" si="1096"/>
        <v>2565.5</v>
      </c>
      <c r="AE1102" s="86">
        <f t="shared" si="1097"/>
        <v>4.6328468844104701E-4</v>
      </c>
      <c r="AF1102" s="501"/>
      <c r="AG1102" s="501"/>
      <c r="AH1102" s="101" t="s">
        <v>152</v>
      </c>
      <c r="AI1102" s="183">
        <v>3959</v>
      </c>
      <c r="AJ1102" s="151">
        <f>IFERROR(AI1102/AF1093,"-")</f>
        <v>6.7869878408515641E-5</v>
      </c>
      <c r="AK1102" s="183">
        <v>2</v>
      </c>
      <c r="AL1102" s="151">
        <f>IFERROR(AK1102/AG1093,"-")</f>
        <v>4.1666666666666664E-2</v>
      </c>
      <c r="AM1102" s="186">
        <f t="shared" si="1098"/>
        <v>1979.5</v>
      </c>
      <c r="AN1102" s="86">
        <f t="shared" si="1099"/>
        <v>4.6328468844104701E-4</v>
      </c>
      <c r="AO1102" s="501"/>
      <c r="AP1102" s="520"/>
      <c r="AQ1102" s="101" t="s">
        <v>152</v>
      </c>
      <c r="AR1102" s="183">
        <f t="shared" si="1090"/>
        <v>266202</v>
      </c>
      <c r="AS1102" s="151">
        <f>IFERROR(AR1102/AO1093,"-")</f>
        <v>7.8895581593141156E-4</v>
      </c>
      <c r="AT1102" s="183">
        <f t="shared" si="1091"/>
        <v>22</v>
      </c>
      <c r="AU1102" s="151">
        <f>IFERROR(AT1102/AP1093,"-")</f>
        <v>4.4176706827309238E-2</v>
      </c>
      <c r="AV1102" s="186">
        <f t="shared" si="1100"/>
        <v>12100.09090909091</v>
      </c>
      <c r="AW1102" s="86">
        <f t="shared" si="1101"/>
        <v>5.0961315728515174E-3</v>
      </c>
      <c r="AX1102" s="98"/>
      <c r="AY1102" s="66"/>
      <c r="AZ1102" s="66"/>
      <c r="BA1102" s="66"/>
      <c r="BB1102" s="66"/>
      <c r="BC1102" s="66"/>
      <c r="BD1102" s="66"/>
      <c r="BE1102" s="66"/>
      <c r="BF1102" s="66"/>
      <c r="BG1102" s="66"/>
      <c r="BH1102" s="66"/>
      <c r="BI1102" s="66"/>
      <c r="BP1102" s="132"/>
      <c r="BQ1102" s="132"/>
      <c r="BR1102" s="132"/>
      <c r="BS1102" s="132"/>
      <c r="BU1102" s="66"/>
      <c r="BV1102" s="124"/>
    </row>
    <row r="1103" spans="2:74" s="10" customFormat="1" ht="14.25" customHeight="1">
      <c r="B1103" s="505"/>
      <c r="C1103" s="507"/>
      <c r="D1103" s="494"/>
      <c r="E1103" s="501"/>
      <c r="F1103" s="501"/>
      <c r="G1103" s="101" t="s">
        <v>153</v>
      </c>
      <c r="H1103" s="183">
        <v>0</v>
      </c>
      <c r="I1103" s="151">
        <f>IFERROR(H1103/E1093,"-")</f>
        <v>0</v>
      </c>
      <c r="J1103" s="183">
        <v>0</v>
      </c>
      <c r="K1103" s="151">
        <f>IFERROR(J1103/F1093,"-")</f>
        <v>0</v>
      </c>
      <c r="L1103" s="186" t="str">
        <f t="shared" si="1092"/>
        <v>-</v>
      </c>
      <c r="M1103" s="86">
        <f t="shared" si="1093"/>
        <v>0</v>
      </c>
      <c r="N1103" s="501"/>
      <c r="O1103" s="501"/>
      <c r="P1103" s="101" t="s">
        <v>153</v>
      </c>
      <c r="Q1103" s="183">
        <v>0</v>
      </c>
      <c r="R1103" s="151">
        <f>IFERROR(Q1103/N1093,"-")</f>
        <v>0</v>
      </c>
      <c r="S1103" s="183">
        <v>0</v>
      </c>
      <c r="T1103" s="151">
        <f>IFERROR(S1103/O1093,"-")</f>
        <v>0</v>
      </c>
      <c r="U1103" s="186" t="str">
        <f t="shared" si="1094"/>
        <v>-</v>
      </c>
      <c r="V1103" s="86">
        <f t="shared" si="1095"/>
        <v>0</v>
      </c>
      <c r="W1103" s="501"/>
      <c r="X1103" s="501"/>
      <c r="Y1103" s="101" t="s">
        <v>153</v>
      </c>
      <c r="Z1103" s="183">
        <v>0</v>
      </c>
      <c r="AA1103" s="151">
        <f>IFERROR(Z1103/W1093,"-")</f>
        <v>0</v>
      </c>
      <c r="AB1103" s="183">
        <v>0</v>
      </c>
      <c r="AC1103" s="151">
        <f>IFERROR(AB1103/X1093,"-")</f>
        <v>0</v>
      </c>
      <c r="AD1103" s="186" t="str">
        <f t="shared" si="1096"/>
        <v>-</v>
      </c>
      <c r="AE1103" s="86">
        <f t="shared" si="1097"/>
        <v>0</v>
      </c>
      <c r="AF1103" s="501"/>
      <c r="AG1103" s="501"/>
      <c r="AH1103" s="101" t="s">
        <v>153</v>
      </c>
      <c r="AI1103" s="183">
        <v>49999</v>
      </c>
      <c r="AJ1103" s="151">
        <f>IFERROR(AI1103/AF1093,"-")</f>
        <v>8.5714222039590137E-4</v>
      </c>
      <c r="AK1103" s="183">
        <v>2</v>
      </c>
      <c r="AL1103" s="151">
        <f>IFERROR(AK1103/AG1093,"-")</f>
        <v>4.1666666666666664E-2</v>
      </c>
      <c r="AM1103" s="186">
        <f t="shared" si="1098"/>
        <v>24999.5</v>
      </c>
      <c r="AN1103" s="86">
        <f t="shared" si="1099"/>
        <v>4.6328468844104701E-4</v>
      </c>
      <c r="AO1103" s="501"/>
      <c r="AP1103" s="520"/>
      <c r="AQ1103" s="101" t="s">
        <v>153</v>
      </c>
      <c r="AR1103" s="183">
        <f t="shared" si="1090"/>
        <v>49999</v>
      </c>
      <c r="AS1103" s="151">
        <f>IFERROR(AR1103/AO1093,"-")</f>
        <v>1.4818446833891048E-4</v>
      </c>
      <c r="AT1103" s="183">
        <f t="shared" si="1091"/>
        <v>2</v>
      </c>
      <c r="AU1103" s="151">
        <f>IFERROR(AT1103/AP1093,"-")</f>
        <v>4.0160642570281121E-3</v>
      </c>
      <c r="AV1103" s="186">
        <f t="shared" si="1100"/>
        <v>24999.5</v>
      </c>
      <c r="AW1103" s="86">
        <f t="shared" si="1101"/>
        <v>4.6328468844104701E-4</v>
      </c>
      <c r="AX1103" s="98"/>
      <c r="AY1103" s="66"/>
      <c r="AZ1103" s="66"/>
      <c r="BA1103" s="66"/>
      <c r="BB1103" s="66"/>
      <c r="BC1103" s="66"/>
      <c r="BD1103" s="66"/>
      <c r="BE1103" s="66"/>
      <c r="BF1103" s="66"/>
      <c r="BG1103" s="66"/>
      <c r="BH1103" s="66"/>
      <c r="BI1103" s="66"/>
      <c r="BP1103" s="132"/>
      <c r="BQ1103" s="132"/>
      <c r="BR1103" s="132"/>
      <c r="BS1103" s="132"/>
      <c r="BU1103" s="66"/>
      <c r="BV1103" s="124"/>
    </row>
    <row r="1104" spans="2:74" s="10" customFormat="1" ht="14.25" customHeight="1">
      <c r="B1104" s="505"/>
      <c r="C1104" s="507"/>
      <c r="D1104" s="494"/>
      <c r="E1104" s="501"/>
      <c r="F1104" s="501"/>
      <c r="G1104" s="101" t="s">
        <v>154</v>
      </c>
      <c r="H1104" s="183">
        <v>4470</v>
      </c>
      <c r="I1104" s="151">
        <f>IFERROR(H1104/E1093,"-")</f>
        <v>2.0065923967116663E-5</v>
      </c>
      <c r="J1104" s="183">
        <v>1</v>
      </c>
      <c r="K1104" s="151">
        <f>IFERROR(J1104/F1093,"-")</f>
        <v>2.7624309392265192E-3</v>
      </c>
      <c r="L1104" s="186">
        <f t="shared" si="1092"/>
        <v>4470</v>
      </c>
      <c r="M1104" s="86">
        <f t="shared" si="1093"/>
        <v>2.3164234422052351E-4</v>
      </c>
      <c r="N1104" s="501"/>
      <c r="O1104" s="501"/>
      <c r="P1104" s="101" t="s">
        <v>154</v>
      </c>
      <c r="Q1104" s="183">
        <v>2175</v>
      </c>
      <c r="R1104" s="151">
        <f>IFERROR(Q1104/N1093,"-")</f>
        <v>6.7739240984140611E-5</v>
      </c>
      <c r="S1104" s="183">
        <v>1</v>
      </c>
      <c r="T1104" s="151">
        <f>IFERROR(S1104/O1093,"-")</f>
        <v>1.6666666666666666E-2</v>
      </c>
      <c r="U1104" s="186">
        <f t="shared" si="1094"/>
        <v>2175</v>
      </c>
      <c r="V1104" s="86">
        <f t="shared" si="1095"/>
        <v>2.3164234422052351E-4</v>
      </c>
      <c r="W1104" s="501"/>
      <c r="X1104" s="501"/>
      <c r="Y1104" s="101" t="s">
        <v>154</v>
      </c>
      <c r="Z1104" s="183">
        <v>0</v>
      </c>
      <c r="AA1104" s="151">
        <f>IFERROR(Z1104/W1093,"-")</f>
        <v>0</v>
      </c>
      <c r="AB1104" s="183">
        <v>0</v>
      </c>
      <c r="AC1104" s="151">
        <f>IFERROR(AB1104/X1093,"-")</f>
        <v>0</v>
      </c>
      <c r="AD1104" s="186" t="str">
        <f t="shared" si="1096"/>
        <v>-</v>
      </c>
      <c r="AE1104" s="86">
        <f t="shared" si="1097"/>
        <v>0</v>
      </c>
      <c r="AF1104" s="501"/>
      <c r="AG1104" s="501"/>
      <c r="AH1104" s="101" t="s">
        <v>154</v>
      </c>
      <c r="AI1104" s="183">
        <v>685489</v>
      </c>
      <c r="AJ1104" s="151">
        <f>IFERROR(AI1104/AF1093,"-")</f>
        <v>1.1751466299665314E-2</v>
      </c>
      <c r="AK1104" s="183">
        <v>1</v>
      </c>
      <c r="AL1104" s="151">
        <f>IFERROR(AK1104/AG1093,"-")</f>
        <v>2.0833333333333332E-2</v>
      </c>
      <c r="AM1104" s="186">
        <f t="shared" si="1098"/>
        <v>685489</v>
      </c>
      <c r="AN1104" s="86">
        <f t="shared" si="1099"/>
        <v>2.3164234422052351E-4</v>
      </c>
      <c r="AO1104" s="501"/>
      <c r="AP1104" s="520"/>
      <c r="AQ1104" s="101" t="s">
        <v>154</v>
      </c>
      <c r="AR1104" s="183">
        <f t="shared" si="1090"/>
        <v>692134</v>
      </c>
      <c r="AS1104" s="151">
        <f>IFERROR(AR1104/AO1093,"-")</f>
        <v>2.0513112024097171E-3</v>
      </c>
      <c r="AT1104" s="183">
        <f t="shared" si="1091"/>
        <v>3</v>
      </c>
      <c r="AU1104" s="151">
        <f>IFERROR(AT1104/AP1093,"-")</f>
        <v>6.024096385542169E-3</v>
      </c>
      <c r="AV1104" s="186">
        <f t="shared" si="1100"/>
        <v>230711.33333333334</v>
      </c>
      <c r="AW1104" s="86">
        <f t="shared" si="1101"/>
        <v>6.9492703266157052E-4</v>
      </c>
      <c r="AX1104" s="98"/>
      <c r="AY1104" s="66"/>
      <c r="AZ1104" s="66"/>
      <c r="BA1104" s="66"/>
      <c r="BB1104" s="66"/>
      <c r="BC1104" s="66"/>
      <c r="BD1104" s="66"/>
      <c r="BE1104" s="66"/>
      <c r="BF1104" s="66"/>
      <c r="BG1104" s="66"/>
      <c r="BH1104" s="66"/>
      <c r="BI1104" s="66"/>
      <c r="BP1104" s="132"/>
      <c r="BQ1104" s="132"/>
      <c r="BR1104" s="132"/>
      <c r="BS1104" s="132"/>
      <c r="BU1104" s="66"/>
      <c r="BV1104" s="124"/>
    </row>
    <row r="1105" spans="2:74" s="10" customFormat="1" ht="14.25" customHeight="1">
      <c r="B1105" s="505"/>
      <c r="C1105" s="507"/>
      <c r="D1105" s="494"/>
      <c r="E1105" s="501"/>
      <c r="F1105" s="501"/>
      <c r="G1105" s="101" t="s">
        <v>155</v>
      </c>
      <c r="H1105" s="183">
        <v>2867998</v>
      </c>
      <c r="I1105" s="151">
        <f>IFERROR(H1105/E1093,"-")</f>
        <v>1.2874503312269052E-2</v>
      </c>
      <c r="J1105" s="183">
        <v>39</v>
      </c>
      <c r="K1105" s="151">
        <f>IFERROR(J1105/F1093,"-")</f>
        <v>0.10773480662983426</v>
      </c>
      <c r="L1105" s="186">
        <f t="shared" si="1092"/>
        <v>73538.41025641025</v>
      </c>
      <c r="M1105" s="86">
        <f t="shared" si="1093"/>
        <v>9.0340514246004169E-3</v>
      </c>
      <c r="N1105" s="501"/>
      <c r="O1105" s="501"/>
      <c r="P1105" s="101" t="s">
        <v>155</v>
      </c>
      <c r="Q1105" s="183">
        <v>534059</v>
      </c>
      <c r="R1105" s="151">
        <f>IFERROR(Q1105/N1093,"-")</f>
        <v>1.6632989103792711E-2</v>
      </c>
      <c r="S1105" s="183">
        <v>7</v>
      </c>
      <c r="T1105" s="151">
        <f>IFERROR(S1105/O1093,"-")</f>
        <v>0.11666666666666667</v>
      </c>
      <c r="U1105" s="186">
        <f t="shared" si="1094"/>
        <v>76294.142857142855</v>
      </c>
      <c r="V1105" s="86">
        <f t="shared" si="1095"/>
        <v>1.6214964095436647E-3</v>
      </c>
      <c r="W1105" s="501"/>
      <c r="X1105" s="501"/>
      <c r="Y1105" s="101" t="s">
        <v>155</v>
      </c>
      <c r="Z1105" s="183">
        <v>24019</v>
      </c>
      <c r="AA1105" s="151">
        <f>IFERROR(Z1105/W1093,"-")</f>
        <v>9.9234925537655064E-4</v>
      </c>
      <c r="AB1105" s="183">
        <v>3</v>
      </c>
      <c r="AC1105" s="151">
        <f>IFERROR(AB1105/X1093,"-")</f>
        <v>0.10714285714285714</v>
      </c>
      <c r="AD1105" s="186">
        <f t="shared" si="1096"/>
        <v>8006.333333333333</v>
      </c>
      <c r="AE1105" s="86">
        <f t="shared" si="1097"/>
        <v>6.9492703266157052E-4</v>
      </c>
      <c r="AF1105" s="501"/>
      <c r="AG1105" s="501"/>
      <c r="AH1105" s="101" t="s">
        <v>155</v>
      </c>
      <c r="AI1105" s="183">
        <v>315087</v>
      </c>
      <c r="AJ1105" s="151">
        <f>IFERROR(AI1105/AF1093,"-")</f>
        <v>5.4015954478666243E-3</v>
      </c>
      <c r="AK1105" s="183">
        <v>7</v>
      </c>
      <c r="AL1105" s="151">
        <f>IFERROR(AK1105/AG1093,"-")</f>
        <v>0.14583333333333334</v>
      </c>
      <c r="AM1105" s="186">
        <f t="shared" si="1098"/>
        <v>45012.428571428572</v>
      </c>
      <c r="AN1105" s="86">
        <f t="shared" si="1099"/>
        <v>1.6214964095436647E-3</v>
      </c>
      <c r="AO1105" s="501"/>
      <c r="AP1105" s="520"/>
      <c r="AQ1105" s="101" t="s">
        <v>155</v>
      </c>
      <c r="AR1105" s="183">
        <f t="shared" si="1090"/>
        <v>3741163</v>
      </c>
      <c r="AS1105" s="151">
        <f>IFERROR(AR1105/AO1093,"-")</f>
        <v>1.1087866759819263E-2</v>
      </c>
      <c r="AT1105" s="183">
        <f t="shared" si="1091"/>
        <v>56</v>
      </c>
      <c r="AU1105" s="151">
        <f>IFERROR(AT1105/AP1093,"-")</f>
        <v>0.11244979919678715</v>
      </c>
      <c r="AV1105" s="186">
        <f t="shared" si="1100"/>
        <v>66806.482142857145</v>
      </c>
      <c r="AW1105" s="86">
        <f t="shared" si="1101"/>
        <v>1.2971971276349317E-2</v>
      </c>
      <c r="AX1105" s="98"/>
      <c r="AY1105" s="66"/>
      <c r="AZ1105" s="66"/>
      <c r="BA1105" s="66"/>
      <c r="BB1105" s="66"/>
      <c r="BC1105" s="66"/>
      <c r="BD1105" s="66"/>
      <c r="BE1105" s="66"/>
      <c r="BF1105" s="66"/>
      <c r="BG1105" s="66"/>
      <c r="BH1105" s="66"/>
      <c r="BI1105" s="66"/>
      <c r="BP1105" s="132"/>
      <c r="BQ1105" s="132"/>
      <c r="BR1105" s="132"/>
      <c r="BS1105" s="132"/>
      <c r="BU1105" s="66"/>
      <c r="BV1105" s="124"/>
    </row>
    <row r="1106" spans="2:74" s="10" customFormat="1" ht="14.25" customHeight="1">
      <c r="B1106" s="505"/>
      <c r="C1106" s="507"/>
      <c r="D1106" s="494"/>
      <c r="E1106" s="501"/>
      <c r="F1106" s="501"/>
      <c r="G1106" s="101" t="s">
        <v>156</v>
      </c>
      <c r="H1106" s="183">
        <v>1031019</v>
      </c>
      <c r="I1106" s="151">
        <f>IFERROR(H1106/E1093,"-")</f>
        <v>4.6282659647992521E-3</v>
      </c>
      <c r="J1106" s="183">
        <v>17</v>
      </c>
      <c r="K1106" s="151">
        <f>IFERROR(J1106/F1093,"-")</f>
        <v>4.6961325966850827E-2</v>
      </c>
      <c r="L1106" s="186">
        <f t="shared" si="1092"/>
        <v>60648.176470588238</v>
      </c>
      <c r="M1106" s="86">
        <f t="shared" si="1093"/>
        <v>3.9379198517488995E-3</v>
      </c>
      <c r="N1106" s="501"/>
      <c r="O1106" s="501"/>
      <c r="P1106" s="101" t="s">
        <v>156</v>
      </c>
      <c r="Q1106" s="183">
        <v>5734</v>
      </c>
      <c r="R1106" s="151">
        <f>IFERROR(Q1106/N1093,"-")</f>
        <v>1.7858244036922402E-4</v>
      </c>
      <c r="S1106" s="183">
        <v>2</v>
      </c>
      <c r="T1106" s="151">
        <f>IFERROR(S1106/O1093,"-")</f>
        <v>3.3333333333333333E-2</v>
      </c>
      <c r="U1106" s="186">
        <f t="shared" si="1094"/>
        <v>2867</v>
      </c>
      <c r="V1106" s="86">
        <f t="shared" si="1095"/>
        <v>4.6328468844104701E-4</v>
      </c>
      <c r="W1106" s="501"/>
      <c r="X1106" s="501"/>
      <c r="Y1106" s="101" t="s">
        <v>156</v>
      </c>
      <c r="Z1106" s="183">
        <v>127551</v>
      </c>
      <c r="AA1106" s="151">
        <f>IFERROR(Z1106/W1093,"-")</f>
        <v>5.2697922424969571E-3</v>
      </c>
      <c r="AB1106" s="183">
        <v>2</v>
      </c>
      <c r="AC1106" s="151">
        <f>IFERROR(AB1106/X1093,"-")</f>
        <v>7.1428571428571425E-2</v>
      </c>
      <c r="AD1106" s="186">
        <f t="shared" si="1096"/>
        <v>63775.5</v>
      </c>
      <c r="AE1106" s="86">
        <f t="shared" si="1097"/>
        <v>4.6328468844104701E-4</v>
      </c>
      <c r="AF1106" s="501"/>
      <c r="AG1106" s="501"/>
      <c r="AH1106" s="101" t="s">
        <v>156</v>
      </c>
      <c r="AI1106" s="183">
        <v>65035</v>
      </c>
      <c r="AJ1106" s="151">
        <f>IFERROR(AI1106/AF1093,"-")</f>
        <v>1.114907184212633E-3</v>
      </c>
      <c r="AK1106" s="183">
        <v>2</v>
      </c>
      <c r="AL1106" s="151">
        <f>IFERROR(AK1106/AG1093,"-")</f>
        <v>4.1666666666666664E-2</v>
      </c>
      <c r="AM1106" s="186">
        <f t="shared" si="1098"/>
        <v>32517.5</v>
      </c>
      <c r="AN1106" s="86">
        <f t="shared" si="1099"/>
        <v>4.6328468844104701E-4</v>
      </c>
      <c r="AO1106" s="501"/>
      <c r="AP1106" s="520"/>
      <c r="AQ1106" s="101" t="s">
        <v>156</v>
      </c>
      <c r="AR1106" s="183">
        <f t="shared" si="1090"/>
        <v>1229339</v>
      </c>
      <c r="AS1106" s="151">
        <f>IFERROR(AR1106/AO1093,"-")</f>
        <v>3.6434517915015872E-3</v>
      </c>
      <c r="AT1106" s="183">
        <f t="shared" si="1091"/>
        <v>23</v>
      </c>
      <c r="AU1106" s="151">
        <f>IFERROR(AT1106/AP1093,"-")</f>
        <v>4.6184738955823292E-2</v>
      </c>
      <c r="AV1106" s="186">
        <f t="shared" si="1100"/>
        <v>53449.521739130432</v>
      </c>
      <c r="AW1106" s="86">
        <f t="shared" si="1101"/>
        <v>5.3277739170720408E-3</v>
      </c>
      <c r="AX1106" s="98"/>
      <c r="AY1106" s="66"/>
      <c r="AZ1106" s="66"/>
      <c r="BA1106" s="66"/>
      <c r="BB1106" s="66"/>
      <c r="BC1106" s="66"/>
      <c r="BD1106" s="66"/>
      <c r="BE1106" s="66"/>
      <c r="BF1106" s="66"/>
      <c r="BG1106" s="66"/>
      <c r="BH1106" s="66"/>
      <c r="BI1106" s="66"/>
      <c r="BP1106" s="132"/>
      <c r="BQ1106" s="132"/>
      <c r="BR1106" s="132"/>
      <c r="BS1106" s="132"/>
      <c r="BU1106" s="66"/>
      <c r="BV1106" s="124"/>
    </row>
    <row r="1107" spans="2:74" s="10" customFormat="1" ht="14.25" customHeight="1">
      <c r="B1107" s="505"/>
      <c r="C1107" s="507"/>
      <c r="D1107" s="494"/>
      <c r="E1107" s="501"/>
      <c r="F1107" s="501"/>
      <c r="G1107" s="101" t="s">
        <v>157</v>
      </c>
      <c r="H1107" s="183">
        <v>467280</v>
      </c>
      <c r="I1107" s="151">
        <f>IFERROR(H1107/E1093,"-")</f>
        <v>2.0976297430322761E-3</v>
      </c>
      <c r="J1107" s="183">
        <v>21</v>
      </c>
      <c r="K1107" s="151">
        <f>IFERROR(J1107/F1093,"-")</f>
        <v>5.8011049723756904E-2</v>
      </c>
      <c r="L1107" s="186">
        <f t="shared" si="1092"/>
        <v>22251.428571428572</v>
      </c>
      <c r="M1107" s="86">
        <f t="shared" si="1093"/>
        <v>4.864489228630994E-3</v>
      </c>
      <c r="N1107" s="501"/>
      <c r="O1107" s="501"/>
      <c r="P1107" s="101" t="s">
        <v>157</v>
      </c>
      <c r="Q1107" s="183">
        <v>91790</v>
      </c>
      <c r="R1107" s="151">
        <f>IFERROR(Q1107/N1093,"-")</f>
        <v>2.8587516919238005E-3</v>
      </c>
      <c r="S1107" s="183">
        <v>3</v>
      </c>
      <c r="T1107" s="151">
        <f>IFERROR(S1107/O1093,"-")</f>
        <v>0.05</v>
      </c>
      <c r="U1107" s="186">
        <f t="shared" si="1094"/>
        <v>30596.666666666668</v>
      </c>
      <c r="V1107" s="86">
        <f t="shared" si="1095"/>
        <v>6.9492703266157052E-4</v>
      </c>
      <c r="W1107" s="501"/>
      <c r="X1107" s="501"/>
      <c r="Y1107" s="101" t="s">
        <v>157</v>
      </c>
      <c r="Z1107" s="183">
        <v>951330</v>
      </c>
      <c r="AA1107" s="151">
        <f>IFERROR(Z1107/W1093,"-")</f>
        <v>3.9304368088487196E-2</v>
      </c>
      <c r="AB1107" s="183">
        <v>3</v>
      </c>
      <c r="AC1107" s="151">
        <f>IFERROR(AB1107/X1093,"-")</f>
        <v>0.10714285714285714</v>
      </c>
      <c r="AD1107" s="186">
        <f t="shared" si="1096"/>
        <v>317110</v>
      </c>
      <c r="AE1107" s="86">
        <f t="shared" si="1097"/>
        <v>6.9492703266157052E-4</v>
      </c>
      <c r="AF1107" s="501"/>
      <c r="AG1107" s="501"/>
      <c r="AH1107" s="101" t="s">
        <v>157</v>
      </c>
      <c r="AI1107" s="183">
        <v>237202</v>
      </c>
      <c r="AJ1107" s="151">
        <f>IFERROR(AI1107/AF1093,"-")</f>
        <v>4.0663983072131158E-3</v>
      </c>
      <c r="AK1107" s="183">
        <v>5</v>
      </c>
      <c r="AL1107" s="151">
        <f>IFERROR(AK1107/AG1093,"-")</f>
        <v>0.10416666666666667</v>
      </c>
      <c r="AM1107" s="186">
        <f t="shared" si="1098"/>
        <v>47440.4</v>
      </c>
      <c r="AN1107" s="86">
        <f t="shared" si="1099"/>
        <v>1.1582117211026176E-3</v>
      </c>
      <c r="AO1107" s="501"/>
      <c r="AP1107" s="520"/>
      <c r="AQ1107" s="101" t="s">
        <v>157</v>
      </c>
      <c r="AR1107" s="183">
        <f t="shared" si="1090"/>
        <v>1747602</v>
      </c>
      <c r="AS1107" s="151">
        <f>IFERROR(AR1107/AO1093,"-")</f>
        <v>5.1794530538214088E-3</v>
      </c>
      <c r="AT1107" s="183">
        <f t="shared" si="1091"/>
        <v>32</v>
      </c>
      <c r="AU1107" s="151">
        <f>IFERROR(AT1107/AP1093,"-")</f>
        <v>6.4257028112449793E-2</v>
      </c>
      <c r="AV1107" s="186">
        <f t="shared" si="1100"/>
        <v>54612.5625</v>
      </c>
      <c r="AW1107" s="86">
        <f t="shared" si="1101"/>
        <v>7.4125550150567522E-3</v>
      </c>
      <c r="AX1107" s="98"/>
      <c r="AY1107" s="66"/>
      <c r="AZ1107" s="66"/>
      <c r="BA1107" s="66"/>
      <c r="BB1107" s="66"/>
      <c r="BC1107" s="66"/>
      <c r="BD1107" s="66"/>
      <c r="BE1107" s="66"/>
      <c r="BF1107" s="66"/>
      <c r="BG1107" s="66"/>
      <c r="BH1107" s="66"/>
      <c r="BI1107" s="66"/>
      <c r="BP1107" s="132"/>
      <c r="BQ1107" s="132"/>
      <c r="BR1107" s="132"/>
      <c r="BS1107" s="132"/>
      <c r="BU1107" s="66"/>
      <c r="BV1107" s="124"/>
    </row>
    <row r="1108" spans="2:74" s="10" customFormat="1" ht="14.25" customHeight="1">
      <c r="B1108" s="505"/>
      <c r="C1108" s="507"/>
      <c r="D1108" s="494"/>
      <c r="E1108" s="501"/>
      <c r="F1108" s="501"/>
      <c r="G1108" s="102" t="s">
        <v>158</v>
      </c>
      <c r="H1108" s="184">
        <v>49935</v>
      </c>
      <c r="I1108" s="152">
        <f>IFERROR(H1108/E1093,"-")</f>
        <v>2.2415926471990394E-4</v>
      </c>
      <c r="J1108" s="184">
        <v>11</v>
      </c>
      <c r="K1108" s="152">
        <f>IFERROR(J1108/F1093,"-")</f>
        <v>3.0386740331491711E-2</v>
      </c>
      <c r="L1108" s="187">
        <f t="shared" si="1092"/>
        <v>4539.545454545455</v>
      </c>
      <c r="M1108" s="87">
        <f t="shared" si="1093"/>
        <v>2.5480657864257587E-3</v>
      </c>
      <c r="N1108" s="501"/>
      <c r="O1108" s="501"/>
      <c r="P1108" s="102" t="s">
        <v>158</v>
      </c>
      <c r="Q1108" s="184">
        <v>9641</v>
      </c>
      <c r="R1108" s="152">
        <f>IFERROR(Q1108/N1093,"-")</f>
        <v>3.0026391831176994E-4</v>
      </c>
      <c r="S1108" s="184">
        <v>2</v>
      </c>
      <c r="T1108" s="152">
        <f>IFERROR(S1108/O1093,"-")</f>
        <v>3.3333333333333333E-2</v>
      </c>
      <c r="U1108" s="187">
        <f t="shared" si="1094"/>
        <v>4820.5</v>
      </c>
      <c r="V1108" s="87">
        <f t="shared" si="1095"/>
        <v>4.6328468844104701E-4</v>
      </c>
      <c r="W1108" s="501"/>
      <c r="X1108" s="501"/>
      <c r="Y1108" s="102" t="s">
        <v>158</v>
      </c>
      <c r="Z1108" s="184">
        <v>39441</v>
      </c>
      <c r="AA1108" s="152">
        <f>IFERROR(Z1108/W1093,"-")</f>
        <v>1.6295119272786767E-3</v>
      </c>
      <c r="AB1108" s="184">
        <v>3</v>
      </c>
      <c r="AC1108" s="152">
        <f>IFERROR(AB1108/X1093,"-")</f>
        <v>0.10714285714285714</v>
      </c>
      <c r="AD1108" s="187">
        <f t="shared" si="1096"/>
        <v>13147</v>
      </c>
      <c r="AE1108" s="87">
        <f t="shared" si="1097"/>
        <v>6.9492703266157052E-4</v>
      </c>
      <c r="AF1108" s="501"/>
      <c r="AG1108" s="501"/>
      <c r="AH1108" s="102" t="s">
        <v>158</v>
      </c>
      <c r="AI1108" s="184">
        <v>5398</v>
      </c>
      <c r="AJ1108" s="152">
        <f>IFERROR(AI1108/AF1093,"-")</f>
        <v>9.2538924892439356E-5</v>
      </c>
      <c r="AK1108" s="184">
        <v>2</v>
      </c>
      <c r="AL1108" s="152">
        <f>IFERROR(AK1108/AG1093,"-")</f>
        <v>4.1666666666666664E-2</v>
      </c>
      <c r="AM1108" s="187">
        <f t="shared" si="1098"/>
        <v>2699</v>
      </c>
      <c r="AN1108" s="87">
        <f t="shared" si="1099"/>
        <v>4.6328468844104701E-4</v>
      </c>
      <c r="AO1108" s="501"/>
      <c r="AP1108" s="520"/>
      <c r="AQ1108" s="102" t="s">
        <v>158</v>
      </c>
      <c r="AR1108" s="184">
        <f t="shared" si="1090"/>
        <v>104415</v>
      </c>
      <c r="AS1108" s="152">
        <f>IFERROR(AR1108/AO1093,"-")</f>
        <v>3.0945981442843527E-4</v>
      </c>
      <c r="AT1108" s="184">
        <f t="shared" si="1091"/>
        <v>18</v>
      </c>
      <c r="AU1108" s="152">
        <f>IFERROR(AT1108/AP1093,"-")</f>
        <v>3.614457831325301E-2</v>
      </c>
      <c r="AV1108" s="187">
        <f t="shared" si="1100"/>
        <v>5800.833333333333</v>
      </c>
      <c r="AW1108" s="87">
        <f t="shared" si="1101"/>
        <v>4.1695621959694229E-3</v>
      </c>
      <c r="AX1108" s="98"/>
      <c r="AY1108" s="66"/>
      <c r="AZ1108" s="66"/>
      <c r="BA1108" s="66"/>
      <c r="BB1108" s="66"/>
      <c r="BC1108" s="66"/>
      <c r="BD1108" s="66"/>
      <c r="BE1108" s="66"/>
      <c r="BF1108" s="66"/>
      <c r="BG1108" s="66"/>
      <c r="BH1108" s="66"/>
      <c r="BI1108" s="66"/>
      <c r="BP1108" s="132"/>
      <c r="BQ1108" s="132"/>
      <c r="BR1108" s="132"/>
      <c r="BS1108" s="132"/>
      <c r="BU1108" s="66"/>
      <c r="BV1108" s="124"/>
    </row>
    <row r="1109" spans="2:74" s="10" customFormat="1" ht="14.25" customHeight="1">
      <c r="B1109" s="505"/>
      <c r="C1109" s="508"/>
      <c r="D1109" s="495"/>
      <c r="E1109" s="502"/>
      <c r="F1109" s="502"/>
      <c r="G1109" s="103" t="s">
        <v>81</v>
      </c>
      <c r="H1109" s="174">
        <v>45494270</v>
      </c>
      <c r="I1109" s="152">
        <f>IFERROR(H1109/E1093,"-")</f>
        <v>0.20422473439809322</v>
      </c>
      <c r="J1109" s="184">
        <v>267</v>
      </c>
      <c r="K1109" s="152">
        <f>IFERROR(J1109/F1093,"-")</f>
        <v>0.73756906077348061</v>
      </c>
      <c r="L1109" s="187">
        <f t="shared" si="1092"/>
        <v>170390.52434456928</v>
      </c>
      <c r="M1109" s="88">
        <f t="shared" si="1093"/>
        <v>6.1848505906879778E-2</v>
      </c>
      <c r="N1109" s="502"/>
      <c r="O1109" s="502"/>
      <c r="P1109" s="103" t="s">
        <v>81</v>
      </c>
      <c r="Q1109" s="174">
        <v>7864533</v>
      </c>
      <c r="R1109" s="152">
        <f>IFERROR(Q1109/N1093,"-")</f>
        <v>0.24493677982286266</v>
      </c>
      <c r="S1109" s="184">
        <v>43</v>
      </c>
      <c r="T1109" s="152">
        <f>IFERROR(S1109/O1093,"-")</f>
        <v>0.71666666666666667</v>
      </c>
      <c r="U1109" s="187">
        <f t="shared" si="1094"/>
        <v>182896.11627906977</v>
      </c>
      <c r="V1109" s="88">
        <f t="shared" si="1095"/>
        <v>9.9606208014825105E-3</v>
      </c>
      <c r="W1109" s="502"/>
      <c r="X1109" s="502"/>
      <c r="Y1109" s="103" t="s">
        <v>81</v>
      </c>
      <c r="Z1109" s="174">
        <v>4373220</v>
      </c>
      <c r="AA1109" s="152">
        <f>IFERROR(Z1109/W1093,"-")</f>
        <v>0.18068036182180103</v>
      </c>
      <c r="AB1109" s="184">
        <v>24</v>
      </c>
      <c r="AC1109" s="152">
        <f>IFERROR(AB1109/X1093,"-")</f>
        <v>0.8571428571428571</v>
      </c>
      <c r="AD1109" s="187">
        <f t="shared" si="1096"/>
        <v>182217.5</v>
      </c>
      <c r="AE1109" s="88">
        <f t="shared" si="1097"/>
        <v>5.5594162612925642E-3</v>
      </c>
      <c r="AF1109" s="502"/>
      <c r="AG1109" s="502"/>
      <c r="AH1109" s="103" t="s">
        <v>81</v>
      </c>
      <c r="AI1109" s="174">
        <v>8843128</v>
      </c>
      <c r="AJ1109" s="152">
        <f>IFERROR(AI1109/AF1093,"-")</f>
        <v>0.15159939937129074</v>
      </c>
      <c r="AK1109" s="184">
        <v>38</v>
      </c>
      <c r="AL1109" s="152">
        <f>IFERROR(AK1109/AG1093,"-")</f>
        <v>0.79166666666666663</v>
      </c>
      <c r="AM1109" s="187">
        <f t="shared" si="1098"/>
        <v>232713.89473684211</v>
      </c>
      <c r="AN1109" s="88">
        <f t="shared" si="1099"/>
        <v>8.8024090803798926E-3</v>
      </c>
      <c r="AO1109" s="502"/>
      <c r="AP1109" s="521"/>
      <c r="AQ1109" s="103" t="s">
        <v>81</v>
      </c>
      <c r="AR1109" s="174">
        <f t="shared" si="1090"/>
        <v>66575151</v>
      </c>
      <c r="AS1109" s="152">
        <f>IFERROR(AR1109/AO1093,"-")</f>
        <v>0.19731201335062068</v>
      </c>
      <c r="AT1109" s="184">
        <f t="shared" si="1091"/>
        <v>372</v>
      </c>
      <c r="AU1109" s="152">
        <f>IFERROR(AT1109/AP1093,"-")</f>
        <v>0.74698795180722888</v>
      </c>
      <c r="AV1109" s="187">
        <f t="shared" si="1100"/>
        <v>178965.45967741936</v>
      </c>
      <c r="AW1109" s="88">
        <f t="shared" si="1101"/>
        <v>8.6170952050034749E-2</v>
      </c>
      <c r="AX1109" s="98"/>
      <c r="AY1109" s="66"/>
      <c r="AZ1109" s="66"/>
      <c r="BA1109" s="66"/>
      <c r="BB1109" s="66"/>
      <c r="BC1109" s="66"/>
      <c r="BD1109" s="66"/>
      <c r="BE1109" s="66"/>
      <c r="BF1109" s="66"/>
      <c r="BG1109" s="66"/>
      <c r="BH1109" s="66"/>
      <c r="BI1109" s="66"/>
      <c r="BP1109" s="132"/>
      <c r="BQ1109" s="132"/>
      <c r="BR1109" s="132"/>
      <c r="BS1109" s="132"/>
      <c r="BU1109" s="66"/>
      <c r="BV1109" s="124"/>
    </row>
    <row r="1110" spans="2:74" s="10" customFormat="1" ht="14.25" customHeight="1">
      <c r="B1110" s="505">
        <v>66</v>
      </c>
      <c r="C1110" s="506" t="s">
        <v>5</v>
      </c>
      <c r="D1110" s="493">
        <f>BL70</f>
        <v>4437</v>
      </c>
      <c r="E1110" s="503">
        <f t="shared" ref="E1110" si="1102">VLOOKUP(C1110,$AY$5:$BI$78,2,0)</f>
        <v>233580170</v>
      </c>
      <c r="F1110" s="503">
        <f t="shared" ref="F1110" si="1103">VLOOKUP(C1110,$AY$5:$BI$78,7,0)</f>
        <v>469</v>
      </c>
      <c r="G1110" s="99" t="s">
        <v>144</v>
      </c>
      <c r="H1110" s="182">
        <v>6803603</v>
      </c>
      <c r="I1110" s="150">
        <f>IFERROR(H1110/E1110,"-")</f>
        <v>2.9127485436798852E-2</v>
      </c>
      <c r="J1110" s="182">
        <v>55</v>
      </c>
      <c r="K1110" s="150">
        <f>IFERROR(J1110/F1110,"-")</f>
        <v>0.11727078891257996</v>
      </c>
      <c r="L1110" s="185">
        <f t="shared" si="1092"/>
        <v>123701.87272727273</v>
      </c>
      <c r="M1110" s="85">
        <f>IFERROR(J1110/$BL$70,0)</f>
        <v>1.2395762902862295E-2</v>
      </c>
      <c r="N1110" s="503">
        <f t="shared" ref="N1110" si="1104">VLOOKUP(C1110,$AY$5:$BI$78,3,0)</f>
        <v>89721280</v>
      </c>
      <c r="O1110" s="503">
        <f t="shared" ref="O1110" si="1105">VLOOKUP(C1110,$AY$5:$BI$78,8,0)</f>
        <v>67</v>
      </c>
      <c r="P1110" s="99" t="s">
        <v>144</v>
      </c>
      <c r="Q1110" s="182">
        <v>523598</v>
      </c>
      <c r="R1110" s="150">
        <f>IFERROR(Q1110/N1110,"-")</f>
        <v>5.835828467895242E-3</v>
      </c>
      <c r="S1110" s="182">
        <v>14</v>
      </c>
      <c r="T1110" s="150">
        <f>IFERROR(S1110/O1110,"-")</f>
        <v>0.20895522388059701</v>
      </c>
      <c r="U1110" s="185">
        <f t="shared" si="1094"/>
        <v>37399.857142857145</v>
      </c>
      <c r="V1110" s="85">
        <f>IFERROR(S1110/$BL$70,0)</f>
        <v>3.1552851025467656E-3</v>
      </c>
      <c r="W1110" s="503">
        <f t="shared" ref="W1110" si="1106">VLOOKUP(C1110,$AY$5:$BI$78,4,0)</f>
        <v>17061480</v>
      </c>
      <c r="X1110" s="503">
        <f t="shared" ref="X1110" si="1107">VLOOKUP(C1110,$AY$5:$BI$78,9,0)</f>
        <v>42</v>
      </c>
      <c r="Y1110" s="99" t="s">
        <v>144</v>
      </c>
      <c r="Z1110" s="182">
        <v>167018</v>
      </c>
      <c r="AA1110" s="150">
        <f>IFERROR(Z1110/W1110,"-")</f>
        <v>9.7891859322872341E-3</v>
      </c>
      <c r="AB1110" s="182">
        <v>10</v>
      </c>
      <c r="AC1110" s="150">
        <f>IFERROR(AB1110/X1110,"-")</f>
        <v>0.23809523809523808</v>
      </c>
      <c r="AD1110" s="185">
        <f t="shared" si="1096"/>
        <v>16701.8</v>
      </c>
      <c r="AE1110" s="85">
        <f>IFERROR(AB1110/$BL$70,0)</f>
        <v>2.25377507324769E-3</v>
      </c>
      <c r="AF1110" s="503">
        <f t="shared" ref="AF1110" si="1108">VLOOKUP(C1110,$AY$5:$BI$78,5,0)</f>
        <v>54917290</v>
      </c>
      <c r="AG1110" s="503">
        <f t="shared" ref="AG1110" si="1109">VLOOKUP(C1110,$AY$5:$BI$78,10,0)</f>
        <v>68</v>
      </c>
      <c r="AH1110" s="99" t="s">
        <v>144</v>
      </c>
      <c r="AI1110" s="182">
        <v>80916</v>
      </c>
      <c r="AJ1110" s="150">
        <f>IFERROR(AI1110/AF1110,"-")</f>
        <v>1.473415749393315E-3</v>
      </c>
      <c r="AK1110" s="182">
        <v>10</v>
      </c>
      <c r="AL1110" s="150">
        <f>IFERROR(AK1110/AG1110,"-")</f>
        <v>0.14705882352941177</v>
      </c>
      <c r="AM1110" s="185">
        <f t="shared" si="1098"/>
        <v>8091.6</v>
      </c>
      <c r="AN1110" s="85">
        <f>IFERROR(AK1110/$BL$70,0)</f>
        <v>2.25377507324769E-3</v>
      </c>
      <c r="AO1110" s="503">
        <f t="shared" ref="AO1110" si="1110">VLOOKUP(C1110,$AY$5:$BI$78,6,0)</f>
        <v>395280220</v>
      </c>
      <c r="AP1110" s="519">
        <f t="shared" ref="AP1110" si="1111">VLOOKUP(C1110,$AY$5:$BI$78,11,0)</f>
        <v>646</v>
      </c>
      <c r="AQ1110" s="99" t="s">
        <v>144</v>
      </c>
      <c r="AR1110" s="182">
        <f t="shared" si="1090"/>
        <v>7575135</v>
      </c>
      <c r="AS1110" s="150">
        <f>IFERROR(AR1110/AO1110,"-")</f>
        <v>1.9163961707975168E-2</v>
      </c>
      <c r="AT1110" s="182">
        <f t="shared" si="1091"/>
        <v>89</v>
      </c>
      <c r="AU1110" s="150">
        <f>IFERROR(AT1110/AP1110,"-")</f>
        <v>0.13777089783281735</v>
      </c>
      <c r="AV1110" s="185">
        <f t="shared" si="1100"/>
        <v>85113.876404494382</v>
      </c>
      <c r="AW1110" s="85">
        <f>IFERROR(AT1110/$BL$70,0)</f>
        <v>2.0058598151904441E-2</v>
      </c>
      <c r="AX1110" s="98"/>
      <c r="AY1110" s="66"/>
      <c r="AZ1110" s="66"/>
      <c r="BA1110" s="66"/>
      <c r="BB1110" s="66"/>
      <c r="BC1110" s="66"/>
      <c r="BD1110" s="66"/>
      <c r="BE1110" s="66"/>
      <c r="BF1110" s="66"/>
      <c r="BG1110" s="66"/>
      <c r="BH1110" s="66"/>
      <c r="BI1110" s="66"/>
      <c r="BP1110" s="132"/>
      <c r="BQ1110" s="132"/>
      <c r="BR1110" s="132"/>
      <c r="BS1110" s="132"/>
      <c r="BU1110" s="66"/>
      <c r="BV1110" s="124"/>
    </row>
    <row r="1111" spans="2:74" s="10" customFormat="1" ht="14.25" customHeight="1">
      <c r="B1111" s="505"/>
      <c r="C1111" s="507"/>
      <c r="D1111" s="494"/>
      <c r="E1111" s="501"/>
      <c r="F1111" s="501"/>
      <c r="G1111" s="100" t="s">
        <v>145</v>
      </c>
      <c r="H1111" s="183">
        <v>7616018</v>
      </c>
      <c r="I1111" s="151">
        <f>IFERROR(H1111/E1110,"-")</f>
        <v>3.2605584626468932E-2</v>
      </c>
      <c r="J1111" s="183">
        <v>92</v>
      </c>
      <c r="K1111" s="151">
        <f>IFERROR(J1111/F1110,"-")</f>
        <v>0.19616204690831557</v>
      </c>
      <c r="L1111" s="186">
        <f t="shared" si="1092"/>
        <v>82782.804347826081</v>
      </c>
      <c r="M1111" s="86">
        <f t="shared" ref="M1111:M1126" si="1112">IFERROR(J1111/$BL$70,0)</f>
        <v>2.0734730673878748E-2</v>
      </c>
      <c r="N1111" s="501"/>
      <c r="O1111" s="501"/>
      <c r="P1111" s="100" t="s">
        <v>145</v>
      </c>
      <c r="Q1111" s="183">
        <v>270885</v>
      </c>
      <c r="R1111" s="151">
        <f>IFERROR(Q1111/N1110,"-")</f>
        <v>3.0191834088858296E-3</v>
      </c>
      <c r="S1111" s="183">
        <v>14</v>
      </c>
      <c r="T1111" s="151">
        <f>IFERROR(S1111/O1110,"-")</f>
        <v>0.20895522388059701</v>
      </c>
      <c r="U1111" s="186">
        <f t="shared" si="1094"/>
        <v>19348.928571428572</v>
      </c>
      <c r="V1111" s="86">
        <f t="shared" ref="V1111:V1126" si="1113">IFERROR(S1111/$BL$70,0)</f>
        <v>3.1552851025467656E-3</v>
      </c>
      <c r="W1111" s="501"/>
      <c r="X1111" s="501"/>
      <c r="Y1111" s="100" t="s">
        <v>145</v>
      </c>
      <c r="Z1111" s="183">
        <v>112972</v>
      </c>
      <c r="AA1111" s="151">
        <f>IFERROR(Z1111/W1110,"-")</f>
        <v>6.621465429728253E-3</v>
      </c>
      <c r="AB1111" s="183">
        <v>4</v>
      </c>
      <c r="AC1111" s="151">
        <f>IFERROR(AB1111/X1110,"-")</f>
        <v>9.5238095238095233E-2</v>
      </c>
      <c r="AD1111" s="186">
        <f t="shared" si="1096"/>
        <v>28243</v>
      </c>
      <c r="AE1111" s="86">
        <f t="shared" ref="AE1111:AE1126" si="1114">IFERROR(AB1111/$BL$70,0)</f>
        <v>9.0151002929907598E-4</v>
      </c>
      <c r="AF1111" s="501"/>
      <c r="AG1111" s="501"/>
      <c r="AH1111" s="100" t="s">
        <v>145</v>
      </c>
      <c r="AI1111" s="183">
        <v>504852</v>
      </c>
      <c r="AJ1111" s="151">
        <f>IFERROR(AI1111/AF1110,"-")</f>
        <v>9.1929518007898784E-3</v>
      </c>
      <c r="AK1111" s="183">
        <v>19</v>
      </c>
      <c r="AL1111" s="151">
        <f>IFERROR(AK1111/AG1110,"-")</f>
        <v>0.27941176470588236</v>
      </c>
      <c r="AM1111" s="186">
        <f t="shared" si="1098"/>
        <v>26571.157894736843</v>
      </c>
      <c r="AN1111" s="86">
        <f t="shared" ref="AN1111:AN1126" si="1115">IFERROR(AK1111/$BL$70,0)</f>
        <v>4.2821726391706104E-3</v>
      </c>
      <c r="AO1111" s="501"/>
      <c r="AP1111" s="520"/>
      <c r="AQ1111" s="100" t="s">
        <v>145</v>
      </c>
      <c r="AR1111" s="183">
        <f t="shared" si="1090"/>
        <v>8504727</v>
      </c>
      <c r="AS1111" s="151">
        <f>IFERROR(AR1111/AO1110,"-")</f>
        <v>2.151569081802272E-2</v>
      </c>
      <c r="AT1111" s="183">
        <f t="shared" si="1091"/>
        <v>129</v>
      </c>
      <c r="AU1111" s="151">
        <f>IFERROR(AT1111/AP1110,"-")</f>
        <v>0.19969040247678019</v>
      </c>
      <c r="AV1111" s="186">
        <f t="shared" si="1100"/>
        <v>65928.116279069771</v>
      </c>
      <c r="AW1111" s="86">
        <f t="shared" ref="AW1111:AW1126" si="1116">IFERROR(AT1111/$BL$70,0)</f>
        <v>2.9073698444895199E-2</v>
      </c>
      <c r="AX1111" s="98"/>
      <c r="AY1111" s="66"/>
      <c r="AZ1111" s="66"/>
      <c r="BA1111" s="66"/>
      <c r="BB1111" s="66"/>
      <c r="BC1111" s="66"/>
      <c r="BD1111" s="66"/>
      <c r="BE1111" s="66"/>
      <c r="BF1111" s="66"/>
      <c r="BG1111" s="66"/>
      <c r="BH1111" s="66"/>
      <c r="BI1111" s="66"/>
      <c r="BP1111" s="132"/>
      <c r="BQ1111" s="132"/>
      <c r="BR1111" s="132"/>
      <c r="BS1111" s="132"/>
      <c r="BU1111" s="66"/>
      <c r="BV1111" s="124"/>
    </row>
    <row r="1112" spans="2:74" s="10" customFormat="1" ht="14.25" customHeight="1">
      <c r="B1112" s="505"/>
      <c r="C1112" s="507"/>
      <c r="D1112" s="494"/>
      <c r="E1112" s="501"/>
      <c r="F1112" s="501"/>
      <c r="G1112" s="101" t="s">
        <v>146</v>
      </c>
      <c r="H1112" s="183">
        <v>6455870</v>
      </c>
      <c r="I1112" s="151">
        <f>IFERROR(H1112/E1110,"-")</f>
        <v>2.7638776014248127E-2</v>
      </c>
      <c r="J1112" s="183">
        <v>109</v>
      </c>
      <c r="K1112" s="151">
        <f>IFERROR(J1112/F1110,"-")</f>
        <v>0.23240938166311301</v>
      </c>
      <c r="L1112" s="186">
        <f t="shared" si="1092"/>
        <v>59228.165137614676</v>
      </c>
      <c r="M1112" s="86">
        <f t="shared" si="1112"/>
        <v>2.4566148298399818E-2</v>
      </c>
      <c r="N1112" s="501"/>
      <c r="O1112" s="501"/>
      <c r="P1112" s="101" t="s">
        <v>146</v>
      </c>
      <c r="Q1112" s="183">
        <v>208650</v>
      </c>
      <c r="R1112" s="151">
        <f>IFERROR(Q1112/N1110,"-")</f>
        <v>2.3255352576334177E-3</v>
      </c>
      <c r="S1112" s="183">
        <v>8</v>
      </c>
      <c r="T1112" s="151">
        <f>IFERROR(S1112/O1110,"-")</f>
        <v>0.11940298507462686</v>
      </c>
      <c r="U1112" s="186">
        <f t="shared" si="1094"/>
        <v>26081.25</v>
      </c>
      <c r="V1112" s="86">
        <f t="shared" si="1113"/>
        <v>1.803020058598152E-3</v>
      </c>
      <c r="W1112" s="501"/>
      <c r="X1112" s="501"/>
      <c r="Y1112" s="101" t="s">
        <v>146</v>
      </c>
      <c r="Z1112" s="183">
        <v>247734</v>
      </c>
      <c r="AA1112" s="151">
        <f>IFERROR(Z1112/W1110,"-")</f>
        <v>1.4520076804591395E-2</v>
      </c>
      <c r="AB1112" s="183">
        <v>11</v>
      </c>
      <c r="AC1112" s="151">
        <f>IFERROR(AB1112/X1110,"-")</f>
        <v>0.26190476190476192</v>
      </c>
      <c r="AD1112" s="186">
        <f t="shared" si="1096"/>
        <v>22521.272727272728</v>
      </c>
      <c r="AE1112" s="86">
        <f t="shared" si="1114"/>
        <v>2.4791525805724587E-3</v>
      </c>
      <c r="AF1112" s="501"/>
      <c r="AG1112" s="501"/>
      <c r="AH1112" s="101" t="s">
        <v>146</v>
      </c>
      <c r="AI1112" s="183">
        <v>410054</v>
      </c>
      <c r="AJ1112" s="151">
        <f>IFERROR(AI1112/AF1110,"-")</f>
        <v>7.4667559160330015E-3</v>
      </c>
      <c r="AK1112" s="183">
        <v>14</v>
      </c>
      <c r="AL1112" s="151">
        <f>IFERROR(AK1112/AG1110,"-")</f>
        <v>0.20588235294117646</v>
      </c>
      <c r="AM1112" s="186">
        <f t="shared" si="1098"/>
        <v>29289.571428571428</v>
      </c>
      <c r="AN1112" s="86">
        <f t="shared" si="1115"/>
        <v>3.1552851025467656E-3</v>
      </c>
      <c r="AO1112" s="501"/>
      <c r="AP1112" s="520"/>
      <c r="AQ1112" s="101" t="s">
        <v>146</v>
      </c>
      <c r="AR1112" s="183">
        <f t="shared" si="1090"/>
        <v>7322308</v>
      </c>
      <c r="AS1112" s="151">
        <f>IFERROR(AR1112/AO1110,"-")</f>
        <v>1.8524347107477322E-2</v>
      </c>
      <c r="AT1112" s="183">
        <f t="shared" si="1091"/>
        <v>142</v>
      </c>
      <c r="AU1112" s="151">
        <f>IFERROR(AT1112/AP1110,"-")</f>
        <v>0.21981424148606812</v>
      </c>
      <c r="AV1112" s="186">
        <f t="shared" si="1100"/>
        <v>51565.549295774646</v>
      </c>
      <c r="AW1112" s="86">
        <f t="shared" si="1116"/>
        <v>3.2003606040117198E-2</v>
      </c>
      <c r="AX1112" s="98"/>
      <c r="AY1112" s="66"/>
      <c r="AZ1112" s="66"/>
      <c r="BA1112" s="66"/>
      <c r="BB1112" s="66"/>
      <c r="BC1112" s="66"/>
      <c r="BD1112" s="66"/>
      <c r="BE1112" s="66"/>
      <c r="BF1112" s="66"/>
      <c r="BG1112" s="66"/>
      <c r="BH1112" s="66"/>
      <c r="BI1112" s="66"/>
      <c r="BP1112" s="132"/>
      <c r="BQ1112" s="132"/>
      <c r="BR1112" s="132"/>
      <c r="BS1112" s="132"/>
      <c r="BU1112" s="66"/>
      <c r="BV1112" s="124"/>
    </row>
    <row r="1113" spans="2:74" s="10" customFormat="1" ht="14.25" customHeight="1">
      <c r="B1113" s="505"/>
      <c r="C1113" s="507"/>
      <c r="D1113" s="494"/>
      <c r="E1113" s="501"/>
      <c r="F1113" s="501"/>
      <c r="G1113" s="101" t="s">
        <v>147</v>
      </c>
      <c r="H1113" s="183">
        <v>2425936</v>
      </c>
      <c r="I1113" s="151">
        <f>IFERROR(H1113/E1110,"-")</f>
        <v>1.0385881643976884E-2</v>
      </c>
      <c r="J1113" s="183">
        <v>13</v>
      </c>
      <c r="K1113" s="151">
        <f>IFERROR(J1113/F1110,"-")</f>
        <v>2.7718550106609809E-2</v>
      </c>
      <c r="L1113" s="186">
        <f t="shared" si="1092"/>
        <v>186610.46153846153</v>
      </c>
      <c r="M1113" s="86">
        <f t="shared" si="1112"/>
        <v>2.9299075952219969E-3</v>
      </c>
      <c r="N1113" s="501"/>
      <c r="O1113" s="501"/>
      <c r="P1113" s="101" t="s">
        <v>147</v>
      </c>
      <c r="Q1113" s="183">
        <v>12727</v>
      </c>
      <c r="R1113" s="151">
        <f>IFERROR(Q1113/N1110,"-")</f>
        <v>1.4185040605751501E-4</v>
      </c>
      <c r="S1113" s="183">
        <v>3</v>
      </c>
      <c r="T1113" s="151">
        <f>IFERROR(S1113/O1110,"-")</f>
        <v>4.4776119402985072E-2</v>
      </c>
      <c r="U1113" s="186">
        <f t="shared" si="1094"/>
        <v>4242.333333333333</v>
      </c>
      <c r="V1113" s="86">
        <f t="shared" si="1113"/>
        <v>6.7613252197430695E-4</v>
      </c>
      <c r="W1113" s="501"/>
      <c r="X1113" s="501"/>
      <c r="Y1113" s="101" t="s">
        <v>147</v>
      </c>
      <c r="Z1113" s="183">
        <v>2094</v>
      </c>
      <c r="AA1113" s="151">
        <f>IFERROR(Z1113/W1110,"-")</f>
        <v>1.2273261170777682E-4</v>
      </c>
      <c r="AB1113" s="183">
        <v>1</v>
      </c>
      <c r="AC1113" s="151">
        <f>IFERROR(AB1113/X1110,"-")</f>
        <v>2.3809523809523808E-2</v>
      </c>
      <c r="AD1113" s="186">
        <f t="shared" si="1096"/>
        <v>2094</v>
      </c>
      <c r="AE1113" s="86">
        <f t="shared" si="1114"/>
        <v>2.2537750732476899E-4</v>
      </c>
      <c r="AF1113" s="501"/>
      <c r="AG1113" s="501"/>
      <c r="AH1113" s="101" t="s">
        <v>147</v>
      </c>
      <c r="AI1113" s="183">
        <v>347663</v>
      </c>
      <c r="AJ1113" s="151">
        <f>IFERROR(AI1113/AF1110,"-")</f>
        <v>6.3306656246147619E-3</v>
      </c>
      <c r="AK1113" s="183">
        <v>2</v>
      </c>
      <c r="AL1113" s="151">
        <f>IFERROR(AK1113/AG1110,"-")</f>
        <v>2.9411764705882353E-2</v>
      </c>
      <c r="AM1113" s="186">
        <f t="shared" si="1098"/>
        <v>173831.5</v>
      </c>
      <c r="AN1113" s="86">
        <f t="shared" si="1115"/>
        <v>4.5075501464953799E-4</v>
      </c>
      <c r="AO1113" s="501"/>
      <c r="AP1113" s="520"/>
      <c r="AQ1113" s="101" t="s">
        <v>147</v>
      </c>
      <c r="AR1113" s="183">
        <f t="shared" si="1090"/>
        <v>2788420</v>
      </c>
      <c r="AS1113" s="151">
        <f>IFERROR(AR1113/AO1110,"-")</f>
        <v>7.0542867032405516E-3</v>
      </c>
      <c r="AT1113" s="183">
        <f t="shared" si="1091"/>
        <v>19</v>
      </c>
      <c r="AU1113" s="151">
        <f>IFERROR(AT1113/AP1110,"-")</f>
        <v>2.9411764705882353E-2</v>
      </c>
      <c r="AV1113" s="186">
        <f t="shared" si="1100"/>
        <v>146758.94736842104</v>
      </c>
      <c r="AW1113" s="86">
        <f t="shared" si="1116"/>
        <v>4.2821726391706104E-3</v>
      </c>
      <c r="AX1113" s="98"/>
      <c r="AY1113" s="66"/>
      <c r="AZ1113" s="66"/>
      <c r="BA1113" s="66"/>
      <c r="BB1113" s="66"/>
      <c r="BC1113" s="66"/>
      <c r="BD1113" s="66"/>
      <c r="BE1113" s="66"/>
      <c r="BF1113" s="66"/>
      <c r="BG1113" s="66"/>
      <c r="BH1113" s="66"/>
      <c r="BI1113" s="66"/>
      <c r="BP1113" s="132"/>
      <c r="BQ1113" s="132"/>
      <c r="BR1113" s="132"/>
      <c r="BS1113" s="132"/>
      <c r="BU1113" s="66"/>
      <c r="BV1113" s="124"/>
    </row>
    <row r="1114" spans="2:74" s="10" customFormat="1" ht="14.25" customHeight="1">
      <c r="B1114" s="505"/>
      <c r="C1114" s="507"/>
      <c r="D1114" s="494"/>
      <c r="E1114" s="501"/>
      <c r="F1114" s="501"/>
      <c r="G1114" s="101" t="s">
        <v>148</v>
      </c>
      <c r="H1114" s="183">
        <v>4374366</v>
      </c>
      <c r="I1114" s="151">
        <f>IFERROR(H1114/E1110,"-")</f>
        <v>1.8727471600007827E-2</v>
      </c>
      <c r="J1114" s="183">
        <v>98</v>
      </c>
      <c r="K1114" s="151">
        <f>IFERROR(J1114/F1110,"-")</f>
        <v>0.20895522388059701</v>
      </c>
      <c r="L1114" s="186">
        <f t="shared" si="1092"/>
        <v>44636.387755102041</v>
      </c>
      <c r="M1114" s="86">
        <f t="shared" si="1112"/>
        <v>2.2086995717827362E-2</v>
      </c>
      <c r="N1114" s="501"/>
      <c r="O1114" s="501"/>
      <c r="P1114" s="101" t="s">
        <v>148</v>
      </c>
      <c r="Q1114" s="183">
        <v>597020</v>
      </c>
      <c r="R1114" s="151">
        <f>IFERROR(Q1114/N1110,"-")</f>
        <v>6.6541627582664895E-3</v>
      </c>
      <c r="S1114" s="183">
        <v>17</v>
      </c>
      <c r="T1114" s="151">
        <f>IFERROR(S1114/O1110,"-")</f>
        <v>0.2537313432835821</v>
      </c>
      <c r="U1114" s="186">
        <f t="shared" si="1094"/>
        <v>35118.823529411762</v>
      </c>
      <c r="V1114" s="86">
        <f t="shared" si="1113"/>
        <v>3.8314176245210726E-3</v>
      </c>
      <c r="W1114" s="501"/>
      <c r="X1114" s="501"/>
      <c r="Y1114" s="101" t="s">
        <v>148</v>
      </c>
      <c r="Z1114" s="183">
        <v>251200</v>
      </c>
      <c r="AA1114" s="151">
        <f>IFERROR(Z1114/W1110,"-")</f>
        <v>1.4723224479939607E-2</v>
      </c>
      <c r="AB1114" s="183">
        <v>11</v>
      </c>
      <c r="AC1114" s="151">
        <f>IFERROR(AB1114/X1110,"-")</f>
        <v>0.26190476190476192</v>
      </c>
      <c r="AD1114" s="186">
        <f t="shared" si="1096"/>
        <v>22836.363636363636</v>
      </c>
      <c r="AE1114" s="86">
        <f t="shared" si="1114"/>
        <v>2.4791525805724587E-3</v>
      </c>
      <c r="AF1114" s="501"/>
      <c r="AG1114" s="501"/>
      <c r="AH1114" s="101" t="s">
        <v>148</v>
      </c>
      <c r="AI1114" s="183">
        <v>652700</v>
      </c>
      <c r="AJ1114" s="151">
        <f>IFERROR(AI1114/AF1110,"-")</f>
        <v>1.1885145825658914E-2</v>
      </c>
      <c r="AK1114" s="183">
        <v>18</v>
      </c>
      <c r="AL1114" s="151">
        <f>IFERROR(AK1114/AG1110,"-")</f>
        <v>0.26470588235294118</v>
      </c>
      <c r="AM1114" s="186">
        <f t="shared" si="1098"/>
        <v>36261.111111111109</v>
      </c>
      <c r="AN1114" s="86">
        <f t="shared" si="1115"/>
        <v>4.0567951318458417E-3</v>
      </c>
      <c r="AO1114" s="501"/>
      <c r="AP1114" s="520"/>
      <c r="AQ1114" s="101" t="s">
        <v>148</v>
      </c>
      <c r="AR1114" s="183">
        <f t="shared" si="1090"/>
        <v>5875286</v>
      </c>
      <c r="AS1114" s="151">
        <f>IFERROR(AR1114/AO1110,"-")</f>
        <v>1.4863597272841023E-2</v>
      </c>
      <c r="AT1114" s="183">
        <f t="shared" si="1091"/>
        <v>144</v>
      </c>
      <c r="AU1114" s="151">
        <f>IFERROR(AT1114/AP1110,"-")</f>
        <v>0.22291021671826625</v>
      </c>
      <c r="AV1114" s="186">
        <f t="shared" si="1100"/>
        <v>40800.597222222219</v>
      </c>
      <c r="AW1114" s="86">
        <f t="shared" si="1116"/>
        <v>3.2454361054766734E-2</v>
      </c>
      <c r="AX1114" s="98"/>
      <c r="AY1114" s="66"/>
      <c r="AZ1114" s="66"/>
      <c r="BA1114" s="66"/>
      <c r="BB1114" s="66"/>
      <c r="BC1114" s="66"/>
      <c r="BD1114" s="66"/>
      <c r="BE1114" s="66"/>
      <c r="BF1114" s="66"/>
      <c r="BG1114" s="66"/>
      <c r="BH1114" s="66"/>
      <c r="BI1114" s="66"/>
      <c r="BP1114" s="132"/>
      <c r="BQ1114" s="132"/>
      <c r="BR1114" s="132"/>
      <c r="BS1114" s="132"/>
      <c r="BU1114" s="66"/>
      <c r="BV1114" s="124"/>
    </row>
    <row r="1115" spans="2:74" s="10" customFormat="1" ht="14.25" customHeight="1">
      <c r="B1115" s="505"/>
      <c r="C1115" s="507"/>
      <c r="D1115" s="494"/>
      <c r="E1115" s="501"/>
      <c r="F1115" s="501"/>
      <c r="G1115" s="101" t="s">
        <v>149</v>
      </c>
      <c r="H1115" s="183">
        <v>5337017</v>
      </c>
      <c r="I1115" s="151">
        <f>IFERROR(H1115/E1110,"-")</f>
        <v>2.2848758950727709E-2</v>
      </c>
      <c r="J1115" s="183">
        <v>110</v>
      </c>
      <c r="K1115" s="151">
        <f>IFERROR(J1115/F1110,"-")</f>
        <v>0.23454157782515991</v>
      </c>
      <c r="L1115" s="186">
        <f t="shared" si="1092"/>
        <v>48518.336363636365</v>
      </c>
      <c r="M1115" s="86">
        <f t="shared" si="1112"/>
        <v>2.4791525805724589E-2</v>
      </c>
      <c r="N1115" s="501"/>
      <c r="O1115" s="501"/>
      <c r="P1115" s="101" t="s">
        <v>149</v>
      </c>
      <c r="Q1115" s="183">
        <v>1926815</v>
      </c>
      <c r="R1115" s="151">
        <f>IFERROR(Q1115/N1110,"-")</f>
        <v>2.1475562987955589E-2</v>
      </c>
      <c r="S1115" s="183">
        <v>22</v>
      </c>
      <c r="T1115" s="151">
        <f>IFERROR(S1115/O1110,"-")</f>
        <v>0.32835820895522388</v>
      </c>
      <c r="U1115" s="186">
        <f t="shared" si="1094"/>
        <v>87582.5</v>
      </c>
      <c r="V1115" s="86">
        <f t="shared" si="1113"/>
        <v>4.9583051611449174E-3</v>
      </c>
      <c r="W1115" s="501"/>
      <c r="X1115" s="501"/>
      <c r="Y1115" s="101" t="s">
        <v>149</v>
      </c>
      <c r="Z1115" s="183">
        <v>401309</v>
      </c>
      <c r="AA1115" s="151">
        <f>IFERROR(Z1115/W1110,"-")</f>
        <v>2.3521347503264664E-2</v>
      </c>
      <c r="AB1115" s="183">
        <v>11</v>
      </c>
      <c r="AC1115" s="151">
        <f>IFERROR(AB1115/X1110,"-")</f>
        <v>0.26190476190476192</v>
      </c>
      <c r="AD1115" s="186">
        <f t="shared" si="1096"/>
        <v>36482.63636363636</v>
      </c>
      <c r="AE1115" s="86">
        <f t="shared" si="1114"/>
        <v>2.4791525805724587E-3</v>
      </c>
      <c r="AF1115" s="501"/>
      <c r="AG1115" s="501"/>
      <c r="AH1115" s="101" t="s">
        <v>149</v>
      </c>
      <c r="AI1115" s="183">
        <v>1498771</v>
      </c>
      <c r="AJ1115" s="151">
        <f>IFERROR(AI1115/AF1110,"-")</f>
        <v>2.7291423156532307E-2</v>
      </c>
      <c r="AK1115" s="183">
        <v>15</v>
      </c>
      <c r="AL1115" s="151">
        <f>IFERROR(AK1115/AG1110,"-")</f>
        <v>0.22058823529411764</v>
      </c>
      <c r="AM1115" s="186">
        <f t="shared" si="1098"/>
        <v>99918.066666666666</v>
      </c>
      <c r="AN1115" s="86">
        <f t="shared" si="1115"/>
        <v>3.3806626098715348E-3</v>
      </c>
      <c r="AO1115" s="501"/>
      <c r="AP1115" s="520"/>
      <c r="AQ1115" s="101" t="s">
        <v>149</v>
      </c>
      <c r="AR1115" s="183">
        <f t="shared" si="1090"/>
        <v>9163912</v>
      </c>
      <c r="AS1115" s="151">
        <f>IFERROR(AR1115/AO1110,"-")</f>
        <v>2.3183330549654116E-2</v>
      </c>
      <c r="AT1115" s="183">
        <f t="shared" si="1091"/>
        <v>158</v>
      </c>
      <c r="AU1115" s="151">
        <f>IFERROR(AT1115/AP1110,"-")</f>
        <v>0.24458204334365324</v>
      </c>
      <c r="AV1115" s="186">
        <f t="shared" si="1100"/>
        <v>57999.443037974685</v>
      </c>
      <c r="AW1115" s="86">
        <f t="shared" si="1116"/>
        <v>3.5609646157313497E-2</v>
      </c>
      <c r="AX1115" s="98"/>
      <c r="AY1115" s="66"/>
      <c r="AZ1115" s="66"/>
      <c r="BA1115" s="66"/>
      <c r="BB1115" s="66"/>
      <c r="BC1115" s="66"/>
      <c r="BD1115" s="66"/>
      <c r="BE1115" s="66"/>
      <c r="BF1115" s="66"/>
      <c r="BG1115" s="66"/>
      <c r="BH1115" s="66"/>
      <c r="BI1115" s="66"/>
      <c r="BP1115" s="132"/>
      <c r="BQ1115" s="132"/>
      <c r="BR1115" s="132"/>
      <c r="BS1115" s="132"/>
      <c r="BU1115" s="66"/>
      <c r="BV1115" s="124"/>
    </row>
    <row r="1116" spans="2:74" s="10" customFormat="1" ht="14.25" customHeight="1">
      <c r="B1116" s="505"/>
      <c r="C1116" s="507"/>
      <c r="D1116" s="494"/>
      <c r="E1116" s="501"/>
      <c r="F1116" s="501"/>
      <c r="G1116" s="101" t="s">
        <v>150</v>
      </c>
      <c r="H1116" s="183">
        <v>5657178</v>
      </c>
      <c r="I1116" s="151">
        <f>IFERROR(H1116/E1110,"-")</f>
        <v>2.4219427531027141E-2</v>
      </c>
      <c r="J1116" s="183">
        <v>43</v>
      </c>
      <c r="K1116" s="151">
        <f>IFERROR(J1116/F1110,"-")</f>
        <v>9.1684434968017064E-2</v>
      </c>
      <c r="L1116" s="186">
        <f t="shared" si="1092"/>
        <v>131562.27906976745</v>
      </c>
      <c r="M1116" s="86">
        <f t="shared" si="1112"/>
        <v>9.6912328149650669E-3</v>
      </c>
      <c r="N1116" s="501"/>
      <c r="O1116" s="501"/>
      <c r="P1116" s="101" t="s">
        <v>150</v>
      </c>
      <c r="Q1116" s="183">
        <v>43007</v>
      </c>
      <c r="R1116" s="151">
        <f>IFERROR(Q1116/N1110,"-")</f>
        <v>4.7934001833232874E-4</v>
      </c>
      <c r="S1116" s="183">
        <v>7</v>
      </c>
      <c r="T1116" s="151">
        <f>IFERROR(S1116/O1110,"-")</f>
        <v>0.1044776119402985</v>
      </c>
      <c r="U1116" s="186">
        <f t="shared" si="1094"/>
        <v>6143.8571428571431</v>
      </c>
      <c r="V1116" s="86">
        <f t="shared" si="1113"/>
        <v>1.5776425512733828E-3</v>
      </c>
      <c r="W1116" s="501"/>
      <c r="X1116" s="501"/>
      <c r="Y1116" s="101" t="s">
        <v>150</v>
      </c>
      <c r="Z1116" s="183">
        <v>38921</v>
      </c>
      <c r="AA1116" s="151">
        <f>IFERROR(Z1116/W1110,"-")</f>
        <v>2.281220620954337E-3</v>
      </c>
      <c r="AB1116" s="183">
        <v>3</v>
      </c>
      <c r="AC1116" s="151">
        <f>IFERROR(AB1116/X1110,"-")</f>
        <v>7.1428571428571425E-2</v>
      </c>
      <c r="AD1116" s="186">
        <f t="shared" si="1096"/>
        <v>12973.666666666666</v>
      </c>
      <c r="AE1116" s="86">
        <f t="shared" si="1114"/>
        <v>6.7613252197430695E-4</v>
      </c>
      <c r="AF1116" s="501"/>
      <c r="AG1116" s="501"/>
      <c r="AH1116" s="101" t="s">
        <v>150</v>
      </c>
      <c r="AI1116" s="183">
        <v>289822</v>
      </c>
      <c r="AJ1116" s="151">
        <f>IFERROR(AI1116/AF1110,"-")</f>
        <v>5.2774272000675922E-3</v>
      </c>
      <c r="AK1116" s="183">
        <v>11</v>
      </c>
      <c r="AL1116" s="151">
        <f>IFERROR(AK1116/AG1110,"-")</f>
        <v>0.16176470588235295</v>
      </c>
      <c r="AM1116" s="186">
        <f t="shared" si="1098"/>
        <v>26347.454545454544</v>
      </c>
      <c r="AN1116" s="86">
        <f t="shared" si="1115"/>
        <v>2.4791525805724587E-3</v>
      </c>
      <c r="AO1116" s="501"/>
      <c r="AP1116" s="520"/>
      <c r="AQ1116" s="101" t="s">
        <v>150</v>
      </c>
      <c r="AR1116" s="183">
        <f t="shared" si="1090"/>
        <v>6028928</v>
      </c>
      <c r="AS1116" s="151">
        <f>IFERROR(AR1116/AO1110,"-")</f>
        <v>1.5252288616920927E-2</v>
      </c>
      <c r="AT1116" s="183">
        <f t="shared" si="1091"/>
        <v>64</v>
      </c>
      <c r="AU1116" s="151">
        <f>IFERROR(AT1116/AP1110,"-")</f>
        <v>9.9071207430340563E-2</v>
      </c>
      <c r="AV1116" s="186">
        <f t="shared" si="1100"/>
        <v>94202</v>
      </c>
      <c r="AW1116" s="86">
        <f t="shared" si="1116"/>
        <v>1.4424160468785216E-2</v>
      </c>
      <c r="AX1116" s="98"/>
      <c r="AY1116" s="66"/>
      <c r="AZ1116" s="66"/>
      <c r="BA1116" s="66"/>
      <c r="BB1116" s="66"/>
      <c r="BC1116" s="66"/>
      <c r="BD1116" s="66"/>
      <c r="BE1116" s="66"/>
      <c r="BF1116" s="66"/>
      <c r="BG1116" s="66"/>
      <c r="BH1116" s="66"/>
      <c r="BI1116" s="66"/>
      <c r="BP1116" s="132"/>
      <c r="BQ1116" s="132"/>
      <c r="BR1116" s="132"/>
      <c r="BS1116" s="132"/>
      <c r="BU1116" s="66"/>
      <c r="BV1116" s="124"/>
    </row>
    <row r="1117" spans="2:74" s="10" customFormat="1" ht="14.25" customHeight="1">
      <c r="B1117" s="505"/>
      <c r="C1117" s="507"/>
      <c r="D1117" s="494"/>
      <c r="E1117" s="501"/>
      <c r="F1117" s="501"/>
      <c r="G1117" s="101" t="s">
        <v>160</v>
      </c>
      <c r="H1117" s="183">
        <v>0</v>
      </c>
      <c r="I1117" s="151">
        <f>IFERROR(H1117/E1110,"-")</f>
        <v>0</v>
      </c>
      <c r="J1117" s="183">
        <v>0</v>
      </c>
      <c r="K1117" s="151">
        <f>IFERROR(J1117/F1110,"-")</f>
        <v>0</v>
      </c>
      <c r="L1117" s="186" t="str">
        <f t="shared" si="1092"/>
        <v>-</v>
      </c>
      <c r="M1117" s="86">
        <f t="shared" si="1112"/>
        <v>0</v>
      </c>
      <c r="N1117" s="501"/>
      <c r="O1117" s="501"/>
      <c r="P1117" s="101" t="s">
        <v>160</v>
      </c>
      <c r="Q1117" s="183">
        <v>0</v>
      </c>
      <c r="R1117" s="151">
        <f>IFERROR(Q1117/N1110,"-")</f>
        <v>0</v>
      </c>
      <c r="S1117" s="183">
        <v>0</v>
      </c>
      <c r="T1117" s="151">
        <f>IFERROR(S1117/O1110,"-")</f>
        <v>0</v>
      </c>
      <c r="U1117" s="186" t="str">
        <f t="shared" si="1094"/>
        <v>-</v>
      </c>
      <c r="V1117" s="86">
        <f t="shared" si="1113"/>
        <v>0</v>
      </c>
      <c r="W1117" s="501"/>
      <c r="X1117" s="501"/>
      <c r="Y1117" s="101" t="s">
        <v>160</v>
      </c>
      <c r="Z1117" s="183">
        <v>0</v>
      </c>
      <c r="AA1117" s="151">
        <f>IFERROR(Z1117/W1110,"-")</f>
        <v>0</v>
      </c>
      <c r="AB1117" s="183">
        <v>0</v>
      </c>
      <c r="AC1117" s="151">
        <f>IFERROR(AB1117/X1110,"-")</f>
        <v>0</v>
      </c>
      <c r="AD1117" s="186" t="str">
        <f t="shared" si="1096"/>
        <v>-</v>
      </c>
      <c r="AE1117" s="86">
        <f t="shared" si="1114"/>
        <v>0</v>
      </c>
      <c r="AF1117" s="501"/>
      <c r="AG1117" s="501"/>
      <c r="AH1117" s="101" t="s">
        <v>160</v>
      </c>
      <c r="AI1117" s="183">
        <v>0</v>
      </c>
      <c r="AJ1117" s="151">
        <f>IFERROR(AI1117/AF1110,"-")</f>
        <v>0</v>
      </c>
      <c r="AK1117" s="183">
        <v>0</v>
      </c>
      <c r="AL1117" s="151">
        <f>IFERROR(AK1117/AG1110,"-")</f>
        <v>0</v>
      </c>
      <c r="AM1117" s="186" t="str">
        <f t="shared" si="1098"/>
        <v>-</v>
      </c>
      <c r="AN1117" s="86">
        <f t="shared" si="1115"/>
        <v>0</v>
      </c>
      <c r="AO1117" s="501"/>
      <c r="AP1117" s="520"/>
      <c r="AQ1117" s="101" t="s">
        <v>160</v>
      </c>
      <c r="AR1117" s="183">
        <f t="shared" si="1090"/>
        <v>0</v>
      </c>
      <c r="AS1117" s="151">
        <f>IFERROR(AR1117/AO1110,"-")</f>
        <v>0</v>
      </c>
      <c r="AT1117" s="183">
        <f t="shared" si="1091"/>
        <v>0</v>
      </c>
      <c r="AU1117" s="151">
        <f>IFERROR(AT1117/AP1110,"-")</f>
        <v>0</v>
      </c>
      <c r="AV1117" s="186" t="str">
        <f t="shared" si="1100"/>
        <v>-</v>
      </c>
      <c r="AW1117" s="86">
        <f t="shared" si="1116"/>
        <v>0</v>
      </c>
      <c r="AX1117" s="98"/>
      <c r="AY1117" s="66"/>
      <c r="AZ1117" s="66"/>
      <c r="BA1117" s="66"/>
      <c r="BB1117" s="66"/>
      <c r="BC1117" s="66"/>
      <c r="BD1117" s="66"/>
      <c r="BE1117" s="66"/>
      <c r="BF1117" s="66"/>
      <c r="BG1117" s="66"/>
      <c r="BH1117" s="66"/>
      <c r="BI1117" s="66"/>
      <c r="BP1117" s="132"/>
      <c r="BQ1117" s="132"/>
      <c r="BR1117" s="132"/>
      <c r="BS1117" s="132"/>
      <c r="BU1117" s="66"/>
      <c r="BV1117" s="124"/>
    </row>
    <row r="1118" spans="2:74" s="10" customFormat="1" ht="14.25" customHeight="1">
      <c r="B1118" s="505"/>
      <c r="C1118" s="507"/>
      <c r="D1118" s="494"/>
      <c r="E1118" s="501"/>
      <c r="F1118" s="501"/>
      <c r="G1118" s="101" t="s">
        <v>151</v>
      </c>
      <c r="H1118" s="183">
        <v>218743</v>
      </c>
      <c r="I1118" s="151">
        <f>IFERROR(H1118/E1110,"-")</f>
        <v>9.3647932527834022E-4</v>
      </c>
      <c r="J1118" s="183">
        <v>13</v>
      </c>
      <c r="K1118" s="151">
        <f>IFERROR(J1118/F1110,"-")</f>
        <v>2.7718550106609809E-2</v>
      </c>
      <c r="L1118" s="186">
        <f t="shared" si="1092"/>
        <v>16826.384615384617</v>
      </c>
      <c r="M1118" s="86">
        <f t="shared" si="1112"/>
        <v>2.9299075952219969E-3</v>
      </c>
      <c r="N1118" s="501"/>
      <c r="O1118" s="501"/>
      <c r="P1118" s="101" t="s">
        <v>151</v>
      </c>
      <c r="Q1118" s="183">
        <v>1850</v>
      </c>
      <c r="R1118" s="151">
        <f>IFERROR(Q1118/N1110,"-")</f>
        <v>2.0619411582179834E-5</v>
      </c>
      <c r="S1118" s="183">
        <v>1</v>
      </c>
      <c r="T1118" s="151">
        <f>IFERROR(S1118/O1110,"-")</f>
        <v>1.4925373134328358E-2</v>
      </c>
      <c r="U1118" s="186">
        <f t="shared" si="1094"/>
        <v>1850</v>
      </c>
      <c r="V1118" s="86">
        <f t="shared" si="1113"/>
        <v>2.2537750732476899E-4</v>
      </c>
      <c r="W1118" s="501"/>
      <c r="X1118" s="501"/>
      <c r="Y1118" s="101" t="s">
        <v>151</v>
      </c>
      <c r="Z1118" s="183">
        <v>31023</v>
      </c>
      <c r="AA1118" s="151">
        <f>IFERROR(Z1118/W1110,"-")</f>
        <v>1.8183065009600573E-3</v>
      </c>
      <c r="AB1118" s="183">
        <v>3</v>
      </c>
      <c r="AC1118" s="151">
        <f>IFERROR(AB1118/X1110,"-")</f>
        <v>7.1428571428571425E-2</v>
      </c>
      <c r="AD1118" s="186">
        <f t="shared" si="1096"/>
        <v>10341</v>
      </c>
      <c r="AE1118" s="86">
        <f t="shared" si="1114"/>
        <v>6.7613252197430695E-4</v>
      </c>
      <c r="AF1118" s="501"/>
      <c r="AG1118" s="501"/>
      <c r="AH1118" s="101" t="s">
        <v>151</v>
      </c>
      <c r="AI1118" s="183">
        <v>0</v>
      </c>
      <c r="AJ1118" s="151">
        <f>IFERROR(AI1118/AF1110,"-")</f>
        <v>0</v>
      </c>
      <c r="AK1118" s="183">
        <v>0</v>
      </c>
      <c r="AL1118" s="151">
        <f>IFERROR(AK1118/AG1110,"-")</f>
        <v>0</v>
      </c>
      <c r="AM1118" s="186" t="str">
        <f t="shared" si="1098"/>
        <v>-</v>
      </c>
      <c r="AN1118" s="86">
        <f t="shared" si="1115"/>
        <v>0</v>
      </c>
      <c r="AO1118" s="501"/>
      <c r="AP1118" s="520"/>
      <c r="AQ1118" s="101" t="s">
        <v>151</v>
      </c>
      <c r="AR1118" s="183">
        <f t="shared" si="1090"/>
        <v>251616</v>
      </c>
      <c r="AS1118" s="151">
        <f>IFERROR(AR1118/AO1110,"-")</f>
        <v>6.3655095112019524E-4</v>
      </c>
      <c r="AT1118" s="183">
        <f t="shared" si="1091"/>
        <v>17</v>
      </c>
      <c r="AU1118" s="151">
        <f>IFERROR(AT1118/AP1110,"-")</f>
        <v>2.6315789473684209E-2</v>
      </c>
      <c r="AV1118" s="186">
        <f t="shared" si="1100"/>
        <v>14800.941176470587</v>
      </c>
      <c r="AW1118" s="86">
        <f t="shared" si="1116"/>
        <v>3.8314176245210726E-3</v>
      </c>
      <c r="AX1118" s="98"/>
      <c r="AY1118" s="66"/>
      <c r="AZ1118" s="66"/>
      <c r="BA1118" s="66"/>
      <c r="BB1118" s="66"/>
      <c r="BC1118" s="66"/>
      <c r="BD1118" s="66"/>
      <c r="BE1118" s="66"/>
      <c r="BF1118" s="66"/>
      <c r="BG1118" s="66"/>
      <c r="BH1118" s="66"/>
      <c r="BI1118" s="66"/>
      <c r="BP1118" s="132"/>
      <c r="BQ1118" s="132"/>
      <c r="BR1118" s="132"/>
      <c r="BS1118" s="132"/>
      <c r="BU1118" s="66"/>
      <c r="BV1118" s="124"/>
    </row>
    <row r="1119" spans="2:74" s="10" customFormat="1" ht="14.25" customHeight="1">
      <c r="B1119" s="505"/>
      <c r="C1119" s="507"/>
      <c r="D1119" s="494"/>
      <c r="E1119" s="501"/>
      <c r="F1119" s="501"/>
      <c r="G1119" s="101" t="s">
        <v>152</v>
      </c>
      <c r="H1119" s="183">
        <v>30632</v>
      </c>
      <c r="I1119" s="151">
        <f>IFERROR(H1119/E1110,"-")</f>
        <v>1.3114126939799727E-4</v>
      </c>
      <c r="J1119" s="183">
        <v>4</v>
      </c>
      <c r="K1119" s="151">
        <f>IFERROR(J1119/F1110,"-")</f>
        <v>8.5287846481876331E-3</v>
      </c>
      <c r="L1119" s="186">
        <f t="shared" si="1092"/>
        <v>7658</v>
      </c>
      <c r="M1119" s="86">
        <f t="shared" si="1112"/>
        <v>9.0151002929907598E-4</v>
      </c>
      <c r="N1119" s="501"/>
      <c r="O1119" s="501"/>
      <c r="P1119" s="101" t="s">
        <v>152</v>
      </c>
      <c r="Q1119" s="183">
        <v>45406</v>
      </c>
      <c r="R1119" s="151">
        <f>IFERROR(Q1119/N1110,"-")</f>
        <v>5.0607837962186896E-4</v>
      </c>
      <c r="S1119" s="183">
        <v>1</v>
      </c>
      <c r="T1119" s="151">
        <f>IFERROR(S1119/O1110,"-")</f>
        <v>1.4925373134328358E-2</v>
      </c>
      <c r="U1119" s="186">
        <f t="shared" si="1094"/>
        <v>45406</v>
      </c>
      <c r="V1119" s="86">
        <f t="shared" si="1113"/>
        <v>2.2537750732476899E-4</v>
      </c>
      <c r="W1119" s="501"/>
      <c r="X1119" s="501"/>
      <c r="Y1119" s="101" t="s">
        <v>152</v>
      </c>
      <c r="Z1119" s="183">
        <v>87761</v>
      </c>
      <c r="AA1119" s="151">
        <f>IFERROR(Z1119/W1110,"-")</f>
        <v>5.1438093295540594E-3</v>
      </c>
      <c r="AB1119" s="183">
        <v>4</v>
      </c>
      <c r="AC1119" s="151">
        <f>IFERROR(AB1119/X1110,"-")</f>
        <v>9.5238095238095233E-2</v>
      </c>
      <c r="AD1119" s="186">
        <f t="shared" si="1096"/>
        <v>21940.25</v>
      </c>
      <c r="AE1119" s="86">
        <f t="shared" si="1114"/>
        <v>9.0151002929907598E-4</v>
      </c>
      <c r="AF1119" s="501"/>
      <c r="AG1119" s="501"/>
      <c r="AH1119" s="101" t="s">
        <v>152</v>
      </c>
      <c r="AI1119" s="183">
        <v>23118</v>
      </c>
      <c r="AJ1119" s="151">
        <f>IFERROR(AI1119/AF1110,"-")</f>
        <v>4.2096032051108128E-4</v>
      </c>
      <c r="AK1119" s="183">
        <v>3</v>
      </c>
      <c r="AL1119" s="151">
        <f>IFERROR(AK1119/AG1110,"-")</f>
        <v>4.4117647058823532E-2</v>
      </c>
      <c r="AM1119" s="186">
        <f t="shared" si="1098"/>
        <v>7706</v>
      </c>
      <c r="AN1119" s="86">
        <f t="shared" si="1115"/>
        <v>6.7613252197430695E-4</v>
      </c>
      <c r="AO1119" s="501"/>
      <c r="AP1119" s="520"/>
      <c r="AQ1119" s="101" t="s">
        <v>152</v>
      </c>
      <c r="AR1119" s="183">
        <f t="shared" si="1090"/>
        <v>186917</v>
      </c>
      <c r="AS1119" s="151">
        <f>IFERROR(AR1119/AO1110,"-")</f>
        <v>4.7287213106691751E-4</v>
      </c>
      <c r="AT1119" s="183">
        <f t="shared" si="1091"/>
        <v>12</v>
      </c>
      <c r="AU1119" s="151">
        <f>IFERROR(AT1119/AP1110,"-")</f>
        <v>1.8575851393188854E-2</v>
      </c>
      <c r="AV1119" s="186">
        <f t="shared" si="1100"/>
        <v>15576.416666666666</v>
      </c>
      <c r="AW1119" s="86">
        <f t="shared" si="1116"/>
        <v>2.7045300878972278E-3</v>
      </c>
      <c r="AX1119" s="98"/>
      <c r="AY1119" s="66"/>
      <c r="AZ1119" s="66"/>
      <c r="BA1119" s="66"/>
      <c r="BB1119" s="66"/>
      <c r="BC1119" s="66"/>
      <c r="BD1119" s="66"/>
      <c r="BE1119" s="66"/>
      <c r="BF1119" s="66"/>
      <c r="BG1119" s="66"/>
      <c r="BH1119" s="66"/>
      <c r="BI1119" s="66"/>
      <c r="BP1119" s="132"/>
      <c r="BQ1119" s="132"/>
      <c r="BR1119" s="132"/>
      <c r="BS1119" s="132"/>
      <c r="BU1119" s="66"/>
      <c r="BV1119" s="124"/>
    </row>
    <row r="1120" spans="2:74" s="10" customFormat="1" ht="14.25" customHeight="1">
      <c r="B1120" s="505"/>
      <c r="C1120" s="507"/>
      <c r="D1120" s="494"/>
      <c r="E1120" s="501"/>
      <c r="F1120" s="501"/>
      <c r="G1120" s="101" t="s">
        <v>153</v>
      </c>
      <c r="H1120" s="183">
        <v>3795</v>
      </c>
      <c r="I1120" s="151">
        <f>IFERROR(H1120/E1110,"-")</f>
        <v>1.6247098373119603E-5</v>
      </c>
      <c r="J1120" s="183">
        <v>2</v>
      </c>
      <c r="K1120" s="151">
        <f>IFERROR(J1120/F1110,"-")</f>
        <v>4.2643923240938165E-3</v>
      </c>
      <c r="L1120" s="186">
        <f t="shared" si="1092"/>
        <v>1897.5</v>
      </c>
      <c r="M1120" s="86">
        <f t="shared" si="1112"/>
        <v>4.5075501464953799E-4</v>
      </c>
      <c r="N1120" s="501"/>
      <c r="O1120" s="501"/>
      <c r="P1120" s="101" t="s">
        <v>153</v>
      </c>
      <c r="Q1120" s="183">
        <v>0</v>
      </c>
      <c r="R1120" s="151">
        <f>IFERROR(Q1120/N1110,"-")</f>
        <v>0</v>
      </c>
      <c r="S1120" s="183">
        <v>0</v>
      </c>
      <c r="T1120" s="151">
        <f>IFERROR(S1120/O1110,"-")</f>
        <v>0</v>
      </c>
      <c r="U1120" s="186" t="str">
        <f t="shared" si="1094"/>
        <v>-</v>
      </c>
      <c r="V1120" s="86">
        <f t="shared" si="1113"/>
        <v>0</v>
      </c>
      <c r="W1120" s="501"/>
      <c r="X1120" s="501"/>
      <c r="Y1120" s="101" t="s">
        <v>153</v>
      </c>
      <c r="Z1120" s="183">
        <v>0</v>
      </c>
      <c r="AA1120" s="151">
        <f>IFERROR(Z1120/W1110,"-")</f>
        <v>0</v>
      </c>
      <c r="AB1120" s="183">
        <v>0</v>
      </c>
      <c r="AC1120" s="151">
        <f>IFERROR(AB1120/X1110,"-")</f>
        <v>0</v>
      </c>
      <c r="AD1120" s="186" t="str">
        <f t="shared" si="1096"/>
        <v>-</v>
      </c>
      <c r="AE1120" s="86">
        <f t="shared" si="1114"/>
        <v>0</v>
      </c>
      <c r="AF1120" s="501"/>
      <c r="AG1120" s="501"/>
      <c r="AH1120" s="101" t="s">
        <v>153</v>
      </c>
      <c r="AI1120" s="183">
        <v>0</v>
      </c>
      <c r="AJ1120" s="151">
        <f>IFERROR(AI1120/AF1110,"-")</f>
        <v>0</v>
      </c>
      <c r="AK1120" s="183">
        <v>0</v>
      </c>
      <c r="AL1120" s="151">
        <f>IFERROR(AK1120/AG1110,"-")</f>
        <v>0</v>
      </c>
      <c r="AM1120" s="186" t="str">
        <f t="shared" si="1098"/>
        <v>-</v>
      </c>
      <c r="AN1120" s="86">
        <f t="shared" si="1115"/>
        <v>0</v>
      </c>
      <c r="AO1120" s="501"/>
      <c r="AP1120" s="520"/>
      <c r="AQ1120" s="101" t="s">
        <v>153</v>
      </c>
      <c r="AR1120" s="183">
        <f t="shared" si="1090"/>
        <v>3795</v>
      </c>
      <c r="AS1120" s="151">
        <f>IFERROR(AR1120/AO1110,"-")</f>
        <v>9.6007839704197689E-6</v>
      </c>
      <c r="AT1120" s="183">
        <f t="shared" si="1091"/>
        <v>2</v>
      </c>
      <c r="AU1120" s="151">
        <f>IFERROR(AT1120/AP1110,"-")</f>
        <v>3.0959752321981426E-3</v>
      </c>
      <c r="AV1120" s="186">
        <f t="shared" si="1100"/>
        <v>1897.5</v>
      </c>
      <c r="AW1120" s="86">
        <f t="shared" si="1116"/>
        <v>4.5075501464953799E-4</v>
      </c>
      <c r="AX1120" s="98"/>
      <c r="AY1120" s="66"/>
      <c r="AZ1120" s="66"/>
      <c r="BA1120" s="66"/>
      <c r="BB1120" s="66"/>
      <c r="BC1120" s="66"/>
      <c r="BD1120" s="66"/>
      <c r="BE1120" s="66"/>
      <c r="BF1120" s="66"/>
      <c r="BG1120" s="66"/>
      <c r="BH1120" s="66"/>
      <c r="BI1120" s="66"/>
      <c r="BP1120" s="132"/>
      <c r="BQ1120" s="132"/>
      <c r="BR1120" s="132"/>
      <c r="BS1120" s="132"/>
      <c r="BU1120" s="66"/>
      <c r="BV1120" s="124"/>
    </row>
    <row r="1121" spans="2:74" s="10" customFormat="1" ht="14.25" customHeight="1">
      <c r="B1121" s="505"/>
      <c r="C1121" s="507"/>
      <c r="D1121" s="494"/>
      <c r="E1121" s="501"/>
      <c r="F1121" s="501"/>
      <c r="G1121" s="101" t="s">
        <v>154</v>
      </c>
      <c r="H1121" s="183">
        <v>0</v>
      </c>
      <c r="I1121" s="151">
        <f>IFERROR(H1121/E1110,"-")</f>
        <v>0</v>
      </c>
      <c r="J1121" s="183">
        <v>0</v>
      </c>
      <c r="K1121" s="151">
        <f>IFERROR(J1121/F1110,"-")</f>
        <v>0</v>
      </c>
      <c r="L1121" s="186" t="str">
        <f t="shared" si="1092"/>
        <v>-</v>
      </c>
      <c r="M1121" s="86">
        <f t="shared" si="1112"/>
        <v>0</v>
      </c>
      <c r="N1121" s="501"/>
      <c r="O1121" s="501"/>
      <c r="P1121" s="101" t="s">
        <v>154</v>
      </c>
      <c r="Q1121" s="183">
        <v>1952</v>
      </c>
      <c r="R1121" s="151">
        <f>IFERROR(Q1121/N1110,"-")</f>
        <v>2.175626562617029E-5</v>
      </c>
      <c r="S1121" s="183">
        <v>1</v>
      </c>
      <c r="T1121" s="151">
        <f>IFERROR(S1121/O1110,"-")</f>
        <v>1.4925373134328358E-2</v>
      </c>
      <c r="U1121" s="186">
        <f t="shared" si="1094"/>
        <v>1952</v>
      </c>
      <c r="V1121" s="86">
        <f t="shared" si="1113"/>
        <v>2.2537750732476899E-4</v>
      </c>
      <c r="W1121" s="501"/>
      <c r="X1121" s="501"/>
      <c r="Y1121" s="101" t="s">
        <v>154</v>
      </c>
      <c r="Z1121" s="183">
        <v>0</v>
      </c>
      <c r="AA1121" s="151">
        <f>IFERROR(Z1121/W1110,"-")</f>
        <v>0</v>
      </c>
      <c r="AB1121" s="183">
        <v>0</v>
      </c>
      <c r="AC1121" s="151">
        <f>IFERROR(AB1121/X1110,"-")</f>
        <v>0</v>
      </c>
      <c r="AD1121" s="186" t="str">
        <f t="shared" si="1096"/>
        <v>-</v>
      </c>
      <c r="AE1121" s="86">
        <f t="shared" si="1114"/>
        <v>0</v>
      </c>
      <c r="AF1121" s="501"/>
      <c r="AG1121" s="501"/>
      <c r="AH1121" s="101" t="s">
        <v>154</v>
      </c>
      <c r="AI1121" s="183">
        <v>528067</v>
      </c>
      <c r="AJ1121" s="151">
        <f>IFERROR(AI1121/AF1110,"-")</f>
        <v>9.6156784138474415E-3</v>
      </c>
      <c r="AK1121" s="183">
        <v>1</v>
      </c>
      <c r="AL1121" s="151">
        <f>IFERROR(AK1121/AG1110,"-")</f>
        <v>1.4705882352941176E-2</v>
      </c>
      <c r="AM1121" s="186">
        <f t="shared" si="1098"/>
        <v>528067</v>
      </c>
      <c r="AN1121" s="86">
        <f t="shared" si="1115"/>
        <v>2.2537750732476899E-4</v>
      </c>
      <c r="AO1121" s="501"/>
      <c r="AP1121" s="520"/>
      <c r="AQ1121" s="101" t="s">
        <v>154</v>
      </c>
      <c r="AR1121" s="183">
        <f t="shared" si="1090"/>
        <v>530019</v>
      </c>
      <c r="AS1121" s="151">
        <f>IFERROR(AR1121/AO1110,"-")</f>
        <v>1.340869016921717E-3</v>
      </c>
      <c r="AT1121" s="183">
        <f t="shared" si="1091"/>
        <v>2</v>
      </c>
      <c r="AU1121" s="151">
        <f>IFERROR(AT1121/AP1110,"-")</f>
        <v>3.0959752321981426E-3</v>
      </c>
      <c r="AV1121" s="186">
        <f t="shared" si="1100"/>
        <v>265009.5</v>
      </c>
      <c r="AW1121" s="86">
        <f t="shared" si="1116"/>
        <v>4.5075501464953799E-4</v>
      </c>
      <c r="AX1121" s="98"/>
      <c r="AY1121" s="66"/>
      <c r="AZ1121" s="66"/>
      <c r="BA1121" s="66"/>
      <c r="BB1121" s="66"/>
      <c r="BC1121" s="66"/>
      <c r="BD1121" s="66"/>
      <c r="BE1121" s="66"/>
      <c r="BF1121" s="66"/>
      <c r="BG1121" s="66"/>
      <c r="BH1121" s="66"/>
      <c r="BI1121" s="66"/>
      <c r="BP1121" s="132"/>
      <c r="BQ1121" s="132"/>
      <c r="BR1121" s="132"/>
      <c r="BS1121" s="132"/>
      <c r="BU1121" s="66"/>
      <c r="BV1121" s="124"/>
    </row>
    <row r="1122" spans="2:74" s="10" customFormat="1" ht="14.25" customHeight="1">
      <c r="B1122" s="505"/>
      <c r="C1122" s="507"/>
      <c r="D1122" s="494"/>
      <c r="E1122" s="501"/>
      <c r="F1122" s="501"/>
      <c r="G1122" s="101" t="s">
        <v>155</v>
      </c>
      <c r="H1122" s="183">
        <v>871241</v>
      </c>
      <c r="I1122" s="151">
        <f>IFERROR(H1122/E1110,"-")</f>
        <v>3.7299441986021332E-3</v>
      </c>
      <c r="J1122" s="183">
        <v>31</v>
      </c>
      <c r="K1122" s="151">
        <f>IFERROR(J1122/F1110,"-")</f>
        <v>6.6098081023454158E-2</v>
      </c>
      <c r="L1122" s="186">
        <f t="shared" si="1092"/>
        <v>28104.548387096773</v>
      </c>
      <c r="M1122" s="86">
        <f t="shared" si="1112"/>
        <v>6.9867027270678382E-3</v>
      </c>
      <c r="N1122" s="501"/>
      <c r="O1122" s="501"/>
      <c r="P1122" s="101" t="s">
        <v>155</v>
      </c>
      <c r="Q1122" s="183">
        <v>122725</v>
      </c>
      <c r="R1122" s="151">
        <f>IFERROR(Q1122/N1110,"-")</f>
        <v>1.3678471818502813E-3</v>
      </c>
      <c r="S1122" s="183">
        <v>7</v>
      </c>
      <c r="T1122" s="151">
        <f>IFERROR(S1122/O1110,"-")</f>
        <v>0.1044776119402985</v>
      </c>
      <c r="U1122" s="186">
        <f t="shared" si="1094"/>
        <v>17532.142857142859</v>
      </c>
      <c r="V1122" s="86">
        <f t="shared" si="1113"/>
        <v>1.5776425512733828E-3</v>
      </c>
      <c r="W1122" s="501"/>
      <c r="X1122" s="501"/>
      <c r="Y1122" s="101" t="s">
        <v>155</v>
      </c>
      <c r="Z1122" s="183">
        <v>37164</v>
      </c>
      <c r="AA1122" s="151">
        <f>IFERROR(Z1122/W1110,"-")</f>
        <v>2.1782401057821479E-3</v>
      </c>
      <c r="AB1122" s="183">
        <v>5</v>
      </c>
      <c r="AC1122" s="151">
        <f>IFERROR(AB1122/X1110,"-")</f>
        <v>0.11904761904761904</v>
      </c>
      <c r="AD1122" s="186">
        <f t="shared" si="1096"/>
        <v>7432.8</v>
      </c>
      <c r="AE1122" s="86">
        <f t="shared" si="1114"/>
        <v>1.126887536623845E-3</v>
      </c>
      <c r="AF1122" s="501"/>
      <c r="AG1122" s="501"/>
      <c r="AH1122" s="101" t="s">
        <v>155</v>
      </c>
      <c r="AI1122" s="183">
        <v>512924</v>
      </c>
      <c r="AJ1122" s="151">
        <f>IFERROR(AI1122/AF1110,"-")</f>
        <v>9.3399364753796125E-3</v>
      </c>
      <c r="AK1122" s="183">
        <v>11</v>
      </c>
      <c r="AL1122" s="151">
        <f>IFERROR(AK1122/AG1110,"-")</f>
        <v>0.16176470588235295</v>
      </c>
      <c r="AM1122" s="186">
        <f t="shared" si="1098"/>
        <v>46629.454545454544</v>
      </c>
      <c r="AN1122" s="86">
        <f t="shared" si="1115"/>
        <v>2.4791525805724587E-3</v>
      </c>
      <c r="AO1122" s="501"/>
      <c r="AP1122" s="520"/>
      <c r="AQ1122" s="101" t="s">
        <v>155</v>
      </c>
      <c r="AR1122" s="183">
        <f t="shared" si="1090"/>
        <v>1544054</v>
      </c>
      <c r="AS1122" s="151">
        <f>IFERROR(AR1122/AO1110,"-")</f>
        <v>3.9062263221772138E-3</v>
      </c>
      <c r="AT1122" s="183">
        <f t="shared" si="1091"/>
        <v>54</v>
      </c>
      <c r="AU1122" s="151">
        <f>IFERROR(AT1122/AP1110,"-")</f>
        <v>8.3591331269349839E-2</v>
      </c>
      <c r="AV1122" s="186">
        <f t="shared" si="1100"/>
        <v>28593.592592592591</v>
      </c>
      <c r="AW1122" s="86">
        <f t="shared" si="1116"/>
        <v>1.2170385395537525E-2</v>
      </c>
      <c r="AX1122" s="98"/>
      <c r="AY1122" s="66"/>
      <c r="AZ1122" s="66"/>
      <c r="BA1122" s="66"/>
      <c r="BB1122" s="66"/>
      <c r="BC1122" s="66"/>
      <c r="BD1122" s="66"/>
      <c r="BE1122" s="66"/>
      <c r="BF1122" s="66"/>
      <c r="BG1122" s="66"/>
      <c r="BH1122" s="66"/>
      <c r="BI1122" s="66"/>
      <c r="BP1122" s="132"/>
      <c r="BQ1122" s="132"/>
      <c r="BR1122" s="132"/>
      <c r="BS1122" s="132"/>
      <c r="BU1122" s="66"/>
      <c r="BV1122" s="124"/>
    </row>
    <row r="1123" spans="2:74" s="10" customFormat="1" ht="14.25" customHeight="1">
      <c r="B1123" s="505"/>
      <c r="C1123" s="507"/>
      <c r="D1123" s="494"/>
      <c r="E1123" s="501"/>
      <c r="F1123" s="501"/>
      <c r="G1123" s="101" t="s">
        <v>156</v>
      </c>
      <c r="H1123" s="183">
        <v>1737800</v>
      </c>
      <c r="I1123" s="151">
        <f>IFERROR(H1123/E1110,"-")</f>
        <v>7.4398438874327391E-3</v>
      </c>
      <c r="J1123" s="183">
        <v>27</v>
      </c>
      <c r="K1123" s="151">
        <f>IFERROR(J1123/F1110,"-")</f>
        <v>5.7569296375266525E-2</v>
      </c>
      <c r="L1123" s="186">
        <f t="shared" si="1092"/>
        <v>64362.962962962964</v>
      </c>
      <c r="M1123" s="86">
        <f t="shared" si="1112"/>
        <v>6.0851926977687626E-3</v>
      </c>
      <c r="N1123" s="501"/>
      <c r="O1123" s="501"/>
      <c r="P1123" s="101" t="s">
        <v>156</v>
      </c>
      <c r="Q1123" s="183">
        <v>520762</v>
      </c>
      <c r="R1123" s="151">
        <f>IFERROR(Q1123/N1110,"-")</f>
        <v>5.8042194672211543E-3</v>
      </c>
      <c r="S1123" s="183">
        <v>9</v>
      </c>
      <c r="T1123" s="151">
        <f>IFERROR(S1123/O1110,"-")</f>
        <v>0.13432835820895522</v>
      </c>
      <c r="U1123" s="186">
        <f t="shared" si="1094"/>
        <v>57862.444444444445</v>
      </c>
      <c r="V1123" s="86">
        <f t="shared" si="1113"/>
        <v>2.0283975659229209E-3</v>
      </c>
      <c r="W1123" s="501"/>
      <c r="X1123" s="501"/>
      <c r="Y1123" s="101" t="s">
        <v>156</v>
      </c>
      <c r="Z1123" s="183">
        <v>260810</v>
      </c>
      <c r="AA1123" s="151">
        <f>IFERROR(Z1123/W1110,"-")</f>
        <v>1.5286481594797169E-2</v>
      </c>
      <c r="AB1123" s="183">
        <v>4</v>
      </c>
      <c r="AC1123" s="151">
        <f>IFERROR(AB1123/X1110,"-")</f>
        <v>9.5238095238095233E-2</v>
      </c>
      <c r="AD1123" s="186">
        <f t="shared" si="1096"/>
        <v>65202.5</v>
      </c>
      <c r="AE1123" s="86">
        <f t="shared" si="1114"/>
        <v>9.0151002929907598E-4</v>
      </c>
      <c r="AF1123" s="501"/>
      <c r="AG1123" s="501"/>
      <c r="AH1123" s="101" t="s">
        <v>156</v>
      </c>
      <c r="AI1123" s="183">
        <v>662297</v>
      </c>
      <c r="AJ1123" s="151">
        <f>IFERROR(AI1123/AF1110,"-")</f>
        <v>1.2059899532551589E-2</v>
      </c>
      <c r="AK1123" s="183">
        <v>11</v>
      </c>
      <c r="AL1123" s="151">
        <f>IFERROR(AK1123/AG1110,"-")</f>
        <v>0.16176470588235295</v>
      </c>
      <c r="AM1123" s="186">
        <f t="shared" si="1098"/>
        <v>60208.818181818184</v>
      </c>
      <c r="AN1123" s="86">
        <f t="shared" si="1115"/>
        <v>2.4791525805724587E-3</v>
      </c>
      <c r="AO1123" s="501"/>
      <c r="AP1123" s="520"/>
      <c r="AQ1123" s="101" t="s">
        <v>156</v>
      </c>
      <c r="AR1123" s="183">
        <f t="shared" si="1090"/>
        <v>3181669</v>
      </c>
      <c r="AS1123" s="151">
        <f>IFERROR(AR1123/AO1110,"-")</f>
        <v>8.0491480195998676E-3</v>
      </c>
      <c r="AT1123" s="183">
        <f t="shared" si="1091"/>
        <v>51</v>
      </c>
      <c r="AU1123" s="151">
        <f>IFERROR(AT1123/AP1110,"-")</f>
        <v>7.8947368421052627E-2</v>
      </c>
      <c r="AV1123" s="186">
        <f t="shared" si="1100"/>
        <v>62385.666666666664</v>
      </c>
      <c r="AW1123" s="86">
        <f t="shared" si="1116"/>
        <v>1.1494252873563218E-2</v>
      </c>
      <c r="AX1123" s="98"/>
      <c r="AY1123" s="66"/>
      <c r="AZ1123" s="66"/>
      <c r="BA1123" s="66"/>
      <c r="BB1123" s="66"/>
      <c r="BC1123" s="66"/>
      <c r="BD1123" s="66"/>
      <c r="BE1123" s="66"/>
      <c r="BF1123" s="66"/>
      <c r="BG1123" s="66"/>
      <c r="BH1123" s="66"/>
      <c r="BI1123" s="66"/>
      <c r="BP1123" s="132"/>
      <c r="BQ1123" s="132"/>
      <c r="BR1123" s="132"/>
      <c r="BS1123" s="132"/>
      <c r="BU1123" s="66"/>
      <c r="BV1123" s="124"/>
    </row>
    <row r="1124" spans="2:74" s="10" customFormat="1" ht="14.25" customHeight="1">
      <c r="B1124" s="505"/>
      <c r="C1124" s="507"/>
      <c r="D1124" s="494"/>
      <c r="E1124" s="501"/>
      <c r="F1124" s="501"/>
      <c r="G1124" s="101" t="s">
        <v>157</v>
      </c>
      <c r="H1124" s="183">
        <v>264311</v>
      </c>
      <c r="I1124" s="151">
        <f>IFERROR(H1124/E1110,"-")</f>
        <v>1.131564378945353E-3</v>
      </c>
      <c r="J1124" s="183">
        <v>16</v>
      </c>
      <c r="K1124" s="151">
        <f>IFERROR(J1124/F1110,"-")</f>
        <v>3.4115138592750532E-2</v>
      </c>
      <c r="L1124" s="186">
        <f t="shared" si="1092"/>
        <v>16519.4375</v>
      </c>
      <c r="M1124" s="86">
        <f t="shared" si="1112"/>
        <v>3.6060401171963039E-3</v>
      </c>
      <c r="N1124" s="501"/>
      <c r="O1124" s="501"/>
      <c r="P1124" s="101" t="s">
        <v>157</v>
      </c>
      <c r="Q1124" s="183">
        <v>340824</v>
      </c>
      <c r="R1124" s="151">
        <f>IFERROR(Q1124/N1110,"-")</f>
        <v>3.7986974773431678E-3</v>
      </c>
      <c r="S1124" s="183">
        <v>6</v>
      </c>
      <c r="T1124" s="151">
        <f>IFERROR(S1124/O1110,"-")</f>
        <v>8.9552238805970144E-2</v>
      </c>
      <c r="U1124" s="186">
        <f t="shared" si="1094"/>
        <v>56804</v>
      </c>
      <c r="V1124" s="86">
        <f t="shared" si="1113"/>
        <v>1.3522650439486139E-3</v>
      </c>
      <c r="W1124" s="501"/>
      <c r="X1124" s="501"/>
      <c r="Y1124" s="101" t="s">
        <v>157</v>
      </c>
      <c r="Z1124" s="183">
        <v>14168</v>
      </c>
      <c r="AA1124" s="151">
        <f>IFERROR(Z1124/W1110,"-")</f>
        <v>8.3040861636856831E-4</v>
      </c>
      <c r="AB1124" s="183">
        <v>1</v>
      </c>
      <c r="AC1124" s="151">
        <f>IFERROR(AB1124/X1110,"-")</f>
        <v>2.3809523809523808E-2</v>
      </c>
      <c r="AD1124" s="186">
        <f t="shared" si="1096"/>
        <v>14168</v>
      </c>
      <c r="AE1124" s="86">
        <f t="shared" si="1114"/>
        <v>2.2537750732476899E-4</v>
      </c>
      <c r="AF1124" s="501"/>
      <c r="AG1124" s="501"/>
      <c r="AH1124" s="101" t="s">
        <v>157</v>
      </c>
      <c r="AI1124" s="183">
        <v>96699</v>
      </c>
      <c r="AJ1124" s="151">
        <f>IFERROR(AI1124/AF1110,"-")</f>
        <v>1.7608115768276257E-3</v>
      </c>
      <c r="AK1124" s="183">
        <v>6</v>
      </c>
      <c r="AL1124" s="151">
        <f>IFERROR(AK1124/AG1110,"-")</f>
        <v>8.8235294117647065E-2</v>
      </c>
      <c r="AM1124" s="186">
        <f t="shared" si="1098"/>
        <v>16116.5</v>
      </c>
      <c r="AN1124" s="86">
        <f t="shared" si="1115"/>
        <v>1.3522650439486139E-3</v>
      </c>
      <c r="AO1124" s="501"/>
      <c r="AP1124" s="520"/>
      <c r="AQ1124" s="101" t="s">
        <v>157</v>
      </c>
      <c r="AR1124" s="183">
        <f t="shared" si="1090"/>
        <v>716002</v>
      </c>
      <c r="AS1124" s="151">
        <f>IFERROR(AR1124/AO1110,"-")</f>
        <v>1.8113782672960464E-3</v>
      </c>
      <c r="AT1124" s="183">
        <f t="shared" si="1091"/>
        <v>29</v>
      </c>
      <c r="AU1124" s="151">
        <f>IFERROR(AT1124/AP1110,"-")</f>
        <v>4.4891640866873063E-2</v>
      </c>
      <c r="AV1124" s="186">
        <f t="shared" si="1100"/>
        <v>24689.724137931036</v>
      </c>
      <c r="AW1124" s="86">
        <f t="shared" si="1116"/>
        <v>6.5359477124183009E-3</v>
      </c>
      <c r="AX1124" s="98"/>
      <c r="AY1124" s="66"/>
      <c r="AZ1124" s="66"/>
      <c r="BA1124" s="66"/>
      <c r="BB1124" s="66"/>
      <c r="BC1124" s="66"/>
      <c r="BD1124" s="66"/>
      <c r="BE1124" s="66"/>
      <c r="BF1124" s="66"/>
      <c r="BG1124" s="66"/>
      <c r="BH1124" s="66"/>
      <c r="BI1124" s="66"/>
      <c r="BP1124" s="132"/>
      <c r="BQ1124" s="132"/>
      <c r="BR1124" s="132"/>
      <c r="BS1124" s="132"/>
      <c r="BU1124" s="66"/>
      <c r="BV1124" s="124"/>
    </row>
    <row r="1125" spans="2:74" s="10" customFormat="1" ht="14.25" customHeight="1">
      <c r="B1125" s="505"/>
      <c r="C1125" s="507"/>
      <c r="D1125" s="494"/>
      <c r="E1125" s="501"/>
      <c r="F1125" s="501"/>
      <c r="G1125" s="102" t="s">
        <v>158</v>
      </c>
      <c r="H1125" s="184">
        <v>358216</v>
      </c>
      <c r="I1125" s="152">
        <f>IFERROR(H1125/E1110,"-")</f>
        <v>1.5335890884915445E-3</v>
      </c>
      <c r="J1125" s="184">
        <v>25</v>
      </c>
      <c r="K1125" s="152">
        <f>IFERROR(J1125/F1110,"-")</f>
        <v>5.3304904051172705E-2</v>
      </c>
      <c r="L1125" s="187">
        <f t="shared" si="1092"/>
        <v>14328.64</v>
      </c>
      <c r="M1125" s="87">
        <f t="shared" si="1112"/>
        <v>5.6344376831192243E-3</v>
      </c>
      <c r="N1125" s="501"/>
      <c r="O1125" s="501"/>
      <c r="P1125" s="102" t="s">
        <v>158</v>
      </c>
      <c r="Q1125" s="184">
        <v>68964</v>
      </c>
      <c r="R1125" s="152">
        <f>IFERROR(Q1125/N1110,"-")</f>
        <v>7.686470812721352E-4</v>
      </c>
      <c r="S1125" s="184">
        <v>11</v>
      </c>
      <c r="T1125" s="152">
        <f>IFERROR(S1125/O1110,"-")</f>
        <v>0.16417910447761194</v>
      </c>
      <c r="U1125" s="187">
        <f t="shared" si="1094"/>
        <v>6269.454545454545</v>
      </c>
      <c r="V1125" s="87">
        <f t="shared" si="1113"/>
        <v>2.4791525805724587E-3</v>
      </c>
      <c r="W1125" s="501"/>
      <c r="X1125" s="501"/>
      <c r="Y1125" s="102" t="s">
        <v>158</v>
      </c>
      <c r="Z1125" s="184">
        <v>36508</v>
      </c>
      <c r="AA1125" s="152">
        <f>IFERROR(Z1125/W1110,"-")</f>
        <v>2.1397909208345348E-3</v>
      </c>
      <c r="AB1125" s="184">
        <v>4</v>
      </c>
      <c r="AC1125" s="152">
        <f>IFERROR(AB1125/X1110,"-")</f>
        <v>9.5238095238095233E-2</v>
      </c>
      <c r="AD1125" s="187">
        <f t="shared" si="1096"/>
        <v>9127</v>
      </c>
      <c r="AE1125" s="87">
        <f t="shared" si="1114"/>
        <v>9.0151002929907598E-4</v>
      </c>
      <c r="AF1125" s="501"/>
      <c r="AG1125" s="501"/>
      <c r="AH1125" s="102" t="s">
        <v>158</v>
      </c>
      <c r="AI1125" s="184">
        <v>38658</v>
      </c>
      <c r="AJ1125" s="152">
        <f>IFERROR(AI1125/AF1110,"-")</f>
        <v>7.0393131197843157E-4</v>
      </c>
      <c r="AK1125" s="184">
        <v>7</v>
      </c>
      <c r="AL1125" s="152">
        <f>IFERROR(AK1125/AG1110,"-")</f>
        <v>0.10294117647058823</v>
      </c>
      <c r="AM1125" s="187">
        <f t="shared" si="1098"/>
        <v>5522.5714285714284</v>
      </c>
      <c r="AN1125" s="87">
        <f t="shared" si="1115"/>
        <v>1.5776425512733828E-3</v>
      </c>
      <c r="AO1125" s="501"/>
      <c r="AP1125" s="520"/>
      <c r="AQ1125" s="102" t="s">
        <v>158</v>
      </c>
      <c r="AR1125" s="184">
        <f t="shared" si="1090"/>
        <v>502346</v>
      </c>
      <c r="AS1125" s="152">
        <f>IFERROR(AR1125/AO1110,"-")</f>
        <v>1.2708604543885348E-3</v>
      </c>
      <c r="AT1125" s="184">
        <f t="shared" si="1091"/>
        <v>47</v>
      </c>
      <c r="AU1125" s="152">
        <f>IFERROR(AT1125/AP1110,"-")</f>
        <v>7.275541795665634E-2</v>
      </c>
      <c r="AV1125" s="187">
        <f t="shared" si="1100"/>
        <v>10688.212765957447</v>
      </c>
      <c r="AW1125" s="87">
        <f t="shared" si="1116"/>
        <v>1.0592742844264142E-2</v>
      </c>
      <c r="AX1125" s="98"/>
      <c r="AY1125" s="66"/>
      <c r="AZ1125" s="66"/>
      <c r="BA1125" s="66"/>
      <c r="BB1125" s="66"/>
      <c r="BC1125" s="66"/>
      <c r="BD1125" s="66"/>
      <c r="BE1125" s="66"/>
      <c r="BF1125" s="66"/>
      <c r="BG1125" s="66"/>
      <c r="BH1125" s="66"/>
      <c r="BI1125" s="66"/>
      <c r="BP1125" s="132"/>
      <c r="BQ1125" s="132"/>
      <c r="BR1125" s="132"/>
      <c r="BS1125" s="132"/>
      <c r="BU1125" s="66"/>
      <c r="BV1125" s="124"/>
    </row>
    <row r="1126" spans="2:74" s="10" customFormat="1" ht="14.25" customHeight="1">
      <c r="B1126" s="505"/>
      <c r="C1126" s="508"/>
      <c r="D1126" s="495"/>
      <c r="E1126" s="502"/>
      <c r="F1126" s="502"/>
      <c r="G1126" s="103" t="s">
        <v>81</v>
      </c>
      <c r="H1126" s="174">
        <v>42154726</v>
      </c>
      <c r="I1126" s="152">
        <f>IFERROR(H1126/E1110,"-")</f>
        <v>0.18047219504977671</v>
      </c>
      <c r="J1126" s="184">
        <v>305</v>
      </c>
      <c r="K1126" s="152">
        <f>IFERROR(J1126/F1110,"-")</f>
        <v>0.65031982942430699</v>
      </c>
      <c r="L1126" s="187">
        <f t="shared" si="1092"/>
        <v>138212.21639344262</v>
      </c>
      <c r="M1126" s="88">
        <f t="shared" si="1112"/>
        <v>6.8740139734054545E-2</v>
      </c>
      <c r="N1126" s="502"/>
      <c r="O1126" s="502"/>
      <c r="P1126" s="103" t="s">
        <v>81</v>
      </c>
      <c r="Q1126" s="174">
        <v>4685185</v>
      </c>
      <c r="R1126" s="152">
        <f>IFERROR(Q1126/N1110,"-")</f>
        <v>5.2219328569543366E-2</v>
      </c>
      <c r="S1126" s="184">
        <v>49</v>
      </c>
      <c r="T1126" s="152">
        <f>IFERROR(S1126/O1110,"-")</f>
        <v>0.73134328358208955</v>
      </c>
      <c r="U1126" s="187">
        <f t="shared" si="1094"/>
        <v>95616.020408163269</v>
      </c>
      <c r="V1126" s="88">
        <f t="shared" si="1113"/>
        <v>1.1043497858913681E-2</v>
      </c>
      <c r="W1126" s="502"/>
      <c r="X1126" s="502"/>
      <c r="Y1126" s="103" t="s">
        <v>81</v>
      </c>
      <c r="Z1126" s="174">
        <v>1688682</v>
      </c>
      <c r="AA1126" s="152">
        <f>IFERROR(Z1126/W1110,"-")</f>
        <v>9.8976290450769805E-2</v>
      </c>
      <c r="AB1126" s="184">
        <v>30</v>
      </c>
      <c r="AC1126" s="152">
        <f>IFERROR(AB1126/X1110,"-")</f>
        <v>0.7142857142857143</v>
      </c>
      <c r="AD1126" s="187">
        <f t="shared" si="1096"/>
        <v>56289.4</v>
      </c>
      <c r="AE1126" s="88">
        <f t="shared" si="1114"/>
        <v>6.7613252197430695E-3</v>
      </c>
      <c r="AF1126" s="502"/>
      <c r="AG1126" s="502"/>
      <c r="AH1126" s="103" t="s">
        <v>81</v>
      </c>
      <c r="AI1126" s="174">
        <v>5646541</v>
      </c>
      <c r="AJ1126" s="152">
        <f>IFERROR(AI1126/AF1110,"-")</f>
        <v>0.10281900290418555</v>
      </c>
      <c r="AK1126" s="184">
        <v>52</v>
      </c>
      <c r="AL1126" s="152">
        <f>IFERROR(AK1126/AG1110,"-")</f>
        <v>0.76470588235294112</v>
      </c>
      <c r="AM1126" s="187">
        <f t="shared" si="1098"/>
        <v>108587.32692307692</v>
      </c>
      <c r="AN1126" s="88">
        <f t="shared" si="1115"/>
        <v>1.1719630380887988E-2</v>
      </c>
      <c r="AO1126" s="502"/>
      <c r="AP1126" s="521"/>
      <c r="AQ1126" s="103" t="s">
        <v>81</v>
      </c>
      <c r="AR1126" s="174">
        <f t="shared" si="1090"/>
        <v>54175134</v>
      </c>
      <c r="AS1126" s="152">
        <f>IFERROR(AR1126/AO1110,"-")</f>
        <v>0.13705500872267273</v>
      </c>
      <c r="AT1126" s="184">
        <f t="shared" si="1091"/>
        <v>436</v>
      </c>
      <c r="AU1126" s="152">
        <f>IFERROR(AT1126/AP1110,"-")</f>
        <v>0.67492260061919507</v>
      </c>
      <c r="AV1126" s="187">
        <f t="shared" si="1100"/>
        <v>124254.89449541284</v>
      </c>
      <c r="AW1126" s="88">
        <f t="shared" si="1116"/>
        <v>9.8264593193599273E-2</v>
      </c>
      <c r="AX1126" s="98"/>
      <c r="AY1126" s="66"/>
      <c r="AZ1126" s="66"/>
      <c r="BA1126" s="66"/>
      <c r="BB1126" s="66"/>
      <c r="BC1126" s="66"/>
      <c r="BD1126" s="66"/>
      <c r="BE1126" s="66"/>
      <c r="BF1126" s="66"/>
      <c r="BG1126" s="66"/>
      <c r="BH1126" s="66"/>
      <c r="BI1126" s="66"/>
      <c r="BP1126" s="132"/>
      <c r="BQ1126" s="132"/>
      <c r="BR1126" s="132"/>
      <c r="BS1126" s="132"/>
      <c r="BU1126" s="66"/>
      <c r="BV1126" s="124"/>
    </row>
    <row r="1127" spans="2:74" s="10" customFormat="1" ht="14.25" customHeight="1">
      <c r="B1127" s="505">
        <v>67</v>
      </c>
      <c r="C1127" s="506" t="s">
        <v>6</v>
      </c>
      <c r="D1127" s="493">
        <f>BL71</f>
        <v>1900</v>
      </c>
      <c r="E1127" s="503">
        <f t="shared" ref="E1127" si="1117">VLOOKUP(C1127,$AY$5:$BI$78,2,0)</f>
        <v>68942860</v>
      </c>
      <c r="F1127" s="503">
        <f t="shared" ref="F1127" si="1118">VLOOKUP(C1127,$AY$5:$BI$78,7,0)</f>
        <v>110</v>
      </c>
      <c r="G1127" s="99" t="s">
        <v>144</v>
      </c>
      <c r="H1127" s="182">
        <v>5124163</v>
      </c>
      <c r="I1127" s="150">
        <f>IFERROR(H1127/E1127,"-")</f>
        <v>7.432478142044005E-2</v>
      </c>
      <c r="J1127" s="182">
        <v>15</v>
      </c>
      <c r="K1127" s="150">
        <f>IFERROR(J1127/F1127,"-")</f>
        <v>0.13636363636363635</v>
      </c>
      <c r="L1127" s="185">
        <f t="shared" si="1092"/>
        <v>341610.86666666664</v>
      </c>
      <c r="M1127" s="85">
        <f>IFERROR(J1127/$BL$71,0)</f>
        <v>7.8947368421052634E-3</v>
      </c>
      <c r="N1127" s="503">
        <f t="shared" ref="N1127" si="1119">VLOOKUP(C1127,$AY$5:$BI$78,3,0)</f>
        <v>19535460</v>
      </c>
      <c r="O1127" s="503">
        <f t="shared" ref="O1127" si="1120">VLOOKUP(C1127,$AY$5:$BI$78,8,0)</f>
        <v>21</v>
      </c>
      <c r="P1127" s="99" t="s">
        <v>144</v>
      </c>
      <c r="Q1127" s="182">
        <v>247012</v>
      </c>
      <c r="R1127" s="150">
        <f>IFERROR(Q1127/N1127,"-")</f>
        <v>1.2644288898239407E-2</v>
      </c>
      <c r="S1127" s="182">
        <v>5</v>
      </c>
      <c r="T1127" s="150">
        <f>IFERROR(S1127/O1127,"-")</f>
        <v>0.23809523809523808</v>
      </c>
      <c r="U1127" s="185">
        <f t="shared" si="1094"/>
        <v>49402.400000000001</v>
      </c>
      <c r="V1127" s="85">
        <f>IFERROR(S1127/$BL$71,0)</f>
        <v>2.631578947368421E-3</v>
      </c>
      <c r="W1127" s="503">
        <f t="shared" ref="W1127" si="1121">VLOOKUP(C1127,$AY$5:$BI$78,4,0)</f>
        <v>26797360</v>
      </c>
      <c r="X1127" s="503">
        <f t="shared" ref="X1127" si="1122">VLOOKUP(C1127,$AY$5:$BI$78,9,0)</f>
        <v>16</v>
      </c>
      <c r="Y1127" s="99" t="s">
        <v>144</v>
      </c>
      <c r="Z1127" s="182">
        <v>60384</v>
      </c>
      <c r="AA1127" s="150">
        <f>IFERROR(Z1127/W1127,"-")</f>
        <v>2.2533563007699265E-3</v>
      </c>
      <c r="AB1127" s="182">
        <v>4</v>
      </c>
      <c r="AC1127" s="150">
        <f>IFERROR(AB1127/X1127,"-")</f>
        <v>0.25</v>
      </c>
      <c r="AD1127" s="185">
        <f t="shared" si="1096"/>
        <v>15096</v>
      </c>
      <c r="AE1127" s="85">
        <f>IFERROR(AB1127/$BL$71,0)</f>
        <v>2.1052631578947368E-3</v>
      </c>
      <c r="AF1127" s="503">
        <f t="shared" ref="AF1127" si="1123">VLOOKUP(C1127,$AY$5:$BI$78,5,0)</f>
        <v>23358180</v>
      </c>
      <c r="AG1127" s="503">
        <f t="shared" ref="AG1127" si="1124">VLOOKUP(C1127,$AY$5:$BI$78,10,0)</f>
        <v>29</v>
      </c>
      <c r="AH1127" s="99" t="s">
        <v>144</v>
      </c>
      <c r="AI1127" s="182">
        <v>103070</v>
      </c>
      <c r="AJ1127" s="150">
        <f>IFERROR(AI1127/AF1127,"-")</f>
        <v>4.412586939564641E-3</v>
      </c>
      <c r="AK1127" s="182">
        <v>4</v>
      </c>
      <c r="AL1127" s="150">
        <f>IFERROR(AK1127/AG1127,"-")</f>
        <v>0.13793103448275862</v>
      </c>
      <c r="AM1127" s="185">
        <f t="shared" si="1098"/>
        <v>25767.5</v>
      </c>
      <c r="AN1127" s="85">
        <f>IFERROR(AK1127/$BL$71,0)</f>
        <v>2.1052631578947368E-3</v>
      </c>
      <c r="AO1127" s="503">
        <f t="shared" ref="AO1127" si="1125">VLOOKUP(C1127,$AY$5:$BI$78,6,0)</f>
        <v>138633860</v>
      </c>
      <c r="AP1127" s="519">
        <f t="shared" ref="AP1127" si="1126">VLOOKUP(C1127,$AY$5:$BI$78,11,0)</f>
        <v>176</v>
      </c>
      <c r="AQ1127" s="99" t="s">
        <v>144</v>
      </c>
      <c r="AR1127" s="182">
        <f t="shared" si="1090"/>
        <v>5534629</v>
      </c>
      <c r="AS1127" s="150">
        <f>IFERROR(AR1127/AO1127,"-")</f>
        <v>3.9922635061881706E-2</v>
      </c>
      <c r="AT1127" s="182">
        <f t="shared" si="1091"/>
        <v>28</v>
      </c>
      <c r="AU1127" s="150">
        <f>IFERROR(AT1127/AP1127,"-")</f>
        <v>0.15909090909090909</v>
      </c>
      <c r="AV1127" s="185">
        <f t="shared" si="1100"/>
        <v>197665.32142857142</v>
      </c>
      <c r="AW1127" s="85">
        <f>IFERROR(AT1127/$BL$71,0)</f>
        <v>1.4736842105263158E-2</v>
      </c>
      <c r="AX1127" s="98"/>
      <c r="AY1127" s="66"/>
      <c r="AZ1127" s="66"/>
      <c r="BA1127" s="66"/>
      <c r="BB1127" s="66"/>
      <c r="BC1127" s="66"/>
      <c r="BD1127" s="66"/>
      <c r="BE1127" s="66"/>
      <c r="BF1127" s="66"/>
      <c r="BG1127" s="66"/>
      <c r="BH1127" s="66"/>
      <c r="BI1127" s="66"/>
      <c r="BP1127" s="132"/>
      <c r="BQ1127" s="132"/>
      <c r="BR1127" s="132"/>
      <c r="BS1127" s="132"/>
      <c r="BU1127" s="66"/>
      <c r="BV1127" s="124"/>
    </row>
    <row r="1128" spans="2:74" s="10" customFormat="1" ht="14.25" customHeight="1">
      <c r="B1128" s="505"/>
      <c r="C1128" s="507"/>
      <c r="D1128" s="494"/>
      <c r="E1128" s="501"/>
      <c r="F1128" s="501"/>
      <c r="G1128" s="100" t="s">
        <v>145</v>
      </c>
      <c r="H1128" s="183">
        <v>2000663</v>
      </c>
      <c r="I1128" s="151">
        <f>IFERROR(H1128/E1127,"-")</f>
        <v>2.9019147160416613E-2</v>
      </c>
      <c r="J1128" s="183">
        <v>19</v>
      </c>
      <c r="K1128" s="151">
        <f>IFERROR(J1128/F1127,"-")</f>
        <v>0.17272727272727273</v>
      </c>
      <c r="L1128" s="186">
        <f t="shared" si="1092"/>
        <v>105298.05263157895</v>
      </c>
      <c r="M1128" s="86">
        <f t="shared" ref="M1128:M1143" si="1127">IFERROR(J1128/$BL$71,0)</f>
        <v>0.01</v>
      </c>
      <c r="N1128" s="501"/>
      <c r="O1128" s="501"/>
      <c r="P1128" s="100" t="s">
        <v>145</v>
      </c>
      <c r="Q1128" s="183">
        <v>38741</v>
      </c>
      <c r="R1128" s="151">
        <f>IFERROR(Q1128/N1127,"-")</f>
        <v>1.9831117362990171E-3</v>
      </c>
      <c r="S1128" s="183">
        <v>3</v>
      </c>
      <c r="T1128" s="151">
        <f>IFERROR(S1128/O1127,"-")</f>
        <v>0.14285714285714285</v>
      </c>
      <c r="U1128" s="186">
        <f t="shared" si="1094"/>
        <v>12913.666666666666</v>
      </c>
      <c r="V1128" s="86">
        <f t="shared" ref="V1128:V1143" si="1128">IFERROR(S1128/$BL$71,0)</f>
        <v>1.5789473684210526E-3</v>
      </c>
      <c r="W1128" s="501"/>
      <c r="X1128" s="501"/>
      <c r="Y1128" s="100" t="s">
        <v>145</v>
      </c>
      <c r="Z1128" s="183">
        <v>823059</v>
      </c>
      <c r="AA1128" s="151">
        <f>IFERROR(Z1128/W1127,"-")</f>
        <v>3.0714182292584047E-2</v>
      </c>
      <c r="AB1128" s="183">
        <v>5</v>
      </c>
      <c r="AC1128" s="151">
        <f>IFERROR(AB1128/X1127,"-")</f>
        <v>0.3125</v>
      </c>
      <c r="AD1128" s="186">
        <f t="shared" si="1096"/>
        <v>164611.79999999999</v>
      </c>
      <c r="AE1128" s="86">
        <f t="shared" ref="AE1128:AE1143" si="1129">IFERROR(AB1128/$BL$71,0)</f>
        <v>2.631578947368421E-3</v>
      </c>
      <c r="AF1128" s="501"/>
      <c r="AG1128" s="501"/>
      <c r="AH1128" s="100" t="s">
        <v>145</v>
      </c>
      <c r="AI1128" s="183">
        <v>189020</v>
      </c>
      <c r="AJ1128" s="151">
        <f>IFERROR(AI1128/AF1127,"-")</f>
        <v>8.0922400632241036E-3</v>
      </c>
      <c r="AK1128" s="183">
        <v>4</v>
      </c>
      <c r="AL1128" s="151">
        <f>IFERROR(AK1128/AG1127,"-")</f>
        <v>0.13793103448275862</v>
      </c>
      <c r="AM1128" s="186">
        <f t="shared" si="1098"/>
        <v>47255</v>
      </c>
      <c r="AN1128" s="86">
        <f t="shared" ref="AN1128:AN1143" si="1130">IFERROR(AK1128/$BL$71,0)</f>
        <v>2.1052631578947368E-3</v>
      </c>
      <c r="AO1128" s="501"/>
      <c r="AP1128" s="520"/>
      <c r="AQ1128" s="100" t="s">
        <v>145</v>
      </c>
      <c r="AR1128" s="183">
        <f t="shared" si="1090"/>
        <v>3051483</v>
      </c>
      <c r="AS1128" s="151">
        <f>IFERROR(AR1128/AO1127,"-")</f>
        <v>2.2011094547897608E-2</v>
      </c>
      <c r="AT1128" s="183">
        <f t="shared" si="1091"/>
        <v>31</v>
      </c>
      <c r="AU1128" s="151">
        <f>IFERROR(AT1128/AP1127,"-")</f>
        <v>0.17613636363636365</v>
      </c>
      <c r="AV1128" s="186">
        <f t="shared" si="1100"/>
        <v>98434.93548387097</v>
      </c>
      <c r="AW1128" s="86">
        <f t="shared" ref="AW1128:AW1143" si="1131">IFERROR(AT1128/$BL$71,0)</f>
        <v>1.6315789473684211E-2</v>
      </c>
      <c r="AX1128" s="98"/>
      <c r="AY1128" s="66"/>
      <c r="AZ1128" s="66"/>
      <c r="BA1128" s="66"/>
      <c r="BB1128" s="66"/>
      <c r="BC1128" s="66"/>
      <c r="BD1128" s="66"/>
      <c r="BE1128" s="66"/>
      <c r="BF1128" s="66"/>
      <c r="BG1128" s="66"/>
      <c r="BH1128" s="66"/>
      <c r="BI1128" s="66"/>
      <c r="BP1128" s="132"/>
      <c r="BQ1128" s="132"/>
      <c r="BR1128" s="132"/>
      <c r="BS1128" s="132"/>
      <c r="BU1128" s="66"/>
      <c r="BV1128" s="124"/>
    </row>
    <row r="1129" spans="2:74" s="10" customFormat="1" ht="14.25" customHeight="1">
      <c r="B1129" s="505"/>
      <c r="C1129" s="507"/>
      <c r="D1129" s="494"/>
      <c r="E1129" s="501"/>
      <c r="F1129" s="501"/>
      <c r="G1129" s="101" t="s">
        <v>146</v>
      </c>
      <c r="H1129" s="183">
        <v>718465</v>
      </c>
      <c r="I1129" s="151">
        <f>IFERROR(H1129/E1127,"-")</f>
        <v>1.0421166165720424E-2</v>
      </c>
      <c r="J1129" s="183">
        <v>29</v>
      </c>
      <c r="K1129" s="151">
        <f>IFERROR(J1129/F1127,"-")</f>
        <v>0.26363636363636361</v>
      </c>
      <c r="L1129" s="186">
        <f t="shared" si="1092"/>
        <v>24774.655172413793</v>
      </c>
      <c r="M1129" s="86">
        <f t="shared" si="1127"/>
        <v>1.5263157894736841E-2</v>
      </c>
      <c r="N1129" s="501"/>
      <c r="O1129" s="501"/>
      <c r="P1129" s="101" t="s">
        <v>146</v>
      </c>
      <c r="Q1129" s="183">
        <v>93472</v>
      </c>
      <c r="R1129" s="151">
        <f>IFERROR(Q1129/N1127,"-")</f>
        <v>4.7847350407924875E-3</v>
      </c>
      <c r="S1129" s="183">
        <v>6</v>
      </c>
      <c r="T1129" s="151">
        <f>IFERROR(S1129/O1127,"-")</f>
        <v>0.2857142857142857</v>
      </c>
      <c r="U1129" s="186">
        <f t="shared" si="1094"/>
        <v>15578.666666666666</v>
      </c>
      <c r="V1129" s="86">
        <f t="shared" si="1128"/>
        <v>3.1578947368421052E-3</v>
      </c>
      <c r="W1129" s="501"/>
      <c r="X1129" s="501"/>
      <c r="Y1129" s="101" t="s">
        <v>146</v>
      </c>
      <c r="Z1129" s="183">
        <v>103142</v>
      </c>
      <c r="AA1129" s="151">
        <f>IFERROR(Z1129/W1127,"-")</f>
        <v>3.8489612409580644E-3</v>
      </c>
      <c r="AB1129" s="183">
        <v>4</v>
      </c>
      <c r="AC1129" s="151">
        <f>IFERROR(AB1129/X1127,"-")</f>
        <v>0.25</v>
      </c>
      <c r="AD1129" s="186">
        <f t="shared" si="1096"/>
        <v>25785.5</v>
      </c>
      <c r="AE1129" s="86">
        <f t="shared" si="1129"/>
        <v>2.1052631578947368E-3</v>
      </c>
      <c r="AF1129" s="501"/>
      <c r="AG1129" s="501"/>
      <c r="AH1129" s="101" t="s">
        <v>146</v>
      </c>
      <c r="AI1129" s="183">
        <v>63558</v>
      </c>
      <c r="AJ1129" s="151">
        <f>IFERROR(AI1129/AF1127,"-")</f>
        <v>2.7210167915479718E-3</v>
      </c>
      <c r="AK1129" s="183">
        <v>4</v>
      </c>
      <c r="AL1129" s="151">
        <f>IFERROR(AK1129/AG1127,"-")</f>
        <v>0.13793103448275862</v>
      </c>
      <c r="AM1129" s="186">
        <f t="shared" si="1098"/>
        <v>15889.5</v>
      </c>
      <c r="AN1129" s="86">
        <f t="shared" si="1130"/>
        <v>2.1052631578947368E-3</v>
      </c>
      <c r="AO1129" s="501"/>
      <c r="AP1129" s="520"/>
      <c r="AQ1129" s="101" t="s">
        <v>146</v>
      </c>
      <c r="AR1129" s="183">
        <f t="shared" si="1090"/>
        <v>978637</v>
      </c>
      <c r="AS1129" s="151">
        <f>IFERROR(AR1129/AO1127,"-")</f>
        <v>7.0591484648844082E-3</v>
      </c>
      <c r="AT1129" s="183">
        <f t="shared" si="1091"/>
        <v>43</v>
      </c>
      <c r="AU1129" s="151">
        <f>IFERROR(AT1129/AP1127,"-")</f>
        <v>0.24431818181818182</v>
      </c>
      <c r="AV1129" s="186">
        <f t="shared" si="1100"/>
        <v>22759</v>
      </c>
      <c r="AW1129" s="86">
        <f t="shared" si="1131"/>
        <v>2.2631578947368423E-2</v>
      </c>
      <c r="AX1129" s="98"/>
      <c r="AY1129" s="66"/>
      <c r="AZ1129" s="66"/>
      <c r="BA1129" s="66"/>
      <c r="BB1129" s="66"/>
      <c r="BC1129" s="66"/>
      <c r="BD1129" s="66"/>
      <c r="BE1129" s="66"/>
      <c r="BF1129" s="66"/>
      <c r="BG1129" s="66"/>
      <c r="BH1129" s="66"/>
      <c r="BI1129" s="66"/>
      <c r="BP1129" s="132"/>
      <c r="BQ1129" s="132"/>
      <c r="BR1129" s="132"/>
      <c r="BS1129" s="132"/>
      <c r="BU1129" s="66"/>
      <c r="BV1129" s="124"/>
    </row>
    <row r="1130" spans="2:74" s="10" customFormat="1" ht="14.25" customHeight="1">
      <c r="B1130" s="505"/>
      <c r="C1130" s="507"/>
      <c r="D1130" s="494"/>
      <c r="E1130" s="501"/>
      <c r="F1130" s="501"/>
      <c r="G1130" s="101" t="s">
        <v>147</v>
      </c>
      <c r="H1130" s="183">
        <v>1296151</v>
      </c>
      <c r="I1130" s="151">
        <f>IFERROR(H1130/E1127,"-")</f>
        <v>1.8800365984236803E-2</v>
      </c>
      <c r="J1130" s="183">
        <v>3</v>
      </c>
      <c r="K1130" s="151">
        <f>IFERROR(J1130/F1127,"-")</f>
        <v>2.7272727272727271E-2</v>
      </c>
      <c r="L1130" s="186">
        <f t="shared" si="1092"/>
        <v>432050.33333333331</v>
      </c>
      <c r="M1130" s="86">
        <f t="shared" si="1127"/>
        <v>1.5789473684210526E-3</v>
      </c>
      <c r="N1130" s="501"/>
      <c r="O1130" s="501"/>
      <c r="P1130" s="101" t="s">
        <v>147</v>
      </c>
      <c r="Q1130" s="183">
        <v>5766</v>
      </c>
      <c r="R1130" s="151">
        <f>IFERROR(Q1130/N1127,"-")</f>
        <v>2.951555786247163E-4</v>
      </c>
      <c r="S1130" s="183">
        <v>1</v>
      </c>
      <c r="T1130" s="151">
        <f>IFERROR(S1130/O1127,"-")</f>
        <v>4.7619047619047616E-2</v>
      </c>
      <c r="U1130" s="186">
        <f t="shared" si="1094"/>
        <v>5766</v>
      </c>
      <c r="V1130" s="86">
        <f t="shared" si="1128"/>
        <v>5.263157894736842E-4</v>
      </c>
      <c r="W1130" s="501"/>
      <c r="X1130" s="501"/>
      <c r="Y1130" s="101" t="s">
        <v>147</v>
      </c>
      <c r="Z1130" s="183">
        <v>23489</v>
      </c>
      <c r="AA1130" s="151">
        <f>IFERROR(Z1130/W1127,"-")</f>
        <v>8.7654156976657398E-4</v>
      </c>
      <c r="AB1130" s="183">
        <v>1</v>
      </c>
      <c r="AC1130" s="151">
        <f>IFERROR(AB1130/X1127,"-")</f>
        <v>6.25E-2</v>
      </c>
      <c r="AD1130" s="186">
        <f t="shared" si="1096"/>
        <v>23489</v>
      </c>
      <c r="AE1130" s="86">
        <f t="shared" si="1129"/>
        <v>5.263157894736842E-4</v>
      </c>
      <c r="AF1130" s="501"/>
      <c r="AG1130" s="501"/>
      <c r="AH1130" s="101" t="s">
        <v>147</v>
      </c>
      <c r="AI1130" s="183">
        <v>13108</v>
      </c>
      <c r="AJ1130" s="151">
        <f>IFERROR(AI1130/AF1127,"-")</f>
        <v>5.6117385857973518E-4</v>
      </c>
      <c r="AK1130" s="183">
        <v>3</v>
      </c>
      <c r="AL1130" s="151">
        <f>IFERROR(AK1130/AG1127,"-")</f>
        <v>0.10344827586206896</v>
      </c>
      <c r="AM1130" s="186">
        <f t="shared" si="1098"/>
        <v>4369.333333333333</v>
      </c>
      <c r="AN1130" s="86">
        <f t="shared" si="1130"/>
        <v>1.5789473684210526E-3</v>
      </c>
      <c r="AO1130" s="501"/>
      <c r="AP1130" s="520"/>
      <c r="AQ1130" s="101" t="s">
        <v>147</v>
      </c>
      <c r="AR1130" s="183">
        <f t="shared" si="1090"/>
        <v>1338514</v>
      </c>
      <c r="AS1130" s="151">
        <f>IFERROR(AR1130/AO1127,"-")</f>
        <v>9.6550294423021904E-3</v>
      </c>
      <c r="AT1130" s="183">
        <f t="shared" si="1091"/>
        <v>8</v>
      </c>
      <c r="AU1130" s="151">
        <f>IFERROR(AT1130/AP1127,"-")</f>
        <v>4.5454545454545456E-2</v>
      </c>
      <c r="AV1130" s="186">
        <f t="shared" si="1100"/>
        <v>167314.25</v>
      </c>
      <c r="AW1130" s="86">
        <f t="shared" si="1131"/>
        <v>4.2105263157894736E-3</v>
      </c>
      <c r="AX1130" s="98"/>
      <c r="AY1130" s="66"/>
      <c r="AZ1130" s="66"/>
      <c r="BA1130" s="66"/>
      <c r="BB1130" s="66"/>
      <c r="BC1130" s="66"/>
      <c r="BD1130" s="66"/>
      <c r="BE1130" s="66"/>
      <c r="BF1130" s="66"/>
      <c r="BG1130" s="66"/>
      <c r="BH1130" s="66"/>
      <c r="BI1130" s="66"/>
      <c r="BP1130" s="132"/>
      <c r="BQ1130" s="132"/>
      <c r="BR1130" s="132"/>
      <c r="BS1130" s="132"/>
      <c r="BU1130" s="66"/>
      <c r="BV1130" s="124"/>
    </row>
    <row r="1131" spans="2:74" s="10" customFormat="1" ht="14.25" customHeight="1">
      <c r="B1131" s="505"/>
      <c r="C1131" s="507"/>
      <c r="D1131" s="494"/>
      <c r="E1131" s="501"/>
      <c r="F1131" s="501"/>
      <c r="G1131" s="101" t="s">
        <v>148</v>
      </c>
      <c r="H1131" s="183">
        <v>493096</v>
      </c>
      <c r="I1131" s="151">
        <f>IFERROR(H1131/E1127,"-")</f>
        <v>7.152241725974234E-3</v>
      </c>
      <c r="J1131" s="183">
        <v>21</v>
      </c>
      <c r="K1131" s="151">
        <f>IFERROR(J1131/F1127,"-")</f>
        <v>0.19090909090909092</v>
      </c>
      <c r="L1131" s="186">
        <f t="shared" si="1092"/>
        <v>23480.761904761905</v>
      </c>
      <c r="M1131" s="86">
        <f t="shared" si="1127"/>
        <v>1.1052631578947368E-2</v>
      </c>
      <c r="N1131" s="501"/>
      <c r="O1131" s="501"/>
      <c r="P1131" s="101" t="s">
        <v>148</v>
      </c>
      <c r="Q1131" s="183">
        <v>217203</v>
      </c>
      <c r="R1131" s="151">
        <f>IFERROR(Q1131/N1127,"-")</f>
        <v>1.1118397007288285E-2</v>
      </c>
      <c r="S1131" s="183">
        <v>9</v>
      </c>
      <c r="T1131" s="151">
        <f>IFERROR(S1131/O1127,"-")</f>
        <v>0.42857142857142855</v>
      </c>
      <c r="U1131" s="186">
        <f t="shared" si="1094"/>
        <v>24133.666666666668</v>
      </c>
      <c r="V1131" s="86">
        <f t="shared" si="1128"/>
        <v>4.7368421052631582E-3</v>
      </c>
      <c r="W1131" s="501"/>
      <c r="X1131" s="501"/>
      <c r="Y1131" s="101" t="s">
        <v>148</v>
      </c>
      <c r="Z1131" s="183">
        <v>301343</v>
      </c>
      <c r="AA1131" s="151">
        <f>IFERROR(Z1131/W1127,"-")</f>
        <v>1.1245249532043455E-2</v>
      </c>
      <c r="AB1131" s="183">
        <v>4</v>
      </c>
      <c r="AC1131" s="151">
        <f>IFERROR(AB1131/X1127,"-")</f>
        <v>0.25</v>
      </c>
      <c r="AD1131" s="186">
        <f t="shared" si="1096"/>
        <v>75335.75</v>
      </c>
      <c r="AE1131" s="86">
        <f t="shared" si="1129"/>
        <v>2.1052631578947368E-3</v>
      </c>
      <c r="AF1131" s="501"/>
      <c r="AG1131" s="501"/>
      <c r="AH1131" s="101" t="s">
        <v>148</v>
      </c>
      <c r="AI1131" s="183">
        <v>449169</v>
      </c>
      <c r="AJ1131" s="151">
        <f>IFERROR(AI1131/AF1127,"-")</f>
        <v>1.9229623198382752E-2</v>
      </c>
      <c r="AK1131" s="183">
        <v>8</v>
      </c>
      <c r="AL1131" s="151">
        <f>IFERROR(AK1131/AG1127,"-")</f>
        <v>0.27586206896551724</v>
      </c>
      <c r="AM1131" s="186">
        <f t="shared" si="1098"/>
        <v>56146.125</v>
      </c>
      <c r="AN1131" s="86">
        <f t="shared" si="1130"/>
        <v>4.2105263157894736E-3</v>
      </c>
      <c r="AO1131" s="501"/>
      <c r="AP1131" s="520"/>
      <c r="AQ1131" s="101" t="s">
        <v>148</v>
      </c>
      <c r="AR1131" s="183">
        <f t="shared" si="1090"/>
        <v>1460811</v>
      </c>
      <c r="AS1131" s="151">
        <f>IFERROR(AR1131/AO1127,"-")</f>
        <v>1.0537187668294022E-2</v>
      </c>
      <c r="AT1131" s="183">
        <f t="shared" si="1091"/>
        <v>42</v>
      </c>
      <c r="AU1131" s="151">
        <f>IFERROR(AT1131/AP1127,"-")</f>
        <v>0.23863636363636365</v>
      </c>
      <c r="AV1131" s="186">
        <f t="shared" si="1100"/>
        <v>34781.214285714283</v>
      </c>
      <c r="AW1131" s="86">
        <f t="shared" si="1131"/>
        <v>2.2105263157894735E-2</v>
      </c>
      <c r="AX1131" s="98"/>
      <c r="AY1131" s="66"/>
      <c r="AZ1131" s="66"/>
      <c r="BA1131" s="66"/>
      <c r="BB1131" s="66"/>
      <c r="BC1131" s="66"/>
      <c r="BD1131" s="66"/>
      <c r="BE1131" s="66"/>
      <c r="BF1131" s="66"/>
      <c r="BG1131" s="66"/>
      <c r="BH1131" s="66"/>
      <c r="BI1131" s="66"/>
      <c r="BP1131" s="132"/>
      <c r="BQ1131" s="132"/>
      <c r="BR1131" s="132"/>
      <c r="BS1131" s="132"/>
      <c r="BU1131" s="66"/>
      <c r="BV1131" s="124"/>
    </row>
    <row r="1132" spans="2:74" s="10" customFormat="1" ht="14.25" customHeight="1">
      <c r="B1132" s="505"/>
      <c r="C1132" s="507"/>
      <c r="D1132" s="494"/>
      <c r="E1132" s="501"/>
      <c r="F1132" s="501"/>
      <c r="G1132" s="101" t="s">
        <v>149</v>
      </c>
      <c r="H1132" s="183">
        <v>301382</v>
      </c>
      <c r="I1132" s="151">
        <f>IFERROR(H1132/E1127,"-")</f>
        <v>4.3714751607345564E-3</v>
      </c>
      <c r="J1132" s="183">
        <v>16</v>
      </c>
      <c r="K1132" s="151">
        <f>IFERROR(J1132/F1127,"-")</f>
        <v>0.14545454545454545</v>
      </c>
      <c r="L1132" s="186">
        <f t="shared" si="1092"/>
        <v>18836.375</v>
      </c>
      <c r="M1132" s="86">
        <f t="shared" si="1127"/>
        <v>8.4210526315789472E-3</v>
      </c>
      <c r="N1132" s="501"/>
      <c r="O1132" s="501"/>
      <c r="P1132" s="101" t="s">
        <v>149</v>
      </c>
      <c r="Q1132" s="183">
        <v>129300</v>
      </c>
      <c r="R1132" s="151">
        <f>IFERROR(Q1132/N1127,"-")</f>
        <v>6.6187333187956669E-3</v>
      </c>
      <c r="S1132" s="183">
        <v>5</v>
      </c>
      <c r="T1132" s="151">
        <f>IFERROR(S1132/O1127,"-")</f>
        <v>0.23809523809523808</v>
      </c>
      <c r="U1132" s="186">
        <f t="shared" si="1094"/>
        <v>25860</v>
      </c>
      <c r="V1132" s="86">
        <f t="shared" si="1128"/>
        <v>2.631578947368421E-3</v>
      </c>
      <c r="W1132" s="501"/>
      <c r="X1132" s="501"/>
      <c r="Y1132" s="101" t="s">
        <v>149</v>
      </c>
      <c r="Z1132" s="183">
        <v>1754705</v>
      </c>
      <c r="AA1132" s="151">
        <f>IFERROR(Z1132/W1127,"-")</f>
        <v>6.548051748381184E-2</v>
      </c>
      <c r="AB1132" s="183">
        <v>5</v>
      </c>
      <c r="AC1132" s="151">
        <f>IFERROR(AB1132/X1127,"-")</f>
        <v>0.3125</v>
      </c>
      <c r="AD1132" s="186">
        <f t="shared" si="1096"/>
        <v>350941</v>
      </c>
      <c r="AE1132" s="86">
        <f t="shared" si="1129"/>
        <v>2.631578947368421E-3</v>
      </c>
      <c r="AF1132" s="501"/>
      <c r="AG1132" s="501"/>
      <c r="AH1132" s="101" t="s">
        <v>149</v>
      </c>
      <c r="AI1132" s="183">
        <v>365930</v>
      </c>
      <c r="AJ1132" s="151">
        <f>IFERROR(AI1132/AF1127,"-")</f>
        <v>1.5666032199426496E-2</v>
      </c>
      <c r="AK1132" s="183">
        <v>9</v>
      </c>
      <c r="AL1132" s="151">
        <f>IFERROR(AK1132/AG1127,"-")</f>
        <v>0.31034482758620691</v>
      </c>
      <c r="AM1132" s="186">
        <f t="shared" si="1098"/>
        <v>40658.888888888891</v>
      </c>
      <c r="AN1132" s="86">
        <f t="shared" si="1130"/>
        <v>4.7368421052631582E-3</v>
      </c>
      <c r="AO1132" s="501"/>
      <c r="AP1132" s="520"/>
      <c r="AQ1132" s="101" t="s">
        <v>149</v>
      </c>
      <c r="AR1132" s="183">
        <f t="shared" si="1090"/>
        <v>2551317</v>
      </c>
      <c r="AS1132" s="151">
        <f>IFERROR(AR1132/AO1127,"-")</f>
        <v>1.8403274640120384E-2</v>
      </c>
      <c r="AT1132" s="183">
        <f t="shared" si="1091"/>
        <v>35</v>
      </c>
      <c r="AU1132" s="151">
        <f>IFERROR(AT1132/AP1127,"-")</f>
        <v>0.19886363636363635</v>
      </c>
      <c r="AV1132" s="186">
        <f t="shared" si="1100"/>
        <v>72894.771428571432</v>
      </c>
      <c r="AW1132" s="86">
        <f t="shared" si="1131"/>
        <v>1.8421052631578946E-2</v>
      </c>
      <c r="AX1132" s="98"/>
      <c r="AY1132" s="66"/>
      <c r="AZ1132" s="66"/>
      <c r="BA1132" s="66"/>
      <c r="BB1132" s="66"/>
      <c r="BC1132" s="66"/>
      <c r="BD1132" s="66"/>
      <c r="BE1132" s="66"/>
      <c r="BF1132" s="66"/>
      <c r="BG1132" s="66"/>
      <c r="BH1132" s="66"/>
      <c r="BI1132" s="66"/>
      <c r="BP1132" s="132"/>
      <c r="BQ1132" s="132"/>
      <c r="BR1132" s="132"/>
      <c r="BS1132" s="132"/>
      <c r="BU1132" s="66"/>
      <c r="BV1132" s="124"/>
    </row>
    <row r="1133" spans="2:74" s="10" customFormat="1" ht="14.25" customHeight="1">
      <c r="B1133" s="505"/>
      <c r="C1133" s="507"/>
      <c r="D1133" s="494"/>
      <c r="E1133" s="501"/>
      <c r="F1133" s="501"/>
      <c r="G1133" s="101" t="s">
        <v>150</v>
      </c>
      <c r="H1133" s="183">
        <v>3038844</v>
      </c>
      <c r="I1133" s="151">
        <f>IFERROR(H1133/E1127,"-")</f>
        <v>4.4077718852974769E-2</v>
      </c>
      <c r="J1133" s="183">
        <v>6</v>
      </c>
      <c r="K1133" s="151">
        <f>IFERROR(J1133/F1127,"-")</f>
        <v>5.4545454545454543E-2</v>
      </c>
      <c r="L1133" s="186">
        <f t="shared" si="1092"/>
        <v>506474</v>
      </c>
      <c r="M1133" s="86">
        <f t="shared" si="1127"/>
        <v>3.1578947368421052E-3</v>
      </c>
      <c r="N1133" s="501"/>
      <c r="O1133" s="501"/>
      <c r="P1133" s="101" t="s">
        <v>150</v>
      </c>
      <c r="Q1133" s="183">
        <v>33904</v>
      </c>
      <c r="R1133" s="151">
        <f>IFERROR(Q1133/N1127,"-")</f>
        <v>1.7355107071960424E-3</v>
      </c>
      <c r="S1133" s="183">
        <v>3</v>
      </c>
      <c r="T1133" s="151">
        <f>IFERROR(S1133/O1127,"-")</f>
        <v>0.14285714285714285</v>
      </c>
      <c r="U1133" s="186">
        <f t="shared" si="1094"/>
        <v>11301.333333333334</v>
      </c>
      <c r="V1133" s="86">
        <f t="shared" si="1128"/>
        <v>1.5789473684210526E-3</v>
      </c>
      <c r="W1133" s="501"/>
      <c r="X1133" s="501"/>
      <c r="Y1133" s="101" t="s">
        <v>150</v>
      </c>
      <c r="Z1133" s="183">
        <v>1078619</v>
      </c>
      <c r="AA1133" s="151">
        <f>IFERROR(Z1133/W1127,"-")</f>
        <v>4.0250942630169539E-2</v>
      </c>
      <c r="AB1133" s="183">
        <v>1</v>
      </c>
      <c r="AC1133" s="151">
        <f>IFERROR(AB1133/X1127,"-")</f>
        <v>6.25E-2</v>
      </c>
      <c r="AD1133" s="186">
        <f t="shared" si="1096"/>
        <v>1078619</v>
      </c>
      <c r="AE1133" s="86">
        <f t="shared" si="1129"/>
        <v>5.263157894736842E-4</v>
      </c>
      <c r="AF1133" s="501"/>
      <c r="AG1133" s="501"/>
      <c r="AH1133" s="101" t="s">
        <v>150</v>
      </c>
      <c r="AI1133" s="183">
        <v>2743666</v>
      </c>
      <c r="AJ1133" s="151">
        <f>IFERROR(AI1133/AF1127,"-")</f>
        <v>0.11746060694797283</v>
      </c>
      <c r="AK1133" s="183">
        <v>2</v>
      </c>
      <c r="AL1133" s="151">
        <f>IFERROR(AK1133/AG1127,"-")</f>
        <v>6.8965517241379309E-2</v>
      </c>
      <c r="AM1133" s="186">
        <f t="shared" si="1098"/>
        <v>1371833</v>
      </c>
      <c r="AN1133" s="86">
        <f t="shared" si="1130"/>
        <v>1.0526315789473684E-3</v>
      </c>
      <c r="AO1133" s="501"/>
      <c r="AP1133" s="520"/>
      <c r="AQ1133" s="101" t="s">
        <v>150</v>
      </c>
      <c r="AR1133" s="183">
        <f t="shared" si="1090"/>
        <v>6895033</v>
      </c>
      <c r="AS1133" s="151">
        <f>IFERROR(AR1133/AO1127,"-")</f>
        <v>4.9735562437632483E-2</v>
      </c>
      <c r="AT1133" s="183">
        <f t="shared" si="1091"/>
        <v>12</v>
      </c>
      <c r="AU1133" s="151">
        <f>IFERROR(AT1133/AP1127,"-")</f>
        <v>6.8181818181818177E-2</v>
      </c>
      <c r="AV1133" s="186">
        <f t="shared" si="1100"/>
        <v>574586.08333333337</v>
      </c>
      <c r="AW1133" s="86">
        <f t="shared" si="1131"/>
        <v>6.3157894736842104E-3</v>
      </c>
      <c r="AX1133" s="98"/>
      <c r="AY1133" s="66"/>
      <c r="AZ1133" s="66"/>
      <c r="BA1133" s="66"/>
      <c r="BB1133" s="66"/>
      <c r="BC1133" s="66"/>
      <c r="BD1133" s="66"/>
      <c r="BE1133" s="66"/>
      <c r="BF1133" s="66"/>
      <c r="BG1133" s="66"/>
      <c r="BH1133" s="66"/>
      <c r="BI1133" s="66"/>
      <c r="BP1133" s="132"/>
      <c r="BQ1133" s="132"/>
      <c r="BR1133" s="132"/>
      <c r="BS1133" s="132"/>
      <c r="BU1133" s="66"/>
      <c r="BV1133" s="124"/>
    </row>
    <row r="1134" spans="2:74" s="10" customFormat="1" ht="14.25" customHeight="1">
      <c r="B1134" s="505"/>
      <c r="C1134" s="507"/>
      <c r="D1134" s="494"/>
      <c r="E1134" s="501"/>
      <c r="F1134" s="501"/>
      <c r="G1134" s="101" t="s">
        <v>160</v>
      </c>
      <c r="H1134" s="183">
        <v>585</v>
      </c>
      <c r="I1134" s="151">
        <f>IFERROR(H1134/E1127,"-")</f>
        <v>8.4852876715587366E-6</v>
      </c>
      <c r="J1134" s="183">
        <v>1</v>
      </c>
      <c r="K1134" s="151">
        <f>IFERROR(J1134/F1127,"-")</f>
        <v>9.0909090909090905E-3</v>
      </c>
      <c r="L1134" s="186">
        <f t="shared" si="1092"/>
        <v>585</v>
      </c>
      <c r="M1134" s="86">
        <f t="shared" si="1127"/>
        <v>5.263157894736842E-4</v>
      </c>
      <c r="N1134" s="501"/>
      <c r="O1134" s="501"/>
      <c r="P1134" s="101" t="s">
        <v>160</v>
      </c>
      <c r="Q1134" s="183">
        <v>0</v>
      </c>
      <c r="R1134" s="151">
        <f>IFERROR(Q1134/N1127,"-")</f>
        <v>0</v>
      </c>
      <c r="S1134" s="183">
        <v>0</v>
      </c>
      <c r="T1134" s="151">
        <f>IFERROR(S1134/O1127,"-")</f>
        <v>0</v>
      </c>
      <c r="U1134" s="186" t="str">
        <f t="shared" si="1094"/>
        <v>-</v>
      </c>
      <c r="V1134" s="86">
        <f t="shared" si="1128"/>
        <v>0</v>
      </c>
      <c r="W1134" s="501"/>
      <c r="X1134" s="501"/>
      <c r="Y1134" s="101" t="s">
        <v>160</v>
      </c>
      <c r="Z1134" s="183">
        <v>0</v>
      </c>
      <c r="AA1134" s="151">
        <f>IFERROR(Z1134/W1127,"-")</f>
        <v>0</v>
      </c>
      <c r="AB1134" s="183">
        <v>0</v>
      </c>
      <c r="AC1134" s="151">
        <f>IFERROR(AB1134/X1127,"-")</f>
        <v>0</v>
      </c>
      <c r="AD1134" s="186" t="str">
        <f t="shared" si="1096"/>
        <v>-</v>
      </c>
      <c r="AE1134" s="86">
        <f t="shared" si="1129"/>
        <v>0</v>
      </c>
      <c r="AF1134" s="501"/>
      <c r="AG1134" s="501"/>
      <c r="AH1134" s="101" t="s">
        <v>160</v>
      </c>
      <c r="AI1134" s="183">
        <v>0</v>
      </c>
      <c r="AJ1134" s="151">
        <f>IFERROR(AI1134/AF1127,"-")</f>
        <v>0</v>
      </c>
      <c r="AK1134" s="183">
        <v>0</v>
      </c>
      <c r="AL1134" s="151">
        <f>IFERROR(AK1134/AG1127,"-")</f>
        <v>0</v>
      </c>
      <c r="AM1134" s="186" t="str">
        <f t="shared" si="1098"/>
        <v>-</v>
      </c>
      <c r="AN1134" s="86">
        <f t="shared" si="1130"/>
        <v>0</v>
      </c>
      <c r="AO1134" s="501"/>
      <c r="AP1134" s="520"/>
      <c r="AQ1134" s="101" t="s">
        <v>160</v>
      </c>
      <c r="AR1134" s="183">
        <f t="shared" si="1090"/>
        <v>585</v>
      </c>
      <c r="AS1134" s="151">
        <f>IFERROR(AR1134/AO1127,"-")</f>
        <v>4.2197483356519106E-6</v>
      </c>
      <c r="AT1134" s="183">
        <f t="shared" si="1091"/>
        <v>1</v>
      </c>
      <c r="AU1134" s="151">
        <f>IFERROR(AT1134/AP1127,"-")</f>
        <v>5.681818181818182E-3</v>
      </c>
      <c r="AV1134" s="186">
        <f t="shared" si="1100"/>
        <v>585</v>
      </c>
      <c r="AW1134" s="86">
        <f t="shared" si="1131"/>
        <v>5.263157894736842E-4</v>
      </c>
      <c r="AX1134" s="98"/>
      <c r="AY1134" s="66"/>
      <c r="AZ1134" s="66"/>
      <c r="BA1134" s="66"/>
      <c r="BB1134" s="66"/>
      <c r="BC1134" s="66"/>
      <c r="BD1134" s="66"/>
      <c r="BE1134" s="66"/>
      <c r="BF1134" s="66"/>
      <c r="BG1134" s="66"/>
      <c r="BH1134" s="66"/>
      <c r="BI1134" s="66"/>
      <c r="BP1134" s="132"/>
      <c r="BQ1134" s="132"/>
      <c r="BR1134" s="132"/>
      <c r="BS1134" s="132"/>
      <c r="BU1134" s="66"/>
      <c r="BV1134" s="124"/>
    </row>
    <row r="1135" spans="2:74" s="10" customFormat="1" ht="14.25" customHeight="1">
      <c r="B1135" s="505"/>
      <c r="C1135" s="507"/>
      <c r="D1135" s="494"/>
      <c r="E1135" s="501"/>
      <c r="F1135" s="501"/>
      <c r="G1135" s="101" t="s">
        <v>151</v>
      </c>
      <c r="H1135" s="183">
        <v>17488</v>
      </c>
      <c r="I1135" s="151">
        <f>IFERROR(H1135/E1127,"-")</f>
        <v>2.536593347012294E-4</v>
      </c>
      <c r="J1135" s="183">
        <v>1</v>
      </c>
      <c r="K1135" s="151">
        <f>IFERROR(J1135/F1127,"-")</f>
        <v>9.0909090909090905E-3</v>
      </c>
      <c r="L1135" s="186">
        <f t="shared" si="1092"/>
        <v>17488</v>
      </c>
      <c r="M1135" s="86">
        <f t="shared" si="1127"/>
        <v>5.263157894736842E-4</v>
      </c>
      <c r="N1135" s="501"/>
      <c r="O1135" s="501"/>
      <c r="P1135" s="101" t="s">
        <v>151</v>
      </c>
      <c r="Q1135" s="183">
        <v>0</v>
      </c>
      <c r="R1135" s="151">
        <f>IFERROR(Q1135/N1127,"-")</f>
        <v>0</v>
      </c>
      <c r="S1135" s="183">
        <v>0</v>
      </c>
      <c r="T1135" s="151">
        <f>IFERROR(S1135/O1127,"-")</f>
        <v>0</v>
      </c>
      <c r="U1135" s="186" t="str">
        <f t="shared" si="1094"/>
        <v>-</v>
      </c>
      <c r="V1135" s="86">
        <f t="shared" si="1128"/>
        <v>0</v>
      </c>
      <c r="W1135" s="501"/>
      <c r="X1135" s="501"/>
      <c r="Y1135" s="101" t="s">
        <v>151</v>
      </c>
      <c r="Z1135" s="183">
        <v>54471</v>
      </c>
      <c r="AA1135" s="151">
        <f>IFERROR(Z1135/W1127,"-")</f>
        <v>2.032700236142665E-3</v>
      </c>
      <c r="AB1135" s="183">
        <v>1</v>
      </c>
      <c r="AC1135" s="151">
        <f>IFERROR(AB1135/X1127,"-")</f>
        <v>6.25E-2</v>
      </c>
      <c r="AD1135" s="186">
        <f t="shared" si="1096"/>
        <v>54471</v>
      </c>
      <c r="AE1135" s="86">
        <f t="shared" si="1129"/>
        <v>5.263157894736842E-4</v>
      </c>
      <c r="AF1135" s="501"/>
      <c r="AG1135" s="501"/>
      <c r="AH1135" s="101" t="s">
        <v>151</v>
      </c>
      <c r="AI1135" s="183">
        <v>64581</v>
      </c>
      <c r="AJ1135" s="151">
        <f>IFERROR(AI1135/AF1127,"-")</f>
        <v>2.7648130119726794E-3</v>
      </c>
      <c r="AK1135" s="183">
        <v>1</v>
      </c>
      <c r="AL1135" s="151">
        <f>IFERROR(AK1135/AG1127,"-")</f>
        <v>3.4482758620689655E-2</v>
      </c>
      <c r="AM1135" s="186">
        <f t="shared" si="1098"/>
        <v>64581</v>
      </c>
      <c r="AN1135" s="86">
        <f t="shared" si="1130"/>
        <v>5.263157894736842E-4</v>
      </c>
      <c r="AO1135" s="501"/>
      <c r="AP1135" s="520"/>
      <c r="AQ1135" s="101" t="s">
        <v>151</v>
      </c>
      <c r="AR1135" s="183">
        <f t="shared" si="1090"/>
        <v>136540</v>
      </c>
      <c r="AS1135" s="151">
        <f>IFERROR(AR1135/AO1127,"-")</f>
        <v>9.8489647478617421E-4</v>
      </c>
      <c r="AT1135" s="183">
        <f t="shared" si="1091"/>
        <v>3</v>
      </c>
      <c r="AU1135" s="151">
        <f>IFERROR(AT1135/AP1127,"-")</f>
        <v>1.7045454545454544E-2</v>
      </c>
      <c r="AV1135" s="186">
        <f t="shared" si="1100"/>
        <v>45513.333333333336</v>
      </c>
      <c r="AW1135" s="86">
        <f t="shared" si="1131"/>
        <v>1.5789473684210526E-3</v>
      </c>
      <c r="AX1135" s="98"/>
      <c r="AY1135" s="66"/>
      <c r="AZ1135" s="66"/>
      <c r="BA1135" s="66"/>
      <c r="BB1135" s="66"/>
      <c r="BC1135" s="66"/>
      <c r="BD1135" s="66"/>
      <c r="BE1135" s="66"/>
      <c r="BF1135" s="66"/>
      <c r="BG1135" s="66"/>
      <c r="BH1135" s="66"/>
      <c r="BI1135" s="66"/>
      <c r="BP1135" s="132"/>
      <c r="BQ1135" s="132"/>
      <c r="BR1135" s="132"/>
      <c r="BS1135" s="132"/>
      <c r="BU1135" s="66"/>
      <c r="BV1135" s="124"/>
    </row>
    <row r="1136" spans="2:74" s="10" customFormat="1" ht="14.25" customHeight="1">
      <c r="B1136" s="505"/>
      <c r="C1136" s="507"/>
      <c r="D1136" s="494"/>
      <c r="E1136" s="501"/>
      <c r="F1136" s="501"/>
      <c r="G1136" s="101" t="s">
        <v>152</v>
      </c>
      <c r="H1136" s="183">
        <v>13966</v>
      </c>
      <c r="I1136" s="151">
        <f>IFERROR(H1136/E1127,"-")</f>
        <v>2.0257355148887063E-4</v>
      </c>
      <c r="J1136" s="183">
        <v>5</v>
      </c>
      <c r="K1136" s="151">
        <f>IFERROR(J1136/F1127,"-")</f>
        <v>4.5454545454545456E-2</v>
      </c>
      <c r="L1136" s="186">
        <f t="shared" si="1092"/>
        <v>2793.2</v>
      </c>
      <c r="M1136" s="86">
        <f t="shared" si="1127"/>
        <v>2.631578947368421E-3</v>
      </c>
      <c r="N1136" s="501"/>
      <c r="O1136" s="501"/>
      <c r="P1136" s="101" t="s">
        <v>152</v>
      </c>
      <c r="Q1136" s="183">
        <v>1369</v>
      </c>
      <c r="R1136" s="151">
        <f>IFERROR(Q1136/N1127,"-")</f>
        <v>7.0077694612770826E-5</v>
      </c>
      <c r="S1136" s="183">
        <v>1</v>
      </c>
      <c r="T1136" s="151">
        <f>IFERROR(S1136/O1127,"-")</f>
        <v>4.7619047619047616E-2</v>
      </c>
      <c r="U1136" s="186">
        <f t="shared" si="1094"/>
        <v>1369</v>
      </c>
      <c r="V1136" s="86">
        <f t="shared" si="1128"/>
        <v>5.263157894736842E-4</v>
      </c>
      <c r="W1136" s="501"/>
      <c r="X1136" s="501"/>
      <c r="Y1136" s="101" t="s">
        <v>152</v>
      </c>
      <c r="Z1136" s="183">
        <v>0</v>
      </c>
      <c r="AA1136" s="151">
        <f>IFERROR(Z1136/W1127,"-")</f>
        <v>0</v>
      </c>
      <c r="AB1136" s="183">
        <v>0</v>
      </c>
      <c r="AC1136" s="151">
        <f>IFERROR(AB1136/X1127,"-")</f>
        <v>0</v>
      </c>
      <c r="AD1136" s="186" t="str">
        <f t="shared" si="1096"/>
        <v>-</v>
      </c>
      <c r="AE1136" s="86">
        <f t="shared" si="1129"/>
        <v>0</v>
      </c>
      <c r="AF1136" s="501"/>
      <c r="AG1136" s="501"/>
      <c r="AH1136" s="101" t="s">
        <v>152</v>
      </c>
      <c r="AI1136" s="183">
        <v>9979</v>
      </c>
      <c r="AJ1136" s="151">
        <f>IFERROR(AI1136/AF1127,"-")</f>
        <v>4.2721650402557048E-4</v>
      </c>
      <c r="AK1136" s="183">
        <v>3</v>
      </c>
      <c r="AL1136" s="151">
        <f>IFERROR(AK1136/AG1127,"-")</f>
        <v>0.10344827586206896</v>
      </c>
      <c r="AM1136" s="186">
        <f t="shared" si="1098"/>
        <v>3326.3333333333335</v>
      </c>
      <c r="AN1136" s="86">
        <f t="shared" si="1130"/>
        <v>1.5789473684210526E-3</v>
      </c>
      <c r="AO1136" s="501"/>
      <c r="AP1136" s="520"/>
      <c r="AQ1136" s="101" t="s">
        <v>152</v>
      </c>
      <c r="AR1136" s="183">
        <f t="shared" si="1090"/>
        <v>25314</v>
      </c>
      <c r="AS1136" s="151">
        <f>IFERROR(AR1136/AO1127,"-")</f>
        <v>1.8259608439092731E-4</v>
      </c>
      <c r="AT1136" s="183">
        <f t="shared" si="1091"/>
        <v>9</v>
      </c>
      <c r="AU1136" s="151">
        <f>IFERROR(AT1136/AP1127,"-")</f>
        <v>5.113636363636364E-2</v>
      </c>
      <c r="AV1136" s="186">
        <f t="shared" si="1100"/>
        <v>2812.6666666666665</v>
      </c>
      <c r="AW1136" s="86">
        <f t="shared" si="1131"/>
        <v>4.7368421052631582E-3</v>
      </c>
      <c r="AX1136" s="98"/>
      <c r="AY1136" s="66"/>
      <c r="AZ1136" s="66"/>
      <c r="BA1136" s="66"/>
      <c r="BB1136" s="66"/>
      <c r="BC1136" s="66"/>
      <c r="BD1136" s="66"/>
      <c r="BE1136" s="66"/>
      <c r="BF1136" s="66"/>
      <c r="BG1136" s="66"/>
      <c r="BH1136" s="66"/>
      <c r="BI1136" s="66"/>
      <c r="BP1136" s="132"/>
      <c r="BQ1136" s="132"/>
      <c r="BR1136" s="132"/>
      <c r="BS1136" s="132"/>
      <c r="BU1136" s="66"/>
      <c r="BV1136" s="124"/>
    </row>
    <row r="1137" spans="2:74" s="10" customFormat="1" ht="14.25" customHeight="1">
      <c r="B1137" s="505"/>
      <c r="C1137" s="507"/>
      <c r="D1137" s="494"/>
      <c r="E1137" s="501"/>
      <c r="F1137" s="501"/>
      <c r="G1137" s="101" t="s">
        <v>153</v>
      </c>
      <c r="H1137" s="183">
        <v>6874</v>
      </c>
      <c r="I1137" s="151">
        <f>IFERROR(H1137/E1127,"-")</f>
        <v>9.9705756332127795E-5</v>
      </c>
      <c r="J1137" s="183">
        <v>1</v>
      </c>
      <c r="K1137" s="151">
        <f>IFERROR(J1137/F1127,"-")</f>
        <v>9.0909090909090905E-3</v>
      </c>
      <c r="L1137" s="186">
        <f t="shared" si="1092"/>
        <v>6874</v>
      </c>
      <c r="M1137" s="86">
        <f t="shared" si="1127"/>
        <v>5.263157894736842E-4</v>
      </c>
      <c r="N1137" s="501"/>
      <c r="O1137" s="501"/>
      <c r="P1137" s="101" t="s">
        <v>153</v>
      </c>
      <c r="Q1137" s="183">
        <v>0</v>
      </c>
      <c r="R1137" s="151">
        <f>IFERROR(Q1137/N1127,"-")</f>
        <v>0</v>
      </c>
      <c r="S1137" s="183">
        <v>0</v>
      </c>
      <c r="T1137" s="151">
        <f>IFERROR(S1137/O1127,"-")</f>
        <v>0</v>
      </c>
      <c r="U1137" s="186" t="str">
        <f t="shared" si="1094"/>
        <v>-</v>
      </c>
      <c r="V1137" s="86">
        <f t="shared" si="1128"/>
        <v>0</v>
      </c>
      <c r="W1137" s="501"/>
      <c r="X1137" s="501"/>
      <c r="Y1137" s="101" t="s">
        <v>153</v>
      </c>
      <c r="Z1137" s="183">
        <v>0</v>
      </c>
      <c r="AA1137" s="151">
        <f>IFERROR(Z1137/W1127,"-")</f>
        <v>0</v>
      </c>
      <c r="AB1137" s="183">
        <v>0</v>
      </c>
      <c r="AC1137" s="151">
        <f>IFERROR(AB1137/X1127,"-")</f>
        <v>0</v>
      </c>
      <c r="AD1137" s="186" t="str">
        <f t="shared" si="1096"/>
        <v>-</v>
      </c>
      <c r="AE1137" s="86">
        <f t="shared" si="1129"/>
        <v>0</v>
      </c>
      <c r="AF1137" s="501"/>
      <c r="AG1137" s="501"/>
      <c r="AH1137" s="101" t="s">
        <v>153</v>
      </c>
      <c r="AI1137" s="183">
        <v>304270</v>
      </c>
      <c r="AJ1137" s="151">
        <f>IFERROR(AI1137/AF1127,"-")</f>
        <v>1.3026271738637171E-2</v>
      </c>
      <c r="AK1137" s="183">
        <v>1</v>
      </c>
      <c r="AL1137" s="151">
        <f>IFERROR(AK1137/AG1127,"-")</f>
        <v>3.4482758620689655E-2</v>
      </c>
      <c r="AM1137" s="186">
        <f t="shared" si="1098"/>
        <v>304270</v>
      </c>
      <c r="AN1137" s="86">
        <f t="shared" si="1130"/>
        <v>5.263157894736842E-4</v>
      </c>
      <c r="AO1137" s="501"/>
      <c r="AP1137" s="520"/>
      <c r="AQ1137" s="101" t="s">
        <v>153</v>
      </c>
      <c r="AR1137" s="183">
        <f t="shared" si="1090"/>
        <v>311144</v>
      </c>
      <c r="AS1137" s="151">
        <f>IFERROR(AR1137/AO1127,"-")</f>
        <v>2.2443579079454326E-3</v>
      </c>
      <c r="AT1137" s="183">
        <f t="shared" si="1091"/>
        <v>2</v>
      </c>
      <c r="AU1137" s="151">
        <f>IFERROR(AT1137/AP1127,"-")</f>
        <v>1.1363636363636364E-2</v>
      </c>
      <c r="AV1137" s="186">
        <f t="shared" si="1100"/>
        <v>155572</v>
      </c>
      <c r="AW1137" s="86">
        <f t="shared" si="1131"/>
        <v>1.0526315789473684E-3</v>
      </c>
      <c r="AX1137" s="98"/>
      <c r="AY1137" s="66"/>
      <c r="AZ1137" s="66"/>
      <c r="BA1137" s="66"/>
      <c r="BB1137" s="66"/>
      <c r="BC1137" s="66"/>
      <c r="BD1137" s="66"/>
      <c r="BE1137" s="66"/>
      <c r="BF1137" s="66"/>
      <c r="BG1137" s="66"/>
      <c r="BH1137" s="66"/>
      <c r="BI1137" s="66"/>
      <c r="BP1137" s="132"/>
      <c r="BQ1137" s="132"/>
      <c r="BR1137" s="132"/>
      <c r="BS1137" s="132"/>
      <c r="BU1137" s="66"/>
      <c r="BV1137" s="124"/>
    </row>
    <row r="1138" spans="2:74" s="10" customFormat="1" ht="14.25" customHeight="1">
      <c r="B1138" s="505"/>
      <c r="C1138" s="507"/>
      <c r="D1138" s="494"/>
      <c r="E1138" s="501"/>
      <c r="F1138" s="501"/>
      <c r="G1138" s="101" t="s">
        <v>154</v>
      </c>
      <c r="H1138" s="183">
        <v>0</v>
      </c>
      <c r="I1138" s="151">
        <f>IFERROR(H1138/E1127,"-")</f>
        <v>0</v>
      </c>
      <c r="J1138" s="183">
        <v>0</v>
      </c>
      <c r="K1138" s="151">
        <f>IFERROR(J1138/F1127,"-")</f>
        <v>0</v>
      </c>
      <c r="L1138" s="186" t="str">
        <f t="shared" si="1092"/>
        <v>-</v>
      </c>
      <c r="M1138" s="86">
        <f t="shared" si="1127"/>
        <v>0</v>
      </c>
      <c r="N1138" s="501"/>
      <c r="O1138" s="501"/>
      <c r="P1138" s="101" t="s">
        <v>154</v>
      </c>
      <c r="Q1138" s="183">
        <v>0</v>
      </c>
      <c r="R1138" s="151">
        <f>IFERROR(Q1138/N1127,"-")</f>
        <v>0</v>
      </c>
      <c r="S1138" s="183">
        <v>0</v>
      </c>
      <c r="T1138" s="151">
        <f>IFERROR(S1138/O1127,"-")</f>
        <v>0</v>
      </c>
      <c r="U1138" s="186" t="str">
        <f t="shared" si="1094"/>
        <v>-</v>
      </c>
      <c r="V1138" s="86">
        <f t="shared" si="1128"/>
        <v>0</v>
      </c>
      <c r="W1138" s="501"/>
      <c r="X1138" s="501"/>
      <c r="Y1138" s="101" t="s">
        <v>154</v>
      </c>
      <c r="Z1138" s="183">
        <v>0</v>
      </c>
      <c r="AA1138" s="151">
        <f>IFERROR(Z1138/W1127,"-")</f>
        <v>0</v>
      </c>
      <c r="AB1138" s="183">
        <v>0</v>
      </c>
      <c r="AC1138" s="151">
        <f>IFERROR(AB1138/X1127,"-")</f>
        <v>0</v>
      </c>
      <c r="AD1138" s="186" t="str">
        <f t="shared" si="1096"/>
        <v>-</v>
      </c>
      <c r="AE1138" s="86">
        <f t="shared" si="1129"/>
        <v>0</v>
      </c>
      <c r="AF1138" s="501"/>
      <c r="AG1138" s="501"/>
      <c r="AH1138" s="101" t="s">
        <v>154</v>
      </c>
      <c r="AI1138" s="183">
        <v>0</v>
      </c>
      <c r="AJ1138" s="151">
        <f>IFERROR(AI1138/AF1127,"-")</f>
        <v>0</v>
      </c>
      <c r="AK1138" s="183">
        <v>0</v>
      </c>
      <c r="AL1138" s="151">
        <f>IFERROR(AK1138/AG1127,"-")</f>
        <v>0</v>
      </c>
      <c r="AM1138" s="186" t="str">
        <f t="shared" si="1098"/>
        <v>-</v>
      </c>
      <c r="AN1138" s="86">
        <f t="shared" si="1130"/>
        <v>0</v>
      </c>
      <c r="AO1138" s="501"/>
      <c r="AP1138" s="520"/>
      <c r="AQ1138" s="101" t="s">
        <v>154</v>
      </c>
      <c r="AR1138" s="183">
        <f t="shared" si="1090"/>
        <v>0</v>
      </c>
      <c r="AS1138" s="151">
        <f>IFERROR(AR1138/AO1127,"-")</f>
        <v>0</v>
      </c>
      <c r="AT1138" s="183">
        <f t="shared" si="1091"/>
        <v>0</v>
      </c>
      <c r="AU1138" s="151">
        <f>IFERROR(AT1138/AP1127,"-")</f>
        <v>0</v>
      </c>
      <c r="AV1138" s="186" t="str">
        <f t="shared" si="1100"/>
        <v>-</v>
      </c>
      <c r="AW1138" s="86">
        <f t="shared" si="1131"/>
        <v>0</v>
      </c>
      <c r="AX1138" s="98"/>
      <c r="AY1138" s="66"/>
      <c r="AZ1138" s="66"/>
      <c r="BA1138" s="66"/>
      <c r="BB1138" s="66"/>
      <c r="BC1138" s="66"/>
      <c r="BD1138" s="66"/>
      <c r="BE1138" s="66"/>
      <c r="BF1138" s="66"/>
      <c r="BG1138" s="66"/>
      <c r="BH1138" s="66"/>
      <c r="BI1138" s="66"/>
      <c r="BP1138" s="132"/>
      <c r="BQ1138" s="132"/>
      <c r="BR1138" s="132"/>
      <c r="BS1138" s="132"/>
      <c r="BU1138" s="66"/>
      <c r="BV1138" s="124"/>
    </row>
    <row r="1139" spans="2:74" s="10" customFormat="1" ht="14.25" customHeight="1">
      <c r="B1139" s="505"/>
      <c r="C1139" s="507"/>
      <c r="D1139" s="494"/>
      <c r="E1139" s="501"/>
      <c r="F1139" s="501"/>
      <c r="G1139" s="101" t="s">
        <v>155</v>
      </c>
      <c r="H1139" s="183">
        <v>144602</v>
      </c>
      <c r="I1139" s="151">
        <f>IFERROR(H1139/E1127,"-")</f>
        <v>2.0974180647568147E-3</v>
      </c>
      <c r="J1139" s="183">
        <v>9</v>
      </c>
      <c r="K1139" s="151">
        <f>IFERROR(J1139/F1127,"-")</f>
        <v>8.1818181818181818E-2</v>
      </c>
      <c r="L1139" s="186">
        <f t="shared" si="1092"/>
        <v>16066.888888888889</v>
      </c>
      <c r="M1139" s="86">
        <f t="shared" si="1127"/>
        <v>4.7368421052631582E-3</v>
      </c>
      <c r="N1139" s="501"/>
      <c r="O1139" s="501"/>
      <c r="P1139" s="101" t="s">
        <v>155</v>
      </c>
      <c r="Q1139" s="183">
        <v>2446</v>
      </c>
      <c r="R1139" s="151">
        <f>IFERROR(Q1139/N1127,"-")</f>
        <v>1.2520821111967672E-4</v>
      </c>
      <c r="S1139" s="183">
        <v>1</v>
      </c>
      <c r="T1139" s="151">
        <f>IFERROR(S1139/O1127,"-")</f>
        <v>4.7619047619047616E-2</v>
      </c>
      <c r="U1139" s="186">
        <f t="shared" si="1094"/>
        <v>2446</v>
      </c>
      <c r="V1139" s="86">
        <f t="shared" si="1128"/>
        <v>5.263157894736842E-4</v>
      </c>
      <c r="W1139" s="501"/>
      <c r="X1139" s="501"/>
      <c r="Y1139" s="101" t="s">
        <v>155</v>
      </c>
      <c r="Z1139" s="183">
        <v>63002</v>
      </c>
      <c r="AA1139" s="151">
        <f>IFERROR(Z1139/W1127,"-")</f>
        <v>2.3510524917379921E-3</v>
      </c>
      <c r="AB1139" s="183">
        <v>3</v>
      </c>
      <c r="AC1139" s="151">
        <f>IFERROR(AB1139/X1127,"-")</f>
        <v>0.1875</v>
      </c>
      <c r="AD1139" s="186">
        <f t="shared" si="1096"/>
        <v>21000.666666666668</v>
      </c>
      <c r="AE1139" s="86">
        <f t="shared" si="1129"/>
        <v>1.5789473684210526E-3</v>
      </c>
      <c r="AF1139" s="501"/>
      <c r="AG1139" s="501"/>
      <c r="AH1139" s="101" t="s">
        <v>155</v>
      </c>
      <c r="AI1139" s="183">
        <v>61761</v>
      </c>
      <c r="AJ1139" s="151">
        <f>IFERROR(AI1139/AF1127,"-")</f>
        <v>2.6440844278107284E-3</v>
      </c>
      <c r="AK1139" s="183">
        <v>2</v>
      </c>
      <c r="AL1139" s="151">
        <f>IFERROR(AK1139/AG1127,"-")</f>
        <v>6.8965517241379309E-2</v>
      </c>
      <c r="AM1139" s="186">
        <f t="shared" si="1098"/>
        <v>30880.5</v>
      </c>
      <c r="AN1139" s="86">
        <f t="shared" si="1130"/>
        <v>1.0526315789473684E-3</v>
      </c>
      <c r="AO1139" s="501"/>
      <c r="AP1139" s="520"/>
      <c r="AQ1139" s="101" t="s">
        <v>155</v>
      </c>
      <c r="AR1139" s="183">
        <f t="shared" si="1090"/>
        <v>271811</v>
      </c>
      <c r="AS1139" s="151">
        <f>IFERROR(AR1139/AO1127,"-")</f>
        <v>1.9606393416442417E-3</v>
      </c>
      <c r="AT1139" s="183">
        <f t="shared" si="1091"/>
        <v>15</v>
      </c>
      <c r="AU1139" s="151">
        <f>IFERROR(AT1139/AP1127,"-")</f>
        <v>8.5227272727272721E-2</v>
      </c>
      <c r="AV1139" s="186">
        <f t="shared" si="1100"/>
        <v>18120.733333333334</v>
      </c>
      <c r="AW1139" s="86">
        <f t="shared" si="1131"/>
        <v>7.8947368421052634E-3</v>
      </c>
      <c r="AX1139" s="98"/>
      <c r="AY1139" s="66"/>
      <c r="AZ1139" s="66"/>
      <c r="BA1139" s="66"/>
      <c r="BB1139" s="66"/>
      <c r="BC1139" s="66"/>
      <c r="BD1139" s="66"/>
      <c r="BE1139" s="66"/>
      <c r="BF1139" s="66"/>
      <c r="BG1139" s="66"/>
      <c r="BH1139" s="66"/>
      <c r="BI1139" s="66"/>
      <c r="BP1139" s="132"/>
      <c r="BQ1139" s="132"/>
      <c r="BR1139" s="132"/>
      <c r="BS1139" s="132"/>
      <c r="BU1139" s="66"/>
      <c r="BV1139" s="124"/>
    </row>
    <row r="1140" spans="2:74" s="10" customFormat="1" ht="14.25" customHeight="1">
      <c r="B1140" s="505"/>
      <c r="C1140" s="507"/>
      <c r="D1140" s="494"/>
      <c r="E1140" s="501"/>
      <c r="F1140" s="501"/>
      <c r="G1140" s="101" t="s">
        <v>156</v>
      </c>
      <c r="H1140" s="183">
        <v>527930</v>
      </c>
      <c r="I1140" s="151">
        <f>IFERROR(H1140/E1127,"-")</f>
        <v>7.6575007187111178E-3</v>
      </c>
      <c r="J1140" s="183">
        <v>11</v>
      </c>
      <c r="K1140" s="151">
        <f>IFERROR(J1140/F1127,"-")</f>
        <v>0.1</v>
      </c>
      <c r="L1140" s="186">
        <f t="shared" si="1092"/>
        <v>47993.63636363636</v>
      </c>
      <c r="M1140" s="86">
        <f t="shared" si="1127"/>
        <v>5.7894736842105266E-3</v>
      </c>
      <c r="N1140" s="501"/>
      <c r="O1140" s="501"/>
      <c r="P1140" s="101" t="s">
        <v>156</v>
      </c>
      <c r="Q1140" s="183">
        <v>19987</v>
      </c>
      <c r="R1140" s="151">
        <f>IFERROR(Q1140/N1127,"-")</f>
        <v>1.0231138657600077E-3</v>
      </c>
      <c r="S1140" s="183">
        <v>2</v>
      </c>
      <c r="T1140" s="151">
        <f>IFERROR(S1140/O1127,"-")</f>
        <v>9.5238095238095233E-2</v>
      </c>
      <c r="U1140" s="186">
        <f t="shared" si="1094"/>
        <v>9993.5</v>
      </c>
      <c r="V1140" s="86">
        <f t="shared" si="1128"/>
        <v>1.0526315789473684E-3</v>
      </c>
      <c r="W1140" s="501"/>
      <c r="X1140" s="501"/>
      <c r="Y1140" s="101" t="s">
        <v>156</v>
      </c>
      <c r="Z1140" s="183">
        <v>72398</v>
      </c>
      <c r="AA1140" s="151">
        <f>IFERROR(Z1140/W1127,"-")</f>
        <v>2.7016840464881616E-3</v>
      </c>
      <c r="AB1140" s="183">
        <v>2</v>
      </c>
      <c r="AC1140" s="151">
        <f>IFERROR(AB1140/X1127,"-")</f>
        <v>0.125</v>
      </c>
      <c r="AD1140" s="186">
        <f t="shared" si="1096"/>
        <v>36199</v>
      </c>
      <c r="AE1140" s="86">
        <f t="shared" si="1129"/>
        <v>1.0526315789473684E-3</v>
      </c>
      <c r="AF1140" s="501"/>
      <c r="AG1140" s="501"/>
      <c r="AH1140" s="101" t="s">
        <v>156</v>
      </c>
      <c r="AI1140" s="183">
        <v>114930</v>
      </c>
      <c r="AJ1140" s="151">
        <f>IFERROR(AI1140/AF1127,"-")</f>
        <v>4.9203319779195127E-3</v>
      </c>
      <c r="AK1140" s="183">
        <v>1</v>
      </c>
      <c r="AL1140" s="151">
        <f>IFERROR(AK1140/AG1127,"-")</f>
        <v>3.4482758620689655E-2</v>
      </c>
      <c r="AM1140" s="186">
        <f t="shared" si="1098"/>
        <v>114930</v>
      </c>
      <c r="AN1140" s="86">
        <f t="shared" si="1130"/>
        <v>5.263157894736842E-4</v>
      </c>
      <c r="AO1140" s="501"/>
      <c r="AP1140" s="520"/>
      <c r="AQ1140" s="101" t="s">
        <v>156</v>
      </c>
      <c r="AR1140" s="183">
        <f t="shared" si="1090"/>
        <v>735245</v>
      </c>
      <c r="AS1140" s="151">
        <f>IFERROR(AR1140/AO1127,"-")</f>
        <v>5.3035023334126307E-3</v>
      </c>
      <c r="AT1140" s="183">
        <f t="shared" si="1091"/>
        <v>16</v>
      </c>
      <c r="AU1140" s="151">
        <f>IFERROR(AT1140/AP1127,"-")</f>
        <v>9.0909090909090912E-2</v>
      </c>
      <c r="AV1140" s="186">
        <f t="shared" si="1100"/>
        <v>45952.8125</v>
      </c>
      <c r="AW1140" s="86">
        <f t="shared" si="1131"/>
        <v>8.4210526315789472E-3</v>
      </c>
      <c r="AX1140" s="98"/>
      <c r="AY1140" s="66"/>
      <c r="AZ1140" s="66"/>
      <c r="BA1140" s="66"/>
      <c r="BB1140" s="66"/>
      <c r="BC1140" s="66"/>
      <c r="BD1140" s="66"/>
      <c r="BE1140" s="66"/>
      <c r="BF1140" s="66"/>
      <c r="BG1140" s="66"/>
      <c r="BH1140" s="66"/>
      <c r="BI1140" s="66"/>
      <c r="BP1140" s="132"/>
      <c r="BQ1140" s="132"/>
      <c r="BR1140" s="132"/>
      <c r="BS1140" s="132"/>
      <c r="BU1140" s="66"/>
      <c r="BV1140" s="124"/>
    </row>
    <row r="1141" spans="2:74" s="10" customFormat="1" ht="14.25" customHeight="1">
      <c r="B1141" s="505"/>
      <c r="C1141" s="507"/>
      <c r="D1141" s="494"/>
      <c r="E1141" s="501"/>
      <c r="F1141" s="501"/>
      <c r="G1141" s="101" t="s">
        <v>157</v>
      </c>
      <c r="H1141" s="183">
        <v>123242</v>
      </c>
      <c r="I1141" s="151">
        <f>IFERROR(H1141/E1127,"-")</f>
        <v>1.7875962790055418E-3</v>
      </c>
      <c r="J1141" s="183">
        <v>5</v>
      </c>
      <c r="K1141" s="151">
        <f>IFERROR(J1141/F1127,"-")</f>
        <v>4.5454545454545456E-2</v>
      </c>
      <c r="L1141" s="186">
        <f t="shared" si="1092"/>
        <v>24648.400000000001</v>
      </c>
      <c r="M1141" s="86">
        <f t="shared" si="1127"/>
        <v>2.631578947368421E-3</v>
      </c>
      <c r="N1141" s="501"/>
      <c r="O1141" s="501"/>
      <c r="P1141" s="101" t="s">
        <v>157</v>
      </c>
      <c r="Q1141" s="183">
        <v>108157</v>
      </c>
      <c r="R1141" s="151">
        <f>IFERROR(Q1141/N1127,"-")</f>
        <v>5.5364450082055917E-3</v>
      </c>
      <c r="S1141" s="183">
        <v>3</v>
      </c>
      <c r="T1141" s="151">
        <f>IFERROR(S1141/O1127,"-")</f>
        <v>0.14285714285714285</v>
      </c>
      <c r="U1141" s="186">
        <f t="shared" si="1094"/>
        <v>36052.333333333336</v>
      </c>
      <c r="V1141" s="86">
        <f t="shared" si="1128"/>
        <v>1.5789473684210526E-3</v>
      </c>
      <c r="W1141" s="501"/>
      <c r="X1141" s="501"/>
      <c r="Y1141" s="101" t="s">
        <v>157</v>
      </c>
      <c r="Z1141" s="183">
        <v>0</v>
      </c>
      <c r="AA1141" s="151">
        <f>IFERROR(Z1141/W1127,"-")</f>
        <v>0</v>
      </c>
      <c r="AB1141" s="183">
        <v>0</v>
      </c>
      <c r="AC1141" s="151">
        <f>IFERROR(AB1141/X1127,"-")</f>
        <v>0</v>
      </c>
      <c r="AD1141" s="186" t="str">
        <f t="shared" si="1096"/>
        <v>-</v>
      </c>
      <c r="AE1141" s="86">
        <f t="shared" si="1129"/>
        <v>0</v>
      </c>
      <c r="AF1141" s="501"/>
      <c r="AG1141" s="501"/>
      <c r="AH1141" s="101" t="s">
        <v>157</v>
      </c>
      <c r="AI1141" s="183">
        <v>135411</v>
      </c>
      <c r="AJ1141" s="151">
        <f>IFERROR(AI1141/AF1127,"-")</f>
        <v>5.797155429061682E-3</v>
      </c>
      <c r="AK1141" s="183">
        <v>2</v>
      </c>
      <c r="AL1141" s="151">
        <f>IFERROR(AK1141/AG1127,"-")</f>
        <v>6.8965517241379309E-2</v>
      </c>
      <c r="AM1141" s="186">
        <f t="shared" si="1098"/>
        <v>67705.5</v>
      </c>
      <c r="AN1141" s="86">
        <f t="shared" si="1130"/>
        <v>1.0526315789473684E-3</v>
      </c>
      <c r="AO1141" s="501"/>
      <c r="AP1141" s="520"/>
      <c r="AQ1141" s="101" t="s">
        <v>157</v>
      </c>
      <c r="AR1141" s="183">
        <f t="shared" si="1090"/>
        <v>366810</v>
      </c>
      <c r="AS1141" s="151">
        <f>IFERROR(AR1141/AO1127,"-")</f>
        <v>2.6458904051290212E-3</v>
      </c>
      <c r="AT1141" s="183">
        <f t="shared" si="1091"/>
        <v>10</v>
      </c>
      <c r="AU1141" s="151">
        <f>IFERROR(AT1141/AP1127,"-")</f>
        <v>5.6818181818181816E-2</v>
      </c>
      <c r="AV1141" s="186">
        <f t="shared" si="1100"/>
        <v>36681</v>
      </c>
      <c r="AW1141" s="86">
        <f t="shared" si="1131"/>
        <v>5.263157894736842E-3</v>
      </c>
      <c r="AX1141" s="98"/>
      <c r="AY1141" s="66"/>
      <c r="AZ1141" s="66"/>
      <c r="BA1141" s="66"/>
      <c r="BB1141" s="66"/>
      <c r="BC1141" s="66"/>
      <c r="BD1141" s="66"/>
      <c r="BE1141" s="66"/>
      <c r="BF1141" s="66"/>
      <c r="BG1141" s="66"/>
      <c r="BH1141" s="66"/>
      <c r="BI1141" s="66"/>
      <c r="BP1141" s="132"/>
      <c r="BQ1141" s="132"/>
      <c r="BR1141" s="132"/>
      <c r="BS1141" s="132"/>
      <c r="BU1141" s="66"/>
      <c r="BV1141" s="124"/>
    </row>
    <row r="1142" spans="2:74" s="10" customFormat="1" ht="14.25" customHeight="1">
      <c r="B1142" s="505"/>
      <c r="C1142" s="507"/>
      <c r="D1142" s="494"/>
      <c r="E1142" s="501"/>
      <c r="F1142" s="501"/>
      <c r="G1142" s="102" t="s">
        <v>158</v>
      </c>
      <c r="H1142" s="184">
        <v>114785</v>
      </c>
      <c r="I1142" s="152">
        <f>IFERROR(H1142/E1127,"-")</f>
        <v>1.6649294792818285E-3</v>
      </c>
      <c r="J1142" s="184">
        <v>14</v>
      </c>
      <c r="K1142" s="152">
        <f>IFERROR(J1142/F1127,"-")</f>
        <v>0.12727272727272726</v>
      </c>
      <c r="L1142" s="187">
        <f t="shared" si="1092"/>
        <v>8198.9285714285706</v>
      </c>
      <c r="M1142" s="87">
        <f t="shared" si="1127"/>
        <v>7.3684210526315788E-3</v>
      </c>
      <c r="N1142" s="501"/>
      <c r="O1142" s="501"/>
      <c r="P1142" s="102" t="s">
        <v>158</v>
      </c>
      <c r="Q1142" s="184">
        <v>0</v>
      </c>
      <c r="R1142" s="152">
        <f>IFERROR(Q1142/N1127,"-")</f>
        <v>0</v>
      </c>
      <c r="S1142" s="184">
        <v>0</v>
      </c>
      <c r="T1142" s="152">
        <f>IFERROR(S1142/O1127,"-")</f>
        <v>0</v>
      </c>
      <c r="U1142" s="187" t="str">
        <f t="shared" si="1094"/>
        <v>-</v>
      </c>
      <c r="V1142" s="87">
        <f t="shared" si="1128"/>
        <v>0</v>
      </c>
      <c r="W1142" s="501"/>
      <c r="X1142" s="501"/>
      <c r="Y1142" s="102" t="s">
        <v>158</v>
      </c>
      <c r="Z1142" s="184">
        <v>3772</v>
      </c>
      <c r="AA1142" s="152">
        <f>IFERROR(Z1142/W1127,"-")</f>
        <v>1.4076013458042135E-4</v>
      </c>
      <c r="AB1142" s="184">
        <v>1</v>
      </c>
      <c r="AC1142" s="152">
        <f>IFERROR(AB1142/X1127,"-")</f>
        <v>6.25E-2</v>
      </c>
      <c r="AD1142" s="187">
        <f t="shared" si="1096"/>
        <v>3772</v>
      </c>
      <c r="AE1142" s="87">
        <f t="shared" si="1129"/>
        <v>5.263157894736842E-4</v>
      </c>
      <c r="AF1142" s="501"/>
      <c r="AG1142" s="501"/>
      <c r="AH1142" s="102" t="s">
        <v>158</v>
      </c>
      <c r="AI1142" s="184">
        <v>59060</v>
      </c>
      <c r="AJ1142" s="152">
        <f>IFERROR(AI1142/AF1127,"-")</f>
        <v>2.5284504186541931E-3</v>
      </c>
      <c r="AK1142" s="184">
        <v>5</v>
      </c>
      <c r="AL1142" s="152">
        <f>IFERROR(AK1142/AG1127,"-")</f>
        <v>0.17241379310344829</v>
      </c>
      <c r="AM1142" s="187">
        <f t="shared" si="1098"/>
        <v>11812</v>
      </c>
      <c r="AN1142" s="87">
        <f t="shared" si="1130"/>
        <v>2.631578947368421E-3</v>
      </c>
      <c r="AO1142" s="501"/>
      <c r="AP1142" s="520"/>
      <c r="AQ1142" s="102" t="s">
        <v>158</v>
      </c>
      <c r="AR1142" s="184">
        <f t="shared" si="1090"/>
        <v>177617</v>
      </c>
      <c r="AS1142" s="152">
        <f>IFERROR(AR1142/AO1127,"-")</f>
        <v>1.2811949403991204E-3</v>
      </c>
      <c r="AT1142" s="184">
        <f t="shared" si="1091"/>
        <v>20</v>
      </c>
      <c r="AU1142" s="152">
        <f>IFERROR(AT1142/AP1127,"-")</f>
        <v>0.11363636363636363</v>
      </c>
      <c r="AV1142" s="187">
        <f t="shared" si="1100"/>
        <v>8880.85</v>
      </c>
      <c r="AW1142" s="87">
        <f t="shared" si="1131"/>
        <v>1.0526315789473684E-2</v>
      </c>
      <c r="AX1142" s="98"/>
      <c r="AY1142" s="66"/>
      <c r="AZ1142" s="66"/>
      <c r="BA1142" s="66"/>
      <c r="BB1142" s="66"/>
      <c r="BC1142" s="66"/>
      <c r="BD1142" s="66"/>
      <c r="BE1142" s="66"/>
      <c r="BF1142" s="66"/>
      <c r="BG1142" s="66"/>
      <c r="BH1142" s="66"/>
      <c r="BI1142" s="66"/>
      <c r="BP1142" s="132"/>
      <c r="BQ1142" s="132"/>
      <c r="BR1142" s="132"/>
      <c r="BS1142" s="132"/>
      <c r="BU1142" s="66"/>
      <c r="BV1142" s="124"/>
    </row>
    <row r="1143" spans="2:74" s="10" customFormat="1" ht="14.25" customHeight="1">
      <c r="B1143" s="505"/>
      <c r="C1143" s="508"/>
      <c r="D1143" s="495"/>
      <c r="E1143" s="502"/>
      <c r="F1143" s="502"/>
      <c r="G1143" s="103" t="s">
        <v>81</v>
      </c>
      <c r="H1143" s="174">
        <v>13922236</v>
      </c>
      <c r="I1143" s="152">
        <f>IFERROR(H1143/E1127,"-")</f>
        <v>0.20193876494244653</v>
      </c>
      <c r="J1143" s="184">
        <v>76</v>
      </c>
      <c r="K1143" s="152">
        <f>IFERROR(J1143/F1127,"-")</f>
        <v>0.69090909090909092</v>
      </c>
      <c r="L1143" s="187">
        <f t="shared" si="1092"/>
        <v>183187.31578947368</v>
      </c>
      <c r="M1143" s="88">
        <f t="shared" si="1127"/>
        <v>0.04</v>
      </c>
      <c r="N1143" s="502"/>
      <c r="O1143" s="502"/>
      <c r="P1143" s="103" t="s">
        <v>81</v>
      </c>
      <c r="Q1143" s="174">
        <v>897357</v>
      </c>
      <c r="R1143" s="152">
        <f>IFERROR(Q1143/N1127,"-")</f>
        <v>4.593477706693367E-2</v>
      </c>
      <c r="S1143" s="184">
        <v>19</v>
      </c>
      <c r="T1143" s="152">
        <f>IFERROR(S1143/O1127,"-")</f>
        <v>0.90476190476190477</v>
      </c>
      <c r="U1143" s="187">
        <f t="shared" si="1094"/>
        <v>47229.315789473687</v>
      </c>
      <c r="V1143" s="88">
        <f t="shared" si="1128"/>
        <v>0.01</v>
      </c>
      <c r="W1143" s="502"/>
      <c r="X1143" s="502"/>
      <c r="Y1143" s="103" t="s">
        <v>81</v>
      </c>
      <c r="Z1143" s="174">
        <v>4338384</v>
      </c>
      <c r="AA1143" s="152">
        <f>IFERROR(Z1143/W1127,"-")</f>
        <v>0.16189594795905268</v>
      </c>
      <c r="AB1143" s="184">
        <v>12</v>
      </c>
      <c r="AC1143" s="152">
        <f>IFERROR(AB1143/X1127,"-")</f>
        <v>0.75</v>
      </c>
      <c r="AD1143" s="187">
        <f t="shared" si="1096"/>
        <v>361532</v>
      </c>
      <c r="AE1143" s="88">
        <f t="shared" si="1129"/>
        <v>6.3157894736842104E-3</v>
      </c>
      <c r="AF1143" s="502"/>
      <c r="AG1143" s="502"/>
      <c r="AH1143" s="103" t="s">
        <v>81</v>
      </c>
      <c r="AI1143" s="174">
        <v>4677513</v>
      </c>
      <c r="AJ1143" s="152">
        <f>IFERROR(AI1143/AF1127,"-")</f>
        <v>0.20025160350678006</v>
      </c>
      <c r="AK1143" s="184">
        <v>23</v>
      </c>
      <c r="AL1143" s="152">
        <f>IFERROR(AK1143/AG1127,"-")</f>
        <v>0.7931034482758621</v>
      </c>
      <c r="AM1143" s="187">
        <f t="shared" si="1098"/>
        <v>203370.13043478262</v>
      </c>
      <c r="AN1143" s="88">
        <f t="shared" si="1130"/>
        <v>1.2105263157894737E-2</v>
      </c>
      <c r="AO1143" s="502"/>
      <c r="AP1143" s="521"/>
      <c r="AQ1143" s="103" t="s">
        <v>81</v>
      </c>
      <c r="AR1143" s="174">
        <f t="shared" si="1090"/>
        <v>23835490</v>
      </c>
      <c r="AS1143" s="152">
        <f>IFERROR(AR1143/AO1127,"-")</f>
        <v>0.17193122949905601</v>
      </c>
      <c r="AT1143" s="184">
        <f t="shared" si="1091"/>
        <v>130</v>
      </c>
      <c r="AU1143" s="152">
        <f>IFERROR(AT1143/AP1127,"-")</f>
        <v>0.73863636363636365</v>
      </c>
      <c r="AV1143" s="187">
        <f t="shared" si="1100"/>
        <v>183349.92307692306</v>
      </c>
      <c r="AW1143" s="88">
        <f t="shared" si="1131"/>
        <v>6.8421052631578952E-2</v>
      </c>
      <c r="AX1143" s="98"/>
      <c r="AY1143" s="66"/>
      <c r="AZ1143" s="66"/>
      <c r="BA1143" s="66"/>
      <c r="BB1143" s="66"/>
      <c r="BC1143" s="66"/>
      <c r="BD1143" s="66"/>
      <c r="BE1143" s="66"/>
      <c r="BF1143" s="66"/>
      <c r="BG1143" s="66"/>
      <c r="BH1143" s="66"/>
      <c r="BI1143" s="66"/>
      <c r="BP1143" s="132"/>
      <c r="BQ1143" s="132"/>
      <c r="BR1143" s="132"/>
      <c r="BS1143" s="132"/>
      <c r="BU1143" s="66"/>
      <c r="BV1143" s="124"/>
    </row>
    <row r="1144" spans="2:74" s="10" customFormat="1" ht="14.25" customHeight="1">
      <c r="B1144" s="505">
        <v>68</v>
      </c>
      <c r="C1144" s="506" t="s">
        <v>52</v>
      </c>
      <c r="D1144" s="493">
        <f>BL72</f>
        <v>2559</v>
      </c>
      <c r="E1144" s="503">
        <f t="shared" ref="E1144" si="1132">VLOOKUP(C1144,$AY$5:$BI$78,2,0)</f>
        <v>117078050</v>
      </c>
      <c r="F1144" s="503">
        <f t="shared" ref="F1144" si="1133">VLOOKUP(C1144,$AY$5:$BI$78,7,0)</f>
        <v>188</v>
      </c>
      <c r="G1144" s="99" t="s">
        <v>144</v>
      </c>
      <c r="H1144" s="182">
        <v>2643531</v>
      </c>
      <c r="I1144" s="150">
        <f>IFERROR(H1144/E1144,"-")</f>
        <v>2.2579219588983589E-2</v>
      </c>
      <c r="J1144" s="182">
        <v>26</v>
      </c>
      <c r="K1144" s="150">
        <f>IFERROR(J1144/F1144,"-")</f>
        <v>0.13829787234042554</v>
      </c>
      <c r="L1144" s="185">
        <f t="shared" si="1092"/>
        <v>101674.26923076923</v>
      </c>
      <c r="M1144" s="85">
        <f>IFERROR(J1144/$BL$72,0)</f>
        <v>1.0160218835482611E-2</v>
      </c>
      <c r="N1144" s="503">
        <f t="shared" ref="N1144" si="1134">VLOOKUP(C1144,$AY$5:$BI$78,3,0)</f>
        <v>20109850</v>
      </c>
      <c r="O1144" s="503">
        <f t="shared" ref="O1144" si="1135">VLOOKUP(C1144,$AY$5:$BI$78,8,0)</f>
        <v>28</v>
      </c>
      <c r="P1144" s="99" t="s">
        <v>144</v>
      </c>
      <c r="Q1144" s="182">
        <v>128021</v>
      </c>
      <c r="R1144" s="150">
        <f>IFERROR(Q1144/N1144,"-")</f>
        <v>6.3660842820806723E-3</v>
      </c>
      <c r="S1144" s="182">
        <v>3</v>
      </c>
      <c r="T1144" s="150">
        <f>IFERROR(S1144/O1144,"-")</f>
        <v>0.10714285714285714</v>
      </c>
      <c r="U1144" s="185">
        <f t="shared" si="1094"/>
        <v>42673.666666666664</v>
      </c>
      <c r="V1144" s="85">
        <f>IFERROR(S1144/$BL$72,0)</f>
        <v>1.1723329425556857E-3</v>
      </c>
      <c r="W1144" s="503">
        <f t="shared" ref="W1144" si="1136">VLOOKUP(C1144,$AY$5:$BI$78,4,0)</f>
        <v>6130390</v>
      </c>
      <c r="X1144" s="503">
        <f t="shared" ref="X1144" si="1137">VLOOKUP(C1144,$AY$5:$BI$78,9,0)</f>
        <v>16</v>
      </c>
      <c r="Y1144" s="99" t="s">
        <v>144</v>
      </c>
      <c r="Z1144" s="182">
        <v>86348</v>
      </c>
      <c r="AA1144" s="150">
        <f>IFERROR(Z1144/W1144,"-")</f>
        <v>1.4085237643934562E-2</v>
      </c>
      <c r="AB1144" s="182">
        <v>5</v>
      </c>
      <c r="AC1144" s="150">
        <f>IFERROR(AB1144/X1144,"-")</f>
        <v>0.3125</v>
      </c>
      <c r="AD1144" s="185">
        <f t="shared" si="1096"/>
        <v>17269.599999999999</v>
      </c>
      <c r="AE1144" s="85">
        <f>IFERROR(AB1144/$BL$72,0)</f>
        <v>1.9538882375928096E-3</v>
      </c>
      <c r="AF1144" s="503">
        <f t="shared" ref="AF1144" si="1138">VLOOKUP(C1144,$AY$5:$BI$78,5,0)</f>
        <v>16061850</v>
      </c>
      <c r="AG1144" s="503">
        <f t="shared" ref="AG1144" si="1139">VLOOKUP(C1144,$AY$5:$BI$78,10,0)</f>
        <v>28</v>
      </c>
      <c r="AH1144" s="99" t="s">
        <v>144</v>
      </c>
      <c r="AI1144" s="182">
        <v>247483</v>
      </c>
      <c r="AJ1144" s="150">
        <f>IFERROR(AI1144/AF1144,"-")</f>
        <v>1.5408125464999362E-2</v>
      </c>
      <c r="AK1144" s="182">
        <v>11</v>
      </c>
      <c r="AL1144" s="150">
        <f>IFERROR(AK1144/AG1144,"-")</f>
        <v>0.39285714285714285</v>
      </c>
      <c r="AM1144" s="185">
        <f t="shared" si="1098"/>
        <v>22498.454545454544</v>
      </c>
      <c r="AN1144" s="85">
        <f>IFERROR(AK1144/$BL$72,0)</f>
        <v>4.2985541227041815E-3</v>
      </c>
      <c r="AO1144" s="503">
        <f t="shared" ref="AO1144" si="1140">VLOOKUP(C1144,$AY$5:$BI$78,6,0)</f>
        <v>159380140</v>
      </c>
      <c r="AP1144" s="519">
        <f t="shared" ref="AP1144" si="1141">VLOOKUP(C1144,$AY$5:$BI$78,11,0)</f>
        <v>260</v>
      </c>
      <c r="AQ1144" s="99" t="s">
        <v>144</v>
      </c>
      <c r="AR1144" s="182">
        <f t="shared" si="1090"/>
        <v>3105383</v>
      </c>
      <c r="AS1144" s="150">
        <f>IFERROR(AR1144/AO1144,"-")</f>
        <v>1.9484127696211082E-2</v>
      </c>
      <c r="AT1144" s="182">
        <f t="shared" si="1091"/>
        <v>45</v>
      </c>
      <c r="AU1144" s="150">
        <f>IFERROR(AT1144/AP1144,"-")</f>
        <v>0.17307692307692307</v>
      </c>
      <c r="AV1144" s="185">
        <f t="shared" si="1100"/>
        <v>69008.511111111118</v>
      </c>
      <c r="AW1144" s="85">
        <f>IFERROR(AT1144/$BL$72,0)</f>
        <v>1.7584994138335287E-2</v>
      </c>
      <c r="AX1144" s="98"/>
      <c r="AY1144" s="66"/>
      <c r="AZ1144" s="66"/>
      <c r="BA1144" s="66"/>
      <c r="BB1144" s="66"/>
      <c r="BC1144" s="66"/>
      <c r="BD1144" s="66"/>
      <c r="BE1144" s="66"/>
      <c r="BF1144" s="66"/>
      <c r="BG1144" s="66"/>
      <c r="BH1144" s="66"/>
      <c r="BI1144" s="66"/>
      <c r="BP1144" s="132"/>
      <c r="BQ1144" s="132"/>
      <c r="BR1144" s="132"/>
      <c r="BS1144" s="132"/>
      <c r="BU1144" s="66"/>
      <c r="BV1144" s="124"/>
    </row>
    <row r="1145" spans="2:74" s="10" customFormat="1" ht="14.25" customHeight="1">
      <c r="B1145" s="505"/>
      <c r="C1145" s="507"/>
      <c r="D1145" s="494"/>
      <c r="E1145" s="501"/>
      <c r="F1145" s="501"/>
      <c r="G1145" s="100" t="s">
        <v>145</v>
      </c>
      <c r="H1145" s="183">
        <v>2541533</v>
      </c>
      <c r="I1145" s="151">
        <f>IFERROR(H1145/E1144,"-")</f>
        <v>2.1708022981250543E-2</v>
      </c>
      <c r="J1145" s="183">
        <v>46</v>
      </c>
      <c r="K1145" s="151">
        <f>IFERROR(J1145/F1144,"-")</f>
        <v>0.24468085106382978</v>
      </c>
      <c r="L1145" s="186">
        <f t="shared" si="1092"/>
        <v>55250.717391304344</v>
      </c>
      <c r="M1145" s="86">
        <f t="shared" ref="M1145:M1160" si="1142">IFERROR(J1145/$BL$72,0)</f>
        <v>1.7975771785853849E-2</v>
      </c>
      <c r="N1145" s="501"/>
      <c r="O1145" s="501"/>
      <c r="P1145" s="100" t="s">
        <v>145</v>
      </c>
      <c r="Q1145" s="183">
        <v>254253</v>
      </c>
      <c r="R1145" s="151">
        <f>IFERROR(Q1145/N1144,"-")</f>
        <v>1.2643207184538921E-2</v>
      </c>
      <c r="S1145" s="183">
        <v>9</v>
      </c>
      <c r="T1145" s="151">
        <f>IFERROR(S1145/O1144,"-")</f>
        <v>0.32142857142857145</v>
      </c>
      <c r="U1145" s="186">
        <f t="shared" si="1094"/>
        <v>28250.333333333332</v>
      </c>
      <c r="V1145" s="86">
        <f t="shared" ref="V1145:V1160" si="1143">IFERROR(S1145/$BL$72,0)</f>
        <v>3.5169988276670576E-3</v>
      </c>
      <c r="W1145" s="501"/>
      <c r="X1145" s="501"/>
      <c r="Y1145" s="100" t="s">
        <v>145</v>
      </c>
      <c r="Z1145" s="183">
        <v>31800</v>
      </c>
      <c r="AA1145" s="151">
        <f>IFERROR(Z1145/W1144,"-")</f>
        <v>5.1872719353907339E-3</v>
      </c>
      <c r="AB1145" s="183">
        <v>4</v>
      </c>
      <c r="AC1145" s="151">
        <f>IFERROR(AB1145/X1144,"-")</f>
        <v>0.25</v>
      </c>
      <c r="AD1145" s="186">
        <f t="shared" si="1096"/>
        <v>7950</v>
      </c>
      <c r="AE1145" s="86">
        <f t="shared" ref="AE1145:AE1160" si="1144">IFERROR(AB1145/$BL$72,0)</f>
        <v>1.5631105900742479E-3</v>
      </c>
      <c r="AF1145" s="501"/>
      <c r="AG1145" s="501"/>
      <c r="AH1145" s="100" t="s">
        <v>145</v>
      </c>
      <c r="AI1145" s="183">
        <v>150708</v>
      </c>
      <c r="AJ1145" s="151">
        <f>IFERROR(AI1145/AF1144,"-")</f>
        <v>9.3829789221042403E-3</v>
      </c>
      <c r="AK1145" s="183">
        <v>6</v>
      </c>
      <c r="AL1145" s="151">
        <f>IFERROR(AK1145/AG1144,"-")</f>
        <v>0.21428571428571427</v>
      </c>
      <c r="AM1145" s="186">
        <f t="shared" si="1098"/>
        <v>25118</v>
      </c>
      <c r="AN1145" s="86">
        <f t="shared" ref="AN1145:AN1160" si="1145">IFERROR(AK1145/$BL$72,0)</f>
        <v>2.3446658851113715E-3</v>
      </c>
      <c r="AO1145" s="501"/>
      <c r="AP1145" s="520"/>
      <c r="AQ1145" s="100" t="s">
        <v>145</v>
      </c>
      <c r="AR1145" s="183">
        <f t="shared" si="1090"/>
        <v>2978294</v>
      </c>
      <c r="AS1145" s="151">
        <f>IFERROR(AR1145/AO1144,"-")</f>
        <v>1.8686732236525831E-2</v>
      </c>
      <c r="AT1145" s="183">
        <f t="shared" si="1091"/>
        <v>65</v>
      </c>
      <c r="AU1145" s="151">
        <f>IFERROR(AT1145/AP1144,"-")</f>
        <v>0.25</v>
      </c>
      <c r="AV1145" s="186">
        <f t="shared" si="1100"/>
        <v>45819.907692307694</v>
      </c>
      <c r="AW1145" s="86">
        <f t="shared" ref="AW1145:AW1160" si="1146">IFERROR(AT1145/$BL$72,0)</f>
        <v>2.5400547088706527E-2</v>
      </c>
      <c r="AX1145" s="98"/>
      <c r="AY1145" s="66"/>
      <c r="AZ1145" s="66"/>
      <c r="BA1145" s="66"/>
      <c r="BB1145" s="66"/>
      <c r="BC1145" s="66"/>
      <c r="BD1145" s="66"/>
      <c r="BE1145" s="66"/>
      <c r="BF1145" s="66"/>
      <c r="BG1145" s="66"/>
      <c r="BH1145" s="66"/>
      <c r="BI1145" s="66"/>
      <c r="BP1145" s="132"/>
      <c r="BQ1145" s="132"/>
      <c r="BR1145" s="132"/>
      <c r="BS1145" s="132"/>
      <c r="BU1145" s="66"/>
      <c r="BV1145" s="124"/>
    </row>
    <row r="1146" spans="2:74" s="10" customFormat="1" ht="14.25" customHeight="1">
      <c r="B1146" s="505"/>
      <c r="C1146" s="507"/>
      <c r="D1146" s="494"/>
      <c r="E1146" s="501"/>
      <c r="F1146" s="501"/>
      <c r="G1146" s="101" t="s">
        <v>146</v>
      </c>
      <c r="H1146" s="183">
        <v>2846278</v>
      </c>
      <c r="I1146" s="151">
        <f>IFERROR(H1146/E1144,"-")</f>
        <v>2.4310944707398183E-2</v>
      </c>
      <c r="J1146" s="183">
        <v>61</v>
      </c>
      <c r="K1146" s="151">
        <f>IFERROR(J1146/F1144,"-")</f>
        <v>0.32446808510638298</v>
      </c>
      <c r="L1146" s="186">
        <f t="shared" si="1092"/>
        <v>46660.295081967211</v>
      </c>
      <c r="M1146" s="86">
        <f t="shared" si="1142"/>
        <v>2.3837436498632278E-2</v>
      </c>
      <c r="N1146" s="501"/>
      <c r="O1146" s="501"/>
      <c r="P1146" s="101" t="s">
        <v>146</v>
      </c>
      <c r="Q1146" s="183">
        <v>532434</v>
      </c>
      <c r="R1146" s="151">
        <f>IFERROR(Q1146/N1144,"-")</f>
        <v>2.6476279037387151E-2</v>
      </c>
      <c r="S1146" s="183">
        <v>9</v>
      </c>
      <c r="T1146" s="151">
        <f>IFERROR(S1146/O1144,"-")</f>
        <v>0.32142857142857145</v>
      </c>
      <c r="U1146" s="186">
        <f t="shared" si="1094"/>
        <v>59159.333333333336</v>
      </c>
      <c r="V1146" s="86">
        <f t="shared" si="1143"/>
        <v>3.5169988276670576E-3</v>
      </c>
      <c r="W1146" s="501"/>
      <c r="X1146" s="501"/>
      <c r="Y1146" s="101" t="s">
        <v>146</v>
      </c>
      <c r="Z1146" s="183">
        <v>157714</v>
      </c>
      <c r="AA1146" s="151">
        <f>IFERROR(Z1146/W1144,"-")</f>
        <v>2.5726585094912397E-2</v>
      </c>
      <c r="AB1146" s="183">
        <v>3</v>
      </c>
      <c r="AC1146" s="151">
        <f>IFERROR(AB1146/X1144,"-")</f>
        <v>0.1875</v>
      </c>
      <c r="AD1146" s="186">
        <f t="shared" si="1096"/>
        <v>52571.333333333336</v>
      </c>
      <c r="AE1146" s="86">
        <f t="shared" si="1144"/>
        <v>1.1723329425556857E-3</v>
      </c>
      <c r="AF1146" s="501"/>
      <c r="AG1146" s="501"/>
      <c r="AH1146" s="101" t="s">
        <v>146</v>
      </c>
      <c r="AI1146" s="183">
        <v>152019</v>
      </c>
      <c r="AJ1146" s="151">
        <f>IFERROR(AI1146/AF1144,"-")</f>
        <v>9.4646009021376737E-3</v>
      </c>
      <c r="AK1146" s="183">
        <v>8</v>
      </c>
      <c r="AL1146" s="151">
        <f>IFERROR(AK1146/AG1144,"-")</f>
        <v>0.2857142857142857</v>
      </c>
      <c r="AM1146" s="186">
        <f t="shared" si="1098"/>
        <v>19002.375</v>
      </c>
      <c r="AN1146" s="86">
        <f t="shared" si="1145"/>
        <v>3.1262211801484957E-3</v>
      </c>
      <c r="AO1146" s="501"/>
      <c r="AP1146" s="520"/>
      <c r="AQ1146" s="101" t="s">
        <v>146</v>
      </c>
      <c r="AR1146" s="183">
        <f t="shared" si="1090"/>
        <v>3688445</v>
      </c>
      <c r="AS1146" s="151">
        <f>IFERROR(AR1146/AO1144,"-")</f>
        <v>2.3142437947413021E-2</v>
      </c>
      <c r="AT1146" s="183">
        <f t="shared" si="1091"/>
        <v>81</v>
      </c>
      <c r="AU1146" s="151">
        <f>IFERROR(AT1146/AP1144,"-")</f>
        <v>0.31153846153846154</v>
      </c>
      <c r="AV1146" s="186">
        <f t="shared" si="1100"/>
        <v>45536.358024691355</v>
      </c>
      <c r="AW1146" s="86">
        <f t="shared" si="1146"/>
        <v>3.1652989449003514E-2</v>
      </c>
      <c r="AX1146" s="98"/>
      <c r="AY1146" s="66"/>
      <c r="AZ1146" s="66"/>
      <c r="BA1146" s="66"/>
      <c r="BB1146" s="66"/>
      <c r="BC1146" s="66"/>
      <c r="BD1146" s="66"/>
      <c r="BE1146" s="66"/>
      <c r="BF1146" s="66"/>
      <c r="BG1146" s="66"/>
      <c r="BH1146" s="66"/>
      <c r="BI1146" s="66"/>
      <c r="BP1146" s="132"/>
      <c r="BQ1146" s="132"/>
      <c r="BR1146" s="132"/>
      <c r="BS1146" s="132"/>
      <c r="BU1146" s="66"/>
      <c r="BV1146" s="124"/>
    </row>
    <row r="1147" spans="2:74" s="10" customFormat="1" ht="14.25" customHeight="1">
      <c r="B1147" s="505"/>
      <c r="C1147" s="507"/>
      <c r="D1147" s="494"/>
      <c r="E1147" s="501"/>
      <c r="F1147" s="501"/>
      <c r="G1147" s="101" t="s">
        <v>147</v>
      </c>
      <c r="H1147" s="183">
        <v>175631</v>
      </c>
      <c r="I1147" s="151">
        <f>IFERROR(H1147/E1144,"-")</f>
        <v>1.5001189377513548E-3</v>
      </c>
      <c r="J1147" s="183">
        <v>11</v>
      </c>
      <c r="K1147" s="151">
        <f>IFERROR(J1147/F1144,"-")</f>
        <v>5.8510638297872342E-2</v>
      </c>
      <c r="L1147" s="186">
        <f t="shared" si="1092"/>
        <v>15966.454545454546</v>
      </c>
      <c r="M1147" s="86">
        <f t="shared" si="1142"/>
        <v>4.2985541227041815E-3</v>
      </c>
      <c r="N1147" s="501"/>
      <c r="O1147" s="501"/>
      <c r="P1147" s="101" t="s">
        <v>147</v>
      </c>
      <c r="Q1147" s="183">
        <v>2843</v>
      </c>
      <c r="R1147" s="151">
        <f>IFERROR(Q1147/N1144,"-")</f>
        <v>1.4137350601819507E-4</v>
      </c>
      <c r="S1147" s="183">
        <v>1</v>
      </c>
      <c r="T1147" s="151">
        <f>IFERROR(S1147/O1144,"-")</f>
        <v>3.5714285714285712E-2</v>
      </c>
      <c r="U1147" s="186">
        <f t="shared" si="1094"/>
        <v>2843</v>
      </c>
      <c r="V1147" s="86">
        <f t="shared" si="1143"/>
        <v>3.9077764751856197E-4</v>
      </c>
      <c r="W1147" s="501"/>
      <c r="X1147" s="501"/>
      <c r="Y1147" s="101" t="s">
        <v>147</v>
      </c>
      <c r="Z1147" s="183">
        <v>0</v>
      </c>
      <c r="AA1147" s="151">
        <f>IFERROR(Z1147/W1144,"-")</f>
        <v>0</v>
      </c>
      <c r="AB1147" s="183">
        <v>0</v>
      </c>
      <c r="AC1147" s="151">
        <f>IFERROR(AB1147/X1144,"-")</f>
        <v>0</v>
      </c>
      <c r="AD1147" s="186" t="str">
        <f t="shared" si="1096"/>
        <v>-</v>
      </c>
      <c r="AE1147" s="86">
        <f t="shared" si="1144"/>
        <v>0</v>
      </c>
      <c r="AF1147" s="501"/>
      <c r="AG1147" s="501"/>
      <c r="AH1147" s="101" t="s">
        <v>147</v>
      </c>
      <c r="AI1147" s="183">
        <v>21146</v>
      </c>
      <c r="AJ1147" s="151">
        <f>IFERROR(AI1147/AF1144,"-")</f>
        <v>1.3165357664279022E-3</v>
      </c>
      <c r="AK1147" s="183">
        <v>2</v>
      </c>
      <c r="AL1147" s="151">
        <f>IFERROR(AK1147/AG1144,"-")</f>
        <v>7.1428571428571425E-2</v>
      </c>
      <c r="AM1147" s="186">
        <f t="shared" si="1098"/>
        <v>10573</v>
      </c>
      <c r="AN1147" s="86">
        <f t="shared" si="1145"/>
        <v>7.8155529503712393E-4</v>
      </c>
      <c r="AO1147" s="501"/>
      <c r="AP1147" s="520"/>
      <c r="AQ1147" s="101" t="s">
        <v>147</v>
      </c>
      <c r="AR1147" s="183">
        <f t="shared" si="1090"/>
        <v>199620</v>
      </c>
      <c r="AS1147" s="151">
        <f>IFERROR(AR1147/AO1144,"-")</f>
        <v>1.2524772534394813E-3</v>
      </c>
      <c r="AT1147" s="183">
        <f t="shared" si="1091"/>
        <v>14</v>
      </c>
      <c r="AU1147" s="151">
        <f>IFERROR(AT1147/AP1144,"-")</f>
        <v>5.3846153846153849E-2</v>
      </c>
      <c r="AV1147" s="186">
        <f t="shared" si="1100"/>
        <v>14258.571428571429</v>
      </c>
      <c r="AW1147" s="86">
        <f t="shared" si="1146"/>
        <v>5.4708870652598668E-3</v>
      </c>
      <c r="AX1147" s="98"/>
      <c r="AY1147" s="66"/>
      <c r="AZ1147" s="66"/>
      <c r="BA1147" s="66"/>
      <c r="BB1147" s="66"/>
      <c r="BC1147" s="66"/>
      <c r="BD1147" s="66"/>
      <c r="BE1147" s="66"/>
      <c r="BF1147" s="66"/>
      <c r="BG1147" s="66"/>
      <c r="BH1147" s="66"/>
      <c r="BI1147" s="66"/>
      <c r="BP1147" s="132"/>
      <c r="BQ1147" s="132"/>
      <c r="BR1147" s="132"/>
      <c r="BS1147" s="132"/>
      <c r="BU1147" s="66"/>
      <c r="BV1147" s="124"/>
    </row>
    <row r="1148" spans="2:74" s="10" customFormat="1" ht="14.25" customHeight="1">
      <c r="B1148" s="505"/>
      <c r="C1148" s="507"/>
      <c r="D1148" s="494"/>
      <c r="E1148" s="501"/>
      <c r="F1148" s="501"/>
      <c r="G1148" s="101" t="s">
        <v>148</v>
      </c>
      <c r="H1148" s="183">
        <v>2740660</v>
      </c>
      <c r="I1148" s="151">
        <f>IFERROR(H1148/E1144,"-")</f>
        <v>2.3408828554968245E-2</v>
      </c>
      <c r="J1148" s="183">
        <v>77</v>
      </c>
      <c r="K1148" s="151">
        <f>IFERROR(J1148/F1144,"-")</f>
        <v>0.40957446808510639</v>
      </c>
      <c r="L1148" s="186">
        <f t="shared" si="1092"/>
        <v>35592.987012987011</v>
      </c>
      <c r="M1148" s="86">
        <f t="shared" si="1142"/>
        <v>3.0089878858929268E-2</v>
      </c>
      <c r="N1148" s="501"/>
      <c r="O1148" s="501"/>
      <c r="P1148" s="101" t="s">
        <v>148</v>
      </c>
      <c r="Q1148" s="183">
        <v>412337</v>
      </c>
      <c r="R1148" s="151">
        <f>IFERROR(Q1148/N1144,"-")</f>
        <v>2.0504230513902391E-2</v>
      </c>
      <c r="S1148" s="183">
        <v>9</v>
      </c>
      <c r="T1148" s="151">
        <f>IFERROR(S1148/O1144,"-")</f>
        <v>0.32142857142857145</v>
      </c>
      <c r="U1148" s="186">
        <f t="shared" si="1094"/>
        <v>45815.222222222219</v>
      </c>
      <c r="V1148" s="86">
        <f t="shared" si="1143"/>
        <v>3.5169988276670576E-3</v>
      </c>
      <c r="W1148" s="501"/>
      <c r="X1148" s="501"/>
      <c r="Y1148" s="101" t="s">
        <v>148</v>
      </c>
      <c r="Z1148" s="183">
        <v>34488</v>
      </c>
      <c r="AA1148" s="151">
        <f>IFERROR(Z1148/W1144,"-")</f>
        <v>5.6257432235143276E-3</v>
      </c>
      <c r="AB1148" s="183">
        <v>5</v>
      </c>
      <c r="AC1148" s="151">
        <f>IFERROR(AB1148/X1144,"-")</f>
        <v>0.3125</v>
      </c>
      <c r="AD1148" s="186">
        <f t="shared" si="1096"/>
        <v>6897.6</v>
      </c>
      <c r="AE1148" s="86">
        <f t="shared" si="1144"/>
        <v>1.9538882375928096E-3</v>
      </c>
      <c r="AF1148" s="501"/>
      <c r="AG1148" s="501"/>
      <c r="AH1148" s="101" t="s">
        <v>148</v>
      </c>
      <c r="AI1148" s="183">
        <v>328584</v>
      </c>
      <c r="AJ1148" s="151">
        <f>IFERROR(AI1148/AF1144,"-")</f>
        <v>2.045741928856265E-2</v>
      </c>
      <c r="AK1148" s="183">
        <v>12</v>
      </c>
      <c r="AL1148" s="151">
        <f>IFERROR(AK1148/AG1144,"-")</f>
        <v>0.42857142857142855</v>
      </c>
      <c r="AM1148" s="186">
        <f t="shared" si="1098"/>
        <v>27382</v>
      </c>
      <c r="AN1148" s="86">
        <f t="shared" si="1145"/>
        <v>4.6893317702227429E-3</v>
      </c>
      <c r="AO1148" s="501"/>
      <c r="AP1148" s="520"/>
      <c r="AQ1148" s="101" t="s">
        <v>148</v>
      </c>
      <c r="AR1148" s="183">
        <f t="shared" si="1090"/>
        <v>3516069</v>
      </c>
      <c r="AS1148" s="151">
        <f>IFERROR(AR1148/AO1144,"-")</f>
        <v>2.2060897926178255E-2</v>
      </c>
      <c r="AT1148" s="183">
        <f t="shared" si="1091"/>
        <v>103</v>
      </c>
      <c r="AU1148" s="151">
        <f>IFERROR(AT1148/AP1144,"-")</f>
        <v>0.39615384615384613</v>
      </c>
      <c r="AV1148" s="186">
        <f t="shared" si="1100"/>
        <v>34136.592233009709</v>
      </c>
      <c r="AW1148" s="86">
        <f t="shared" si="1146"/>
        <v>4.0250097694411881E-2</v>
      </c>
      <c r="AX1148" s="98"/>
      <c r="AY1148" s="66"/>
      <c r="AZ1148" s="66"/>
      <c r="BA1148" s="66"/>
      <c r="BB1148" s="66"/>
      <c r="BC1148" s="66"/>
      <c r="BD1148" s="66"/>
      <c r="BE1148" s="66"/>
      <c r="BF1148" s="66"/>
      <c r="BG1148" s="66"/>
      <c r="BH1148" s="66"/>
      <c r="BI1148" s="66"/>
      <c r="BP1148" s="132"/>
      <c r="BQ1148" s="132"/>
      <c r="BR1148" s="132"/>
      <c r="BS1148" s="132"/>
      <c r="BU1148" s="66"/>
      <c r="BV1148" s="124"/>
    </row>
    <row r="1149" spans="2:74" s="10" customFormat="1" ht="14.25" customHeight="1">
      <c r="B1149" s="505"/>
      <c r="C1149" s="507"/>
      <c r="D1149" s="494"/>
      <c r="E1149" s="501"/>
      <c r="F1149" s="501"/>
      <c r="G1149" s="101" t="s">
        <v>149</v>
      </c>
      <c r="H1149" s="183">
        <v>4857657</v>
      </c>
      <c r="I1149" s="151">
        <f>IFERROR(H1149/E1144,"-")</f>
        <v>4.1490757661235389E-2</v>
      </c>
      <c r="J1149" s="183">
        <v>73</v>
      </c>
      <c r="K1149" s="151">
        <f>IFERROR(J1149/F1144,"-")</f>
        <v>0.38829787234042551</v>
      </c>
      <c r="L1149" s="186">
        <f t="shared" si="1092"/>
        <v>66543.246575342462</v>
      </c>
      <c r="M1149" s="86">
        <f t="shared" si="1142"/>
        <v>2.8526768268855023E-2</v>
      </c>
      <c r="N1149" s="501"/>
      <c r="O1149" s="501"/>
      <c r="P1149" s="101" t="s">
        <v>149</v>
      </c>
      <c r="Q1149" s="183">
        <v>1546666</v>
      </c>
      <c r="R1149" s="151">
        <f>IFERROR(Q1149/N1144,"-")</f>
        <v>7.6910867062658345E-2</v>
      </c>
      <c r="S1149" s="183">
        <v>12</v>
      </c>
      <c r="T1149" s="151">
        <f>IFERROR(S1149/O1144,"-")</f>
        <v>0.42857142857142855</v>
      </c>
      <c r="U1149" s="186">
        <f t="shared" si="1094"/>
        <v>128888.83333333333</v>
      </c>
      <c r="V1149" s="86">
        <f t="shared" si="1143"/>
        <v>4.6893317702227429E-3</v>
      </c>
      <c r="W1149" s="501"/>
      <c r="X1149" s="501"/>
      <c r="Y1149" s="101" t="s">
        <v>149</v>
      </c>
      <c r="Z1149" s="183">
        <v>269610</v>
      </c>
      <c r="AA1149" s="151">
        <f>IFERROR(Z1149/W1144,"-")</f>
        <v>4.3979257437128799E-2</v>
      </c>
      <c r="AB1149" s="183">
        <v>7</v>
      </c>
      <c r="AC1149" s="151">
        <f>IFERROR(AB1149/X1144,"-")</f>
        <v>0.4375</v>
      </c>
      <c r="AD1149" s="186">
        <f t="shared" si="1096"/>
        <v>38515.714285714283</v>
      </c>
      <c r="AE1149" s="86">
        <f t="shared" si="1144"/>
        <v>2.7354435326299334E-3</v>
      </c>
      <c r="AF1149" s="501"/>
      <c r="AG1149" s="501"/>
      <c r="AH1149" s="101" t="s">
        <v>149</v>
      </c>
      <c r="AI1149" s="183">
        <v>604996</v>
      </c>
      <c r="AJ1149" s="151">
        <f>IFERROR(AI1149/AF1144,"-")</f>
        <v>3.7666644875901593E-2</v>
      </c>
      <c r="AK1149" s="183">
        <v>13</v>
      </c>
      <c r="AL1149" s="151">
        <f>IFERROR(AK1149/AG1144,"-")</f>
        <v>0.4642857142857143</v>
      </c>
      <c r="AM1149" s="186">
        <f t="shared" si="1098"/>
        <v>46538.153846153844</v>
      </c>
      <c r="AN1149" s="86">
        <f t="shared" si="1145"/>
        <v>5.0801094177413053E-3</v>
      </c>
      <c r="AO1149" s="501"/>
      <c r="AP1149" s="520"/>
      <c r="AQ1149" s="101" t="s">
        <v>149</v>
      </c>
      <c r="AR1149" s="183">
        <f t="shared" si="1090"/>
        <v>7278929</v>
      </c>
      <c r="AS1149" s="151">
        <f>IFERROR(AR1149/AO1144,"-")</f>
        <v>4.5670238462583855E-2</v>
      </c>
      <c r="AT1149" s="183">
        <f t="shared" si="1091"/>
        <v>105</v>
      </c>
      <c r="AU1149" s="151">
        <f>IFERROR(AT1149/AP1144,"-")</f>
        <v>0.40384615384615385</v>
      </c>
      <c r="AV1149" s="186">
        <f t="shared" si="1100"/>
        <v>69323.133333333331</v>
      </c>
      <c r="AW1149" s="86">
        <f t="shared" si="1146"/>
        <v>4.1031652989449004E-2</v>
      </c>
      <c r="AX1149" s="98"/>
      <c r="AY1149" s="66"/>
      <c r="AZ1149" s="66"/>
      <c r="BA1149" s="66"/>
      <c r="BB1149" s="66"/>
      <c r="BC1149" s="66"/>
      <c r="BD1149" s="66"/>
      <c r="BE1149" s="66"/>
      <c r="BF1149" s="66"/>
      <c r="BG1149" s="66"/>
      <c r="BH1149" s="66"/>
      <c r="BI1149" s="66"/>
      <c r="BP1149" s="132"/>
      <c r="BQ1149" s="132"/>
      <c r="BR1149" s="132"/>
      <c r="BS1149" s="132"/>
      <c r="BU1149" s="66"/>
      <c r="BV1149" s="124"/>
    </row>
    <row r="1150" spans="2:74" s="10" customFormat="1" ht="14.25" customHeight="1">
      <c r="B1150" s="505"/>
      <c r="C1150" s="507"/>
      <c r="D1150" s="494"/>
      <c r="E1150" s="501"/>
      <c r="F1150" s="501"/>
      <c r="G1150" s="101" t="s">
        <v>150</v>
      </c>
      <c r="H1150" s="183">
        <v>1532272</v>
      </c>
      <c r="I1150" s="151">
        <f>IFERROR(H1150/E1144,"-")</f>
        <v>1.3087611213203499E-2</v>
      </c>
      <c r="J1150" s="183">
        <v>29</v>
      </c>
      <c r="K1150" s="151">
        <f>IFERROR(J1150/F1144,"-")</f>
        <v>0.15425531914893617</v>
      </c>
      <c r="L1150" s="186">
        <f t="shared" si="1092"/>
        <v>52836.965517241377</v>
      </c>
      <c r="M1150" s="86">
        <f t="shared" si="1142"/>
        <v>1.1332551778038297E-2</v>
      </c>
      <c r="N1150" s="501"/>
      <c r="O1150" s="501"/>
      <c r="P1150" s="101" t="s">
        <v>150</v>
      </c>
      <c r="Q1150" s="183">
        <v>2129786</v>
      </c>
      <c r="R1150" s="151">
        <f>IFERROR(Q1150/N1144,"-")</f>
        <v>0.10590760249330552</v>
      </c>
      <c r="S1150" s="183">
        <v>5</v>
      </c>
      <c r="T1150" s="151">
        <f>IFERROR(S1150/O1144,"-")</f>
        <v>0.17857142857142858</v>
      </c>
      <c r="U1150" s="186">
        <f t="shared" si="1094"/>
        <v>425957.2</v>
      </c>
      <c r="V1150" s="86">
        <f t="shared" si="1143"/>
        <v>1.9538882375928096E-3</v>
      </c>
      <c r="W1150" s="501"/>
      <c r="X1150" s="501"/>
      <c r="Y1150" s="101" t="s">
        <v>150</v>
      </c>
      <c r="Z1150" s="183">
        <v>0</v>
      </c>
      <c r="AA1150" s="151">
        <f>IFERROR(Z1150/W1144,"-")</f>
        <v>0</v>
      </c>
      <c r="AB1150" s="183">
        <v>0</v>
      </c>
      <c r="AC1150" s="151">
        <f>IFERROR(AB1150/X1144,"-")</f>
        <v>0</v>
      </c>
      <c r="AD1150" s="186" t="str">
        <f t="shared" si="1096"/>
        <v>-</v>
      </c>
      <c r="AE1150" s="86">
        <f t="shared" si="1144"/>
        <v>0</v>
      </c>
      <c r="AF1150" s="501"/>
      <c r="AG1150" s="501"/>
      <c r="AH1150" s="101" t="s">
        <v>150</v>
      </c>
      <c r="AI1150" s="183">
        <v>69238</v>
      </c>
      <c r="AJ1150" s="151">
        <f>IFERROR(AI1150/AF1144,"-")</f>
        <v>4.3107114062203291E-3</v>
      </c>
      <c r="AK1150" s="183">
        <v>10</v>
      </c>
      <c r="AL1150" s="151">
        <f>IFERROR(AK1150/AG1144,"-")</f>
        <v>0.35714285714285715</v>
      </c>
      <c r="AM1150" s="186">
        <f t="shared" si="1098"/>
        <v>6923.8</v>
      </c>
      <c r="AN1150" s="86">
        <f t="shared" si="1145"/>
        <v>3.9077764751856191E-3</v>
      </c>
      <c r="AO1150" s="501"/>
      <c r="AP1150" s="520"/>
      <c r="AQ1150" s="101" t="s">
        <v>150</v>
      </c>
      <c r="AR1150" s="183">
        <f t="shared" si="1090"/>
        <v>3731296</v>
      </c>
      <c r="AS1150" s="151">
        <f>IFERROR(AR1150/AO1144,"-")</f>
        <v>2.3411298296011032E-2</v>
      </c>
      <c r="AT1150" s="183">
        <f t="shared" si="1091"/>
        <v>44</v>
      </c>
      <c r="AU1150" s="151">
        <f>IFERROR(AT1150/AP1144,"-")</f>
        <v>0.16923076923076924</v>
      </c>
      <c r="AV1150" s="186">
        <f t="shared" si="1100"/>
        <v>84802.181818181823</v>
      </c>
      <c r="AW1150" s="86">
        <f t="shared" si="1146"/>
        <v>1.7194216490816726E-2</v>
      </c>
      <c r="AX1150" s="98"/>
      <c r="AY1150" s="66"/>
      <c r="AZ1150" s="66"/>
      <c r="BA1150" s="66"/>
      <c r="BB1150" s="66"/>
      <c r="BC1150" s="66"/>
      <c r="BD1150" s="66"/>
      <c r="BE1150" s="66"/>
      <c r="BF1150" s="66"/>
      <c r="BG1150" s="66"/>
      <c r="BH1150" s="66"/>
      <c r="BI1150" s="66"/>
      <c r="BP1150" s="132"/>
      <c r="BQ1150" s="132"/>
      <c r="BR1150" s="132"/>
      <c r="BS1150" s="132"/>
      <c r="BU1150" s="66"/>
      <c r="BV1150" s="124"/>
    </row>
    <row r="1151" spans="2:74" s="10" customFormat="1" ht="14.25" customHeight="1">
      <c r="B1151" s="505"/>
      <c r="C1151" s="507"/>
      <c r="D1151" s="494"/>
      <c r="E1151" s="501"/>
      <c r="F1151" s="501"/>
      <c r="G1151" s="101" t="s">
        <v>160</v>
      </c>
      <c r="H1151" s="183">
        <v>0</v>
      </c>
      <c r="I1151" s="151">
        <f>IFERROR(H1151/E1144,"-")</f>
        <v>0</v>
      </c>
      <c r="J1151" s="183">
        <v>0</v>
      </c>
      <c r="K1151" s="151">
        <f>IFERROR(J1151/F1144,"-")</f>
        <v>0</v>
      </c>
      <c r="L1151" s="186" t="str">
        <f t="shared" si="1092"/>
        <v>-</v>
      </c>
      <c r="M1151" s="86">
        <f t="shared" si="1142"/>
        <v>0</v>
      </c>
      <c r="N1151" s="501"/>
      <c r="O1151" s="501"/>
      <c r="P1151" s="101" t="s">
        <v>160</v>
      </c>
      <c r="Q1151" s="183">
        <v>0</v>
      </c>
      <c r="R1151" s="151">
        <f>IFERROR(Q1151/N1144,"-")</f>
        <v>0</v>
      </c>
      <c r="S1151" s="183">
        <v>0</v>
      </c>
      <c r="T1151" s="151">
        <f>IFERROR(S1151/O1144,"-")</f>
        <v>0</v>
      </c>
      <c r="U1151" s="186" t="str">
        <f t="shared" si="1094"/>
        <v>-</v>
      </c>
      <c r="V1151" s="86">
        <f t="shared" si="1143"/>
        <v>0</v>
      </c>
      <c r="W1151" s="501"/>
      <c r="X1151" s="501"/>
      <c r="Y1151" s="101" t="s">
        <v>160</v>
      </c>
      <c r="Z1151" s="183">
        <v>0</v>
      </c>
      <c r="AA1151" s="151">
        <f>IFERROR(Z1151/W1144,"-")</f>
        <v>0</v>
      </c>
      <c r="AB1151" s="183">
        <v>0</v>
      </c>
      <c r="AC1151" s="151">
        <f>IFERROR(AB1151/X1144,"-")</f>
        <v>0</v>
      </c>
      <c r="AD1151" s="186" t="str">
        <f t="shared" si="1096"/>
        <v>-</v>
      </c>
      <c r="AE1151" s="86">
        <f t="shared" si="1144"/>
        <v>0</v>
      </c>
      <c r="AF1151" s="501"/>
      <c r="AG1151" s="501"/>
      <c r="AH1151" s="101" t="s">
        <v>160</v>
      </c>
      <c r="AI1151" s="183">
        <v>0</v>
      </c>
      <c r="AJ1151" s="151">
        <f>IFERROR(AI1151/AF1144,"-")</f>
        <v>0</v>
      </c>
      <c r="AK1151" s="183">
        <v>0</v>
      </c>
      <c r="AL1151" s="151">
        <f>IFERROR(AK1151/AG1144,"-")</f>
        <v>0</v>
      </c>
      <c r="AM1151" s="186" t="str">
        <f t="shared" si="1098"/>
        <v>-</v>
      </c>
      <c r="AN1151" s="86">
        <f t="shared" si="1145"/>
        <v>0</v>
      </c>
      <c r="AO1151" s="501"/>
      <c r="AP1151" s="520"/>
      <c r="AQ1151" s="101" t="s">
        <v>160</v>
      </c>
      <c r="AR1151" s="183">
        <f t="shared" si="1090"/>
        <v>0</v>
      </c>
      <c r="AS1151" s="151">
        <f>IFERROR(AR1151/AO1144,"-")</f>
        <v>0</v>
      </c>
      <c r="AT1151" s="183">
        <f t="shared" si="1091"/>
        <v>0</v>
      </c>
      <c r="AU1151" s="151">
        <f>IFERROR(AT1151/AP1144,"-")</f>
        <v>0</v>
      </c>
      <c r="AV1151" s="186" t="str">
        <f t="shared" si="1100"/>
        <v>-</v>
      </c>
      <c r="AW1151" s="86">
        <f t="shared" si="1146"/>
        <v>0</v>
      </c>
      <c r="AX1151" s="98"/>
      <c r="AY1151" s="66"/>
      <c r="AZ1151" s="66"/>
      <c r="BA1151" s="66"/>
      <c r="BB1151" s="66"/>
      <c r="BC1151" s="66"/>
      <c r="BD1151" s="66"/>
      <c r="BE1151" s="66"/>
      <c r="BF1151" s="66"/>
      <c r="BG1151" s="66"/>
      <c r="BH1151" s="66"/>
      <c r="BI1151" s="66"/>
      <c r="BP1151" s="132"/>
      <c r="BQ1151" s="132"/>
      <c r="BR1151" s="132"/>
      <c r="BS1151" s="132"/>
      <c r="BU1151" s="66"/>
      <c r="BV1151" s="124"/>
    </row>
    <row r="1152" spans="2:74" s="10" customFormat="1" ht="14.25" customHeight="1">
      <c r="B1152" s="505"/>
      <c r="C1152" s="507"/>
      <c r="D1152" s="494"/>
      <c r="E1152" s="501"/>
      <c r="F1152" s="501"/>
      <c r="G1152" s="101" t="s">
        <v>151</v>
      </c>
      <c r="H1152" s="183">
        <v>36249</v>
      </c>
      <c r="I1152" s="151">
        <f>IFERROR(H1152/E1144,"-")</f>
        <v>3.0961397119272144E-4</v>
      </c>
      <c r="J1152" s="183">
        <v>2</v>
      </c>
      <c r="K1152" s="151">
        <f>IFERROR(J1152/F1144,"-")</f>
        <v>1.0638297872340425E-2</v>
      </c>
      <c r="L1152" s="186">
        <f t="shared" si="1092"/>
        <v>18124.5</v>
      </c>
      <c r="M1152" s="86">
        <f t="shared" si="1142"/>
        <v>7.8155529503712393E-4</v>
      </c>
      <c r="N1152" s="501"/>
      <c r="O1152" s="501"/>
      <c r="P1152" s="101" t="s">
        <v>151</v>
      </c>
      <c r="Q1152" s="183">
        <v>0</v>
      </c>
      <c r="R1152" s="151">
        <f>IFERROR(Q1152/N1144,"-")</f>
        <v>0</v>
      </c>
      <c r="S1152" s="183">
        <v>0</v>
      </c>
      <c r="T1152" s="151">
        <f>IFERROR(S1152/O1144,"-")</f>
        <v>0</v>
      </c>
      <c r="U1152" s="186" t="str">
        <f t="shared" si="1094"/>
        <v>-</v>
      </c>
      <c r="V1152" s="86">
        <f t="shared" si="1143"/>
        <v>0</v>
      </c>
      <c r="W1152" s="501"/>
      <c r="X1152" s="501"/>
      <c r="Y1152" s="101" t="s">
        <v>151</v>
      </c>
      <c r="Z1152" s="183">
        <v>0</v>
      </c>
      <c r="AA1152" s="151">
        <f>IFERROR(Z1152/W1144,"-")</f>
        <v>0</v>
      </c>
      <c r="AB1152" s="183">
        <v>0</v>
      </c>
      <c r="AC1152" s="151">
        <f>IFERROR(AB1152/X1144,"-")</f>
        <v>0</v>
      </c>
      <c r="AD1152" s="186" t="str">
        <f t="shared" si="1096"/>
        <v>-</v>
      </c>
      <c r="AE1152" s="86">
        <f t="shared" si="1144"/>
        <v>0</v>
      </c>
      <c r="AF1152" s="501"/>
      <c r="AG1152" s="501"/>
      <c r="AH1152" s="101" t="s">
        <v>151</v>
      </c>
      <c r="AI1152" s="183">
        <v>0</v>
      </c>
      <c r="AJ1152" s="151">
        <f>IFERROR(AI1152/AF1144,"-")</f>
        <v>0</v>
      </c>
      <c r="AK1152" s="183">
        <v>0</v>
      </c>
      <c r="AL1152" s="151">
        <f>IFERROR(AK1152/AG1144,"-")</f>
        <v>0</v>
      </c>
      <c r="AM1152" s="186" t="str">
        <f t="shared" si="1098"/>
        <v>-</v>
      </c>
      <c r="AN1152" s="86">
        <f t="shared" si="1145"/>
        <v>0</v>
      </c>
      <c r="AO1152" s="501"/>
      <c r="AP1152" s="520"/>
      <c r="AQ1152" s="101" t="s">
        <v>151</v>
      </c>
      <c r="AR1152" s="183">
        <f t="shared" si="1090"/>
        <v>36249</v>
      </c>
      <c r="AS1152" s="151">
        <f>IFERROR(AR1152/AO1144,"-")</f>
        <v>2.2743737080416668E-4</v>
      </c>
      <c r="AT1152" s="183">
        <f t="shared" si="1091"/>
        <v>2</v>
      </c>
      <c r="AU1152" s="151">
        <f>IFERROR(AT1152/AP1144,"-")</f>
        <v>7.6923076923076927E-3</v>
      </c>
      <c r="AV1152" s="186">
        <f t="shared" si="1100"/>
        <v>18124.5</v>
      </c>
      <c r="AW1152" s="86">
        <f t="shared" si="1146"/>
        <v>7.8155529503712393E-4</v>
      </c>
      <c r="AX1152" s="98"/>
      <c r="AY1152" s="66"/>
      <c r="AZ1152" s="66"/>
      <c r="BA1152" s="66"/>
      <c r="BB1152" s="66"/>
      <c r="BC1152" s="66"/>
      <c r="BD1152" s="66"/>
      <c r="BE1152" s="66"/>
      <c r="BF1152" s="66"/>
      <c r="BG1152" s="66"/>
      <c r="BH1152" s="66"/>
      <c r="BI1152" s="66"/>
      <c r="BP1152" s="132"/>
      <c r="BQ1152" s="132"/>
      <c r="BR1152" s="132"/>
      <c r="BS1152" s="132"/>
      <c r="BU1152" s="66"/>
      <c r="BV1152" s="124"/>
    </row>
    <row r="1153" spans="2:74" s="10" customFormat="1" ht="14.25" customHeight="1">
      <c r="B1153" s="505"/>
      <c r="C1153" s="507"/>
      <c r="D1153" s="494"/>
      <c r="E1153" s="501"/>
      <c r="F1153" s="501"/>
      <c r="G1153" s="101" t="s">
        <v>152</v>
      </c>
      <c r="H1153" s="183">
        <v>15946</v>
      </c>
      <c r="I1153" s="151">
        <f>IFERROR(H1153/E1144,"-")</f>
        <v>1.3619974025874193E-4</v>
      </c>
      <c r="J1153" s="183">
        <v>5</v>
      </c>
      <c r="K1153" s="151">
        <f>IFERROR(J1153/F1144,"-")</f>
        <v>2.6595744680851064E-2</v>
      </c>
      <c r="L1153" s="186">
        <f t="shared" si="1092"/>
        <v>3189.2</v>
      </c>
      <c r="M1153" s="86">
        <f t="shared" si="1142"/>
        <v>1.9538882375928096E-3</v>
      </c>
      <c r="N1153" s="501"/>
      <c r="O1153" s="501"/>
      <c r="P1153" s="101" t="s">
        <v>152</v>
      </c>
      <c r="Q1153" s="183">
        <v>0</v>
      </c>
      <c r="R1153" s="151">
        <f>IFERROR(Q1153/N1144,"-")</f>
        <v>0</v>
      </c>
      <c r="S1153" s="183">
        <v>0</v>
      </c>
      <c r="T1153" s="151">
        <f>IFERROR(S1153/O1144,"-")</f>
        <v>0</v>
      </c>
      <c r="U1153" s="186" t="str">
        <f t="shared" si="1094"/>
        <v>-</v>
      </c>
      <c r="V1153" s="86">
        <f t="shared" si="1143"/>
        <v>0</v>
      </c>
      <c r="W1153" s="501"/>
      <c r="X1153" s="501"/>
      <c r="Y1153" s="101" t="s">
        <v>152</v>
      </c>
      <c r="Z1153" s="183">
        <v>0</v>
      </c>
      <c r="AA1153" s="151">
        <f>IFERROR(Z1153/W1144,"-")</f>
        <v>0</v>
      </c>
      <c r="AB1153" s="183">
        <v>0</v>
      </c>
      <c r="AC1153" s="151">
        <f>IFERROR(AB1153/X1144,"-")</f>
        <v>0</v>
      </c>
      <c r="AD1153" s="186" t="str">
        <f t="shared" si="1096"/>
        <v>-</v>
      </c>
      <c r="AE1153" s="86">
        <f t="shared" si="1144"/>
        <v>0</v>
      </c>
      <c r="AF1153" s="501"/>
      <c r="AG1153" s="501"/>
      <c r="AH1153" s="101" t="s">
        <v>152</v>
      </c>
      <c r="AI1153" s="183">
        <v>2613</v>
      </c>
      <c r="AJ1153" s="151">
        <f>IFERROR(AI1153/AF1144,"-")</f>
        <v>1.6268362610782693E-4</v>
      </c>
      <c r="AK1153" s="183">
        <v>2</v>
      </c>
      <c r="AL1153" s="151">
        <f>IFERROR(AK1153/AG1144,"-")</f>
        <v>7.1428571428571425E-2</v>
      </c>
      <c r="AM1153" s="186">
        <f t="shared" si="1098"/>
        <v>1306.5</v>
      </c>
      <c r="AN1153" s="86">
        <f t="shared" si="1145"/>
        <v>7.8155529503712393E-4</v>
      </c>
      <c r="AO1153" s="501"/>
      <c r="AP1153" s="520"/>
      <c r="AQ1153" s="101" t="s">
        <v>152</v>
      </c>
      <c r="AR1153" s="183">
        <f t="shared" si="1090"/>
        <v>18559</v>
      </c>
      <c r="AS1153" s="151">
        <f>IFERROR(AR1153/AO1144,"-")</f>
        <v>1.1644487198969708E-4</v>
      </c>
      <c r="AT1153" s="183">
        <f t="shared" si="1091"/>
        <v>7</v>
      </c>
      <c r="AU1153" s="151">
        <f>IFERROR(AT1153/AP1144,"-")</f>
        <v>2.6923076923076925E-2</v>
      </c>
      <c r="AV1153" s="186">
        <f t="shared" si="1100"/>
        <v>2651.2857142857142</v>
      </c>
      <c r="AW1153" s="86">
        <f t="shared" si="1146"/>
        <v>2.7354435326299334E-3</v>
      </c>
      <c r="AX1153" s="98"/>
      <c r="AY1153" s="66"/>
      <c r="AZ1153" s="66"/>
      <c r="BA1153" s="66"/>
      <c r="BB1153" s="66"/>
      <c r="BC1153" s="66"/>
      <c r="BD1153" s="66"/>
      <c r="BE1153" s="66"/>
      <c r="BF1153" s="66"/>
      <c r="BG1153" s="66"/>
      <c r="BH1153" s="66"/>
      <c r="BI1153" s="66"/>
      <c r="BP1153" s="132"/>
      <c r="BQ1153" s="132"/>
      <c r="BR1153" s="132"/>
      <c r="BS1153" s="132"/>
      <c r="BU1153" s="66"/>
      <c r="BV1153" s="124"/>
    </row>
    <row r="1154" spans="2:74" s="10" customFormat="1" ht="14.25" customHeight="1">
      <c r="B1154" s="505"/>
      <c r="C1154" s="507"/>
      <c r="D1154" s="494"/>
      <c r="E1154" s="501"/>
      <c r="F1154" s="501"/>
      <c r="G1154" s="101" t="s">
        <v>153</v>
      </c>
      <c r="H1154" s="183">
        <v>1440</v>
      </c>
      <c r="I1154" s="151">
        <f>IFERROR(H1154/E1144,"-")</f>
        <v>1.2299487393238955E-5</v>
      </c>
      <c r="J1154" s="183">
        <v>1</v>
      </c>
      <c r="K1154" s="151">
        <f>IFERROR(J1154/F1144,"-")</f>
        <v>5.3191489361702126E-3</v>
      </c>
      <c r="L1154" s="186">
        <f t="shared" si="1092"/>
        <v>1440</v>
      </c>
      <c r="M1154" s="86">
        <f t="shared" si="1142"/>
        <v>3.9077764751856197E-4</v>
      </c>
      <c r="N1154" s="501"/>
      <c r="O1154" s="501"/>
      <c r="P1154" s="101" t="s">
        <v>153</v>
      </c>
      <c r="Q1154" s="183">
        <v>0</v>
      </c>
      <c r="R1154" s="151">
        <f>IFERROR(Q1154/N1144,"-")</f>
        <v>0</v>
      </c>
      <c r="S1154" s="183">
        <v>0</v>
      </c>
      <c r="T1154" s="151">
        <f>IFERROR(S1154/O1144,"-")</f>
        <v>0</v>
      </c>
      <c r="U1154" s="186" t="str">
        <f t="shared" si="1094"/>
        <v>-</v>
      </c>
      <c r="V1154" s="86">
        <f t="shared" si="1143"/>
        <v>0</v>
      </c>
      <c r="W1154" s="501"/>
      <c r="X1154" s="501"/>
      <c r="Y1154" s="101" t="s">
        <v>153</v>
      </c>
      <c r="Z1154" s="183">
        <v>0</v>
      </c>
      <c r="AA1154" s="151">
        <f>IFERROR(Z1154/W1144,"-")</f>
        <v>0</v>
      </c>
      <c r="AB1154" s="183">
        <v>0</v>
      </c>
      <c r="AC1154" s="151">
        <f>IFERROR(AB1154/X1144,"-")</f>
        <v>0</v>
      </c>
      <c r="AD1154" s="186" t="str">
        <f t="shared" si="1096"/>
        <v>-</v>
      </c>
      <c r="AE1154" s="86">
        <f t="shared" si="1144"/>
        <v>0</v>
      </c>
      <c r="AF1154" s="501"/>
      <c r="AG1154" s="501"/>
      <c r="AH1154" s="101" t="s">
        <v>153</v>
      </c>
      <c r="AI1154" s="183">
        <v>0</v>
      </c>
      <c r="AJ1154" s="151">
        <f>IFERROR(AI1154/AF1144,"-")</f>
        <v>0</v>
      </c>
      <c r="AK1154" s="183">
        <v>0</v>
      </c>
      <c r="AL1154" s="151">
        <f>IFERROR(AK1154/AG1144,"-")</f>
        <v>0</v>
      </c>
      <c r="AM1154" s="186" t="str">
        <f t="shared" si="1098"/>
        <v>-</v>
      </c>
      <c r="AN1154" s="86">
        <f t="shared" si="1145"/>
        <v>0</v>
      </c>
      <c r="AO1154" s="501"/>
      <c r="AP1154" s="520"/>
      <c r="AQ1154" s="101" t="s">
        <v>153</v>
      </c>
      <c r="AR1154" s="183">
        <f t="shared" si="1090"/>
        <v>1440</v>
      </c>
      <c r="AS1154" s="151">
        <f>IFERROR(AR1154/AO1144,"-")</f>
        <v>9.0350027299511722E-6</v>
      </c>
      <c r="AT1154" s="183">
        <f t="shared" si="1091"/>
        <v>1</v>
      </c>
      <c r="AU1154" s="151">
        <f>IFERROR(AT1154/AP1144,"-")</f>
        <v>3.8461538461538464E-3</v>
      </c>
      <c r="AV1154" s="186">
        <f t="shared" si="1100"/>
        <v>1440</v>
      </c>
      <c r="AW1154" s="86">
        <f t="shared" si="1146"/>
        <v>3.9077764751856197E-4</v>
      </c>
      <c r="AX1154" s="98"/>
      <c r="AY1154" s="66"/>
      <c r="AZ1154" s="66"/>
      <c r="BA1154" s="66"/>
      <c r="BB1154" s="66"/>
      <c r="BC1154" s="66"/>
      <c r="BD1154" s="66"/>
      <c r="BE1154" s="66"/>
      <c r="BF1154" s="66"/>
      <c r="BG1154" s="66"/>
      <c r="BH1154" s="66"/>
      <c r="BI1154" s="66"/>
      <c r="BP1154" s="132"/>
      <c r="BQ1154" s="132"/>
      <c r="BR1154" s="132"/>
      <c r="BS1154" s="132"/>
      <c r="BU1154" s="66"/>
      <c r="BV1154" s="124"/>
    </row>
    <row r="1155" spans="2:74" s="10" customFormat="1" ht="14.25" customHeight="1">
      <c r="B1155" s="505"/>
      <c r="C1155" s="507"/>
      <c r="D1155" s="494"/>
      <c r="E1155" s="501"/>
      <c r="F1155" s="501"/>
      <c r="G1155" s="101" t="s">
        <v>154</v>
      </c>
      <c r="H1155" s="183">
        <v>4310</v>
      </c>
      <c r="I1155" s="151">
        <f>IFERROR(H1155/E1144,"-")</f>
        <v>3.681304907281937E-5</v>
      </c>
      <c r="J1155" s="183">
        <v>1</v>
      </c>
      <c r="K1155" s="151">
        <f>IFERROR(J1155/F1144,"-")</f>
        <v>5.3191489361702126E-3</v>
      </c>
      <c r="L1155" s="186">
        <f t="shared" si="1092"/>
        <v>4310</v>
      </c>
      <c r="M1155" s="86">
        <f t="shared" si="1142"/>
        <v>3.9077764751856197E-4</v>
      </c>
      <c r="N1155" s="501"/>
      <c r="O1155" s="501"/>
      <c r="P1155" s="101" t="s">
        <v>154</v>
      </c>
      <c r="Q1155" s="183">
        <v>0</v>
      </c>
      <c r="R1155" s="151">
        <f>IFERROR(Q1155/N1144,"-")</f>
        <v>0</v>
      </c>
      <c r="S1155" s="183">
        <v>0</v>
      </c>
      <c r="T1155" s="151">
        <f>IFERROR(S1155/O1144,"-")</f>
        <v>0</v>
      </c>
      <c r="U1155" s="186" t="str">
        <f t="shared" si="1094"/>
        <v>-</v>
      </c>
      <c r="V1155" s="86">
        <f t="shared" si="1143"/>
        <v>0</v>
      </c>
      <c r="W1155" s="501"/>
      <c r="X1155" s="501"/>
      <c r="Y1155" s="101" t="s">
        <v>154</v>
      </c>
      <c r="Z1155" s="183">
        <v>0</v>
      </c>
      <c r="AA1155" s="151">
        <f>IFERROR(Z1155/W1144,"-")</f>
        <v>0</v>
      </c>
      <c r="AB1155" s="183">
        <v>0</v>
      </c>
      <c r="AC1155" s="151">
        <f>IFERROR(AB1155/X1144,"-")</f>
        <v>0</v>
      </c>
      <c r="AD1155" s="186" t="str">
        <f t="shared" si="1096"/>
        <v>-</v>
      </c>
      <c r="AE1155" s="86">
        <f t="shared" si="1144"/>
        <v>0</v>
      </c>
      <c r="AF1155" s="501"/>
      <c r="AG1155" s="501"/>
      <c r="AH1155" s="101" t="s">
        <v>154</v>
      </c>
      <c r="AI1155" s="183">
        <v>0</v>
      </c>
      <c r="AJ1155" s="151">
        <f>IFERROR(AI1155/AF1144,"-")</f>
        <v>0</v>
      </c>
      <c r="AK1155" s="183">
        <v>0</v>
      </c>
      <c r="AL1155" s="151">
        <f>IFERROR(AK1155/AG1144,"-")</f>
        <v>0</v>
      </c>
      <c r="AM1155" s="186" t="str">
        <f t="shared" si="1098"/>
        <v>-</v>
      </c>
      <c r="AN1155" s="86">
        <f t="shared" si="1145"/>
        <v>0</v>
      </c>
      <c r="AO1155" s="501"/>
      <c r="AP1155" s="520"/>
      <c r="AQ1155" s="101" t="s">
        <v>154</v>
      </c>
      <c r="AR1155" s="183">
        <f t="shared" si="1090"/>
        <v>4310</v>
      </c>
      <c r="AS1155" s="151">
        <f>IFERROR(AR1155/AO1144,"-")</f>
        <v>2.7042265115339966E-5</v>
      </c>
      <c r="AT1155" s="183">
        <f t="shared" si="1091"/>
        <v>1</v>
      </c>
      <c r="AU1155" s="151">
        <f>IFERROR(AT1155/AP1144,"-")</f>
        <v>3.8461538461538464E-3</v>
      </c>
      <c r="AV1155" s="186">
        <f t="shared" si="1100"/>
        <v>4310</v>
      </c>
      <c r="AW1155" s="86">
        <f t="shared" si="1146"/>
        <v>3.9077764751856197E-4</v>
      </c>
      <c r="AX1155" s="98"/>
      <c r="AY1155" s="66"/>
      <c r="AZ1155" s="66"/>
      <c r="BA1155" s="66"/>
      <c r="BB1155" s="66"/>
      <c r="BC1155" s="66"/>
      <c r="BD1155" s="66"/>
      <c r="BE1155" s="66"/>
      <c r="BF1155" s="66"/>
      <c r="BG1155" s="66"/>
      <c r="BH1155" s="66"/>
      <c r="BI1155" s="66"/>
      <c r="BP1155" s="132"/>
      <c r="BQ1155" s="132"/>
      <c r="BR1155" s="132"/>
      <c r="BS1155" s="132"/>
      <c r="BU1155" s="66"/>
      <c r="BV1155" s="124"/>
    </row>
    <row r="1156" spans="2:74" s="10" customFormat="1" ht="14.25" customHeight="1">
      <c r="B1156" s="505"/>
      <c r="C1156" s="507"/>
      <c r="D1156" s="494"/>
      <c r="E1156" s="501"/>
      <c r="F1156" s="501"/>
      <c r="G1156" s="101" t="s">
        <v>155</v>
      </c>
      <c r="H1156" s="183">
        <v>755726</v>
      </c>
      <c r="I1156" s="151">
        <f>IFERROR(H1156/E1144,"-")</f>
        <v>6.4548905623214598E-3</v>
      </c>
      <c r="J1156" s="183">
        <v>21</v>
      </c>
      <c r="K1156" s="151">
        <f>IFERROR(J1156/F1144,"-")</f>
        <v>0.11170212765957446</v>
      </c>
      <c r="L1156" s="186">
        <f t="shared" si="1092"/>
        <v>35986.952380952382</v>
      </c>
      <c r="M1156" s="86">
        <f t="shared" si="1142"/>
        <v>8.2063305978898014E-3</v>
      </c>
      <c r="N1156" s="501"/>
      <c r="O1156" s="501"/>
      <c r="P1156" s="101" t="s">
        <v>155</v>
      </c>
      <c r="Q1156" s="183">
        <v>39766</v>
      </c>
      <c r="R1156" s="151">
        <f>IFERROR(Q1156/N1144,"-")</f>
        <v>1.9774389167497518E-3</v>
      </c>
      <c r="S1156" s="183">
        <v>6</v>
      </c>
      <c r="T1156" s="151">
        <f>IFERROR(S1156/O1144,"-")</f>
        <v>0.21428571428571427</v>
      </c>
      <c r="U1156" s="186">
        <f t="shared" si="1094"/>
        <v>6627.666666666667</v>
      </c>
      <c r="V1156" s="86">
        <f t="shared" si="1143"/>
        <v>2.3446658851113715E-3</v>
      </c>
      <c r="W1156" s="501"/>
      <c r="X1156" s="501"/>
      <c r="Y1156" s="101" t="s">
        <v>155</v>
      </c>
      <c r="Z1156" s="183">
        <v>94579</v>
      </c>
      <c r="AA1156" s="151">
        <f>IFERROR(Z1156/W1144,"-")</f>
        <v>1.5427892842054095E-2</v>
      </c>
      <c r="AB1156" s="183">
        <v>3</v>
      </c>
      <c r="AC1156" s="151">
        <f>IFERROR(AB1156/X1144,"-")</f>
        <v>0.1875</v>
      </c>
      <c r="AD1156" s="186">
        <f t="shared" si="1096"/>
        <v>31526.333333333332</v>
      </c>
      <c r="AE1156" s="86">
        <f t="shared" si="1144"/>
        <v>1.1723329425556857E-3</v>
      </c>
      <c r="AF1156" s="501"/>
      <c r="AG1156" s="501"/>
      <c r="AH1156" s="101" t="s">
        <v>155</v>
      </c>
      <c r="AI1156" s="183">
        <v>218740</v>
      </c>
      <c r="AJ1156" s="151">
        <f>IFERROR(AI1156/AF1144,"-")</f>
        <v>1.3618605577813265E-2</v>
      </c>
      <c r="AK1156" s="183">
        <v>10</v>
      </c>
      <c r="AL1156" s="151">
        <f>IFERROR(AK1156/AG1144,"-")</f>
        <v>0.35714285714285715</v>
      </c>
      <c r="AM1156" s="186">
        <f t="shared" si="1098"/>
        <v>21874</v>
      </c>
      <c r="AN1156" s="86">
        <f t="shared" si="1145"/>
        <v>3.9077764751856191E-3</v>
      </c>
      <c r="AO1156" s="501"/>
      <c r="AP1156" s="520"/>
      <c r="AQ1156" s="101" t="s">
        <v>155</v>
      </c>
      <c r="AR1156" s="183">
        <f t="shared" si="1090"/>
        <v>1108811</v>
      </c>
      <c r="AS1156" s="151">
        <f>IFERROR(AR1156/AO1144,"-")</f>
        <v>6.9570211194443675E-3</v>
      </c>
      <c r="AT1156" s="183">
        <f t="shared" si="1091"/>
        <v>40</v>
      </c>
      <c r="AU1156" s="151">
        <f>IFERROR(AT1156/AP1144,"-")</f>
        <v>0.15384615384615385</v>
      </c>
      <c r="AV1156" s="186">
        <f t="shared" si="1100"/>
        <v>27720.275000000001</v>
      </c>
      <c r="AW1156" s="86">
        <f t="shared" si="1146"/>
        <v>1.5631105900742476E-2</v>
      </c>
      <c r="AX1156" s="98"/>
      <c r="AY1156" s="66"/>
      <c r="AZ1156" s="66"/>
      <c r="BA1156" s="66"/>
      <c r="BB1156" s="66"/>
      <c r="BC1156" s="66"/>
      <c r="BD1156" s="66"/>
      <c r="BE1156" s="66"/>
      <c r="BF1156" s="66"/>
      <c r="BG1156" s="66"/>
      <c r="BH1156" s="66"/>
      <c r="BI1156" s="66"/>
      <c r="BP1156" s="132"/>
      <c r="BQ1156" s="132"/>
      <c r="BR1156" s="132"/>
      <c r="BS1156" s="132"/>
      <c r="BU1156" s="66"/>
      <c r="BV1156" s="124"/>
    </row>
    <row r="1157" spans="2:74" s="10" customFormat="1" ht="14.25" customHeight="1">
      <c r="B1157" s="505"/>
      <c r="C1157" s="507"/>
      <c r="D1157" s="494"/>
      <c r="E1157" s="501"/>
      <c r="F1157" s="501"/>
      <c r="G1157" s="101" t="s">
        <v>156</v>
      </c>
      <c r="H1157" s="183">
        <v>385327</v>
      </c>
      <c r="I1157" s="151">
        <f>IFERROR(H1157/E1144,"-")</f>
        <v>3.2911976241490185E-3</v>
      </c>
      <c r="J1157" s="183">
        <v>10</v>
      </c>
      <c r="K1157" s="151">
        <f>IFERROR(J1157/F1144,"-")</f>
        <v>5.3191489361702128E-2</v>
      </c>
      <c r="L1157" s="186">
        <f t="shared" si="1092"/>
        <v>38532.699999999997</v>
      </c>
      <c r="M1157" s="86">
        <f t="shared" si="1142"/>
        <v>3.9077764751856191E-3</v>
      </c>
      <c r="N1157" s="501"/>
      <c r="O1157" s="501"/>
      <c r="P1157" s="101" t="s">
        <v>156</v>
      </c>
      <c r="Q1157" s="183">
        <v>253906</v>
      </c>
      <c r="R1157" s="151">
        <f>IFERROR(Q1157/N1144,"-")</f>
        <v>1.2625951958865929E-2</v>
      </c>
      <c r="S1157" s="183">
        <v>3</v>
      </c>
      <c r="T1157" s="151">
        <f>IFERROR(S1157/O1144,"-")</f>
        <v>0.10714285714285714</v>
      </c>
      <c r="U1157" s="186">
        <f t="shared" si="1094"/>
        <v>84635.333333333328</v>
      </c>
      <c r="V1157" s="86">
        <f t="shared" si="1143"/>
        <v>1.1723329425556857E-3</v>
      </c>
      <c r="W1157" s="501"/>
      <c r="X1157" s="501"/>
      <c r="Y1157" s="101" t="s">
        <v>156</v>
      </c>
      <c r="Z1157" s="183">
        <v>0</v>
      </c>
      <c r="AA1157" s="151">
        <f>IFERROR(Z1157/W1144,"-")</f>
        <v>0</v>
      </c>
      <c r="AB1157" s="183">
        <v>0</v>
      </c>
      <c r="AC1157" s="151">
        <f>IFERROR(AB1157/X1144,"-")</f>
        <v>0</v>
      </c>
      <c r="AD1157" s="186" t="str">
        <f t="shared" si="1096"/>
        <v>-</v>
      </c>
      <c r="AE1157" s="86">
        <f t="shared" si="1144"/>
        <v>0</v>
      </c>
      <c r="AF1157" s="501"/>
      <c r="AG1157" s="501"/>
      <c r="AH1157" s="101" t="s">
        <v>156</v>
      </c>
      <c r="AI1157" s="183">
        <v>288990</v>
      </c>
      <c r="AJ1157" s="151">
        <f>IFERROR(AI1157/AF1144,"-")</f>
        <v>1.7992323424761158E-2</v>
      </c>
      <c r="AK1157" s="183">
        <v>3</v>
      </c>
      <c r="AL1157" s="151">
        <f>IFERROR(AK1157/AG1144,"-")</f>
        <v>0.10714285714285714</v>
      </c>
      <c r="AM1157" s="186">
        <f t="shared" si="1098"/>
        <v>96330</v>
      </c>
      <c r="AN1157" s="86">
        <f t="shared" si="1145"/>
        <v>1.1723329425556857E-3</v>
      </c>
      <c r="AO1157" s="501"/>
      <c r="AP1157" s="520"/>
      <c r="AQ1157" s="101" t="s">
        <v>156</v>
      </c>
      <c r="AR1157" s="183">
        <f t="shared" ref="AR1157:AR1220" si="1147">SUM(H1157,Q1157,Z1157,AI1157)</f>
        <v>928223</v>
      </c>
      <c r="AS1157" s="151">
        <f>IFERROR(AR1157/AO1144,"-")</f>
        <v>5.8239564854190738E-3</v>
      </c>
      <c r="AT1157" s="183">
        <f t="shared" ref="AT1157:AT1220" si="1148">SUM(J1157,S1157,AB1157,AK1157)</f>
        <v>16</v>
      </c>
      <c r="AU1157" s="151">
        <f>IFERROR(AT1157/AP1144,"-")</f>
        <v>6.1538461538461542E-2</v>
      </c>
      <c r="AV1157" s="186">
        <f t="shared" si="1100"/>
        <v>58013.9375</v>
      </c>
      <c r="AW1157" s="86">
        <f t="shared" si="1146"/>
        <v>6.2524423602969914E-3</v>
      </c>
      <c r="AX1157" s="98"/>
      <c r="AY1157" s="66"/>
      <c r="AZ1157" s="66"/>
      <c r="BA1157" s="66"/>
      <c r="BB1157" s="66"/>
      <c r="BC1157" s="66"/>
      <c r="BD1157" s="66"/>
      <c r="BE1157" s="66"/>
      <c r="BF1157" s="66"/>
      <c r="BG1157" s="66"/>
      <c r="BH1157" s="66"/>
      <c r="BI1157" s="66"/>
      <c r="BP1157" s="132"/>
      <c r="BQ1157" s="132"/>
      <c r="BR1157" s="132"/>
      <c r="BS1157" s="132"/>
      <c r="BU1157" s="66"/>
      <c r="BV1157" s="124"/>
    </row>
    <row r="1158" spans="2:74" s="10" customFormat="1" ht="14.25" customHeight="1">
      <c r="B1158" s="505"/>
      <c r="C1158" s="507"/>
      <c r="D1158" s="494"/>
      <c r="E1158" s="501"/>
      <c r="F1158" s="501"/>
      <c r="G1158" s="101" t="s">
        <v>157</v>
      </c>
      <c r="H1158" s="183">
        <v>303162</v>
      </c>
      <c r="I1158" s="151">
        <f>IFERROR(H1158/E1144,"-")</f>
        <v>2.5894008313257695E-3</v>
      </c>
      <c r="J1158" s="183">
        <v>12</v>
      </c>
      <c r="K1158" s="151">
        <f>IFERROR(J1158/F1144,"-")</f>
        <v>6.3829787234042548E-2</v>
      </c>
      <c r="L1158" s="186">
        <f t="shared" ref="L1158:L1221" si="1149">IFERROR(H1158/J1158,"-")</f>
        <v>25263.5</v>
      </c>
      <c r="M1158" s="86">
        <f t="shared" si="1142"/>
        <v>4.6893317702227429E-3</v>
      </c>
      <c r="N1158" s="501"/>
      <c r="O1158" s="501"/>
      <c r="P1158" s="101" t="s">
        <v>157</v>
      </c>
      <c r="Q1158" s="183">
        <v>0</v>
      </c>
      <c r="R1158" s="151">
        <f>IFERROR(Q1158/N1144,"-")</f>
        <v>0</v>
      </c>
      <c r="S1158" s="183">
        <v>0</v>
      </c>
      <c r="T1158" s="151">
        <f>IFERROR(S1158/O1144,"-")</f>
        <v>0</v>
      </c>
      <c r="U1158" s="186" t="str">
        <f t="shared" ref="U1158:U1221" si="1150">IFERROR(Q1158/S1158,"-")</f>
        <v>-</v>
      </c>
      <c r="V1158" s="86">
        <f t="shared" si="1143"/>
        <v>0</v>
      </c>
      <c r="W1158" s="501"/>
      <c r="X1158" s="501"/>
      <c r="Y1158" s="101" t="s">
        <v>157</v>
      </c>
      <c r="Z1158" s="183">
        <v>0</v>
      </c>
      <c r="AA1158" s="151">
        <f>IFERROR(Z1158/W1144,"-")</f>
        <v>0</v>
      </c>
      <c r="AB1158" s="183">
        <v>0</v>
      </c>
      <c r="AC1158" s="151">
        <f>IFERROR(AB1158/X1144,"-")</f>
        <v>0</v>
      </c>
      <c r="AD1158" s="186" t="str">
        <f t="shared" ref="AD1158:AD1221" si="1151">IFERROR(Z1158/AB1158,"-")</f>
        <v>-</v>
      </c>
      <c r="AE1158" s="86">
        <f t="shared" si="1144"/>
        <v>0</v>
      </c>
      <c r="AF1158" s="501"/>
      <c r="AG1158" s="501"/>
      <c r="AH1158" s="101" t="s">
        <v>157</v>
      </c>
      <c r="AI1158" s="183">
        <v>131552</v>
      </c>
      <c r="AJ1158" s="151">
        <f>IFERROR(AI1158/AF1144,"-")</f>
        <v>8.1903392199528698E-3</v>
      </c>
      <c r="AK1158" s="183">
        <v>2</v>
      </c>
      <c r="AL1158" s="151">
        <f>IFERROR(AK1158/AG1144,"-")</f>
        <v>7.1428571428571425E-2</v>
      </c>
      <c r="AM1158" s="186">
        <f t="shared" ref="AM1158:AM1221" si="1152">IFERROR(AI1158/AK1158,"-")</f>
        <v>65776</v>
      </c>
      <c r="AN1158" s="86">
        <f t="shared" si="1145"/>
        <v>7.8155529503712393E-4</v>
      </c>
      <c r="AO1158" s="501"/>
      <c r="AP1158" s="520"/>
      <c r="AQ1158" s="101" t="s">
        <v>157</v>
      </c>
      <c r="AR1158" s="183">
        <f t="shared" si="1147"/>
        <v>434714</v>
      </c>
      <c r="AS1158" s="151">
        <f>IFERROR(AR1158/AO1144,"-")</f>
        <v>2.7275292894083291E-3</v>
      </c>
      <c r="AT1158" s="183">
        <f t="shared" si="1148"/>
        <v>14</v>
      </c>
      <c r="AU1158" s="151">
        <f>IFERROR(AT1158/AP1144,"-")</f>
        <v>5.3846153846153849E-2</v>
      </c>
      <c r="AV1158" s="186">
        <f t="shared" ref="AV1158:AV1221" si="1153">IFERROR(AR1158/AT1158,"-")</f>
        <v>31051</v>
      </c>
      <c r="AW1158" s="86">
        <f t="shared" si="1146"/>
        <v>5.4708870652598668E-3</v>
      </c>
      <c r="AX1158" s="98"/>
      <c r="AY1158" s="66"/>
      <c r="AZ1158" s="66"/>
      <c r="BA1158" s="66"/>
      <c r="BB1158" s="66"/>
      <c r="BC1158" s="66"/>
      <c r="BD1158" s="66"/>
      <c r="BE1158" s="66"/>
      <c r="BF1158" s="66"/>
      <c r="BG1158" s="66"/>
      <c r="BH1158" s="66"/>
      <c r="BI1158" s="66"/>
      <c r="BP1158" s="132"/>
      <c r="BQ1158" s="132"/>
      <c r="BR1158" s="132"/>
      <c r="BS1158" s="132"/>
      <c r="BU1158" s="66"/>
      <c r="BV1158" s="124"/>
    </row>
    <row r="1159" spans="2:74" s="10" customFormat="1" ht="14.25" customHeight="1">
      <c r="B1159" s="505"/>
      <c r="C1159" s="507"/>
      <c r="D1159" s="494"/>
      <c r="E1159" s="501"/>
      <c r="F1159" s="501"/>
      <c r="G1159" s="102" t="s">
        <v>158</v>
      </c>
      <c r="H1159" s="184">
        <v>78746</v>
      </c>
      <c r="I1159" s="152">
        <f>IFERROR(H1159/E1144,"-")</f>
        <v>6.7259405157499633E-4</v>
      </c>
      <c r="J1159" s="184">
        <v>16</v>
      </c>
      <c r="K1159" s="152">
        <f>IFERROR(J1159/F1144,"-")</f>
        <v>8.5106382978723402E-2</v>
      </c>
      <c r="L1159" s="187">
        <f t="shared" si="1149"/>
        <v>4921.625</v>
      </c>
      <c r="M1159" s="87">
        <f t="shared" si="1142"/>
        <v>6.2524423602969914E-3</v>
      </c>
      <c r="N1159" s="501"/>
      <c r="O1159" s="501"/>
      <c r="P1159" s="102" t="s">
        <v>158</v>
      </c>
      <c r="Q1159" s="184">
        <v>0</v>
      </c>
      <c r="R1159" s="152">
        <f>IFERROR(Q1159/N1144,"-")</f>
        <v>0</v>
      </c>
      <c r="S1159" s="184">
        <v>0</v>
      </c>
      <c r="T1159" s="152">
        <f>IFERROR(S1159/O1144,"-")</f>
        <v>0</v>
      </c>
      <c r="U1159" s="187" t="str">
        <f t="shared" si="1150"/>
        <v>-</v>
      </c>
      <c r="V1159" s="87">
        <f t="shared" si="1143"/>
        <v>0</v>
      </c>
      <c r="W1159" s="501"/>
      <c r="X1159" s="501"/>
      <c r="Y1159" s="102" t="s">
        <v>158</v>
      </c>
      <c r="Z1159" s="184">
        <v>0</v>
      </c>
      <c r="AA1159" s="152">
        <f>IFERROR(Z1159/W1144,"-")</f>
        <v>0</v>
      </c>
      <c r="AB1159" s="184">
        <v>0</v>
      </c>
      <c r="AC1159" s="152">
        <f>IFERROR(AB1159/X1144,"-")</f>
        <v>0</v>
      </c>
      <c r="AD1159" s="187" t="str">
        <f t="shared" si="1151"/>
        <v>-</v>
      </c>
      <c r="AE1159" s="87">
        <f t="shared" si="1144"/>
        <v>0</v>
      </c>
      <c r="AF1159" s="501"/>
      <c r="AG1159" s="501"/>
      <c r="AH1159" s="102" t="s">
        <v>158</v>
      </c>
      <c r="AI1159" s="184">
        <v>30219</v>
      </c>
      <c r="AJ1159" s="152">
        <f>IFERROR(AI1159/AF1144,"-")</f>
        <v>1.8814146564685886E-3</v>
      </c>
      <c r="AK1159" s="184">
        <v>3</v>
      </c>
      <c r="AL1159" s="152">
        <f>IFERROR(AK1159/AG1144,"-")</f>
        <v>0.10714285714285714</v>
      </c>
      <c r="AM1159" s="187">
        <f t="shared" si="1152"/>
        <v>10073</v>
      </c>
      <c r="AN1159" s="87">
        <f t="shared" si="1145"/>
        <v>1.1723329425556857E-3</v>
      </c>
      <c r="AO1159" s="501"/>
      <c r="AP1159" s="520"/>
      <c r="AQ1159" s="102" t="s">
        <v>158</v>
      </c>
      <c r="AR1159" s="184">
        <f t="shared" si="1147"/>
        <v>108965</v>
      </c>
      <c r="AS1159" s="152">
        <f>IFERROR(AR1159/AO1144,"-")</f>
        <v>6.8367991143689544E-4</v>
      </c>
      <c r="AT1159" s="184">
        <f t="shared" si="1148"/>
        <v>19</v>
      </c>
      <c r="AU1159" s="152">
        <f>IFERROR(AT1159/AP1144,"-")</f>
        <v>7.3076923076923081E-2</v>
      </c>
      <c r="AV1159" s="187">
        <f t="shared" si="1153"/>
        <v>5735</v>
      </c>
      <c r="AW1159" s="87">
        <f t="shared" si="1146"/>
        <v>7.4247753028526767E-3</v>
      </c>
      <c r="AX1159" s="98"/>
      <c r="AY1159" s="66"/>
      <c r="AZ1159" s="66"/>
      <c r="BA1159" s="66"/>
      <c r="BB1159" s="66"/>
      <c r="BC1159" s="66"/>
      <c r="BD1159" s="66"/>
      <c r="BE1159" s="66"/>
      <c r="BF1159" s="66"/>
      <c r="BG1159" s="66"/>
      <c r="BH1159" s="66"/>
      <c r="BI1159" s="66"/>
      <c r="BP1159" s="132"/>
      <c r="BQ1159" s="132"/>
      <c r="BR1159" s="132"/>
      <c r="BS1159" s="132"/>
      <c r="BU1159" s="66"/>
      <c r="BV1159" s="124"/>
    </row>
    <row r="1160" spans="2:74" s="10" customFormat="1" ht="14.25" customHeight="1">
      <c r="B1160" s="505"/>
      <c r="C1160" s="508"/>
      <c r="D1160" s="495"/>
      <c r="E1160" s="502"/>
      <c r="F1160" s="502"/>
      <c r="G1160" s="103" t="s">
        <v>81</v>
      </c>
      <c r="H1160" s="174">
        <v>18918468</v>
      </c>
      <c r="I1160" s="152">
        <f>IFERROR(H1160/E1144,"-")</f>
        <v>0.16158851296207957</v>
      </c>
      <c r="J1160" s="184">
        <v>146</v>
      </c>
      <c r="K1160" s="152">
        <f>IFERROR(J1160/F1144,"-")</f>
        <v>0.77659574468085102</v>
      </c>
      <c r="L1160" s="187">
        <f t="shared" si="1149"/>
        <v>129578.54794520549</v>
      </c>
      <c r="M1160" s="88">
        <f t="shared" si="1142"/>
        <v>5.7053536537710045E-2</v>
      </c>
      <c r="N1160" s="502"/>
      <c r="O1160" s="502"/>
      <c r="P1160" s="103" t="s">
        <v>81</v>
      </c>
      <c r="Q1160" s="174">
        <v>5300012</v>
      </c>
      <c r="R1160" s="152">
        <f>IFERROR(Q1160/N1144,"-")</f>
        <v>0.26355303495550686</v>
      </c>
      <c r="S1160" s="184">
        <v>21</v>
      </c>
      <c r="T1160" s="152">
        <f>IFERROR(S1160/O1144,"-")</f>
        <v>0.75</v>
      </c>
      <c r="U1160" s="187">
        <f t="shared" si="1150"/>
        <v>252381.52380952382</v>
      </c>
      <c r="V1160" s="88">
        <f t="shared" si="1143"/>
        <v>8.2063305978898014E-3</v>
      </c>
      <c r="W1160" s="502"/>
      <c r="X1160" s="502"/>
      <c r="Y1160" s="103" t="s">
        <v>81</v>
      </c>
      <c r="Z1160" s="174">
        <v>674539</v>
      </c>
      <c r="AA1160" s="152">
        <f>IFERROR(Z1160/W1144,"-")</f>
        <v>0.11003198817693491</v>
      </c>
      <c r="AB1160" s="184">
        <v>11</v>
      </c>
      <c r="AC1160" s="152">
        <f>IFERROR(AB1160/X1144,"-")</f>
        <v>0.6875</v>
      </c>
      <c r="AD1160" s="187">
        <f t="shared" si="1151"/>
        <v>61321.727272727272</v>
      </c>
      <c r="AE1160" s="88">
        <f t="shared" si="1144"/>
        <v>4.2985541227041815E-3</v>
      </c>
      <c r="AF1160" s="502"/>
      <c r="AG1160" s="502"/>
      <c r="AH1160" s="103" t="s">
        <v>81</v>
      </c>
      <c r="AI1160" s="174">
        <v>2246288</v>
      </c>
      <c r="AJ1160" s="152">
        <f>IFERROR(AI1160/AF1144,"-")</f>
        <v>0.13985238313145745</v>
      </c>
      <c r="AK1160" s="184">
        <v>27</v>
      </c>
      <c r="AL1160" s="152">
        <f>IFERROR(AK1160/AG1144,"-")</f>
        <v>0.9642857142857143</v>
      </c>
      <c r="AM1160" s="187">
        <f t="shared" si="1152"/>
        <v>83195.851851851854</v>
      </c>
      <c r="AN1160" s="88">
        <f t="shared" si="1145"/>
        <v>1.0550996483001172E-2</v>
      </c>
      <c r="AO1160" s="502"/>
      <c r="AP1160" s="521"/>
      <c r="AQ1160" s="103" t="s">
        <v>81</v>
      </c>
      <c r="AR1160" s="174">
        <f t="shared" si="1147"/>
        <v>27139307</v>
      </c>
      <c r="AS1160" s="152">
        <f>IFERROR(AR1160/AO1144,"-")</f>
        <v>0.17028035613471038</v>
      </c>
      <c r="AT1160" s="184">
        <f t="shared" si="1148"/>
        <v>205</v>
      </c>
      <c r="AU1160" s="152">
        <f>IFERROR(AT1160/AP1144,"-")</f>
        <v>0.78846153846153844</v>
      </c>
      <c r="AV1160" s="187">
        <f t="shared" si="1153"/>
        <v>132386.86341463414</v>
      </c>
      <c r="AW1160" s="88">
        <f t="shared" si="1146"/>
        <v>8.01094177413052E-2</v>
      </c>
      <c r="AX1160" s="98"/>
      <c r="AY1160" s="66"/>
      <c r="AZ1160" s="66"/>
      <c r="BA1160" s="66"/>
      <c r="BB1160" s="66"/>
      <c r="BC1160" s="66"/>
      <c r="BD1160" s="66"/>
      <c r="BE1160" s="66"/>
      <c r="BF1160" s="66"/>
      <c r="BG1160" s="66"/>
      <c r="BH1160" s="66"/>
      <c r="BI1160" s="66"/>
      <c r="BP1160" s="132"/>
      <c r="BQ1160" s="132"/>
      <c r="BR1160" s="132"/>
      <c r="BS1160" s="132"/>
      <c r="BU1160" s="66"/>
      <c r="BV1160" s="124"/>
    </row>
    <row r="1161" spans="2:74" s="10" customFormat="1" ht="14.25" customHeight="1">
      <c r="B1161" s="505">
        <v>69</v>
      </c>
      <c r="C1161" s="506" t="s">
        <v>53</v>
      </c>
      <c r="D1161" s="493">
        <f>BL73</f>
        <v>5938</v>
      </c>
      <c r="E1161" s="503">
        <f t="shared" ref="E1161" si="1154">VLOOKUP(C1161,$AY$5:$BI$78,2,0)</f>
        <v>301106230</v>
      </c>
      <c r="F1161" s="503">
        <f t="shared" ref="F1161" si="1155">VLOOKUP(C1161,$AY$5:$BI$78,7,0)</f>
        <v>476</v>
      </c>
      <c r="G1161" s="99" t="s">
        <v>144</v>
      </c>
      <c r="H1161" s="182">
        <v>6834103</v>
      </c>
      <c r="I1161" s="150">
        <f>IFERROR(H1161/E1161,"-")</f>
        <v>2.2696650946079727E-2</v>
      </c>
      <c r="J1161" s="182">
        <v>78</v>
      </c>
      <c r="K1161" s="150">
        <f>IFERROR(J1161/F1161,"-")</f>
        <v>0.1638655462184874</v>
      </c>
      <c r="L1161" s="185">
        <f t="shared" si="1149"/>
        <v>87616.705128205125</v>
      </c>
      <c r="M1161" s="85">
        <f>IFERROR(J1161/$BL$73,0)</f>
        <v>1.3135735938026272E-2</v>
      </c>
      <c r="N1161" s="503">
        <f t="shared" ref="N1161" si="1156">VLOOKUP(C1161,$AY$5:$BI$78,3,0)</f>
        <v>45162360</v>
      </c>
      <c r="O1161" s="503">
        <f t="shared" ref="O1161" si="1157">VLOOKUP(C1161,$AY$5:$BI$78,8,0)</f>
        <v>93</v>
      </c>
      <c r="P1161" s="99" t="s">
        <v>144</v>
      </c>
      <c r="Q1161" s="182">
        <v>275389</v>
      </c>
      <c r="R1161" s="150">
        <f>IFERROR(Q1161/N1161,"-")</f>
        <v>6.0977548560349811E-3</v>
      </c>
      <c r="S1161" s="182">
        <v>10</v>
      </c>
      <c r="T1161" s="150">
        <f>IFERROR(S1161/O1161,"-")</f>
        <v>0.10752688172043011</v>
      </c>
      <c r="U1161" s="185">
        <f t="shared" si="1150"/>
        <v>27538.9</v>
      </c>
      <c r="V1161" s="85">
        <f>IFERROR(S1161/$BL$73,0)</f>
        <v>1.6840687100033681E-3</v>
      </c>
      <c r="W1161" s="503">
        <f t="shared" ref="W1161" si="1158">VLOOKUP(C1161,$AY$5:$BI$78,4,0)</f>
        <v>13232010</v>
      </c>
      <c r="X1161" s="503">
        <f t="shared" ref="X1161" si="1159">VLOOKUP(C1161,$AY$5:$BI$78,9,0)</f>
        <v>34</v>
      </c>
      <c r="Y1161" s="99" t="s">
        <v>144</v>
      </c>
      <c r="Z1161" s="182">
        <v>151390</v>
      </c>
      <c r="AA1161" s="150">
        <f>IFERROR(Z1161/W1161,"-")</f>
        <v>1.1441194497283482E-2</v>
      </c>
      <c r="AB1161" s="182">
        <v>8</v>
      </c>
      <c r="AC1161" s="150">
        <f>IFERROR(AB1161/X1161,"-")</f>
        <v>0.23529411764705882</v>
      </c>
      <c r="AD1161" s="185">
        <f t="shared" si="1151"/>
        <v>18923.75</v>
      </c>
      <c r="AE1161" s="85">
        <f>IFERROR(AB1161/$BL$73,0)</f>
        <v>1.3472549680026945E-3</v>
      </c>
      <c r="AF1161" s="503">
        <f t="shared" ref="AF1161" si="1160">VLOOKUP(C1161,$AY$5:$BI$78,5,0)</f>
        <v>63002710</v>
      </c>
      <c r="AG1161" s="503">
        <f t="shared" ref="AG1161" si="1161">VLOOKUP(C1161,$AY$5:$BI$78,10,0)</f>
        <v>61</v>
      </c>
      <c r="AH1161" s="99" t="s">
        <v>144</v>
      </c>
      <c r="AI1161" s="182">
        <v>523267</v>
      </c>
      <c r="AJ1161" s="150">
        <f>IFERROR(AI1161/AF1161,"-")</f>
        <v>8.3054681298629848E-3</v>
      </c>
      <c r="AK1161" s="182">
        <v>20</v>
      </c>
      <c r="AL1161" s="150">
        <f>IFERROR(AK1161/AG1161,"-")</f>
        <v>0.32786885245901637</v>
      </c>
      <c r="AM1161" s="185">
        <f t="shared" si="1152"/>
        <v>26163.35</v>
      </c>
      <c r="AN1161" s="85">
        <f>IFERROR(AK1161/$BL$73,0)</f>
        <v>3.3681374200067362E-3</v>
      </c>
      <c r="AO1161" s="503">
        <f t="shared" ref="AO1161" si="1162">VLOOKUP(C1161,$AY$5:$BI$78,6,0)</f>
        <v>422503310</v>
      </c>
      <c r="AP1161" s="519">
        <f t="shared" ref="AP1161" si="1163">VLOOKUP(C1161,$AY$5:$BI$78,11,0)</f>
        <v>664</v>
      </c>
      <c r="AQ1161" s="99" t="s">
        <v>144</v>
      </c>
      <c r="AR1161" s="182">
        <f t="shared" si="1147"/>
        <v>7784149</v>
      </c>
      <c r="AS1161" s="150">
        <f>IFERROR(AR1161/AO1161,"-")</f>
        <v>1.8423876963236097E-2</v>
      </c>
      <c r="AT1161" s="182">
        <f t="shared" si="1148"/>
        <v>116</v>
      </c>
      <c r="AU1161" s="150">
        <f>IFERROR(AT1161/AP1161,"-")</f>
        <v>0.1746987951807229</v>
      </c>
      <c r="AV1161" s="185">
        <f t="shared" si="1153"/>
        <v>67104.732758620696</v>
      </c>
      <c r="AW1161" s="85">
        <f>IFERROR(AT1161/$BL$73,0)</f>
        <v>1.9535197036039072E-2</v>
      </c>
      <c r="AX1161" s="98"/>
      <c r="AY1161" s="66"/>
      <c r="AZ1161" s="66"/>
      <c r="BA1161" s="66"/>
      <c r="BB1161" s="66"/>
      <c r="BC1161" s="66"/>
      <c r="BD1161" s="66"/>
      <c r="BE1161" s="66"/>
      <c r="BF1161" s="66"/>
      <c r="BG1161" s="66"/>
      <c r="BH1161" s="66"/>
      <c r="BI1161" s="66"/>
      <c r="BP1161" s="132"/>
      <c r="BQ1161" s="132"/>
      <c r="BR1161" s="132"/>
      <c r="BS1161" s="132"/>
      <c r="BU1161" s="66"/>
      <c r="BV1161" s="124"/>
    </row>
    <row r="1162" spans="2:74" s="10" customFormat="1" ht="14.25" customHeight="1">
      <c r="B1162" s="505"/>
      <c r="C1162" s="507"/>
      <c r="D1162" s="494"/>
      <c r="E1162" s="501"/>
      <c r="F1162" s="501"/>
      <c r="G1162" s="100" t="s">
        <v>145</v>
      </c>
      <c r="H1162" s="183">
        <v>9187911</v>
      </c>
      <c r="I1162" s="151">
        <f>IFERROR(H1162/E1161,"-")</f>
        <v>3.0513852204253629E-2</v>
      </c>
      <c r="J1162" s="183">
        <v>120</v>
      </c>
      <c r="K1162" s="151">
        <f>IFERROR(J1162/F1161,"-")</f>
        <v>0.25210084033613445</v>
      </c>
      <c r="L1162" s="186">
        <f t="shared" si="1149"/>
        <v>76565.925000000003</v>
      </c>
      <c r="M1162" s="86">
        <f t="shared" ref="M1162:M1177" si="1164">IFERROR(J1162/$BL$73,0)</f>
        <v>2.0208824520040417E-2</v>
      </c>
      <c r="N1162" s="501"/>
      <c r="O1162" s="501"/>
      <c r="P1162" s="100" t="s">
        <v>145</v>
      </c>
      <c r="Q1162" s="183">
        <v>439232</v>
      </c>
      <c r="R1162" s="151">
        <f>IFERROR(Q1162/N1161,"-")</f>
        <v>9.7256210702895071E-3</v>
      </c>
      <c r="S1162" s="183">
        <v>26</v>
      </c>
      <c r="T1162" s="151">
        <f>IFERROR(S1162/O1161,"-")</f>
        <v>0.27956989247311825</v>
      </c>
      <c r="U1162" s="186">
        <f t="shared" si="1150"/>
        <v>16893.538461538461</v>
      </c>
      <c r="V1162" s="86">
        <f t="shared" ref="V1162:V1177" si="1165">IFERROR(S1162/$BL$73,0)</f>
        <v>4.3785786460087571E-3</v>
      </c>
      <c r="W1162" s="501"/>
      <c r="X1162" s="501"/>
      <c r="Y1162" s="100" t="s">
        <v>145</v>
      </c>
      <c r="Z1162" s="183">
        <v>935649</v>
      </c>
      <c r="AA1162" s="151">
        <f>IFERROR(Z1162/W1161,"-")</f>
        <v>7.0711025762525873E-2</v>
      </c>
      <c r="AB1162" s="183">
        <v>15</v>
      </c>
      <c r="AC1162" s="151">
        <f>IFERROR(AB1162/X1161,"-")</f>
        <v>0.44117647058823528</v>
      </c>
      <c r="AD1162" s="186">
        <f t="shared" si="1151"/>
        <v>62376.6</v>
      </c>
      <c r="AE1162" s="86">
        <f t="shared" ref="AE1162:AE1177" si="1166">IFERROR(AB1162/$BL$73,0)</f>
        <v>2.5261030650050522E-3</v>
      </c>
      <c r="AF1162" s="501"/>
      <c r="AG1162" s="501"/>
      <c r="AH1162" s="100" t="s">
        <v>145</v>
      </c>
      <c r="AI1162" s="183">
        <v>1353731</v>
      </c>
      <c r="AJ1162" s="151">
        <f>IFERROR(AI1162/AF1161,"-")</f>
        <v>2.1486869374349134E-2</v>
      </c>
      <c r="AK1162" s="183">
        <v>18</v>
      </c>
      <c r="AL1162" s="151">
        <f>IFERROR(AK1162/AG1161,"-")</f>
        <v>0.29508196721311475</v>
      </c>
      <c r="AM1162" s="186">
        <f t="shared" si="1152"/>
        <v>75207.277777777781</v>
      </c>
      <c r="AN1162" s="86">
        <f t="shared" ref="AN1162:AN1177" si="1167">IFERROR(AK1162/$BL$73,0)</f>
        <v>3.0313236780060626E-3</v>
      </c>
      <c r="AO1162" s="501"/>
      <c r="AP1162" s="520"/>
      <c r="AQ1162" s="100" t="s">
        <v>145</v>
      </c>
      <c r="AR1162" s="183">
        <f t="shared" si="1147"/>
        <v>11916523</v>
      </c>
      <c r="AS1162" s="151">
        <f>IFERROR(AR1162/AO1161,"-")</f>
        <v>2.8204567202088901E-2</v>
      </c>
      <c r="AT1162" s="183">
        <f t="shared" si="1148"/>
        <v>179</v>
      </c>
      <c r="AU1162" s="151">
        <f>IFERROR(AT1162/AP1161,"-")</f>
        <v>0.26957831325301207</v>
      </c>
      <c r="AV1162" s="186">
        <f t="shared" si="1153"/>
        <v>66572.754189944128</v>
      </c>
      <c r="AW1162" s="86">
        <f t="shared" ref="AW1162:AW1177" si="1168">IFERROR(AT1162/$BL$73,0)</f>
        <v>3.014482990906029E-2</v>
      </c>
      <c r="AX1162" s="98"/>
      <c r="AY1162" s="66"/>
      <c r="AZ1162" s="66"/>
      <c r="BA1162" s="66"/>
      <c r="BB1162" s="66"/>
      <c r="BC1162" s="66"/>
      <c r="BD1162" s="66"/>
      <c r="BE1162" s="66"/>
      <c r="BF1162" s="66"/>
      <c r="BG1162" s="66"/>
      <c r="BH1162" s="66"/>
      <c r="BI1162" s="66"/>
      <c r="BP1162" s="132"/>
      <c r="BQ1162" s="132"/>
      <c r="BR1162" s="132"/>
      <c r="BS1162" s="132"/>
      <c r="BU1162" s="66"/>
      <c r="BV1162" s="124"/>
    </row>
    <row r="1163" spans="2:74" s="10" customFormat="1" ht="14.25" customHeight="1">
      <c r="B1163" s="505"/>
      <c r="C1163" s="507"/>
      <c r="D1163" s="494"/>
      <c r="E1163" s="501"/>
      <c r="F1163" s="501"/>
      <c r="G1163" s="101" t="s">
        <v>146</v>
      </c>
      <c r="H1163" s="183">
        <v>3487986</v>
      </c>
      <c r="I1163" s="151">
        <f>IFERROR(H1163/E1161,"-")</f>
        <v>1.1583905122122515E-2</v>
      </c>
      <c r="J1163" s="183">
        <v>130</v>
      </c>
      <c r="K1163" s="151">
        <f>IFERROR(J1163/F1161,"-")</f>
        <v>0.27310924369747897</v>
      </c>
      <c r="L1163" s="186">
        <f t="shared" si="1149"/>
        <v>26830.66153846154</v>
      </c>
      <c r="M1163" s="86">
        <f t="shared" si="1164"/>
        <v>2.1892893230043786E-2</v>
      </c>
      <c r="N1163" s="501"/>
      <c r="O1163" s="501"/>
      <c r="P1163" s="101" t="s">
        <v>146</v>
      </c>
      <c r="Q1163" s="183">
        <v>537475</v>
      </c>
      <c r="R1163" s="151">
        <f>IFERROR(Q1163/N1161,"-")</f>
        <v>1.1900950260349548E-2</v>
      </c>
      <c r="S1163" s="183">
        <v>22</v>
      </c>
      <c r="T1163" s="151">
        <f>IFERROR(S1163/O1161,"-")</f>
        <v>0.23655913978494625</v>
      </c>
      <c r="U1163" s="186">
        <f t="shared" si="1150"/>
        <v>24430.68181818182</v>
      </c>
      <c r="V1163" s="86">
        <f t="shared" si="1165"/>
        <v>3.7049511620074098E-3</v>
      </c>
      <c r="W1163" s="501"/>
      <c r="X1163" s="501"/>
      <c r="Y1163" s="101" t="s">
        <v>146</v>
      </c>
      <c r="Z1163" s="183">
        <v>22772</v>
      </c>
      <c r="AA1163" s="151">
        <f>IFERROR(Z1163/W1161,"-")</f>
        <v>1.7209781431543657E-3</v>
      </c>
      <c r="AB1163" s="183">
        <v>6</v>
      </c>
      <c r="AC1163" s="151">
        <f>IFERROR(AB1163/X1161,"-")</f>
        <v>0.17647058823529413</v>
      </c>
      <c r="AD1163" s="186">
        <f t="shared" si="1151"/>
        <v>3795.3333333333335</v>
      </c>
      <c r="AE1163" s="86">
        <f t="shared" si="1166"/>
        <v>1.0104412260020209E-3</v>
      </c>
      <c r="AF1163" s="501"/>
      <c r="AG1163" s="501"/>
      <c r="AH1163" s="101" t="s">
        <v>146</v>
      </c>
      <c r="AI1163" s="183">
        <v>332926</v>
      </c>
      <c r="AJ1163" s="151">
        <f>IFERROR(AI1163/AF1161,"-")</f>
        <v>5.2843123732296592E-3</v>
      </c>
      <c r="AK1163" s="183">
        <v>11</v>
      </c>
      <c r="AL1163" s="151">
        <f>IFERROR(AK1163/AG1161,"-")</f>
        <v>0.18032786885245902</v>
      </c>
      <c r="AM1163" s="186">
        <f t="shared" si="1152"/>
        <v>30266</v>
      </c>
      <c r="AN1163" s="86">
        <f t="shared" si="1167"/>
        <v>1.8524755810037049E-3</v>
      </c>
      <c r="AO1163" s="501"/>
      <c r="AP1163" s="520"/>
      <c r="AQ1163" s="101" t="s">
        <v>146</v>
      </c>
      <c r="AR1163" s="183">
        <f t="shared" si="1147"/>
        <v>4381159</v>
      </c>
      <c r="AS1163" s="151">
        <f>IFERROR(AR1163/AO1161,"-")</f>
        <v>1.0369525862412771E-2</v>
      </c>
      <c r="AT1163" s="183">
        <f t="shared" si="1148"/>
        <v>169</v>
      </c>
      <c r="AU1163" s="151">
        <f>IFERROR(AT1163/AP1161,"-")</f>
        <v>0.25451807228915663</v>
      </c>
      <c r="AV1163" s="186">
        <f t="shared" si="1153"/>
        <v>25924.017751479289</v>
      </c>
      <c r="AW1163" s="86">
        <f t="shared" si="1168"/>
        <v>2.8460761199056921E-2</v>
      </c>
      <c r="AX1163" s="98"/>
      <c r="AY1163" s="66"/>
      <c r="AZ1163" s="66"/>
      <c r="BA1163" s="66"/>
      <c r="BB1163" s="66"/>
      <c r="BC1163" s="66"/>
      <c r="BD1163" s="66"/>
      <c r="BE1163" s="66"/>
      <c r="BF1163" s="66"/>
      <c r="BG1163" s="66"/>
      <c r="BH1163" s="66"/>
      <c r="BI1163" s="66"/>
      <c r="BP1163" s="132"/>
      <c r="BQ1163" s="132"/>
      <c r="BR1163" s="132"/>
      <c r="BS1163" s="132"/>
      <c r="BU1163" s="66"/>
      <c r="BV1163" s="124"/>
    </row>
    <row r="1164" spans="2:74" s="10" customFormat="1" ht="14.25" customHeight="1">
      <c r="B1164" s="505"/>
      <c r="C1164" s="507"/>
      <c r="D1164" s="494"/>
      <c r="E1164" s="501"/>
      <c r="F1164" s="501"/>
      <c r="G1164" s="101" t="s">
        <v>147</v>
      </c>
      <c r="H1164" s="183">
        <v>1637653</v>
      </c>
      <c r="I1164" s="151">
        <f>IFERROR(H1164/E1161,"-")</f>
        <v>5.4387881645623871E-3</v>
      </c>
      <c r="J1164" s="183">
        <v>19</v>
      </c>
      <c r="K1164" s="151">
        <f>IFERROR(J1164/F1161,"-")</f>
        <v>3.9915966386554619E-2</v>
      </c>
      <c r="L1164" s="186">
        <f t="shared" si="1149"/>
        <v>86192.263157894733</v>
      </c>
      <c r="M1164" s="86">
        <f t="shared" si="1164"/>
        <v>3.1997305490063994E-3</v>
      </c>
      <c r="N1164" s="501"/>
      <c r="O1164" s="501"/>
      <c r="P1164" s="101" t="s">
        <v>147</v>
      </c>
      <c r="Q1164" s="183">
        <v>224992</v>
      </c>
      <c r="R1164" s="151">
        <f>IFERROR(Q1164/N1161,"-")</f>
        <v>4.9818477156641063E-3</v>
      </c>
      <c r="S1164" s="183">
        <v>3</v>
      </c>
      <c r="T1164" s="151">
        <f>IFERROR(S1164/O1161,"-")</f>
        <v>3.2258064516129031E-2</v>
      </c>
      <c r="U1164" s="186">
        <f t="shared" si="1150"/>
        <v>74997.333333333328</v>
      </c>
      <c r="V1164" s="86">
        <f t="shared" si="1165"/>
        <v>5.0522061300101043E-4</v>
      </c>
      <c r="W1164" s="501"/>
      <c r="X1164" s="501"/>
      <c r="Y1164" s="101" t="s">
        <v>147</v>
      </c>
      <c r="Z1164" s="183">
        <v>0</v>
      </c>
      <c r="AA1164" s="151">
        <f>IFERROR(Z1164/W1161,"-")</f>
        <v>0</v>
      </c>
      <c r="AB1164" s="183">
        <v>0</v>
      </c>
      <c r="AC1164" s="151">
        <f>IFERROR(AB1164/X1161,"-")</f>
        <v>0</v>
      </c>
      <c r="AD1164" s="186" t="str">
        <f t="shared" si="1151"/>
        <v>-</v>
      </c>
      <c r="AE1164" s="86">
        <f t="shared" si="1166"/>
        <v>0</v>
      </c>
      <c r="AF1164" s="501"/>
      <c r="AG1164" s="501"/>
      <c r="AH1164" s="101" t="s">
        <v>147</v>
      </c>
      <c r="AI1164" s="183">
        <v>2749</v>
      </c>
      <c r="AJ1164" s="151">
        <f>IFERROR(AI1164/AF1161,"-")</f>
        <v>4.363304372145262E-5</v>
      </c>
      <c r="AK1164" s="183">
        <v>1</v>
      </c>
      <c r="AL1164" s="151">
        <f>IFERROR(AK1164/AG1161,"-")</f>
        <v>1.6393442622950821E-2</v>
      </c>
      <c r="AM1164" s="186">
        <f t="shared" si="1152"/>
        <v>2749</v>
      </c>
      <c r="AN1164" s="86">
        <f t="shared" si="1167"/>
        <v>1.6840687100033681E-4</v>
      </c>
      <c r="AO1164" s="501"/>
      <c r="AP1164" s="520"/>
      <c r="AQ1164" s="101" t="s">
        <v>147</v>
      </c>
      <c r="AR1164" s="183">
        <f t="shared" si="1147"/>
        <v>1865394</v>
      </c>
      <c r="AS1164" s="151">
        <f>IFERROR(AR1164/AO1161,"-")</f>
        <v>4.4150991385132577E-3</v>
      </c>
      <c r="AT1164" s="183">
        <f t="shared" si="1148"/>
        <v>23</v>
      </c>
      <c r="AU1164" s="151">
        <f>IFERROR(AT1164/AP1161,"-")</f>
        <v>3.463855421686747E-2</v>
      </c>
      <c r="AV1164" s="186">
        <f t="shared" si="1153"/>
        <v>81104.086956521744</v>
      </c>
      <c r="AW1164" s="86">
        <f t="shared" si="1168"/>
        <v>3.8733580330077466E-3</v>
      </c>
      <c r="AX1164" s="98"/>
      <c r="AY1164" s="66"/>
      <c r="AZ1164" s="66"/>
      <c r="BA1164" s="66"/>
      <c r="BB1164" s="66"/>
      <c r="BC1164" s="66"/>
      <c r="BD1164" s="66"/>
      <c r="BE1164" s="66"/>
      <c r="BF1164" s="66"/>
      <c r="BG1164" s="66"/>
      <c r="BH1164" s="66"/>
      <c r="BI1164" s="66"/>
      <c r="BP1164" s="132"/>
      <c r="BQ1164" s="132"/>
      <c r="BR1164" s="132"/>
      <c r="BS1164" s="132"/>
      <c r="BU1164" s="66"/>
      <c r="BV1164" s="124"/>
    </row>
    <row r="1165" spans="2:74" s="10" customFormat="1" ht="14.25" customHeight="1">
      <c r="B1165" s="505"/>
      <c r="C1165" s="507"/>
      <c r="D1165" s="494"/>
      <c r="E1165" s="501"/>
      <c r="F1165" s="501"/>
      <c r="G1165" s="101" t="s">
        <v>148</v>
      </c>
      <c r="H1165" s="183">
        <v>5726538</v>
      </c>
      <c r="I1165" s="151">
        <f>IFERROR(H1165/E1161,"-")</f>
        <v>1.9018331171693128E-2</v>
      </c>
      <c r="J1165" s="183">
        <v>166</v>
      </c>
      <c r="K1165" s="151">
        <f>IFERROR(J1165/F1161,"-")</f>
        <v>0.34873949579831931</v>
      </c>
      <c r="L1165" s="186">
        <f t="shared" si="1149"/>
        <v>34497.216867469877</v>
      </c>
      <c r="M1165" s="86">
        <f t="shared" si="1164"/>
        <v>2.795554058605591E-2</v>
      </c>
      <c r="N1165" s="501"/>
      <c r="O1165" s="501"/>
      <c r="P1165" s="101" t="s">
        <v>148</v>
      </c>
      <c r="Q1165" s="183">
        <v>2360194</v>
      </c>
      <c r="R1165" s="151">
        <f>IFERROR(Q1165/N1161,"-")</f>
        <v>5.2260200751245066E-2</v>
      </c>
      <c r="S1165" s="183">
        <v>36</v>
      </c>
      <c r="T1165" s="151">
        <f>IFERROR(S1165/O1161,"-")</f>
        <v>0.38709677419354838</v>
      </c>
      <c r="U1165" s="186">
        <f t="shared" si="1150"/>
        <v>65560.944444444438</v>
      </c>
      <c r="V1165" s="86">
        <f t="shared" si="1165"/>
        <v>6.0626473560121252E-3</v>
      </c>
      <c r="W1165" s="501"/>
      <c r="X1165" s="501"/>
      <c r="Y1165" s="101" t="s">
        <v>148</v>
      </c>
      <c r="Z1165" s="183">
        <v>411480</v>
      </c>
      <c r="AA1165" s="151">
        <f>IFERROR(Z1165/W1161,"-")</f>
        <v>3.1097316280746464E-2</v>
      </c>
      <c r="AB1165" s="183">
        <v>10</v>
      </c>
      <c r="AC1165" s="151">
        <f>IFERROR(AB1165/X1161,"-")</f>
        <v>0.29411764705882354</v>
      </c>
      <c r="AD1165" s="186">
        <f t="shared" si="1151"/>
        <v>41148</v>
      </c>
      <c r="AE1165" s="86">
        <f t="shared" si="1166"/>
        <v>1.6840687100033681E-3</v>
      </c>
      <c r="AF1165" s="501"/>
      <c r="AG1165" s="501"/>
      <c r="AH1165" s="101" t="s">
        <v>148</v>
      </c>
      <c r="AI1165" s="183">
        <v>2153846</v>
      </c>
      <c r="AJ1165" s="151">
        <f>IFERROR(AI1165/AF1161,"-")</f>
        <v>3.4186561181257125E-2</v>
      </c>
      <c r="AK1165" s="183">
        <v>24</v>
      </c>
      <c r="AL1165" s="151">
        <f>IFERROR(AK1165/AG1161,"-")</f>
        <v>0.39344262295081966</v>
      </c>
      <c r="AM1165" s="186">
        <f t="shared" si="1152"/>
        <v>89743.583333333328</v>
      </c>
      <c r="AN1165" s="86">
        <f t="shared" si="1167"/>
        <v>4.0417649040080834E-3</v>
      </c>
      <c r="AO1165" s="501"/>
      <c r="AP1165" s="520"/>
      <c r="AQ1165" s="101" t="s">
        <v>148</v>
      </c>
      <c r="AR1165" s="183">
        <f t="shared" si="1147"/>
        <v>10652058</v>
      </c>
      <c r="AS1165" s="151">
        <f>IFERROR(AR1165/AO1161,"-")</f>
        <v>2.5211774080539155E-2</v>
      </c>
      <c r="AT1165" s="183">
        <f t="shared" si="1148"/>
        <v>236</v>
      </c>
      <c r="AU1165" s="151">
        <f>IFERROR(AT1165/AP1161,"-")</f>
        <v>0.35542168674698793</v>
      </c>
      <c r="AV1165" s="186">
        <f t="shared" si="1153"/>
        <v>45135.838983050846</v>
      </c>
      <c r="AW1165" s="86">
        <f t="shared" si="1168"/>
        <v>3.9744021556079485E-2</v>
      </c>
      <c r="AX1165" s="98"/>
      <c r="AY1165" s="66"/>
      <c r="AZ1165" s="66"/>
      <c r="BA1165" s="66"/>
      <c r="BB1165" s="66"/>
      <c r="BC1165" s="66"/>
      <c r="BD1165" s="66"/>
      <c r="BE1165" s="66"/>
      <c r="BF1165" s="66"/>
      <c r="BG1165" s="66"/>
      <c r="BH1165" s="66"/>
      <c r="BI1165" s="66"/>
      <c r="BP1165" s="132"/>
      <c r="BQ1165" s="132"/>
      <c r="BR1165" s="132"/>
      <c r="BS1165" s="132"/>
      <c r="BU1165" s="66"/>
      <c r="BV1165" s="124"/>
    </row>
    <row r="1166" spans="2:74" s="10" customFormat="1" ht="14.25" customHeight="1">
      <c r="B1166" s="505"/>
      <c r="C1166" s="507"/>
      <c r="D1166" s="494"/>
      <c r="E1166" s="501"/>
      <c r="F1166" s="501"/>
      <c r="G1166" s="101" t="s">
        <v>149</v>
      </c>
      <c r="H1166" s="183">
        <v>8867293</v>
      </c>
      <c r="I1166" s="151">
        <f>IFERROR(H1166/E1161,"-")</f>
        <v>2.94490519176571E-2</v>
      </c>
      <c r="J1166" s="183">
        <v>134</v>
      </c>
      <c r="K1166" s="151">
        <f>IFERROR(J1166/F1161,"-")</f>
        <v>0.28151260504201681</v>
      </c>
      <c r="L1166" s="186">
        <f t="shared" si="1149"/>
        <v>66173.82835820895</v>
      </c>
      <c r="M1166" s="86">
        <f t="shared" si="1164"/>
        <v>2.2566520714045132E-2</v>
      </c>
      <c r="N1166" s="501"/>
      <c r="O1166" s="501"/>
      <c r="P1166" s="101" t="s">
        <v>149</v>
      </c>
      <c r="Q1166" s="183">
        <v>1534786</v>
      </c>
      <c r="R1166" s="151">
        <f>IFERROR(Q1166/N1161,"-")</f>
        <v>3.3983742213648714E-2</v>
      </c>
      <c r="S1166" s="183">
        <v>29</v>
      </c>
      <c r="T1166" s="151">
        <f>IFERROR(S1166/O1161,"-")</f>
        <v>0.31182795698924731</v>
      </c>
      <c r="U1166" s="186">
        <f t="shared" si="1150"/>
        <v>52923.65517241379</v>
      </c>
      <c r="V1166" s="86">
        <f t="shared" si="1165"/>
        <v>4.8837992590097679E-3</v>
      </c>
      <c r="W1166" s="501"/>
      <c r="X1166" s="501"/>
      <c r="Y1166" s="101" t="s">
        <v>149</v>
      </c>
      <c r="Z1166" s="183">
        <v>350280</v>
      </c>
      <c r="AA1166" s="151">
        <f>IFERROR(Z1166/W1161,"-")</f>
        <v>2.6472168627442089E-2</v>
      </c>
      <c r="AB1166" s="183">
        <v>9</v>
      </c>
      <c r="AC1166" s="151">
        <f>IFERROR(AB1166/X1161,"-")</f>
        <v>0.26470588235294118</v>
      </c>
      <c r="AD1166" s="186">
        <f t="shared" si="1151"/>
        <v>38920</v>
      </c>
      <c r="AE1166" s="86">
        <f t="shared" si="1166"/>
        <v>1.5156618390030313E-3</v>
      </c>
      <c r="AF1166" s="501"/>
      <c r="AG1166" s="501"/>
      <c r="AH1166" s="101" t="s">
        <v>149</v>
      </c>
      <c r="AI1166" s="183">
        <v>1215716</v>
      </c>
      <c r="AJ1166" s="151">
        <f>IFERROR(AI1166/AF1161,"-")</f>
        <v>1.9296249320068931E-2</v>
      </c>
      <c r="AK1166" s="183">
        <v>18</v>
      </c>
      <c r="AL1166" s="151">
        <f>IFERROR(AK1166/AG1161,"-")</f>
        <v>0.29508196721311475</v>
      </c>
      <c r="AM1166" s="186">
        <f t="shared" si="1152"/>
        <v>67539.777777777781</v>
      </c>
      <c r="AN1166" s="86">
        <f t="shared" si="1167"/>
        <v>3.0313236780060626E-3</v>
      </c>
      <c r="AO1166" s="501"/>
      <c r="AP1166" s="520"/>
      <c r="AQ1166" s="101" t="s">
        <v>149</v>
      </c>
      <c r="AR1166" s="183">
        <f t="shared" si="1147"/>
        <v>11968075</v>
      </c>
      <c r="AS1166" s="151">
        <f>IFERROR(AR1166/AO1161,"-")</f>
        <v>2.8326582814226946E-2</v>
      </c>
      <c r="AT1166" s="183">
        <f t="shared" si="1148"/>
        <v>190</v>
      </c>
      <c r="AU1166" s="151">
        <f>IFERROR(AT1166/AP1161,"-")</f>
        <v>0.28614457831325302</v>
      </c>
      <c r="AV1166" s="186">
        <f t="shared" si="1153"/>
        <v>62989.868421052633</v>
      </c>
      <c r="AW1166" s="86">
        <f t="shared" si="1168"/>
        <v>3.1997305490063993E-2</v>
      </c>
      <c r="AX1166" s="98"/>
      <c r="AY1166" s="66"/>
      <c r="AZ1166" s="66"/>
      <c r="BA1166" s="66"/>
      <c r="BB1166" s="66"/>
      <c r="BC1166" s="66"/>
      <c r="BD1166" s="66"/>
      <c r="BE1166" s="66"/>
      <c r="BF1166" s="66"/>
      <c r="BG1166" s="66"/>
      <c r="BH1166" s="66"/>
      <c r="BI1166" s="66"/>
      <c r="BP1166" s="132"/>
      <c r="BQ1166" s="132"/>
      <c r="BR1166" s="132"/>
      <c r="BS1166" s="132"/>
      <c r="BU1166" s="66"/>
      <c r="BV1166" s="124"/>
    </row>
    <row r="1167" spans="2:74" s="10" customFormat="1" ht="14.25" customHeight="1">
      <c r="B1167" s="505"/>
      <c r="C1167" s="507"/>
      <c r="D1167" s="494"/>
      <c r="E1167" s="501"/>
      <c r="F1167" s="501"/>
      <c r="G1167" s="101" t="s">
        <v>150</v>
      </c>
      <c r="H1167" s="183">
        <v>12811005</v>
      </c>
      <c r="I1167" s="151">
        <f>IFERROR(H1167/E1161,"-")</f>
        <v>4.2546462755021705E-2</v>
      </c>
      <c r="J1167" s="183">
        <v>52</v>
      </c>
      <c r="K1167" s="151">
        <f>IFERROR(J1167/F1161,"-")</f>
        <v>0.1092436974789916</v>
      </c>
      <c r="L1167" s="186">
        <f t="shared" si="1149"/>
        <v>246365.48076923078</v>
      </c>
      <c r="M1167" s="86">
        <f t="shared" si="1164"/>
        <v>8.7571572920175141E-3</v>
      </c>
      <c r="N1167" s="501"/>
      <c r="O1167" s="501"/>
      <c r="P1167" s="101" t="s">
        <v>150</v>
      </c>
      <c r="Q1167" s="183">
        <v>82683</v>
      </c>
      <c r="R1167" s="151">
        <f>IFERROR(Q1167/N1161,"-")</f>
        <v>1.8307944934675691E-3</v>
      </c>
      <c r="S1167" s="183">
        <v>7</v>
      </c>
      <c r="T1167" s="151">
        <f>IFERROR(S1167/O1161,"-")</f>
        <v>7.5268817204301078E-2</v>
      </c>
      <c r="U1167" s="186">
        <f t="shared" si="1150"/>
        <v>11811.857142857143</v>
      </c>
      <c r="V1167" s="86">
        <f t="shared" si="1165"/>
        <v>1.1788480970023577E-3</v>
      </c>
      <c r="W1167" s="501"/>
      <c r="X1167" s="501"/>
      <c r="Y1167" s="101" t="s">
        <v>150</v>
      </c>
      <c r="Z1167" s="183">
        <v>2612</v>
      </c>
      <c r="AA1167" s="151">
        <f>IFERROR(Z1167/W1161,"-")</f>
        <v>1.9740009265410168E-4</v>
      </c>
      <c r="AB1167" s="183">
        <v>1</v>
      </c>
      <c r="AC1167" s="151">
        <f>IFERROR(AB1167/X1161,"-")</f>
        <v>2.9411764705882353E-2</v>
      </c>
      <c r="AD1167" s="186">
        <f t="shared" si="1151"/>
        <v>2612</v>
      </c>
      <c r="AE1167" s="86">
        <f t="shared" si="1166"/>
        <v>1.6840687100033681E-4</v>
      </c>
      <c r="AF1167" s="501"/>
      <c r="AG1167" s="501"/>
      <c r="AH1167" s="101" t="s">
        <v>150</v>
      </c>
      <c r="AI1167" s="183">
        <v>687411</v>
      </c>
      <c r="AJ1167" s="151">
        <f>IFERROR(AI1167/AF1161,"-")</f>
        <v>1.0910816375993984E-2</v>
      </c>
      <c r="AK1167" s="183">
        <v>6</v>
      </c>
      <c r="AL1167" s="151">
        <f>IFERROR(AK1167/AG1161,"-")</f>
        <v>9.8360655737704916E-2</v>
      </c>
      <c r="AM1167" s="186">
        <f t="shared" si="1152"/>
        <v>114568.5</v>
      </c>
      <c r="AN1167" s="86">
        <f t="shared" si="1167"/>
        <v>1.0104412260020209E-3</v>
      </c>
      <c r="AO1167" s="501"/>
      <c r="AP1167" s="520"/>
      <c r="AQ1167" s="101" t="s">
        <v>150</v>
      </c>
      <c r="AR1167" s="183">
        <f t="shared" si="1147"/>
        <v>13583711</v>
      </c>
      <c r="AS1167" s="151">
        <f>IFERROR(AR1167/AO1161,"-")</f>
        <v>3.215054338864233E-2</v>
      </c>
      <c r="AT1167" s="183">
        <f t="shared" si="1148"/>
        <v>66</v>
      </c>
      <c r="AU1167" s="151">
        <f>IFERROR(AT1167/AP1161,"-")</f>
        <v>9.9397590361445784E-2</v>
      </c>
      <c r="AV1167" s="186">
        <f t="shared" si="1153"/>
        <v>205813.80303030304</v>
      </c>
      <c r="AW1167" s="86">
        <f t="shared" si="1168"/>
        <v>1.111485348602223E-2</v>
      </c>
      <c r="AX1167" s="98"/>
      <c r="AY1167" s="66"/>
      <c r="AZ1167" s="66"/>
      <c r="BA1167" s="66"/>
      <c r="BB1167" s="66"/>
      <c r="BC1167" s="66"/>
      <c r="BD1167" s="66"/>
      <c r="BE1167" s="66"/>
      <c r="BF1167" s="66"/>
      <c r="BG1167" s="66"/>
      <c r="BH1167" s="66"/>
      <c r="BI1167" s="66"/>
      <c r="BP1167" s="132"/>
      <c r="BQ1167" s="132"/>
      <c r="BR1167" s="132"/>
      <c r="BS1167" s="132"/>
      <c r="BU1167" s="66"/>
      <c r="BV1167" s="124"/>
    </row>
    <row r="1168" spans="2:74" s="10" customFormat="1" ht="14.25" customHeight="1">
      <c r="B1168" s="505"/>
      <c r="C1168" s="507"/>
      <c r="D1168" s="494"/>
      <c r="E1168" s="501"/>
      <c r="F1168" s="501"/>
      <c r="G1168" s="101" t="s">
        <v>160</v>
      </c>
      <c r="H1168" s="183">
        <v>450</v>
      </c>
      <c r="I1168" s="151">
        <f>IFERROR(H1168/E1161,"-")</f>
        <v>1.4944891708152302E-6</v>
      </c>
      <c r="J1168" s="183">
        <v>1</v>
      </c>
      <c r="K1168" s="151">
        <f>IFERROR(J1168/F1161,"-")</f>
        <v>2.1008403361344537E-3</v>
      </c>
      <c r="L1168" s="186">
        <f t="shared" si="1149"/>
        <v>450</v>
      </c>
      <c r="M1168" s="86">
        <f t="shared" si="1164"/>
        <v>1.6840687100033681E-4</v>
      </c>
      <c r="N1168" s="501"/>
      <c r="O1168" s="501"/>
      <c r="P1168" s="101" t="s">
        <v>160</v>
      </c>
      <c r="Q1168" s="183">
        <v>0</v>
      </c>
      <c r="R1168" s="151">
        <f>IFERROR(Q1168/N1161,"-")</f>
        <v>0</v>
      </c>
      <c r="S1168" s="183">
        <v>0</v>
      </c>
      <c r="T1168" s="151">
        <f>IFERROR(S1168/O1161,"-")</f>
        <v>0</v>
      </c>
      <c r="U1168" s="186" t="str">
        <f t="shared" si="1150"/>
        <v>-</v>
      </c>
      <c r="V1168" s="86">
        <f t="shared" si="1165"/>
        <v>0</v>
      </c>
      <c r="W1168" s="501"/>
      <c r="X1168" s="501"/>
      <c r="Y1168" s="101" t="s">
        <v>160</v>
      </c>
      <c r="Z1168" s="183">
        <v>0</v>
      </c>
      <c r="AA1168" s="151">
        <f>IFERROR(Z1168/W1161,"-")</f>
        <v>0</v>
      </c>
      <c r="AB1168" s="183">
        <v>0</v>
      </c>
      <c r="AC1168" s="151">
        <f>IFERROR(AB1168/X1161,"-")</f>
        <v>0</v>
      </c>
      <c r="AD1168" s="186" t="str">
        <f t="shared" si="1151"/>
        <v>-</v>
      </c>
      <c r="AE1168" s="86">
        <f t="shared" si="1166"/>
        <v>0</v>
      </c>
      <c r="AF1168" s="501"/>
      <c r="AG1168" s="501"/>
      <c r="AH1168" s="101" t="s">
        <v>160</v>
      </c>
      <c r="AI1168" s="183">
        <v>0</v>
      </c>
      <c r="AJ1168" s="151">
        <f>IFERROR(AI1168/AF1161,"-")</f>
        <v>0</v>
      </c>
      <c r="AK1168" s="183">
        <v>0</v>
      </c>
      <c r="AL1168" s="151">
        <f>IFERROR(AK1168/AG1161,"-")</f>
        <v>0</v>
      </c>
      <c r="AM1168" s="186" t="str">
        <f t="shared" si="1152"/>
        <v>-</v>
      </c>
      <c r="AN1168" s="86">
        <f t="shared" si="1167"/>
        <v>0</v>
      </c>
      <c r="AO1168" s="501"/>
      <c r="AP1168" s="520"/>
      <c r="AQ1168" s="101" t="s">
        <v>160</v>
      </c>
      <c r="AR1168" s="183">
        <f t="shared" si="1147"/>
        <v>450</v>
      </c>
      <c r="AS1168" s="151">
        <f>IFERROR(AR1168/AO1161,"-")</f>
        <v>1.065080413216171E-6</v>
      </c>
      <c r="AT1168" s="183">
        <f t="shared" si="1148"/>
        <v>1</v>
      </c>
      <c r="AU1168" s="151">
        <f>IFERROR(AT1168/AP1161,"-")</f>
        <v>1.5060240963855422E-3</v>
      </c>
      <c r="AV1168" s="186">
        <f t="shared" si="1153"/>
        <v>450</v>
      </c>
      <c r="AW1168" s="86">
        <f t="shared" si="1168"/>
        <v>1.6840687100033681E-4</v>
      </c>
      <c r="AX1168" s="98"/>
      <c r="AY1168" s="66"/>
      <c r="AZ1168" s="66"/>
      <c r="BA1168" s="66"/>
      <c r="BB1168" s="66"/>
      <c r="BC1168" s="66"/>
      <c r="BD1168" s="66"/>
      <c r="BE1168" s="66"/>
      <c r="BF1168" s="66"/>
      <c r="BG1168" s="66"/>
      <c r="BH1168" s="66"/>
      <c r="BI1168" s="66"/>
      <c r="BP1168" s="132"/>
      <c r="BQ1168" s="132"/>
      <c r="BR1168" s="132"/>
      <c r="BS1168" s="132"/>
      <c r="BU1168" s="66"/>
      <c r="BV1168" s="124"/>
    </row>
    <row r="1169" spans="2:74" s="10" customFormat="1" ht="14.25" customHeight="1">
      <c r="B1169" s="505"/>
      <c r="C1169" s="507"/>
      <c r="D1169" s="494"/>
      <c r="E1169" s="501"/>
      <c r="F1169" s="501"/>
      <c r="G1169" s="101" t="s">
        <v>151</v>
      </c>
      <c r="H1169" s="183">
        <v>37077</v>
      </c>
      <c r="I1169" s="151">
        <f>IFERROR(H1169/E1161,"-")</f>
        <v>1.231359444140362E-4</v>
      </c>
      <c r="J1169" s="183">
        <v>5</v>
      </c>
      <c r="K1169" s="151">
        <f>IFERROR(J1169/F1161,"-")</f>
        <v>1.050420168067227E-2</v>
      </c>
      <c r="L1169" s="186">
        <f t="shared" si="1149"/>
        <v>7415.4</v>
      </c>
      <c r="M1169" s="86">
        <f t="shared" si="1164"/>
        <v>8.4203435500168405E-4</v>
      </c>
      <c r="N1169" s="501"/>
      <c r="O1169" s="501"/>
      <c r="P1169" s="101" t="s">
        <v>151</v>
      </c>
      <c r="Q1169" s="183">
        <v>30735</v>
      </c>
      <c r="R1169" s="151">
        <f>IFERROR(Q1169/N1161,"-")</f>
        <v>6.8054459510087607E-4</v>
      </c>
      <c r="S1169" s="183">
        <v>2</v>
      </c>
      <c r="T1169" s="151">
        <f>IFERROR(S1169/O1161,"-")</f>
        <v>2.1505376344086023E-2</v>
      </c>
      <c r="U1169" s="186">
        <f t="shared" si="1150"/>
        <v>15367.5</v>
      </c>
      <c r="V1169" s="86">
        <f t="shared" si="1165"/>
        <v>3.3681374200067362E-4</v>
      </c>
      <c r="W1169" s="501"/>
      <c r="X1169" s="501"/>
      <c r="Y1169" s="101" t="s">
        <v>151</v>
      </c>
      <c r="Z1169" s="183">
        <v>0</v>
      </c>
      <c r="AA1169" s="151">
        <f>IFERROR(Z1169/W1161,"-")</f>
        <v>0</v>
      </c>
      <c r="AB1169" s="183">
        <v>0</v>
      </c>
      <c r="AC1169" s="151">
        <f>IFERROR(AB1169/X1161,"-")</f>
        <v>0</v>
      </c>
      <c r="AD1169" s="186" t="str">
        <f t="shared" si="1151"/>
        <v>-</v>
      </c>
      <c r="AE1169" s="86">
        <f t="shared" si="1166"/>
        <v>0</v>
      </c>
      <c r="AF1169" s="501"/>
      <c r="AG1169" s="501"/>
      <c r="AH1169" s="101" t="s">
        <v>151</v>
      </c>
      <c r="AI1169" s="183">
        <v>26538</v>
      </c>
      <c r="AJ1169" s="151">
        <f>IFERROR(AI1169/AF1161,"-")</f>
        <v>4.2121997609309184E-4</v>
      </c>
      <c r="AK1169" s="183">
        <v>1</v>
      </c>
      <c r="AL1169" s="151">
        <f>IFERROR(AK1169/AG1161,"-")</f>
        <v>1.6393442622950821E-2</v>
      </c>
      <c r="AM1169" s="186">
        <f t="shared" si="1152"/>
        <v>26538</v>
      </c>
      <c r="AN1169" s="86">
        <f t="shared" si="1167"/>
        <v>1.6840687100033681E-4</v>
      </c>
      <c r="AO1169" s="501"/>
      <c r="AP1169" s="520"/>
      <c r="AQ1169" s="101" t="s">
        <v>151</v>
      </c>
      <c r="AR1169" s="183">
        <f t="shared" si="1147"/>
        <v>94350</v>
      </c>
      <c r="AS1169" s="151">
        <f>IFERROR(AR1169/AO1161,"-")</f>
        <v>2.2331185997099051E-4</v>
      </c>
      <c r="AT1169" s="183">
        <f t="shared" si="1148"/>
        <v>8</v>
      </c>
      <c r="AU1169" s="151">
        <f>IFERROR(AT1169/AP1161,"-")</f>
        <v>1.2048192771084338E-2</v>
      </c>
      <c r="AV1169" s="186">
        <f t="shared" si="1153"/>
        <v>11793.75</v>
      </c>
      <c r="AW1169" s="86">
        <f t="shared" si="1168"/>
        <v>1.3472549680026945E-3</v>
      </c>
      <c r="AX1169" s="98"/>
      <c r="AY1169" s="66"/>
      <c r="AZ1169" s="66"/>
      <c r="BA1169" s="66"/>
      <c r="BB1169" s="66"/>
      <c r="BC1169" s="66"/>
      <c r="BD1169" s="66"/>
      <c r="BE1169" s="66"/>
      <c r="BF1169" s="66"/>
      <c r="BG1169" s="66"/>
      <c r="BH1169" s="66"/>
      <c r="BI1169" s="66"/>
      <c r="BP1169" s="132"/>
      <c r="BQ1169" s="132"/>
      <c r="BR1169" s="132"/>
      <c r="BS1169" s="132"/>
      <c r="BU1169" s="66"/>
      <c r="BV1169" s="124"/>
    </row>
    <row r="1170" spans="2:74" s="10" customFormat="1" ht="14.25" customHeight="1">
      <c r="B1170" s="505"/>
      <c r="C1170" s="507"/>
      <c r="D1170" s="494"/>
      <c r="E1170" s="501"/>
      <c r="F1170" s="501"/>
      <c r="G1170" s="101" t="s">
        <v>152</v>
      </c>
      <c r="H1170" s="183">
        <v>190343</v>
      </c>
      <c r="I1170" s="151">
        <f>IFERROR(H1170/E1161,"-")</f>
        <v>6.3214567164551858E-4</v>
      </c>
      <c r="J1170" s="183">
        <v>25</v>
      </c>
      <c r="K1170" s="151">
        <f>IFERROR(J1170/F1161,"-")</f>
        <v>5.2521008403361345E-2</v>
      </c>
      <c r="L1170" s="186">
        <f t="shared" si="1149"/>
        <v>7613.72</v>
      </c>
      <c r="M1170" s="86">
        <f t="shared" si="1164"/>
        <v>4.2101717750084207E-3</v>
      </c>
      <c r="N1170" s="501"/>
      <c r="O1170" s="501"/>
      <c r="P1170" s="101" t="s">
        <v>152</v>
      </c>
      <c r="Q1170" s="183">
        <v>54521</v>
      </c>
      <c r="R1170" s="151">
        <f>IFERROR(Q1170/N1161,"-")</f>
        <v>1.2072221203674918E-3</v>
      </c>
      <c r="S1170" s="183">
        <v>5</v>
      </c>
      <c r="T1170" s="151">
        <f>IFERROR(S1170/O1161,"-")</f>
        <v>5.3763440860215055E-2</v>
      </c>
      <c r="U1170" s="186">
        <f t="shared" si="1150"/>
        <v>10904.2</v>
      </c>
      <c r="V1170" s="86">
        <f t="shared" si="1165"/>
        <v>8.4203435500168405E-4</v>
      </c>
      <c r="W1170" s="501"/>
      <c r="X1170" s="501"/>
      <c r="Y1170" s="101" t="s">
        <v>152</v>
      </c>
      <c r="Z1170" s="183">
        <v>0</v>
      </c>
      <c r="AA1170" s="151">
        <f>IFERROR(Z1170/W1161,"-")</f>
        <v>0</v>
      </c>
      <c r="AB1170" s="183">
        <v>0</v>
      </c>
      <c r="AC1170" s="151">
        <f>IFERROR(AB1170/X1161,"-")</f>
        <v>0</v>
      </c>
      <c r="AD1170" s="186" t="str">
        <f t="shared" si="1151"/>
        <v>-</v>
      </c>
      <c r="AE1170" s="86">
        <f t="shared" si="1166"/>
        <v>0</v>
      </c>
      <c r="AF1170" s="501"/>
      <c r="AG1170" s="501"/>
      <c r="AH1170" s="101" t="s">
        <v>152</v>
      </c>
      <c r="AI1170" s="183">
        <v>9430</v>
      </c>
      <c r="AJ1170" s="151">
        <f>IFERROR(AI1170/AF1161,"-")</f>
        <v>1.4967610123437546E-4</v>
      </c>
      <c r="AK1170" s="183">
        <v>5</v>
      </c>
      <c r="AL1170" s="151">
        <f>IFERROR(AK1170/AG1161,"-")</f>
        <v>8.1967213114754092E-2</v>
      </c>
      <c r="AM1170" s="186">
        <f t="shared" si="1152"/>
        <v>1886</v>
      </c>
      <c r="AN1170" s="86">
        <f t="shared" si="1167"/>
        <v>8.4203435500168405E-4</v>
      </c>
      <c r="AO1170" s="501"/>
      <c r="AP1170" s="520"/>
      <c r="AQ1170" s="101" t="s">
        <v>152</v>
      </c>
      <c r="AR1170" s="183">
        <f t="shared" si="1147"/>
        <v>254294</v>
      </c>
      <c r="AS1170" s="151">
        <f>IFERROR(AR1170/AO1161,"-")</f>
        <v>6.018745746630955E-4</v>
      </c>
      <c r="AT1170" s="183">
        <f t="shared" si="1148"/>
        <v>35</v>
      </c>
      <c r="AU1170" s="151">
        <f>IFERROR(AT1170/AP1161,"-")</f>
        <v>5.2710843373493979E-2</v>
      </c>
      <c r="AV1170" s="186">
        <f t="shared" si="1153"/>
        <v>7265.5428571428574</v>
      </c>
      <c r="AW1170" s="86">
        <f t="shared" si="1168"/>
        <v>5.8942404850117888E-3</v>
      </c>
      <c r="AX1170" s="98"/>
      <c r="AY1170" s="66"/>
      <c r="AZ1170" s="66"/>
      <c r="BA1170" s="66"/>
      <c r="BB1170" s="66"/>
      <c r="BC1170" s="66"/>
      <c r="BD1170" s="66"/>
      <c r="BE1170" s="66"/>
      <c r="BF1170" s="66"/>
      <c r="BG1170" s="66"/>
      <c r="BH1170" s="66"/>
      <c r="BI1170" s="66"/>
      <c r="BP1170" s="132"/>
      <c r="BQ1170" s="132"/>
      <c r="BR1170" s="132"/>
      <c r="BS1170" s="132"/>
      <c r="BU1170" s="66"/>
      <c r="BV1170" s="124"/>
    </row>
    <row r="1171" spans="2:74" s="10" customFormat="1" ht="14.25" customHeight="1">
      <c r="B1171" s="505"/>
      <c r="C1171" s="507"/>
      <c r="D1171" s="494"/>
      <c r="E1171" s="501"/>
      <c r="F1171" s="501"/>
      <c r="G1171" s="101" t="s">
        <v>153</v>
      </c>
      <c r="H1171" s="183">
        <v>54988</v>
      </c>
      <c r="I1171" s="151">
        <f>IFERROR(H1171/E1161,"-")</f>
        <v>1.8261993449952862E-4</v>
      </c>
      <c r="J1171" s="183">
        <v>4</v>
      </c>
      <c r="K1171" s="151">
        <f>IFERROR(J1171/F1161,"-")</f>
        <v>8.4033613445378148E-3</v>
      </c>
      <c r="L1171" s="186">
        <f t="shared" si="1149"/>
        <v>13747</v>
      </c>
      <c r="M1171" s="86">
        <f t="shared" si="1164"/>
        <v>6.7362748400134724E-4</v>
      </c>
      <c r="N1171" s="501"/>
      <c r="O1171" s="501"/>
      <c r="P1171" s="101" t="s">
        <v>153</v>
      </c>
      <c r="Q1171" s="183">
        <v>0</v>
      </c>
      <c r="R1171" s="151">
        <f>IFERROR(Q1171/N1161,"-")</f>
        <v>0</v>
      </c>
      <c r="S1171" s="183">
        <v>0</v>
      </c>
      <c r="T1171" s="151">
        <f>IFERROR(S1171/O1161,"-")</f>
        <v>0</v>
      </c>
      <c r="U1171" s="186" t="str">
        <f t="shared" si="1150"/>
        <v>-</v>
      </c>
      <c r="V1171" s="86">
        <f t="shared" si="1165"/>
        <v>0</v>
      </c>
      <c r="W1171" s="501"/>
      <c r="X1171" s="501"/>
      <c r="Y1171" s="101" t="s">
        <v>153</v>
      </c>
      <c r="Z1171" s="183">
        <v>0</v>
      </c>
      <c r="AA1171" s="151">
        <f>IFERROR(Z1171/W1161,"-")</f>
        <v>0</v>
      </c>
      <c r="AB1171" s="183">
        <v>0</v>
      </c>
      <c r="AC1171" s="151">
        <f>IFERROR(AB1171/X1161,"-")</f>
        <v>0</v>
      </c>
      <c r="AD1171" s="186" t="str">
        <f t="shared" si="1151"/>
        <v>-</v>
      </c>
      <c r="AE1171" s="86">
        <f t="shared" si="1166"/>
        <v>0</v>
      </c>
      <c r="AF1171" s="501"/>
      <c r="AG1171" s="501"/>
      <c r="AH1171" s="101" t="s">
        <v>153</v>
      </c>
      <c r="AI1171" s="183">
        <v>1745</v>
      </c>
      <c r="AJ1171" s="151">
        <f>IFERROR(AI1171/AF1161,"-")</f>
        <v>2.7697221278259299E-5</v>
      </c>
      <c r="AK1171" s="183">
        <v>1</v>
      </c>
      <c r="AL1171" s="151">
        <f>IFERROR(AK1171/AG1161,"-")</f>
        <v>1.6393442622950821E-2</v>
      </c>
      <c r="AM1171" s="186">
        <f t="shared" si="1152"/>
        <v>1745</v>
      </c>
      <c r="AN1171" s="86">
        <f t="shared" si="1167"/>
        <v>1.6840687100033681E-4</v>
      </c>
      <c r="AO1171" s="501"/>
      <c r="AP1171" s="520"/>
      <c r="AQ1171" s="101" t="s">
        <v>153</v>
      </c>
      <c r="AR1171" s="183">
        <f t="shared" si="1147"/>
        <v>56733</v>
      </c>
      <c r="AS1171" s="151">
        <f>IFERROR(AR1171/AO1161,"-")</f>
        <v>1.3427823796220673E-4</v>
      </c>
      <c r="AT1171" s="183">
        <f t="shared" si="1148"/>
        <v>5</v>
      </c>
      <c r="AU1171" s="151">
        <f>IFERROR(AT1171/AP1161,"-")</f>
        <v>7.5301204819277108E-3</v>
      </c>
      <c r="AV1171" s="186">
        <f t="shared" si="1153"/>
        <v>11346.6</v>
      </c>
      <c r="AW1171" s="86">
        <f t="shared" si="1168"/>
        <v>8.4203435500168405E-4</v>
      </c>
      <c r="AX1171" s="98"/>
      <c r="AY1171" s="66"/>
      <c r="AZ1171" s="66"/>
      <c r="BA1171" s="66"/>
      <c r="BB1171" s="66"/>
      <c r="BC1171" s="66"/>
      <c r="BD1171" s="66"/>
      <c r="BE1171" s="66"/>
      <c r="BF1171" s="66"/>
      <c r="BG1171" s="66"/>
      <c r="BH1171" s="66"/>
      <c r="BI1171" s="66"/>
      <c r="BP1171" s="132"/>
      <c r="BQ1171" s="132"/>
      <c r="BR1171" s="132"/>
      <c r="BS1171" s="132"/>
      <c r="BU1171" s="66"/>
      <c r="BV1171" s="124"/>
    </row>
    <row r="1172" spans="2:74" s="10" customFormat="1" ht="14.25" customHeight="1">
      <c r="B1172" s="505"/>
      <c r="C1172" s="507"/>
      <c r="D1172" s="494"/>
      <c r="E1172" s="501"/>
      <c r="F1172" s="501"/>
      <c r="G1172" s="101" t="s">
        <v>154</v>
      </c>
      <c r="H1172" s="183">
        <v>120675</v>
      </c>
      <c r="I1172" s="151">
        <f>IFERROR(H1172/E1161,"-")</f>
        <v>4.0077217930695088E-4</v>
      </c>
      <c r="J1172" s="183">
        <v>4</v>
      </c>
      <c r="K1172" s="151">
        <f>IFERROR(J1172/F1161,"-")</f>
        <v>8.4033613445378148E-3</v>
      </c>
      <c r="L1172" s="186">
        <f t="shared" si="1149"/>
        <v>30168.75</v>
      </c>
      <c r="M1172" s="86">
        <f t="shared" si="1164"/>
        <v>6.7362748400134724E-4</v>
      </c>
      <c r="N1172" s="501"/>
      <c r="O1172" s="501"/>
      <c r="P1172" s="101" t="s">
        <v>154</v>
      </c>
      <c r="Q1172" s="183">
        <v>0</v>
      </c>
      <c r="R1172" s="151">
        <f>IFERROR(Q1172/N1161,"-")</f>
        <v>0</v>
      </c>
      <c r="S1172" s="183">
        <v>0</v>
      </c>
      <c r="T1172" s="151">
        <f>IFERROR(S1172/O1161,"-")</f>
        <v>0</v>
      </c>
      <c r="U1172" s="186" t="str">
        <f t="shared" si="1150"/>
        <v>-</v>
      </c>
      <c r="V1172" s="86">
        <f t="shared" si="1165"/>
        <v>0</v>
      </c>
      <c r="W1172" s="501"/>
      <c r="X1172" s="501"/>
      <c r="Y1172" s="101" t="s">
        <v>154</v>
      </c>
      <c r="Z1172" s="183">
        <v>0</v>
      </c>
      <c r="AA1172" s="151">
        <f>IFERROR(Z1172/W1161,"-")</f>
        <v>0</v>
      </c>
      <c r="AB1172" s="183">
        <v>0</v>
      </c>
      <c r="AC1172" s="151">
        <f>IFERROR(AB1172/X1161,"-")</f>
        <v>0</v>
      </c>
      <c r="AD1172" s="186" t="str">
        <f t="shared" si="1151"/>
        <v>-</v>
      </c>
      <c r="AE1172" s="86">
        <f t="shared" si="1166"/>
        <v>0</v>
      </c>
      <c r="AF1172" s="501"/>
      <c r="AG1172" s="501"/>
      <c r="AH1172" s="101" t="s">
        <v>154</v>
      </c>
      <c r="AI1172" s="183">
        <v>11462</v>
      </c>
      <c r="AJ1172" s="151">
        <f>IFERROR(AI1172/AF1161,"-")</f>
        <v>1.8192868211542012E-4</v>
      </c>
      <c r="AK1172" s="183">
        <v>2</v>
      </c>
      <c r="AL1172" s="151">
        <f>IFERROR(AK1172/AG1161,"-")</f>
        <v>3.2786885245901641E-2</v>
      </c>
      <c r="AM1172" s="186">
        <f t="shared" si="1152"/>
        <v>5731</v>
      </c>
      <c r="AN1172" s="86">
        <f t="shared" si="1167"/>
        <v>3.3681374200067362E-4</v>
      </c>
      <c r="AO1172" s="501"/>
      <c r="AP1172" s="520"/>
      <c r="AQ1172" s="101" t="s">
        <v>154</v>
      </c>
      <c r="AR1172" s="183">
        <f t="shared" si="1147"/>
        <v>132137</v>
      </c>
      <c r="AS1172" s="151">
        <f>IFERROR(AR1172/AO1161,"-")</f>
        <v>3.1274784569143376E-4</v>
      </c>
      <c r="AT1172" s="183">
        <f t="shared" si="1148"/>
        <v>6</v>
      </c>
      <c r="AU1172" s="151">
        <f>IFERROR(AT1172/AP1161,"-")</f>
        <v>9.0361445783132526E-3</v>
      </c>
      <c r="AV1172" s="186">
        <f t="shared" si="1153"/>
        <v>22022.833333333332</v>
      </c>
      <c r="AW1172" s="86">
        <f t="shared" si="1168"/>
        <v>1.0104412260020209E-3</v>
      </c>
      <c r="AX1172" s="98"/>
      <c r="AY1172" s="66"/>
      <c r="AZ1172" s="66"/>
      <c r="BA1172" s="66"/>
      <c r="BB1172" s="66"/>
      <c r="BC1172" s="66"/>
      <c r="BD1172" s="66"/>
      <c r="BE1172" s="66"/>
      <c r="BF1172" s="66"/>
      <c r="BG1172" s="66"/>
      <c r="BH1172" s="66"/>
      <c r="BI1172" s="66"/>
      <c r="BP1172" s="132"/>
      <c r="BQ1172" s="132"/>
      <c r="BR1172" s="132"/>
      <c r="BS1172" s="132"/>
      <c r="BU1172" s="66"/>
      <c r="BV1172" s="124"/>
    </row>
    <row r="1173" spans="2:74" s="10" customFormat="1" ht="14.25" customHeight="1">
      <c r="B1173" s="505"/>
      <c r="C1173" s="507"/>
      <c r="D1173" s="494"/>
      <c r="E1173" s="501"/>
      <c r="F1173" s="501"/>
      <c r="G1173" s="101" t="s">
        <v>155</v>
      </c>
      <c r="H1173" s="183">
        <v>1099820</v>
      </c>
      <c r="I1173" s="151">
        <f>IFERROR(H1173/E1161,"-")</f>
        <v>3.6525979552133477E-3</v>
      </c>
      <c r="J1173" s="183">
        <v>34</v>
      </c>
      <c r="K1173" s="151">
        <f>IFERROR(J1173/F1161,"-")</f>
        <v>7.1428571428571425E-2</v>
      </c>
      <c r="L1173" s="186">
        <f t="shared" si="1149"/>
        <v>32347.647058823528</v>
      </c>
      <c r="M1173" s="86">
        <f t="shared" si="1164"/>
        <v>5.7258336140114515E-3</v>
      </c>
      <c r="N1173" s="501"/>
      <c r="O1173" s="501"/>
      <c r="P1173" s="101" t="s">
        <v>155</v>
      </c>
      <c r="Q1173" s="183">
        <v>826936</v>
      </c>
      <c r="R1173" s="151">
        <f>IFERROR(Q1173/N1161,"-")</f>
        <v>1.8310292021940396E-2</v>
      </c>
      <c r="S1173" s="183">
        <v>11</v>
      </c>
      <c r="T1173" s="151">
        <f>IFERROR(S1173/O1161,"-")</f>
        <v>0.11827956989247312</v>
      </c>
      <c r="U1173" s="186">
        <f t="shared" si="1150"/>
        <v>75176</v>
      </c>
      <c r="V1173" s="86">
        <f t="shared" si="1165"/>
        <v>1.8524755810037049E-3</v>
      </c>
      <c r="W1173" s="501"/>
      <c r="X1173" s="501"/>
      <c r="Y1173" s="101" t="s">
        <v>155</v>
      </c>
      <c r="Z1173" s="183">
        <v>71038</v>
      </c>
      <c r="AA1173" s="151">
        <f>IFERROR(Z1173/W1161,"-")</f>
        <v>5.3686476960038577E-3</v>
      </c>
      <c r="AB1173" s="183">
        <v>3</v>
      </c>
      <c r="AC1173" s="151">
        <f>IFERROR(AB1173/X1161,"-")</f>
        <v>8.8235294117647065E-2</v>
      </c>
      <c r="AD1173" s="186">
        <f t="shared" si="1151"/>
        <v>23679.333333333332</v>
      </c>
      <c r="AE1173" s="86">
        <f t="shared" si="1166"/>
        <v>5.0522061300101043E-4</v>
      </c>
      <c r="AF1173" s="501"/>
      <c r="AG1173" s="501"/>
      <c r="AH1173" s="101" t="s">
        <v>155</v>
      </c>
      <c r="AI1173" s="183">
        <v>1026481</v>
      </c>
      <c r="AJ1173" s="151">
        <f>IFERROR(AI1173/AF1161,"-")</f>
        <v>1.6292648363856094E-2</v>
      </c>
      <c r="AK1173" s="183">
        <v>9</v>
      </c>
      <c r="AL1173" s="151">
        <f>IFERROR(AK1173/AG1161,"-")</f>
        <v>0.14754098360655737</v>
      </c>
      <c r="AM1173" s="186">
        <f t="shared" si="1152"/>
        <v>114053.44444444444</v>
      </c>
      <c r="AN1173" s="86">
        <f t="shared" si="1167"/>
        <v>1.5156618390030313E-3</v>
      </c>
      <c r="AO1173" s="501"/>
      <c r="AP1173" s="520"/>
      <c r="AQ1173" s="101" t="s">
        <v>155</v>
      </c>
      <c r="AR1173" s="183">
        <f t="shared" si="1147"/>
        <v>3024275</v>
      </c>
      <c r="AS1173" s="151">
        <f>IFERROR(AR1173/AO1161,"-")</f>
        <v>7.1579912592874126E-3</v>
      </c>
      <c r="AT1173" s="183">
        <f t="shared" si="1148"/>
        <v>57</v>
      </c>
      <c r="AU1173" s="151">
        <f>IFERROR(AT1173/AP1161,"-")</f>
        <v>8.5843373493975902E-2</v>
      </c>
      <c r="AV1173" s="186">
        <f t="shared" si="1153"/>
        <v>53057.456140350878</v>
      </c>
      <c r="AW1173" s="86">
        <f t="shared" si="1168"/>
        <v>9.5991916470191986E-3</v>
      </c>
      <c r="AX1173" s="98"/>
      <c r="AY1173" s="66"/>
      <c r="AZ1173" s="66"/>
      <c r="BA1173" s="66"/>
      <c r="BB1173" s="66"/>
      <c r="BC1173" s="66"/>
      <c r="BD1173" s="66"/>
      <c r="BE1173" s="66"/>
      <c r="BF1173" s="66"/>
      <c r="BG1173" s="66"/>
      <c r="BH1173" s="66"/>
      <c r="BI1173" s="66"/>
      <c r="BP1173" s="132"/>
      <c r="BQ1173" s="132"/>
      <c r="BR1173" s="132"/>
      <c r="BS1173" s="132"/>
      <c r="BU1173" s="66"/>
      <c r="BV1173" s="124"/>
    </row>
    <row r="1174" spans="2:74" s="10" customFormat="1" ht="14.25" customHeight="1">
      <c r="B1174" s="505"/>
      <c r="C1174" s="507"/>
      <c r="D1174" s="494"/>
      <c r="E1174" s="501"/>
      <c r="F1174" s="501"/>
      <c r="G1174" s="101" t="s">
        <v>156</v>
      </c>
      <c r="H1174" s="183">
        <v>5760163</v>
      </c>
      <c r="I1174" s="151">
        <f>IFERROR(H1174/E1161,"-")</f>
        <v>1.9130002723623488E-2</v>
      </c>
      <c r="J1174" s="183">
        <v>36</v>
      </c>
      <c r="K1174" s="151">
        <f>IFERROR(J1174/F1161,"-")</f>
        <v>7.5630252100840331E-2</v>
      </c>
      <c r="L1174" s="186">
        <f t="shared" si="1149"/>
        <v>160004.52777777778</v>
      </c>
      <c r="M1174" s="86">
        <f t="shared" si="1164"/>
        <v>6.0626473560121252E-3</v>
      </c>
      <c r="N1174" s="501"/>
      <c r="O1174" s="501"/>
      <c r="P1174" s="101" t="s">
        <v>156</v>
      </c>
      <c r="Q1174" s="183">
        <v>487303</v>
      </c>
      <c r="R1174" s="151">
        <f>IFERROR(Q1174/N1161,"-")</f>
        <v>1.0790025144832998E-2</v>
      </c>
      <c r="S1174" s="183">
        <v>6</v>
      </c>
      <c r="T1174" s="151">
        <f>IFERROR(S1174/O1161,"-")</f>
        <v>6.4516129032258063E-2</v>
      </c>
      <c r="U1174" s="186">
        <f t="shared" si="1150"/>
        <v>81217.166666666672</v>
      </c>
      <c r="V1174" s="86">
        <f t="shared" si="1165"/>
        <v>1.0104412260020209E-3</v>
      </c>
      <c r="W1174" s="501"/>
      <c r="X1174" s="501"/>
      <c r="Y1174" s="101" t="s">
        <v>156</v>
      </c>
      <c r="Z1174" s="183">
        <v>77120</v>
      </c>
      <c r="AA1174" s="151">
        <f>IFERROR(Z1174/W1161,"-")</f>
        <v>5.8282906376279945E-3</v>
      </c>
      <c r="AB1174" s="183">
        <v>2</v>
      </c>
      <c r="AC1174" s="151">
        <f>IFERROR(AB1174/X1161,"-")</f>
        <v>5.8823529411764705E-2</v>
      </c>
      <c r="AD1174" s="186">
        <f t="shared" si="1151"/>
        <v>38560</v>
      </c>
      <c r="AE1174" s="86">
        <f t="shared" si="1166"/>
        <v>3.3681374200067362E-4</v>
      </c>
      <c r="AF1174" s="501"/>
      <c r="AG1174" s="501"/>
      <c r="AH1174" s="101" t="s">
        <v>156</v>
      </c>
      <c r="AI1174" s="183">
        <v>1082829</v>
      </c>
      <c r="AJ1174" s="151">
        <f>IFERROR(AI1174/AF1161,"-")</f>
        <v>1.7187022589980654E-2</v>
      </c>
      <c r="AK1174" s="183">
        <v>8</v>
      </c>
      <c r="AL1174" s="151">
        <f>IFERROR(AK1174/AG1161,"-")</f>
        <v>0.13114754098360656</v>
      </c>
      <c r="AM1174" s="186">
        <f t="shared" si="1152"/>
        <v>135353.625</v>
      </c>
      <c r="AN1174" s="86">
        <f t="shared" si="1167"/>
        <v>1.3472549680026945E-3</v>
      </c>
      <c r="AO1174" s="501"/>
      <c r="AP1174" s="520"/>
      <c r="AQ1174" s="101" t="s">
        <v>156</v>
      </c>
      <c r="AR1174" s="183">
        <f t="shared" si="1147"/>
        <v>7407415</v>
      </c>
      <c r="AS1174" s="151">
        <f>IFERROR(AR1174/AO1161,"-")</f>
        <v>1.7532205842363695E-2</v>
      </c>
      <c r="AT1174" s="183">
        <f t="shared" si="1148"/>
        <v>52</v>
      </c>
      <c r="AU1174" s="151">
        <f>IFERROR(AT1174/AP1161,"-")</f>
        <v>7.8313253012048195E-2</v>
      </c>
      <c r="AV1174" s="186">
        <f t="shared" si="1153"/>
        <v>142450.28846153847</v>
      </c>
      <c r="AW1174" s="86">
        <f t="shared" si="1168"/>
        <v>8.7571572920175141E-3</v>
      </c>
      <c r="AX1174" s="98"/>
      <c r="AY1174" s="66"/>
      <c r="AZ1174" s="66"/>
      <c r="BA1174" s="66"/>
      <c r="BB1174" s="66"/>
      <c r="BC1174" s="66"/>
      <c r="BD1174" s="66"/>
      <c r="BE1174" s="66"/>
      <c r="BF1174" s="66"/>
      <c r="BG1174" s="66"/>
      <c r="BH1174" s="66"/>
      <c r="BI1174" s="66"/>
      <c r="BP1174" s="132"/>
      <c r="BQ1174" s="132"/>
      <c r="BR1174" s="132"/>
      <c r="BS1174" s="132"/>
      <c r="BU1174" s="66"/>
      <c r="BV1174" s="124"/>
    </row>
    <row r="1175" spans="2:74" s="10" customFormat="1" ht="14.25" customHeight="1">
      <c r="B1175" s="505"/>
      <c r="C1175" s="507"/>
      <c r="D1175" s="494"/>
      <c r="E1175" s="501"/>
      <c r="F1175" s="501"/>
      <c r="G1175" s="101" t="s">
        <v>157</v>
      </c>
      <c r="H1175" s="183">
        <v>775289</v>
      </c>
      <c r="I1175" s="151">
        <f>IFERROR(H1175/E1161,"-")</f>
        <v>2.5748022550048199E-3</v>
      </c>
      <c r="J1175" s="183">
        <v>24</v>
      </c>
      <c r="K1175" s="151">
        <f>IFERROR(J1175/F1161,"-")</f>
        <v>5.0420168067226892E-2</v>
      </c>
      <c r="L1175" s="186">
        <f t="shared" si="1149"/>
        <v>32303.708333333332</v>
      </c>
      <c r="M1175" s="86">
        <f t="shared" si="1164"/>
        <v>4.0417649040080834E-3</v>
      </c>
      <c r="N1175" s="501"/>
      <c r="O1175" s="501"/>
      <c r="P1175" s="101" t="s">
        <v>157</v>
      </c>
      <c r="Q1175" s="183">
        <v>1188943</v>
      </c>
      <c r="R1175" s="151">
        <f>IFERROR(Q1175/N1161,"-")</f>
        <v>2.6325971450561928E-2</v>
      </c>
      <c r="S1175" s="183">
        <v>9</v>
      </c>
      <c r="T1175" s="151">
        <f>IFERROR(S1175/O1161,"-")</f>
        <v>9.6774193548387094E-2</v>
      </c>
      <c r="U1175" s="186">
        <f t="shared" si="1150"/>
        <v>132104.77777777778</v>
      </c>
      <c r="V1175" s="86">
        <f t="shared" si="1165"/>
        <v>1.5156618390030313E-3</v>
      </c>
      <c r="W1175" s="501"/>
      <c r="X1175" s="501"/>
      <c r="Y1175" s="101" t="s">
        <v>157</v>
      </c>
      <c r="Z1175" s="183">
        <v>51116</v>
      </c>
      <c r="AA1175" s="151">
        <f>IFERROR(Z1175/W1161,"-")</f>
        <v>3.8630563308219993E-3</v>
      </c>
      <c r="AB1175" s="183">
        <v>1</v>
      </c>
      <c r="AC1175" s="151">
        <f>IFERROR(AB1175/X1161,"-")</f>
        <v>2.9411764705882353E-2</v>
      </c>
      <c r="AD1175" s="186">
        <f t="shared" si="1151"/>
        <v>51116</v>
      </c>
      <c r="AE1175" s="86">
        <f t="shared" si="1166"/>
        <v>1.6840687100033681E-4</v>
      </c>
      <c r="AF1175" s="501"/>
      <c r="AG1175" s="501"/>
      <c r="AH1175" s="101" t="s">
        <v>157</v>
      </c>
      <c r="AI1175" s="183">
        <v>199238</v>
      </c>
      <c r="AJ1175" s="151">
        <f>IFERROR(AI1175/AF1161,"-")</f>
        <v>3.1623719043196714E-3</v>
      </c>
      <c r="AK1175" s="183">
        <v>6</v>
      </c>
      <c r="AL1175" s="151">
        <f>IFERROR(AK1175/AG1161,"-")</f>
        <v>9.8360655737704916E-2</v>
      </c>
      <c r="AM1175" s="186">
        <f t="shared" si="1152"/>
        <v>33206.333333333336</v>
      </c>
      <c r="AN1175" s="86">
        <f t="shared" si="1167"/>
        <v>1.0104412260020209E-3</v>
      </c>
      <c r="AO1175" s="501"/>
      <c r="AP1175" s="520"/>
      <c r="AQ1175" s="101" t="s">
        <v>157</v>
      </c>
      <c r="AR1175" s="183">
        <f t="shared" si="1147"/>
        <v>2214586</v>
      </c>
      <c r="AS1175" s="151">
        <f>IFERROR(AR1175/AO1161,"-")</f>
        <v>5.2415826044061049E-3</v>
      </c>
      <c r="AT1175" s="183">
        <f t="shared" si="1148"/>
        <v>40</v>
      </c>
      <c r="AU1175" s="151">
        <f>IFERROR(AT1175/AP1161,"-")</f>
        <v>6.0240963855421686E-2</v>
      </c>
      <c r="AV1175" s="186">
        <f t="shared" si="1153"/>
        <v>55364.65</v>
      </c>
      <c r="AW1175" s="86">
        <f t="shared" si="1168"/>
        <v>6.7362748400134724E-3</v>
      </c>
      <c r="AX1175" s="98"/>
      <c r="AY1175" s="66"/>
      <c r="AZ1175" s="66"/>
      <c r="BA1175" s="66"/>
      <c r="BB1175" s="66"/>
      <c r="BC1175" s="66"/>
      <c r="BD1175" s="66"/>
      <c r="BE1175" s="66"/>
      <c r="BF1175" s="66"/>
      <c r="BG1175" s="66"/>
      <c r="BH1175" s="66"/>
      <c r="BI1175" s="66"/>
      <c r="BP1175" s="132"/>
      <c r="BQ1175" s="132"/>
      <c r="BR1175" s="132"/>
      <c r="BS1175" s="132"/>
      <c r="BU1175" s="66"/>
      <c r="BV1175" s="124"/>
    </row>
    <row r="1176" spans="2:74" s="10" customFormat="1" ht="14.25" customHeight="1">
      <c r="B1176" s="505"/>
      <c r="C1176" s="507"/>
      <c r="D1176" s="494"/>
      <c r="E1176" s="501"/>
      <c r="F1176" s="501"/>
      <c r="G1176" s="102" t="s">
        <v>158</v>
      </c>
      <c r="H1176" s="184">
        <v>307701</v>
      </c>
      <c r="I1176" s="152">
        <f>IFERROR(H1176/E1161,"-")</f>
        <v>1.0219018052200382E-3</v>
      </c>
      <c r="J1176" s="184">
        <v>31</v>
      </c>
      <c r="K1176" s="152">
        <f>IFERROR(J1176/F1161,"-")</f>
        <v>6.5126050420168072E-2</v>
      </c>
      <c r="L1176" s="187">
        <f t="shared" si="1149"/>
        <v>9925.8387096774186</v>
      </c>
      <c r="M1176" s="87">
        <f t="shared" si="1164"/>
        <v>5.2206130010104415E-3</v>
      </c>
      <c r="N1176" s="501"/>
      <c r="O1176" s="501"/>
      <c r="P1176" s="102" t="s">
        <v>158</v>
      </c>
      <c r="Q1176" s="184">
        <v>10163</v>
      </c>
      <c r="R1176" s="152">
        <f>IFERROR(Q1176/N1161,"-")</f>
        <v>2.2503252708671557E-4</v>
      </c>
      <c r="S1176" s="184">
        <v>5</v>
      </c>
      <c r="T1176" s="152">
        <f>IFERROR(S1176/O1161,"-")</f>
        <v>5.3763440860215055E-2</v>
      </c>
      <c r="U1176" s="187">
        <f t="shared" si="1150"/>
        <v>2032.6</v>
      </c>
      <c r="V1176" s="87">
        <f t="shared" si="1165"/>
        <v>8.4203435500168405E-4</v>
      </c>
      <c r="W1176" s="501"/>
      <c r="X1176" s="501"/>
      <c r="Y1176" s="102" t="s">
        <v>158</v>
      </c>
      <c r="Z1176" s="184">
        <v>28993</v>
      </c>
      <c r="AA1176" s="152">
        <f>IFERROR(Z1176/W1161,"-")</f>
        <v>2.1911259135989165E-3</v>
      </c>
      <c r="AB1176" s="184">
        <v>4</v>
      </c>
      <c r="AC1176" s="152">
        <f>IFERROR(AB1176/X1161,"-")</f>
        <v>0.11764705882352941</v>
      </c>
      <c r="AD1176" s="187">
        <f t="shared" si="1151"/>
        <v>7248.25</v>
      </c>
      <c r="AE1176" s="87">
        <f t="shared" si="1166"/>
        <v>6.7362748400134724E-4</v>
      </c>
      <c r="AF1176" s="501"/>
      <c r="AG1176" s="501"/>
      <c r="AH1176" s="102" t="s">
        <v>158</v>
      </c>
      <c r="AI1176" s="184">
        <v>45990</v>
      </c>
      <c r="AJ1176" s="152">
        <f>IFERROR(AI1176/AF1161,"-")</f>
        <v>7.2996859976340702E-4</v>
      </c>
      <c r="AK1176" s="184">
        <v>5</v>
      </c>
      <c r="AL1176" s="152">
        <f>IFERROR(AK1176/AG1161,"-")</f>
        <v>8.1967213114754092E-2</v>
      </c>
      <c r="AM1176" s="187">
        <f t="shared" si="1152"/>
        <v>9198</v>
      </c>
      <c r="AN1176" s="87">
        <f t="shared" si="1167"/>
        <v>8.4203435500168405E-4</v>
      </c>
      <c r="AO1176" s="501"/>
      <c r="AP1176" s="520"/>
      <c r="AQ1176" s="102" t="s">
        <v>158</v>
      </c>
      <c r="AR1176" s="184">
        <f t="shared" si="1147"/>
        <v>392847</v>
      </c>
      <c r="AS1176" s="152">
        <f>IFERROR(AR1176/AO1161,"-")</f>
        <v>9.2980810020162918E-4</v>
      </c>
      <c r="AT1176" s="184">
        <f t="shared" si="1148"/>
        <v>45</v>
      </c>
      <c r="AU1176" s="152">
        <f>IFERROR(AT1176/AP1161,"-")</f>
        <v>6.7771084337349394E-2</v>
      </c>
      <c r="AV1176" s="187">
        <f t="shared" si="1153"/>
        <v>8729.9333333333325</v>
      </c>
      <c r="AW1176" s="87">
        <f t="shared" si="1168"/>
        <v>7.5783091950151569E-3</v>
      </c>
      <c r="AX1176" s="98"/>
      <c r="AY1176" s="66"/>
      <c r="AZ1176" s="66"/>
      <c r="BA1176" s="66"/>
      <c r="BB1176" s="66"/>
      <c r="BC1176" s="66"/>
      <c r="BD1176" s="66"/>
      <c r="BE1176" s="66"/>
      <c r="BF1176" s="66"/>
      <c r="BG1176" s="66"/>
      <c r="BH1176" s="66"/>
      <c r="BI1176" s="66"/>
      <c r="BP1176" s="132"/>
      <c r="BQ1176" s="132"/>
      <c r="BR1176" s="132"/>
      <c r="BS1176" s="132"/>
      <c r="BU1176" s="66"/>
      <c r="BV1176" s="124"/>
    </row>
    <row r="1177" spans="2:74" s="10" customFormat="1" ht="14.25" customHeight="1">
      <c r="B1177" s="505"/>
      <c r="C1177" s="508"/>
      <c r="D1177" s="495"/>
      <c r="E1177" s="502"/>
      <c r="F1177" s="502"/>
      <c r="G1177" s="103" t="s">
        <v>81</v>
      </c>
      <c r="H1177" s="174">
        <v>56898995</v>
      </c>
      <c r="I1177" s="152">
        <f>IFERROR(H1177/E1161,"-")</f>
        <v>0.18896651523948874</v>
      </c>
      <c r="J1177" s="184">
        <v>357</v>
      </c>
      <c r="K1177" s="152">
        <f>IFERROR(J1177/F1161,"-")</f>
        <v>0.75</v>
      </c>
      <c r="L1177" s="187">
        <f t="shared" si="1149"/>
        <v>159380.93837535015</v>
      </c>
      <c r="M1177" s="88">
        <f t="shared" si="1164"/>
        <v>6.0121252947120243E-2</v>
      </c>
      <c r="N1177" s="502"/>
      <c r="O1177" s="502"/>
      <c r="P1177" s="103" t="s">
        <v>81</v>
      </c>
      <c r="Q1177" s="174">
        <v>8053352</v>
      </c>
      <c r="R1177" s="152">
        <f>IFERROR(Q1177/N1161,"-")</f>
        <v>0.17831999922058989</v>
      </c>
      <c r="S1177" s="184">
        <v>69</v>
      </c>
      <c r="T1177" s="152">
        <f>IFERROR(S1177/O1161,"-")</f>
        <v>0.74193548387096775</v>
      </c>
      <c r="U1177" s="187">
        <f t="shared" si="1150"/>
        <v>116715.2463768116</v>
      </c>
      <c r="V1177" s="88">
        <f t="shared" si="1165"/>
        <v>1.162007409902324E-2</v>
      </c>
      <c r="W1177" s="502"/>
      <c r="X1177" s="502"/>
      <c r="Y1177" s="103" t="s">
        <v>81</v>
      </c>
      <c r="Z1177" s="174">
        <v>2102450</v>
      </c>
      <c r="AA1177" s="152">
        <f>IFERROR(Z1177/W1161,"-")</f>
        <v>0.15889120398185913</v>
      </c>
      <c r="AB1177" s="184">
        <v>28</v>
      </c>
      <c r="AC1177" s="152">
        <f>IFERROR(AB1177/X1161,"-")</f>
        <v>0.82352941176470584</v>
      </c>
      <c r="AD1177" s="187">
        <f t="shared" si="1151"/>
        <v>75087.5</v>
      </c>
      <c r="AE1177" s="88">
        <f t="shared" si="1166"/>
        <v>4.7153923880094307E-3</v>
      </c>
      <c r="AF1177" s="502"/>
      <c r="AG1177" s="502"/>
      <c r="AH1177" s="103" t="s">
        <v>81</v>
      </c>
      <c r="AI1177" s="174">
        <v>8673359</v>
      </c>
      <c r="AJ1177" s="152">
        <f>IFERROR(AI1177/AF1161,"-")</f>
        <v>0.13766644323712424</v>
      </c>
      <c r="AK1177" s="184">
        <v>48</v>
      </c>
      <c r="AL1177" s="152">
        <f>IFERROR(AK1177/AG1161,"-")</f>
        <v>0.78688524590163933</v>
      </c>
      <c r="AM1177" s="187">
        <f t="shared" si="1152"/>
        <v>180694.97916666666</v>
      </c>
      <c r="AN1177" s="88">
        <f t="shared" si="1167"/>
        <v>8.0835298080161669E-3</v>
      </c>
      <c r="AO1177" s="502"/>
      <c r="AP1177" s="521"/>
      <c r="AQ1177" s="103" t="s">
        <v>81</v>
      </c>
      <c r="AR1177" s="174">
        <f t="shared" si="1147"/>
        <v>75728156</v>
      </c>
      <c r="AS1177" s="152">
        <f>IFERROR(AR1177/AO1161,"-")</f>
        <v>0.17923683485461925</v>
      </c>
      <c r="AT1177" s="184">
        <f t="shared" si="1148"/>
        <v>502</v>
      </c>
      <c r="AU1177" s="152">
        <f>IFERROR(AT1177/AP1161,"-")</f>
        <v>0.75602409638554213</v>
      </c>
      <c r="AV1177" s="187">
        <f t="shared" si="1153"/>
        <v>150852.90039840637</v>
      </c>
      <c r="AW1177" s="88">
        <f t="shared" si="1168"/>
        <v>8.4540249242169074E-2</v>
      </c>
      <c r="AX1177" s="98"/>
      <c r="AY1177" s="66"/>
      <c r="AZ1177" s="66"/>
      <c r="BA1177" s="66"/>
      <c r="BB1177" s="66"/>
      <c r="BC1177" s="66"/>
      <c r="BD1177" s="66"/>
      <c r="BE1177" s="66"/>
      <c r="BF1177" s="66"/>
      <c r="BG1177" s="66"/>
      <c r="BH1177" s="66"/>
      <c r="BI1177" s="66"/>
      <c r="BP1177" s="132"/>
      <c r="BQ1177" s="132"/>
      <c r="BR1177" s="132"/>
      <c r="BS1177" s="132"/>
      <c r="BU1177" s="66"/>
      <c r="BV1177" s="124"/>
    </row>
    <row r="1178" spans="2:74" s="10" customFormat="1" ht="14.25" customHeight="1">
      <c r="B1178" s="505">
        <v>70</v>
      </c>
      <c r="C1178" s="506" t="s">
        <v>54</v>
      </c>
      <c r="D1178" s="493">
        <f>BL74</f>
        <v>1039</v>
      </c>
      <c r="E1178" s="503">
        <f t="shared" ref="E1178" si="1169">VLOOKUP(C1178,$AY$5:$BI$78,2,0)</f>
        <v>90618270</v>
      </c>
      <c r="F1178" s="503">
        <f t="shared" ref="F1178" si="1170">VLOOKUP(C1178,$AY$5:$BI$78,7,0)</f>
        <v>118</v>
      </c>
      <c r="G1178" s="99" t="s">
        <v>144</v>
      </c>
      <c r="H1178" s="182">
        <v>1822558</v>
      </c>
      <c r="I1178" s="150">
        <f>IFERROR(H1178/E1178,"-")</f>
        <v>2.0112478421845839E-2</v>
      </c>
      <c r="J1178" s="182">
        <v>18</v>
      </c>
      <c r="K1178" s="150">
        <f>IFERROR(J1178/F1178,"-")</f>
        <v>0.15254237288135594</v>
      </c>
      <c r="L1178" s="185">
        <f t="shared" si="1149"/>
        <v>101253.22222222222</v>
      </c>
      <c r="M1178" s="85">
        <f>IFERROR(J1178/$BL$74,0)</f>
        <v>1.7324350336862367E-2</v>
      </c>
      <c r="N1178" s="503">
        <f t="shared" ref="N1178" si="1171">VLOOKUP(C1178,$AY$5:$BI$78,3,0)</f>
        <v>17329300</v>
      </c>
      <c r="O1178" s="503">
        <f t="shared" ref="O1178" si="1172">VLOOKUP(C1178,$AY$5:$BI$78,8,0)</f>
        <v>15</v>
      </c>
      <c r="P1178" s="99" t="s">
        <v>144</v>
      </c>
      <c r="Q1178" s="182">
        <v>111613</v>
      </c>
      <c r="R1178" s="150">
        <f>IFERROR(Q1178/N1178,"-")</f>
        <v>6.4407102421909709E-3</v>
      </c>
      <c r="S1178" s="182">
        <v>4</v>
      </c>
      <c r="T1178" s="150">
        <f>IFERROR(S1178/O1178,"-")</f>
        <v>0.26666666666666666</v>
      </c>
      <c r="U1178" s="185">
        <f t="shared" si="1150"/>
        <v>27903.25</v>
      </c>
      <c r="V1178" s="85">
        <f>IFERROR(S1178/$BL$74,0)</f>
        <v>3.8498556304138597E-3</v>
      </c>
      <c r="W1178" s="503">
        <f t="shared" ref="W1178" si="1173">VLOOKUP(C1178,$AY$5:$BI$78,4,0)</f>
        <v>2865070</v>
      </c>
      <c r="X1178" s="503">
        <f t="shared" ref="X1178" si="1174">VLOOKUP(C1178,$AY$5:$BI$78,9,0)</f>
        <v>4</v>
      </c>
      <c r="Y1178" s="99" t="s">
        <v>144</v>
      </c>
      <c r="Z1178" s="182">
        <v>0</v>
      </c>
      <c r="AA1178" s="150">
        <f>IFERROR(Z1178/W1178,"-")</f>
        <v>0</v>
      </c>
      <c r="AB1178" s="182">
        <v>0</v>
      </c>
      <c r="AC1178" s="150">
        <f>IFERROR(AB1178/X1178,"-")</f>
        <v>0</v>
      </c>
      <c r="AD1178" s="185" t="str">
        <f t="shared" si="1151"/>
        <v>-</v>
      </c>
      <c r="AE1178" s="85">
        <f>IFERROR(AB1178/$BL$74,0)</f>
        <v>0</v>
      </c>
      <c r="AF1178" s="503">
        <f t="shared" ref="AF1178" si="1175">VLOOKUP(C1178,$AY$5:$BI$78,5,0)</f>
        <v>7259840</v>
      </c>
      <c r="AG1178" s="503">
        <f t="shared" ref="AG1178" si="1176">VLOOKUP(C1178,$AY$5:$BI$78,10,0)</f>
        <v>9</v>
      </c>
      <c r="AH1178" s="99" t="s">
        <v>144</v>
      </c>
      <c r="AI1178" s="182">
        <v>77324</v>
      </c>
      <c r="AJ1178" s="150">
        <f>IFERROR(AI1178/AF1178,"-")</f>
        <v>1.0650923436329176E-2</v>
      </c>
      <c r="AK1178" s="182">
        <v>4</v>
      </c>
      <c r="AL1178" s="150">
        <f>IFERROR(AK1178/AG1178,"-")</f>
        <v>0.44444444444444442</v>
      </c>
      <c r="AM1178" s="185">
        <f t="shared" si="1152"/>
        <v>19331</v>
      </c>
      <c r="AN1178" s="85">
        <f>IFERROR(AK1178/$BL$74,0)</f>
        <v>3.8498556304138597E-3</v>
      </c>
      <c r="AO1178" s="503">
        <f t="shared" ref="AO1178" si="1177">VLOOKUP(C1178,$AY$5:$BI$78,6,0)</f>
        <v>118072480</v>
      </c>
      <c r="AP1178" s="519">
        <f t="shared" ref="AP1178" si="1178">VLOOKUP(C1178,$AY$5:$BI$78,11,0)</f>
        <v>146</v>
      </c>
      <c r="AQ1178" s="99" t="s">
        <v>144</v>
      </c>
      <c r="AR1178" s="182">
        <f t="shared" si="1147"/>
        <v>2011495</v>
      </c>
      <c r="AS1178" s="150">
        <f>IFERROR(AR1178/AO1178,"-")</f>
        <v>1.7036103586542773E-2</v>
      </c>
      <c r="AT1178" s="182">
        <f t="shared" si="1148"/>
        <v>26</v>
      </c>
      <c r="AU1178" s="150">
        <f>IFERROR(AT1178/AP1178,"-")</f>
        <v>0.17808219178082191</v>
      </c>
      <c r="AV1178" s="185">
        <f t="shared" si="1153"/>
        <v>77365.192307692312</v>
      </c>
      <c r="AW1178" s="85">
        <f>IFERROR(AT1178/$BL$74,0)</f>
        <v>2.5024061597690085E-2</v>
      </c>
      <c r="AX1178" s="98"/>
      <c r="AY1178" s="66"/>
      <c r="AZ1178" s="66"/>
      <c r="BA1178" s="66"/>
      <c r="BB1178" s="66"/>
      <c r="BC1178" s="66"/>
      <c r="BD1178" s="66"/>
      <c r="BE1178" s="66"/>
      <c r="BF1178" s="66"/>
      <c r="BG1178" s="66"/>
      <c r="BH1178" s="66"/>
      <c r="BI1178" s="66"/>
      <c r="BP1178" s="132"/>
      <c r="BQ1178" s="132"/>
      <c r="BR1178" s="132"/>
      <c r="BS1178" s="132"/>
      <c r="BU1178" s="66"/>
      <c r="BV1178" s="124"/>
    </row>
    <row r="1179" spans="2:74" s="10" customFormat="1" ht="14.25" customHeight="1">
      <c r="B1179" s="505"/>
      <c r="C1179" s="507"/>
      <c r="D1179" s="494"/>
      <c r="E1179" s="501"/>
      <c r="F1179" s="501"/>
      <c r="G1179" s="100" t="s">
        <v>145</v>
      </c>
      <c r="H1179" s="183">
        <v>1158556</v>
      </c>
      <c r="I1179" s="151">
        <f>IFERROR(H1179/E1178,"-")</f>
        <v>1.2785015648610374E-2</v>
      </c>
      <c r="J1179" s="183">
        <v>38</v>
      </c>
      <c r="K1179" s="151">
        <f>IFERROR(J1179/F1178,"-")</f>
        <v>0.32203389830508472</v>
      </c>
      <c r="L1179" s="186">
        <f t="shared" si="1149"/>
        <v>30488.315789473683</v>
      </c>
      <c r="M1179" s="86">
        <f t="shared" ref="M1179:M1194" si="1179">IFERROR(J1179/$BL$74,0)</f>
        <v>3.6573628488931663E-2</v>
      </c>
      <c r="N1179" s="501"/>
      <c r="O1179" s="501"/>
      <c r="P1179" s="100" t="s">
        <v>145</v>
      </c>
      <c r="Q1179" s="183">
        <v>83333</v>
      </c>
      <c r="R1179" s="151">
        <f>IFERROR(Q1179/N1178,"-")</f>
        <v>4.8087920458414358E-3</v>
      </c>
      <c r="S1179" s="183">
        <v>4</v>
      </c>
      <c r="T1179" s="151">
        <f>IFERROR(S1179/O1178,"-")</f>
        <v>0.26666666666666666</v>
      </c>
      <c r="U1179" s="186">
        <f t="shared" si="1150"/>
        <v>20833.25</v>
      </c>
      <c r="V1179" s="86">
        <f t="shared" ref="V1179:V1194" si="1180">IFERROR(S1179/$BL$74,0)</f>
        <v>3.8498556304138597E-3</v>
      </c>
      <c r="W1179" s="501"/>
      <c r="X1179" s="501"/>
      <c r="Y1179" s="100" t="s">
        <v>145</v>
      </c>
      <c r="Z1179" s="183">
        <v>37277</v>
      </c>
      <c r="AA1179" s="151">
        <f>IFERROR(Z1179/W1178,"-")</f>
        <v>1.3010851392810647E-2</v>
      </c>
      <c r="AB1179" s="183">
        <v>2</v>
      </c>
      <c r="AC1179" s="151">
        <f>IFERROR(AB1179/X1178,"-")</f>
        <v>0.5</v>
      </c>
      <c r="AD1179" s="186">
        <f t="shared" si="1151"/>
        <v>18638.5</v>
      </c>
      <c r="AE1179" s="86">
        <f t="shared" ref="AE1179:AE1194" si="1181">IFERROR(AB1179/$BL$74,0)</f>
        <v>1.9249278152069298E-3</v>
      </c>
      <c r="AF1179" s="501"/>
      <c r="AG1179" s="501"/>
      <c r="AH1179" s="100" t="s">
        <v>145</v>
      </c>
      <c r="AI1179" s="183">
        <v>63313</v>
      </c>
      <c r="AJ1179" s="151">
        <f>IFERROR(AI1179/AF1178,"-")</f>
        <v>8.7209910962225065E-3</v>
      </c>
      <c r="AK1179" s="183">
        <v>3</v>
      </c>
      <c r="AL1179" s="151">
        <f>IFERROR(AK1179/AG1178,"-")</f>
        <v>0.33333333333333331</v>
      </c>
      <c r="AM1179" s="186">
        <f t="shared" si="1152"/>
        <v>21104.333333333332</v>
      </c>
      <c r="AN1179" s="86">
        <f t="shared" ref="AN1179:AN1194" si="1182">IFERROR(AK1179/$BL$74,0)</f>
        <v>2.8873917228103944E-3</v>
      </c>
      <c r="AO1179" s="501"/>
      <c r="AP1179" s="520"/>
      <c r="AQ1179" s="100" t="s">
        <v>145</v>
      </c>
      <c r="AR1179" s="183">
        <f t="shared" si="1147"/>
        <v>1342479</v>
      </c>
      <c r="AS1179" s="151">
        <f>IFERROR(AR1179/AO1178,"-")</f>
        <v>1.1369956826518762E-2</v>
      </c>
      <c r="AT1179" s="183">
        <f t="shared" si="1148"/>
        <v>47</v>
      </c>
      <c r="AU1179" s="151">
        <f>IFERROR(AT1179/AP1178,"-")</f>
        <v>0.32191780821917809</v>
      </c>
      <c r="AV1179" s="186">
        <f t="shared" si="1153"/>
        <v>28563.382978723403</v>
      </c>
      <c r="AW1179" s="86">
        <f t="shared" ref="AW1179:AW1194" si="1183">IFERROR(AT1179/$BL$74,0)</f>
        <v>4.523580365736285E-2</v>
      </c>
      <c r="AX1179" s="98"/>
      <c r="AY1179" s="66"/>
      <c r="AZ1179" s="66"/>
      <c r="BA1179" s="66"/>
      <c r="BB1179" s="66"/>
      <c r="BC1179" s="66"/>
      <c r="BD1179" s="66"/>
      <c r="BE1179" s="66"/>
      <c r="BF1179" s="66"/>
      <c r="BG1179" s="66"/>
      <c r="BH1179" s="66"/>
      <c r="BI1179" s="66"/>
      <c r="BP1179" s="132"/>
      <c r="BQ1179" s="132"/>
      <c r="BR1179" s="132"/>
      <c r="BS1179" s="132"/>
      <c r="BU1179" s="66"/>
      <c r="BV1179" s="124"/>
    </row>
    <row r="1180" spans="2:74" s="10" customFormat="1" ht="14.25" customHeight="1">
      <c r="B1180" s="505"/>
      <c r="C1180" s="507"/>
      <c r="D1180" s="494"/>
      <c r="E1180" s="501"/>
      <c r="F1180" s="501"/>
      <c r="G1180" s="101" t="s">
        <v>146</v>
      </c>
      <c r="H1180" s="183">
        <v>1168955</v>
      </c>
      <c r="I1180" s="151">
        <f>IFERROR(H1180/E1178,"-")</f>
        <v>1.2899771756843294E-2</v>
      </c>
      <c r="J1180" s="183">
        <v>36</v>
      </c>
      <c r="K1180" s="151">
        <f>IFERROR(J1180/F1178,"-")</f>
        <v>0.30508474576271188</v>
      </c>
      <c r="L1180" s="186">
        <f t="shared" si="1149"/>
        <v>32470.972222222223</v>
      </c>
      <c r="M1180" s="86">
        <f t="shared" si="1179"/>
        <v>3.4648700673724733E-2</v>
      </c>
      <c r="N1180" s="501"/>
      <c r="O1180" s="501"/>
      <c r="P1180" s="101" t="s">
        <v>146</v>
      </c>
      <c r="Q1180" s="183">
        <v>89005</v>
      </c>
      <c r="R1180" s="151">
        <f>IFERROR(Q1180/N1178,"-")</f>
        <v>5.1360989768773121E-3</v>
      </c>
      <c r="S1180" s="183">
        <v>5</v>
      </c>
      <c r="T1180" s="151">
        <f>IFERROR(S1180/O1178,"-")</f>
        <v>0.33333333333333331</v>
      </c>
      <c r="U1180" s="186">
        <f t="shared" si="1150"/>
        <v>17801</v>
      </c>
      <c r="V1180" s="86">
        <f t="shared" si="1180"/>
        <v>4.8123195380173241E-3</v>
      </c>
      <c r="W1180" s="501"/>
      <c r="X1180" s="501"/>
      <c r="Y1180" s="101" t="s">
        <v>146</v>
      </c>
      <c r="Z1180" s="183">
        <v>0</v>
      </c>
      <c r="AA1180" s="151">
        <f>IFERROR(Z1180/W1178,"-")</f>
        <v>0</v>
      </c>
      <c r="AB1180" s="183">
        <v>0</v>
      </c>
      <c r="AC1180" s="151">
        <f>IFERROR(AB1180/X1178,"-")</f>
        <v>0</v>
      </c>
      <c r="AD1180" s="186" t="str">
        <f t="shared" si="1151"/>
        <v>-</v>
      </c>
      <c r="AE1180" s="86">
        <f t="shared" si="1181"/>
        <v>0</v>
      </c>
      <c r="AF1180" s="501"/>
      <c r="AG1180" s="501"/>
      <c r="AH1180" s="101" t="s">
        <v>146</v>
      </c>
      <c r="AI1180" s="183">
        <v>5774</v>
      </c>
      <c r="AJ1180" s="151">
        <f>IFERROR(AI1180/AF1178,"-")</f>
        <v>7.9533433243707849E-4</v>
      </c>
      <c r="AK1180" s="183">
        <v>2</v>
      </c>
      <c r="AL1180" s="151">
        <f>IFERROR(AK1180/AG1178,"-")</f>
        <v>0.22222222222222221</v>
      </c>
      <c r="AM1180" s="186">
        <f t="shared" si="1152"/>
        <v>2887</v>
      </c>
      <c r="AN1180" s="86">
        <f t="shared" si="1182"/>
        <v>1.9249278152069298E-3</v>
      </c>
      <c r="AO1180" s="501"/>
      <c r="AP1180" s="520"/>
      <c r="AQ1180" s="101" t="s">
        <v>146</v>
      </c>
      <c r="AR1180" s="183">
        <f t="shared" si="1147"/>
        <v>1263734</v>
      </c>
      <c r="AS1180" s="151">
        <f>IFERROR(AR1180/AO1178,"-")</f>
        <v>1.0703035965705134E-2</v>
      </c>
      <c r="AT1180" s="183">
        <f t="shared" si="1148"/>
        <v>43</v>
      </c>
      <c r="AU1180" s="151">
        <f>IFERROR(AT1180/AP1178,"-")</f>
        <v>0.29452054794520549</v>
      </c>
      <c r="AV1180" s="186">
        <f t="shared" si="1153"/>
        <v>29389.162790697676</v>
      </c>
      <c r="AW1180" s="86">
        <f t="shared" si="1183"/>
        <v>4.138594802694899E-2</v>
      </c>
      <c r="AX1180" s="98"/>
      <c r="AY1180" s="66"/>
      <c r="AZ1180" s="66"/>
      <c r="BA1180" s="66"/>
      <c r="BB1180" s="66"/>
      <c r="BC1180" s="66"/>
      <c r="BD1180" s="66"/>
      <c r="BE1180" s="66"/>
      <c r="BF1180" s="66"/>
      <c r="BG1180" s="66"/>
      <c r="BH1180" s="66"/>
      <c r="BI1180" s="66"/>
      <c r="BP1180" s="132"/>
      <c r="BQ1180" s="132"/>
      <c r="BR1180" s="132"/>
      <c r="BS1180" s="132"/>
      <c r="BU1180" s="66"/>
      <c r="BV1180" s="124"/>
    </row>
    <row r="1181" spans="2:74" s="10" customFormat="1" ht="14.25" customHeight="1">
      <c r="B1181" s="505"/>
      <c r="C1181" s="507"/>
      <c r="D1181" s="494"/>
      <c r="E1181" s="501"/>
      <c r="F1181" s="501"/>
      <c r="G1181" s="101" t="s">
        <v>147</v>
      </c>
      <c r="H1181" s="183">
        <v>26909</v>
      </c>
      <c r="I1181" s="151">
        <f>IFERROR(H1181/E1178,"-")</f>
        <v>2.9694894859502393E-4</v>
      </c>
      <c r="J1181" s="183">
        <v>2</v>
      </c>
      <c r="K1181" s="151">
        <f>IFERROR(J1181/F1178,"-")</f>
        <v>1.6949152542372881E-2</v>
      </c>
      <c r="L1181" s="186">
        <f t="shared" si="1149"/>
        <v>13454.5</v>
      </c>
      <c r="M1181" s="86">
        <f t="shared" si="1179"/>
        <v>1.9249278152069298E-3</v>
      </c>
      <c r="N1181" s="501"/>
      <c r="O1181" s="501"/>
      <c r="P1181" s="101" t="s">
        <v>147</v>
      </c>
      <c r="Q1181" s="183">
        <v>15683</v>
      </c>
      <c r="R1181" s="151">
        <f>IFERROR(Q1181/N1178,"-")</f>
        <v>9.0499904785536634E-4</v>
      </c>
      <c r="S1181" s="183">
        <v>2</v>
      </c>
      <c r="T1181" s="151">
        <f>IFERROR(S1181/O1178,"-")</f>
        <v>0.13333333333333333</v>
      </c>
      <c r="U1181" s="186">
        <f t="shared" si="1150"/>
        <v>7841.5</v>
      </c>
      <c r="V1181" s="86">
        <f t="shared" si="1180"/>
        <v>1.9249278152069298E-3</v>
      </c>
      <c r="W1181" s="501"/>
      <c r="X1181" s="501"/>
      <c r="Y1181" s="101" t="s">
        <v>147</v>
      </c>
      <c r="Z1181" s="183">
        <v>0</v>
      </c>
      <c r="AA1181" s="151">
        <f>IFERROR(Z1181/W1178,"-")</f>
        <v>0</v>
      </c>
      <c r="AB1181" s="183">
        <v>0</v>
      </c>
      <c r="AC1181" s="151">
        <f>IFERROR(AB1181/X1178,"-")</f>
        <v>0</v>
      </c>
      <c r="AD1181" s="186" t="str">
        <f t="shared" si="1151"/>
        <v>-</v>
      </c>
      <c r="AE1181" s="86">
        <f t="shared" si="1181"/>
        <v>0</v>
      </c>
      <c r="AF1181" s="501"/>
      <c r="AG1181" s="501"/>
      <c r="AH1181" s="101" t="s">
        <v>147</v>
      </c>
      <c r="AI1181" s="183">
        <v>5180</v>
      </c>
      <c r="AJ1181" s="151">
        <f>IFERROR(AI1181/AF1178,"-")</f>
        <v>7.1351434742363473E-4</v>
      </c>
      <c r="AK1181" s="183">
        <v>1</v>
      </c>
      <c r="AL1181" s="151">
        <f>IFERROR(AK1181/AG1178,"-")</f>
        <v>0.1111111111111111</v>
      </c>
      <c r="AM1181" s="186">
        <f t="shared" si="1152"/>
        <v>5180</v>
      </c>
      <c r="AN1181" s="86">
        <f t="shared" si="1182"/>
        <v>9.6246390760346492E-4</v>
      </c>
      <c r="AO1181" s="501"/>
      <c r="AP1181" s="520"/>
      <c r="AQ1181" s="101" t="s">
        <v>147</v>
      </c>
      <c r="AR1181" s="183">
        <f t="shared" si="1147"/>
        <v>47772</v>
      </c>
      <c r="AS1181" s="151">
        <f>IFERROR(AR1181/AO1178,"-")</f>
        <v>4.0459893787273715E-4</v>
      </c>
      <c r="AT1181" s="183">
        <f t="shared" si="1148"/>
        <v>5</v>
      </c>
      <c r="AU1181" s="151">
        <f>IFERROR(AT1181/AP1178,"-")</f>
        <v>3.4246575342465752E-2</v>
      </c>
      <c r="AV1181" s="186">
        <f t="shared" si="1153"/>
        <v>9554.4</v>
      </c>
      <c r="AW1181" s="86">
        <f t="shared" si="1183"/>
        <v>4.8123195380173241E-3</v>
      </c>
      <c r="AX1181" s="98"/>
      <c r="AY1181" s="66"/>
      <c r="AZ1181" s="66"/>
      <c r="BA1181" s="66"/>
      <c r="BB1181" s="66"/>
      <c r="BC1181" s="66"/>
      <c r="BD1181" s="66"/>
      <c r="BE1181" s="66"/>
      <c r="BF1181" s="66"/>
      <c r="BG1181" s="66"/>
      <c r="BH1181" s="66"/>
      <c r="BI1181" s="66"/>
      <c r="BP1181" s="132"/>
      <c r="BQ1181" s="132"/>
      <c r="BR1181" s="132"/>
      <c r="BS1181" s="132"/>
      <c r="BU1181" s="66"/>
      <c r="BV1181" s="124"/>
    </row>
    <row r="1182" spans="2:74" s="10" customFormat="1" ht="14.25" customHeight="1">
      <c r="B1182" s="505"/>
      <c r="C1182" s="507"/>
      <c r="D1182" s="494"/>
      <c r="E1182" s="501"/>
      <c r="F1182" s="501"/>
      <c r="G1182" s="101" t="s">
        <v>148</v>
      </c>
      <c r="H1182" s="183">
        <v>3458872</v>
      </c>
      <c r="I1182" s="151">
        <f>IFERROR(H1182/E1178,"-")</f>
        <v>3.8169698009021799E-2</v>
      </c>
      <c r="J1182" s="183">
        <v>47</v>
      </c>
      <c r="K1182" s="151">
        <f>IFERROR(J1182/F1178,"-")</f>
        <v>0.39830508474576271</v>
      </c>
      <c r="L1182" s="186">
        <f t="shared" si="1149"/>
        <v>73593.02127659574</v>
      </c>
      <c r="M1182" s="86">
        <f t="shared" si="1179"/>
        <v>4.523580365736285E-2</v>
      </c>
      <c r="N1182" s="501"/>
      <c r="O1182" s="501"/>
      <c r="P1182" s="101" t="s">
        <v>148</v>
      </c>
      <c r="Q1182" s="183">
        <v>126442</v>
      </c>
      <c r="R1182" s="151">
        <f>IFERROR(Q1182/N1178,"-")</f>
        <v>7.2964285920377623E-3</v>
      </c>
      <c r="S1182" s="183">
        <v>6</v>
      </c>
      <c r="T1182" s="151">
        <f>IFERROR(S1182/O1178,"-")</f>
        <v>0.4</v>
      </c>
      <c r="U1182" s="186">
        <f t="shared" si="1150"/>
        <v>21073.666666666668</v>
      </c>
      <c r="V1182" s="86">
        <f t="shared" si="1180"/>
        <v>5.7747834456207889E-3</v>
      </c>
      <c r="W1182" s="501"/>
      <c r="X1182" s="501"/>
      <c r="Y1182" s="101" t="s">
        <v>148</v>
      </c>
      <c r="Z1182" s="183">
        <v>1112038</v>
      </c>
      <c r="AA1182" s="151">
        <f>IFERROR(Z1182/W1178,"-")</f>
        <v>0.38813641551515321</v>
      </c>
      <c r="AB1182" s="183">
        <v>3</v>
      </c>
      <c r="AC1182" s="151">
        <f>IFERROR(AB1182/X1178,"-")</f>
        <v>0.75</v>
      </c>
      <c r="AD1182" s="186">
        <f t="shared" si="1151"/>
        <v>370679.33333333331</v>
      </c>
      <c r="AE1182" s="86">
        <f t="shared" si="1181"/>
        <v>2.8873917228103944E-3</v>
      </c>
      <c r="AF1182" s="501"/>
      <c r="AG1182" s="501"/>
      <c r="AH1182" s="101" t="s">
        <v>148</v>
      </c>
      <c r="AI1182" s="183">
        <v>105622</v>
      </c>
      <c r="AJ1182" s="151">
        <f>IFERROR(AI1182/AF1178,"-")</f>
        <v>1.4548805483316437E-2</v>
      </c>
      <c r="AK1182" s="183">
        <v>4</v>
      </c>
      <c r="AL1182" s="151">
        <f>IFERROR(AK1182/AG1178,"-")</f>
        <v>0.44444444444444442</v>
      </c>
      <c r="AM1182" s="186">
        <f t="shared" si="1152"/>
        <v>26405.5</v>
      </c>
      <c r="AN1182" s="86">
        <f t="shared" si="1182"/>
        <v>3.8498556304138597E-3</v>
      </c>
      <c r="AO1182" s="501"/>
      <c r="AP1182" s="520"/>
      <c r="AQ1182" s="101" t="s">
        <v>148</v>
      </c>
      <c r="AR1182" s="183">
        <f t="shared" si="1147"/>
        <v>4802974</v>
      </c>
      <c r="AS1182" s="151">
        <f>IFERROR(AR1182/AO1178,"-")</f>
        <v>4.0678183434446367E-2</v>
      </c>
      <c r="AT1182" s="183">
        <f t="shared" si="1148"/>
        <v>60</v>
      </c>
      <c r="AU1182" s="151">
        <f>IFERROR(AT1182/AP1178,"-")</f>
        <v>0.41095890410958902</v>
      </c>
      <c r="AV1182" s="186">
        <f t="shared" si="1153"/>
        <v>80049.566666666666</v>
      </c>
      <c r="AW1182" s="86">
        <f t="shared" si="1183"/>
        <v>5.7747834456207889E-2</v>
      </c>
      <c r="AX1182" s="98"/>
      <c r="AY1182" s="66"/>
      <c r="AZ1182" s="66"/>
      <c r="BA1182" s="66"/>
      <c r="BB1182" s="66"/>
      <c r="BC1182" s="66"/>
      <c r="BD1182" s="66"/>
      <c r="BE1182" s="66"/>
      <c r="BF1182" s="66"/>
      <c r="BG1182" s="66"/>
      <c r="BH1182" s="66"/>
      <c r="BI1182" s="66"/>
      <c r="BP1182" s="132"/>
      <c r="BQ1182" s="132"/>
      <c r="BR1182" s="132"/>
      <c r="BS1182" s="132"/>
      <c r="BU1182" s="66"/>
      <c r="BV1182" s="124"/>
    </row>
    <row r="1183" spans="2:74" s="10" customFormat="1" ht="14.25" customHeight="1">
      <c r="B1183" s="505"/>
      <c r="C1183" s="507"/>
      <c r="D1183" s="494"/>
      <c r="E1183" s="501"/>
      <c r="F1183" s="501"/>
      <c r="G1183" s="101" t="s">
        <v>149</v>
      </c>
      <c r="H1183" s="183">
        <v>2613686</v>
      </c>
      <c r="I1183" s="151">
        <f>IFERROR(H1183/E1178,"-")</f>
        <v>2.8842815030567237E-2</v>
      </c>
      <c r="J1183" s="183">
        <v>50</v>
      </c>
      <c r="K1183" s="151">
        <f>IFERROR(J1183/F1178,"-")</f>
        <v>0.42372881355932202</v>
      </c>
      <c r="L1183" s="186">
        <f t="shared" si="1149"/>
        <v>52273.72</v>
      </c>
      <c r="M1183" s="86">
        <f t="shared" si="1179"/>
        <v>4.8123195380173241E-2</v>
      </c>
      <c r="N1183" s="501"/>
      <c r="O1183" s="501"/>
      <c r="P1183" s="101" t="s">
        <v>149</v>
      </c>
      <c r="Q1183" s="183">
        <v>488820</v>
      </c>
      <c r="R1183" s="151">
        <f>IFERROR(Q1183/N1178,"-")</f>
        <v>2.8207717565048789E-2</v>
      </c>
      <c r="S1183" s="183">
        <v>9</v>
      </c>
      <c r="T1183" s="151">
        <f>IFERROR(S1183/O1178,"-")</f>
        <v>0.6</v>
      </c>
      <c r="U1183" s="186">
        <f t="shared" si="1150"/>
        <v>54313.333333333336</v>
      </c>
      <c r="V1183" s="86">
        <f t="shared" si="1180"/>
        <v>8.6621751684311833E-3</v>
      </c>
      <c r="W1183" s="501"/>
      <c r="X1183" s="501"/>
      <c r="Y1183" s="101" t="s">
        <v>149</v>
      </c>
      <c r="Z1183" s="183">
        <v>156455</v>
      </c>
      <c r="AA1183" s="151">
        <f>IFERROR(Z1183/W1178,"-")</f>
        <v>5.4607740823086344E-2</v>
      </c>
      <c r="AB1183" s="183">
        <v>2</v>
      </c>
      <c r="AC1183" s="151">
        <f>IFERROR(AB1183/X1178,"-")</f>
        <v>0.5</v>
      </c>
      <c r="AD1183" s="186">
        <f t="shared" si="1151"/>
        <v>78227.5</v>
      </c>
      <c r="AE1183" s="86">
        <f t="shared" si="1181"/>
        <v>1.9249278152069298E-3</v>
      </c>
      <c r="AF1183" s="501"/>
      <c r="AG1183" s="501"/>
      <c r="AH1183" s="101" t="s">
        <v>149</v>
      </c>
      <c r="AI1183" s="183">
        <v>117775</v>
      </c>
      <c r="AJ1183" s="151">
        <f>IFERROR(AI1183/AF1178,"-")</f>
        <v>1.6222809318111694E-2</v>
      </c>
      <c r="AK1183" s="183">
        <v>3</v>
      </c>
      <c r="AL1183" s="151">
        <f>IFERROR(AK1183/AG1178,"-")</f>
        <v>0.33333333333333331</v>
      </c>
      <c r="AM1183" s="186">
        <f t="shared" si="1152"/>
        <v>39258.333333333336</v>
      </c>
      <c r="AN1183" s="86">
        <f t="shared" si="1182"/>
        <v>2.8873917228103944E-3</v>
      </c>
      <c r="AO1183" s="501"/>
      <c r="AP1183" s="520"/>
      <c r="AQ1183" s="101" t="s">
        <v>149</v>
      </c>
      <c r="AR1183" s="183">
        <f t="shared" si="1147"/>
        <v>3376736</v>
      </c>
      <c r="AS1183" s="151">
        <f>IFERROR(AR1183/AO1178,"-")</f>
        <v>2.8598840305547914E-2</v>
      </c>
      <c r="AT1183" s="183">
        <f t="shared" si="1148"/>
        <v>64</v>
      </c>
      <c r="AU1183" s="151">
        <f>IFERROR(AT1183/AP1178,"-")</f>
        <v>0.43835616438356162</v>
      </c>
      <c r="AV1183" s="186">
        <f t="shared" si="1153"/>
        <v>52761.5</v>
      </c>
      <c r="AW1183" s="86">
        <f t="shared" si="1183"/>
        <v>6.1597690086621755E-2</v>
      </c>
      <c r="AX1183" s="98"/>
      <c r="AY1183" s="66"/>
      <c r="AZ1183" s="66"/>
      <c r="BA1183" s="66"/>
      <c r="BB1183" s="66"/>
      <c r="BC1183" s="66"/>
      <c r="BD1183" s="66"/>
      <c r="BE1183" s="66"/>
      <c r="BF1183" s="66"/>
      <c r="BG1183" s="66"/>
      <c r="BH1183" s="66"/>
      <c r="BI1183" s="66"/>
      <c r="BP1183" s="132"/>
      <c r="BQ1183" s="132"/>
      <c r="BR1183" s="132"/>
      <c r="BS1183" s="132"/>
      <c r="BU1183" s="66"/>
      <c r="BV1183" s="124"/>
    </row>
    <row r="1184" spans="2:74" s="10" customFormat="1" ht="14.25" customHeight="1">
      <c r="B1184" s="505"/>
      <c r="C1184" s="507"/>
      <c r="D1184" s="494"/>
      <c r="E1184" s="501"/>
      <c r="F1184" s="501"/>
      <c r="G1184" s="101" t="s">
        <v>150</v>
      </c>
      <c r="H1184" s="183">
        <v>107083</v>
      </c>
      <c r="I1184" s="151">
        <f>IFERROR(H1184/E1178,"-")</f>
        <v>1.1816932722286577E-3</v>
      </c>
      <c r="J1184" s="183">
        <v>10</v>
      </c>
      <c r="K1184" s="151">
        <f>IFERROR(J1184/F1178,"-")</f>
        <v>8.4745762711864403E-2</v>
      </c>
      <c r="L1184" s="186">
        <f t="shared" si="1149"/>
        <v>10708.3</v>
      </c>
      <c r="M1184" s="86">
        <f t="shared" si="1179"/>
        <v>9.6246390760346481E-3</v>
      </c>
      <c r="N1184" s="501"/>
      <c r="O1184" s="501"/>
      <c r="P1184" s="101" t="s">
        <v>150</v>
      </c>
      <c r="Q1184" s="183">
        <v>1752651</v>
      </c>
      <c r="R1184" s="151">
        <f>IFERROR(Q1184/N1178,"-")</f>
        <v>0.10113801480729169</v>
      </c>
      <c r="S1184" s="183">
        <v>4</v>
      </c>
      <c r="T1184" s="151">
        <f>IFERROR(S1184/O1178,"-")</f>
        <v>0.26666666666666666</v>
      </c>
      <c r="U1184" s="186">
        <f t="shared" si="1150"/>
        <v>438162.75</v>
      </c>
      <c r="V1184" s="86">
        <f t="shared" si="1180"/>
        <v>3.8498556304138597E-3</v>
      </c>
      <c r="W1184" s="501"/>
      <c r="X1184" s="501"/>
      <c r="Y1184" s="101" t="s">
        <v>150</v>
      </c>
      <c r="Z1184" s="183">
        <v>0</v>
      </c>
      <c r="AA1184" s="151">
        <f>IFERROR(Z1184/W1178,"-")</f>
        <v>0</v>
      </c>
      <c r="AB1184" s="183">
        <v>0</v>
      </c>
      <c r="AC1184" s="151">
        <f>IFERROR(AB1184/X1178,"-")</f>
        <v>0</v>
      </c>
      <c r="AD1184" s="186" t="str">
        <f t="shared" si="1151"/>
        <v>-</v>
      </c>
      <c r="AE1184" s="86">
        <f t="shared" si="1181"/>
        <v>0</v>
      </c>
      <c r="AF1184" s="501"/>
      <c r="AG1184" s="501"/>
      <c r="AH1184" s="101" t="s">
        <v>150</v>
      </c>
      <c r="AI1184" s="183">
        <v>12408</v>
      </c>
      <c r="AJ1184" s="151">
        <f>IFERROR(AI1184/AF1178,"-")</f>
        <v>1.7091285758363821E-3</v>
      </c>
      <c r="AK1184" s="183">
        <v>1</v>
      </c>
      <c r="AL1184" s="151">
        <f>IFERROR(AK1184/AG1178,"-")</f>
        <v>0.1111111111111111</v>
      </c>
      <c r="AM1184" s="186">
        <f t="shared" si="1152"/>
        <v>12408</v>
      </c>
      <c r="AN1184" s="86">
        <f t="shared" si="1182"/>
        <v>9.6246390760346492E-4</v>
      </c>
      <c r="AO1184" s="501"/>
      <c r="AP1184" s="520"/>
      <c r="AQ1184" s="101" t="s">
        <v>150</v>
      </c>
      <c r="AR1184" s="183">
        <f t="shared" si="1147"/>
        <v>1872142</v>
      </c>
      <c r="AS1184" s="151">
        <f>IFERROR(AR1184/AO1178,"-")</f>
        <v>1.5855870902347441E-2</v>
      </c>
      <c r="AT1184" s="183">
        <f t="shared" si="1148"/>
        <v>15</v>
      </c>
      <c r="AU1184" s="151">
        <f>IFERROR(AT1184/AP1178,"-")</f>
        <v>0.10273972602739725</v>
      </c>
      <c r="AV1184" s="186">
        <f t="shared" si="1153"/>
        <v>124809.46666666666</v>
      </c>
      <c r="AW1184" s="86">
        <f t="shared" si="1183"/>
        <v>1.4436958614051972E-2</v>
      </c>
      <c r="AX1184" s="98"/>
      <c r="AY1184" s="66"/>
      <c r="AZ1184" s="66"/>
      <c r="BA1184" s="66"/>
      <c r="BB1184" s="66"/>
      <c r="BC1184" s="66"/>
      <c r="BD1184" s="66"/>
      <c r="BE1184" s="66"/>
      <c r="BF1184" s="66"/>
      <c r="BG1184" s="66"/>
      <c r="BH1184" s="66"/>
      <c r="BI1184" s="66"/>
      <c r="BP1184" s="132"/>
      <c r="BQ1184" s="132"/>
      <c r="BR1184" s="132"/>
      <c r="BS1184" s="132"/>
      <c r="BU1184" s="66"/>
      <c r="BV1184" s="124"/>
    </row>
    <row r="1185" spans="2:74" s="10" customFormat="1" ht="14.25" customHeight="1">
      <c r="B1185" s="505"/>
      <c r="C1185" s="507"/>
      <c r="D1185" s="494"/>
      <c r="E1185" s="501"/>
      <c r="F1185" s="501"/>
      <c r="G1185" s="101" t="s">
        <v>160</v>
      </c>
      <c r="H1185" s="183">
        <v>0</v>
      </c>
      <c r="I1185" s="151">
        <f>IFERROR(H1185/E1178,"-")</f>
        <v>0</v>
      </c>
      <c r="J1185" s="183">
        <v>0</v>
      </c>
      <c r="K1185" s="151">
        <f>IFERROR(J1185/F1178,"-")</f>
        <v>0</v>
      </c>
      <c r="L1185" s="186" t="str">
        <f t="shared" si="1149"/>
        <v>-</v>
      </c>
      <c r="M1185" s="86">
        <f t="shared" si="1179"/>
        <v>0</v>
      </c>
      <c r="N1185" s="501"/>
      <c r="O1185" s="501"/>
      <c r="P1185" s="101" t="s">
        <v>160</v>
      </c>
      <c r="Q1185" s="183">
        <v>0</v>
      </c>
      <c r="R1185" s="151">
        <f>IFERROR(Q1185/N1178,"-")</f>
        <v>0</v>
      </c>
      <c r="S1185" s="183">
        <v>0</v>
      </c>
      <c r="T1185" s="151">
        <f>IFERROR(S1185/O1178,"-")</f>
        <v>0</v>
      </c>
      <c r="U1185" s="186" t="str">
        <f t="shared" si="1150"/>
        <v>-</v>
      </c>
      <c r="V1185" s="86">
        <f t="shared" si="1180"/>
        <v>0</v>
      </c>
      <c r="W1185" s="501"/>
      <c r="X1185" s="501"/>
      <c r="Y1185" s="101" t="s">
        <v>160</v>
      </c>
      <c r="Z1185" s="183">
        <v>0</v>
      </c>
      <c r="AA1185" s="151">
        <f>IFERROR(Z1185/W1178,"-")</f>
        <v>0</v>
      </c>
      <c r="AB1185" s="183">
        <v>0</v>
      </c>
      <c r="AC1185" s="151">
        <f>IFERROR(AB1185/X1178,"-")</f>
        <v>0</v>
      </c>
      <c r="AD1185" s="186" t="str">
        <f t="shared" si="1151"/>
        <v>-</v>
      </c>
      <c r="AE1185" s="86">
        <f t="shared" si="1181"/>
        <v>0</v>
      </c>
      <c r="AF1185" s="501"/>
      <c r="AG1185" s="501"/>
      <c r="AH1185" s="101" t="s">
        <v>160</v>
      </c>
      <c r="AI1185" s="183">
        <v>0</v>
      </c>
      <c r="AJ1185" s="151">
        <f>IFERROR(AI1185/AF1178,"-")</f>
        <v>0</v>
      </c>
      <c r="AK1185" s="183">
        <v>0</v>
      </c>
      <c r="AL1185" s="151">
        <f>IFERROR(AK1185/AG1178,"-")</f>
        <v>0</v>
      </c>
      <c r="AM1185" s="186" t="str">
        <f t="shared" si="1152"/>
        <v>-</v>
      </c>
      <c r="AN1185" s="86">
        <f t="shared" si="1182"/>
        <v>0</v>
      </c>
      <c r="AO1185" s="501"/>
      <c r="AP1185" s="520"/>
      <c r="AQ1185" s="101" t="s">
        <v>160</v>
      </c>
      <c r="AR1185" s="183">
        <f t="shared" si="1147"/>
        <v>0</v>
      </c>
      <c r="AS1185" s="151">
        <f>IFERROR(AR1185/AO1178,"-")</f>
        <v>0</v>
      </c>
      <c r="AT1185" s="183">
        <f t="shared" si="1148"/>
        <v>0</v>
      </c>
      <c r="AU1185" s="151">
        <f>IFERROR(AT1185/AP1178,"-")</f>
        <v>0</v>
      </c>
      <c r="AV1185" s="186" t="str">
        <f t="shared" si="1153"/>
        <v>-</v>
      </c>
      <c r="AW1185" s="86">
        <f t="shared" si="1183"/>
        <v>0</v>
      </c>
      <c r="AX1185" s="98"/>
      <c r="AY1185" s="66"/>
      <c r="AZ1185" s="66"/>
      <c r="BA1185" s="66"/>
      <c r="BB1185" s="66"/>
      <c r="BC1185" s="66"/>
      <c r="BD1185" s="66"/>
      <c r="BE1185" s="66"/>
      <c r="BF1185" s="66"/>
      <c r="BG1185" s="66"/>
      <c r="BH1185" s="66"/>
      <c r="BI1185" s="66"/>
      <c r="BP1185" s="132"/>
      <c r="BQ1185" s="132"/>
      <c r="BR1185" s="132"/>
      <c r="BS1185" s="132"/>
      <c r="BU1185" s="66"/>
      <c r="BV1185" s="124"/>
    </row>
    <row r="1186" spans="2:74" s="10" customFormat="1" ht="14.25" customHeight="1">
      <c r="B1186" s="505"/>
      <c r="C1186" s="507"/>
      <c r="D1186" s="494"/>
      <c r="E1186" s="501"/>
      <c r="F1186" s="501"/>
      <c r="G1186" s="101" t="s">
        <v>151</v>
      </c>
      <c r="H1186" s="183">
        <v>0</v>
      </c>
      <c r="I1186" s="151">
        <f>IFERROR(H1186/E1178,"-")</f>
        <v>0</v>
      </c>
      <c r="J1186" s="183">
        <v>0</v>
      </c>
      <c r="K1186" s="151">
        <f>IFERROR(J1186/F1178,"-")</f>
        <v>0</v>
      </c>
      <c r="L1186" s="186" t="str">
        <f t="shared" si="1149"/>
        <v>-</v>
      </c>
      <c r="M1186" s="86">
        <f t="shared" si="1179"/>
        <v>0</v>
      </c>
      <c r="N1186" s="501"/>
      <c r="O1186" s="501"/>
      <c r="P1186" s="101" t="s">
        <v>151</v>
      </c>
      <c r="Q1186" s="183">
        <v>0</v>
      </c>
      <c r="R1186" s="151">
        <f>IFERROR(Q1186/N1178,"-")</f>
        <v>0</v>
      </c>
      <c r="S1186" s="183">
        <v>0</v>
      </c>
      <c r="T1186" s="151">
        <f>IFERROR(S1186/O1178,"-")</f>
        <v>0</v>
      </c>
      <c r="U1186" s="186" t="str">
        <f t="shared" si="1150"/>
        <v>-</v>
      </c>
      <c r="V1186" s="86">
        <f t="shared" si="1180"/>
        <v>0</v>
      </c>
      <c r="W1186" s="501"/>
      <c r="X1186" s="501"/>
      <c r="Y1186" s="101" t="s">
        <v>151</v>
      </c>
      <c r="Z1186" s="183">
        <v>0</v>
      </c>
      <c r="AA1186" s="151">
        <f>IFERROR(Z1186/W1178,"-")</f>
        <v>0</v>
      </c>
      <c r="AB1186" s="183">
        <v>0</v>
      </c>
      <c r="AC1186" s="151">
        <f>IFERROR(AB1186/X1178,"-")</f>
        <v>0</v>
      </c>
      <c r="AD1186" s="186" t="str">
        <f t="shared" si="1151"/>
        <v>-</v>
      </c>
      <c r="AE1186" s="86">
        <f t="shared" si="1181"/>
        <v>0</v>
      </c>
      <c r="AF1186" s="501"/>
      <c r="AG1186" s="501"/>
      <c r="AH1186" s="101" t="s">
        <v>151</v>
      </c>
      <c r="AI1186" s="183">
        <v>29961</v>
      </c>
      <c r="AJ1186" s="151">
        <f>IFERROR(AI1186/AF1178,"-")</f>
        <v>4.1269504562084017E-3</v>
      </c>
      <c r="AK1186" s="183">
        <v>1</v>
      </c>
      <c r="AL1186" s="151">
        <f>IFERROR(AK1186/AG1178,"-")</f>
        <v>0.1111111111111111</v>
      </c>
      <c r="AM1186" s="186">
        <f t="shared" si="1152"/>
        <v>29961</v>
      </c>
      <c r="AN1186" s="86">
        <f t="shared" si="1182"/>
        <v>9.6246390760346492E-4</v>
      </c>
      <c r="AO1186" s="501"/>
      <c r="AP1186" s="520"/>
      <c r="AQ1186" s="101" t="s">
        <v>151</v>
      </c>
      <c r="AR1186" s="183">
        <f t="shared" si="1147"/>
        <v>29961</v>
      </c>
      <c r="AS1186" s="151">
        <f>IFERROR(AR1186/AO1178,"-")</f>
        <v>2.537509163862739E-4</v>
      </c>
      <c r="AT1186" s="183">
        <f t="shared" si="1148"/>
        <v>1</v>
      </c>
      <c r="AU1186" s="151">
        <f>IFERROR(AT1186/AP1178,"-")</f>
        <v>6.8493150684931503E-3</v>
      </c>
      <c r="AV1186" s="186">
        <f t="shared" si="1153"/>
        <v>29961</v>
      </c>
      <c r="AW1186" s="86">
        <f t="shared" si="1183"/>
        <v>9.6246390760346492E-4</v>
      </c>
      <c r="AX1186" s="98"/>
      <c r="AY1186" s="66"/>
      <c r="AZ1186" s="66"/>
      <c r="BA1186" s="66"/>
      <c r="BB1186" s="66"/>
      <c r="BC1186" s="66"/>
      <c r="BD1186" s="66"/>
      <c r="BE1186" s="66"/>
      <c r="BF1186" s="66"/>
      <c r="BG1186" s="66"/>
      <c r="BH1186" s="66"/>
      <c r="BI1186" s="66"/>
      <c r="BP1186" s="132"/>
      <c r="BQ1186" s="132"/>
      <c r="BR1186" s="132"/>
      <c r="BS1186" s="132"/>
      <c r="BU1186" s="66"/>
      <c r="BV1186" s="124"/>
    </row>
    <row r="1187" spans="2:74" s="10" customFormat="1" ht="14.25" customHeight="1">
      <c r="B1187" s="505"/>
      <c r="C1187" s="507"/>
      <c r="D1187" s="494"/>
      <c r="E1187" s="501"/>
      <c r="F1187" s="501"/>
      <c r="G1187" s="101" t="s">
        <v>152</v>
      </c>
      <c r="H1187" s="183">
        <v>0</v>
      </c>
      <c r="I1187" s="151">
        <f>IFERROR(H1187/E1178,"-")</f>
        <v>0</v>
      </c>
      <c r="J1187" s="183">
        <v>0</v>
      </c>
      <c r="K1187" s="151">
        <f>IFERROR(J1187/F1178,"-")</f>
        <v>0</v>
      </c>
      <c r="L1187" s="186" t="str">
        <f t="shared" si="1149"/>
        <v>-</v>
      </c>
      <c r="M1187" s="86">
        <f t="shared" si="1179"/>
        <v>0</v>
      </c>
      <c r="N1187" s="501"/>
      <c r="O1187" s="501"/>
      <c r="P1187" s="101" t="s">
        <v>152</v>
      </c>
      <c r="Q1187" s="183">
        <v>0</v>
      </c>
      <c r="R1187" s="151">
        <f>IFERROR(Q1187/N1178,"-")</f>
        <v>0</v>
      </c>
      <c r="S1187" s="183">
        <v>0</v>
      </c>
      <c r="T1187" s="151">
        <f>IFERROR(S1187/O1178,"-")</f>
        <v>0</v>
      </c>
      <c r="U1187" s="186" t="str">
        <f t="shared" si="1150"/>
        <v>-</v>
      </c>
      <c r="V1187" s="86">
        <f t="shared" si="1180"/>
        <v>0</v>
      </c>
      <c r="W1187" s="501"/>
      <c r="X1187" s="501"/>
      <c r="Y1187" s="101" t="s">
        <v>152</v>
      </c>
      <c r="Z1187" s="183">
        <v>0</v>
      </c>
      <c r="AA1187" s="151">
        <f>IFERROR(Z1187/W1178,"-")</f>
        <v>0</v>
      </c>
      <c r="AB1187" s="183">
        <v>0</v>
      </c>
      <c r="AC1187" s="151">
        <f>IFERROR(AB1187/X1178,"-")</f>
        <v>0</v>
      </c>
      <c r="AD1187" s="186" t="str">
        <f t="shared" si="1151"/>
        <v>-</v>
      </c>
      <c r="AE1187" s="86">
        <f t="shared" si="1181"/>
        <v>0</v>
      </c>
      <c r="AF1187" s="501"/>
      <c r="AG1187" s="501"/>
      <c r="AH1187" s="101" t="s">
        <v>152</v>
      </c>
      <c r="AI1187" s="183">
        <v>0</v>
      </c>
      <c r="AJ1187" s="151">
        <f>IFERROR(AI1187/AF1178,"-")</f>
        <v>0</v>
      </c>
      <c r="AK1187" s="183">
        <v>0</v>
      </c>
      <c r="AL1187" s="151">
        <f>IFERROR(AK1187/AG1178,"-")</f>
        <v>0</v>
      </c>
      <c r="AM1187" s="186" t="str">
        <f t="shared" si="1152"/>
        <v>-</v>
      </c>
      <c r="AN1187" s="86">
        <f t="shared" si="1182"/>
        <v>0</v>
      </c>
      <c r="AO1187" s="501"/>
      <c r="AP1187" s="520"/>
      <c r="AQ1187" s="101" t="s">
        <v>152</v>
      </c>
      <c r="AR1187" s="183">
        <f t="shared" si="1147"/>
        <v>0</v>
      </c>
      <c r="AS1187" s="151">
        <f>IFERROR(AR1187/AO1178,"-")</f>
        <v>0</v>
      </c>
      <c r="AT1187" s="183">
        <f t="shared" si="1148"/>
        <v>0</v>
      </c>
      <c r="AU1187" s="151">
        <f>IFERROR(AT1187/AP1178,"-")</f>
        <v>0</v>
      </c>
      <c r="AV1187" s="186" t="str">
        <f t="shared" si="1153"/>
        <v>-</v>
      </c>
      <c r="AW1187" s="86">
        <f t="shared" si="1183"/>
        <v>0</v>
      </c>
      <c r="AX1187" s="98"/>
      <c r="AY1187" s="66"/>
      <c r="AZ1187" s="66"/>
      <c r="BA1187" s="66"/>
      <c r="BB1187" s="66"/>
      <c r="BC1187" s="66"/>
      <c r="BD1187" s="66"/>
      <c r="BE1187" s="66"/>
      <c r="BF1187" s="66"/>
      <c r="BG1187" s="66"/>
      <c r="BH1187" s="66"/>
      <c r="BI1187" s="66"/>
      <c r="BP1187" s="132"/>
      <c r="BQ1187" s="132"/>
      <c r="BR1187" s="132"/>
      <c r="BS1187" s="132"/>
      <c r="BU1187" s="66"/>
      <c r="BV1187" s="124"/>
    </row>
    <row r="1188" spans="2:74" s="10" customFormat="1" ht="14.25" customHeight="1">
      <c r="B1188" s="505"/>
      <c r="C1188" s="507"/>
      <c r="D1188" s="494"/>
      <c r="E1188" s="501"/>
      <c r="F1188" s="501"/>
      <c r="G1188" s="101" t="s">
        <v>153</v>
      </c>
      <c r="H1188" s="183">
        <v>5830</v>
      </c>
      <c r="I1188" s="151">
        <f>IFERROR(H1188/E1178,"-")</f>
        <v>6.4335812193280675E-5</v>
      </c>
      <c r="J1188" s="183">
        <v>1</v>
      </c>
      <c r="K1188" s="151">
        <f>IFERROR(J1188/F1178,"-")</f>
        <v>8.4745762711864406E-3</v>
      </c>
      <c r="L1188" s="186">
        <f t="shared" si="1149"/>
        <v>5830</v>
      </c>
      <c r="M1188" s="86">
        <f t="shared" si="1179"/>
        <v>9.6246390760346492E-4</v>
      </c>
      <c r="N1188" s="501"/>
      <c r="O1188" s="501"/>
      <c r="P1188" s="101" t="s">
        <v>153</v>
      </c>
      <c r="Q1188" s="183">
        <v>0</v>
      </c>
      <c r="R1188" s="151">
        <f>IFERROR(Q1188/N1178,"-")</f>
        <v>0</v>
      </c>
      <c r="S1188" s="183">
        <v>0</v>
      </c>
      <c r="T1188" s="151">
        <f>IFERROR(S1188/O1178,"-")</f>
        <v>0</v>
      </c>
      <c r="U1188" s="186" t="str">
        <f t="shared" si="1150"/>
        <v>-</v>
      </c>
      <c r="V1188" s="86">
        <f t="shared" si="1180"/>
        <v>0</v>
      </c>
      <c r="W1188" s="501"/>
      <c r="X1188" s="501"/>
      <c r="Y1188" s="101" t="s">
        <v>153</v>
      </c>
      <c r="Z1188" s="183">
        <v>0</v>
      </c>
      <c r="AA1188" s="151">
        <f>IFERROR(Z1188/W1178,"-")</f>
        <v>0</v>
      </c>
      <c r="AB1188" s="183">
        <v>0</v>
      </c>
      <c r="AC1188" s="151">
        <f>IFERROR(AB1188/X1178,"-")</f>
        <v>0</v>
      </c>
      <c r="AD1188" s="186" t="str">
        <f t="shared" si="1151"/>
        <v>-</v>
      </c>
      <c r="AE1188" s="86">
        <f t="shared" si="1181"/>
        <v>0</v>
      </c>
      <c r="AF1188" s="501"/>
      <c r="AG1188" s="501"/>
      <c r="AH1188" s="101" t="s">
        <v>153</v>
      </c>
      <c r="AI1188" s="183">
        <v>0</v>
      </c>
      <c r="AJ1188" s="151">
        <f>IFERROR(AI1188/AF1178,"-")</f>
        <v>0</v>
      </c>
      <c r="AK1188" s="183">
        <v>0</v>
      </c>
      <c r="AL1188" s="151">
        <f>IFERROR(AK1188/AG1178,"-")</f>
        <v>0</v>
      </c>
      <c r="AM1188" s="186" t="str">
        <f t="shared" si="1152"/>
        <v>-</v>
      </c>
      <c r="AN1188" s="86">
        <f t="shared" si="1182"/>
        <v>0</v>
      </c>
      <c r="AO1188" s="501"/>
      <c r="AP1188" s="520"/>
      <c r="AQ1188" s="101" t="s">
        <v>153</v>
      </c>
      <c r="AR1188" s="183">
        <f t="shared" si="1147"/>
        <v>5830</v>
      </c>
      <c r="AS1188" s="151">
        <f>IFERROR(AR1188/AO1178,"-")</f>
        <v>4.9376450803777476E-5</v>
      </c>
      <c r="AT1188" s="183">
        <f t="shared" si="1148"/>
        <v>1</v>
      </c>
      <c r="AU1188" s="151">
        <f>IFERROR(AT1188/AP1178,"-")</f>
        <v>6.8493150684931503E-3</v>
      </c>
      <c r="AV1188" s="186">
        <f t="shared" si="1153"/>
        <v>5830</v>
      </c>
      <c r="AW1188" s="86">
        <f t="shared" si="1183"/>
        <v>9.6246390760346492E-4</v>
      </c>
      <c r="AX1188" s="98"/>
      <c r="AY1188" s="66"/>
      <c r="AZ1188" s="66"/>
      <c r="BA1188" s="66"/>
      <c r="BB1188" s="66"/>
      <c r="BC1188" s="66"/>
      <c r="BD1188" s="66"/>
      <c r="BE1188" s="66"/>
      <c r="BF1188" s="66"/>
      <c r="BG1188" s="66"/>
      <c r="BH1188" s="66"/>
      <c r="BI1188" s="66"/>
      <c r="BP1188" s="132"/>
      <c r="BQ1188" s="132"/>
      <c r="BR1188" s="132"/>
      <c r="BS1188" s="132"/>
      <c r="BU1188" s="66"/>
      <c r="BV1188" s="124"/>
    </row>
    <row r="1189" spans="2:74" s="10" customFormat="1" ht="14.25" customHeight="1">
      <c r="B1189" s="505"/>
      <c r="C1189" s="507"/>
      <c r="D1189" s="494"/>
      <c r="E1189" s="501"/>
      <c r="F1189" s="501"/>
      <c r="G1189" s="101" t="s">
        <v>154</v>
      </c>
      <c r="H1189" s="183">
        <v>95177</v>
      </c>
      <c r="I1189" s="151">
        <f>IFERROR(H1189/E1178,"-")</f>
        <v>1.0503069634853987E-3</v>
      </c>
      <c r="J1189" s="183">
        <v>2</v>
      </c>
      <c r="K1189" s="151">
        <f>IFERROR(J1189/F1178,"-")</f>
        <v>1.6949152542372881E-2</v>
      </c>
      <c r="L1189" s="186">
        <f t="shared" si="1149"/>
        <v>47588.5</v>
      </c>
      <c r="M1189" s="86">
        <f t="shared" si="1179"/>
        <v>1.9249278152069298E-3</v>
      </c>
      <c r="N1189" s="501"/>
      <c r="O1189" s="501"/>
      <c r="P1189" s="101" t="s">
        <v>154</v>
      </c>
      <c r="Q1189" s="183">
        <v>0</v>
      </c>
      <c r="R1189" s="151">
        <f>IFERROR(Q1189/N1178,"-")</f>
        <v>0</v>
      </c>
      <c r="S1189" s="183">
        <v>0</v>
      </c>
      <c r="T1189" s="151">
        <f>IFERROR(S1189/O1178,"-")</f>
        <v>0</v>
      </c>
      <c r="U1189" s="186" t="str">
        <f t="shared" si="1150"/>
        <v>-</v>
      </c>
      <c r="V1189" s="86">
        <f t="shared" si="1180"/>
        <v>0</v>
      </c>
      <c r="W1189" s="501"/>
      <c r="X1189" s="501"/>
      <c r="Y1189" s="101" t="s">
        <v>154</v>
      </c>
      <c r="Z1189" s="183">
        <v>0</v>
      </c>
      <c r="AA1189" s="151">
        <f>IFERROR(Z1189/W1178,"-")</f>
        <v>0</v>
      </c>
      <c r="AB1189" s="183">
        <v>0</v>
      </c>
      <c r="AC1189" s="151">
        <f>IFERROR(AB1189/X1178,"-")</f>
        <v>0</v>
      </c>
      <c r="AD1189" s="186" t="str">
        <f t="shared" si="1151"/>
        <v>-</v>
      </c>
      <c r="AE1189" s="86">
        <f t="shared" si="1181"/>
        <v>0</v>
      </c>
      <c r="AF1189" s="501"/>
      <c r="AG1189" s="501"/>
      <c r="AH1189" s="101" t="s">
        <v>154</v>
      </c>
      <c r="AI1189" s="183">
        <v>0</v>
      </c>
      <c r="AJ1189" s="151">
        <f>IFERROR(AI1189/AF1178,"-")</f>
        <v>0</v>
      </c>
      <c r="AK1189" s="183">
        <v>0</v>
      </c>
      <c r="AL1189" s="151">
        <f>IFERROR(AK1189/AG1178,"-")</f>
        <v>0</v>
      </c>
      <c r="AM1189" s="186" t="str">
        <f t="shared" si="1152"/>
        <v>-</v>
      </c>
      <c r="AN1189" s="86">
        <f t="shared" si="1182"/>
        <v>0</v>
      </c>
      <c r="AO1189" s="501"/>
      <c r="AP1189" s="520"/>
      <c r="AQ1189" s="101" t="s">
        <v>154</v>
      </c>
      <c r="AR1189" s="183">
        <f t="shared" si="1147"/>
        <v>95177</v>
      </c>
      <c r="AS1189" s="151">
        <f>IFERROR(AR1189/AO1178,"-")</f>
        <v>8.0608961546331536E-4</v>
      </c>
      <c r="AT1189" s="183">
        <f t="shared" si="1148"/>
        <v>2</v>
      </c>
      <c r="AU1189" s="151">
        <f>IFERROR(AT1189/AP1178,"-")</f>
        <v>1.3698630136986301E-2</v>
      </c>
      <c r="AV1189" s="186">
        <f t="shared" si="1153"/>
        <v>47588.5</v>
      </c>
      <c r="AW1189" s="86">
        <f t="shared" si="1183"/>
        <v>1.9249278152069298E-3</v>
      </c>
      <c r="AX1189" s="98"/>
      <c r="AY1189" s="66"/>
      <c r="AZ1189" s="66"/>
      <c r="BA1189" s="66"/>
      <c r="BB1189" s="66"/>
      <c r="BC1189" s="66"/>
      <c r="BD1189" s="66"/>
      <c r="BE1189" s="66"/>
      <c r="BF1189" s="66"/>
      <c r="BG1189" s="66"/>
      <c r="BH1189" s="66"/>
      <c r="BI1189" s="66"/>
      <c r="BP1189" s="132"/>
      <c r="BQ1189" s="132"/>
      <c r="BR1189" s="132"/>
      <c r="BS1189" s="132"/>
      <c r="BU1189" s="66"/>
      <c r="BV1189" s="124"/>
    </row>
    <row r="1190" spans="2:74" s="10" customFormat="1" ht="14.25" customHeight="1">
      <c r="B1190" s="505"/>
      <c r="C1190" s="507"/>
      <c r="D1190" s="494"/>
      <c r="E1190" s="501"/>
      <c r="F1190" s="501"/>
      <c r="G1190" s="101" t="s">
        <v>155</v>
      </c>
      <c r="H1190" s="183">
        <v>313470</v>
      </c>
      <c r="I1190" s="151">
        <f>IFERROR(H1190/E1178,"-")</f>
        <v>3.4592362003821086E-3</v>
      </c>
      <c r="J1190" s="183">
        <v>14</v>
      </c>
      <c r="K1190" s="151">
        <f>IFERROR(J1190/F1178,"-")</f>
        <v>0.11864406779661017</v>
      </c>
      <c r="L1190" s="186">
        <f t="shared" si="1149"/>
        <v>22390.714285714286</v>
      </c>
      <c r="M1190" s="86">
        <f t="shared" si="1179"/>
        <v>1.3474494706448507E-2</v>
      </c>
      <c r="N1190" s="501"/>
      <c r="O1190" s="501"/>
      <c r="P1190" s="101" t="s">
        <v>155</v>
      </c>
      <c r="Q1190" s="183">
        <v>148469</v>
      </c>
      <c r="R1190" s="151">
        <f>IFERROR(Q1190/N1178,"-")</f>
        <v>8.5675128250996858E-3</v>
      </c>
      <c r="S1190" s="183">
        <v>4</v>
      </c>
      <c r="T1190" s="151">
        <f>IFERROR(S1190/O1178,"-")</f>
        <v>0.26666666666666666</v>
      </c>
      <c r="U1190" s="186">
        <f t="shared" si="1150"/>
        <v>37117.25</v>
      </c>
      <c r="V1190" s="86">
        <f t="shared" si="1180"/>
        <v>3.8498556304138597E-3</v>
      </c>
      <c r="W1190" s="501"/>
      <c r="X1190" s="501"/>
      <c r="Y1190" s="101" t="s">
        <v>155</v>
      </c>
      <c r="Z1190" s="183">
        <v>135236</v>
      </c>
      <c r="AA1190" s="151">
        <f>IFERROR(Z1190/W1178,"-")</f>
        <v>4.7201639052448979E-2</v>
      </c>
      <c r="AB1190" s="183">
        <v>2</v>
      </c>
      <c r="AC1190" s="151">
        <f>IFERROR(AB1190/X1178,"-")</f>
        <v>0.5</v>
      </c>
      <c r="AD1190" s="186">
        <f t="shared" si="1151"/>
        <v>67618</v>
      </c>
      <c r="AE1190" s="86">
        <f t="shared" si="1181"/>
        <v>1.9249278152069298E-3</v>
      </c>
      <c r="AF1190" s="501"/>
      <c r="AG1190" s="501"/>
      <c r="AH1190" s="101" t="s">
        <v>155</v>
      </c>
      <c r="AI1190" s="183">
        <v>12581</v>
      </c>
      <c r="AJ1190" s="151">
        <f>IFERROR(AI1190/AF1178,"-")</f>
        <v>1.7329583021113413E-3</v>
      </c>
      <c r="AK1190" s="183">
        <v>1</v>
      </c>
      <c r="AL1190" s="151">
        <f>IFERROR(AK1190/AG1178,"-")</f>
        <v>0.1111111111111111</v>
      </c>
      <c r="AM1190" s="186">
        <f t="shared" si="1152"/>
        <v>12581</v>
      </c>
      <c r="AN1190" s="86">
        <f t="shared" si="1182"/>
        <v>9.6246390760346492E-4</v>
      </c>
      <c r="AO1190" s="501"/>
      <c r="AP1190" s="520"/>
      <c r="AQ1190" s="101" t="s">
        <v>155</v>
      </c>
      <c r="AR1190" s="183">
        <f t="shared" si="1147"/>
        <v>609756</v>
      </c>
      <c r="AS1190" s="151">
        <f>IFERROR(AR1190/AO1178,"-")</f>
        <v>5.1642516528830427E-3</v>
      </c>
      <c r="AT1190" s="183">
        <f t="shared" si="1148"/>
        <v>21</v>
      </c>
      <c r="AU1190" s="151">
        <f>IFERROR(AT1190/AP1178,"-")</f>
        <v>0.14383561643835616</v>
      </c>
      <c r="AV1190" s="186">
        <f t="shared" si="1153"/>
        <v>29036</v>
      </c>
      <c r="AW1190" s="86">
        <f t="shared" si="1183"/>
        <v>2.0211742059672761E-2</v>
      </c>
      <c r="AX1190" s="98"/>
      <c r="AY1190" s="66"/>
      <c r="AZ1190" s="66"/>
      <c r="BA1190" s="66"/>
      <c r="BB1190" s="66"/>
      <c r="BC1190" s="66"/>
      <c r="BD1190" s="66"/>
      <c r="BE1190" s="66"/>
      <c r="BF1190" s="66"/>
      <c r="BG1190" s="66"/>
      <c r="BH1190" s="66"/>
      <c r="BI1190" s="66"/>
      <c r="BP1190" s="132"/>
      <c r="BQ1190" s="132"/>
      <c r="BR1190" s="132"/>
      <c r="BS1190" s="132"/>
      <c r="BU1190" s="66"/>
      <c r="BV1190" s="124"/>
    </row>
    <row r="1191" spans="2:74" s="10" customFormat="1" ht="14.25" customHeight="1">
      <c r="B1191" s="505"/>
      <c r="C1191" s="507"/>
      <c r="D1191" s="494"/>
      <c r="E1191" s="501"/>
      <c r="F1191" s="501"/>
      <c r="G1191" s="101" t="s">
        <v>156</v>
      </c>
      <c r="H1191" s="183">
        <v>595399</v>
      </c>
      <c r="I1191" s="151">
        <f>IFERROR(H1191/E1178,"-")</f>
        <v>6.5704079320869843E-3</v>
      </c>
      <c r="J1191" s="183">
        <v>11</v>
      </c>
      <c r="K1191" s="151">
        <f>IFERROR(J1191/F1178,"-")</f>
        <v>9.3220338983050849E-2</v>
      </c>
      <c r="L1191" s="186">
        <f t="shared" si="1149"/>
        <v>54127.181818181816</v>
      </c>
      <c r="M1191" s="86">
        <f t="shared" si="1179"/>
        <v>1.0587102983638113E-2</v>
      </c>
      <c r="N1191" s="501"/>
      <c r="O1191" s="501"/>
      <c r="P1191" s="101" t="s">
        <v>156</v>
      </c>
      <c r="Q1191" s="183">
        <v>800</v>
      </c>
      <c r="R1191" s="151">
        <f>IFERROR(Q1191/N1178,"-")</f>
        <v>4.616458829843098E-5</v>
      </c>
      <c r="S1191" s="183">
        <v>1</v>
      </c>
      <c r="T1191" s="151">
        <f>IFERROR(S1191/O1178,"-")</f>
        <v>6.6666666666666666E-2</v>
      </c>
      <c r="U1191" s="186">
        <f t="shared" si="1150"/>
        <v>800</v>
      </c>
      <c r="V1191" s="86">
        <f t="shared" si="1180"/>
        <v>9.6246390760346492E-4</v>
      </c>
      <c r="W1191" s="501"/>
      <c r="X1191" s="501"/>
      <c r="Y1191" s="101" t="s">
        <v>156</v>
      </c>
      <c r="Z1191" s="183">
        <v>0</v>
      </c>
      <c r="AA1191" s="151">
        <f>IFERROR(Z1191/W1178,"-")</f>
        <v>0</v>
      </c>
      <c r="AB1191" s="183">
        <v>0</v>
      </c>
      <c r="AC1191" s="151">
        <f>IFERROR(AB1191/X1178,"-")</f>
        <v>0</v>
      </c>
      <c r="AD1191" s="186" t="str">
        <f t="shared" si="1151"/>
        <v>-</v>
      </c>
      <c r="AE1191" s="86">
        <f t="shared" si="1181"/>
        <v>0</v>
      </c>
      <c r="AF1191" s="501"/>
      <c r="AG1191" s="501"/>
      <c r="AH1191" s="101" t="s">
        <v>156</v>
      </c>
      <c r="AI1191" s="183">
        <v>163809</v>
      </c>
      <c r="AJ1191" s="151">
        <f>IFERROR(AI1191/AF1178,"-")</f>
        <v>2.2563720412571077E-2</v>
      </c>
      <c r="AK1191" s="183">
        <v>1</v>
      </c>
      <c r="AL1191" s="151">
        <f>IFERROR(AK1191/AG1178,"-")</f>
        <v>0.1111111111111111</v>
      </c>
      <c r="AM1191" s="186">
        <f t="shared" si="1152"/>
        <v>163809</v>
      </c>
      <c r="AN1191" s="86">
        <f t="shared" si="1182"/>
        <v>9.6246390760346492E-4</v>
      </c>
      <c r="AO1191" s="501"/>
      <c r="AP1191" s="520"/>
      <c r="AQ1191" s="101" t="s">
        <v>156</v>
      </c>
      <c r="AR1191" s="183">
        <f t="shared" si="1147"/>
        <v>760008</v>
      </c>
      <c r="AS1191" s="151">
        <f>IFERROR(AR1191/AO1178,"-")</f>
        <v>6.4367920450218372E-3</v>
      </c>
      <c r="AT1191" s="183">
        <f t="shared" si="1148"/>
        <v>13</v>
      </c>
      <c r="AU1191" s="151">
        <f>IFERROR(AT1191/AP1178,"-")</f>
        <v>8.9041095890410954E-2</v>
      </c>
      <c r="AV1191" s="186">
        <f t="shared" si="1153"/>
        <v>58462.153846153844</v>
      </c>
      <c r="AW1191" s="86">
        <f t="shared" si="1183"/>
        <v>1.2512030798845043E-2</v>
      </c>
      <c r="AX1191" s="98"/>
      <c r="AY1191" s="66"/>
      <c r="AZ1191" s="66"/>
      <c r="BA1191" s="66"/>
      <c r="BB1191" s="66"/>
      <c r="BC1191" s="66"/>
      <c r="BD1191" s="66"/>
      <c r="BE1191" s="66"/>
      <c r="BF1191" s="66"/>
      <c r="BG1191" s="66"/>
      <c r="BH1191" s="66"/>
      <c r="BI1191" s="66"/>
      <c r="BP1191" s="132"/>
      <c r="BQ1191" s="132"/>
      <c r="BR1191" s="132"/>
      <c r="BS1191" s="132"/>
      <c r="BU1191" s="66"/>
      <c r="BV1191" s="124"/>
    </row>
    <row r="1192" spans="2:74" s="10" customFormat="1" ht="14.25" customHeight="1">
      <c r="B1192" s="505"/>
      <c r="C1192" s="507"/>
      <c r="D1192" s="494"/>
      <c r="E1192" s="501"/>
      <c r="F1192" s="501"/>
      <c r="G1192" s="101" t="s">
        <v>157</v>
      </c>
      <c r="H1192" s="183">
        <v>183916</v>
      </c>
      <c r="I1192" s="151">
        <f>IFERROR(H1192/E1178,"-")</f>
        <v>2.0295686510016136E-3</v>
      </c>
      <c r="J1192" s="183">
        <v>5</v>
      </c>
      <c r="K1192" s="151">
        <f>IFERROR(J1192/F1178,"-")</f>
        <v>4.2372881355932202E-2</v>
      </c>
      <c r="L1192" s="186">
        <f t="shared" si="1149"/>
        <v>36783.199999999997</v>
      </c>
      <c r="M1192" s="86">
        <f t="shared" si="1179"/>
        <v>4.8123195380173241E-3</v>
      </c>
      <c r="N1192" s="501"/>
      <c r="O1192" s="501"/>
      <c r="P1192" s="101" t="s">
        <v>157</v>
      </c>
      <c r="Q1192" s="183">
        <v>15756</v>
      </c>
      <c r="R1192" s="151">
        <f>IFERROR(Q1192/N1178,"-")</f>
        <v>9.0921156653759813E-4</v>
      </c>
      <c r="S1192" s="183">
        <v>1</v>
      </c>
      <c r="T1192" s="151">
        <f>IFERROR(S1192/O1178,"-")</f>
        <v>6.6666666666666666E-2</v>
      </c>
      <c r="U1192" s="186">
        <f t="shared" si="1150"/>
        <v>15756</v>
      </c>
      <c r="V1192" s="86">
        <f t="shared" si="1180"/>
        <v>9.6246390760346492E-4</v>
      </c>
      <c r="W1192" s="501"/>
      <c r="X1192" s="501"/>
      <c r="Y1192" s="101" t="s">
        <v>157</v>
      </c>
      <c r="Z1192" s="183">
        <v>0</v>
      </c>
      <c r="AA1192" s="151">
        <f>IFERROR(Z1192/W1178,"-")</f>
        <v>0</v>
      </c>
      <c r="AB1192" s="183">
        <v>0</v>
      </c>
      <c r="AC1192" s="151">
        <f>IFERROR(AB1192/X1178,"-")</f>
        <v>0</v>
      </c>
      <c r="AD1192" s="186" t="str">
        <f t="shared" si="1151"/>
        <v>-</v>
      </c>
      <c r="AE1192" s="86">
        <f t="shared" si="1181"/>
        <v>0</v>
      </c>
      <c r="AF1192" s="501"/>
      <c r="AG1192" s="501"/>
      <c r="AH1192" s="101" t="s">
        <v>157</v>
      </c>
      <c r="AI1192" s="183">
        <v>25260</v>
      </c>
      <c r="AJ1192" s="151">
        <f>IFERROR(AI1192/AF1178,"-")</f>
        <v>3.4794155243090758E-3</v>
      </c>
      <c r="AK1192" s="183">
        <v>1</v>
      </c>
      <c r="AL1192" s="151">
        <f>IFERROR(AK1192/AG1178,"-")</f>
        <v>0.1111111111111111</v>
      </c>
      <c r="AM1192" s="186">
        <f t="shared" si="1152"/>
        <v>25260</v>
      </c>
      <c r="AN1192" s="86">
        <f t="shared" si="1182"/>
        <v>9.6246390760346492E-4</v>
      </c>
      <c r="AO1192" s="501"/>
      <c r="AP1192" s="520"/>
      <c r="AQ1192" s="101" t="s">
        <v>157</v>
      </c>
      <c r="AR1192" s="183">
        <f t="shared" si="1147"/>
        <v>224932</v>
      </c>
      <c r="AS1192" s="151">
        <f>IFERROR(AR1192/AO1178,"-")</f>
        <v>1.9050332473748328E-3</v>
      </c>
      <c r="AT1192" s="183">
        <f t="shared" si="1148"/>
        <v>7</v>
      </c>
      <c r="AU1192" s="151">
        <f>IFERROR(AT1192/AP1178,"-")</f>
        <v>4.7945205479452052E-2</v>
      </c>
      <c r="AV1192" s="186">
        <f t="shared" si="1153"/>
        <v>32133.142857142859</v>
      </c>
      <c r="AW1192" s="86">
        <f t="shared" si="1183"/>
        <v>6.7372473532242537E-3</v>
      </c>
      <c r="AX1192" s="98"/>
      <c r="AY1192" s="66"/>
      <c r="AZ1192" s="66"/>
      <c r="BA1192" s="66"/>
      <c r="BB1192" s="66"/>
      <c r="BC1192" s="66"/>
      <c r="BD1192" s="66"/>
      <c r="BE1192" s="66"/>
      <c r="BF1192" s="66"/>
      <c r="BG1192" s="66"/>
      <c r="BH1192" s="66"/>
      <c r="BI1192" s="66"/>
      <c r="BP1192" s="132"/>
      <c r="BQ1192" s="132"/>
      <c r="BR1192" s="132"/>
      <c r="BS1192" s="132"/>
      <c r="BU1192" s="66"/>
      <c r="BV1192" s="124"/>
    </row>
    <row r="1193" spans="2:74" s="10" customFormat="1" ht="14.25" customHeight="1">
      <c r="B1193" s="505"/>
      <c r="C1193" s="507"/>
      <c r="D1193" s="494"/>
      <c r="E1193" s="501"/>
      <c r="F1193" s="501"/>
      <c r="G1193" s="102" t="s">
        <v>158</v>
      </c>
      <c r="H1193" s="184">
        <v>83196</v>
      </c>
      <c r="I1193" s="152">
        <f>IFERROR(H1193/E1178,"-")</f>
        <v>9.1809300707241484E-4</v>
      </c>
      <c r="J1193" s="184">
        <v>12</v>
      </c>
      <c r="K1193" s="152">
        <f>IFERROR(J1193/F1178,"-")</f>
        <v>0.10169491525423729</v>
      </c>
      <c r="L1193" s="187">
        <f t="shared" si="1149"/>
        <v>6933</v>
      </c>
      <c r="M1193" s="87">
        <f t="shared" si="1179"/>
        <v>1.1549566891241578E-2</v>
      </c>
      <c r="N1193" s="501"/>
      <c r="O1193" s="501"/>
      <c r="P1193" s="102" t="s">
        <v>158</v>
      </c>
      <c r="Q1193" s="184">
        <v>158758</v>
      </c>
      <c r="R1193" s="152">
        <f>IFERROR(Q1193/N1178,"-")</f>
        <v>9.1612471363528829E-3</v>
      </c>
      <c r="S1193" s="184">
        <v>6</v>
      </c>
      <c r="T1193" s="152">
        <f>IFERROR(S1193/O1178,"-")</f>
        <v>0.4</v>
      </c>
      <c r="U1193" s="187">
        <f t="shared" si="1150"/>
        <v>26459.666666666668</v>
      </c>
      <c r="V1193" s="87">
        <f t="shared" si="1180"/>
        <v>5.7747834456207889E-3</v>
      </c>
      <c r="W1193" s="501"/>
      <c r="X1193" s="501"/>
      <c r="Y1193" s="102" t="s">
        <v>158</v>
      </c>
      <c r="Z1193" s="184">
        <v>0</v>
      </c>
      <c r="AA1193" s="152">
        <f>IFERROR(Z1193/W1178,"-")</f>
        <v>0</v>
      </c>
      <c r="AB1193" s="184">
        <v>0</v>
      </c>
      <c r="AC1193" s="152">
        <f>IFERROR(AB1193/X1178,"-")</f>
        <v>0</v>
      </c>
      <c r="AD1193" s="187" t="str">
        <f t="shared" si="1151"/>
        <v>-</v>
      </c>
      <c r="AE1193" s="87">
        <f t="shared" si="1181"/>
        <v>0</v>
      </c>
      <c r="AF1193" s="501"/>
      <c r="AG1193" s="501"/>
      <c r="AH1193" s="102" t="s">
        <v>158</v>
      </c>
      <c r="AI1193" s="184">
        <v>0</v>
      </c>
      <c r="AJ1193" s="152">
        <f>IFERROR(AI1193/AF1178,"-")</f>
        <v>0</v>
      </c>
      <c r="AK1193" s="184">
        <v>0</v>
      </c>
      <c r="AL1193" s="152">
        <f>IFERROR(AK1193/AG1178,"-")</f>
        <v>0</v>
      </c>
      <c r="AM1193" s="187" t="str">
        <f t="shared" si="1152"/>
        <v>-</v>
      </c>
      <c r="AN1193" s="87">
        <f t="shared" si="1182"/>
        <v>0</v>
      </c>
      <c r="AO1193" s="501"/>
      <c r="AP1193" s="520"/>
      <c r="AQ1193" s="102" t="s">
        <v>158</v>
      </c>
      <c r="AR1193" s="184">
        <f t="shared" si="1147"/>
        <v>241954</v>
      </c>
      <c r="AS1193" s="152">
        <f>IFERROR(AR1193/AO1178,"-")</f>
        <v>2.0491989327233577E-3</v>
      </c>
      <c r="AT1193" s="184">
        <f t="shared" si="1148"/>
        <v>18</v>
      </c>
      <c r="AU1193" s="152">
        <f>IFERROR(AT1193/AP1178,"-")</f>
        <v>0.12328767123287671</v>
      </c>
      <c r="AV1193" s="187">
        <f t="shared" si="1153"/>
        <v>13441.888888888889</v>
      </c>
      <c r="AW1193" s="87">
        <f t="shared" si="1183"/>
        <v>1.7324350336862367E-2</v>
      </c>
      <c r="AX1193" s="98"/>
      <c r="AY1193" s="66"/>
      <c r="AZ1193" s="66"/>
      <c r="BA1193" s="66"/>
      <c r="BB1193" s="66"/>
      <c r="BC1193" s="66"/>
      <c r="BD1193" s="66"/>
      <c r="BE1193" s="66"/>
      <c r="BF1193" s="66"/>
      <c r="BG1193" s="66"/>
      <c r="BH1193" s="66"/>
      <c r="BI1193" s="66"/>
      <c r="BP1193" s="132"/>
      <c r="BQ1193" s="132"/>
      <c r="BR1193" s="132"/>
      <c r="BS1193" s="132"/>
      <c r="BU1193" s="66"/>
      <c r="BV1193" s="124"/>
    </row>
    <row r="1194" spans="2:74" s="10" customFormat="1" ht="14.25" customHeight="1">
      <c r="B1194" s="505"/>
      <c r="C1194" s="508"/>
      <c r="D1194" s="495"/>
      <c r="E1194" s="502"/>
      <c r="F1194" s="502"/>
      <c r="G1194" s="103" t="s">
        <v>81</v>
      </c>
      <c r="H1194" s="174">
        <v>11633607</v>
      </c>
      <c r="I1194" s="152">
        <f>IFERROR(H1194/E1178,"-")</f>
        <v>0.12838036965393401</v>
      </c>
      <c r="J1194" s="184">
        <v>99</v>
      </c>
      <c r="K1194" s="152">
        <f>IFERROR(J1194/F1178,"-")</f>
        <v>0.83898305084745761</v>
      </c>
      <c r="L1194" s="187">
        <f t="shared" si="1149"/>
        <v>117511.18181818182</v>
      </c>
      <c r="M1194" s="88">
        <f t="shared" si="1179"/>
        <v>9.528392685274302E-2</v>
      </c>
      <c r="N1194" s="502"/>
      <c r="O1194" s="502"/>
      <c r="P1194" s="103" t="s">
        <v>81</v>
      </c>
      <c r="Q1194" s="174">
        <v>2991330</v>
      </c>
      <c r="R1194" s="152">
        <f>IFERROR(Q1194/N1178,"-")</f>
        <v>0.17261689739343195</v>
      </c>
      <c r="S1194" s="184">
        <v>14</v>
      </c>
      <c r="T1194" s="152">
        <f>IFERROR(S1194/O1178,"-")</f>
        <v>0.93333333333333335</v>
      </c>
      <c r="U1194" s="187">
        <f t="shared" si="1150"/>
        <v>213666.42857142858</v>
      </c>
      <c r="V1194" s="88">
        <f t="shared" si="1180"/>
        <v>1.3474494706448507E-2</v>
      </c>
      <c r="W1194" s="502"/>
      <c r="X1194" s="502"/>
      <c r="Y1194" s="103" t="s">
        <v>81</v>
      </c>
      <c r="Z1194" s="174">
        <v>1441006</v>
      </c>
      <c r="AA1194" s="152">
        <f>IFERROR(Z1194/W1178,"-")</f>
        <v>0.50295664678349916</v>
      </c>
      <c r="AB1194" s="184">
        <v>4</v>
      </c>
      <c r="AC1194" s="152">
        <f>IFERROR(AB1194/X1178,"-")</f>
        <v>1</v>
      </c>
      <c r="AD1194" s="187">
        <f t="shared" si="1151"/>
        <v>360251.5</v>
      </c>
      <c r="AE1194" s="88">
        <f t="shared" si="1181"/>
        <v>3.8498556304138597E-3</v>
      </c>
      <c r="AF1194" s="502"/>
      <c r="AG1194" s="502"/>
      <c r="AH1194" s="103" t="s">
        <v>81</v>
      </c>
      <c r="AI1194" s="174">
        <v>619007</v>
      </c>
      <c r="AJ1194" s="152">
        <f>IFERROR(AI1194/AF1178,"-")</f>
        <v>8.5264551284876797E-2</v>
      </c>
      <c r="AK1194" s="184">
        <v>7</v>
      </c>
      <c r="AL1194" s="152">
        <f>IFERROR(AK1194/AG1178,"-")</f>
        <v>0.77777777777777779</v>
      </c>
      <c r="AM1194" s="187">
        <f t="shared" si="1152"/>
        <v>88429.571428571435</v>
      </c>
      <c r="AN1194" s="88">
        <f t="shared" si="1182"/>
        <v>6.7372473532242537E-3</v>
      </c>
      <c r="AO1194" s="502"/>
      <c r="AP1194" s="521"/>
      <c r="AQ1194" s="103" t="s">
        <v>81</v>
      </c>
      <c r="AR1194" s="174">
        <f t="shared" si="1147"/>
        <v>16684950</v>
      </c>
      <c r="AS1194" s="152">
        <f>IFERROR(AR1194/AO1178,"-")</f>
        <v>0.14131108281963756</v>
      </c>
      <c r="AT1194" s="184">
        <f t="shared" si="1148"/>
        <v>124</v>
      </c>
      <c r="AU1194" s="152">
        <f>IFERROR(AT1194/AP1178,"-")</f>
        <v>0.84931506849315064</v>
      </c>
      <c r="AV1194" s="187">
        <f t="shared" si="1153"/>
        <v>134556.04838709679</v>
      </c>
      <c r="AW1194" s="88">
        <f t="shared" si="1183"/>
        <v>0.11934552454282965</v>
      </c>
      <c r="AX1194" s="98"/>
      <c r="AY1194" s="66"/>
      <c r="AZ1194" s="66"/>
      <c r="BA1194" s="66"/>
      <c r="BB1194" s="66"/>
      <c r="BC1194" s="66"/>
      <c r="BD1194" s="66"/>
      <c r="BE1194" s="66"/>
      <c r="BF1194" s="66"/>
      <c r="BG1194" s="66"/>
      <c r="BH1194" s="66"/>
      <c r="BI1194" s="66"/>
      <c r="BP1194" s="132"/>
      <c r="BQ1194" s="132"/>
      <c r="BR1194" s="132"/>
      <c r="BS1194" s="132"/>
      <c r="BU1194" s="66"/>
      <c r="BV1194" s="124"/>
    </row>
    <row r="1195" spans="2:74" s="10" customFormat="1" ht="14.25" customHeight="1">
      <c r="B1195" s="505">
        <v>71</v>
      </c>
      <c r="C1195" s="506" t="s">
        <v>55</v>
      </c>
      <c r="D1195" s="493">
        <f>BL75</f>
        <v>3163</v>
      </c>
      <c r="E1195" s="503">
        <f t="shared" ref="E1195" si="1184">VLOOKUP(C1195,$AY$5:$BI$78,2,0)</f>
        <v>35782820</v>
      </c>
      <c r="F1195" s="503">
        <f t="shared" ref="F1195" si="1185">VLOOKUP(C1195,$AY$5:$BI$78,7,0)</f>
        <v>74</v>
      </c>
      <c r="G1195" s="99" t="s">
        <v>144</v>
      </c>
      <c r="H1195" s="182">
        <v>286260</v>
      </c>
      <c r="I1195" s="150">
        <f>IFERROR(H1195/E1195,"-")</f>
        <v>7.9999284572876035E-3</v>
      </c>
      <c r="J1195" s="182">
        <v>11</v>
      </c>
      <c r="K1195" s="150">
        <f>IFERROR(J1195/F1195,"-")</f>
        <v>0.14864864864864866</v>
      </c>
      <c r="L1195" s="185">
        <f t="shared" si="1149"/>
        <v>26023.636363636364</v>
      </c>
      <c r="M1195" s="85">
        <f>IFERROR(J1195/$BL$75,0)</f>
        <v>3.4777110338286435E-3</v>
      </c>
      <c r="N1195" s="503">
        <f t="shared" ref="N1195" si="1186">VLOOKUP(C1195,$AY$5:$BI$78,3,0)</f>
        <v>6669070</v>
      </c>
      <c r="O1195" s="503">
        <f t="shared" ref="O1195" si="1187">VLOOKUP(C1195,$AY$5:$BI$78,8,0)</f>
        <v>13</v>
      </c>
      <c r="P1195" s="99" t="s">
        <v>144</v>
      </c>
      <c r="Q1195" s="182">
        <v>634345</v>
      </c>
      <c r="R1195" s="150">
        <f>IFERROR(Q1195/N1195,"-")</f>
        <v>9.5117460155613898E-2</v>
      </c>
      <c r="S1195" s="182">
        <v>3</v>
      </c>
      <c r="T1195" s="150">
        <f>IFERROR(S1195/O1195,"-")</f>
        <v>0.23076923076923078</v>
      </c>
      <c r="U1195" s="185">
        <f t="shared" si="1150"/>
        <v>211448.33333333334</v>
      </c>
      <c r="V1195" s="85">
        <f>IFERROR(S1195/$BL$75,0)</f>
        <v>9.4846664558963006E-4</v>
      </c>
      <c r="W1195" s="503">
        <f t="shared" ref="W1195" si="1188">VLOOKUP(C1195,$AY$5:$BI$78,4,0)</f>
        <v>2981400</v>
      </c>
      <c r="X1195" s="503">
        <f t="shared" ref="X1195" si="1189">VLOOKUP(C1195,$AY$5:$BI$78,9,0)</f>
        <v>6</v>
      </c>
      <c r="Y1195" s="99" t="s">
        <v>144</v>
      </c>
      <c r="Z1195" s="182">
        <v>6905</v>
      </c>
      <c r="AA1195" s="150">
        <f>IFERROR(Z1195/W1195,"-")</f>
        <v>2.3160260280405179E-3</v>
      </c>
      <c r="AB1195" s="182">
        <v>1</v>
      </c>
      <c r="AC1195" s="150">
        <f>IFERROR(AB1195/X1195,"-")</f>
        <v>0.16666666666666666</v>
      </c>
      <c r="AD1195" s="185">
        <f t="shared" si="1151"/>
        <v>6905</v>
      </c>
      <c r="AE1195" s="85">
        <f>IFERROR(AB1195/$BL$75,0)</f>
        <v>3.1615554852987672E-4</v>
      </c>
      <c r="AF1195" s="503">
        <f t="shared" ref="AF1195" si="1190">VLOOKUP(C1195,$AY$5:$BI$78,5,0)</f>
        <v>15077630</v>
      </c>
      <c r="AG1195" s="503">
        <f t="shared" ref="AG1195" si="1191">VLOOKUP(C1195,$AY$5:$BI$78,10,0)</f>
        <v>16</v>
      </c>
      <c r="AH1195" s="99" t="s">
        <v>144</v>
      </c>
      <c r="AI1195" s="182">
        <v>32877</v>
      </c>
      <c r="AJ1195" s="150">
        <f>IFERROR(AI1195/AF1195,"-")</f>
        <v>2.1805151074804196E-3</v>
      </c>
      <c r="AK1195" s="182">
        <v>4</v>
      </c>
      <c r="AL1195" s="150">
        <f>IFERROR(AK1195/AG1195,"-")</f>
        <v>0.25</v>
      </c>
      <c r="AM1195" s="185">
        <f t="shared" si="1152"/>
        <v>8219.25</v>
      </c>
      <c r="AN1195" s="85">
        <f>IFERROR(AK1195/$BL$75,0)</f>
        <v>1.2646221941195069E-3</v>
      </c>
      <c r="AO1195" s="503">
        <f t="shared" ref="AO1195" si="1192">VLOOKUP(C1195,$AY$5:$BI$78,6,0)</f>
        <v>60510920</v>
      </c>
      <c r="AP1195" s="519">
        <f t="shared" ref="AP1195" si="1193">VLOOKUP(C1195,$AY$5:$BI$78,11,0)</f>
        <v>109</v>
      </c>
      <c r="AQ1195" s="99" t="s">
        <v>144</v>
      </c>
      <c r="AR1195" s="182">
        <f t="shared" si="1147"/>
        <v>960387</v>
      </c>
      <c r="AS1195" s="150">
        <f>IFERROR(AR1195/AO1195,"-")</f>
        <v>1.5871300585084479E-2</v>
      </c>
      <c r="AT1195" s="182">
        <f t="shared" si="1148"/>
        <v>19</v>
      </c>
      <c r="AU1195" s="150">
        <f>IFERROR(AT1195/AP1195,"-")</f>
        <v>0.1743119266055046</v>
      </c>
      <c r="AV1195" s="185">
        <f t="shared" si="1153"/>
        <v>50546.684210526313</v>
      </c>
      <c r="AW1195" s="85">
        <f>IFERROR(AT1195/$BL$75,0)</f>
        <v>6.0069554220676573E-3</v>
      </c>
      <c r="AX1195" s="98"/>
      <c r="AY1195" s="66"/>
      <c r="AZ1195" s="66"/>
      <c r="BA1195" s="66"/>
      <c r="BB1195" s="66"/>
      <c r="BC1195" s="66"/>
      <c r="BD1195" s="66"/>
      <c r="BE1195" s="66"/>
      <c r="BF1195" s="66"/>
      <c r="BG1195" s="66"/>
      <c r="BH1195" s="66"/>
      <c r="BI1195" s="66"/>
      <c r="BP1195" s="132"/>
      <c r="BQ1195" s="132"/>
      <c r="BR1195" s="132"/>
      <c r="BS1195" s="132"/>
      <c r="BU1195" s="66"/>
      <c r="BV1195" s="124"/>
    </row>
    <row r="1196" spans="2:74" s="10" customFormat="1" ht="14.25" customHeight="1">
      <c r="B1196" s="505"/>
      <c r="C1196" s="507"/>
      <c r="D1196" s="494"/>
      <c r="E1196" s="501"/>
      <c r="F1196" s="501"/>
      <c r="G1196" s="100" t="s">
        <v>145</v>
      </c>
      <c r="H1196" s="183">
        <v>580883</v>
      </c>
      <c r="I1196" s="151">
        <f>IFERROR(H1196/E1195,"-")</f>
        <v>1.6233572423861507E-2</v>
      </c>
      <c r="J1196" s="183">
        <v>18</v>
      </c>
      <c r="K1196" s="151">
        <f>IFERROR(J1196/F1195,"-")</f>
        <v>0.24324324324324326</v>
      </c>
      <c r="L1196" s="186">
        <f t="shared" si="1149"/>
        <v>32271.277777777777</v>
      </c>
      <c r="M1196" s="86">
        <f t="shared" ref="M1196:M1211" si="1194">IFERROR(J1196/$BL$75,0)</f>
        <v>5.6907998735377802E-3</v>
      </c>
      <c r="N1196" s="501"/>
      <c r="O1196" s="501"/>
      <c r="P1196" s="100" t="s">
        <v>145</v>
      </c>
      <c r="Q1196" s="183">
        <v>0</v>
      </c>
      <c r="R1196" s="151">
        <f>IFERROR(Q1196/N1195,"-")</f>
        <v>0</v>
      </c>
      <c r="S1196" s="183">
        <v>0</v>
      </c>
      <c r="T1196" s="151">
        <f>IFERROR(S1196/O1195,"-")</f>
        <v>0</v>
      </c>
      <c r="U1196" s="186" t="str">
        <f t="shared" si="1150"/>
        <v>-</v>
      </c>
      <c r="V1196" s="86">
        <f t="shared" ref="V1196:V1211" si="1195">IFERROR(S1196/$BL$75,0)</f>
        <v>0</v>
      </c>
      <c r="W1196" s="501"/>
      <c r="X1196" s="501"/>
      <c r="Y1196" s="100" t="s">
        <v>145</v>
      </c>
      <c r="Z1196" s="183">
        <v>5739</v>
      </c>
      <c r="AA1196" s="151">
        <f>IFERROR(Z1196/W1195,"-")</f>
        <v>1.924934594485812E-3</v>
      </c>
      <c r="AB1196" s="183">
        <v>1</v>
      </c>
      <c r="AC1196" s="151">
        <f>IFERROR(AB1196/X1195,"-")</f>
        <v>0.16666666666666666</v>
      </c>
      <c r="AD1196" s="186">
        <f t="shared" si="1151"/>
        <v>5739</v>
      </c>
      <c r="AE1196" s="86">
        <f t="shared" ref="AE1196:AE1211" si="1196">IFERROR(AB1196/$BL$75,0)</f>
        <v>3.1615554852987672E-4</v>
      </c>
      <c r="AF1196" s="501"/>
      <c r="AG1196" s="501"/>
      <c r="AH1196" s="100" t="s">
        <v>145</v>
      </c>
      <c r="AI1196" s="183">
        <v>386315</v>
      </c>
      <c r="AJ1196" s="151">
        <f>IFERROR(AI1196/AF1195,"-")</f>
        <v>2.5621732327958703E-2</v>
      </c>
      <c r="AK1196" s="183">
        <v>4</v>
      </c>
      <c r="AL1196" s="151">
        <f>IFERROR(AK1196/AG1195,"-")</f>
        <v>0.25</v>
      </c>
      <c r="AM1196" s="186">
        <f t="shared" si="1152"/>
        <v>96578.75</v>
      </c>
      <c r="AN1196" s="86">
        <f t="shared" ref="AN1196:AN1211" si="1197">IFERROR(AK1196/$BL$75,0)</f>
        <v>1.2646221941195069E-3</v>
      </c>
      <c r="AO1196" s="501"/>
      <c r="AP1196" s="520"/>
      <c r="AQ1196" s="100" t="s">
        <v>145</v>
      </c>
      <c r="AR1196" s="183">
        <f t="shared" si="1147"/>
        <v>972937</v>
      </c>
      <c r="AS1196" s="151">
        <f>IFERROR(AR1196/AO1195,"-")</f>
        <v>1.6078701166665453E-2</v>
      </c>
      <c r="AT1196" s="183">
        <f t="shared" si="1148"/>
        <v>23</v>
      </c>
      <c r="AU1196" s="151">
        <f>IFERROR(AT1196/AP1195,"-")</f>
        <v>0.21100917431192662</v>
      </c>
      <c r="AV1196" s="186">
        <f t="shared" si="1153"/>
        <v>42301.608695652176</v>
      </c>
      <c r="AW1196" s="86">
        <f t="shared" ref="AW1196:AW1211" si="1198">IFERROR(AT1196/$BL$75,0)</f>
        <v>7.2715776161871642E-3</v>
      </c>
      <c r="AX1196" s="98"/>
      <c r="AY1196" s="66"/>
      <c r="AZ1196" s="66"/>
      <c r="BA1196" s="66"/>
      <c r="BB1196" s="66"/>
      <c r="BC1196" s="66"/>
      <c r="BD1196" s="66"/>
      <c r="BE1196" s="66"/>
      <c r="BF1196" s="66"/>
      <c r="BG1196" s="66"/>
      <c r="BH1196" s="66"/>
      <c r="BI1196" s="66"/>
      <c r="BP1196" s="132"/>
      <c r="BQ1196" s="132"/>
      <c r="BR1196" s="132"/>
      <c r="BS1196" s="132"/>
      <c r="BU1196" s="66"/>
      <c r="BV1196" s="124"/>
    </row>
    <row r="1197" spans="2:74" s="10" customFormat="1" ht="14.25" customHeight="1">
      <c r="B1197" s="505"/>
      <c r="C1197" s="507"/>
      <c r="D1197" s="494"/>
      <c r="E1197" s="501"/>
      <c r="F1197" s="501"/>
      <c r="G1197" s="101" t="s">
        <v>146</v>
      </c>
      <c r="H1197" s="183">
        <v>420147</v>
      </c>
      <c r="I1197" s="151">
        <f>IFERROR(H1197/E1195,"-")</f>
        <v>1.1741584369258767E-2</v>
      </c>
      <c r="J1197" s="183">
        <v>23</v>
      </c>
      <c r="K1197" s="151">
        <f>IFERROR(J1197/F1195,"-")</f>
        <v>0.3108108108108108</v>
      </c>
      <c r="L1197" s="186">
        <f t="shared" si="1149"/>
        <v>18267.260869565216</v>
      </c>
      <c r="M1197" s="86">
        <f t="shared" si="1194"/>
        <v>7.2715776161871642E-3</v>
      </c>
      <c r="N1197" s="501"/>
      <c r="O1197" s="501"/>
      <c r="P1197" s="101" t="s">
        <v>146</v>
      </c>
      <c r="Q1197" s="183">
        <v>62531</v>
      </c>
      <c r="R1197" s="151">
        <f>IFERROR(Q1197/N1195,"-")</f>
        <v>9.3762698547173746E-3</v>
      </c>
      <c r="S1197" s="183">
        <v>5</v>
      </c>
      <c r="T1197" s="151">
        <f>IFERROR(S1197/O1195,"-")</f>
        <v>0.38461538461538464</v>
      </c>
      <c r="U1197" s="186">
        <f t="shared" si="1150"/>
        <v>12506.2</v>
      </c>
      <c r="V1197" s="86">
        <f t="shared" si="1195"/>
        <v>1.5807777426493834E-3</v>
      </c>
      <c r="W1197" s="501"/>
      <c r="X1197" s="501"/>
      <c r="Y1197" s="101" t="s">
        <v>146</v>
      </c>
      <c r="Z1197" s="183">
        <v>0</v>
      </c>
      <c r="AA1197" s="151">
        <f>IFERROR(Z1197/W1195,"-")</f>
        <v>0</v>
      </c>
      <c r="AB1197" s="183">
        <v>0</v>
      </c>
      <c r="AC1197" s="151">
        <f>IFERROR(AB1197/X1195,"-")</f>
        <v>0</v>
      </c>
      <c r="AD1197" s="186" t="str">
        <f t="shared" si="1151"/>
        <v>-</v>
      </c>
      <c r="AE1197" s="86">
        <f t="shared" si="1196"/>
        <v>0</v>
      </c>
      <c r="AF1197" s="501"/>
      <c r="AG1197" s="501"/>
      <c r="AH1197" s="101" t="s">
        <v>146</v>
      </c>
      <c r="AI1197" s="183">
        <v>116471</v>
      </c>
      <c r="AJ1197" s="151">
        <f>IFERROR(AI1197/AF1195,"-")</f>
        <v>7.7247551505110548E-3</v>
      </c>
      <c r="AK1197" s="183">
        <v>5</v>
      </c>
      <c r="AL1197" s="151">
        <f>IFERROR(AK1197/AG1195,"-")</f>
        <v>0.3125</v>
      </c>
      <c r="AM1197" s="186">
        <f t="shared" si="1152"/>
        <v>23294.2</v>
      </c>
      <c r="AN1197" s="86">
        <f t="shared" si="1197"/>
        <v>1.5807777426493834E-3</v>
      </c>
      <c r="AO1197" s="501"/>
      <c r="AP1197" s="520"/>
      <c r="AQ1197" s="101" t="s">
        <v>146</v>
      </c>
      <c r="AR1197" s="183">
        <f t="shared" si="1147"/>
        <v>599149</v>
      </c>
      <c r="AS1197" s="151">
        <f>IFERROR(AR1197/AO1195,"-")</f>
        <v>9.9015020759889282E-3</v>
      </c>
      <c r="AT1197" s="183">
        <f t="shared" si="1148"/>
        <v>33</v>
      </c>
      <c r="AU1197" s="151">
        <f>IFERROR(AT1197/AP1195,"-")</f>
        <v>0.30275229357798167</v>
      </c>
      <c r="AV1197" s="186">
        <f t="shared" si="1153"/>
        <v>18156.030303030304</v>
      </c>
      <c r="AW1197" s="86">
        <f t="shared" si="1198"/>
        <v>1.0433133101485931E-2</v>
      </c>
      <c r="AX1197" s="98"/>
      <c r="AY1197" s="66"/>
      <c r="AZ1197" s="66"/>
      <c r="BA1197" s="66"/>
      <c r="BB1197" s="66"/>
      <c r="BC1197" s="66"/>
      <c r="BD1197" s="66"/>
      <c r="BE1197" s="66"/>
      <c r="BF1197" s="66"/>
      <c r="BG1197" s="66"/>
      <c r="BH1197" s="66"/>
      <c r="BI1197" s="66"/>
      <c r="BP1197" s="132"/>
      <c r="BQ1197" s="132"/>
      <c r="BR1197" s="132"/>
      <c r="BS1197" s="132"/>
      <c r="BU1197" s="66"/>
      <c r="BV1197" s="124"/>
    </row>
    <row r="1198" spans="2:74" s="10" customFormat="1" ht="14.25" customHeight="1">
      <c r="B1198" s="505"/>
      <c r="C1198" s="507"/>
      <c r="D1198" s="494"/>
      <c r="E1198" s="501"/>
      <c r="F1198" s="501"/>
      <c r="G1198" s="101" t="s">
        <v>147</v>
      </c>
      <c r="H1198" s="183">
        <v>122864</v>
      </c>
      <c r="I1198" s="151">
        <f>IFERROR(H1198/E1195,"-")</f>
        <v>3.4336030530852514E-3</v>
      </c>
      <c r="J1198" s="183">
        <v>2</v>
      </c>
      <c r="K1198" s="151">
        <f>IFERROR(J1198/F1195,"-")</f>
        <v>2.7027027027027029E-2</v>
      </c>
      <c r="L1198" s="186">
        <f t="shared" si="1149"/>
        <v>61432</v>
      </c>
      <c r="M1198" s="86">
        <f t="shared" si="1194"/>
        <v>6.3231109705975345E-4</v>
      </c>
      <c r="N1198" s="501"/>
      <c r="O1198" s="501"/>
      <c r="P1198" s="101" t="s">
        <v>147</v>
      </c>
      <c r="Q1198" s="183">
        <v>0</v>
      </c>
      <c r="R1198" s="151">
        <f>IFERROR(Q1198/N1195,"-")</f>
        <v>0</v>
      </c>
      <c r="S1198" s="183">
        <v>0</v>
      </c>
      <c r="T1198" s="151">
        <f>IFERROR(S1198/O1195,"-")</f>
        <v>0</v>
      </c>
      <c r="U1198" s="186" t="str">
        <f t="shared" si="1150"/>
        <v>-</v>
      </c>
      <c r="V1198" s="86">
        <f t="shared" si="1195"/>
        <v>0</v>
      </c>
      <c r="W1198" s="501"/>
      <c r="X1198" s="501"/>
      <c r="Y1198" s="101" t="s">
        <v>147</v>
      </c>
      <c r="Z1198" s="183">
        <v>0</v>
      </c>
      <c r="AA1198" s="151">
        <f>IFERROR(Z1198/W1195,"-")</f>
        <v>0</v>
      </c>
      <c r="AB1198" s="183">
        <v>0</v>
      </c>
      <c r="AC1198" s="151">
        <f>IFERROR(AB1198/X1195,"-")</f>
        <v>0</v>
      </c>
      <c r="AD1198" s="186" t="str">
        <f t="shared" si="1151"/>
        <v>-</v>
      </c>
      <c r="AE1198" s="86">
        <f t="shared" si="1196"/>
        <v>0</v>
      </c>
      <c r="AF1198" s="501"/>
      <c r="AG1198" s="501"/>
      <c r="AH1198" s="101" t="s">
        <v>147</v>
      </c>
      <c r="AI1198" s="183">
        <v>0</v>
      </c>
      <c r="AJ1198" s="151">
        <f>IFERROR(AI1198/AF1195,"-")</f>
        <v>0</v>
      </c>
      <c r="AK1198" s="183">
        <v>0</v>
      </c>
      <c r="AL1198" s="151">
        <f>IFERROR(AK1198/AG1195,"-")</f>
        <v>0</v>
      </c>
      <c r="AM1198" s="186" t="str">
        <f t="shared" si="1152"/>
        <v>-</v>
      </c>
      <c r="AN1198" s="86">
        <f t="shared" si="1197"/>
        <v>0</v>
      </c>
      <c r="AO1198" s="501"/>
      <c r="AP1198" s="520"/>
      <c r="AQ1198" s="101" t="s">
        <v>147</v>
      </c>
      <c r="AR1198" s="183">
        <f t="shared" si="1147"/>
        <v>122864</v>
      </c>
      <c r="AS1198" s="151">
        <f>IFERROR(AR1198/AO1195,"-")</f>
        <v>2.0304434307063914E-3</v>
      </c>
      <c r="AT1198" s="183">
        <f t="shared" si="1148"/>
        <v>2</v>
      </c>
      <c r="AU1198" s="151">
        <f>IFERROR(AT1198/AP1195,"-")</f>
        <v>1.834862385321101E-2</v>
      </c>
      <c r="AV1198" s="186">
        <f t="shared" si="1153"/>
        <v>61432</v>
      </c>
      <c r="AW1198" s="86">
        <f t="shared" si="1198"/>
        <v>6.3231109705975345E-4</v>
      </c>
      <c r="AX1198" s="98"/>
      <c r="AY1198" s="66"/>
      <c r="AZ1198" s="66"/>
      <c r="BA1198" s="66"/>
      <c r="BB1198" s="66"/>
      <c r="BC1198" s="66"/>
      <c r="BD1198" s="66"/>
      <c r="BE1198" s="66"/>
      <c r="BF1198" s="66"/>
      <c r="BG1198" s="66"/>
      <c r="BH1198" s="66"/>
      <c r="BI1198" s="66"/>
      <c r="BP1198" s="132"/>
      <c r="BQ1198" s="132"/>
      <c r="BR1198" s="132"/>
      <c r="BS1198" s="132"/>
      <c r="BU1198" s="66"/>
      <c r="BV1198" s="124"/>
    </row>
    <row r="1199" spans="2:74" s="10" customFormat="1" ht="14.25" customHeight="1">
      <c r="B1199" s="505"/>
      <c r="C1199" s="507"/>
      <c r="D1199" s="494"/>
      <c r="E1199" s="501"/>
      <c r="F1199" s="501"/>
      <c r="G1199" s="101" t="s">
        <v>148</v>
      </c>
      <c r="H1199" s="183">
        <v>776897</v>
      </c>
      <c r="I1199" s="151">
        <f>IFERROR(H1199/E1195,"-")</f>
        <v>2.1711452590936098E-2</v>
      </c>
      <c r="J1199" s="183">
        <v>27</v>
      </c>
      <c r="K1199" s="151">
        <f>IFERROR(J1199/F1195,"-")</f>
        <v>0.36486486486486486</v>
      </c>
      <c r="L1199" s="186">
        <f t="shared" si="1149"/>
        <v>28773.962962962964</v>
      </c>
      <c r="M1199" s="86">
        <f t="shared" si="1194"/>
        <v>8.5361998103066702E-3</v>
      </c>
      <c r="N1199" s="501"/>
      <c r="O1199" s="501"/>
      <c r="P1199" s="101" t="s">
        <v>148</v>
      </c>
      <c r="Q1199" s="183">
        <v>309838</v>
      </c>
      <c r="R1199" s="151">
        <f>IFERROR(Q1199/N1195,"-")</f>
        <v>4.6458951547966955E-2</v>
      </c>
      <c r="S1199" s="183">
        <v>6</v>
      </c>
      <c r="T1199" s="151">
        <f>IFERROR(S1199/O1195,"-")</f>
        <v>0.46153846153846156</v>
      </c>
      <c r="U1199" s="186">
        <f t="shared" si="1150"/>
        <v>51639.666666666664</v>
      </c>
      <c r="V1199" s="86">
        <f t="shared" si="1195"/>
        <v>1.8969332911792601E-3</v>
      </c>
      <c r="W1199" s="501"/>
      <c r="X1199" s="501"/>
      <c r="Y1199" s="101" t="s">
        <v>148</v>
      </c>
      <c r="Z1199" s="183">
        <v>18273</v>
      </c>
      <c r="AA1199" s="151">
        <f>IFERROR(Z1199/W1195,"-")</f>
        <v>6.1289997987522644E-3</v>
      </c>
      <c r="AB1199" s="183">
        <v>2</v>
      </c>
      <c r="AC1199" s="151">
        <f>IFERROR(AB1199/X1195,"-")</f>
        <v>0.33333333333333331</v>
      </c>
      <c r="AD1199" s="186">
        <f t="shared" si="1151"/>
        <v>9136.5</v>
      </c>
      <c r="AE1199" s="86">
        <f t="shared" si="1196"/>
        <v>6.3231109705975345E-4</v>
      </c>
      <c r="AF1199" s="501"/>
      <c r="AG1199" s="501"/>
      <c r="AH1199" s="101" t="s">
        <v>148</v>
      </c>
      <c r="AI1199" s="183">
        <v>586238</v>
      </c>
      <c r="AJ1199" s="151">
        <f>IFERROR(AI1199/AF1195,"-")</f>
        <v>3.888130959573885E-2</v>
      </c>
      <c r="AK1199" s="183">
        <v>10</v>
      </c>
      <c r="AL1199" s="151">
        <f>IFERROR(AK1199/AG1195,"-")</f>
        <v>0.625</v>
      </c>
      <c r="AM1199" s="186">
        <f t="shared" si="1152"/>
        <v>58623.8</v>
      </c>
      <c r="AN1199" s="86">
        <f t="shared" si="1197"/>
        <v>3.1615554852987668E-3</v>
      </c>
      <c r="AO1199" s="501"/>
      <c r="AP1199" s="520"/>
      <c r="AQ1199" s="101" t="s">
        <v>148</v>
      </c>
      <c r="AR1199" s="183">
        <f t="shared" si="1147"/>
        <v>1691246</v>
      </c>
      <c r="AS1199" s="151">
        <f>IFERROR(AR1199/AO1195,"-")</f>
        <v>2.7949434581394563E-2</v>
      </c>
      <c r="AT1199" s="183">
        <f t="shared" si="1148"/>
        <v>45</v>
      </c>
      <c r="AU1199" s="151">
        <f>IFERROR(AT1199/AP1195,"-")</f>
        <v>0.41284403669724773</v>
      </c>
      <c r="AV1199" s="186">
        <f t="shared" si="1153"/>
        <v>37583.244444444441</v>
      </c>
      <c r="AW1199" s="86">
        <f t="shared" si="1198"/>
        <v>1.4226999683844452E-2</v>
      </c>
      <c r="AX1199" s="98"/>
      <c r="AY1199" s="66"/>
      <c r="AZ1199" s="66"/>
      <c r="BA1199" s="66"/>
      <c r="BB1199" s="66"/>
      <c r="BC1199" s="66"/>
      <c r="BD1199" s="66"/>
      <c r="BE1199" s="66"/>
      <c r="BF1199" s="66"/>
      <c r="BG1199" s="66"/>
      <c r="BH1199" s="66"/>
      <c r="BI1199" s="66"/>
      <c r="BP1199" s="132"/>
      <c r="BQ1199" s="132"/>
      <c r="BR1199" s="132"/>
      <c r="BS1199" s="132"/>
      <c r="BU1199" s="66"/>
      <c r="BV1199" s="124"/>
    </row>
    <row r="1200" spans="2:74" s="10" customFormat="1" ht="14.25" customHeight="1">
      <c r="B1200" s="505"/>
      <c r="C1200" s="507"/>
      <c r="D1200" s="494"/>
      <c r="E1200" s="501"/>
      <c r="F1200" s="501"/>
      <c r="G1200" s="101" t="s">
        <v>149</v>
      </c>
      <c r="H1200" s="183">
        <v>556294</v>
      </c>
      <c r="I1200" s="151">
        <f>IFERROR(H1200/E1195,"-")</f>
        <v>1.5546399082017572E-2</v>
      </c>
      <c r="J1200" s="183">
        <v>17</v>
      </c>
      <c r="K1200" s="151">
        <f>IFERROR(J1200/F1195,"-")</f>
        <v>0.22972972972972974</v>
      </c>
      <c r="L1200" s="186">
        <f t="shared" si="1149"/>
        <v>32723.176470588234</v>
      </c>
      <c r="M1200" s="86">
        <f t="shared" si="1194"/>
        <v>5.3746443250079039E-3</v>
      </c>
      <c r="N1200" s="501"/>
      <c r="O1200" s="501"/>
      <c r="P1200" s="101" t="s">
        <v>149</v>
      </c>
      <c r="Q1200" s="183">
        <v>16652</v>
      </c>
      <c r="R1200" s="151">
        <f>IFERROR(Q1200/N1195,"-")</f>
        <v>2.496899867597731E-3</v>
      </c>
      <c r="S1200" s="183">
        <v>1</v>
      </c>
      <c r="T1200" s="151">
        <f>IFERROR(S1200/O1195,"-")</f>
        <v>7.6923076923076927E-2</v>
      </c>
      <c r="U1200" s="186">
        <f t="shared" si="1150"/>
        <v>16652</v>
      </c>
      <c r="V1200" s="86">
        <f t="shared" si="1195"/>
        <v>3.1615554852987672E-4</v>
      </c>
      <c r="W1200" s="501"/>
      <c r="X1200" s="501"/>
      <c r="Y1200" s="101" t="s">
        <v>149</v>
      </c>
      <c r="Z1200" s="183">
        <v>37420</v>
      </c>
      <c r="AA1200" s="151">
        <f>IFERROR(Z1200/W1195,"-")</f>
        <v>1.2551150466223921E-2</v>
      </c>
      <c r="AB1200" s="183">
        <v>1</v>
      </c>
      <c r="AC1200" s="151">
        <f>IFERROR(AB1200/X1195,"-")</f>
        <v>0.16666666666666666</v>
      </c>
      <c r="AD1200" s="186">
        <f t="shared" si="1151"/>
        <v>37420</v>
      </c>
      <c r="AE1200" s="86">
        <f t="shared" si="1196"/>
        <v>3.1615554852987672E-4</v>
      </c>
      <c r="AF1200" s="501"/>
      <c r="AG1200" s="501"/>
      <c r="AH1200" s="101" t="s">
        <v>149</v>
      </c>
      <c r="AI1200" s="183">
        <v>2476422</v>
      </c>
      <c r="AJ1200" s="151">
        <f>IFERROR(AI1200/AF1195,"-")</f>
        <v>0.16424477852288458</v>
      </c>
      <c r="AK1200" s="183">
        <v>7</v>
      </c>
      <c r="AL1200" s="151">
        <f>IFERROR(AK1200/AG1195,"-")</f>
        <v>0.4375</v>
      </c>
      <c r="AM1200" s="186">
        <f t="shared" si="1152"/>
        <v>353774.57142857142</v>
      </c>
      <c r="AN1200" s="86">
        <f t="shared" si="1197"/>
        <v>2.2130888397091371E-3</v>
      </c>
      <c r="AO1200" s="501"/>
      <c r="AP1200" s="520"/>
      <c r="AQ1200" s="101" t="s">
        <v>149</v>
      </c>
      <c r="AR1200" s="183">
        <f t="shared" si="1147"/>
        <v>3086788</v>
      </c>
      <c r="AS1200" s="151">
        <f>IFERROR(AR1200/AO1195,"-")</f>
        <v>5.1012081786229659E-2</v>
      </c>
      <c r="AT1200" s="183">
        <f t="shared" si="1148"/>
        <v>26</v>
      </c>
      <c r="AU1200" s="151">
        <f>IFERROR(AT1200/AP1195,"-")</f>
        <v>0.23853211009174313</v>
      </c>
      <c r="AV1200" s="186">
        <f t="shared" si="1153"/>
        <v>118722.61538461539</v>
      </c>
      <c r="AW1200" s="86">
        <f t="shared" si="1198"/>
        <v>8.220044261776794E-3</v>
      </c>
      <c r="AX1200" s="98"/>
      <c r="AY1200" s="66"/>
      <c r="AZ1200" s="66"/>
      <c r="BA1200" s="66"/>
      <c r="BB1200" s="66"/>
      <c r="BC1200" s="66"/>
      <c r="BD1200" s="66"/>
      <c r="BE1200" s="66"/>
      <c r="BF1200" s="66"/>
      <c r="BG1200" s="66"/>
      <c r="BH1200" s="66"/>
      <c r="BI1200" s="66"/>
      <c r="BP1200" s="132"/>
      <c r="BQ1200" s="132"/>
      <c r="BR1200" s="132"/>
      <c r="BS1200" s="132"/>
      <c r="BU1200" s="66"/>
      <c r="BV1200" s="124"/>
    </row>
    <row r="1201" spans="2:74" s="10" customFormat="1" ht="14.25" customHeight="1">
      <c r="B1201" s="505"/>
      <c r="C1201" s="507"/>
      <c r="D1201" s="494"/>
      <c r="E1201" s="501"/>
      <c r="F1201" s="501"/>
      <c r="G1201" s="101" t="s">
        <v>150</v>
      </c>
      <c r="H1201" s="183">
        <v>81162</v>
      </c>
      <c r="I1201" s="151">
        <f>IFERROR(H1201/E1195,"-")</f>
        <v>2.2681834466931339E-3</v>
      </c>
      <c r="J1201" s="183">
        <v>4</v>
      </c>
      <c r="K1201" s="151">
        <f>IFERROR(J1201/F1195,"-")</f>
        <v>5.4054054054054057E-2</v>
      </c>
      <c r="L1201" s="186">
        <f t="shared" si="1149"/>
        <v>20290.5</v>
      </c>
      <c r="M1201" s="86">
        <f t="shared" si="1194"/>
        <v>1.2646221941195069E-3</v>
      </c>
      <c r="N1201" s="501"/>
      <c r="O1201" s="501"/>
      <c r="P1201" s="101" t="s">
        <v>150</v>
      </c>
      <c r="Q1201" s="183">
        <v>0</v>
      </c>
      <c r="R1201" s="151">
        <f>IFERROR(Q1201/N1195,"-")</f>
        <v>0</v>
      </c>
      <c r="S1201" s="183">
        <v>0</v>
      </c>
      <c r="T1201" s="151">
        <f>IFERROR(S1201/O1195,"-")</f>
        <v>0</v>
      </c>
      <c r="U1201" s="186" t="str">
        <f t="shared" si="1150"/>
        <v>-</v>
      </c>
      <c r="V1201" s="86">
        <f t="shared" si="1195"/>
        <v>0</v>
      </c>
      <c r="W1201" s="501"/>
      <c r="X1201" s="501"/>
      <c r="Y1201" s="101" t="s">
        <v>150</v>
      </c>
      <c r="Z1201" s="183">
        <v>0</v>
      </c>
      <c r="AA1201" s="151">
        <f>IFERROR(Z1201/W1195,"-")</f>
        <v>0</v>
      </c>
      <c r="AB1201" s="183">
        <v>0</v>
      </c>
      <c r="AC1201" s="151">
        <f>IFERROR(AB1201/X1195,"-")</f>
        <v>0</v>
      </c>
      <c r="AD1201" s="186" t="str">
        <f t="shared" si="1151"/>
        <v>-</v>
      </c>
      <c r="AE1201" s="86">
        <f t="shared" si="1196"/>
        <v>0</v>
      </c>
      <c r="AF1201" s="501"/>
      <c r="AG1201" s="501"/>
      <c r="AH1201" s="101" t="s">
        <v>150</v>
      </c>
      <c r="AI1201" s="183">
        <v>35574</v>
      </c>
      <c r="AJ1201" s="151">
        <f>IFERROR(AI1201/AF1195,"-")</f>
        <v>2.3593893735288636E-3</v>
      </c>
      <c r="AK1201" s="183">
        <v>1</v>
      </c>
      <c r="AL1201" s="151">
        <f>IFERROR(AK1201/AG1195,"-")</f>
        <v>6.25E-2</v>
      </c>
      <c r="AM1201" s="186">
        <f t="shared" si="1152"/>
        <v>35574</v>
      </c>
      <c r="AN1201" s="86">
        <f t="shared" si="1197"/>
        <v>3.1615554852987672E-4</v>
      </c>
      <c r="AO1201" s="501"/>
      <c r="AP1201" s="520"/>
      <c r="AQ1201" s="101" t="s">
        <v>150</v>
      </c>
      <c r="AR1201" s="183">
        <f t="shared" si="1147"/>
        <v>116736</v>
      </c>
      <c r="AS1201" s="151">
        <f>IFERROR(AR1201/AO1195,"-")</f>
        <v>1.9291724535009549E-3</v>
      </c>
      <c r="AT1201" s="183">
        <f t="shared" si="1148"/>
        <v>5</v>
      </c>
      <c r="AU1201" s="151">
        <f>IFERROR(AT1201/AP1195,"-")</f>
        <v>4.5871559633027525E-2</v>
      </c>
      <c r="AV1201" s="186">
        <f t="shared" si="1153"/>
        <v>23347.200000000001</v>
      </c>
      <c r="AW1201" s="86">
        <f t="shared" si="1198"/>
        <v>1.5807777426493834E-3</v>
      </c>
      <c r="AX1201" s="98"/>
      <c r="AY1201" s="66"/>
      <c r="AZ1201" s="66"/>
      <c r="BA1201" s="66"/>
      <c r="BB1201" s="66"/>
      <c r="BC1201" s="66"/>
      <c r="BD1201" s="66"/>
      <c r="BE1201" s="66"/>
      <c r="BF1201" s="66"/>
      <c r="BG1201" s="66"/>
      <c r="BH1201" s="66"/>
      <c r="BI1201" s="66"/>
      <c r="BP1201" s="132"/>
      <c r="BQ1201" s="132"/>
      <c r="BR1201" s="132"/>
      <c r="BS1201" s="132"/>
      <c r="BU1201" s="66"/>
      <c r="BV1201" s="124"/>
    </row>
    <row r="1202" spans="2:74" s="10" customFormat="1" ht="14.25" customHeight="1">
      <c r="B1202" s="505"/>
      <c r="C1202" s="507"/>
      <c r="D1202" s="494"/>
      <c r="E1202" s="501"/>
      <c r="F1202" s="501"/>
      <c r="G1202" s="101" t="s">
        <v>160</v>
      </c>
      <c r="H1202" s="183">
        <v>0</v>
      </c>
      <c r="I1202" s="151">
        <f>IFERROR(H1202/E1195,"-")</f>
        <v>0</v>
      </c>
      <c r="J1202" s="183">
        <v>0</v>
      </c>
      <c r="K1202" s="151">
        <f>IFERROR(J1202/F1195,"-")</f>
        <v>0</v>
      </c>
      <c r="L1202" s="186" t="str">
        <f t="shared" si="1149"/>
        <v>-</v>
      </c>
      <c r="M1202" s="86">
        <f t="shared" si="1194"/>
        <v>0</v>
      </c>
      <c r="N1202" s="501"/>
      <c r="O1202" s="501"/>
      <c r="P1202" s="101" t="s">
        <v>160</v>
      </c>
      <c r="Q1202" s="183">
        <v>0</v>
      </c>
      <c r="R1202" s="151">
        <f>IFERROR(Q1202/N1195,"-")</f>
        <v>0</v>
      </c>
      <c r="S1202" s="183">
        <v>0</v>
      </c>
      <c r="T1202" s="151">
        <f>IFERROR(S1202/O1195,"-")</f>
        <v>0</v>
      </c>
      <c r="U1202" s="186" t="str">
        <f t="shared" si="1150"/>
        <v>-</v>
      </c>
      <c r="V1202" s="86">
        <f t="shared" si="1195"/>
        <v>0</v>
      </c>
      <c r="W1202" s="501"/>
      <c r="X1202" s="501"/>
      <c r="Y1202" s="101" t="s">
        <v>160</v>
      </c>
      <c r="Z1202" s="183">
        <v>0</v>
      </c>
      <c r="AA1202" s="151">
        <f>IFERROR(Z1202/W1195,"-")</f>
        <v>0</v>
      </c>
      <c r="AB1202" s="183">
        <v>0</v>
      </c>
      <c r="AC1202" s="151">
        <f>IFERROR(AB1202/X1195,"-")</f>
        <v>0</v>
      </c>
      <c r="AD1202" s="186" t="str">
        <f t="shared" si="1151"/>
        <v>-</v>
      </c>
      <c r="AE1202" s="86">
        <f t="shared" si="1196"/>
        <v>0</v>
      </c>
      <c r="AF1202" s="501"/>
      <c r="AG1202" s="501"/>
      <c r="AH1202" s="101" t="s">
        <v>160</v>
      </c>
      <c r="AI1202" s="183">
        <v>0</v>
      </c>
      <c r="AJ1202" s="151">
        <f>IFERROR(AI1202/AF1195,"-")</f>
        <v>0</v>
      </c>
      <c r="AK1202" s="183">
        <v>0</v>
      </c>
      <c r="AL1202" s="151">
        <f>IFERROR(AK1202/AG1195,"-")</f>
        <v>0</v>
      </c>
      <c r="AM1202" s="186" t="str">
        <f t="shared" si="1152"/>
        <v>-</v>
      </c>
      <c r="AN1202" s="86">
        <f t="shared" si="1197"/>
        <v>0</v>
      </c>
      <c r="AO1202" s="501"/>
      <c r="AP1202" s="520"/>
      <c r="AQ1202" s="101" t="s">
        <v>160</v>
      </c>
      <c r="AR1202" s="183">
        <f t="shared" si="1147"/>
        <v>0</v>
      </c>
      <c r="AS1202" s="151">
        <f>IFERROR(AR1202/AO1195,"-")</f>
        <v>0</v>
      </c>
      <c r="AT1202" s="183">
        <f t="shared" si="1148"/>
        <v>0</v>
      </c>
      <c r="AU1202" s="151">
        <f>IFERROR(AT1202/AP1195,"-")</f>
        <v>0</v>
      </c>
      <c r="AV1202" s="186" t="str">
        <f t="shared" si="1153"/>
        <v>-</v>
      </c>
      <c r="AW1202" s="86">
        <f t="shared" si="1198"/>
        <v>0</v>
      </c>
      <c r="AX1202" s="98"/>
      <c r="AY1202" s="66"/>
      <c r="AZ1202" s="66"/>
      <c r="BA1202" s="66"/>
      <c r="BB1202" s="66"/>
      <c r="BC1202" s="66"/>
      <c r="BD1202" s="66"/>
      <c r="BE1202" s="66"/>
      <c r="BF1202" s="66"/>
      <c r="BG1202" s="66"/>
      <c r="BH1202" s="66"/>
      <c r="BI1202" s="66"/>
      <c r="BP1202" s="132"/>
      <c r="BQ1202" s="132"/>
      <c r="BR1202" s="132"/>
      <c r="BS1202" s="132"/>
      <c r="BU1202" s="66"/>
      <c r="BV1202" s="124"/>
    </row>
    <row r="1203" spans="2:74" s="10" customFormat="1" ht="14.25" customHeight="1">
      <c r="B1203" s="505"/>
      <c r="C1203" s="507"/>
      <c r="D1203" s="494"/>
      <c r="E1203" s="501"/>
      <c r="F1203" s="501"/>
      <c r="G1203" s="101" t="s">
        <v>151</v>
      </c>
      <c r="H1203" s="183">
        <v>0</v>
      </c>
      <c r="I1203" s="151">
        <f>IFERROR(H1203/E1195,"-")</f>
        <v>0</v>
      </c>
      <c r="J1203" s="183">
        <v>0</v>
      </c>
      <c r="K1203" s="151">
        <f>IFERROR(J1203/F1195,"-")</f>
        <v>0</v>
      </c>
      <c r="L1203" s="186" t="str">
        <f t="shared" si="1149"/>
        <v>-</v>
      </c>
      <c r="M1203" s="86">
        <f t="shared" si="1194"/>
        <v>0</v>
      </c>
      <c r="N1203" s="501"/>
      <c r="O1203" s="501"/>
      <c r="P1203" s="101" t="s">
        <v>151</v>
      </c>
      <c r="Q1203" s="183">
        <v>0</v>
      </c>
      <c r="R1203" s="151">
        <f>IFERROR(Q1203/N1195,"-")</f>
        <v>0</v>
      </c>
      <c r="S1203" s="183">
        <v>0</v>
      </c>
      <c r="T1203" s="151">
        <f>IFERROR(S1203/O1195,"-")</f>
        <v>0</v>
      </c>
      <c r="U1203" s="186" t="str">
        <f t="shared" si="1150"/>
        <v>-</v>
      </c>
      <c r="V1203" s="86">
        <f t="shared" si="1195"/>
        <v>0</v>
      </c>
      <c r="W1203" s="501"/>
      <c r="X1203" s="501"/>
      <c r="Y1203" s="101" t="s">
        <v>151</v>
      </c>
      <c r="Z1203" s="183">
        <v>11935</v>
      </c>
      <c r="AA1203" s="151">
        <f>IFERROR(Z1203/W1195,"-")</f>
        <v>4.003152881196753E-3</v>
      </c>
      <c r="AB1203" s="183">
        <v>1</v>
      </c>
      <c r="AC1203" s="151">
        <f>IFERROR(AB1203/X1195,"-")</f>
        <v>0.16666666666666666</v>
      </c>
      <c r="AD1203" s="186">
        <f t="shared" si="1151"/>
        <v>11935</v>
      </c>
      <c r="AE1203" s="86">
        <f t="shared" si="1196"/>
        <v>3.1615554852987672E-4</v>
      </c>
      <c r="AF1203" s="501"/>
      <c r="AG1203" s="501"/>
      <c r="AH1203" s="101" t="s">
        <v>151</v>
      </c>
      <c r="AI1203" s="183">
        <v>0</v>
      </c>
      <c r="AJ1203" s="151">
        <f>IFERROR(AI1203/AF1195,"-")</f>
        <v>0</v>
      </c>
      <c r="AK1203" s="183">
        <v>0</v>
      </c>
      <c r="AL1203" s="151">
        <f>IFERROR(AK1203/AG1195,"-")</f>
        <v>0</v>
      </c>
      <c r="AM1203" s="186" t="str">
        <f t="shared" si="1152"/>
        <v>-</v>
      </c>
      <c r="AN1203" s="86">
        <f t="shared" si="1197"/>
        <v>0</v>
      </c>
      <c r="AO1203" s="501"/>
      <c r="AP1203" s="520"/>
      <c r="AQ1203" s="101" t="s">
        <v>151</v>
      </c>
      <c r="AR1203" s="183">
        <f t="shared" si="1147"/>
        <v>11935</v>
      </c>
      <c r="AS1203" s="151">
        <f>IFERROR(AR1203/AO1195,"-")</f>
        <v>1.9723712678637178E-4</v>
      </c>
      <c r="AT1203" s="183">
        <f t="shared" si="1148"/>
        <v>1</v>
      </c>
      <c r="AU1203" s="151">
        <f>IFERROR(AT1203/AP1195,"-")</f>
        <v>9.1743119266055051E-3</v>
      </c>
      <c r="AV1203" s="186">
        <f t="shared" si="1153"/>
        <v>11935</v>
      </c>
      <c r="AW1203" s="86">
        <f t="shared" si="1198"/>
        <v>3.1615554852987672E-4</v>
      </c>
      <c r="AX1203" s="98"/>
      <c r="AY1203" s="66"/>
      <c r="AZ1203" s="66"/>
      <c r="BA1203" s="66"/>
      <c r="BB1203" s="66"/>
      <c r="BC1203" s="66"/>
      <c r="BD1203" s="66"/>
      <c r="BE1203" s="66"/>
      <c r="BF1203" s="66"/>
      <c r="BG1203" s="66"/>
      <c r="BH1203" s="66"/>
      <c r="BI1203" s="66"/>
      <c r="BP1203" s="132"/>
      <c r="BQ1203" s="132"/>
      <c r="BR1203" s="132"/>
      <c r="BS1203" s="132"/>
      <c r="BU1203" s="66"/>
      <c r="BV1203" s="124"/>
    </row>
    <row r="1204" spans="2:74" s="10" customFormat="1" ht="14.25" customHeight="1">
      <c r="B1204" s="505"/>
      <c r="C1204" s="507"/>
      <c r="D1204" s="494"/>
      <c r="E1204" s="501"/>
      <c r="F1204" s="501"/>
      <c r="G1204" s="101" t="s">
        <v>152</v>
      </c>
      <c r="H1204" s="183">
        <v>11611</v>
      </c>
      <c r="I1204" s="151">
        <f>IFERROR(H1204/E1195,"-")</f>
        <v>3.2448532563951081E-4</v>
      </c>
      <c r="J1204" s="183">
        <v>1</v>
      </c>
      <c r="K1204" s="151">
        <f>IFERROR(J1204/F1195,"-")</f>
        <v>1.3513513513513514E-2</v>
      </c>
      <c r="L1204" s="186">
        <f t="shared" si="1149"/>
        <v>11611</v>
      </c>
      <c r="M1204" s="86">
        <f t="shared" si="1194"/>
        <v>3.1615554852987672E-4</v>
      </c>
      <c r="N1204" s="501"/>
      <c r="O1204" s="501"/>
      <c r="P1204" s="101" t="s">
        <v>152</v>
      </c>
      <c r="Q1204" s="183">
        <v>0</v>
      </c>
      <c r="R1204" s="151">
        <f>IFERROR(Q1204/N1195,"-")</f>
        <v>0</v>
      </c>
      <c r="S1204" s="183">
        <v>0</v>
      </c>
      <c r="T1204" s="151">
        <f>IFERROR(S1204/O1195,"-")</f>
        <v>0</v>
      </c>
      <c r="U1204" s="186" t="str">
        <f t="shared" si="1150"/>
        <v>-</v>
      </c>
      <c r="V1204" s="86">
        <f t="shared" si="1195"/>
        <v>0</v>
      </c>
      <c r="W1204" s="501"/>
      <c r="X1204" s="501"/>
      <c r="Y1204" s="101" t="s">
        <v>152</v>
      </c>
      <c r="Z1204" s="183">
        <v>10827</v>
      </c>
      <c r="AA1204" s="151">
        <f>IFERROR(Z1204/W1195,"-")</f>
        <v>3.6315153954518012E-3</v>
      </c>
      <c r="AB1204" s="183">
        <v>3</v>
      </c>
      <c r="AC1204" s="151">
        <f>IFERROR(AB1204/X1195,"-")</f>
        <v>0.5</v>
      </c>
      <c r="AD1204" s="186">
        <f t="shared" si="1151"/>
        <v>3609</v>
      </c>
      <c r="AE1204" s="86">
        <f t="shared" si="1196"/>
        <v>9.4846664558963006E-4</v>
      </c>
      <c r="AF1204" s="501"/>
      <c r="AG1204" s="501"/>
      <c r="AH1204" s="101" t="s">
        <v>152</v>
      </c>
      <c r="AI1204" s="183">
        <v>5653</v>
      </c>
      <c r="AJ1204" s="151">
        <f>IFERROR(AI1204/AF1195,"-")</f>
        <v>3.7492629809857386E-4</v>
      </c>
      <c r="AK1204" s="183">
        <v>4</v>
      </c>
      <c r="AL1204" s="151">
        <f>IFERROR(AK1204/AG1195,"-")</f>
        <v>0.25</v>
      </c>
      <c r="AM1204" s="186">
        <f t="shared" si="1152"/>
        <v>1413.25</v>
      </c>
      <c r="AN1204" s="86">
        <f t="shared" si="1197"/>
        <v>1.2646221941195069E-3</v>
      </c>
      <c r="AO1204" s="501"/>
      <c r="AP1204" s="520"/>
      <c r="AQ1204" s="101" t="s">
        <v>152</v>
      </c>
      <c r="AR1204" s="183">
        <f t="shared" si="1147"/>
        <v>28091</v>
      </c>
      <c r="AS1204" s="151">
        <f>IFERROR(AR1204/AO1195,"-")</f>
        <v>4.6423025794352493E-4</v>
      </c>
      <c r="AT1204" s="183">
        <f t="shared" si="1148"/>
        <v>8</v>
      </c>
      <c r="AU1204" s="151">
        <f>IFERROR(AT1204/AP1195,"-")</f>
        <v>7.3394495412844041E-2</v>
      </c>
      <c r="AV1204" s="186">
        <f t="shared" si="1153"/>
        <v>3511.375</v>
      </c>
      <c r="AW1204" s="86">
        <f t="shared" si="1198"/>
        <v>2.5292443882390138E-3</v>
      </c>
      <c r="AX1204" s="98"/>
      <c r="AY1204" s="66"/>
      <c r="AZ1204" s="66"/>
      <c r="BA1204" s="66"/>
      <c r="BB1204" s="66"/>
      <c r="BC1204" s="66"/>
      <c r="BD1204" s="66"/>
      <c r="BE1204" s="66"/>
      <c r="BF1204" s="66"/>
      <c r="BG1204" s="66"/>
      <c r="BH1204" s="66"/>
      <c r="BI1204" s="66"/>
      <c r="BP1204" s="132"/>
      <c r="BQ1204" s="132"/>
      <c r="BR1204" s="132"/>
      <c r="BS1204" s="132"/>
      <c r="BU1204" s="66"/>
      <c r="BV1204" s="124"/>
    </row>
    <row r="1205" spans="2:74" s="10" customFormat="1" ht="14.25" customHeight="1">
      <c r="B1205" s="505"/>
      <c r="C1205" s="507"/>
      <c r="D1205" s="494"/>
      <c r="E1205" s="501"/>
      <c r="F1205" s="501"/>
      <c r="G1205" s="101" t="s">
        <v>153</v>
      </c>
      <c r="H1205" s="183">
        <v>0</v>
      </c>
      <c r="I1205" s="151">
        <f>IFERROR(H1205/E1195,"-")</f>
        <v>0</v>
      </c>
      <c r="J1205" s="183">
        <v>0</v>
      </c>
      <c r="K1205" s="151">
        <f>IFERROR(J1205/F1195,"-")</f>
        <v>0</v>
      </c>
      <c r="L1205" s="186" t="str">
        <f t="shared" si="1149"/>
        <v>-</v>
      </c>
      <c r="M1205" s="86">
        <f t="shared" si="1194"/>
        <v>0</v>
      </c>
      <c r="N1205" s="501"/>
      <c r="O1205" s="501"/>
      <c r="P1205" s="101" t="s">
        <v>153</v>
      </c>
      <c r="Q1205" s="183">
        <v>0</v>
      </c>
      <c r="R1205" s="151">
        <f>IFERROR(Q1205/N1195,"-")</f>
        <v>0</v>
      </c>
      <c r="S1205" s="183">
        <v>0</v>
      </c>
      <c r="T1205" s="151">
        <f>IFERROR(S1205/O1195,"-")</f>
        <v>0</v>
      </c>
      <c r="U1205" s="186" t="str">
        <f t="shared" si="1150"/>
        <v>-</v>
      </c>
      <c r="V1205" s="86">
        <f t="shared" si="1195"/>
        <v>0</v>
      </c>
      <c r="W1205" s="501"/>
      <c r="X1205" s="501"/>
      <c r="Y1205" s="101" t="s">
        <v>153</v>
      </c>
      <c r="Z1205" s="183">
        <v>0</v>
      </c>
      <c r="AA1205" s="151">
        <f>IFERROR(Z1205/W1195,"-")</f>
        <v>0</v>
      </c>
      <c r="AB1205" s="183">
        <v>0</v>
      </c>
      <c r="AC1205" s="151">
        <f>IFERROR(AB1205/X1195,"-")</f>
        <v>0</v>
      </c>
      <c r="AD1205" s="186" t="str">
        <f t="shared" si="1151"/>
        <v>-</v>
      </c>
      <c r="AE1205" s="86">
        <f t="shared" si="1196"/>
        <v>0</v>
      </c>
      <c r="AF1205" s="501"/>
      <c r="AG1205" s="501"/>
      <c r="AH1205" s="101" t="s">
        <v>153</v>
      </c>
      <c r="AI1205" s="183">
        <v>0</v>
      </c>
      <c r="AJ1205" s="151">
        <f>IFERROR(AI1205/AF1195,"-")</f>
        <v>0</v>
      </c>
      <c r="AK1205" s="183">
        <v>0</v>
      </c>
      <c r="AL1205" s="151">
        <f>IFERROR(AK1205/AG1195,"-")</f>
        <v>0</v>
      </c>
      <c r="AM1205" s="186" t="str">
        <f t="shared" si="1152"/>
        <v>-</v>
      </c>
      <c r="AN1205" s="86">
        <f t="shared" si="1197"/>
        <v>0</v>
      </c>
      <c r="AO1205" s="501"/>
      <c r="AP1205" s="520"/>
      <c r="AQ1205" s="101" t="s">
        <v>153</v>
      </c>
      <c r="AR1205" s="183">
        <f t="shared" si="1147"/>
        <v>0</v>
      </c>
      <c r="AS1205" s="151">
        <f>IFERROR(AR1205/AO1195,"-")</f>
        <v>0</v>
      </c>
      <c r="AT1205" s="183">
        <f t="shared" si="1148"/>
        <v>0</v>
      </c>
      <c r="AU1205" s="151">
        <f>IFERROR(AT1205/AP1195,"-")</f>
        <v>0</v>
      </c>
      <c r="AV1205" s="186" t="str">
        <f t="shared" si="1153"/>
        <v>-</v>
      </c>
      <c r="AW1205" s="86">
        <f t="shared" si="1198"/>
        <v>0</v>
      </c>
      <c r="AX1205" s="98"/>
      <c r="AY1205" s="66"/>
      <c r="AZ1205" s="66"/>
      <c r="BA1205" s="66"/>
      <c r="BB1205" s="66"/>
      <c r="BC1205" s="66"/>
      <c r="BD1205" s="66"/>
      <c r="BE1205" s="66"/>
      <c r="BF1205" s="66"/>
      <c r="BG1205" s="66"/>
      <c r="BH1205" s="66"/>
      <c r="BI1205" s="66"/>
      <c r="BP1205" s="132"/>
      <c r="BQ1205" s="132"/>
      <c r="BR1205" s="132"/>
      <c r="BS1205" s="132"/>
      <c r="BU1205" s="66"/>
      <c r="BV1205" s="124"/>
    </row>
    <row r="1206" spans="2:74" s="10" customFormat="1" ht="14.25" customHeight="1">
      <c r="B1206" s="505"/>
      <c r="C1206" s="507"/>
      <c r="D1206" s="494"/>
      <c r="E1206" s="501"/>
      <c r="F1206" s="501"/>
      <c r="G1206" s="101" t="s">
        <v>154</v>
      </c>
      <c r="H1206" s="183">
        <v>0</v>
      </c>
      <c r="I1206" s="151">
        <f>IFERROR(H1206/E1195,"-")</f>
        <v>0</v>
      </c>
      <c r="J1206" s="183">
        <v>0</v>
      </c>
      <c r="K1206" s="151">
        <f>IFERROR(J1206/F1195,"-")</f>
        <v>0</v>
      </c>
      <c r="L1206" s="186" t="str">
        <f t="shared" si="1149"/>
        <v>-</v>
      </c>
      <c r="M1206" s="86">
        <f t="shared" si="1194"/>
        <v>0</v>
      </c>
      <c r="N1206" s="501"/>
      <c r="O1206" s="501"/>
      <c r="P1206" s="101" t="s">
        <v>154</v>
      </c>
      <c r="Q1206" s="183">
        <v>0</v>
      </c>
      <c r="R1206" s="151">
        <f>IFERROR(Q1206/N1195,"-")</f>
        <v>0</v>
      </c>
      <c r="S1206" s="183">
        <v>0</v>
      </c>
      <c r="T1206" s="151">
        <f>IFERROR(S1206/O1195,"-")</f>
        <v>0</v>
      </c>
      <c r="U1206" s="186" t="str">
        <f t="shared" si="1150"/>
        <v>-</v>
      </c>
      <c r="V1206" s="86">
        <f t="shared" si="1195"/>
        <v>0</v>
      </c>
      <c r="W1206" s="501"/>
      <c r="X1206" s="501"/>
      <c r="Y1206" s="101" t="s">
        <v>154</v>
      </c>
      <c r="Z1206" s="183">
        <v>0</v>
      </c>
      <c r="AA1206" s="151">
        <f>IFERROR(Z1206/W1195,"-")</f>
        <v>0</v>
      </c>
      <c r="AB1206" s="183">
        <v>0</v>
      </c>
      <c r="AC1206" s="151">
        <f>IFERROR(AB1206/X1195,"-")</f>
        <v>0</v>
      </c>
      <c r="AD1206" s="186" t="str">
        <f t="shared" si="1151"/>
        <v>-</v>
      </c>
      <c r="AE1206" s="86">
        <f t="shared" si="1196"/>
        <v>0</v>
      </c>
      <c r="AF1206" s="501"/>
      <c r="AG1206" s="501"/>
      <c r="AH1206" s="101" t="s">
        <v>154</v>
      </c>
      <c r="AI1206" s="183">
        <v>408360</v>
      </c>
      <c r="AJ1206" s="151">
        <f>IFERROR(AI1206/AF1195,"-")</f>
        <v>2.7083832140727689E-2</v>
      </c>
      <c r="AK1206" s="183">
        <v>1</v>
      </c>
      <c r="AL1206" s="151">
        <f>IFERROR(AK1206/AG1195,"-")</f>
        <v>6.25E-2</v>
      </c>
      <c r="AM1206" s="186">
        <f t="shared" si="1152"/>
        <v>408360</v>
      </c>
      <c r="AN1206" s="86">
        <f t="shared" si="1197"/>
        <v>3.1615554852987672E-4</v>
      </c>
      <c r="AO1206" s="501"/>
      <c r="AP1206" s="520"/>
      <c r="AQ1206" s="101" t="s">
        <v>154</v>
      </c>
      <c r="AR1206" s="183">
        <f t="shared" si="1147"/>
        <v>408360</v>
      </c>
      <c r="AS1206" s="151">
        <f>IFERROR(AR1206/AO1195,"-")</f>
        <v>6.7485339836181636E-3</v>
      </c>
      <c r="AT1206" s="183">
        <f t="shared" si="1148"/>
        <v>1</v>
      </c>
      <c r="AU1206" s="151">
        <f>IFERROR(AT1206/AP1195,"-")</f>
        <v>9.1743119266055051E-3</v>
      </c>
      <c r="AV1206" s="186">
        <f t="shared" si="1153"/>
        <v>408360</v>
      </c>
      <c r="AW1206" s="86">
        <f t="shared" si="1198"/>
        <v>3.1615554852987672E-4</v>
      </c>
      <c r="AX1206" s="98"/>
      <c r="AY1206" s="66"/>
      <c r="AZ1206" s="66"/>
      <c r="BA1206" s="66"/>
      <c r="BB1206" s="66"/>
      <c r="BC1206" s="66"/>
      <c r="BD1206" s="66"/>
      <c r="BE1206" s="66"/>
      <c r="BF1206" s="66"/>
      <c r="BG1206" s="66"/>
      <c r="BH1206" s="66"/>
      <c r="BI1206" s="66"/>
      <c r="BP1206" s="132"/>
      <c r="BQ1206" s="132"/>
      <c r="BR1206" s="132"/>
      <c r="BS1206" s="132"/>
      <c r="BU1206" s="66"/>
      <c r="BV1206" s="124"/>
    </row>
    <row r="1207" spans="2:74" s="10" customFormat="1" ht="14.25" customHeight="1">
      <c r="B1207" s="505"/>
      <c r="C1207" s="507"/>
      <c r="D1207" s="494"/>
      <c r="E1207" s="501"/>
      <c r="F1207" s="501"/>
      <c r="G1207" s="101" t="s">
        <v>155</v>
      </c>
      <c r="H1207" s="183">
        <v>291773</v>
      </c>
      <c r="I1207" s="151">
        <f>IFERROR(H1207/E1195,"-")</f>
        <v>8.1539968062886038E-3</v>
      </c>
      <c r="J1207" s="183">
        <v>6</v>
      </c>
      <c r="K1207" s="151">
        <f>IFERROR(J1207/F1195,"-")</f>
        <v>8.1081081081081086E-2</v>
      </c>
      <c r="L1207" s="186">
        <f t="shared" si="1149"/>
        <v>48628.833333333336</v>
      </c>
      <c r="M1207" s="86">
        <f t="shared" si="1194"/>
        <v>1.8969332911792601E-3</v>
      </c>
      <c r="N1207" s="501"/>
      <c r="O1207" s="501"/>
      <c r="P1207" s="101" t="s">
        <v>155</v>
      </c>
      <c r="Q1207" s="183">
        <v>109475</v>
      </c>
      <c r="R1207" s="151">
        <f>IFERROR(Q1207/N1195,"-")</f>
        <v>1.6415332272715685E-2</v>
      </c>
      <c r="S1207" s="183">
        <v>3</v>
      </c>
      <c r="T1207" s="151">
        <f>IFERROR(S1207/O1195,"-")</f>
        <v>0.23076923076923078</v>
      </c>
      <c r="U1207" s="186">
        <f t="shared" si="1150"/>
        <v>36491.666666666664</v>
      </c>
      <c r="V1207" s="86">
        <f t="shared" si="1195"/>
        <v>9.4846664558963006E-4</v>
      </c>
      <c r="W1207" s="501"/>
      <c r="X1207" s="501"/>
      <c r="Y1207" s="101" t="s">
        <v>155</v>
      </c>
      <c r="Z1207" s="183">
        <v>183251</v>
      </c>
      <c r="AA1207" s="151">
        <f>IFERROR(Z1207/W1195,"-")</f>
        <v>6.1464748104917151E-2</v>
      </c>
      <c r="AB1207" s="183">
        <v>1</v>
      </c>
      <c r="AC1207" s="151">
        <f>IFERROR(AB1207/X1195,"-")</f>
        <v>0.16666666666666666</v>
      </c>
      <c r="AD1207" s="186">
        <f t="shared" si="1151"/>
        <v>183251</v>
      </c>
      <c r="AE1207" s="86">
        <f t="shared" si="1196"/>
        <v>3.1615554852987672E-4</v>
      </c>
      <c r="AF1207" s="501"/>
      <c r="AG1207" s="501"/>
      <c r="AH1207" s="101" t="s">
        <v>155</v>
      </c>
      <c r="AI1207" s="183">
        <v>74867</v>
      </c>
      <c r="AJ1207" s="151">
        <f>IFERROR(AI1207/AF1195,"-")</f>
        <v>4.9654355492209316E-3</v>
      </c>
      <c r="AK1207" s="183">
        <v>5</v>
      </c>
      <c r="AL1207" s="151">
        <f>IFERROR(AK1207/AG1195,"-")</f>
        <v>0.3125</v>
      </c>
      <c r="AM1207" s="186">
        <f t="shared" si="1152"/>
        <v>14973.4</v>
      </c>
      <c r="AN1207" s="86">
        <f t="shared" si="1197"/>
        <v>1.5807777426493834E-3</v>
      </c>
      <c r="AO1207" s="501"/>
      <c r="AP1207" s="520"/>
      <c r="AQ1207" s="101" t="s">
        <v>155</v>
      </c>
      <c r="AR1207" s="183">
        <f t="shared" si="1147"/>
        <v>659366</v>
      </c>
      <c r="AS1207" s="151">
        <f>IFERROR(AR1207/AO1195,"-")</f>
        <v>1.0896644770894245E-2</v>
      </c>
      <c r="AT1207" s="183">
        <f t="shared" si="1148"/>
        <v>15</v>
      </c>
      <c r="AU1207" s="151">
        <f>IFERROR(AT1207/AP1195,"-")</f>
        <v>0.13761467889908258</v>
      </c>
      <c r="AV1207" s="186">
        <f t="shared" si="1153"/>
        <v>43957.73333333333</v>
      </c>
      <c r="AW1207" s="86">
        <f t="shared" si="1198"/>
        <v>4.7423332279481504E-3</v>
      </c>
      <c r="AX1207" s="98"/>
      <c r="AY1207" s="66"/>
      <c r="AZ1207" s="66"/>
      <c r="BA1207" s="66"/>
      <c r="BB1207" s="66"/>
      <c r="BC1207" s="66"/>
      <c r="BD1207" s="66"/>
      <c r="BE1207" s="66"/>
      <c r="BF1207" s="66"/>
      <c r="BG1207" s="66"/>
      <c r="BH1207" s="66"/>
      <c r="BI1207" s="66"/>
      <c r="BP1207" s="132"/>
      <c r="BQ1207" s="132"/>
      <c r="BR1207" s="132"/>
      <c r="BS1207" s="132"/>
      <c r="BU1207" s="66"/>
      <c r="BV1207" s="124"/>
    </row>
    <row r="1208" spans="2:74" s="10" customFormat="1" ht="14.25" customHeight="1">
      <c r="B1208" s="505"/>
      <c r="C1208" s="507"/>
      <c r="D1208" s="494"/>
      <c r="E1208" s="501"/>
      <c r="F1208" s="501"/>
      <c r="G1208" s="101" t="s">
        <v>156</v>
      </c>
      <c r="H1208" s="183">
        <v>37707</v>
      </c>
      <c r="I1208" s="151">
        <f>IFERROR(H1208/E1195,"-")</f>
        <v>1.0537738501325497E-3</v>
      </c>
      <c r="J1208" s="183">
        <v>2</v>
      </c>
      <c r="K1208" s="151">
        <f>IFERROR(J1208/F1195,"-")</f>
        <v>2.7027027027027029E-2</v>
      </c>
      <c r="L1208" s="186">
        <f t="shared" si="1149"/>
        <v>18853.5</v>
      </c>
      <c r="M1208" s="86">
        <f t="shared" si="1194"/>
        <v>6.3231109705975345E-4</v>
      </c>
      <c r="N1208" s="501"/>
      <c r="O1208" s="501"/>
      <c r="P1208" s="101" t="s">
        <v>156</v>
      </c>
      <c r="Q1208" s="183">
        <v>47178</v>
      </c>
      <c r="R1208" s="151">
        <f>IFERROR(Q1208/N1195,"-")</f>
        <v>7.0741497690082729E-3</v>
      </c>
      <c r="S1208" s="183">
        <v>2</v>
      </c>
      <c r="T1208" s="151">
        <f>IFERROR(S1208/O1195,"-")</f>
        <v>0.15384615384615385</v>
      </c>
      <c r="U1208" s="186">
        <f t="shared" si="1150"/>
        <v>23589</v>
      </c>
      <c r="V1208" s="86">
        <f t="shared" si="1195"/>
        <v>6.3231109705975345E-4</v>
      </c>
      <c r="W1208" s="501"/>
      <c r="X1208" s="501"/>
      <c r="Y1208" s="101" t="s">
        <v>156</v>
      </c>
      <c r="Z1208" s="183">
        <v>5151</v>
      </c>
      <c r="AA1208" s="151">
        <f>IFERROR(Z1208/W1195,"-")</f>
        <v>1.7277118132421011E-3</v>
      </c>
      <c r="AB1208" s="183">
        <v>1</v>
      </c>
      <c r="AC1208" s="151">
        <f>IFERROR(AB1208/X1195,"-")</f>
        <v>0.16666666666666666</v>
      </c>
      <c r="AD1208" s="186">
        <f t="shared" si="1151"/>
        <v>5151</v>
      </c>
      <c r="AE1208" s="86">
        <f t="shared" si="1196"/>
        <v>3.1615554852987672E-4</v>
      </c>
      <c r="AF1208" s="501"/>
      <c r="AG1208" s="501"/>
      <c r="AH1208" s="101" t="s">
        <v>156</v>
      </c>
      <c r="AI1208" s="183">
        <v>64353</v>
      </c>
      <c r="AJ1208" s="151">
        <f>IFERROR(AI1208/AF1195,"-")</f>
        <v>4.2681111023416809E-3</v>
      </c>
      <c r="AK1208" s="183">
        <v>3</v>
      </c>
      <c r="AL1208" s="151">
        <f>IFERROR(AK1208/AG1195,"-")</f>
        <v>0.1875</v>
      </c>
      <c r="AM1208" s="186">
        <f t="shared" si="1152"/>
        <v>21451</v>
      </c>
      <c r="AN1208" s="86">
        <f t="shared" si="1197"/>
        <v>9.4846664558963006E-4</v>
      </c>
      <c r="AO1208" s="501"/>
      <c r="AP1208" s="520"/>
      <c r="AQ1208" s="101" t="s">
        <v>156</v>
      </c>
      <c r="AR1208" s="183">
        <f t="shared" si="1147"/>
        <v>154389</v>
      </c>
      <c r="AS1208" s="151">
        <f>IFERROR(AR1208/AO1195,"-")</f>
        <v>2.5514237760721537E-3</v>
      </c>
      <c r="AT1208" s="183">
        <f t="shared" si="1148"/>
        <v>8</v>
      </c>
      <c r="AU1208" s="151">
        <f>IFERROR(AT1208/AP1195,"-")</f>
        <v>7.3394495412844041E-2</v>
      </c>
      <c r="AV1208" s="186">
        <f t="shared" si="1153"/>
        <v>19298.625</v>
      </c>
      <c r="AW1208" s="86">
        <f t="shared" si="1198"/>
        <v>2.5292443882390138E-3</v>
      </c>
      <c r="AX1208" s="98"/>
      <c r="AY1208" s="66"/>
      <c r="AZ1208" s="66"/>
      <c r="BA1208" s="66"/>
      <c r="BB1208" s="66"/>
      <c r="BC1208" s="66"/>
      <c r="BD1208" s="66"/>
      <c r="BE1208" s="66"/>
      <c r="BF1208" s="66"/>
      <c r="BG1208" s="66"/>
      <c r="BH1208" s="66"/>
      <c r="BI1208" s="66"/>
      <c r="BP1208" s="132"/>
      <c r="BQ1208" s="132"/>
      <c r="BR1208" s="132"/>
      <c r="BS1208" s="132"/>
      <c r="BU1208" s="66"/>
      <c r="BV1208" s="124"/>
    </row>
    <row r="1209" spans="2:74" s="10" customFormat="1" ht="14.25" customHeight="1">
      <c r="B1209" s="505"/>
      <c r="C1209" s="507"/>
      <c r="D1209" s="494"/>
      <c r="E1209" s="501"/>
      <c r="F1209" s="501"/>
      <c r="G1209" s="101" t="s">
        <v>157</v>
      </c>
      <c r="H1209" s="183">
        <v>22916</v>
      </c>
      <c r="I1209" s="151">
        <f>IFERROR(H1209/E1195,"-")</f>
        <v>6.4041906143786319E-4</v>
      </c>
      <c r="J1209" s="183">
        <v>2</v>
      </c>
      <c r="K1209" s="151">
        <f>IFERROR(J1209/F1195,"-")</f>
        <v>2.7027027027027029E-2</v>
      </c>
      <c r="L1209" s="186">
        <f t="shared" si="1149"/>
        <v>11458</v>
      </c>
      <c r="M1209" s="86">
        <f t="shared" si="1194"/>
        <v>6.3231109705975345E-4</v>
      </c>
      <c r="N1209" s="501"/>
      <c r="O1209" s="501"/>
      <c r="P1209" s="101" t="s">
        <v>157</v>
      </c>
      <c r="Q1209" s="183">
        <v>0</v>
      </c>
      <c r="R1209" s="151">
        <f>IFERROR(Q1209/N1195,"-")</f>
        <v>0</v>
      </c>
      <c r="S1209" s="183">
        <v>0</v>
      </c>
      <c r="T1209" s="151">
        <f>IFERROR(S1209/O1195,"-")</f>
        <v>0</v>
      </c>
      <c r="U1209" s="186" t="str">
        <f t="shared" si="1150"/>
        <v>-</v>
      </c>
      <c r="V1209" s="86">
        <f t="shared" si="1195"/>
        <v>0</v>
      </c>
      <c r="W1209" s="501"/>
      <c r="X1209" s="501"/>
      <c r="Y1209" s="101" t="s">
        <v>157</v>
      </c>
      <c r="Z1209" s="183">
        <v>0</v>
      </c>
      <c r="AA1209" s="151">
        <f>IFERROR(Z1209/W1195,"-")</f>
        <v>0</v>
      </c>
      <c r="AB1209" s="183">
        <v>0</v>
      </c>
      <c r="AC1209" s="151">
        <f>IFERROR(AB1209/X1195,"-")</f>
        <v>0</v>
      </c>
      <c r="AD1209" s="186" t="str">
        <f t="shared" si="1151"/>
        <v>-</v>
      </c>
      <c r="AE1209" s="86">
        <f t="shared" si="1196"/>
        <v>0</v>
      </c>
      <c r="AF1209" s="501"/>
      <c r="AG1209" s="501"/>
      <c r="AH1209" s="101" t="s">
        <v>157</v>
      </c>
      <c r="AI1209" s="183">
        <v>55125</v>
      </c>
      <c r="AJ1209" s="151">
        <f>IFERROR(AI1209/AF1195,"-")</f>
        <v>3.6560785746831566E-3</v>
      </c>
      <c r="AK1209" s="183">
        <v>3</v>
      </c>
      <c r="AL1209" s="151">
        <f>IFERROR(AK1209/AG1195,"-")</f>
        <v>0.1875</v>
      </c>
      <c r="AM1209" s="186">
        <f t="shared" si="1152"/>
        <v>18375</v>
      </c>
      <c r="AN1209" s="86">
        <f t="shared" si="1197"/>
        <v>9.4846664558963006E-4</v>
      </c>
      <c r="AO1209" s="501"/>
      <c r="AP1209" s="520"/>
      <c r="AQ1209" s="101" t="s">
        <v>157</v>
      </c>
      <c r="AR1209" s="183">
        <f t="shared" si="1147"/>
        <v>78041</v>
      </c>
      <c r="AS1209" s="151">
        <f>IFERROR(AR1209/AO1195,"-")</f>
        <v>1.2897010985785705E-3</v>
      </c>
      <c r="AT1209" s="183">
        <f t="shared" si="1148"/>
        <v>5</v>
      </c>
      <c r="AU1209" s="151">
        <f>IFERROR(AT1209/AP1195,"-")</f>
        <v>4.5871559633027525E-2</v>
      </c>
      <c r="AV1209" s="186">
        <f t="shared" si="1153"/>
        <v>15608.2</v>
      </c>
      <c r="AW1209" s="86">
        <f t="shared" si="1198"/>
        <v>1.5807777426493834E-3</v>
      </c>
      <c r="AX1209" s="98"/>
      <c r="AY1209" s="66"/>
      <c r="AZ1209" s="66"/>
      <c r="BA1209" s="66"/>
      <c r="BB1209" s="66"/>
      <c r="BC1209" s="66"/>
      <c r="BD1209" s="66"/>
      <c r="BE1209" s="66"/>
      <c r="BF1209" s="66"/>
      <c r="BG1209" s="66"/>
      <c r="BH1209" s="66"/>
      <c r="BI1209" s="66"/>
      <c r="BP1209" s="132"/>
      <c r="BQ1209" s="132"/>
      <c r="BR1209" s="132"/>
      <c r="BS1209" s="132"/>
      <c r="BU1209" s="66"/>
      <c r="BV1209" s="124"/>
    </row>
    <row r="1210" spans="2:74" s="10" customFormat="1" ht="14.25" customHeight="1">
      <c r="B1210" s="505"/>
      <c r="C1210" s="507"/>
      <c r="D1210" s="494"/>
      <c r="E1210" s="501"/>
      <c r="F1210" s="501"/>
      <c r="G1210" s="102" t="s">
        <v>158</v>
      </c>
      <c r="H1210" s="184">
        <v>44729</v>
      </c>
      <c r="I1210" s="152">
        <f>IFERROR(H1210/E1195,"-")</f>
        <v>1.2500132745267142E-3</v>
      </c>
      <c r="J1210" s="184">
        <v>2</v>
      </c>
      <c r="K1210" s="152">
        <f>IFERROR(J1210/F1195,"-")</f>
        <v>2.7027027027027029E-2</v>
      </c>
      <c r="L1210" s="187">
        <f t="shared" si="1149"/>
        <v>22364.5</v>
      </c>
      <c r="M1210" s="87">
        <f t="shared" si="1194"/>
        <v>6.3231109705975345E-4</v>
      </c>
      <c r="N1210" s="501"/>
      <c r="O1210" s="501"/>
      <c r="P1210" s="102" t="s">
        <v>158</v>
      </c>
      <c r="Q1210" s="184">
        <v>1049</v>
      </c>
      <c r="R1210" s="152">
        <f>IFERROR(Q1210/N1195,"-")</f>
        <v>1.5729329576687605E-4</v>
      </c>
      <c r="S1210" s="184">
        <v>1</v>
      </c>
      <c r="T1210" s="152">
        <f>IFERROR(S1210/O1195,"-")</f>
        <v>7.6923076923076927E-2</v>
      </c>
      <c r="U1210" s="187">
        <f t="shared" si="1150"/>
        <v>1049</v>
      </c>
      <c r="V1210" s="87">
        <f t="shared" si="1195"/>
        <v>3.1615554852987672E-4</v>
      </c>
      <c r="W1210" s="501"/>
      <c r="X1210" s="501"/>
      <c r="Y1210" s="102" t="s">
        <v>158</v>
      </c>
      <c r="Z1210" s="184">
        <v>692</v>
      </c>
      <c r="AA1210" s="152">
        <f>IFERROR(Z1210/W1195,"-")</f>
        <v>2.3210572214395922E-4</v>
      </c>
      <c r="AB1210" s="184">
        <v>1</v>
      </c>
      <c r="AC1210" s="152">
        <f>IFERROR(AB1210/X1195,"-")</f>
        <v>0.16666666666666666</v>
      </c>
      <c r="AD1210" s="187">
        <f t="shared" si="1151"/>
        <v>692</v>
      </c>
      <c r="AE1210" s="87">
        <f t="shared" si="1196"/>
        <v>3.1615554852987672E-4</v>
      </c>
      <c r="AF1210" s="501"/>
      <c r="AG1210" s="501"/>
      <c r="AH1210" s="102" t="s">
        <v>158</v>
      </c>
      <c r="AI1210" s="184">
        <v>1828</v>
      </c>
      <c r="AJ1210" s="152">
        <f>IFERROR(AI1210/AF1195,"-")</f>
        <v>1.2123921332464054E-4</v>
      </c>
      <c r="AK1210" s="184">
        <v>3</v>
      </c>
      <c r="AL1210" s="152">
        <f>IFERROR(AK1210/AG1195,"-")</f>
        <v>0.1875</v>
      </c>
      <c r="AM1210" s="187">
        <f t="shared" si="1152"/>
        <v>609.33333333333337</v>
      </c>
      <c r="AN1210" s="87">
        <f t="shared" si="1197"/>
        <v>9.4846664558963006E-4</v>
      </c>
      <c r="AO1210" s="501"/>
      <c r="AP1210" s="520"/>
      <c r="AQ1210" s="102" t="s">
        <v>158</v>
      </c>
      <c r="AR1210" s="184">
        <f t="shared" si="1147"/>
        <v>48298</v>
      </c>
      <c r="AS1210" s="152">
        <f>IFERROR(AR1210/AO1195,"-")</f>
        <v>7.9816998320303173E-4</v>
      </c>
      <c r="AT1210" s="184">
        <f t="shared" si="1148"/>
        <v>7</v>
      </c>
      <c r="AU1210" s="152">
        <f>IFERROR(AT1210/AP1195,"-")</f>
        <v>6.4220183486238536E-2</v>
      </c>
      <c r="AV1210" s="187">
        <f t="shared" si="1153"/>
        <v>6899.7142857142853</v>
      </c>
      <c r="AW1210" s="87">
        <f t="shared" si="1198"/>
        <v>2.2130888397091371E-3</v>
      </c>
      <c r="AX1210" s="98"/>
      <c r="AY1210" s="66"/>
      <c r="AZ1210" s="66"/>
      <c r="BA1210" s="66"/>
      <c r="BB1210" s="66"/>
      <c r="BC1210" s="66"/>
      <c r="BD1210" s="66"/>
      <c r="BE1210" s="66"/>
      <c r="BF1210" s="66"/>
      <c r="BG1210" s="66"/>
      <c r="BH1210" s="66"/>
      <c r="BI1210" s="66"/>
      <c r="BP1210" s="132"/>
      <c r="BQ1210" s="132"/>
      <c r="BR1210" s="132"/>
      <c r="BS1210" s="132"/>
      <c r="BU1210" s="66"/>
      <c r="BV1210" s="124"/>
    </row>
    <row r="1211" spans="2:74" s="10" customFormat="1" ht="14.25" customHeight="1">
      <c r="B1211" s="505"/>
      <c r="C1211" s="508"/>
      <c r="D1211" s="495"/>
      <c r="E1211" s="502"/>
      <c r="F1211" s="502"/>
      <c r="G1211" s="103" t="s">
        <v>81</v>
      </c>
      <c r="H1211" s="174">
        <v>3233243</v>
      </c>
      <c r="I1211" s="152">
        <f>IFERROR(H1211/E1195,"-")</f>
        <v>9.0357411741165169E-2</v>
      </c>
      <c r="J1211" s="184">
        <v>54</v>
      </c>
      <c r="K1211" s="152">
        <f>IFERROR(J1211/F1195,"-")</f>
        <v>0.72972972972972971</v>
      </c>
      <c r="L1211" s="187">
        <f t="shared" si="1149"/>
        <v>59874.870370370372</v>
      </c>
      <c r="M1211" s="88">
        <f t="shared" si="1194"/>
        <v>1.707239962061334E-2</v>
      </c>
      <c r="N1211" s="502"/>
      <c r="O1211" s="502"/>
      <c r="P1211" s="103" t="s">
        <v>81</v>
      </c>
      <c r="Q1211" s="174">
        <v>1181068</v>
      </c>
      <c r="R1211" s="152">
        <f>IFERROR(Q1211/N1195,"-")</f>
        <v>0.17709635676338681</v>
      </c>
      <c r="S1211" s="184">
        <v>12</v>
      </c>
      <c r="T1211" s="152">
        <f>IFERROR(S1211/O1195,"-")</f>
        <v>0.92307692307692313</v>
      </c>
      <c r="U1211" s="187">
        <f t="shared" si="1150"/>
        <v>98422.333333333328</v>
      </c>
      <c r="V1211" s="88">
        <f t="shared" si="1195"/>
        <v>3.7938665823585203E-3</v>
      </c>
      <c r="W1211" s="502"/>
      <c r="X1211" s="502"/>
      <c r="Y1211" s="103" t="s">
        <v>81</v>
      </c>
      <c r="Z1211" s="174">
        <v>280193</v>
      </c>
      <c r="AA1211" s="152">
        <f>IFERROR(Z1211/W1195,"-")</f>
        <v>9.3980344804454288E-2</v>
      </c>
      <c r="AB1211" s="184">
        <v>4</v>
      </c>
      <c r="AC1211" s="152">
        <f>IFERROR(AB1211/X1195,"-")</f>
        <v>0.66666666666666663</v>
      </c>
      <c r="AD1211" s="187">
        <f t="shared" si="1151"/>
        <v>70048.25</v>
      </c>
      <c r="AE1211" s="88">
        <f t="shared" si="1196"/>
        <v>1.2646221941195069E-3</v>
      </c>
      <c r="AF1211" s="502"/>
      <c r="AG1211" s="502"/>
      <c r="AH1211" s="103" t="s">
        <v>81</v>
      </c>
      <c r="AI1211" s="174">
        <v>4244083</v>
      </c>
      <c r="AJ1211" s="152">
        <f>IFERROR(AI1211/AF1195,"-")</f>
        <v>0.28148210295649911</v>
      </c>
      <c r="AK1211" s="184">
        <v>15</v>
      </c>
      <c r="AL1211" s="152">
        <f>IFERROR(AK1211/AG1195,"-")</f>
        <v>0.9375</v>
      </c>
      <c r="AM1211" s="187">
        <f t="shared" si="1152"/>
        <v>282938.86666666664</v>
      </c>
      <c r="AN1211" s="88">
        <f t="shared" si="1197"/>
        <v>4.7423332279481504E-3</v>
      </c>
      <c r="AO1211" s="502"/>
      <c r="AP1211" s="521"/>
      <c r="AQ1211" s="103" t="s">
        <v>81</v>
      </c>
      <c r="AR1211" s="174">
        <f t="shared" si="1147"/>
        <v>8938587</v>
      </c>
      <c r="AS1211" s="152">
        <f>IFERROR(AR1211/AO1195,"-")</f>
        <v>0.1477185770766665</v>
      </c>
      <c r="AT1211" s="184">
        <f t="shared" si="1148"/>
        <v>85</v>
      </c>
      <c r="AU1211" s="152">
        <f>IFERROR(AT1211/AP1195,"-")</f>
        <v>0.77981651376146788</v>
      </c>
      <c r="AV1211" s="187">
        <f t="shared" si="1153"/>
        <v>105159.84705882354</v>
      </c>
      <c r="AW1211" s="88">
        <f t="shared" si="1198"/>
        <v>2.6873221625039519E-2</v>
      </c>
      <c r="AX1211" s="98"/>
      <c r="AY1211" s="66"/>
      <c r="AZ1211" s="66"/>
      <c r="BA1211" s="66"/>
      <c r="BB1211" s="66"/>
      <c r="BC1211" s="66"/>
      <c r="BD1211" s="66"/>
      <c r="BE1211" s="66"/>
      <c r="BF1211" s="66"/>
      <c r="BG1211" s="66"/>
      <c r="BH1211" s="66"/>
      <c r="BI1211" s="66"/>
      <c r="BP1211" s="132"/>
      <c r="BQ1211" s="132"/>
      <c r="BR1211" s="132"/>
      <c r="BS1211" s="132"/>
      <c r="BU1211" s="66"/>
      <c r="BV1211" s="124"/>
    </row>
    <row r="1212" spans="2:74" s="10" customFormat="1" ht="14.25" customHeight="1">
      <c r="B1212" s="505">
        <v>72</v>
      </c>
      <c r="C1212" s="506" t="s">
        <v>31</v>
      </c>
      <c r="D1212" s="493">
        <f>BL76</f>
        <v>1948</v>
      </c>
      <c r="E1212" s="503">
        <f t="shared" ref="E1212" si="1199">VLOOKUP(C1212,$AY$5:$BI$78,2,0)</f>
        <v>53134410</v>
      </c>
      <c r="F1212" s="503">
        <f t="shared" ref="F1212" si="1200">VLOOKUP(C1212,$AY$5:$BI$78,7,0)</f>
        <v>93</v>
      </c>
      <c r="G1212" s="99" t="s">
        <v>144</v>
      </c>
      <c r="H1212" s="182">
        <v>2518475</v>
      </c>
      <c r="I1212" s="150">
        <f>IFERROR(H1212/E1212,"-")</f>
        <v>4.7398192621316393E-2</v>
      </c>
      <c r="J1212" s="182">
        <v>12</v>
      </c>
      <c r="K1212" s="150">
        <f>IFERROR(J1212/F1212,"-")</f>
        <v>0.12903225806451613</v>
      </c>
      <c r="L1212" s="185">
        <f t="shared" si="1149"/>
        <v>209872.91666666666</v>
      </c>
      <c r="M1212" s="85">
        <f>IFERROR(J1212/$BL$76,0)</f>
        <v>6.1601642710472282E-3</v>
      </c>
      <c r="N1212" s="503">
        <f t="shared" ref="N1212" si="1201">VLOOKUP(C1212,$AY$5:$BI$78,3,0)</f>
        <v>16021420</v>
      </c>
      <c r="O1212" s="503">
        <f t="shared" ref="O1212" si="1202">VLOOKUP(C1212,$AY$5:$BI$78,8,0)</f>
        <v>14</v>
      </c>
      <c r="P1212" s="99" t="s">
        <v>144</v>
      </c>
      <c r="Q1212" s="182">
        <v>51649</v>
      </c>
      <c r="R1212" s="150">
        <f>IFERROR(Q1212/N1212,"-")</f>
        <v>3.2237467090932017E-3</v>
      </c>
      <c r="S1212" s="182">
        <v>2</v>
      </c>
      <c r="T1212" s="150">
        <f>IFERROR(S1212/O1212,"-")</f>
        <v>0.14285714285714285</v>
      </c>
      <c r="U1212" s="185">
        <f t="shared" si="1150"/>
        <v>25824.5</v>
      </c>
      <c r="V1212" s="85">
        <f>IFERROR(S1212/$BL$76,0)</f>
        <v>1.026694045174538E-3</v>
      </c>
      <c r="W1212" s="503">
        <f t="shared" ref="W1212" si="1203">VLOOKUP(C1212,$AY$5:$BI$78,4,0)</f>
        <v>913190</v>
      </c>
      <c r="X1212" s="503">
        <f t="shared" ref="X1212" si="1204">VLOOKUP(C1212,$AY$5:$BI$78,9,0)</f>
        <v>4</v>
      </c>
      <c r="Y1212" s="99" t="s">
        <v>144</v>
      </c>
      <c r="Z1212" s="182">
        <v>14606</v>
      </c>
      <c r="AA1212" s="150">
        <f>IFERROR(Z1212/W1212,"-")</f>
        <v>1.5994480885686439E-2</v>
      </c>
      <c r="AB1212" s="182">
        <v>1</v>
      </c>
      <c r="AC1212" s="150">
        <f>IFERROR(AB1212/X1212,"-")</f>
        <v>0.25</v>
      </c>
      <c r="AD1212" s="185">
        <f t="shared" si="1151"/>
        <v>14606</v>
      </c>
      <c r="AE1212" s="85">
        <f>IFERROR(AB1212/$BL$76,0)</f>
        <v>5.1334702258726901E-4</v>
      </c>
      <c r="AF1212" s="503">
        <f t="shared" ref="AF1212" si="1205">VLOOKUP(C1212,$AY$5:$BI$78,5,0)</f>
        <v>5856980</v>
      </c>
      <c r="AG1212" s="503">
        <f t="shared" ref="AG1212" si="1206">VLOOKUP(C1212,$AY$5:$BI$78,10,0)</f>
        <v>13</v>
      </c>
      <c r="AH1212" s="99" t="s">
        <v>144</v>
      </c>
      <c r="AI1212" s="182">
        <v>9424</v>
      </c>
      <c r="AJ1212" s="150">
        <f>IFERROR(AI1212/AF1212,"-")</f>
        <v>1.609020348370662E-3</v>
      </c>
      <c r="AK1212" s="182">
        <v>1</v>
      </c>
      <c r="AL1212" s="150">
        <f>IFERROR(AK1212/AG1212,"-")</f>
        <v>7.6923076923076927E-2</v>
      </c>
      <c r="AM1212" s="185">
        <f t="shared" si="1152"/>
        <v>9424</v>
      </c>
      <c r="AN1212" s="85">
        <f>IFERROR(AK1212/$BL$76,0)</f>
        <v>5.1334702258726901E-4</v>
      </c>
      <c r="AO1212" s="503">
        <f t="shared" ref="AO1212" si="1207">VLOOKUP(C1212,$AY$5:$BI$78,6,0)</f>
        <v>75926000</v>
      </c>
      <c r="AP1212" s="519">
        <f t="shared" ref="AP1212" si="1208">VLOOKUP(C1212,$AY$5:$BI$78,11,0)</f>
        <v>124</v>
      </c>
      <c r="AQ1212" s="99" t="s">
        <v>144</v>
      </c>
      <c r="AR1212" s="182">
        <f t="shared" si="1147"/>
        <v>2594154</v>
      </c>
      <c r="AS1212" s="150">
        <f>IFERROR(AR1212/AO1212,"-")</f>
        <v>3.4166873007928776E-2</v>
      </c>
      <c r="AT1212" s="182">
        <f t="shared" si="1148"/>
        <v>16</v>
      </c>
      <c r="AU1212" s="150">
        <f>IFERROR(AT1212/AP1212,"-")</f>
        <v>0.12903225806451613</v>
      </c>
      <c r="AV1212" s="185">
        <f t="shared" si="1153"/>
        <v>162134.625</v>
      </c>
      <c r="AW1212" s="85">
        <f>IFERROR(AT1212/$BL$76,0)</f>
        <v>8.2135523613963042E-3</v>
      </c>
      <c r="AX1212" s="98"/>
      <c r="AY1212" s="66"/>
      <c r="AZ1212" s="66"/>
      <c r="BA1212" s="66"/>
      <c r="BB1212" s="66"/>
      <c r="BC1212" s="66"/>
      <c r="BD1212" s="66"/>
      <c r="BE1212" s="66"/>
      <c r="BF1212" s="66"/>
      <c r="BG1212" s="66"/>
      <c r="BH1212" s="66"/>
      <c r="BI1212" s="66"/>
      <c r="BP1212" s="132"/>
      <c r="BQ1212" s="132"/>
      <c r="BR1212" s="132"/>
      <c r="BS1212" s="132"/>
      <c r="BU1212" s="66"/>
      <c r="BV1212" s="124"/>
    </row>
    <row r="1213" spans="2:74" s="10" customFormat="1" ht="14.25" customHeight="1">
      <c r="B1213" s="505"/>
      <c r="C1213" s="507"/>
      <c r="D1213" s="494"/>
      <c r="E1213" s="501"/>
      <c r="F1213" s="501"/>
      <c r="G1213" s="100" t="s">
        <v>145</v>
      </c>
      <c r="H1213" s="183">
        <v>1173955</v>
      </c>
      <c r="I1213" s="151">
        <f>IFERROR(H1213/E1212,"-")</f>
        <v>2.2094062962212245E-2</v>
      </c>
      <c r="J1213" s="183">
        <v>24</v>
      </c>
      <c r="K1213" s="151">
        <f>IFERROR(J1213/F1212,"-")</f>
        <v>0.25806451612903225</v>
      </c>
      <c r="L1213" s="186">
        <f t="shared" si="1149"/>
        <v>48914.791666666664</v>
      </c>
      <c r="M1213" s="86">
        <f t="shared" ref="M1213:M1228" si="1209">IFERROR(J1213/$BL$76,0)</f>
        <v>1.2320328542094456E-2</v>
      </c>
      <c r="N1213" s="501"/>
      <c r="O1213" s="501"/>
      <c r="P1213" s="100" t="s">
        <v>145</v>
      </c>
      <c r="Q1213" s="183">
        <v>8504</v>
      </c>
      <c r="R1213" s="151">
        <f>IFERROR(Q1213/N1212,"-")</f>
        <v>5.3078940568314175E-4</v>
      </c>
      <c r="S1213" s="183">
        <v>3</v>
      </c>
      <c r="T1213" s="151">
        <f>IFERROR(S1213/O1212,"-")</f>
        <v>0.21428571428571427</v>
      </c>
      <c r="U1213" s="186">
        <f t="shared" si="1150"/>
        <v>2834.6666666666665</v>
      </c>
      <c r="V1213" s="86">
        <f t="shared" ref="V1213:V1228" si="1210">IFERROR(S1213/$BL$76,0)</f>
        <v>1.540041067761807E-3</v>
      </c>
      <c r="W1213" s="501"/>
      <c r="X1213" s="501"/>
      <c r="Y1213" s="100" t="s">
        <v>145</v>
      </c>
      <c r="Z1213" s="183">
        <v>5194</v>
      </c>
      <c r="AA1213" s="151">
        <f>IFERROR(Z1213/W1212,"-")</f>
        <v>5.6877539175856067E-3</v>
      </c>
      <c r="AB1213" s="183">
        <v>1</v>
      </c>
      <c r="AC1213" s="151">
        <f>IFERROR(AB1213/X1212,"-")</f>
        <v>0.25</v>
      </c>
      <c r="AD1213" s="186">
        <f t="shared" si="1151"/>
        <v>5194</v>
      </c>
      <c r="AE1213" s="86">
        <f t="shared" ref="AE1213:AE1228" si="1211">IFERROR(AB1213/$BL$76,0)</f>
        <v>5.1334702258726901E-4</v>
      </c>
      <c r="AF1213" s="501"/>
      <c r="AG1213" s="501"/>
      <c r="AH1213" s="100" t="s">
        <v>145</v>
      </c>
      <c r="AI1213" s="183">
        <v>24602</v>
      </c>
      <c r="AJ1213" s="151">
        <f>IFERROR(AI1213/AF1212,"-")</f>
        <v>4.2004582566442092E-3</v>
      </c>
      <c r="AK1213" s="183">
        <v>3</v>
      </c>
      <c r="AL1213" s="151">
        <f>IFERROR(AK1213/AG1212,"-")</f>
        <v>0.23076923076923078</v>
      </c>
      <c r="AM1213" s="186">
        <f t="shared" si="1152"/>
        <v>8200.6666666666661</v>
      </c>
      <c r="AN1213" s="86">
        <f t="shared" ref="AN1213:AN1228" si="1212">IFERROR(AK1213/$BL$76,0)</f>
        <v>1.540041067761807E-3</v>
      </c>
      <c r="AO1213" s="501"/>
      <c r="AP1213" s="520"/>
      <c r="AQ1213" s="100" t="s">
        <v>145</v>
      </c>
      <c r="AR1213" s="183">
        <f t="shared" si="1147"/>
        <v>1212255</v>
      </c>
      <c r="AS1213" s="151">
        <f>IFERROR(AR1213/AO1212,"-")</f>
        <v>1.5966269789005085E-2</v>
      </c>
      <c r="AT1213" s="183">
        <f t="shared" si="1148"/>
        <v>31</v>
      </c>
      <c r="AU1213" s="151">
        <f>IFERROR(AT1213/AP1212,"-")</f>
        <v>0.25</v>
      </c>
      <c r="AV1213" s="186">
        <f t="shared" si="1153"/>
        <v>39105</v>
      </c>
      <c r="AW1213" s="86">
        <f t="shared" ref="AW1213:AW1228" si="1213">IFERROR(AT1213/$BL$76,0)</f>
        <v>1.5913757700205339E-2</v>
      </c>
      <c r="AX1213" s="98"/>
      <c r="AY1213" s="66"/>
      <c r="AZ1213" s="66"/>
      <c r="BA1213" s="66"/>
      <c r="BB1213" s="66"/>
      <c r="BC1213" s="66"/>
      <c r="BD1213" s="66"/>
      <c r="BE1213" s="66"/>
      <c r="BF1213" s="66"/>
      <c r="BG1213" s="66"/>
      <c r="BH1213" s="66"/>
      <c r="BI1213" s="66"/>
      <c r="BP1213" s="132"/>
      <c r="BQ1213" s="132"/>
      <c r="BR1213" s="132"/>
      <c r="BS1213" s="132"/>
      <c r="BU1213" s="66"/>
      <c r="BV1213" s="124"/>
    </row>
    <row r="1214" spans="2:74" s="10" customFormat="1" ht="14.25" customHeight="1">
      <c r="B1214" s="505"/>
      <c r="C1214" s="507"/>
      <c r="D1214" s="494"/>
      <c r="E1214" s="501"/>
      <c r="F1214" s="501"/>
      <c r="G1214" s="101" t="s">
        <v>146</v>
      </c>
      <c r="H1214" s="183">
        <v>262465</v>
      </c>
      <c r="I1214" s="151">
        <f>IFERROR(H1214/E1212,"-")</f>
        <v>4.9396426910546295E-3</v>
      </c>
      <c r="J1214" s="183">
        <v>18</v>
      </c>
      <c r="K1214" s="151">
        <f>IFERROR(J1214/F1212,"-")</f>
        <v>0.19354838709677419</v>
      </c>
      <c r="L1214" s="186">
        <f t="shared" si="1149"/>
        <v>14581.388888888889</v>
      </c>
      <c r="M1214" s="86">
        <f t="shared" si="1209"/>
        <v>9.2402464065708418E-3</v>
      </c>
      <c r="N1214" s="501"/>
      <c r="O1214" s="501"/>
      <c r="P1214" s="101" t="s">
        <v>146</v>
      </c>
      <c r="Q1214" s="183">
        <v>94794</v>
      </c>
      <c r="R1214" s="151">
        <f>IFERROR(Q1214/N1212,"-")</f>
        <v>5.9167040125032615E-3</v>
      </c>
      <c r="S1214" s="183">
        <v>3</v>
      </c>
      <c r="T1214" s="151">
        <f>IFERROR(S1214/O1212,"-")</f>
        <v>0.21428571428571427</v>
      </c>
      <c r="U1214" s="186">
        <f t="shared" si="1150"/>
        <v>31598</v>
      </c>
      <c r="V1214" s="86">
        <f t="shared" si="1210"/>
        <v>1.540041067761807E-3</v>
      </c>
      <c r="W1214" s="501"/>
      <c r="X1214" s="501"/>
      <c r="Y1214" s="101" t="s">
        <v>146</v>
      </c>
      <c r="Z1214" s="183">
        <v>0</v>
      </c>
      <c r="AA1214" s="151">
        <f>IFERROR(Z1214/W1212,"-")</f>
        <v>0</v>
      </c>
      <c r="AB1214" s="183">
        <v>0</v>
      </c>
      <c r="AC1214" s="151">
        <f>IFERROR(AB1214/X1212,"-")</f>
        <v>0</v>
      </c>
      <c r="AD1214" s="186" t="str">
        <f t="shared" si="1151"/>
        <v>-</v>
      </c>
      <c r="AE1214" s="86">
        <f t="shared" si="1211"/>
        <v>0</v>
      </c>
      <c r="AF1214" s="501"/>
      <c r="AG1214" s="501"/>
      <c r="AH1214" s="101" t="s">
        <v>146</v>
      </c>
      <c r="AI1214" s="183">
        <v>8483</v>
      </c>
      <c r="AJ1214" s="151">
        <f>IFERROR(AI1214/AF1212,"-")</f>
        <v>1.4483573445700686E-3</v>
      </c>
      <c r="AK1214" s="183">
        <v>2</v>
      </c>
      <c r="AL1214" s="151">
        <f>IFERROR(AK1214/AG1212,"-")</f>
        <v>0.15384615384615385</v>
      </c>
      <c r="AM1214" s="186">
        <f t="shared" si="1152"/>
        <v>4241.5</v>
      </c>
      <c r="AN1214" s="86">
        <f t="shared" si="1212"/>
        <v>1.026694045174538E-3</v>
      </c>
      <c r="AO1214" s="501"/>
      <c r="AP1214" s="520"/>
      <c r="AQ1214" s="101" t="s">
        <v>146</v>
      </c>
      <c r="AR1214" s="183">
        <f t="shared" si="1147"/>
        <v>365742</v>
      </c>
      <c r="AS1214" s="151">
        <f>IFERROR(AR1214/AO1212,"-")</f>
        <v>4.817085056502384E-3</v>
      </c>
      <c r="AT1214" s="183">
        <f t="shared" si="1148"/>
        <v>23</v>
      </c>
      <c r="AU1214" s="151">
        <f>IFERROR(AT1214/AP1212,"-")</f>
        <v>0.18548387096774194</v>
      </c>
      <c r="AV1214" s="186">
        <f t="shared" si="1153"/>
        <v>15901.826086956522</v>
      </c>
      <c r="AW1214" s="86">
        <f t="shared" si="1213"/>
        <v>1.1806981519507187E-2</v>
      </c>
      <c r="AX1214" s="98"/>
      <c r="AY1214" s="66"/>
      <c r="AZ1214" s="66"/>
      <c r="BA1214" s="66"/>
      <c r="BB1214" s="66"/>
      <c r="BC1214" s="66"/>
      <c r="BD1214" s="66"/>
      <c r="BE1214" s="66"/>
      <c r="BF1214" s="66"/>
      <c r="BG1214" s="66"/>
      <c r="BH1214" s="66"/>
      <c r="BI1214" s="66"/>
      <c r="BP1214" s="132"/>
      <c r="BQ1214" s="132"/>
      <c r="BR1214" s="132"/>
      <c r="BS1214" s="132"/>
      <c r="BU1214" s="66"/>
      <c r="BV1214" s="124"/>
    </row>
    <row r="1215" spans="2:74" s="10" customFormat="1" ht="14.25" customHeight="1">
      <c r="B1215" s="505"/>
      <c r="C1215" s="507"/>
      <c r="D1215" s="494"/>
      <c r="E1215" s="501"/>
      <c r="F1215" s="501"/>
      <c r="G1215" s="101" t="s">
        <v>147</v>
      </c>
      <c r="H1215" s="183">
        <v>11723</v>
      </c>
      <c r="I1215" s="151">
        <f>IFERROR(H1215/E1212,"-")</f>
        <v>2.2062915538160677E-4</v>
      </c>
      <c r="J1215" s="183">
        <v>3</v>
      </c>
      <c r="K1215" s="151">
        <f>IFERROR(J1215/F1212,"-")</f>
        <v>3.2258064516129031E-2</v>
      </c>
      <c r="L1215" s="186">
        <f t="shared" si="1149"/>
        <v>3907.6666666666665</v>
      </c>
      <c r="M1215" s="86">
        <f t="shared" si="1209"/>
        <v>1.540041067761807E-3</v>
      </c>
      <c r="N1215" s="501"/>
      <c r="O1215" s="501"/>
      <c r="P1215" s="101" t="s">
        <v>147</v>
      </c>
      <c r="Q1215" s="183">
        <v>0</v>
      </c>
      <c r="R1215" s="151">
        <f>IFERROR(Q1215/N1212,"-")</f>
        <v>0</v>
      </c>
      <c r="S1215" s="183">
        <v>0</v>
      </c>
      <c r="T1215" s="151">
        <f>IFERROR(S1215/O1212,"-")</f>
        <v>0</v>
      </c>
      <c r="U1215" s="186" t="str">
        <f t="shared" si="1150"/>
        <v>-</v>
      </c>
      <c r="V1215" s="86">
        <f t="shared" si="1210"/>
        <v>0</v>
      </c>
      <c r="W1215" s="501"/>
      <c r="X1215" s="501"/>
      <c r="Y1215" s="101" t="s">
        <v>147</v>
      </c>
      <c r="Z1215" s="183">
        <v>0</v>
      </c>
      <c r="AA1215" s="151">
        <f>IFERROR(Z1215/W1212,"-")</f>
        <v>0</v>
      </c>
      <c r="AB1215" s="183">
        <v>0</v>
      </c>
      <c r="AC1215" s="151">
        <f>IFERROR(AB1215/X1212,"-")</f>
        <v>0</v>
      </c>
      <c r="AD1215" s="186" t="str">
        <f t="shared" si="1151"/>
        <v>-</v>
      </c>
      <c r="AE1215" s="86">
        <f t="shared" si="1211"/>
        <v>0</v>
      </c>
      <c r="AF1215" s="501"/>
      <c r="AG1215" s="501"/>
      <c r="AH1215" s="101" t="s">
        <v>147</v>
      </c>
      <c r="AI1215" s="183">
        <v>15679</v>
      </c>
      <c r="AJ1215" s="151">
        <f>IFERROR(AI1215/AF1212,"-")</f>
        <v>2.6769768720398567E-3</v>
      </c>
      <c r="AK1215" s="183">
        <v>1</v>
      </c>
      <c r="AL1215" s="151">
        <f>IFERROR(AK1215/AG1212,"-")</f>
        <v>7.6923076923076927E-2</v>
      </c>
      <c r="AM1215" s="186">
        <f t="shared" si="1152"/>
        <v>15679</v>
      </c>
      <c r="AN1215" s="86">
        <f t="shared" si="1212"/>
        <v>5.1334702258726901E-4</v>
      </c>
      <c r="AO1215" s="501"/>
      <c r="AP1215" s="520"/>
      <c r="AQ1215" s="101" t="s">
        <v>147</v>
      </c>
      <c r="AR1215" s="183">
        <f t="shared" si="1147"/>
        <v>27402</v>
      </c>
      <c r="AS1215" s="151">
        <f>IFERROR(AR1215/AO1212,"-")</f>
        <v>3.6090403814240183E-4</v>
      </c>
      <c r="AT1215" s="183">
        <f t="shared" si="1148"/>
        <v>4</v>
      </c>
      <c r="AU1215" s="151">
        <f>IFERROR(AT1215/AP1212,"-")</f>
        <v>3.2258064516129031E-2</v>
      </c>
      <c r="AV1215" s="186">
        <f t="shared" si="1153"/>
        <v>6850.5</v>
      </c>
      <c r="AW1215" s="86">
        <f t="shared" si="1213"/>
        <v>2.0533880903490761E-3</v>
      </c>
      <c r="AX1215" s="98"/>
      <c r="AY1215" s="66"/>
      <c r="AZ1215" s="66"/>
      <c r="BA1215" s="66"/>
      <c r="BB1215" s="66"/>
      <c r="BC1215" s="66"/>
      <c r="BD1215" s="66"/>
      <c r="BE1215" s="66"/>
      <c r="BF1215" s="66"/>
      <c r="BG1215" s="66"/>
      <c r="BH1215" s="66"/>
      <c r="BI1215" s="66"/>
      <c r="BP1215" s="132"/>
      <c r="BQ1215" s="132"/>
      <c r="BR1215" s="132"/>
      <c r="BS1215" s="132"/>
      <c r="BU1215" s="66"/>
      <c r="BV1215" s="124"/>
    </row>
    <row r="1216" spans="2:74" s="10" customFormat="1" ht="14.25" customHeight="1">
      <c r="B1216" s="505"/>
      <c r="C1216" s="507"/>
      <c r="D1216" s="494"/>
      <c r="E1216" s="501"/>
      <c r="F1216" s="501"/>
      <c r="G1216" s="101" t="s">
        <v>148</v>
      </c>
      <c r="H1216" s="183">
        <v>523840</v>
      </c>
      <c r="I1216" s="151">
        <f>IFERROR(H1216/E1212,"-")</f>
        <v>9.8587713686855653E-3</v>
      </c>
      <c r="J1216" s="183">
        <v>21</v>
      </c>
      <c r="K1216" s="151">
        <f>IFERROR(J1216/F1212,"-")</f>
        <v>0.22580645161290322</v>
      </c>
      <c r="L1216" s="186">
        <f t="shared" si="1149"/>
        <v>24944.761904761905</v>
      </c>
      <c r="M1216" s="86">
        <f t="shared" si="1209"/>
        <v>1.0780287474332649E-2</v>
      </c>
      <c r="N1216" s="501"/>
      <c r="O1216" s="501"/>
      <c r="P1216" s="101" t="s">
        <v>148</v>
      </c>
      <c r="Q1216" s="183">
        <v>62429</v>
      </c>
      <c r="R1216" s="151">
        <f>IFERROR(Q1216/N1212,"-")</f>
        <v>3.8965959321957729E-3</v>
      </c>
      <c r="S1216" s="183">
        <v>5</v>
      </c>
      <c r="T1216" s="151">
        <f>IFERROR(S1216/O1212,"-")</f>
        <v>0.35714285714285715</v>
      </c>
      <c r="U1216" s="186">
        <f t="shared" si="1150"/>
        <v>12485.8</v>
      </c>
      <c r="V1216" s="86">
        <f t="shared" si="1210"/>
        <v>2.5667351129363448E-3</v>
      </c>
      <c r="W1216" s="501"/>
      <c r="X1216" s="501"/>
      <c r="Y1216" s="101" t="s">
        <v>148</v>
      </c>
      <c r="Z1216" s="183">
        <v>0</v>
      </c>
      <c r="AA1216" s="151">
        <f>IFERROR(Z1216/W1212,"-")</f>
        <v>0</v>
      </c>
      <c r="AB1216" s="183">
        <v>0</v>
      </c>
      <c r="AC1216" s="151">
        <f>IFERROR(AB1216/X1212,"-")</f>
        <v>0</v>
      </c>
      <c r="AD1216" s="186" t="str">
        <f t="shared" si="1151"/>
        <v>-</v>
      </c>
      <c r="AE1216" s="86">
        <f t="shared" si="1211"/>
        <v>0</v>
      </c>
      <c r="AF1216" s="501"/>
      <c r="AG1216" s="501"/>
      <c r="AH1216" s="101" t="s">
        <v>148</v>
      </c>
      <c r="AI1216" s="183">
        <v>90383</v>
      </c>
      <c r="AJ1216" s="151">
        <f>IFERROR(AI1216/AF1212,"-")</f>
        <v>1.5431672978224273E-2</v>
      </c>
      <c r="AK1216" s="183">
        <v>2</v>
      </c>
      <c r="AL1216" s="151">
        <f>IFERROR(AK1216/AG1212,"-")</f>
        <v>0.15384615384615385</v>
      </c>
      <c r="AM1216" s="186">
        <f t="shared" si="1152"/>
        <v>45191.5</v>
      </c>
      <c r="AN1216" s="86">
        <f t="shared" si="1212"/>
        <v>1.026694045174538E-3</v>
      </c>
      <c r="AO1216" s="501"/>
      <c r="AP1216" s="520"/>
      <c r="AQ1216" s="101" t="s">
        <v>148</v>
      </c>
      <c r="AR1216" s="183">
        <f t="shared" si="1147"/>
        <v>676652</v>
      </c>
      <c r="AS1216" s="151">
        <f>IFERROR(AR1216/AO1212,"-")</f>
        <v>8.9119932565919456E-3</v>
      </c>
      <c r="AT1216" s="183">
        <f t="shared" si="1148"/>
        <v>28</v>
      </c>
      <c r="AU1216" s="151">
        <f>IFERROR(AT1216/AP1212,"-")</f>
        <v>0.22580645161290322</v>
      </c>
      <c r="AV1216" s="186">
        <f t="shared" si="1153"/>
        <v>24166.142857142859</v>
      </c>
      <c r="AW1216" s="86">
        <f t="shared" si="1213"/>
        <v>1.4373716632443531E-2</v>
      </c>
      <c r="AX1216" s="98"/>
      <c r="AY1216" s="66"/>
      <c r="AZ1216" s="66"/>
      <c r="BA1216" s="66"/>
      <c r="BB1216" s="66"/>
      <c r="BC1216" s="66"/>
      <c r="BD1216" s="66"/>
      <c r="BE1216" s="66"/>
      <c r="BF1216" s="66"/>
      <c r="BG1216" s="66"/>
      <c r="BH1216" s="66"/>
      <c r="BI1216" s="66"/>
      <c r="BP1216" s="132"/>
      <c r="BQ1216" s="132"/>
      <c r="BR1216" s="132"/>
      <c r="BS1216" s="132"/>
      <c r="BU1216" s="66"/>
      <c r="BV1216" s="124"/>
    </row>
    <row r="1217" spans="2:77" s="10" customFormat="1" ht="14.25" customHeight="1">
      <c r="B1217" s="505"/>
      <c r="C1217" s="507"/>
      <c r="D1217" s="494"/>
      <c r="E1217" s="501"/>
      <c r="F1217" s="501"/>
      <c r="G1217" s="101" t="s">
        <v>149</v>
      </c>
      <c r="H1217" s="183">
        <v>846523</v>
      </c>
      <c r="I1217" s="151">
        <f>IFERROR(H1217/E1212,"-")</f>
        <v>1.5931728610518118E-2</v>
      </c>
      <c r="J1217" s="183">
        <v>21</v>
      </c>
      <c r="K1217" s="151">
        <f>IFERROR(J1217/F1212,"-")</f>
        <v>0.22580645161290322</v>
      </c>
      <c r="L1217" s="186">
        <f t="shared" si="1149"/>
        <v>40310.619047619046</v>
      </c>
      <c r="M1217" s="86">
        <f t="shared" si="1209"/>
        <v>1.0780287474332649E-2</v>
      </c>
      <c r="N1217" s="501"/>
      <c r="O1217" s="501"/>
      <c r="P1217" s="101" t="s">
        <v>149</v>
      </c>
      <c r="Q1217" s="183">
        <v>197283</v>
      </c>
      <c r="R1217" s="151">
        <f>IFERROR(Q1217/N1212,"-")</f>
        <v>1.2313702530736976E-2</v>
      </c>
      <c r="S1217" s="183">
        <v>6</v>
      </c>
      <c r="T1217" s="151">
        <f>IFERROR(S1217/O1212,"-")</f>
        <v>0.42857142857142855</v>
      </c>
      <c r="U1217" s="186">
        <f t="shared" si="1150"/>
        <v>32880.5</v>
      </c>
      <c r="V1217" s="86">
        <f t="shared" si="1210"/>
        <v>3.0800821355236141E-3</v>
      </c>
      <c r="W1217" s="501"/>
      <c r="X1217" s="501"/>
      <c r="Y1217" s="101" t="s">
        <v>149</v>
      </c>
      <c r="Z1217" s="183">
        <v>19174</v>
      </c>
      <c r="AA1217" s="151">
        <f>IFERROR(Z1217/W1212,"-")</f>
        <v>2.0996725763532235E-2</v>
      </c>
      <c r="AB1217" s="183">
        <v>1</v>
      </c>
      <c r="AC1217" s="151">
        <f>IFERROR(AB1217/X1212,"-")</f>
        <v>0.25</v>
      </c>
      <c r="AD1217" s="186">
        <f t="shared" si="1151"/>
        <v>19174</v>
      </c>
      <c r="AE1217" s="86">
        <f t="shared" si="1211"/>
        <v>5.1334702258726901E-4</v>
      </c>
      <c r="AF1217" s="501"/>
      <c r="AG1217" s="501"/>
      <c r="AH1217" s="101" t="s">
        <v>149</v>
      </c>
      <c r="AI1217" s="183">
        <v>67744</v>
      </c>
      <c r="AJ1217" s="151">
        <f>IFERROR(AI1217/AF1212,"-")</f>
        <v>1.1566370382005744E-2</v>
      </c>
      <c r="AK1217" s="183">
        <v>2</v>
      </c>
      <c r="AL1217" s="151">
        <f>IFERROR(AK1217/AG1212,"-")</f>
        <v>0.15384615384615385</v>
      </c>
      <c r="AM1217" s="186">
        <f t="shared" si="1152"/>
        <v>33872</v>
      </c>
      <c r="AN1217" s="86">
        <f t="shared" si="1212"/>
        <v>1.026694045174538E-3</v>
      </c>
      <c r="AO1217" s="501"/>
      <c r="AP1217" s="520"/>
      <c r="AQ1217" s="101" t="s">
        <v>149</v>
      </c>
      <c r="AR1217" s="183">
        <f t="shared" si="1147"/>
        <v>1130724</v>
      </c>
      <c r="AS1217" s="151">
        <f>IFERROR(AR1217/AO1212,"-")</f>
        <v>1.4892447909806917E-2</v>
      </c>
      <c r="AT1217" s="183">
        <f t="shared" si="1148"/>
        <v>30</v>
      </c>
      <c r="AU1217" s="151">
        <f>IFERROR(AT1217/AP1212,"-")</f>
        <v>0.24193548387096775</v>
      </c>
      <c r="AV1217" s="186">
        <f t="shared" si="1153"/>
        <v>37690.800000000003</v>
      </c>
      <c r="AW1217" s="86">
        <f t="shared" si="1213"/>
        <v>1.5400410677618069E-2</v>
      </c>
      <c r="AX1217" s="98"/>
      <c r="AY1217" s="66"/>
      <c r="AZ1217" s="66"/>
      <c r="BA1217" s="66"/>
      <c r="BB1217" s="66"/>
      <c r="BC1217" s="66"/>
      <c r="BD1217" s="66"/>
      <c r="BE1217" s="66"/>
      <c r="BF1217" s="66"/>
      <c r="BG1217" s="66"/>
      <c r="BH1217" s="66"/>
      <c r="BI1217" s="66"/>
      <c r="BP1217" s="132"/>
      <c r="BQ1217" s="132"/>
      <c r="BR1217" s="132"/>
      <c r="BS1217" s="132"/>
      <c r="BU1217" s="66"/>
      <c r="BV1217" s="124"/>
    </row>
    <row r="1218" spans="2:77" s="10" customFormat="1" ht="14.25" customHeight="1">
      <c r="B1218" s="505"/>
      <c r="C1218" s="507"/>
      <c r="D1218" s="494"/>
      <c r="E1218" s="501"/>
      <c r="F1218" s="501"/>
      <c r="G1218" s="101" t="s">
        <v>150</v>
      </c>
      <c r="H1218" s="183">
        <v>11545</v>
      </c>
      <c r="I1218" s="151">
        <f>IFERROR(H1218/E1212,"-")</f>
        <v>2.1727916052893031E-4</v>
      </c>
      <c r="J1218" s="183">
        <v>3</v>
      </c>
      <c r="K1218" s="151">
        <f>IFERROR(J1218/F1212,"-")</f>
        <v>3.2258064516129031E-2</v>
      </c>
      <c r="L1218" s="186">
        <f t="shared" si="1149"/>
        <v>3848.3333333333335</v>
      </c>
      <c r="M1218" s="86">
        <f t="shared" si="1209"/>
        <v>1.540041067761807E-3</v>
      </c>
      <c r="N1218" s="501"/>
      <c r="O1218" s="501"/>
      <c r="P1218" s="101" t="s">
        <v>150</v>
      </c>
      <c r="Q1218" s="183">
        <v>6661</v>
      </c>
      <c r="R1218" s="151">
        <f>IFERROR(Q1218/N1212,"-")</f>
        <v>4.1575590677979857E-4</v>
      </c>
      <c r="S1218" s="183">
        <v>1</v>
      </c>
      <c r="T1218" s="151">
        <f>IFERROR(S1218/O1212,"-")</f>
        <v>7.1428571428571425E-2</v>
      </c>
      <c r="U1218" s="186">
        <f t="shared" si="1150"/>
        <v>6661</v>
      </c>
      <c r="V1218" s="86">
        <f t="shared" si="1210"/>
        <v>5.1334702258726901E-4</v>
      </c>
      <c r="W1218" s="501"/>
      <c r="X1218" s="501"/>
      <c r="Y1218" s="101" t="s">
        <v>150</v>
      </c>
      <c r="Z1218" s="183">
        <v>0</v>
      </c>
      <c r="AA1218" s="151">
        <f>IFERROR(Z1218/W1212,"-")</f>
        <v>0</v>
      </c>
      <c r="AB1218" s="183">
        <v>0</v>
      </c>
      <c r="AC1218" s="151">
        <f>IFERROR(AB1218/X1212,"-")</f>
        <v>0</v>
      </c>
      <c r="AD1218" s="186" t="str">
        <f t="shared" si="1151"/>
        <v>-</v>
      </c>
      <c r="AE1218" s="86">
        <f t="shared" si="1211"/>
        <v>0</v>
      </c>
      <c r="AF1218" s="501"/>
      <c r="AG1218" s="501"/>
      <c r="AH1218" s="101" t="s">
        <v>150</v>
      </c>
      <c r="AI1218" s="183">
        <v>56351</v>
      </c>
      <c r="AJ1218" s="151">
        <f>IFERROR(AI1218/AF1212,"-")</f>
        <v>9.621169954481661E-3</v>
      </c>
      <c r="AK1218" s="183">
        <v>3</v>
      </c>
      <c r="AL1218" s="151">
        <f>IFERROR(AK1218/AG1212,"-")</f>
        <v>0.23076923076923078</v>
      </c>
      <c r="AM1218" s="186">
        <f t="shared" si="1152"/>
        <v>18783.666666666668</v>
      </c>
      <c r="AN1218" s="86">
        <f t="shared" si="1212"/>
        <v>1.540041067761807E-3</v>
      </c>
      <c r="AO1218" s="501"/>
      <c r="AP1218" s="520"/>
      <c r="AQ1218" s="101" t="s">
        <v>150</v>
      </c>
      <c r="AR1218" s="183">
        <f t="shared" si="1147"/>
        <v>74557</v>
      </c>
      <c r="AS1218" s="151">
        <f>IFERROR(AR1218/AO1212,"-")</f>
        <v>9.8196928588362349E-4</v>
      </c>
      <c r="AT1218" s="183">
        <f t="shared" si="1148"/>
        <v>7</v>
      </c>
      <c r="AU1218" s="151">
        <f>IFERROR(AT1218/AP1212,"-")</f>
        <v>5.6451612903225805E-2</v>
      </c>
      <c r="AV1218" s="186">
        <f t="shared" si="1153"/>
        <v>10651</v>
      </c>
      <c r="AW1218" s="86">
        <f t="shared" si="1213"/>
        <v>3.5934291581108829E-3</v>
      </c>
      <c r="AX1218" s="98"/>
      <c r="AY1218" s="66"/>
      <c r="AZ1218" s="66"/>
      <c r="BA1218" s="66"/>
      <c r="BB1218" s="66"/>
      <c r="BC1218" s="66"/>
      <c r="BD1218" s="66"/>
      <c r="BE1218" s="66"/>
      <c r="BF1218" s="66"/>
      <c r="BG1218" s="66"/>
      <c r="BH1218" s="66"/>
      <c r="BI1218" s="66"/>
      <c r="BP1218" s="132"/>
      <c r="BQ1218" s="132"/>
      <c r="BR1218" s="132"/>
      <c r="BS1218" s="132"/>
      <c r="BU1218" s="66"/>
      <c r="BV1218" s="124"/>
    </row>
    <row r="1219" spans="2:77" s="10" customFormat="1" ht="14.25" customHeight="1">
      <c r="B1219" s="505"/>
      <c r="C1219" s="507"/>
      <c r="D1219" s="494"/>
      <c r="E1219" s="501"/>
      <c r="F1219" s="501"/>
      <c r="G1219" s="101" t="s">
        <v>160</v>
      </c>
      <c r="H1219" s="183">
        <v>0</v>
      </c>
      <c r="I1219" s="151">
        <f>IFERROR(H1219/E1212,"-")</f>
        <v>0</v>
      </c>
      <c r="J1219" s="183">
        <v>0</v>
      </c>
      <c r="K1219" s="151">
        <f>IFERROR(J1219/F1212,"-")</f>
        <v>0</v>
      </c>
      <c r="L1219" s="186" t="str">
        <f t="shared" si="1149"/>
        <v>-</v>
      </c>
      <c r="M1219" s="86">
        <f t="shared" si="1209"/>
        <v>0</v>
      </c>
      <c r="N1219" s="501"/>
      <c r="O1219" s="501"/>
      <c r="P1219" s="101" t="s">
        <v>160</v>
      </c>
      <c r="Q1219" s="183">
        <v>0</v>
      </c>
      <c r="R1219" s="151">
        <f>IFERROR(Q1219/N1212,"-")</f>
        <v>0</v>
      </c>
      <c r="S1219" s="183">
        <v>0</v>
      </c>
      <c r="T1219" s="151">
        <f>IFERROR(S1219/O1212,"-")</f>
        <v>0</v>
      </c>
      <c r="U1219" s="186" t="str">
        <f t="shared" si="1150"/>
        <v>-</v>
      </c>
      <c r="V1219" s="86">
        <f t="shared" si="1210"/>
        <v>0</v>
      </c>
      <c r="W1219" s="501"/>
      <c r="X1219" s="501"/>
      <c r="Y1219" s="101" t="s">
        <v>160</v>
      </c>
      <c r="Z1219" s="183">
        <v>0</v>
      </c>
      <c r="AA1219" s="151">
        <f>IFERROR(Z1219/W1212,"-")</f>
        <v>0</v>
      </c>
      <c r="AB1219" s="183">
        <v>0</v>
      </c>
      <c r="AC1219" s="151">
        <f>IFERROR(AB1219/X1212,"-")</f>
        <v>0</v>
      </c>
      <c r="AD1219" s="186" t="str">
        <f t="shared" si="1151"/>
        <v>-</v>
      </c>
      <c r="AE1219" s="86">
        <f t="shared" si="1211"/>
        <v>0</v>
      </c>
      <c r="AF1219" s="501"/>
      <c r="AG1219" s="501"/>
      <c r="AH1219" s="101" t="s">
        <v>160</v>
      </c>
      <c r="AI1219" s="183">
        <v>0</v>
      </c>
      <c r="AJ1219" s="151">
        <f>IFERROR(AI1219/AF1212,"-")</f>
        <v>0</v>
      </c>
      <c r="AK1219" s="183">
        <v>0</v>
      </c>
      <c r="AL1219" s="151">
        <f>IFERROR(AK1219/AG1212,"-")</f>
        <v>0</v>
      </c>
      <c r="AM1219" s="186" t="str">
        <f t="shared" si="1152"/>
        <v>-</v>
      </c>
      <c r="AN1219" s="86">
        <f t="shared" si="1212"/>
        <v>0</v>
      </c>
      <c r="AO1219" s="501"/>
      <c r="AP1219" s="520"/>
      <c r="AQ1219" s="101" t="s">
        <v>160</v>
      </c>
      <c r="AR1219" s="183">
        <f t="shared" si="1147"/>
        <v>0</v>
      </c>
      <c r="AS1219" s="151">
        <f>IFERROR(AR1219/AO1212,"-")</f>
        <v>0</v>
      </c>
      <c r="AT1219" s="183">
        <f t="shared" si="1148"/>
        <v>0</v>
      </c>
      <c r="AU1219" s="151">
        <f>IFERROR(AT1219/AP1212,"-")</f>
        <v>0</v>
      </c>
      <c r="AV1219" s="186" t="str">
        <f t="shared" si="1153"/>
        <v>-</v>
      </c>
      <c r="AW1219" s="86">
        <f t="shared" si="1213"/>
        <v>0</v>
      </c>
      <c r="AX1219" s="98"/>
      <c r="AY1219" s="66"/>
      <c r="AZ1219" s="66"/>
      <c r="BA1219" s="66"/>
      <c r="BB1219" s="66"/>
      <c r="BC1219" s="66"/>
      <c r="BD1219" s="66"/>
      <c r="BE1219" s="66"/>
      <c r="BF1219" s="66"/>
      <c r="BG1219" s="66"/>
      <c r="BH1219" s="66"/>
      <c r="BI1219" s="66"/>
      <c r="BP1219" s="132"/>
      <c r="BQ1219" s="132"/>
      <c r="BR1219" s="132"/>
      <c r="BS1219" s="132"/>
      <c r="BU1219" s="66"/>
      <c r="BV1219" s="124"/>
    </row>
    <row r="1220" spans="2:77" s="10" customFormat="1" ht="14.25" customHeight="1">
      <c r="B1220" s="505"/>
      <c r="C1220" s="507"/>
      <c r="D1220" s="494"/>
      <c r="E1220" s="501"/>
      <c r="F1220" s="501"/>
      <c r="G1220" s="101" t="s">
        <v>151</v>
      </c>
      <c r="H1220" s="183">
        <v>3087</v>
      </c>
      <c r="I1220" s="151">
        <f>IFERROR(H1220/E1212,"-")</f>
        <v>5.8097944439394355E-5</v>
      </c>
      <c r="J1220" s="183">
        <v>1</v>
      </c>
      <c r="K1220" s="151">
        <f>IFERROR(J1220/F1212,"-")</f>
        <v>1.0752688172043012E-2</v>
      </c>
      <c r="L1220" s="186">
        <f t="shared" si="1149"/>
        <v>3087</v>
      </c>
      <c r="M1220" s="86">
        <f t="shared" si="1209"/>
        <v>5.1334702258726901E-4</v>
      </c>
      <c r="N1220" s="501"/>
      <c r="O1220" s="501"/>
      <c r="P1220" s="101" t="s">
        <v>151</v>
      </c>
      <c r="Q1220" s="183">
        <v>0</v>
      </c>
      <c r="R1220" s="151">
        <f>IFERROR(Q1220/N1212,"-")</f>
        <v>0</v>
      </c>
      <c r="S1220" s="183">
        <v>0</v>
      </c>
      <c r="T1220" s="151">
        <f>IFERROR(S1220/O1212,"-")</f>
        <v>0</v>
      </c>
      <c r="U1220" s="186" t="str">
        <f t="shared" si="1150"/>
        <v>-</v>
      </c>
      <c r="V1220" s="86">
        <f t="shared" si="1210"/>
        <v>0</v>
      </c>
      <c r="W1220" s="501"/>
      <c r="X1220" s="501"/>
      <c r="Y1220" s="101" t="s">
        <v>151</v>
      </c>
      <c r="Z1220" s="183">
        <v>0</v>
      </c>
      <c r="AA1220" s="151">
        <f>IFERROR(Z1220/W1212,"-")</f>
        <v>0</v>
      </c>
      <c r="AB1220" s="183">
        <v>0</v>
      </c>
      <c r="AC1220" s="151">
        <f>IFERROR(AB1220/X1212,"-")</f>
        <v>0</v>
      </c>
      <c r="AD1220" s="186" t="str">
        <f t="shared" si="1151"/>
        <v>-</v>
      </c>
      <c r="AE1220" s="86">
        <f t="shared" si="1211"/>
        <v>0</v>
      </c>
      <c r="AF1220" s="501"/>
      <c r="AG1220" s="501"/>
      <c r="AH1220" s="101" t="s">
        <v>151</v>
      </c>
      <c r="AI1220" s="183">
        <v>0</v>
      </c>
      <c r="AJ1220" s="151">
        <f>IFERROR(AI1220/AF1212,"-")</f>
        <v>0</v>
      </c>
      <c r="AK1220" s="183">
        <v>0</v>
      </c>
      <c r="AL1220" s="151">
        <f>IFERROR(AK1220/AG1212,"-")</f>
        <v>0</v>
      </c>
      <c r="AM1220" s="186" t="str">
        <f t="shared" si="1152"/>
        <v>-</v>
      </c>
      <c r="AN1220" s="86">
        <f t="shared" si="1212"/>
        <v>0</v>
      </c>
      <c r="AO1220" s="501"/>
      <c r="AP1220" s="520"/>
      <c r="AQ1220" s="101" t="s">
        <v>151</v>
      </c>
      <c r="AR1220" s="183">
        <f t="shared" si="1147"/>
        <v>3087</v>
      </c>
      <c r="AS1220" s="151">
        <f>IFERROR(AR1220/AO1212,"-")</f>
        <v>4.0658009114137446E-5</v>
      </c>
      <c r="AT1220" s="183">
        <f t="shared" si="1148"/>
        <v>1</v>
      </c>
      <c r="AU1220" s="151">
        <f>IFERROR(AT1220/AP1212,"-")</f>
        <v>8.0645161290322578E-3</v>
      </c>
      <c r="AV1220" s="186">
        <f t="shared" si="1153"/>
        <v>3087</v>
      </c>
      <c r="AW1220" s="86">
        <f t="shared" si="1213"/>
        <v>5.1334702258726901E-4</v>
      </c>
      <c r="AX1220" s="98"/>
      <c r="AY1220" s="66"/>
      <c r="AZ1220" s="66"/>
      <c r="BA1220" s="66"/>
      <c r="BB1220" s="66"/>
      <c r="BC1220" s="66"/>
      <c r="BD1220" s="66"/>
      <c r="BE1220" s="66"/>
      <c r="BF1220" s="66"/>
      <c r="BG1220" s="66"/>
      <c r="BH1220" s="66"/>
      <c r="BI1220" s="66"/>
      <c r="BP1220" s="132"/>
      <c r="BQ1220" s="132"/>
      <c r="BR1220" s="132"/>
      <c r="BS1220" s="132"/>
      <c r="BU1220" s="66"/>
      <c r="BV1220" s="124"/>
    </row>
    <row r="1221" spans="2:77" s="10" customFormat="1" ht="14.25" customHeight="1">
      <c r="B1221" s="505"/>
      <c r="C1221" s="507"/>
      <c r="D1221" s="494"/>
      <c r="E1221" s="501"/>
      <c r="F1221" s="501"/>
      <c r="G1221" s="101" t="s">
        <v>152</v>
      </c>
      <c r="H1221" s="183">
        <v>32255</v>
      </c>
      <c r="I1221" s="151">
        <f>IFERROR(H1221/E1212,"-")</f>
        <v>6.0704541557909464E-4</v>
      </c>
      <c r="J1221" s="183">
        <v>5</v>
      </c>
      <c r="K1221" s="151">
        <f>IFERROR(J1221/F1212,"-")</f>
        <v>5.3763440860215055E-2</v>
      </c>
      <c r="L1221" s="186">
        <f t="shared" si="1149"/>
        <v>6451</v>
      </c>
      <c r="M1221" s="86">
        <f t="shared" si="1209"/>
        <v>2.5667351129363448E-3</v>
      </c>
      <c r="N1221" s="501"/>
      <c r="O1221" s="501"/>
      <c r="P1221" s="101" t="s">
        <v>152</v>
      </c>
      <c r="Q1221" s="183">
        <v>6710</v>
      </c>
      <c r="R1221" s="151">
        <f>IFERROR(Q1221/N1212,"-")</f>
        <v>4.1881431233935571E-4</v>
      </c>
      <c r="S1221" s="183">
        <v>1</v>
      </c>
      <c r="T1221" s="151">
        <f>IFERROR(S1221/O1212,"-")</f>
        <v>7.1428571428571425E-2</v>
      </c>
      <c r="U1221" s="186">
        <f t="shared" si="1150"/>
        <v>6710</v>
      </c>
      <c r="V1221" s="86">
        <f t="shared" si="1210"/>
        <v>5.1334702258726901E-4</v>
      </c>
      <c r="W1221" s="501"/>
      <c r="X1221" s="501"/>
      <c r="Y1221" s="101" t="s">
        <v>152</v>
      </c>
      <c r="Z1221" s="183">
        <v>0</v>
      </c>
      <c r="AA1221" s="151">
        <f>IFERROR(Z1221/W1212,"-")</f>
        <v>0</v>
      </c>
      <c r="AB1221" s="183">
        <v>0</v>
      </c>
      <c r="AC1221" s="151">
        <f>IFERROR(AB1221/X1212,"-")</f>
        <v>0</v>
      </c>
      <c r="AD1221" s="186" t="str">
        <f t="shared" si="1151"/>
        <v>-</v>
      </c>
      <c r="AE1221" s="86">
        <f t="shared" si="1211"/>
        <v>0</v>
      </c>
      <c r="AF1221" s="501"/>
      <c r="AG1221" s="501"/>
      <c r="AH1221" s="101" t="s">
        <v>152</v>
      </c>
      <c r="AI1221" s="183">
        <v>2069</v>
      </c>
      <c r="AJ1221" s="151">
        <f>IFERROR(AI1221/AF1212,"-")</f>
        <v>3.5325372461575763E-4</v>
      </c>
      <c r="AK1221" s="183">
        <v>1</v>
      </c>
      <c r="AL1221" s="151">
        <f>IFERROR(AK1221/AG1212,"-")</f>
        <v>7.6923076923076927E-2</v>
      </c>
      <c r="AM1221" s="186">
        <f t="shared" si="1152"/>
        <v>2069</v>
      </c>
      <c r="AN1221" s="86">
        <f t="shared" si="1212"/>
        <v>5.1334702258726901E-4</v>
      </c>
      <c r="AO1221" s="501"/>
      <c r="AP1221" s="520"/>
      <c r="AQ1221" s="101" t="s">
        <v>152</v>
      </c>
      <c r="AR1221" s="183">
        <f t="shared" ref="AR1221:AR1262" si="1214">SUM(H1221,Q1221,Z1221,AI1221)</f>
        <v>41034</v>
      </c>
      <c r="AS1221" s="151">
        <f>IFERROR(AR1221/AO1212,"-")</f>
        <v>5.4044727761241211E-4</v>
      </c>
      <c r="AT1221" s="183">
        <f t="shared" ref="AT1221:AT1262" si="1215">SUM(J1221,S1221,AB1221,AK1221)</f>
        <v>7</v>
      </c>
      <c r="AU1221" s="151">
        <f>IFERROR(AT1221/AP1212,"-")</f>
        <v>5.6451612903225805E-2</v>
      </c>
      <c r="AV1221" s="186">
        <f t="shared" si="1153"/>
        <v>5862</v>
      </c>
      <c r="AW1221" s="86">
        <f t="shared" si="1213"/>
        <v>3.5934291581108829E-3</v>
      </c>
      <c r="AX1221" s="98"/>
      <c r="AY1221" s="66"/>
      <c r="AZ1221" s="66"/>
      <c r="BA1221" s="66"/>
      <c r="BB1221" s="66"/>
      <c r="BC1221" s="66"/>
      <c r="BD1221" s="66"/>
      <c r="BE1221" s="66"/>
      <c r="BF1221" s="66"/>
      <c r="BG1221" s="66"/>
      <c r="BH1221" s="66"/>
      <c r="BI1221" s="66"/>
      <c r="BP1221" s="132"/>
      <c r="BQ1221" s="132"/>
      <c r="BR1221" s="132"/>
      <c r="BS1221" s="132"/>
      <c r="BU1221" s="66"/>
      <c r="BV1221" s="124"/>
    </row>
    <row r="1222" spans="2:77" s="10" customFormat="1" ht="14.25" customHeight="1">
      <c r="B1222" s="505"/>
      <c r="C1222" s="507"/>
      <c r="D1222" s="494"/>
      <c r="E1222" s="501"/>
      <c r="F1222" s="501"/>
      <c r="G1222" s="101" t="s">
        <v>153</v>
      </c>
      <c r="H1222" s="183">
        <v>0</v>
      </c>
      <c r="I1222" s="151">
        <f>IFERROR(H1222/E1212,"-")</f>
        <v>0</v>
      </c>
      <c r="J1222" s="183">
        <v>0</v>
      </c>
      <c r="K1222" s="151">
        <f>IFERROR(J1222/F1212,"-")</f>
        <v>0</v>
      </c>
      <c r="L1222" s="186" t="str">
        <f t="shared" ref="L1222:L1262" si="1216">IFERROR(H1222/J1222,"-")</f>
        <v>-</v>
      </c>
      <c r="M1222" s="86">
        <f t="shared" si="1209"/>
        <v>0</v>
      </c>
      <c r="N1222" s="501"/>
      <c r="O1222" s="501"/>
      <c r="P1222" s="101" t="s">
        <v>153</v>
      </c>
      <c r="Q1222" s="183">
        <v>0</v>
      </c>
      <c r="R1222" s="151">
        <f>IFERROR(Q1222/N1212,"-")</f>
        <v>0</v>
      </c>
      <c r="S1222" s="183">
        <v>0</v>
      </c>
      <c r="T1222" s="151">
        <f>IFERROR(S1222/O1212,"-")</f>
        <v>0</v>
      </c>
      <c r="U1222" s="186" t="str">
        <f t="shared" ref="U1222:U1262" si="1217">IFERROR(Q1222/S1222,"-")</f>
        <v>-</v>
      </c>
      <c r="V1222" s="86">
        <f t="shared" si="1210"/>
        <v>0</v>
      </c>
      <c r="W1222" s="501"/>
      <c r="X1222" s="501"/>
      <c r="Y1222" s="101" t="s">
        <v>153</v>
      </c>
      <c r="Z1222" s="183">
        <v>0</v>
      </c>
      <c r="AA1222" s="151">
        <f>IFERROR(Z1222/W1212,"-")</f>
        <v>0</v>
      </c>
      <c r="AB1222" s="183">
        <v>0</v>
      </c>
      <c r="AC1222" s="151">
        <f>IFERROR(AB1222/X1212,"-")</f>
        <v>0</v>
      </c>
      <c r="AD1222" s="186" t="str">
        <f t="shared" ref="AD1222:AD1262" si="1218">IFERROR(Z1222/AB1222,"-")</f>
        <v>-</v>
      </c>
      <c r="AE1222" s="86">
        <f t="shared" si="1211"/>
        <v>0</v>
      </c>
      <c r="AF1222" s="501"/>
      <c r="AG1222" s="501"/>
      <c r="AH1222" s="101" t="s">
        <v>153</v>
      </c>
      <c r="AI1222" s="183">
        <v>0</v>
      </c>
      <c r="AJ1222" s="151">
        <f>IFERROR(AI1222/AF1212,"-")</f>
        <v>0</v>
      </c>
      <c r="AK1222" s="183">
        <v>0</v>
      </c>
      <c r="AL1222" s="151">
        <f>IFERROR(AK1222/AG1212,"-")</f>
        <v>0</v>
      </c>
      <c r="AM1222" s="186" t="str">
        <f t="shared" ref="AM1222:AM1262" si="1219">IFERROR(AI1222/AK1222,"-")</f>
        <v>-</v>
      </c>
      <c r="AN1222" s="86">
        <f t="shared" si="1212"/>
        <v>0</v>
      </c>
      <c r="AO1222" s="501"/>
      <c r="AP1222" s="520"/>
      <c r="AQ1222" s="101" t="s">
        <v>153</v>
      </c>
      <c r="AR1222" s="183">
        <f t="shared" si="1214"/>
        <v>0</v>
      </c>
      <c r="AS1222" s="151">
        <f>IFERROR(AR1222/AO1212,"-")</f>
        <v>0</v>
      </c>
      <c r="AT1222" s="183">
        <f t="shared" si="1215"/>
        <v>0</v>
      </c>
      <c r="AU1222" s="151">
        <f>IFERROR(AT1222/AP1212,"-")</f>
        <v>0</v>
      </c>
      <c r="AV1222" s="186" t="str">
        <f t="shared" ref="AV1222:AV1262" si="1220">IFERROR(AR1222/AT1222,"-")</f>
        <v>-</v>
      </c>
      <c r="AW1222" s="86">
        <f t="shared" si="1213"/>
        <v>0</v>
      </c>
      <c r="AX1222" s="98"/>
      <c r="AY1222" s="66"/>
      <c r="AZ1222" s="66"/>
      <c r="BA1222" s="66"/>
      <c r="BB1222" s="66"/>
      <c r="BC1222" s="66"/>
      <c r="BD1222" s="66"/>
      <c r="BE1222" s="66"/>
      <c r="BF1222" s="66"/>
      <c r="BG1222" s="66"/>
      <c r="BH1222" s="66"/>
      <c r="BI1222" s="66"/>
      <c r="BP1222" s="132"/>
      <c r="BQ1222" s="132"/>
      <c r="BR1222" s="132"/>
      <c r="BS1222" s="132"/>
      <c r="BU1222" s="66"/>
      <c r="BV1222" s="124"/>
    </row>
    <row r="1223" spans="2:77" s="10" customFormat="1" ht="14.25" customHeight="1">
      <c r="B1223" s="505"/>
      <c r="C1223" s="507"/>
      <c r="D1223" s="494"/>
      <c r="E1223" s="501"/>
      <c r="F1223" s="501"/>
      <c r="G1223" s="101" t="s">
        <v>154</v>
      </c>
      <c r="H1223" s="183">
        <v>0</v>
      </c>
      <c r="I1223" s="151">
        <f>IFERROR(H1223/E1212,"-")</f>
        <v>0</v>
      </c>
      <c r="J1223" s="183">
        <v>0</v>
      </c>
      <c r="K1223" s="151">
        <f>IFERROR(J1223/F1212,"-")</f>
        <v>0</v>
      </c>
      <c r="L1223" s="186" t="str">
        <f t="shared" si="1216"/>
        <v>-</v>
      </c>
      <c r="M1223" s="86">
        <f t="shared" si="1209"/>
        <v>0</v>
      </c>
      <c r="N1223" s="501"/>
      <c r="O1223" s="501"/>
      <c r="P1223" s="101" t="s">
        <v>154</v>
      </c>
      <c r="Q1223" s="183">
        <v>0</v>
      </c>
      <c r="R1223" s="151">
        <f>IFERROR(Q1223/N1212,"-")</f>
        <v>0</v>
      </c>
      <c r="S1223" s="183">
        <v>0</v>
      </c>
      <c r="T1223" s="151">
        <f>IFERROR(S1223/O1212,"-")</f>
        <v>0</v>
      </c>
      <c r="U1223" s="186" t="str">
        <f t="shared" si="1217"/>
        <v>-</v>
      </c>
      <c r="V1223" s="86">
        <f t="shared" si="1210"/>
        <v>0</v>
      </c>
      <c r="W1223" s="501"/>
      <c r="X1223" s="501"/>
      <c r="Y1223" s="101" t="s">
        <v>154</v>
      </c>
      <c r="Z1223" s="183">
        <v>0</v>
      </c>
      <c r="AA1223" s="151">
        <f>IFERROR(Z1223/W1212,"-")</f>
        <v>0</v>
      </c>
      <c r="AB1223" s="183">
        <v>0</v>
      </c>
      <c r="AC1223" s="151">
        <f>IFERROR(AB1223/X1212,"-")</f>
        <v>0</v>
      </c>
      <c r="AD1223" s="186" t="str">
        <f t="shared" si="1218"/>
        <v>-</v>
      </c>
      <c r="AE1223" s="86">
        <f t="shared" si="1211"/>
        <v>0</v>
      </c>
      <c r="AF1223" s="501"/>
      <c r="AG1223" s="501"/>
      <c r="AH1223" s="101" t="s">
        <v>154</v>
      </c>
      <c r="AI1223" s="183">
        <v>0</v>
      </c>
      <c r="AJ1223" s="151">
        <f>IFERROR(AI1223/AF1212,"-")</f>
        <v>0</v>
      </c>
      <c r="AK1223" s="183">
        <v>0</v>
      </c>
      <c r="AL1223" s="151">
        <f>IFERROR(AK1223/AG1212,"-")</f>
        <v>0</v>
      </c>
      <c r="AM1223" s="186" t="str">
        <f t="shared" si="1219"/>
        <v>-</v>
      </c>
      <c r="AN1223" s="86">
        <f t="shared" si="1212"/>
        <v>0</v>
      </c>
      <c r="AO1223" s="501"/>
      <c r="AP1223" s="520"/>
      <c r="AQ1223" s="101" t="s">
        <v>154</v>
      </c>
      <c r="AR1223" s="183">
        <f t="shared" si="1214"/>
        <v>0</v>
      </c>
      <c r="AS1223" s="151">
        <f>IFERROR(AR1223/AO1212,"-")</f>
        <v>0</v>
      </c>
      <c r="AT1223" s="183">
        <f t="shared" si="1215"/>
        <v>0</v>
      </c>
      <c r="AU1223" s="151">
        <f>IFERROR(AT1223/AP1212,"-")</f>
        <v>0</v>
      </c>
      <c r="AV1223" s="186" t="str">
        <f t="shared" si="1220"/>
        <v>-</v>
      </c>
      <c r="AW1223" s="86">
        <f t="shared" si="1213"/>
        <v>0</v>
      </c>
      <c r="AX1223" s="98"/>
      <c r="AY1223" s="66"/>
      <c r="AZ1223" s="66"/>
      <c r="BA1223" s="66"/>
      <c r="BB1223" s="66"/>
      <c r="BC1223" s="66"/>
      <c r="BD1223" s="66"/>
      <c r="BE1223" s="66"/>
      <c r="BF1223" s="66"/>
      <c r="BG1223" s="66"/>
      <c r="BH1223" s="66"/>
      <c r="BI1223" s="66"/>
      <c r="BP1223" s="132"/>
      <c r="BQ1223" s="132"/>
      <c r="BR1223" s="132"/>
      <c r="BS1223" s="132"/>
      <c r="BU1223" s="66"/>
      <c r="BV1223" s="124"/>
    </row>
    <row r="1224" spans="2:77" s="10" customFormat="1" ht="14.25" customHeight="1">
      <c r="B1224" s="505"/>
      <c r="C1224" s="507"/>
      <c r="D1224" s="494"/>
      <c r="E1224" s="501"/>
      <c r="F1224" s="501"/>
      <c r="G1224" s="101" t="s">
        <v>155</v>
      </c>
      <c r="H1224" s="183">
        <v>354981</v>
      </c>
      <c r="I1224" s="151">
        <f>IFERROR(H1224/E1212,"-")</f>
        <v>6.6808119258311141E-3</v>
      </c>
      <c r="J1224" s="183">
        <v>8</v>
      </c>
      <c r="K1224" s="151">
        <f>IFERROR(J1224/F1212,"-")</f>
        <v>8.6021505376344093E-2</v>
      </c>
      <c r="L1224" s="186">
        <f t="shared" si="1216"/>
        <v>44372.625</v>
      </c>
      <c r="M1224" s="86">
        <f t="shared" si="1209"/>
        <v>4.1067761806981521E-3</v>
      </c>
      <c r="N1224" s="501"/>
      <c r="O1224" s="501"/>
      <c r="P1224" s="101" t="s">
        <v>155</v>
      </c>
      <c r="Q1224" s="183">
        <v>9751</v>
      </c>
      <c r="R1224" s="151">
        <f>IFERROR(Q1224/N1212,"-")</f>
        <v>6.0862270635187149E-4</v>
      </c>
      <c r="S1224" s="183">
        <v>2</v>
      </c>
      <c r="T1224" s="151">
        <f>IFERROR(S1224/O1212,"-")</f>
        <v>0.14285714285714285</v>
      </c>
      <c r="U1224" s="186">
        <f t="shared" si="1217"/>
        <v>4875.5</v>
      </c>
      <c r="V1224" s="86">
        <f t="shared" si="1210"/>
        <v>1.026694045174538E-3</v>
      </c>
      <c r="W1224" s="501"/>
      <c r="X1224" s="501"/>
      <c r="Y1224" s="101" t="s">
        <v>155</v>
      </c>
      <c r="Z1224" s="183">
        <v>0</v>
      </c>
      <c r="AA1224" s="151">
        <f>IFERROR(Z1224/W1212,"-")</f>
        <v>0</v>
      </c>
      <c r="AB1224" s="183">
        <v>0</v>
      </c>
      <c r="AC1224" s="151">
        <f>IFERROR(AB1224/X1212,"-")</f>
        <v>0</v>
      </c>
      <c r="AD1224" s="186" t="str">
        <f t="shared" si="1218"/>
        <v>-</v>
      </c>
      <c r="AE1224" s="86">
        <f t="shared" si="1211"/>
        <v>0</v>
      </c>
      <c r="AF1224" s="501"/>
      <c r="AG1224" s="501"/>
      <c r="AH1224" s="101" t="s">
        <v>155</v>
      </c>
      <c r="AI1224" s="183">
        <v>96783</v>
      </c>
      <c r="AJ1224" s="151">
        <f>IFERROR(AI1224/AF1212,"-")</f>
        <v>1.6524386287813855E-2</v>
      </c>
      <c r="AK1224" s="183">
        <v>2</v>
      </c>
      <c r="AL1224" s="151">
        <f>IFERROR(AK1224/AG1212,"-")</f>
        <v>0.15384615384615385</v>
      </c>
      <c r="AM1224" s="186">
        <f t="shared" si="1219"/>
        <v>48391.5</v>
      </c>
      <c r="AN1224" s="86">
        <f t="shared" si="1212"/>
        <v>1.026694045174538E-3</v>
      </c>
      <c r="AO1224" s="501"/>
      <c r="AP1224" s="520"/>
      <c r="AQ1224" s="101" t="s">
        <v>155</v>
      </c>
      <c r="AR1224" s="183">
        <f t="shared" si="1214"/>
        <v>461515</v>
      </c>
      <c r="AS1224" s="151">
        <f>IFERROR(AR1224/AO1212,"-")</f>
        <v>6.0784843136738407E-3</v>
      </c>
      <c r="AT1224" s="183">
        <f t="shared" si="1215"/>
        <v>12</v>
      </c>
      <c r="AU1224" s="151">
        <f>IFERROR(AT1224/AP1212,"-")</f>
        <v>9.6774193548387094E-2</v>
      </c>
      <c r="AV1224" s="186">
        <f t="shared" si="1220"/>
        <v>38459.583333333336</v>
      </c>
      <c r="AW1224" s="86">
        <f t="shared" si="1213"/>
        <v>6.1601642710472282E-3</v>
      </c>
      <c r="AX1224" s="98"/>
      <c r="AY1224" s="66"/>
      <c r="AZ1224" s="66"/>
      <c r="BA1224" s="66"/>
      <c r="BB1224" s="66"/>
      <c r="BC1224" s="66"/>
      <c r="BD1224" s="66"/>
      <c r="BE1224" s="66"/>
      <c r="BF1224" s="66"/>
      <c r="BG1224" s="66"/>
      <c r="BH1224" s="66"/>
      <c r="BI1224" s="66"/>
      <c r="BP1224" s="132"/>
      <c r="BQ1224" s="132"/>
      <c r="BR1224" s="132"/>
      <c r="BS1224" s="132"/>
      <c r="BU1224" s="66"/>
      <c r="BV1224" s="124"/>
    </row>
    <row r="1225" spans="2:77" s="10" customFormat="1" ht="14.25" customHeight="1">
      <c r="B1225" s="505"/>
      <c r="C1225" s="507"/>
      <c r="D1225" s="494"/>
      <c r="E1225" s="501"/>
      <c r="F1225" s="501"/>
      <c r="G1225" s="101" t="s">
        <v>156</v>
      </c>
      <c r="H1225" s="183">
        <v>122215</v>
      </c>
      <c r="I1225" s="151">
        <f>IFERROR(H1225/E1212,"-")</f>
        <v>2.3001102298868099E-3</v>
      </c>
      <c r="J1225" s="183">
        <v>4</v>
      </c>
      <c r="K1225" s="151">
        <f>IFERROR(J1225/F1212,"-")</f>
        <v>4.3010752688172046E-2</v>
      </c>
      <c r="L1225" s="186">
        <f t="shared" si="1216"/>
        <v>30553.75</v>
      </c>
      <c r="M1225" s="86">
        <f t="shared" si="1209"/>
        <v>2.0533880903490761E-3</v>
      </c>
      <c r="N1225" s="501"/>
      <c r="O1225" s="501"/>
      <c r="P1225" s="101" t="s">
        <v>156</v>
      </c>
      <c r="Q1225" s="183">
        <v>154013</v>
      </c>
      <c r="R1225" s="151">
        <f>IFERROR(Q1225/N1212,"-")</f>
        <v>9.6129431723280465E-3</v>
      </c>
      <c r="S1225" s="183">
        <v>3</v>
      </c>
      <c r="T1225" s="151">
        <f>IFERROR(S1225/O1212,"-")</f>
        <v>0.21428571428571427</v>
      </c>
      <c r="U1225" s="186">
        <f t="shared" si="1217"/>
        <v>51337.666666666664</v>
      </c>
      <c r="V1225" s="86">
        <f t="shared" si="1210"/>
        <v>1.540041067761807E-3</v>
      </c>
      <c r="W1225" s="501"/>
      <c r="X1225" s="501"/>
      <c r="Y1225" s="101" t="s">
        <v>156</v>
      </c>
      <c r="Z1225" s="183">
        <v>43594</v>
      </c>
      <c r="AA1225" s="151">
        <f>IFERROR(Z1225/W1212,"-")</f>
        <v>4.7738148687567754E-2</v>
      </c>
      <c r="AB1225" s="183">
        <v>1</v>
      </c>
      <c r="AC1225" s="151">
        <f>IFERROR(AB1225/X1212,"-")</f>
        <v>0.25</v>
      </c>
      <c r="AD1225" s="186">
        <f t="shared" si="1218"/>
        <v>43594</v>
      </c>
      <c r="AE1225" s="86">
        <f t="shared" si="1211"/>
        <v>5.1334702258726901E-4</v>
      </c>
      <c r="AF1225" s="501"/>
      <c r="AG1225" s="501"/>
      <c r="AH1225" s="101" t="s">
        <v>156</v>
      </c>
      <c r="AI1225" s="183">
        <v>290573</v>
      </c>
      <c r="AJ1225" s="151">
        <f>IFERROR(AI1225/AF1212,"-")</f>
        <v>4.9611403829277201E-2</v>
      </c>
      <c r="AK1225" s="183">
        <v>4</v>
      </c>
      <c r="AL1225" s="151">
        <f>IFERROR(AK1225/AG1212,"-")</f>
        <v>0.30769230769230771</v>
      </c>
      <c r="AM1225" s="186">
        <f t="shared" si="1219"/>
        <v>72643.25</v>
      </c>
      <c r="AN1225" s="86">
        <f t="shared" si="1212"/>
        <v>2.0533880903490761E-3</v>
      </c>
      <c r="AO1225" s="501"/>
      <c r="AP1225" s="520"/>
      <c r="AQ1225" s="101" t="s">
        <v>156</v>
      </c>
      <c r="AR1225" s="183">
        <f t="shared" si="1214"/>
        <v>610395</v>
      </c>
      <c r="AS1225" s="151">
        <f>IFERROR(AR1225/AO1212,"-")</f>
        <v>8.0393409372283547E-3</v>
      </c>
      <c r="AT1225" s="183">
        <f t="shared" si="1215"/>
        <v>12</v>
      </c>
      <c r="AU1225" s="151">
        <f>IFERROR(AT1225/AP1212,"-")</f>
        <v>9.6774193548387094E-2</v>
      </c>
      <c r="AV1225" s="186">
        <f t="shared" si="1220"/>
        <v>50866.25</v>
      </c>
      <c r="AW1225" s="86">
        <f t="shared" si="1213"/>
        <v>6.1601642710472282E-3</v>
      </c>
      <c r="AX1225" s="98"/>
      <c r="AY1225" s="66"/>
      <c r="AZ1225" s="66"/>
      <c r="BA1225" s="66"/>
      <c r="BB1225" s="66"/>
      <c r="BC1225" s="66"/>
      <c r="BD1225" s="66"/>
      <c r="BE1225" s="66"/>
      <c r="BF1225" s="66"/>
      <c r="BG1225" s="66"/>
      <c r="BH1225" s="66"/>
      <c r="BI1225" s="66"/>
      <c r="BP1225" s="132"/>
      <c r="BQ1225" s="132"/>
      <c r="BR1225" s="132"/>
      <c r="BS1225" s="132"/>
      <c r="BU1225" s="66"/>
      <c r="BV1225" s="124"/>
    </row>
    <row r="1226" spans="2:77" s="10" customFormat="1" ht="14.25" customHeight="1">
      <c r="B1226" s="505"/>
      <c r="C1226" s="507"/>
      <c r="D1226" s="494"/>
      <c r="E1226" s="501"/>
      <c r="F1226" s="501"/>
      <c r="G1226" s="101" t="s">
        <v>157</v>
      </c>
      <c r="H1226" s="183">
        <v>211200</v>
      </c>
      <c r="I1226" s="151">
        <f>IFERROR(H1226/E1212,"-")</f>
        <v>3.9748253532880104E-3</v>
      </c>
      <c r="J1226" s="183">
        <v>4</v>
      </c>
      <c r="K1226" s="151">
        <f>IFERROR(J1226/F1212,"-")</f>
        <v>4.3010752688172046E-2</v>
      </c>
      <c r="L1226" s="186">
        <f t="shared" si="1216"/>
        <v>52800</v>
      </c>
      <c r="M1226" s="86">
        <f t="shared" si="1209"/>
        <v>2.0533880903490761E-3</v>
      </c>
      <c r="N1226" s="501"/>
      <c r="O1226" s="501"/>
      <c r="P1226" s="101" t="s">
        <v>157</v>
      </c>
      <c r="Q1226" s="183">
        <v>258898</v>
      </c>
      <c r="R1226" s="151">
        <f>IFERROR(Q1226/N1212,"-")</f>
        <v>1.6159491480780105E-2</v>
      </c>
      <c r="S1226" s="183">
        <v>1</v>
      </c>
      <c r="T1226" s="151">
        <f>IFERROR(S1226/O1212,"-")</f>
        <v>7.1428571428571425E-2</v>
      </c>
      <c r="U1226" s="186">
        <f t="shared" si="1217"/>
        <v>258898</v>
      </c>
      <c r="V1226" s="86">
        <f t="shared" si="1210"/>
        <v>5.1334702258726901E-4</v>
      </c>
      <c r="W1226" s="501"/>
      <c r="X1226" s="501"/>
      <c r="Y1226" s="101" t="s">
        <v>157</v>
      </c>
      <c r="Z1226" s="183">
        <v>41695</v>
      </c>
      <c r="AA1226" s="151">
        <f>IFERROR(Z1226/W1212,"-")</f>
        <v>4.5658625258708486E-2</v>
      </c>
      <c r="AB1226" s="183">
        <v>1</v>
      </c>
      <c r="AC1226" s="151">
        <f>IFERROR(AB1226/X1212,"-")</f>
        <v>0.25</v>
      </c>
      <c r="AD1226" s="186">
        <f t="shared" si="1218"/>
        <v>41695</v>
      </c>
      <c r="AE1226" s="86">
        <f t="shared" si="1211"/>
        <v>5.1334702258726901E-4</v>
      </c>
      <c r="AF1226" s="501"/>
      <c r="AG1226" s="501"/>
      <c r="AH1226" s="101" t="s">
        <v>157</v>
      </c>
      <c r="AI1226" s="183">
        <v>4140</v>
      </c>
      <c r="AJ1226" s="151">
        <f>IFERROR(AI1226/AF1212,"-")</f>
        <v>7.0684892214076202E-4</v>
      </c>
      <c r="AK1226" s="183">
        <v>1</v>
      </c>
      <c r="AL1226" s="151">
        <f>IFERROR(AK1226/AG1212,"-")</f>
        <v>7.6923076923076927E-2</v>
      </c>
      <c r="AM1226" s="186">
        <f t="shared" si="1219"/>
        <v>4140</v>
      </c>
      <c r="AN1226" s="86">
        <f t="shared" si="1212"/>
        <v>5.1334702258726901E-4</v>
      </c>
      <c r="AO1226" s="501"/>
      <c r="AP1226" s="520"/>
      <c r="AQ1226" s="101" t="s">
        <v>157</v>
      </c>
      <c r="AR1226" s="183">
        <f t="shared" si="1214"/>
        <v>515933</v>
      </c>
      <c r="AS1226" s="151">
        <f>IFERROR(AR1226/AO1212,"-")</f>
        <v>6.7952084924795195E-3</v>
      </c>
      <c r="AT1226" s="183">
        <f t="shared" si="1215"/>
        <v>7</v>
      </c>
      <c r="AU1226" s="151">
        <f>IFERROR(AT1226/AP1212,"-")</f>
        <v>5.6451612903225805E-2</v>
      </c>
      <c r="AV1226" s="186">
        <f t="shared" si="1220"/>
        <v>73704.71428571429</v>
      </c>
      <c r="AW1226" s="86">
        <f t="shared" si="1213"/>
        <v>3.5934291581108829E-3</v>
      </c>
      <c r="AX1226" s="98"/>
      <c r="AY1226" s="66"/>
      <c r="AZ1226" s="66"/>
      <c r="BA1226" s="66"/>
      <c r="BB1226" s="66"/>
      <c r="BC1226" s="66"/>
      <c r="BD1226" s="66"/>
      <c r="BE1226" s="66"/>
      <c r="BF1226" s="66"/>
      <c r="BG1226" s="66"/>
      <c r="BH1226" s="66"/>
      <c r="BI1226" s="66"/>
      <c r="BP1226" s="132"/>
      <c r="BQ1226" s="132"/>
      <c r="BR1226" s="132"/>
      <c r="BS1226" s="132"/>
      <c r="BU1226" s="66"/>
      <c r="BV1226" s="124"/>
    </row>
    <row r="1227" spans="2:77" s="10" customFormat="1" ht="14.25" customHeight="1">
      <c r="B1227" s="505"/>
      <c r="C1227" s="507"/>
      <c r="D1227" s="494"/>
      <c r="E1227" s="501"/>
      <c r="F1227" s="501"/>
      <c r="G1227" s="102" t="s">
        <v>158</v>
      </c>
      <c r="H1227" s="184">
        <v>45410</v>
      </c>
      <c r="I1227" s="152">
        <f>IFERROR(H1227/E1212,"-")</f>
        <v>8.5462509134852534E-4</v>
      </c>
      <c r="J1227" s="184">
        <v>4</v>
      </c>
      <c r="K1227" s="152">
        <f>IFERROR(J1227/F1212,"-")</f>
        <v>4.3010752688172046E-2</v>
      </c>
      <c r="L1227" s="187">
        <f t="shared" si="1216"/>
        <v>11352.5</v>
      </c>
      <c r="M1227" s="87">
        <f t="shared" si="1209"/>
        <v>2.0533880903490761E-3</v>
      </c>
      <c r="N1227" s="501"/>
      <c r="O1227" s="501"/>
      <c r="P1227" s="102" t="s">
        <v>158</v>
      </c>
      <c r="Q1227" s="184">
        <v>0</v>
      </c>
      <c r="R1227" s="152">
        <f>IFERROR(Q1227/N1212,"-")</f>
        <v>0</v>
      </c>
      <c r="S1227" s="184">
        <v>0</v>
      </c>
      <c r="T1227" s="152">
        <f>IFERROR(S1227/O1212,"-")</f>
        <v>0</v>
      </c>
      <c r="U1227" s="187" t="str">
        <f t="shared" si="1217"/>
        <v>-</v>
      </c>
      <c r="V1227" s="87">
        <f t="shared" si="1210"/>
        <v>0</v>
      </c>
      <c r="W1227" s="501"/>
      <c r="X1227" s="501"/>
      <c r="Y1227" s="102" t="s">
        <v>158</v>
      </c>
      <c r="Z1227" s="184">
        <v>0</v>
      </c>
      <c r="AA1227" s="152">
        <f>IFERROR(Z1227/W1212,"-")</f>
        <v>0</v>
      </c>
      <c r="AB1227" s="184">
        <v>0</v>
      </c>
      <c r="AC1227" s="152">
        <f>IFERROR(AB1227/X1212,"-")</f>
        <v>0</v>
      </c>
      <c r="AD1227" s="187" t="str">
        <f t="shared" si="1218"/>
        <v>-</v>
      </c>
      <c r="AE1227" s="87">
        <f t="shared" si="1211"/>
        <v>0</v>
      </c>
      <c r="AF1227" s="501"/>
      <c r="AG1227" s="501"/>
      <c r="AH1227" s="102" t="s">
        <v>158</v>
      </c>
      <c r="AI1227" s="184">
        <v>4505</v>
      </c>
      <c r="AJ1227" s="152">
        <f>IFERROR(AI1227/AF1212,"-")</f>
        <v>7.6916772807829293E-4</v>
      </c>
      <c r="AK1227" s="184">
        <v>2</v>
      </c>
      <c r="AL1227" s="152">
        <f>IFERROR(AK1227/AG1212,"-")</f>
        <v>0.15384615384615385</v>
      </c>
      <c r="AM1227" s="187">
        <f t="shared" si="1219"/>
        <v>2252.5</v>
      </c>
      <c r="AN1227" s="87">
        <f t="shared" si="1212"/>
        <v>1.026694045174538E-3</v>
      </c>
      <c r="AO1227" s="501"/>
      <c r="AP1227" s="520"/>
      <c r="AQ1227" s="102" t="s">
        <v>158</v>
      </c>
      <c r="AR1227" s="184">
        <f t="shared" si="1214"/>
        <v>49915</v>
      </c>
      <c r="AS1227" s="152">
        <f>IFERROR(AR1227/AO1212,"-")</f>
        <v>6.5741643178884705E-4</v>
      </c>
      <c r="AT1227" s="184">
        <f t="shared" si="1215"/>
        <v>6</v>
      </c>
      <c r="AU1227" s="152">
        <f>IFERROR(AT1227/AP1212,"-")</f>
        <v>4.8387096774193547E-2</v>
      </c>
      <c r="AV1227" s="187">
        <f t="shared" si="1220"/>
        <v>8319.1666666666661</v>
      </c>
      <c r="AW1227" s="87">
        <f t="shared" si="1213"/>
        <v>3.0800821355236141E-3</v>
      </c>
      <c r="AX1227" s="98"/>
      <c r="AY1227" s="66"/>
      <c r="AZ1227" s="66"/>
      <c r="BA1227" s="66"/>
      <c r="BB1227" s="66"/>
      <c r="BC1227" s="66"/>
      <c r="BD1227" s="66"/>
      <c r="BE1227" s="66"/>
      <c r="BF1227" s="66"/>
      <c r="BG1227" s="66"/>
      <c r="BH1227" s="66"/>
      <c r="BI1227" s="66"/>
      <c r="BP1227" s="132"/>
      <c r="BQ1227" s="132"/>
      <c r="BR1227" s="132"/>
      <c r="BS1227" s="132"/>
      <c r="BU1227" s="66"/>
      <c r="BV1227" s="124"/>
    </row>
    <row r="1228" spans="2:77" s="10" customFormat="1" ht="14.25" customHeight="1">
      <c r="B1228" s="505"/>
      <c r="C1228" s="508"/>
      <c r="D1228" s="495"/>
      <c r="E1228" s="502"/>
      <c r="F1228" s="502"/>
      <c r="G1228" s="103" t="s">
        <v>81</v>
      </c>
      <c r="H1228" s="174">
        <v>6117674</v>
      </c>
      <c r="I1228" s="152">
        <f>IFERROR(H1228/E1212,"-")</f>
        <v>0.11513582253007044</v>
      </c>
      <c r="J1228" s="184">
        <v>59</v>
      </c>
      <c r="K1228" s="152">
        <f>IFERROR(J1228/F1212,"-")</f>
        <v>0.63440860215053763</v>
      </c>
      <c r="L1228" s="187">
        <f t="shared" si="1216"/>
        <v>103689.38983050847</v>
      </c>
      <c r="M1228" s="88">
        <f t="shared" si="1209"/>
        <v>3.0287474332648872E-2</v>
      </c>
      <c r="N1228" s="502"/>
      <c r="O1228" s="502"/>
      <c r="P1228" s="103" t="s">
        <v>81</v>
      </c>
      <c r="Q1228" s="174">
        <v>850692</v>
      </c>
      <c r="R1228" s="152">
        <f>IFERROR(Q1228/N1212,"-")</f>
        <v>5.3097166168791531E-2</v>
      </c>
      <c r="S1228" s="184">
        <v>9</v>
      </c>
      <c r="T1228" s="152">
        <f>IFERROR(S1228/O1212,"-")</f>
        <v>0.6428571428571429</v>
      </c>
      <c r="U1228" s="187">
        <f t="shared" si="1217"/>
        <v>94521.333333333328</v>
      </c>
      <c r="V1228" s="88">
        <f t="shared" si="1210"/>
        <v>4.6201232032854209E-3</v>
      </c>
      <c r="W1228" s="502"/>
      <c r="X1228" s="502"/>
      <c r="Y1228" s="103" t="s">
        <v>81</v>
      </c>
      <c r="Z1228" s="174">
        <v>124263</v>
      </c>
      <c r="AA1228" s="152">
        <f>IFERROR(Z1228/W1212,"-")</f>
        <v>0.13607573451308053</v>
      </c>
      <c r="AB1228" s="184">
        <v>3</v>
      </c>
      <c r="AC1228" s="152">
        <f>IFERROR(AB1228/X1212,"-")</f>
        <v>0.75</v>
      </c>
      <c r="AD1228" s="187">
        <f t="shared" si="1218"/>
        <v>41421</v>
      </c>
      <c r="AE1228" s="88">
        <f t="shared" si="1211"/>
        <v>1.540041067761807E-3</v>
      </c>
      <c r="AF1228" s="502"/>
      <c r="AG1228" s="502"/>
      <c r="AH1228" s="103" t="s">
        <v>81</v>
      </c>
      <c r="AI1228" s="174">
        <v>670736</v>
      </c>
      <c r="AJ1228" s="152">
        <f>IFERROR(AI1228/AF1212,"-")</f>
        <v>0.11451908662826235</v>
      </c>
      <c r="AK1228" s="184">
        <v>9</v>
      </c>
      <c r="AL1228" s="152">
        <f>IFERROR(AK1228/AG1212,"-")</f>
        <v>0.69230769230769229</v>
      </c>
      <c r="AM1228" s="187">
        <f t="shared" si="1219"/>
        <v>74526.222222222219</v>
      </c>
      <c r="AN1228" s="88">
        <f t="shared" si="1212"/>
        <v>4.6201232032854209E-3</v>
      </c>
      <c r="AO1228" s="502"/>
      <c r="AP1228" s="521"/>
      <c r="AQ1228" s="103" t="s">
        <v>81</v>
      </c>
      <c r="AR1228" s="174">
        <f t="shared" si="1214"/>
        <v>7763365</v>
      </c>
      <c r="AS1228" s="152">
        <f>IFERROR(AR1228/AO1212,"-")</f>
        <v>0.10224909780575824</v>
      </c>
      <c r="AT1228" s="184">
        <f t="shared" si="1215"/>
        <v>80</v>
      </c>
      <c r="AU1228" s="152">
        <f>IFERROR(AT1228/AP1212,"-")</f>
        <v>0.64516129032258063</v>
      </c>
      <c r="AV1228" s="187">
        <f t="shared" si="1220"/>
        <v>97042.0625</v>
      </c>
      <c r="AW1228" s="88">
        <f t="shared" si="1213"/>
        <v>4.1067761806981518E-2</v>
      </c>
      <c r="AX1228" s="98"/>
      <c r="AY1228" s="66"/>
      <c r="AZ1228" s="66"/>
      <c r="BA1228" s="66"/>
      <c r="BB1228" s="66"/>
      <c r="BC1228" s="66"/>
      <c r="BD1228" s="66"/>
      <c r="BE1228" s="66"/>
      <c r="BF1228" s="66"/>
      <c r="BG1228" s="66"/>
      <c r="BH1228" s="66"/>
      <c r="BI1228" s="66"/>
      <c r="BP1228" s="132"/>
      <c r="BQ1228" s="132"/>
      <c r="BR1228" s="132"/>
      <c r="BS1228" s="132"/>
      <c r="BU1228" s="66"/>
      <c r="BV1228" s="124"/>
    </row>
    <row r="1229" spans="2:77" s="10" customFormat="1" ht="14.25" customHeight="1">
      <c r="B1229" s="505">
        <v>73</v>
      </c>
      <c r="C1229" s="506" t="s">
        <v>32</v>
      </c>
      <c r="D1229" s="493">
        <f>BL77</f>
        <v>2650</v>
      </c>
      <c r="E1229" s="503">
        <f t="shared" ref="E1229" si="1221">VLOOKUP(C1229,$AY$5:$BI$78,2,0)</f>
        <v>106722690</v>
      </c>
      <c r="F1229" s="503">
        <f t="shared" ref="F1229" si="1222">VLOOKUP(C1229,$AY$5:$BI$78,7,0)</f>
        <v>179</v>
      </c>
      <c r="G1229" s="99" t="s">
        <v>144</v>
      </c>
      <c r="H1229" s="182">
        <v>500821</v>
      </c>
      <c r="I1229" s="150">
        <f>IFERROR(H1229/E1229,"-")</f>
        <v>4.6927321640786975E-3</v>
      </c>
      <c r="J1229" s="182">
        <v>25</v>
      </c>
      <c r="K1229" s="150">
        <f>IFERROR(J1229/F1229,"-")</f>
        <v>0.13966480446927373</v>
      </c>
      <c r="L1229" s="185">
        <f t="shared" si="1216"/>
        <v>20032.84</v>
      </c>
      <c r="M1229" s="85">
        <f>IFERROR(J1229/$BL$77,0)</f>
        <v>9.433962264150943E-3</v>
      </c>
      <c r="N1229" s="503">
        <f t="shared" ref="N1229" si="1223">VLOOKUP(C1229,$AY$5:$BI$78,3,0)</f>
        <v>13935240</v>
      </c>
      <c r="O1229" s="503">
        <f t="shared" ref="O1229" si="1224">VLOOKUP(C1229,$AY$5:$BI$78,8,0)</f>
        <v>25</v>
      </c>
      <c r="P1229" s="99" t="s">
        <v>144</v>
      </c>
      <c r="Q1229" s="182">
        <v>15057</v>
      </c>
      <c r="R1229" s="150">
        <f>IFERROR(Q1229/N1229,"-")</f>
        <v>1.0804980753829859E-3</v>
      </c>
      <c r="S1229" s="182">
        <v>2</v>
      </c>
      <c r="T1229" s="150">
        <f>IFERROR(S1229/O1229,"-")</f>
        <v>0.08</v>
      </c>
      <c r="U1229" s="185">
        <f t="shared" si="1217"/>
        <v>7528.5</v>
      </c>
      <c r="V1229" s="85">
        <f>IFERROR(S1229/$BL$77,0)</f>
        <v>7.5471698113207543E-4</v>
      </c>
      <c r="W1229" s="503">
        <f t="shared" ref="W1229" si="1225">VLOOKUP(C1229,$AY$5:$BI$78,4,0)</f>
        <v>20681150</v>
      </c>
      <c r="X1229" s="503">
        <f t="shared" ref="X1229" si="1226">VLOOKUP(C1229,$AY$5:$BI$78,9,0)</f>
        <v>17</v>
      </c>
      <c r="Y1229" s="99" t="s">
        <v>144</v>
      </c>
      <c r="Z1229" s="182">
        <v>101545</v>
      </c>
      <c r="AA1229" s="150">
        <f>IFERROR(Z1229/W1229,"-")</f>
        <v>4.9100267635020295E-3</v>
      </c>
      <c r="AB1229" s="182">
        <v>4</v>
      </c>
      <c r="AC1229" s="150">
        <f>IFERROR(AB1229/X1229,"-")</f>
        <v>0.23529411764705882</v>
      </c>
      <c r="AD1229" s="185">
        <f t="shared" si="1218"/>
        <v>25386.25</v>
      </c>
      <c r="AE1229" s="85">
        <f>IFERROR(AB1229/$BL$77,0)</f>
        <v>1.5094339622641509E-3</v>
      </c>
      <c r="AF1229" s="503">
        <f t="shared" ref="AF1229" si="1227">VLOOKUP(C1229,$AY$5:$BI$78,5,0)</f>
        <v>12404500</v>
      </c>
      <c r="AG1229" s="503">
        <f t="shared" ref="AG1229" si="1228">VLOOKUP(C1229,$AY$5:$BI$78,10,0)</f>
        <v>24</v>
      </c>
      <c r="AH1229" s="99" t="s">
        <v>144</v>
      </c>
      <c r="AI1229" s="182">
        <v>142193</v>
      </c>
      <c r="AJ1229" s="150">
        <f>IFERROR(AI1229/AF1229,"-")</f>
        <v>1.1463017453343544E-2</v>
      </c>
      <c r="AK1229" s="182">
        <v>7</v>
      </c>
      <c r="AL1229" s="150">
        <f>IFERROR(AK1229/AG1229,"-")</f>
        <v>0.29166666666666669</v>
      </c>
      <c r="AM1229" s="185">
        <f t="shared" si="1219"/>
        <v>20313.285714285714</v>
      </c>
      <c r="AN1229" s="85">
        <f>IFERROR(AK1229/$BL$77,0)</f>
        <v>2.6415094339622643E-3</v>
      </c>
      <c r="AO1229" s="503">
        <f t="shared" ref="AO1229" si="1229">VLOOKUP(C1229,$AY$5:$BI$78,6,0)</f>
        <v>153743580</v>
      </c>
      <c r="AP1229" s="519">
        <f t="shared" ref="AP1229" si="1230">VLOOKUP(C1229,$AY$5:$BI$78,11,0)</f>
        <v>245</v>
      </c>
      <c r="AQ1229" s="99" t="s">
        <v>144</v>
      </c>
      <c r="AR1229" s="182">
        <f t="shared" si="1214"/>
        <v>759616</v>
      </c>
      <c r="AS1229" s="150">
        <f>IFERROR(AR1229/AO1229,"-")</f>
        <v>4.9407981783694639E-3</v>
      </c>
      <c r="AT1229" s="182">
        <f t="shared" si="1215"/>
        <v>38</v>
      </c>
      <c r="AU1229" s="150">
        <f>IFERROR(AT1229/AP1229,"-")</f>
        <v>0.15510204081632653</v>
      </c>
      <c r="AV1229" s="185">
        <f t="shared" si="1220"/>
        <v>19989.894736842107</v>
      </c>
      <c r="AW1229" s="85">
        <f>IFERROR(AT1229/$BL$77,0)</f>
        <v>1.4339622641509434E-2</v>
      </c>
      <c r="AX1229" s="98"/>
      <c r="AY1229" s="66"/>
      <c r="AZ1229" s="66"/>
      <c r="BA1229" s="66"/>
      <c r="BB1229" s="66"/>
      <c r="BC1229" s="66"/>
      <c r="BD1229" s="66"/>
      <c r="BE1229" s="66"/>
      <c r="BF1229" s="66"/>
      <c r="BG1229" s="66"/>
      <c r="BH1229" s="66"/>
      <c r="BI1229" s="66"/>
      <c r="BP1229" s="132"/>
      <c r="BQ1229" s="132"/>
      <c r="BR1229" s="132"/>
      <c r="BS1229" s="132"/>
      <c r="BU1229" s="66"/>
      <c r="BV1229" s="124"/>
    </row>
    <row r="1230" spans="2:77" s="10" customFormat="1" ht="14.25" customHeight="1">
      <c r="B1230" s="505"/>
      <c r="C1230" s="507"/>
      <c r="D1230" s="494"/>
      <c r="E1230" s="501"/>
      <c r="F1230" s="501"/>
      <c r="G1230" s="100" t="s">
        <v>145</v>
      </c>
      <c r="H1230" s="183">
        <v>2901234</v>
      </c>
      <c r="I1230" s="151">
        <f>IFERROR(H1230/E1229,"-")</f>
        <v>2.7184790788163229E-2</v>
      </c>
      <c r="J1230" s="183">
        <v>29</v>
      </c>
      <c r="K1230" s="151">
        <f>IFERROR(J1230/F1229,"-")</f>
        <v>0.16201117318435754</v>
      </c>
      <c r="L1230" s="186">
        <f t="shared" si="1216"/>
        <v>100042.55172413793</v>
      </c>
      <c r="M1230" s="86">
        <f t="shared" ref="M1230:M1245" si="1231">IFERROR(J1230/$BL$77,0)</f>
        <v>1.0943396226415094E-2</v>
      </c>
      <c r="N1230" s="501"/>
      <c r="O1230" s="501"/>
      <c r="P1230" s="100" t="s">
        <v>145</v>
      </c>
      <c r="Q1230" s="183">
        <v>213996</v>
      </c>
      <c r="R1230" s="151">
        <f>IFERROR(Q1230/N1229,"-")</f>
        <v>1.5356463182550139E-2</v>
      </c>
      <c r="S1230" s="183">
        <v>7</v>
      </c>
      <c r="T1230" s="151">
        <f>IFERROR(S1230/O1229,"-")</f>
        <v>0.28000000000000003</v>
      </c>
      <c r="U1230" s="186">
        <f t="shared" si="1217"/>
        <v>30570.857142857141</v>
      </c>
      <c r="V1230" s="86">
        <f t="shared" ref="V1230:V1245" si="1232">IFERROR(S1230/$BL$77,0)</f>
        <v>2.6415094339622643E-3</v>
      </c>
      <c r="W1230" s="501"/>
      <c r="X1230" s="501"/>
      <c r="Y1230" s="100" t="s">
        <v>145</v>
      </c>
      <c r="Z1230" s="183">
        <v>1089248</v>
      </c>
      <c r="AA1230" s="151">
        <f>IFERROR(Z1230/W1229,"-")</f>
        <v>5.2668637865882703E-2</v>
      </c>
      <c r="AB1230" s="183">
        <v>6</v>
      </c>
      <c r="AC1230" s="151">
        <f>IFERROR(AB1230/X1229,"-")</f>
        <v>0.35294117647058826</v>
      </c>
      <c r="AD1230" s="186">
        <f t="shared" si="1218"/>
        <v>181541.33333333334</v>
      </c>
      <c r="AE1230" s="86">
        <f t="shared" ref="AE1230:AE1245" si="1233">IFERROR(AB1230/$BL$77,0)</f>
        <v>2.2641509433962265E-3</v>
      </c>
      <c r="AF1230" s="501"/>
      <c r="AG1230" s="501"/>
      <c r="AH1230" s="100" t="s">
        <v>145</v>
      </c>
      <c r="AI1230" s="183">
        <v>69279</v>
      </c>
      <c r="AJ1230" s="151">
        <f>IFERROR(AI1230/AF1229,"-")</f>
        <v>5.5849893183925192E-3</v>
      </c>
      <c r="AK1230" s="183">
        <v>6</v>
      </c>
      <c r="AL1230" s="151">
        <f>IFERROR(AK1230/AG1229,"-")</f>
        <v>0.25</v>
      </c>
      <c r="AM1230" s="186">
        <f t="shared" si="1219"/>
        <v>11546.5</v>
      </c>
      <c r="AN1230" s="86">
        <f t="shared" ref="AN1230:AN1245" si="1234">IFERROR(AK1230/$BL$77,0)</f>
        <v>2.2641509433962265E-3</v>
      </c>
      <c r="AO1230" s="501"/>
      <c r="AP1230" s="520"/>
      <c r="AQ1230" s="100" t="s">
        <v>145</v>
      </c>
      <c r="AR1230" s="183">
        <f t="shared" si="1214"/>
        <v>4273757</v>
      </c>
      <c r="AS1230" s="151">
        <f>IFERROR(AR1230/AO1229,"-")</f>
        <v>2.7797954230023784E-2</v>
      </c>
      <c r="AT1230" s="183">
        <f t="shared" si="1215"/>
        <v>48</v>
      </c>
      <c r="AU1230" s="151">
        <f>IFERROR(AT1230/AP1229,"-")</f>
        <v>0.19591836734693877</v>
      </c>
      <c r="AV1230" s="186">
        <f t="shared" si="1220"/>
        <v>89036.604166666672</v>
      </c>
      <c r="AW1230" s="86">
        <f t="shared" ref="AW1230:AW1245" si="1235">IFERROR(AT1230/$BL$77,0)</f>
        <v>1.8113207547169812E-2</v>
      </c>
      <c r="AX1230" s="98"/>
      <c r="AY1230" s="66"/>
      <c r="AZ1230" s="66"/>
      <c r="BA1230" s="66"/>
      <c r="BB1230" s="66"/>
      <c r="BC1230" s="66"/>
      <c r="BD1230" s="66"/>
      <c r="BE1230" s="66"/>
      <c r="BF1230" s="66"/>
      <c r="BG1230" s="66"/>
      <c r="BH1230" s="66"/>
      <c r="BI1230" s="66"/>
      <c r="BP1230" s="132"/>
      <c r="BQ1230" s="132"/>
      <c r="BR1230" s="132"/>
      <c r="BS1230" s="132"/>
      <c r="BU1230" s="66"/>
      <c r="BV1230" s="124"/>
    </row>
    <row r="1231" spans="2:77" s="10" customFormat="1" ht="14.25" customHeight="1">
      <c r="B1231" s="505"/>
      <c r="C1231" s="507"/>
      <c r="D1231" s="494"/>
      <c r="E1231" s="501"/>
      <c r="F1231" s="501"/>
      <c r="G1231" s="101" t="s">
        <v>146</v>
      </c>
      <c r="H1231" s="183">
        <v>847593</v>
      </c>
      <c r="I1231" s="151">
        <f>IFERROR(H1231/E1229,"-")</f>
        <v>7.9420130808172101E-3</v>
      </c>
      <c r="J1231" s="183">
        <v>43</v>
      </c>
      <c r="K1231" s="151">
        <f>IFERROR(J1231/F1229,"-")</f>
        <v>0.24022346368715083</v>
      </c>
      <c r="L1231" s="186">
        <f t="shared" si="1216"/>
        <v>19711.465116279069</v>
      </c>
      <c r="M1231" s="86">
        <f t="shared" si="1231"/>
        <v>1.6226415094339624E-2</v>
      </c>
      <c r="N1231" s="501"/>
      <c r="O1231" s="501"/>
      <c r="P1231" s="101" t="s">
        <v>146</v>
      </c>
      <c r="Q1231" s="183">
        <v>1612454</v>
      </c>
      <c r="R1231" s="151">
        <f>IFERROR(Q1231/N1229,"-")</f>
        <v>0.11571052956389699</v>
      </c>
      <c r="S1231" s="183">
        <v>8</v>
      </c>
      <c r="T1231" s="151">
        <f>IFERROR(S1231/O1229,"-")</f>
        <v>0.32</v>
      </c>
      <c r="U1231" s="186">
        <f t="shared" si="1217"/>
        <v>201556.75</v>
      </c>
      <c r="V1231" s="86">
        <f t="shared" si="1232"/>
        <v>3.0188679245283017E-3</v>
      </c>
      <c r="W1231" s="501"/>
      <c r="X1231" s="501"/>
      <c r="Y1231" s="101" t="s">
        <v>146</v>
      </c>
      <c r="Z1231" s="183">
        <v>191951</v>
      </c>
      <c r="AA1231" s="151">
        <f>IFERROR(Z1231/W1229,"-")</f>
        <v>9.28144711488481E-3</v>
      </c>
      <c r="AB1231" s="183">
        <v>7</v>
      </c>
      <c r="AC1231" s="151">
        <f>IFERROR(AB1231/X1229,"-")</f>
        <v>0.41176470588235292</v>
      </c>
      <c r="AD1231" s="186">
        <f t="shared" si="1218"/>
        <v>27421.571428571428</v>
      </c>
      <c r="AE1231" s="86">
        <f t="shared" si="1233"/>
        <v>2.6415094339622643E-3</v>
      </c>
      <c r="AF1231" s="501"/>
      <c r="AG1231" s="501"/>
      <c r="AH1231" s="101" t="s">
        <v>146</v>
      </c>
      <c r="AI1231" s="183">
        <v>252653</v>
      </c>
      <c r="AJ1231" s="151">
        <f>IFERROR(AI1231/AF1229,"-")</f>
        <v>2.0367850376879357E-2</v>
      </c>
      <c r="AK1231" s="183">
        <v>11</v>
      </c>
      <c r="AL1231" s="151">
        <f>IFERROR(AK1231/AG1229,"-")</f>
        <v>0.45833333333333331</v>
      </c>
      <c r="AM1231" s="186">
        <f t="shared" si="1219"/>
        <v>22968.454545454544</v>
      </c>
      <c r="AN1231" s="86">
        <f t="shared" si="1234"/>
        <v>4.1509433962264152E-3</v>
      </c>
      <c r="AO1231" s="501"/>
      <c r="AP1231" s="520"/>
      <c r="AQ1231" s="101" t="s">
        <v>146</v>
      </c>
      <c r="AR1231" s="183">
        <f t="shared" si="1214"/>
        <v>2904651</v>
      </c>
      <c r="AS1231" s="151">
        <f>IFERROR(AR1231/AO1229,"-")</f>
        <v>1.8892827915155872E-2</v>
      </c>
      <c r="AT1231" s="183">
        <f t="shared" si="1215"/>
        <v>69</v>
      </c>
      <c r="AU1231" s="151">
        <f>IFERROR(AT1231/AP1229,"-")</f>
        <v>0.28163265306122448</v>
      </c>
      <c r="AV1231" s="186">
        <f t="shared" si="1220"/>
        <v>42096.391304347824</v>
      </c>
      <c r="AW1231" s="86">
        <f t="shared" si="1235"/>
        <v>2.6037735849056602E-2</v>
      </c>
      <c r="AX1231" s="98"/>
      <c r="AY1231" s="66"/>
      <c r="AZ1231" s="66"/>
      <c r="BA1231" s="66"/>
      <c r="BB1231" s="66"/>
      <c r="BC1231" s="66"/>
      <c r="BD1231" s="66"/>
      <c r="BE1231" s="66"/>
      <c r="BF1231" s="66"/>
      <c r="BG1231" s="66"/>
      <c r="BH1231" s="66"/>
      <c r="BI1231" s="66"/>
      <c r="BP1231" s="132"/>
      <c r="BQ1231" s="132"/>
      <c r="BR1231" s="132"/>
      <c r="BS1231" s="132"/>
      <c r="BU1231" s="66"/>
      <c r="BV1231" s="124"/>
    </row>
    <row r="1232" spans="2:77" s="10" customFormat="1" ht="14.25" customHeight="1">
      <c r="B1232" s="505"/>
      <c r="C1232" s="507"/>
      <c r="D1232" s="494"/>
      <c r="E1232" s="501"/>
      <c r="F1232" s="501"/>
      <c r="G1232" s="101" t="s">
        <v>147</v>
      </c>
      <c r="H1232" s="183">
        <v>102912</v>
      </c>
      <c r="I1232" s="151">
        <f>IFERROR(H1232/E1229,"-")</f>
        <v>9.6429353495493784E-4</v>
      </c>
      <c r="J1232" s="183">
        <v>11</v>
      </c>
      <c r="K1232" s="151">
        <f>IFERROR(J1232/F1229,"-")</f>
        <v>6.1452513966480445E-2</v>
      </c>
      <c r="L1232" s="186">
        <f t="shared" si="1216"/>
        <v>9355.636363636364</v>
      </c>
      <c r="M1232" s="86">
        <f t="shared" si="1231"/>
        <v>4.1509433962264152E-3</v>
      </c>
      <c r="N1232" s="501"/>
      <c r="O1232" s="501"/>
      <c r="P1232" s="101" t="s">
        <v>147</v>
      </c>
      <c r="Q1232" s="183">
        <v>23364</v>
      </c>
      <c r="R1232" s="151">
        <f>IFERROR(Q1232/N1229,"-")</f>
        <v>1.6766126740551293E-3</v>
      </c>
      <c r="S1232" s="183">
        <v>2</v>
      </c>
      <c r="T1232" s="151">
        <f>IFERROR(S1232/O1229,"-")</f>
        <v>0.08</v>
      </c>
      <c r="U1232" s="186">
        <f t="shared" si="1217"/>
        <v>11682</v>
      </c>
      <c r="V1232" s="86">
        <f t="shared" si="1232"/>
        <v>7.5471698113207543E-4</v>
      </c>
      <c r="W1232" s="501"/>
      <c r="X1232" s="501"/>
      <c r="Y1232" s="101" t="s">
        <v>147</v>
      </c>
      <c r="Z1232" s="183">
        <v>0</v>
      </c>
      <c r="AA1232" s="151">
        <f>IFERROR(Z1232/W1229,"-")</f>
        <v>0</v>
      </c>
      <c r="AB1232" s="183">
        <v>0</v>
      </c>
      <c r="AC1232" s="151">
        <f>IFERROR(AB1232/X1229,"-")</f>
        <v>0</v>
      </c>
      <c r="AD1232" s="186" t="str">
        <f t="shared" si="1218"/>
        <v>-</v>
      </c>
      <c r="AE1232" s="86">
        <f t="shared" si="1233"/>
        <v>0</v>
      </c>
      <c r="AF1232" s="501"/>
      <c r="AG1232" s="501"/>
      <c r="AH1232" s="101" t="s">
        <v>147</v>
      </c>
      <c r="AI1232" s="183">
        <v>13860</v>
      </c>
      <c r="AJ1232" s="151">
        <f>IFERROR(AI1232/AF1229,"-")</f>
        <v>1.11733645048168E-3</v>
      </c>
      <c r="AK1232" s="183">
        <v>2</v>
      </c>
      <c r="AL1232" s="151">
        <f>IFERROR(AK1232/AG1229,"-")</f>
        <v>8.3333333333333329E-2</v>
      </c>
      <c r="AM1232" s="186">
        <f t="shared" si="1219"/>
        <v>6930</v>
      </c>
      <c r="AN1232" s="86">
        <f t="shared" si="1234"/>
        <v>7.5471698113207543E-4</v>
      </c>
      <c r="AO1232" s="501"/>
      <c r="AP1232" s="520"/>
      <c r="AQ1232" s="101" t="s">
        <v>147</v>
      </c>
      <c r="AR1232" s="183">
        <f t="shared" si="1214"/>
        <v>140136</v>
      </c>
      <c r="AS1232" s="151">
        <f>IFERROR(AR1232/AO1229,"-")</f>
        <v>9.1149171887372471E-4</v>
      </c>
      <c r="AT1232" s="183">
        <f t="shared" si="1215"/>
        <v>15</v>
      </c>
      <c r="AU1232" s="151">
        <f>IFERROR(AT1232/AP1229,"-")</f>
        <v>6.1224489795918366E-2</v>
      </c>
      <c r="AV1232" s="186">
        <f t="shared" si="1220"/>
        <v>9342.4</v>
      </c>
      <c r="AW1232" s="86">
        <f t="shared" si="1235"/>
        <v>5.6603773584905656E-3</v>
      </c>
      <c r="AX1232" s="98"/>
      <c r="AY1232" s="66"/>
      <c r="AZ1232" s="66"/>
      <c r="BA1232" s="66"/>
      <c r="BB1232" s="66"/>
      <c r="BC1232" s="66"/>
      <c r="BD1232" s="66"/>
      <c r="BE1232" s="66"/>
      <c r="BF1232" s="66"/>
      <c r="BG1232" s="66"/>
      <c r="BH1232" s="66"/>
      <c r="BI1232" s="66"/>
      <c r="BP1232" s="132"/>
      <c r="BQ1232" s="132"/>
      <c r="BR1232" s="132"/>
      <c r="BS1232" s="132"/>
      <c r="BU1232" s="69"/>
      <c r="BV1232" s="125"/>
      <c r="BX1232" s="54"/>
      <c r="BY1232" s="54"/>
    </row>
    <row r="1233" spans="2:77" s="10" customFormat="1" ht="14.25" customHeight="1">
      <c r="B1233" s="505"/>
      <c r="C1233" s="507"/>
      <c r="D1233" s="494"/>
      <c r="E1233" s="501"/>
      <c r="F1233" s="501"/>
      <c r="G1233" s="101" t="s">
        <v>148</v>
      </c>
      <c r="H1233" s="183">
        <v>1683180</v>
      </c>
      <c r="I1233" s="151">
        <f>IFERROR(H1233/E1229,"-")</f>
        <v>1.5771528997254473E-2</v>
      </c>
      <c r="J1233" s="183">
        <v>51</v>
      </c>
      <c r="K1233" s="151">
        <f>IFERROR(J1233/F1229,"-")</f>
        <v>0.28491620111731841</v>
      </c>
      <c r="L1233" s="186">
        <f t="shared" si="1216"/>
        <v>33003.529411764706</v>
      </c>
      <c r="M1233" s="86">
        <f t="shared" si="1231"/>
        <v>1.9245283018867923E-2</v>
      </c>
      <c r="N1233" s="501"/>
      <c r="O1233" s="501"/>
      <c r="P1233" s="101" t="s">
        <v>148</v>
      </c>
      <c r="Q1233" s="183">
        <v>1277851</v>
      </c>
      <c r="R1233" s="151">
        <f>IFERROR(Q1233/N1229,"-")</f>
        <v>9.1699245940507657E-2</v>
      </c>
      <c r="S1233" s="183">
        <v>7</v>
      </c>
      <c r="T1233" s="151">
        <f>IFERROR(S1233/O1229,"-")</f>
        <v>0.28000000000000003</v>
      </c>
      <c r="U1233" s="186">
        <f t="shared" si="1217"/>
        <v>182550.14285714287</v>
      </c>
      <c r="V1233" s="86">
        <f t="shared" si="1232"/>
        <v>2.6415094339622643E-3</v>
      </c>
      <c r="W1233" s="501"/>
      <c r="X1233" s="501"/>
      <c r="Y1233" s="101" t="s">
        <v>148</v>
      </c>
      <c r="Z1233" s="183">
        <v>122378</v>
      </c>
      <c r="AA1233" s="151">
        <f>IFERROR(Z1233/W1229,"-")</f>
        <v>5.9173691985213587E-3</v>
      </c>
      <c r="AB1233" s="183">
        <v>5</v>
      </c>
      <c r="AC1233" s="151">
        <f>IFERROR(AB1233/X1229,"-")</f>
        <v>0.29411764705882354</v>
      </c>
      <c r="AD1233" s="186">
        <f t="shared" si="1218"/>
        <v>24475.599999999999</v>
      </c>
      <c r="AE1233" s="86">
        <f t="shared" si="1233"/>
        <v>1.8867924528301887E-3</v>
      </c>
      <c r="AF1233" s="501"/>
      <c r="AG1233" s="501"/>
      <c r="AH1233" s="101" t="s">
        <v>148</v>
      </c>
      <c r="AI1233" s="183">
        <v>1641768</v>
      </c>
      <c r="AJ1233" s="151">
        <f>IFERROR(AI1233/AF1229,"-")</f>
        <v>0.13235261397073642</v>
      </c>
      <c r="AK1233" s="183">
        <v>10</v>
      </c>
      <c r="AL1233" s="151">
        <f>IFERROR(AK1233/AG1229,"-")</f>
        <v>0.41666666666666669</v>
      </c>
      <c r="AM1233" s="186">
        <f t="shared" si="1219"/>
        <v>164176.79999999999</v>
      </c>
      <c r="AN1233" s="86">
        <f t="shared" si="1234"/>
        <v>3.7735849056603774E-3</v>
      </c>
      <c r="AO1233" s="501"/>
      <c r="AP1233" s="520"/>
      <c r="AQ1233" s="101" t="s">
        <v>148</v>
      </c>
      <c r="AR1233" s="183">
        <f t="shared" si="1214"/>
        <v>4725177</v>
      </c>
      <c r="AS1233" s="151">
        <f>IFERROR(AR1233/AO1229,"-")</f>
        <v>3.0734141874411928E-2</v>
      </c>
      <c r="AT1233" s="183">
        <f t="shared" si="1215"/>
        <v>73</v>
      </c>
      <c r="AU1233" s="151">
        <f>IFERROR(AT1233/AP1229,"-")</f>
        <v>0.29795918367346941</v>
      </c>
      <c r="AV1233" s="186">
        <f t="shared" si="1220"/>
        <v>64728.452054794521</v>
      </c>
      <c r="AW1233" s="86">
        <f t="shared" si="1235"/>
        <v>2.7547169811320753E-2</v>
      </c>
      <c r="AX1233" s="98"/>
      <c r="AY1233" s="66"/>
      <c r="AZ1233" s="66"/>
      <c r="BA1233" s="66"/>
      <c r="BB1233" s="66"/>
      <c r="BC1233" s="66"/>
      <c r="BD1233" s="66"/>
      <c r="BE1233" s="66"/>
      <c r="BF1233" s="66"/>
      <c r="BG1233" s="66"/>
      <c r="BH1233" s="66"/>
      <c r="BI1233" s="66"/>
      <c r="BP1233" s="132"/>
      <c r="BQ1233" s="132"/>
      <c r="BR1233" s="132"/>
      <c r="BS1233" s="132"/>
      <c r="BU1233" s="69"/>
      <c r="BV1233" s="125"/>
      <c r="BX1233" s="54"/>
      <c r="BY1233" s="54"/>
    </row>
    <row r="1234" spans="2:77" s="10" customFormat="1" ht="14.25" customHeight="1">
      <c r="B1234" s="505"/>
      <c r="C1234" s="507"/>
      <c r="D1234" s="494"/>
      <c r="E1234" s="501"/>
      <c r="F1234" s="501"/>
      <c r="G1234" s="101" t="s">
        <v>149</v>
      </c>
      <c r="H1234" s="183">
        <v>5534662</v>
      </c>
      <c r="I1234" s="151">
        <f>IFERROR(H1234/E1229,"-")</f>
        <v>5.1860218290974487E-2</v>
      </c>
      <c r="J1234" s="183">
        <v>54</v>
      </c>
      <c r="K1234" s="151">
        <f>IFERROR(J1234/F1229,"-")</f>
        <v>0.3016759776536313</v>
      </c>
      <c r="L1234" s="186">
        <f t="shared" si="1216"/>
        <v>102493.74074074074</v>
      </c>
      <c r="M1234" s="86">
        <f t="shared" si="1231"/>
        <v>2.0377358490566037E-2</v>
      </c>
      <c r="N1234" s="501"/>
      <c r="O1234" s="501"/>
      <c r="P1234" s="101" t="s">
        <v>149</v>
      </c>
      <c r="Q1234" s="183">
        <v>469665</v>
      </c>
      <c r="R1234" s="151">
        <f>IFERROR(Q1234/N1229,"-")</f>
        <v>3.3703402309540414E-2</v>
      </c>
      <c r="S1234" s="183">
        <v>7</v>
      </c>
      <c r="T1234" s="151">
        <f>IFERROR(S1234/O1229,"-")</f>
        <v>0.28000000000000003</v>
      </c>
      <c r="U1234" s="186">
        <f t="shared" si="1217"/>
        <v>67095</v>
      </c>
      <c r="V1234" s="86">
        <f t="shared" si="1232"/>
        <v>2.6415094339622643E-3</v>
      </c>
      <c r="W1234" s="501"/>
      <c r="X1234" s="501"/>
      <c r="Y1234" s="101" t="s">
        <v>149</v>
      </c>
      <c r="Z1234" s="183">
        <v>474007</v>
      </c>
      <c r="AA1234" s="151">
        <f>IFERROR(Z1234/W1229,"-")</f>
        <v>2.291976026478218E-2</v>
      </c>
      <c r="AB1234" s="183">
        <v>7</v>
      </c>
      <c r="AC1234" s="151">
        <f>IFERROR(AB1234/X1229,"-")</f>
        <v>0.41176470588235292</v>
      </c>
      <c r="AD1234" s="186">
        <f t="shared" si="1218"/>
        <v>67715.28571428571</v>
      </c>
      <c r="AE1234" s="86">
        <f t="shared" si="1233"/>
        <v>2.6415094339622643E-3</v>
      </c>
      <c r="AF1234" s="501"/>
      <c r="AG1234" s="501"/>
      <c r="AH1234" s="101" t="s">
        <v>149</v>
      </c>
      <c r="AI1234" s="183">
        <v>341712</v>
      </c>
      <c r="AJ1234" s="151">
        <f>IFERROR(AI1234/AF1229,"-")</f>
        <v>2.7547422306421057E-2</v>
      </c>
      <c r="AK1234" s="183">
        <v>11</v>
      </c>
      <c r="AL1234" s="151">
        <f>IFERROR(AK1234/AG1229,"-")</f>
        <v>0.45833333333333331</v>
      </c>
      <c r="AM1234" s="186">
        <f t="shared" si="1219"/>
        <v>31064.727272727272</v>
      </c>
      <c r="AN1234" s="86">
        <f t="shared" si="1234"/>
        <v>4.1509433962264152E-3</v>
      </c>
      <c r="AO1234" s="501"/>
      <c r="AP1234" s="520"/>
      <c r="AQ1234" s="101" t="s">
        <v>149</v>
      </c>
      <c r="AR1234" s="183">
        <f t="shared" si="1214"/>
        <v>6820046</v>
      </c>
      <c r="AS1234" s="151">
        <f>IFERROR(AR1234/AO1229,"-")</f>
        <v>4.435987505949842E-2</v>
      </c>
      <c r="AT1234" s="183">
        <f t="shared" si="1215"/>
        <v>79</v>
      </c>
      <c r="AU1234" s="151">
        <f>IFERROR(AT1234/AP1229,"-")</f>
        <v>0.32244897959183672</v>
      </c>
      <c r="AV1234" s="186">
        <f t="shared" si="1220"/>
        <v>86329.696202531646</v>
      </c>
      <c r="AW1234" s="86">
        <f t="shared" si="1235"/>
        <v>2.9811320754716982E-2</v>
      </c>
      <c r="AX1234" s="98"/>
      <c r="AY1234" s="66"/>
      <c r="AZ1234" s="66"/>
      <c r="BA1234" s="66"/>
      <c r="BB1234" s="66"/>
      <c r="BC1234" s="66"/>
      <c r="BD1234" s="66"/>
      <c r="BE1234" s="66"/>
      <c r="BF1234" s="66"/>
      <c r="BG1234" s="66"/>
      <c r="BH1234" s="66"/>
      <c r="BI1234" s="66"/>
      <c r="BP1234" s="132"/>
      <c r="BQ1234" s="132"/>
      <c r="BR1234" s="132"/>
      <c r="BS1234" s="132"/>
      <c r="BU1234" s="69"/>
      <c r="BV1234" s="125"/>
      <c r="BX1234" s="54"/>
      <c r="BY1234" s="54"/>
    </row>
    <row r="1235" spans="2:77" s="10" customFormat="1" ht="14.25" customHeight="1">
      <c r="B1235" s="505"/>
      <c r="C1235" s="507"/>
      <c r="D1235" s="494"/>
      <c r="E1235" s="501"/>
      <c r="F1235" s="501"/>
      <c r="G1235" s="101" t="s">
        <v>150</v>
      </c>
      <c r="H1235" s="183">
        <v>1373234</v>
      </c>
      <c r="I1235" s="151">
        <f>IFERROR(H1235/E1229,"-")</f>
        <v>1.2867310597212271E-2</v>
      </c>
      <c r="J1235" s="183">
        <v>18</v>
      </c>
      <c r="K1235" s="151">
        <f>IFERROR(J1235/F1229,"-")</f>
        <v>0.1005586592178771</v>
      </c>
      <c r="L1235" s="186">
        <f t="shared" si="1216"/>
        <v>76290.777777777781</v>
      </c>
      <c r="M1235" s="86">
        <f t="shared" si="1231"/>
        <v>6.7924528301886791E-3</v>
      </c>
      <c r="N1235" s="501"/>
      <c r="O1235" s="501"/>
      <c r="P1235" s="101" t="s">
        <v>150</v>
      </c>
      <c r="Q1235" s="183">
        <v>62413</v>
      </c>
      <c r="R1235" s="151">
        <f>IFERROR(Q1235/N1229,"-")</f>
        <v>4.47878902695612E-3</v>
      </c>
      <c r="S1235" s="183">
        <v>2</v>
      </c>
      <c r="T1235" s="151">
        <f>IFERROR(S1235/O1229,"-")</f>
        <v>0.08</v>
      </c>
      <c r="U1235" s="186">
        <f t="shared" si="1217"/>
        <v>31206.5</v>
      </c>
      <c r="V1235" s="86">
        <f t="shared" si="1232"/>
        <v>7.5471698113207543E-4</v>
      </c>
      <c r="W1235" s="501"/>
      <c r="X1235" s="501"/>
      <c r="Y1235" s="101" t="s">
        <v>150</v>
      </c>
      <c r="Z1235" s="183">
        <v>2100</v>
      </c>
      <c r="AA1235" s="151">
        <f>IFERROR(Z1235/W1229,"-")</f>
        <v>1.0154174211782227E-4</v>
      </c>
      <c r="AB1235" s="183">
        <v>1</v>
      </c>
      <c r="AC1235" s="151">
        <f>IFERROR(AB1235/X1229,"-")</f>
        <v>5.8823529411764705E-2</v>
      </c>
      <c r="AD1235" s="186">
        <f t="shared" si="1218"/>
        <v>2100</v>
      </c>
      <c r="AE1235" s="86">
        <f t="shared" si="1233"/>
        <v>3.7735849056603772E-4</v>
      </c>
      <c r="AF1235" s="501"/>
      <c r="AG1235" s="501"/>
      <c r="AH1235" s="101" t="s">
        <v>150</v>
      </c>
      <c r="AI1235" s="183">
        <v>73826</v>
      </c>
      <c r="AJ1235" s="151">
        <f>IFERROR(AI1235/AF1229,"-")</f>
        <v>5.9515498407835864E-3</v>
      </c>
      <c r="AK1235" s="183">
        <v>4</v>
      </c>
      <c r="AL1235" s="151">
        <f>IFERROR(AK1235/AG1229,"-")</f>
        <v>0.16666666666666666</v>
      </c>
      <c r="AM1235" s="186">
        <f t="shared" si="1219"/>
        <v>18456.5</v>
      </c>
      <c r="AN1235" s="86">
        <f t="shared" si="1234"/>
        <v>1.5094339622641509E-3</v>
      </c>
      <c r="AO1235" s="501"/>
      <c r="AP1235" s="520"/>
      <c r="AQ1235" s="101" t="s">
        <v>150</v>
      </c>
      <c r="AR1235" s="183">
        <f t="shared" si="1214"/>
        <v>1511573</v>
      </c>
      <c r="AS1235" s="151">
        <f>IFERROR(AR1235/AO1229,"-")</f>
        <v>9.8317796424410055E-3</v>
      </c>
      <c r="AT1235" s="183">
        <f t="shared" si="1215"/>
        <v>25</v>
      </c>
      <c r="AU1235" s="151">
        <f>IFERROR(AT1235/AP1229,"-")</f>
        <v>0.10204081632653061</v>
      </c>
      <c r="AV1235" s="186">
        <f t="shared" si="1220"/>
        <v>60462.92</v>
      </c>
      <c r="AW1235" s="86">
        <f t="shared" si="1235"/>
        <v>9.433962264150943E-3</v>
      </c>
      <c r="AX1235" s="98"/>
      <c r="AY1235" s="66"/>
      <c r="AZ1235" s="66"/>
      <c r="BA1235" s="66"/>
      <c r="BB1235" s="66"/>
      <c r="BC1235" s="66"/>
      <c r="BD1235" s="66"/>
      <c r="BE1235" s="66"/>
      <c r="BF1235" s="66"/>
      <c r="BG1235" s="66"/>
      <c r="BH1235" s="66"/>
      <c r="BI1235" s="66"/>
      <c r="BP1235" s="132"/>
      <c r="BQ1235" s="132"/>
      <c r="BR1235" s="132"/>
      <c r="BS1235" s="132"/>
      <c r="BU1235" s="69"/>
      <c r="BV1235" s="125"/>
      <c r="BX1235" s="54"/>
      <c r="BY1235" s="54"/>
    </row>
    <row r="1236" spans="2:77" s="10" customFormat="1" ht="14.25" customHeight="1">
      <c r="B1236" s="505"/>
      <c r="C1236" s="507"/>
      <c r="D1236" s="494"/>
      <c r="E1236" s="501"/>
      <c r="F1236" s="501"/>
      <c r="G1236" s="101" t="s">
        <v>160</v>
      </c>
      <c r="H1236" s="183">
        <v>0</v>
      </c>
      <c r="I1236" s="151">
        <f>IFERROR(H1236/E1229,"-")</f>
        <v>0</v>
      </c>
      <c r="J1236" s="183">
        <v>0</v>
      </c>
      <c r="K1236" s="151">
        <f>IFERROR(J1236/F1229,"-")</f>
        <v>0</v>
      </c>
      <c r="L1236" s="186" t="str">
        <f t="shared" si="1216"/>
        <v>-</v>
      </c>
      <c r="M1236" s="86">
        <f t="shared" si="1231"/>
        <v>0</v>
      </c>
      <c r="N1236" s="501"/>
      <c r="O1236" s="501"/>
      <c r="P1236" s="101" t="s">
        <v>160</v>
      </c>
      <c r="Q1236" s="183">
        <v>0</v>
      </c>
      <c r="R1236" s="151">
        <f>IFERROR(Q1236/N1229,"-")</f>
        <v>0</v>
      </c>
      <c r="S1236" s="183">
        <v>0</v>
      </c>
      <c r="T1236" s="151">
        <f>IFERROR(S1236/O1229,"-")</f>
        <v>0</v>
      </c>
      <c r="U1236" s="186" t="str">
        <f t="shared" si="1217"/>
        <v>-</v>
      </c>
      <c r="V1236" s="86">
        <f t="shared" si="1232"/>
        <v>0</v>
      </c>
      <c r="W1236" s="501"/>
      <c r="X1236" s="501"/>
      <c r="Y1236" s="101" t="s">
        <v>160</v>
      </c>
      <c r="Z1236" s="183">
        <v>0</v>
      </c>
      <c r="AA1236" s="151">
        <f>IFERROR(Z1236/W1229,"-")</f>
        <v>0</v>
      </c>
      <c r="AB1236" s="183">
        <v>0</v>
      </c>
      <c r="AC1236" s="151">
        <f>IFERROR(AB1236/X1229,"-")</f>
        <v>0</v>
      </c>
      <c r="AD1236" s="186" t="str">
        <f t="shared" si="1218"/>
        <v>-</v>
      </c>
      <c r="AE1236" s="86">
        <f t="shared" si="1233"/>
        <v>0</v>
      </c>
      <c r="AF1236" s="501"/>
      <c r="AG1236" s="501"/>
      <c r="AH1236" s="101" t="s">
        <v>160</v>
      </c>
      <c r="AI1236" s="183">
        <v>0</v>
      </c>
      <c r="AJ1236" s="151">
        <f>IFERROR(AI1236/AF1229,"-")</f>
        <v>0</v>
      </c>
      <c r="AK1236" s="183">
        <v>0</v>
      </c>
      <c r="AL1236" s="151">
        <f>IFERROR(AK1236/AG1229,"-")</f>
        <v>0</v>
      </c>
      <c r="AM1236" s="186" t="str">
        <f t="shared" si="1219"/>
        <v>-</v>
      </c>
      <c r="AN1236" s="86">
        <f t="shared" si="1234"/>
        <v>0</v>
      </c>
      <c r="AO1236" s="501"/>
      <c r="AP1236" s="520"/>
      <c r="AQ1236" s="101" t="s">
        <v>160</v>
      </c>
      <c r="AR1236" s="183">
        <f t="shared" si="1214"/>
        <v>0</v>
      </c>
      <c r="AS1236" s="151">
        <f>IFERROR(AR1236/AO1229,"-")</f>
        <v>0</v>
      </c>
      <c r="AT1236" s="183">
        <f t="shared" si="1215"/>
        <v>0</v>
      </c>
      <c r="AU1236" s="151">
        <f>IFERROR(AT1236/AP1229,"-")</f>
        <v>0</v>
      </c>
      <c r="AV1236" s="186" t="str">
        <f t="shared" si="1220"/>
        <v>-</v>
      </c>
      <c r="AW1236" s="86">
        <f t="shared" si="1235"/>
        <v>0</v>
      </c>
      <c r="AX1236" s="98"/>
      <c r="AY1236" s="66"/>
      <c r="AZ1236" s="66"/>
      <c r="BA1236" s="66"/>
      <c r="BB1236" s="66"/>
      <c r="BC1236" s="66"/>
      <c r="BD1236" s="66"/>
      <c r="BE1236" s="66"/>
      <c r="BF1236" s="66"/>
      <c r="BG1236" s="66"/>
      <c r="BH1236" s="66"/>
      <c r="BI1236" s="66"/>
      <c r="BP1236" s="132"/>
      <c r="BQ1236" s="132"/>
      <c r="BR1236" s="132"/>
      <c r="BS1236" s="132"/>
      <c r="BU1236" s="69"/>
      <c r="BV1236" s="125"/>
      <c r="BX1236" s="54"/>
      <c r="BY1236" s="54"/>
    </row>
    <row r="1237" spans="2:77" s="10" customFormat="1" ht="14.25" customHeight="1">
      <c r="B1237" s="505"/>
      <c r="C1237" s="507"/>
      <c r="D1237" s="494"/>
      <c r="E1237" s="501"/>
      <c r="F1237" s="501"/>
      <c r="G1237" s="101" t="s">
        <v>151</v>
      </c>
      <c r="H1237" s="183">
        <v>0</v>
      </c>
      <c r="I1237" s="151">
        <f>IFERROR(H1237/E1229,"-")</f>
        <v>0</v>
      </c>
      <c r="J1237" s="183">
        <v>0</v>
      </c>
      <c r="K1237" s="151">
        <f>IFERROR(J1237/F1229,"-")</f>
        <v>0</v>
      </c>
      <c r="L1237" s="186" t="str">
        <f t="shared" si="1216"/>
        <v>-</v>
      </c>
      <c r="M1237" s="86">
        <f t="shared" si="1231"/>
        <v>0</v>
      </c>
      <c r="N1237" s="501"/>
      <c r="O1237" s="501"/>
      <c r="P1237" s="101" t="s">
        <v>151</v>
      </c>
      <c r="Q1237" s="183">
        <v>0</v>
      </c>
      <c r="R1237" s="151">
        <f>IFERROR(Q1237/N1229,"-")</f>
        <v>0</v>
      </c>
      <c r="S1237" s="183">
        <v>0</v>
      </c>
      <c r="T1237" s="151">
        <f>IFERROR(S1237/O1229,"-")</f>
        <v>0</v>
      </c>
      <c r="U1237" s="186" t="str">
        <f t="shared" si="1217"/>
        <v>-</v>
      </c>
      <c r="V1237" s="86">
        <f t="shared" si="1232"/>
        <v>0</v>
      </c>
      <c r="W1237" s="501"/>
      <c r="X1237" s="501"/>
      <c r="Y1237" s="101" t="s">
        <v>151</v>
      </c>
      <c r="Z1237" s="183">
        <v>0</v>
      </c>
      <c r="AA1237" s="151">
        <f>IFERROR(Z1237/W1229,"-")</f>
        <v>0</v>
      </c>
      <c r="AB1237" s="183">
        <v>0</v>
      </c>
      <c r="AC1237" s="151">
        <f>IFERROR(AB1237/X1229,"-")</f>
        <v>0</v>
      </c>
      <c r="AD1237" s="186" t="str">
        <f t="shared" si="1218"/>
        <v>-</v>
      </c>
      <c r="AE1237" s="86">
        <f t="shared" si="1233"/>
        <v>0</v>
      </c>
      <c r="AF1237" s="501"/>
      <c r="AG1237" s="501"/>
      <c r="AH1237" s="101" t="s">
        <v>151</v>
      </c>
      <c r="AI1237" s="183">
        <v>0</v>
      </c>
      <c r="AJ1237" s="151">
        <f>IFERROR(AI1237/AF1229,"-")</f>
        <v>0</v>
      </c>
      <c r="AK1237" s="183">
        <v>0</v>
      </c>
      <c r="AL1237" s="151">
        <f>IFERROR(AK1237/AG1229,"-")</f>
        <v>0</v>
      </c>
      <c r="AM1237" s="186" t="str">
        <f t="shared" si="1219"/>
        <v>-</v>
      </c>
      <c r="AN1237" s="86">
        <f t="shared" si="1234"/>
        <v>0</v>
      </c>
      <c r="AO1237" s="501"/>
      <c r="AP1237" s="520"/>
      <c r="AQ1237" s="101" t="s">
        <v>151</v>
      </c>
      <c r="AR1237" s="183">
        <f t="shared" si="1214"/>
        <v>0</v>
      </c>
      <c r="AS1237" s="151">
        <f>IFERROR(AR1237/AO1229,"-")</f>
        <v>0</v>
      </c>
      <c r="AT1237" s="183">
        <f t="shared" si="1215"/>
        <v>0</v>
      </c>
      <c r="AU1237" s="151">
        <f>IFERROR(AT1237/AP1229,"-")</f>
        <v>0</v>
      </c>
      <c r="AV1237" s="186" t="str">
        <f t="shared" si="1220"/>
        <v>-</v>
      </c>
      <c r="AW1237" s="86">
        <f t="shared" si="1235"/>
        <v>0</v>
      </c>
      <c r="AX1237" s="98"/>
      <c r="AY1237" s="66"/>
      <c r="AZ1237" s="66"/>
      <c r="BA1237" s="66"/>
      <c r="BB1237" s="66"/>
      <c r="BC1237" s="66"/>
      <c r="BD1237" s="66"/>
      <c r="BE1237" s="66"/>
      <c r="BF1237" s="66"/>
      <c r="BG1237" s="66"/>
      <c r="BH1237" s="66"/>
      <c r="BI1237" s="66"/>
      <c r="BP1237" s="132"/>
      <c r="BQ1237" s="132"/>
      <c r="BR1237" s="132"/>
      <c r="BS1237" s="132"/>
      <c r="BU1237" s="69"/>
      <c r="BV1237" s="125"/>
      <c r="BX1237" s="54"/>
      <c r="BY1237" s="54"/>
    </row>
    <row r="1238" spans="2:77" s="10" customFormat="1" ht="14.25" customHeight="1">
      <c r="B1238" s="505"/>
      <c r="C1238" s="507"/>
      <c r="D1238" s="494"/>
      <c r="E1238" s="501"/>
      <c r="F1238" s="501"/>
      <c r="G1238" s="101" t="s">
        <v>152</v>
      </c>
      <c r="H1238" s="183">
        <v>147359</v>
      </c>
      <c r="I1238" s="151">
        <f>IFERROR(H1238/E1229,"-")</f>
        <v>1.3807654211114807E-3</v>
      </c>
      <c r="J1238" s="183">
        <v>8</v>
      </c>
      <c r="K1238" s="151">
        <f>IFERROR(J1238/F1229,"-")</f>
        <v>4.4692737430167599E-2</v>
      </c>
      <c r="L1238" s="186">
        <f t="shared" si="1216"/>
        <v>18419.875</v>
      </c>
      <c r="M1238" s="86">
        <f t="shared" si="1231"/>
        <v>3.0188679245283017E-3</v>
      </c>
      <c r="N1238" s="501"/>
      <c r="O1238" s="501"/>
      <c r="P1238" s="101" t="s">
        <v>152</v>
      </c>
      <c r="Q1238" s="183">
        <v>3238</v>
      </c>
      <c r="R1238" s="151">
        <f>IFERROR(Q1238/N1229,"-")</f>
        <v>2.3236054779106783E-4</v>
      </c>
      <c r="S1238" s="183">
        <v>1</v>
      </c>
      <c r="T1238" s="151">
        <f>IFERROR(S1238/O1229,"-")</f>
        <v>0.04</v>
      </c>
      <c r="U1238" s="186">
        <f t="shared" si="1217"/>
        <v>3238</v>
      </c>
      <c r="V1238" s="86">
        <f t="shared" si="1232"/>
        <v>3.7735849056603772E-4</v>
      </c>
      <c r="W1238" s="501"/>
      <c r="X1238" s="501"/>
      <c r="Y1238" s="101" t="s">
        <v>152</v>
      </c>
      <c r="Z1238" s="183">
        <v>17129</v>
      </c>
      <c r="AA1238" s="151">
        <f>IFERROR(Z1238/W1229,"-")</f>
        <v>8.2824214320770359E-4</v>
      </c>
      <c r="AB1238" s="183">
        <v>1</v>
      </c>
      <c r="AC1238" s="151">
        <f>IFERROR(AB1238/X1229,"-")</f>
        <v>5.8823529411764705E-2</v>
      </c>
      <c r="AD1238" s="186">
        <f t="shared" si="1218"/>
        <v>17129</v>
      </c>
      <c r="AE1238" s="86">
        <f t="shared" si="1233"/>
        <v>3.7735849056603772E-4</v>
      </c>
      <c r="AF1238" s="501"/>
      <c r="AG1238" s="501"/>
      <c r="AH1238" s="101" t="s">
        <v>152</v>
      </c>
      <c r="AI1238" s="183">
        <v>8269</v>
      </c>
      <c r="AJ1238" s="151">
        <f>IFERROR(AI1238/AF1229,"-")</f>
        <v>6.6661292272965453E-4</v>
      </c>
      <c r="AK1238" s="183">
        <v>1</v>
      </c>
      <c r="AL1238" s="151">
        <f>IFERROR(AK1238/AG1229,"-")</f>
        <v>4.1666666666666664E-2</v>
      </c>
      <c r="AM1238" s="186">
        <f t="shared" si="1219"/>
        <v>8269</v>
      </c>
      <c r="AN1238" s="86">
        <f t="shared" si="1234"/>
        <v>3.7735849056603772E-4</v>
      </c>
      <c r="AO1238" s="501"/>
      <c r="AP1238" s="520"/>
      <c r="AQ1238" s="101" t="s">
        <v>152</v>
      </c>
      <c r="AR1238" s="183">
        <f t="shared" si="1214"/>
        <v>175995</v>
      </c>
      <c r="AS1238" s="151">
        <f>IFERROR(AR1238/AO1229,"-")</f>
        <v>1.1447307263171575E-3</v>
      </c>
      <c r="AT1238" s="183">
        <f t="shared" si="1215"/>
        <v>11</v>
      </c>
      <c r="AU1238" s="151">
        <f>IFERROR(AT1238/AP1229,"-")</f>
        <v>4.4897959183673466E-2</v>
      </c>
      <c r="AV1238" s="186">
        <f t="shared" si="1220"/>
        <v>15999.545454545454</v>
      </c>
      <c r="AW1238" s="86">
        <f t="shared" si="1235"/>
        <v>4.1509433962264152E-3</v>
      </c>
      <c r="AX1238" s="98"/>
      <c r="AY1238" s="66"/>
      <c r="AZ1238" s="66"/>
      <c r="BA1238" s="66"/>
      <c r="BB1238" s="66"/>
      <c r="BC1238" s="66"/>
      <c r="BD1238" s="66"/>
      <c r="BE1238" s="66"/>
      <c r="BF1238" s="66"/>
      <c r="BG1238" s="66"/>
      <c r="BH1238" s="66"/>
      <c r="BI1238" s="66"/>
      <c r="BP1238" s="132"/>
      <c r="BQ1238" s="132"/>
      <c r="BR1238" s="132"/>
      <c r="BS1238" s="132"/>
      <c r="BU1238" s="69"/>
      <c r="BV1238" s="125"/>
      <c r="BX1238" s="54"/>
      <c r="BY1238" s="54"/>
    </row>
    <row r="1239" spans="2:77" s="10" customFormat="1" ht="14.25" customHeight="1">
      <c r="B1239" s="505"/>
      <c r="C1239" s="507"/>
      <c r="D1239" s="494"/>
      <c r="E1239" s="501"/>
      <c r="F1239" s="501"/>
      <c r="G1239" s="101" t="s">
        <v>153</v>
      </c>
      <c r="H1239" s="183">
        <v>1787642</v>
      </c>
      <c r="I1239" s="151">
        <f>IFERROR(H1239/E1229,"-")</f>
        <v>1.675034615413086E-2</v>
      </c>
      <c r="J1239" s="183">
        <v>2</v>
      </c>
      <c r="K1239" s="151">
        <f>IFERROR(J1239/F1229,"-")</f>
        <v>1.11731843575419E-2</v>
      </c>
      <c r="L1239" s="186">
        <f t="shared" si="1216"/>
        <v>893821</v>
      </c>
      <c r="M1239" s="86">
        <f t="shared" si="1231"/>
        <v>7.5471698113207543E-4</v>
      </c>
      <c r="N1239" s="501"/>
      <c r="O1239" s="501"/>
      <c r="P1239" s="101" t="s">
        <v>153</v>
      </c>
      <c r="Q1239" s="183">
        <v>0</v>
      </c>
      <c r="R1239" s="151">
        <f>IFERROR(Q1239/N1229,"-")</f>
        <v>0</v>
      </c>
      <c r="S1239" s="183">
        <v>0</v>
      </c>
      <c r="T1239" s="151">
        <f>IFERROR(S1239/O1229,"-")</f>
        <v>0</v>
      </c>
      <c r="U1239" s="186" t="str">
        <f t="shared" si="1217"/>
        <v>-</v>
      </c>
      <c r="V1239" s="86">
        <f t="shared" si="1232"/>
        <v>0</v>
      </c>
      <c r="W1239" s="501"/>
      <c r="X1239" s="501"/>
      <c r="Y1239" s="101" t="s">
        <v>153</v>
      </c>
      <c r="Z1239" s="183">
        <v>0</v>
      </c>
      <c r="AA1239" s="151">
        <f>IFERROR(Z1239/W1229,"-")</f>
        <v>0</v>
      </c>
      <c r="AB1239" s="183">
        <v>0</v>
      </c>
      <c r="AC1239" s="151">
        <f>IFERROR(AB1239/X1229,"-")</f>
        <v>0</v>
      </c>
      <c r="AD1239" s="186" t="str">
        <f t="shared" si="1218"/>
        <v>-</v>
      </c>
      <c r="AE1239" s="86">
        <f t="shared" si="1233"/>
        <v>0</v>
      </c>
      <c r="AF1239" s="501"/>
      <c r="AG1239" s="501"/>
      <c r="AH1239" s="101" t="s">
        <v>153</v>
      </c>
      <c r="AI1239" s="183">
        <v>0</v>
      </c>
      <c r="AJ1239" s="151">
        <f>IFERROR(AI1239/AF1229,"-")</f>
        <v>0</v>
      </c>
      <c r="AK1239" s="183">
        <v>0</v>
      </c>
      <c r="AL1239" s="151">
        <f>IFERROR(AK1239/AG1229,"-")</f>
        <v>0</v>
      </c>
      <c r="AM1239" s="186" t="str">
        <f t="shared" si="1219"/>
        <v>-</v>
      </c>
      <c r="AN1239" s="86">
        <f t="shared" si="1234"/>
        <v>0</v>
      </c>
      <c r="AO1239" s="501"/>
      <c r="AP1239" s="520"/>
      <c r="AQ1239" s="101" t="s">
        <v>153</v>
      </c>
      <c r="AR1239" s="183">
        <f t="shared" si="1214"/>
        <v>1787642</v>
      </c>
      <c r="AS1239" s="151">
        <f>IFERROR(AR1239/AO1229,"-")</f>
        <v>1.162742535330581E-2</v>
      </c>
      <c r="AT1239" s="183">
        <f t="shared" si="1215"/>
        <v>2</v>
      </c>
      <c r="AU1239" s="151">
        <f>IFERROR(AT1239/AP1229,"-")</f>
        <v>8.1632653061224497E-3</v>
      </c>
      <c r="AV1239" s="186">
        <f t="shared" si="1220"/>
        <v>893821</v>
      </c>
      <c r="AW1239" s="86">
        <f t="shared" si="1235"/>
        <v>7.5471698113207543E-4</v>
      </c>
      <c r="AX1239" s="98"/>
      <c r="AY1239" s="66"/>
      <c r="AZ1239" s="66"/>
      <c r="BA1239" s="66"/>
      <c r="BB1239" s="66"/>
      <c r="BC1239" s="66"/>
      <c r="BD1239" s="66"/>
      <c r="BE1239" s="66"/>
      <c r="BF1239" s="66"/>
      <c r="BG1239" s="66"/>
      <c r="BH1239" s="66"/>
      <c r="BI1239" s="66"/>
      <c r="BP1239" s="132"/>
      <c r="BQ1239" s="132"/>
      <c r="BR1239" s="132"/>
      <c r="BS1239" s="132"/>
      <c r="BU1239" s="69"/>
      <c r="BV1239" s="125"/>
      <c r="BX1239" s="54"/>
      <c r="BY1239" s="54"/>
    </row>
    <row r="1240" spans="2:77" s="10" customFormat="1" ht="14.25" customHeight="1">
      <c r="B1240" s="505"/>
      <c r="C1240" s="507"/>
      <c r="D1240" s="494"/>
      <c r="E1240" s="501"/>
      <c r="F1240" s="501"/>
      <c r="G1240" s="101" t="s">
        <v>154</v>
      </c>
      <c r="H1240" s="183">
        <v>795670</v>
      </c>
      <c r="I1240" s="151">
        <f>IFERROR(H1240/E1229,"-")</f>
        <v>7.4554904866059877E-3</v>
      </c>
      <c r="J1240" s="183">
        <v>1</v>
      </c>
      <c r="K1240" s="151">
        <f>IFERROR(J1240/F1229,"-")</f>
        <v>5.5865921787709499E-3</v>
      </c>
      <c r="L1240" s="186">
        <f t="shared" si="1216"/>
        <v>795670</v>
      </c>
      <c r="M1240" s="86">
        <f t="shared" si="1231"/>
        <v>3.7735849056603772E-4</v>
      </c>
      <c r="N1240" s="501"/>
      <c r="O1240" s="501"/>
      <c r="P1240" s="101" t="s">
        <v>154</v>
      </c>
      <c r="Q1240" s="183">
        <v>0</v>
      </c>
      <c r="R1240" s="151">
        <f>IFERROR(Q1240/N1229,"-")</f>
        <v>0</v>
      </c>
      <c r="S1240" s="183">
        <v>0</v>
      </c>
      <c r="T1240" s="151">
        <f>IFERROR(S1240/O1229,"-")</f>
        <v>0</v>
      </c>
      <c r="U1240" s="186" t="str">
        <f t="shared" si="1217"/>
        <v>-</v>
      </c>
      <c r="V1240" s="86">
        <f t="shared" si="1232"/>
        <v>0</v>
      </c>
      <c r="W1240" s="501"/>
      <c r="X1240" s="501"/>
      <c r="Y1240" s="101" t="s">
        <v>154</v>
      </c>
      <c r="Z1240" s="183">
        <v>0</v>
      </c>
      <c r="AA1240" s="151">
        <f>IFERROR(Z1240/W1229,"-")</f>
        <v>0</v>
      </c>
      <c r="AB1240" s="183">
        <v>0</v>
      </c>
      <c r="AC1240" s="151">
        <f>IFERROR(AB1240/X1229,"-")</f>
        <v>0</v>
      </c>
      <c r="AD1240" s="186" t="str">
        <f t="shared" si="1218"/>
        <v>-</v>
      </c>
      <c r="AE1240" s="86">
        <f t="shared" si="1233"/>
        <v>0</v>
      </c>
      <c r="AF1240" s="501"/>
      <c r="AG1240" s="501"/>
      <c r="AH1240" s="101" t="s">
        <v>154</v>
      </c>
      <c r="AI1240" s="183">
        <v>0</v>
      </c>
      <c r="AJ1240" s="151">
        <f>IFERROR(AI1240/AF1229,"-")</f>
        <v>0</v>
      </c>
      <c r="AK1240" s="183">
        <v>0</v>
      </c>
      <c r="AL1240" s="151">
        <f>IFERROR(AK1240/AG1229,"-")</f>
        <v>0</v>
      </c>
      <c r="AM1240" s="186" t="str">
        <f t="shared" si="1219"/>
        <v>-</v>
      </c>
      <c r="AN1240" s="86">
        <f t="shared" si="1234"/>
        <v>0</v>
      </c>
      <c r="AO1240" s="501"/>
      <c r="AP1240" s="520"/>
      <c r="AQ1240" s="101" t="s">
        <v>154</v>
      </c>
      <c r="AR1240" s="183">
        <f t="shared" si="1214"/>
        <v>795670</v>
      </c>
      <c r="AS1240" s="151">
        <f>IFERROR(AR1240/AO1229,"-")</f>
        <v>5.1753055314569885E-3</v>
      </c>
      <c r="AT1240" s="183">
        <f t="shared" si="1215"/>
        <v>1</v>
      </c>
      <c r="AU1240" s="151">
        <f>IFERROR(AT1240/AP1229,"-")</f>
        <v>4.0816326530612249E-3</v>
      </c>
      <c r="AV1240" s="186">
        <f t="shared" si="1220"/>
        <v>795670</v>
      </c>
      <c r="AW1240" s="86">
        <f t="shared" si="1235"/>
        <v>3.7735849056603772E-4</v>
      </c>
      <c r="AX1240" s="98"/>
      <c r="AY1240" s="66"/>
      <c r="AZ1240" s="66"/>
      <c r="BA1240" s="66"/>
      <c r="BB1240" s="66"/>
      <c r="BC1240" s="66"/>
      <c r="BD1240" s="66"/>
      <c r="BE1240" s="66"/>
      <c r="BF1240" s="66"/>
      <c r="BG1240" s="66"/>
      <c r="BH1240" s="66"/>
      <c r="BI1240" s="66"/>
      <c r="BP1240" s="132"/>
      <c r="BQ1240" s="132"/>
      <c r="BR1240" s="132"/>
      <c r="BS1240" s="132"/>
      <c r="BU1240" s="69"/>
      <c r="BV1240" s="125"/>
      <c r="BX1240" s="54"/>
      <c r="BY1240" s="54"/>
    </row>
    <row r="1241" spans="2:77" s="10" customFormat="1" ht="14.25" customHeight="1">
      <c r="B1241" s="505"/>
      <c r="C1241" s="507"/>
      <c r="D1241" s="494"/>
      <c r="E1241" s="501"/>
      <c r="F1241" s="501"/>
      <c r="G1241" s="101" t="s">
        <v>155</v>
      </c>
      <c r="H1241" s="183">
        <v>321771</v>
      </c>
      <c r="I1241" s="151">
        <f>IFERROR(H1241/E1229,"-")</f>
        <v>3.0150195801848696E-3</v>
      </c>
      <c r="J1241" s="183">
        <v>13</v>
      </c>
      <c r="K1241" s="151">
        <f>IFERROR(J1241/F1229,"-")</f>
        <v>7.2625698324022353E-2</v>
      </c>
      <c r="L1241" s="186">
        <f t="shared" si="1216"/>
        <v>24751.615384615383</v>
      </c>
      <c r="M1241" s="86">
        <f t="shared" si="1231"/>
        <v>4.9056603773584909E-3</v>
      </c>
      <c r="N1241" s="501"/>
      <c r="O1241" s="501"/>
      <c r="P1241" s="101" t="s">
        <v>155</v>
      </c>
      <c r="Q1241" s="183">
        <v>6374</v>
      </c>
      <c r="R1241" s="151">
        <f>IFERROR(Q1241/N1229,"-")</f>
        <v>4.5740152304517181E-4</v>
      </c>
      <c r="S1241" s="183">
        <v>1</v>
      </c>
      <c r="T1241" s="151">
        <f>IFERROR(S1241/O1229,"-")</f>
        <v>0.04</v>
      </c>
      <c r="U1241" s="186">
        <f t="shared" si="1217"/>
        <v>6374</v>
      </c>
      <c r="V1241" s="86">
        <f t="shared" si="1232"/>
        <v>3.7735849056603772E-4</v>
      </c>
      <c r="W1241" s="501"/>
      <c r="X1241" s="501"/>
      <c r="Y1241" s="101" t="s">
        <v>155</v>
      </c>
      <c r="Z1241" s="183">
        <v>20768</v>
      </c>
      <c r="AA1241" s="151">
        <f>IFERROR(Z1241/W1229,"-")</f>
        <v>1.00419947633473E-3</v>
      </c>
      <c r="AB1241" s="183">
        <v>1</v>
      </c>
      <c r="AC1241" s="151">
        <f>IFERROR(AB1241/X1229,"-")</f>
        <v>5.8823529411764705E-2</v>
      </c>
      <c r="AD1241" s="186">
        <f t="shared" si="1218"/>
        <v>20768</v>
      </c>
      <c r="AE1241" s="86">
        <f t="shared" si="1233"/>
        <v>3.7735849056603772E-4</v>
      </c>
      <c r="AF1241" s="501"/>
      <c r="AG1241" s="501"/>
      <c r="AH1241" s="101" t="s">
        <v>155</v>
      </c>
      <c r="AI1241" s="183">
        <v>80535</v>
      </c>
      <c r="AJ1241" s="151">
        <f>IFERROR(AI1241/AF1229,"-")</f>
        <v>6.4924019509049139E-3</v>
      </c>
      <c r="AK1241" s="183">
        <v>5</v>
      </c>
      <c r="AL1241" s="151">
        <f>IFERROR(AK1241/AG1229,"-")</f>
        <v>0.20833333333333334</v>
      </c>
      <c r="AM1241" s="186">
        <f t="shared" si="1219"/>
        <v>16107</v>
      </c>
      <c r="AN1241" s="86">
        <f t="shared" si="1234"/>
        <v>1.8867924528301887E-3</v>
      </c>
      <c r="AO1241" s="501"/>
      <c r="AP1241" s="520"/>
      <c r="AQ1241" s="101" t="s">
        <v>155</v>
      </c>
      <c r="AR1241" s="183">
        <f t="shared" si="1214"/>
        <v>429448</v>
      </c>
      <c r="AS1241" s="151">
        <f>IFERROR(AR1241/AO1229,"-")</f>
        <v>2.7932743598139188E-3</v>
      </c>
      <c r="AT1241" s="183">
        <f t="shared" si="1215"/>
        <v>20</v>
      </c>
      <c r="AU1241" s="151">
        <f>IFERROR(AT1241/AP1229,"-")</f>
        <v>8.1632653061224483E-2</v>
      </c>
      <c r="AV1241" s="186">
        <f t="shared" si="1220"/>
        <v>21472.400000000001</v>
      </c>
      <c r="AW1241" s="86">
        <f t="shared" si="1235"/>
        <v>7.5471698113207548E-3</v>
      </c>
      <c r="AX1241" s="98"/>
      <c r="AY1241" s="66"/>
      <c r="AZ1241" s="66"/>
      <c r="BA1241" s="66"/>
      <c r="BB1241" s="66"/>
      <c r="BC1241" s="66"/>
      <c r="BD1241" s="66"/>
      <c r="BE1241" s="66"/>
      <c r="BF1241" s="66"/>
      <c r="BG1241" s="66"/>
      <c r="BH1241" s="66"/>
      <c r="BI1241" s="66"/>
      <c r="BP1241" s="132"/>
      <c r="BQ1241" s="132"/>
      <c r="BR1241" s="132"/>
      <c r="BS1241" s="132"/>
      <c r="BU1241" s="69"/>
      <c r="BV1241" s="125"/>
      <c r="BX1241" s="54"/>
      <c r="BY1241" s="54"/>
    </row>
    <row r="1242" spans="2:77" s="10" customFormat="1" ht="14.25" customHeight="1">
      <c r="B1242" s="505"/>
      <c r="C1242" s="507"/>
      <c r="D1242" s="494"/>
      <c r="E1242" s="501"/>
      <c r="F1242" s="501"/>
      <c r="G1242" s="101" t="s">
        <v>156</v>
      </c>
      <c r="H1242" s="183">
        <v>1075863</v>
      </c>
      <c r="I1242" s="151">
        <f>IFERROR(H1242/E1229,"-")</f>
        <v>1.0080920936306983E-2</v>
      </c>
      <c r="J1242" s="183">
        <v>15</v>
      </c>
      <c r="K1242" s="151">
        <f>IFERROR(J1242/F1229,"-")</f>
        <v>8.3798882681564241E-2</v>
      </c>
      <c r="L1242" s="186">
        <f t="shared" si="1216"/>
        <v>71724.2</v>
      </c>
      <c r="M1242" s="86">
        <f t="shared" si="1231"/>
        <v>5.6603773584905656E-3</v>
      </c>
      <c r="N1242" s="501"/>
      <c r="O1242" s="501"/>
      <c r="P1242" s="101" t="s">
        <v>156</v>
      </c>
      <c r="Q1242" s="183">
        <v>256402</v>
      </c>
      <c r="R1242" s="151">
        <f>IFERROR(Q1242/N1229,"-")</f>
        <v>1.8399539584535322E-2</v>
      </c>
      <c r="S1242" s="183">
        <v>2</v>
      </c>
      <c r="T1242" s="151">
        <f>IFERROR(S1242/O1229,"-")</f>
        <v>0.08</v>
      </c>
      <c r="U1242" s="186">
        <f t="shared" si="1217"/>
        <v>128201</v>
      </c>
      <c r="V1242" s="86">
        <f t="shared" si="1232"/>
        <v>7.5471698113207543E-4</v>
      </c>
      <c r="W1242" s="501"/>
      <c r="X1242" s="501"/>
      <c r="Y1242" s="101" t="s">
        <v>156</v>
      </c>
      <c r="Z1242" s="183">
        <v>0</v>
      </c>
      <c r="AA1242" s="151">
        <f>IFERROR(Z1242/W1229,"-")</f>
        <v>0</v>
      </c>
      <c r="AB1242" s="183">
        <v>0</v>
      </c>
      <c r="AC1242" s="151">
        <f>IFERROR(AB1242/X1229,"-")</f>
        <v>0</v>
      </c>
      <c r="AD1242" s="186" t="str">
        <f t="shared" si="1218"/>
        <v>-</v>
      </c>
      <c r="AE1242" s="86">
        <f t="shared" si="1233"/>
        <v>0</v>
      </c>
      <c r="AF1242" s="501"/>
      <c r="AG1242" s="501"/>
      <c r="AH1242" s="101" t="s">
        <v>156</v>
      </c>
      <c r="AI1242" s="183">
        <v>65860</v>
      </c>
      <c r="AJ1242" s="151">
        <f>IFERROR(AI1242/AF1229,"-")</f>
        <v>5.3093635374259337E-3</v>
      </c>
      <c r="AK1242" s="183">
        <v>3</v>
      </c>
      <c r="AL1242" s="151">
        <f>IFERROR(AK1242/AG1229,"-")</f>
        <v>0.125</v>
      </c>
      <c r="AM1242" s="186">
        <f t="shared" si="1219"/>
        <v>21953.333333333332</v>
      </c>
      <c r="AN1242" s="86">
        <f t="shared" si="1234"/>
        <v>1.1320754716981133E-3</v>
      </c>
      <c r="AO1242" s="501"/>
      <c r="AP1242" s="520"/>
      <c r="AQ1242" s="101" t="s">
        <v>156</v>
      </c>
      <c r="AR1242" s="183">
        <f t="shared" si="1214"/>
        <v>1398125</v>
      </c>
      <c r="AS1242" s="151">
        <f>IFERROR(AR1242/AO1229,"-")</f>
        <v>9.0938756597186039E-3</v>
      </c>
      <c r="AT1242" s="183">
        <f t="shared" si="1215"/>
        <v>20</v>
      </c>
      <c r="AU1242" s="151">
        <f>IFERROR(AT1242/AP1229,"-")</f>
        <v>8.1632653061224483E-2</v>
      </c>
      <c r="AV1242" s="186">
        <f t="shared" si="1220"/>
        <v>69906.25</v>
      </c>
      <c r="AW1242" s="86">
        <f t="shared" si="1235"/>
        <v>7.5471698113207548E-3</v>
      </c>
      <c r="AX1242" s="98"/>
      <c r="AY1242" s="66"/>
      <c r="AZ1242" s="66"/>
      <c r="BA1242" s="66"/>
      <c r="BB1242" s="66"/>
      <c r="BC1242" s="66"/>
      <c r="BD1242" s="66"/>
      <c r="BE1242" s="66"/>
      <c r="BF1242" s="66"/>
      <c r="BG1242" s="66"/>
      <c r="BH1242" s="66"/>
      <c r="BI1242" s="66"/>
      <c r="BP1242" s="132"/>
      <c r="BQ1242" s="132"/>
      <c r="BR1242" s="132"/>
      <c r="BS1242" s="132"/>
      <c r="BU1242" s="69"/>
      <c r="BV1242" s="125"/>
      <c r="BX1242" s="54"/>
      <c r="BY1242" s="54"/>
    </row>
    <row r="1243" spans="2:77" s="10" customFormat="1" ht="14.25" customHeight="1">
      <c r="B1243" s="505"/>
      <c r="C1243" s="507"/>
      <c r="D1243" s="494"/>
      <c r="E1243" s="501"/>
      <c r="F1243" s="501"/>
      <c r="G1243" s="101" t="s">
        <v>157</v>
      </c>
      <c r="H1243" s="183">
        <v>525465</v>
      </c>
      <c r="I1243" s="151">
        <f>IFERROR(H1243/E1229,"-")</f>
        <v>4.9236483825510768E-3</v>
      </c>
      <c r="J1243" s="183">
        <v>12</v>
      </c>
      <c r="K1243" s="151">
        <f>IFERROR(J1243/F1229,"-")</f>
        <v>6.7039106145251395E-2</v>
      </c>
      <c r="L1243" s="186">
        <f t="shared" si="1216"/>
        <v>43788.75</v>
      </c>
      <c r="M1243" s="86">
        <f t="shared" si="1231"/>
        <v>4.528301886792453E-3</v>
      </c>
      <c r="N1243" s="501"/>
      <c r="O1243" s="501"/>
      <c r="P1243" s="101" t="s">
        <v>157</v>
      </c>
      <c r="Q1243" s="183">
        <v>88836</v>
      </c>
      <c r="R1243" s="151">
        <f>IFERROR(Q1243/N1229,"-")</f>
        <v>6.3749171166050961E-3</v>
      </c>
      <c r="S1243" s="183">
        <v>3</v>
      </c>
      <c r="T1243" s="151">
        <f>IFERROR(S1243/O1229,"-")</f>
        <v>0.12</v>
      </c>
      <c r="U1243" s="186">
        <f t="shared" si="1217"/>
        <v>29612</v>
      </c>
      <c r="V1243" s="86">
        <f t="shared" si="1232"/>
        <v>1.1320754716981133E-3</v>
      </c>
      <c r="W1243" s="501"/>
      <c r="X1243" s="501"/>
      <c r="Y1243" s="101" t="s">
        <v>157</v>
      </c>
      <c r="Z1243" s="183">
        <v>0</v>
      </c>
      <c r="AA1243" s="151">
        <f>IFERROR(Z1243/W1229,"-")</f>
        <v>0</v>
      </c>
      <c r="AB1243" s="183">
        <v>0</v>
      </c>
      <c r="AC1243" s="151">
        <f>IFERROR(AB1243/X1229,"-")</f>
        <v>0</v>
      </c>
      <c r="AD1243" s="186" t="str">
        <f t="shared" si="1218"/>
        <v>-</v>
      </c>
      <c r="AE1243" s="86">
        <f t="shared" si="1233"/>
        <v>0</v>
      </c>
      <c r="AF1243" s="501"/>
      <c r="AG1243" s="501"/>
      <c r="AH1243" s="101" t="s">
        <v>157</v>
      </c>
      <c r="AI1243" s="183">
        <v>81214</v>
      </c>
      <c r="AJ1243" s="151">
        <f>IFERROR(AI1243/AF1229,"-")</f>
        <v>6.5471401507517435E-3</v>
      </c>
      <c r="AK1243" s="183">
        <v>3</v>
      </c>
      <c r="AL1243" s="151">
        <f>IFERROR(AK1243/AG1229,"-")</f>
        <v>0.125</v>
      </c>
      <c r="AM1243" s="186">
        <f t="shared" si="1219"/>
        <v>27071.333333333332</v>
      </c>
      <c r="AN1243" s="86">
        <f t="shared" si="1234"/>
        <v>1.1320754716981133E-3</v>
      </c>
      <c r="AO1243" s="501"/>
      <c r="AP1243" s="520"/>
      <c r="AQ1243" s="101" t="s">
        <v>157</v>
      </c>
      <c r="AR1243" s="183">
        <f t="shared" si="1214"/>
        <v>695515</v>
      </c>
      <c r="AS1243" s="151">
        <f>IFERROR(AR1243/AO1229,"-")</f>
        <v>4.5238636956417954E-3</v>
      </c>
      <c r="AT1243" s="183">
        <f t="shared" si="1215"/>
        <v>18</v>
      </c>
      <c r="AU1243" s="151">
        <f>IFERROR(AT1243/AP1229,"-")</f>
        <v>7.3469387755102047E-2</v>
      </c>
      <c r="AV1243" s="186">
        <f t="shared" si="1220"/>
        <v>38639.722222222219</v>
      </c>
      <c r="AW1243" s="86">
        <f t="shared" si="1235"/>
        <v>6.7924528301886791E-3</v>
      </c>
      <c r="AX1243" s="98"/>
      <c r="AY1243" s="66"/>
      <c r="AZ1243" s="66"/>
      <c r="BA1243" s="66"/>
      <c r="BB1243" s="66"/>
      <c r="BC1243" s="66"/>
      <c r="BD1243" s="66"/>
      <c r="BE1243" s="66"/>
      <c r="BF1243" s="66"/>
      <c r="BG1243" s="66"/>
      <c r="BH1243" s="66"/>
      <c r="BI1243" s="66"/>
      <c r="BP1243" s="132"/>
      <c r="BQ1243" s="132"/>
      <c r="BR1243" s="132"/>
      <c r="BS1243" s="132"/>
      <c r="BU1243" s="69"/>
      <c r="BV1243" s="125"/>
      <c r="BX1243" s="54"/>
      <c r="BY1243" s="54"/>
    </row>
    <row r="1244" spans="2:77" s="10" customFormat="1" ht="14.25" customHeight="1">
      <c r="B1244" s="505"/>
      <c r="C1244" s="507"/>
      <c r="D1244" s="494"/>
      <c r="E1244" s="501"/>
      <c r="F1244" s="501"/>
      <c r="G1244" s="102" t="s">
        <v>158</v>
      </c>
      <c r="H1244" s="184">
        <v>42272</v>
      </c>
      <c r="I1244" s="152">
        <f>IFERROR(H1244/E1229,"-")</f>
        <v>3.960919650732192E-4</v>
      </c>
      <c r="J1244" s="184">
        <v>11</v>
      </c>
      <c r="K1244" s="152">
        <f>IFERROR(J1244/F1229,"-")</f>
        <v>6.1452513966480445E-2</v>
      </c>
      <c r="L1244" s="187">
        <f t="shared" si="1216"/>
        <v>3842.909090909091</v>
      </c>
      <c r="M1244" s="87">
        <f t="shared" si="1231"/>
        <v>4.1509433962264152E-3</v>
      </c>
      <c r="N1244" s="501"/>
      <c r="O1244" s="501"/>
      <c r="P1244" s="102" t="s">
        <v>158</v>
      </c>
      <c r="Q1244" s="184">
        <v>34292</v>
      </c>
      <c r="R1244" s="152">
        <f>IFERROR(Q1244/N1229,"-")</f>
        <v>2.4608115827212161E-3</v>
      </c>
      <c r="S1244" s="184">
        <v>5</v>
      </c>
      <c r="T1244" s="152">
        <f>IFERROR(S1244/O1229,"-")</f>
        <v>0.2</v>
      </c>
      <c r="U1244" s="187">
        <f t="shared" si="1217"/>
        <v>6858.4</v>
      </c>
      <c r="V1244" s="87">
        <f t="shared" si="1232"/>
        <v>1.8867924528301887E-3</v>
      </c>
      <c r="W1244" s="501"/>
      <c r="X1244" s="501"/>
      <c r="Y1244" s="102" t="s">
        <v>158</v>
      </c>
      <c r="Z1244" s="184">
        <v>97015</v>
      </c>
      <c r="AA1244" s="152">
        <f>IFERROR(Z1244/W1229,"-")</f>
        <v>4.6909867197907273E-3</v>
      </c>
      <c r="AB1244" s="184">
        <v>3</v>
      </c>
      <c r="AC1244" s="152">
        <f>IFERROR(AB1244/X1229,"-")</f>
        <v>0.17647058823529413</v>
      </c>
      <c r="AD1244" s="187">
        <f t="shared" si="1218"/>
        <v>32338.333333333332</v>
      </c>
      <c r="AE1244" s="87">
        <f t="shared" si="1233"/>
        <v>1.1320754716981133E-3</v>
      </c>
      <c r="AF1244" s="501"/>
      <c r="AG1244" s="501"/>
      <c r="AH1244" s="102" t="s">
        <v>158</v>
      </c>
      <c r="AI1244" s="184">
        <v>7297</v>
      </c>
      <c r="AJ1244" s="152">
        <f>IFERROR(AI1244/AF1229,"-")</f>
        <v>5.8825426256600428E-4</v>
      </c>
      <c r="AK1244" s="184">
        <v>2</v>
      </c>
      <c r="AL1244" s="152">
        <f>IFERROR(AK1244/AG1229,"-")</f>
        <v>8.3333333333333329E-2</v>
      </c>
      <c r="AM1244" s="187">
        <f t="shared" si="1219"/>
        <v>3648.5</v>
      </c>
      <c r="AN1244" s="87">
        <f t="shared" si="1234"/>
        <v>7.5471698113207543E-4</v>
      </c>
      <c r="AO1244" s="501"/>
      <c r="AP1244" s="520"/>
      <c r="AQ1244" s="102" t="s">
        <v>158</v>
      </c>
      <c r="AR1244" s="184">
        <f t="shared" si="1214"/>
        <v>180876</v>
      </c>
      <c r="AS1244" s="152">
        <f>IFERROR(AR1244/AO1229,"-")</f>
        <v>1.1764783934392579E-3</v>
      </c>
      <c r="AT1244" s="184">
        <f t="shared" si="1215"/>
        <v>21</v>
      </c>
      <c r="AU1244" s="152">
        <f>IFERROR(AT1244/AP1229,"-")</f>
        <v>8.5714285714285715E-2</v>
      </c>
      <c r="AV1244" s="187">
        <f t="shared" si="1220"/>
        <v>8613.1428571428569</v>
      </c>
      <c r="AW1244" s="87">
        <f t="shared" si="1235"/>
        <v>7.9245283018867917E-3</v>
      </c>
      <c r="AX1244" s="98"/>
      <c r="AY1244" s="66"/>
      <c r="AZ1244" s="66"/>
      <c r="BA1244" s="66"/>
      <c r="BB1244" s="66"/>
      <c r="BC1244" s="66"/>
      <c r="BD1244" s="66"/>
      <c r="BE1244" s="66"/>
      <c r="BF1244" s="66"/>
      <c r="BG1244" s="66"/>
      <c r="BH1244" s="66"/>
      <c r="BI1244" s="66"/>
      <c r="BP1244" s="132"/>
      <c r="BQ1244" s="132"/>
      <c r="BR1244" s="132"/>
      <c r="BS1244" s="132"/>
      <c r="BU1244" s="69"/>
      <c r="BV1244" s="125"/>
      <c r="BX1244" s="54"/>
      <c r="BY1244" s="54"/>
    </row>
    <row r="1245" spans="2:77" s="10" customFormat="1" ht="14.25" customHeight="1">
      <c r="B1245" s="505"/>
      <c r="C1245" s="508"/>
      <c r="D1245" s="495"/>
      <c r="E1245" s="502"/>
      <c r="F1245" s="502"/>
      <c r="G1245" s="103" t="s">
        <v>81</v>
      </c>
      <c r="H1245" s="174">
        <v>17639678</v>
      </c>
      <c r="I1245" s="152">
        <f>IFERROR(H1245/E1229,"-")</f>
        <v>0.16528517037941978</v>
      </c>
      <c r="J1245" s="184">
        <v>128</v>
      </c>
      <c r="K1245" s="152">
        <f>IFERROR(J1245/F1229,"-")</f>
        <v>0.71508379888268159</v>
      </c>
      <c r="L1245" s="187">
        <f t="shared" si="1216"/>
        <v>137809.984375</v>
      </c>
      <c r="M1245" s="88">
        <f t="shared" si="1231"/>
        <v>4.8301886792452828E-2</v>
      </c>
      <c r="N1245" s="502"/>
      <c r="O1245" s="502"/>
      <c r="P1245" s="103" t="s">
        <v>81</v>
      </c>
      <c r="Q1245" s="174">
        <v>4063942</v>
      </c>
      <c r="R1245" s="152">
        <f>IFERROR(Q1245/N1229,"-")</f>
        <v>0.29163057112758733</v>
      </c>
      <c r="S1245" s="184">
        <v>17</v>
      </c>
      <c r="T1245" s="152">
        <f>IFERROR(S1245/O1229,"-")</f>
        <v>0.68</v>
      </c>
      <c r="U1245" s="187">
        <f t="shared" si="1217"/>
        <v>239055.41176470587</v>
      </c>
      <c r="V1245" s="88">
        <f t="shared" si="1232"/>
        <v>6.4150943396226413E-3</v>
      </c>
      <c r="W1245" s="502"/>
      <c r="X1245" s="502"/>
      <c r="Y1245" s="103" t="s">
        <v>81</v>
      </c>
      <c r="Z1245" s="174">
        <v>2116141</v>
      </c>
      <c r="AA1245" s="152">
        <f>IFERROR(Z1245/W1229,"-")</f>
        <v>0.10232221128902406</v>
      </c>
      <c r="AB1245" s="184">
        <v>14</v>
      </c>
      <c r="AC1245" s="152">
        <f>IFERROR(AB1245/X1229,"-")</f>
        <v>0.82352941176470584</v>
      </c>
      <c r="AD1245" s="187">
        <f t="shared" si="1218"/>
        <v>151152.92857142858</v>
      </c>
      <c r="AE1245" s="88">
        <f t="shared" si="1233"/>
        <v>5.2830188679245287E-3</v>
      </c>
      <c r="AF1245" s="502"/>
      <c r="AG1245" s="502"/>
      <c r="AH1245" s="103" t="s">
        <v>81</v>
      </c>
      <c r="AI1245" s="174">
        <v>2778466</v>
      </c>
      <c r="AJ1245" s="152">
        <f>IFERROR(AI1245/AF1229,"-")</f>
        <v>0.22398855254141642</v>
      </c>
      <c r="AK1245" s="184">
        <v>22</v>
      </c>
      <c r="AL1245" s="152">
        <f>IFERROR(AK1245/AG1229,"-")</f>
        <v>0.91666666666666663</v>
      </c>
      <c r="AM1245" s="187">
        <f t="shared" si="1219"/>
        <v>126293.90909090909</v>
      </c>
      <c r="AN1245" s="88">
        <f t="shared" si="1234"/>
        <v>8.3018867924528304E-3</v>
      </c>
      <c r="AO1245" s="502"/>
      <c r="AP1245" s="521"/>
      <c r="AQ1245" s="103" t="s">
        <v>81</v>
      </c>
      <c r="AR1245" s="174">
        <f t="shared" si="1214"/>
        <v>26598227</v>
      </c>
      <c r="AS1245" s="152">
        <f>IFERROR(AR1245/AO1229,"-")</f>
        <v>0.17300382233846773</v>
      </c>
      <c r="AT1245" s="184">
        <f t="shared" si="1215"/>
        <v>181</v>
      </c>
      <c r="AU1245" s="152">
        <f>IFERROR(AT1245/AP1229,"-")</f>
        <v>0.73877551020408161</v>
      </c>
      <c r="AV1245" s="187">
        <f t="shared" si="1220"/>
        <v>146951.53038674034</v>
      </c>
      <c r="AW1245" s="88">
        <f t="shared" si="1235"/>
        <v>6.8301886792452832E-2</v>
      </c>
      <c r="AX1245" s="98"/>
      <c r="AY1245" s="66"/>
      <c r="AZ1245" s="66"/>
      <c r="BA1245" s="66"/>
      <c r="BB1245" s="66"/>
      <c r="BC1245" s="66"/>
      <c r="BD1245" s="66"/>
      <c r="BE1245" s="66"/>
      <c r="BF1245" s="66"/>
      <c r="BG1245" s="66"/>
      <c r="BH1245" s="66"/>
      <c r="BI1245" s="66"/>
      <c r="BP1245" s="132"/>
      <c r="BQ1245" s="132"/>
      <c r="BR1245" s="132"/>
      <c r="BS1245" s="132"/>
      <c r="BU1245" s="69"/>
      <c r="BV1245" s="125"/>
      <c r="BX1245" s="54"/>
      <c r="BY1245" s="54"/>
    </row>
    <row r="1246" spans="2:77" s="10" customFormat="1" ht="14.25" customHeight="1">
      <c r="B1246" s="505">
        <v>74</v>
      </c>
      <c r="C1246" s="506" t="s">
        <v>33</v>
      </c>
      <c r="D1246" s="493">
        <f>BL78</f>
        <v>1201</v>
      </c>
      <c r="E1246" s="503">
        <f t="shared" ref="E1246" si="1236">VLOOKUP(C1246,$AY$5:$BI$78,2,0)</f>
        <v>64292490</v>
      </c>
      <c r="F1246" s="503">
        <f t="shared" ref="F1246" si="1237">VLOOKUP(C1246,$AY$5:$BI$78,7,0)</f>
        <v>90</v>
      </c>
      <c r="G1246" s="99" t="s">
        <v>144</v>
      </c>
      <c r="H1246" s="182">
        <v>487392</v>
      </c>
      <c r="I1246" s="150">
        <f>IFERROR(H1246/E1246,"-")</f>
        <v>7.5808543112889232E-3</v>
      </c>
      <c r="J1246" s="182">
        <v>23</v>
      </c>
      <c r="K1246" s="150">
        <f>IFERROR(J1246/F1246,"-")</f>
        <v>0.25555555555555554</v>
      </c>
      <c r="L1246" s="185">
        <f t="shared" si="1216"/>
        <v>21190.956521739132</v>
      </c>
      <c r="M1246" s="85">
        <f>IFERROR(J1246/$BL$78,0)</f>
        <v>1.9150707743547043E-2</v>
      </c>
      <c r="N1246" s="503">
        <f t="shared" ref="N1246" si="1238">VLOOKUP(C1246,$AY$5:$BI$78,3,0)</f>
        <v>6262940</v>
      </c>
      <c r="O1246" s="503">
        <f t="shared" ref="O1246" si="1239">VLOOKUP(C1246,$AY$5:$BI$78,8,0)</f>
        <v>11</v>
      </c>
      <c r="P1246" s="99" t="s">
        <v>144</v>
      </c>
      <c r="Q1246" s="182">
        <v>55782</v>
      </c>
      <c r="R1246" s="150">
        <f>IFERROR(Q1246/N1246,"-")</f>
        <v>8.9066796105343495E-3</v>
      </c>
      <c r="S1246" s="182">
        <v>3</v>
      </c>
      <c r="T1246" s="150">
        <f>IFERROR(S1246/O1246,"-")</f>
        <v>0.27272727272727271</v>
      </c>
      <c r="U1246" s="185">
        <f t="shared" si="1217"/>
        <v>18594</v>
      </c>
      <c r="V1246" s="85">
        <f>IFERROR(S1246/$BL$78,0)</f>
        <v>2.4979184013322231E-3</v>
      </c>
      <c r="W1246" s="503">
        <f t="shared" ref="W1246" si="1240">VLOOKUP(C1246,$AY$5:$BI$78,4,0)</f>
        <v>4553880</v>
      </c>
      <c r="X1246" s="503">
        <f t="shared" ref="X1246" si="1241">VLOOKUP(C1246,$AY$5:$BI$78,9,0)</f>
        <v>5</v>
      </c>
      <c r="Y1246" s="99" t="s">
        <v>144</v>
      </c>
      <c r="Z1246" s="182">
        <v>161741</v>
      </c>
      <c r="AA1246" s="150">
        <f>IFERROR(Z1246/W1246,"-")</f>
        <v>3.5517185345244055E-2</v>
      </c>
      <c r="AB1246" s="182">
        <v>2</v>
      </c>
      <c r="AC1246" s="150">
        <f>IFERROR(AB1246/X1246,"-")</f>
        <v>0.4</v>
      </c>
      <c r="AD1246" s="185">
        <f t="shared" si="1218"/>
        <v>80870.5</v>
      </c>
      <c r="AE1246" s="85">
        <f>IFERROR(AB1246/$BL$78,0)</f>
        <v>1.6652789342214821E-3</v>
      </c>
      <c r="AF1246" s="503">
        <f t="shared" ref="AF1246" si="1242">VLOOKUP(C1246,$AY$5:$BI$78,5,0)</f>
        <v>11168020</v>
      </c>
      <c r="AG1246" s="503">
        <f t="shared" ref="AG1246" si="1243">VLOOKUP(C1246,$AY$5:$BI$78,10,0)</f>
        <v>16</v>
      </c>
      <c r="AH1246" s="99" t="s">
        <v>144</v>
      </c>
      <c r="AI1246" s="182">
        <v>36561</v>
      </c>
      <c r="AJ1246" s="150">
        <f>IFERROR(AI1246/AF1246,"-")</f>
        <v>3.2737226473448294E-3</v>
      </c>
      <c r="AK1246" s="182">
        <v>5</v>
      </c>
      <c r="AL1246" s="150">
        <f>IFERROR(AK1246/AG1246,"-")</f>
        <v>0.3125</v>
      </c>
      <c r="AM1246" s="185">
        <f t="shared" si="1219"/>
        <v>7312.2</v>
      </c>
      <c r="AN1246" s="85">
        <f>IFERROR(AK1246/$BL$78,0)</f>
        <v>4.163197335553705E-3</v>
      </c>
      <c r="AO1246" s="503">
        <f t="shared" ref="AO1246" si="1244">VLOOKUP(C1246,$AY$5:$BI$78,6,0)</f>
        <v>86277330</v>
      </c>
      <c r="AP1246" s="519">
        <f t="shared" ref="AP1246" si="1245">VLOOKUP(C1246,$AY$5:$BI$78,11,0)</f>
        <v>122</v>
      </c>
      <c r="AQ1246" s="99" t="s">
        <v>144</v>
      </c>
      <c r="AR1246" s="182">
        <f t="shared" si="1214"/>
        <v>741476</v>
      </c>
      <c r="AS1246" s="150">
        <f>IFERROR(AR1246/AO1246,"-")</f>
        <v>8.5940999796818001E-3</v>
      </c>
      <c r="AT1246" s="182">
        <f t="shared" si="1215"/>
        <v>33</v>
      </c>
      <c r="AU1246" s="150">
        <f>IFERROR(AT1246/AP1246,"-")</f>
        <v>0.27049180327868855</v>
      </c>
      <c r="AV1246" s="185">
        <f t="shared" si="1220"/>
        <v>22468.969696969696</v>
      </c>
      <c r="AW1246" s="85">
        <f>IFERROR(AT1246/$BL$78,0)</f>
        <v>2.7477102414654453E-2</v>
      </c>
      <c r="AX1246" s="98"/>
      <c r="AY1246" s="66"/>
      <c r="AZ1246" s="66"/>
      <c r="BA1246" s="66"/>
      <c r="BB1246" s="66"/>
      <c r="BC1246" s="66"/>
      <c r="BD1246" s="66"/>
      <c r="BE1246" s="66"/>
      <c r="BF1246" s="66"/>
      <c r="BG1246" s="66"/>
      <c r="BH1246" s="66"/>
      <c r="BI1246" s="66"/>
      <c r="BP1246" s="132"/>
      <c r="BQ1246" s="132"/>
      <c r="BR1246" s="132"/>
      <c r="BS1246" s="132"/>
      <c r="BU1246" s="69"/>
      <c r="BV1246" s="125"/>
      <c r="BX1246" s="54"/>
      <c r="BY1246" s="54"/>
    </row>
    <row r="1247" spans="2:77" s="10" customFormat="1" ht="14.25" customHeight="1">
      <c r="B1247" s="505"/>
      <c r="C1247" s="507"/>
      <c r="D1247" s="494"/>
      <c r="E1247" s="501"/>
      <c r="F1247" s="501"/>
      <c r="G1247" s="100" t="s">
        <v>145</v>
      </c>
      <c r="H1247" s="183">
        <v>2656431</v>
      </c>
      <c r="I1247" s="151">
        <f>IFERROR(H1247/E1246,"-")</f>
        <v>4.1317905092803218E-2</v>
      </c>
      <c r="J1247" s="183">
        <v>22</v>
      </c>
      <c r="K1247" s="151">
        <f>IFERROR(J1247/F1246,"-")</f>
        <v>0.24444444444444444</v>
      </c>
      <c r="L1247" s="186">
        <f t="shared" si="1216"/>
        <v>120746.86363636363</v>
      </c>
      <c r="M1247" s="86">
        <f t="shared" ref="M1247:M1262" si="1246">IFERROR(J1247/$BL$78,0)</f>
        <v>1.8318068276436304E-2</v>
      </c>
      <c r="N1247" s="501"/>
      <c r="O1247" s="501"/>
      <c r="P1247" s="100" t="s">
        <v>145</v>
      </c>
      <c r="Q1247" s="183">
        <v>148480</v>
      </c>
      <c r="R1247" s="151">
        <f>IFERROR(Q1247/N1246,"-")</f>
        <v>2.3707715545734111E-2</v>
      </c>
      <c r="S1247" s="183">
        <v>5</v>
      </c>
      <c r="T1247" s="151">
        <f>IFERROR(S1247/O1246,"-")</f>
        <v>0.45454545454545453</v>
      </c>
      <c r="U1247" s="186">
        <f t="shared" si="1217"/>
        <v>29696</v>
      </c>
      <c r="V1247" s="86">
        <f t="shared" ref="V1247:V1262" si="1247">IFERROR(S1247/$BL$78,0)</f>
        <v>4.163197335553705E-3</v>
      </c>
      <c r="W1247" s="501"/>
      <c r="X1247" s="501"/>
      <c r="Y1247" s="100" t="s">
        <v>145</v>
      </c>
      <c r="Z1247" s="183">
        <v>30494</v>
      </c>
      <c r="AA1247" s="151">
        <f>IFERROR(Z1247/W1246,"-")</f>
        <v>6.6962677980096095E-3</v>
      </c>
      <c r="AB1247" s="183">
        <v>1</v>
      </c>
      <c r="AC1247" s="151">
        <f>IFERROR(AB1247/X1246,"-")</f>
        <v>0.2</v>
      </c>
      <c r="AD1247" s="186">
        <f t="shared" si="1218"/>
        <v>30494</v>
      </c>
      <c r="AE1247" s="86">
        <f t="shared" ref="AE1247:AE1262" si="1248">IFERROR(AB1247/$BL$78,0)</f>
        <v>8.3263946711074107E-4</v>
      </c>
      <c r="AF1247" s="501"/>
      <c r="AG1247" s="501"/>
      <c r="AH1247" s="100" t="s">
        <v>145</v>
      </c>
      <c r="AI1247" s="183">
        <v>254119</v>
      </c>
      <c r="AJ1247" s="151">
        <f>IFERROR(AI1247/AF1246,"-")</f>
        <v>2.2754167703854397E-2</v>
      </c>
      <c r="AK1247" s="183">
        <v>6</v>
      </c>
      <c r="AL1247" s="151">
        <f>IFERROR(AK1247/AG1246,"-")</f>
        <v>0.375</v>
      </c>
      <c r="AM1247" s="186">
        <f t="shared" si="1219"/>
        <v>42353.166666666664</v>
      </c>
      <c r="AN1247" s="86">
        <f t="shared" ref="AN1247:AN1262" si="1249">IFERROR(AK1247/$BL$78,0)</f>
        <v>4.9958368026644462E-3</v>
      </c>
      <c r="AO1247" s="501"/>
      <c r="AP1247" s="520"/>
      <c r="AQ1247" s="100" t="s">
        <v>145</v>
      </c>
      <c r="AR1247" s="183">
        <f t="shared" si="1214"/>
        <v>3089524</v>
      </c>
      <c r="AS1247" s="151">
        <f>IFERROR(AR1247/AO1246,"-")</f>
        <v>3.5809221263569467E-2</v>
      </c>
      <c r="AT1247" s="183">
        <f t="shared" si="1215"/>
        <v>34</v>
      </c>
      <c r="AU1247" s="151">
        <f>IFERROR(AT1247/AP1246,"-")</f>
        <v>0.27868852459016391</v>
      </c>
      <c r="AV1247" s="186">
        <f t="shared" si="1220"/>
        <v>90868.352941176476</v>
      </c>
      <c r="AW1247" s="86">
        <f t="shared" ref="AW1247:AW1262" si="1250">IFERROR(AT1247/$BL$78,0)</f>
        <v>2.8309741881765195E-2</v>
      </c>
      <c r="AX1247" s="98"/>
      <c r="AY1247" s="66"/>
      <c r="AZ1247" s="66"/>
      <c r="BA1247" s="66"/>
      <c r="BB1247" s="66"/>
      <c r="BC1247" s="66"/>
      <c r="BD1247" s="66"/>
      <c r="BE1247" s="66"/>
      <c r="BF1247" s="66"/>
      <c r="BG1247" s="66"/>
      <c r="BH1247" s="66"/>
      <c r="BI1247" s="66"/>
      <c r="BP1247" s="132"/>
      <c r="BQ1247" s="132"/>
      <c r="BR1247" s="132"/>
      <c r="BS1247" s="132"/>
      <c r="BU1247" s="69"/>
      <c r="BV1247" s="125"/>
      <c r="BX1247" s="54"/>
      <c r="BY1247" s="54"/>
    </row>
    <row r="1248" spans="2:77" s="10" customFormat="1" ht="14.25" customHeight="1">
      <c r="B1248" s="505"/>
      <c r="C1248" s="507"/>
      <c r="D1248" s="494"/>
      <c r="E1248" s="501"/>
      <c r="F1248" s="501"/>
      <c r="G1248" s="101" t="s">
        <v>146</v>
      </c>
      <c r="H1248" s="183">
        <v>409949</v>
      </c>
      <c r="I1248" s="151">
        <f>IFERROR(H1248/E1246,"-")</f>
        <v>6.3763123811194748E-3</v>
      </c>
      <c r="J1248" s="183">
        <v>24</v>
      </c>
      <c r="K1248" s="151">
        <f>IFERROR(J1248/F1246,"-")</f>
        <v>0.26666666666666666</v>
      </c>
      <c r="L1248" s="186">
        <f t="shared" si="1216"/>
        <v>17081.208333333332</v>
      </c>
      <c r="M1248" s="86">
        <f t="shared" si="1246"/>
        <v>1.9983347210657785E-2</v>
      </c>
      <c r="N1248" s="501"/>
      <c r="O1248" s="501"/>
      <c r="P1248" s="101" t="s">
        <v>146</v>
      </c>
      <c r="Q1248" s="183">
        <v>0</v>
      </c>
      <c r="R1248" s="151">
        <f>IFERROR(Q1248/N1246,"-")</f>
        <v>0</v>
      </c>
      <c r="S1248" s="183">
        <v>0</v>
      </c>
      <c r="T1248" s="151">
        <f>IFERROR(S1248/O1246,"-")</f>
        <v>0</v>
      </c>
      <c r="U1248" s="186" t="str">
        <f t="shared" si="1217"/>
        <v>-</v>
      </c>
      <c r="V1248" s="86">
        <f t="shared" si="1247"/>
        <v>0</v>
      </c>
      <c r="W1248" s="501"/>
      <c r="X1248" s="501"/>
      <c r="Y1248" s="101" t="s">
        <v>146</v>
      </c>
      <c r="Z1248" s="183">
        <v>28425</v>
      </c>
      <c r="AA1248" s="151">
        <f>IFERROR(Z1248/W1246,"-")</f>
        <v>6.2419299586286862E-3</v>
      </c>
      <c r="AB1248" s="183">
        <v>1</v>
      </c>
      <c r="AC1248" s="151">
        <f>IFERROR(AB1248/X1246,"-")</f>
        <v>0.2</v>
      </c>
      <c r="AD1248" s="186">
        <f t="shared" si="1218"/>
        <v>28425</v>
      </c>
      <c r="AE1248" s="86">
        <f t="shared" si="1248"/>
        <v>8.3263946711074107E-4</v>
      </c>
      <c r="AF1248" s="501"/>
      <c r="AG1248" s="501"/>
      <c r="AH1248" s="101" t="s">
        <v>146</v>
      </c>
      <c r="AI1248" s="183">
        <v>1730638</v>
      </c>
      <c r="AJ1248" s="151">
        <f>IFERROR(AI1248/AF1246,"-")</f>
        <v>0.1549637267841569</v>
      </c>
      <c r="AK1248" s="183">
        <v>5</v>
      </c>
      <c r="AL1248" s="151">
        <f>IFERROR(AK1248/AG1246,"-")</f>
        <v>0.3125</v>
      </c>
      <c r="AM1248" s="186">
        <f t="shared" si="1219"/>
        <v>346127.6</v>
      </c>
      <c r="AN1248" s="86">
        <f t="shared" si="1249"/>
        <v>4.163197335553705E-3</v>
      </c>
      <c r="AO1248" s="501"/>
      <c r="AP1248" s="520"/>
      <c r="AQ1248" s="101" t="s">
        <v>146</v>
      </c>
      <c r="AR1248" s="183">
        <f t="shared" si="1214"/>
        <v>2169012</v>
      </c>
      <c r="AS1248" s="151">
        <f>IFERROR(AR1248/AO1246,"-")</f>
        <v>2.5139999116801599E-2</v>
      </c>
      <c r="AT1248" s="183">
        <f t="shared" si="1215"/>
        <v>30</v>
      </c>
      <c r="AU1248" s="151">
        <f>IFERROR(AT1248/AP1246,"-")</f>
        <v>0.24590163934426229</v>
      </c>
      <c r="AV1248" s="186">
        <f t="shared" si="1220"/>
        <v>72300.399999999994</v>
      </c>
      <c r="AW1248" s="86">
        <f t="shared" si="1250"/>
        <v>2.497918401332223E-2</v>
      </c>
      <c r="AX1248" s="98"/>
      <c r="AY1248" s="66"/>
      <c r="AZ1248" s="66"/>
      <c r="BA1248" s="66"/>
      <c r="BB1248" s="66"/>
      <c r="BC1248" s="66"/>
      <c r="BD1248" s="66"/>
      <c r="BE1248" s="66"/>
      <c r="BF1248" s="66"/>
      <c r="BG1248" s="66"/>
      <c r="BH1248" s="66"/>
      <c r="BI1248" s="66"/>
      <c r="BP1248" s="132"/>
      <c r="BQ1248" s="132"/>
      <c r="BR1248" s="132"/>
      <c r="BS1248" s="132"/>
      <c r="BU1248" s="69"/>
      <c r="BV1248" s="125"/>
      <c r="BX1248" s="54"/>
      <c r="BY1248" s="54"/>
    </row>
    <row r="1249" spans="2:77" s="10" customFormat="1" ht="14.25" customHeight="1">
      <c r="B1249" s="505"/>
      <c r="C1249" s="507"/>
      <c r="D1249" s="494"/>
      <c r="E1249" s="501"/>
      <c r="F1249" s="501"/>
      <c r="G1249" s="101" t="s">
        <v>147</v>
      </c>
      <c r="H1249" s="183">
        <v>14511</v>
      </c>
      <c r="I1249" s="151">
        <f>IFERROR(H1249/E1246,"-")</f>
        <v>2.2570287758336938E-4</v>
      </c>
      <c r="J1249" s="183">
        <v>3</v>
      </c>
      <c r="K1249" s="151">
        <f>IFERROR(J1249/F1246,"-")</f>
        <v>3.3333333333333333E-2</v>
      </c>
      <c r="L1249" s="186">
        <f t="shared" si="1216"/>
        <v>4837</v>
      </c>
      <c r="M1249" s="86">
        <f t="shared" si="1246"/>
        <v>2.4979184013322231E-3</v>
      </c>
      <c r="N1249" s="501"/>
      <c r="O1249" s="501"/>
      <c r="P1249" s="101" t="s">
        <v>147</v>
      </c>
      <c r="Q1249" s="183">
        <v>0</v>
      </c>
      <c r="R1249" s="151">
        <f>IFERROR(Q1249/N1246,"-")</f>
        <v>0</v>
      </c>
      <c r="S1249" s="183">
        <v>0</v>
      </c>
      <c r="T1249" s="151">
        <f>IFERROR(S1249/O1246,"-")</f>
        <v>0</v>
      </c>
      <c r="U1249" s="186" t="str">
        <f t="shared" si="1217"/>
        <v>-</v>
      </c>
      <c r="V1249" s="86">
        <f t="shared" si="1247"/>
        <v>0</v>
      </c>
      <c r="W1249" s="501"/>
      <c r="X1249" s="501"/>
      <c r="Y1249" s="101" t="s">
        <v>147</v>
      </c>
      <c r="Z1249" s="183">
        <v>0</v>
      </c>
      <c r="AA1249" s="151">
        <f>IFERROR(Z1249/W1246,"-")</f>
        <v>0</v>
      </c>
      <c r="AB1249" s="183">
        <v>0</v>
      </c>
      <c r="AC1249" s="151">
        <f>IFERROR(AB1249/X1246,"-")</f>
        <v>0</v>
      </c>
      <c r="AD1249" s="186" t="str">
        <f t="shared" si="1218"/>
        <v>-</v>
      </c>
      <c r="AE1249" s="86">
        <f t="shared" si="1248"/>
        <v>0</v>
      </c>
      <c r="AF1249" s="501"/>
      <c r="AG1249" s="501"/>
      <c r="AH1249" s="101" t="s">
        <v>147</v>
      </c>
      <c r="AI1249" s="183">
        <v>0</v>
      </c>
      <c r="AJ1249" s="151">
        <f>IFERROR(AI1249/AF1246,"-")</f>
        <v>0</v>
      </c>
      <c r="AK1249" s="183">
        <v>0</v>
      </c>
      <c r="AL1249" s="151">
        <f>IFERROR(AK1249/AG1246,"-")</f>
        <v>0</v>
      </c>
      <c r="AM1249" s="186" t="str">
        <f t="shared" si="1219"/>
        <v>-</v>
      </c>
      <c r="AN1249" s="86">
        <f t="shared" si="1249"/>
        <v>0</v>
      </c>
      <c r="AO1249" s="501"/>
      <c r="AP1249" s="520"/>
      <c r="AQ1249" s="101" t="s">
        <v>147</v>
      </c>
      <c r="AR1249" s="183">
        <f t="shared" si="1214"/>
        <v>14511</v>
      </c>
      <c r="AS1249" s="151">
        <f>IFERROR(AR1249/AO1246,"-")</f>
        <v>1.6819018391042004E-4</v>
      </c>
      <c r="AT1249" s="183">
        <f t="shared" si="1215"/>
        <v>3</v>
      </c>
      <c r="AU1249" s="151">
        <f>IFERROR(AT1249/AP1246,"-")</f>
        <v>2.4590163934426229E-2</v>
      </c>
      <c r="AV1249" s="186">
        <f t="shared" si="1220"/>
        <v>4837</v>
      </c>
      <c r="AW1249" s="86">
        <f t="shared" si="1250"/>
        <v>2.4979184013322231E-3</v>
      </c>
      <c r="AX1249" s="98"/>
      <c r="AY1249" s="66"/>
      <c r="AZ1249" s="66"/>
      <c r="BA1249" s="66"/>
      <c r="BB1249" s="66"/>
      <c r="BC1249" s="66"/>
      <c r="BD1249" s="66"/>
      <c r="BE1249" s="66"/>
      <c r="BF1249" s="66"/>
      <c r="BG1249" s="66"/>
      <c r="BH1249" s="66"/>
      <c r="BI1249" s="66"/>
      <c r="BP1249" s="132"/>
      <c r="BQ1249" s="132"/>
      <c r="BR1249" s="132"/>
      <c r="BS1249" s="132"/>
      <c r="BU1249" s="66"/>
      <c r="BV1249" s="124"/>
    </row>
    <row r="1250" spans="2:77" s="10" customFormat="1" ht="14.25" customHeight="1">
      <c r="B1250" s="505"/>
      <c r="C1250" s="507"/>
      <c r="D1250" s="494"/>
      <c r="E1250" s="501"/>
      <c r="F1250" s="501"/>
      <c r="G1250" s="101" t="s">
        <v>148</v>
      </c>
      <c r="H1250" s="183">
        <v>546457</v>
      </c>
      <c r="I1250" s="151">
        <f>IFERROR(H1250/E1246,"-")</f>
        <v>8.4995463700348207E-3</v>
      </c>
      <c r="J1250" s="183">
        <v>27</v>
      </c>
      <c r="K1250" s="151">
        <f>IFERROR(J1250/F1246,"-")</f>
        <v>0.3</v>
      </c>
      <c r="L1250" s="186">
        <f t="shared" si="1216"/>
        <v>20239.14814814815</v>
      </c>
      <c r="M1250" s="86">
        <f t="shared" si="1246"/>
        <v>2.2481265611990008E-2</v>
      </c>
      <c r="N1250" s="501"/>
      <c r="O1250" s="501"/>
      <c r="P1250" s="101" t="s">
        <v>148</v>
      </c>
      <c r="Q1250" s="183">
        <v>22543</v>
      </c>
      <c r="R1250" s="151">
        <f>IFERROR(Q1250/N1246,"-")</f>
        <v>3.5994277447971719E-3</v>
      </c>
      <c r="S1250" s="183">
        <v>1</v>
      </c>
      <c r="T1250" s="151">
        <f>IFERROR(S1250/O1246,"-")</f>
        <v>9.0909090909090912E-2</v>
      </c>
      <c r="U1250" s="186">
        <f t="shared" si="1217"/>
        <v>22543</v>
      </c>
      <c r="V1250" s="86">
        <f t="shared" si="1247"/>
        <v>8.3263946711074107E-4</v>
      </c>
      <c r="W1250" s="501"/>
      <c r="X1250" s="501"/>
      <c r="Y1250" s="101" t="s">
        <v>148</v>
      </c>
      <c r="Z1250" s="183">
        <v>0</v>
      </c>
      <c r="AA1250" s="151">
        <f>IFERROR(Z1250/W1246,"-")</f>
        <v>0</v>
      </c>
      <c r="AB1250" s="183">
        <v>0</v>
      </c>
      <c r="AC1250" s="151">
        <f>IFERROR(AB1250/X1246,"-")</f>
        <v>0</v>
      </c>
      <c r="AD1250" s="186" t="str">
        <f t="shared" si="1218"/>
        <v>-</v>
      </c>
      <c r="AE1250" s="86">
        <f t="shared" si="1248"/>
        <v>0</v>
      </c>
      <c r="AF1250" s="501"/>
      <c r="AG1250" s="501"/>
      <c r="AH1250" s="101" t="s">
        <v>148</v>
      </c>
      <c r="AI1250" s="183">
        <v>100953</v>
      </c>
      <c r="AJ1250" s="151">
        <f>IFERROR(AI1250/AF1246,"-")</f>
        <v>9.0394716341840355E-3</v>
      </c>
      <c r="AK1250" s="183">
        <v>6</v>
      </c>
      <c r="AL1250" s="151">
        <f>IFERROR(AK1250/AG1246,"-")</f>
        <v>0.375</v>
      </c>
      <c r="AM1250" s="186">
        <f t="shared" si="1219"/>
        <v>16825.5</v>
      </c>
      <c r="AN1250" s="86">
        <f t="shared" si="1249"/>
        <v>4.9958368026644462E-3</v>
      </c>
      <c r="AO1250" s="501"/>
      <c r="AP1250" s="520"/>
      <c r="AQ1250" s="101" t="s">
        <v>148</v>
      </c>
      <c r="AR1250" s="183">
        <f t="shared" si="1214"/>
        <v>669953</v>
      </c>
      <c r="AS1250" s="151">
        <f>IFERROR(AR1250/AO1246,"-")</f>
        <v>7.7651104873087753E-3</v>
      </c>
      <c r="AT1250" s="183">
        <f t="shared" si="1215"/>
        <v>34</v>
      </c>
      <c r="AU1250" s="151">
        <f>IFERROR(AT1250/AP1246,"-")</f>
        <v>0.27868852459016391</v>
      </c>
      <c r="AV1250" s="186">
        <f t="shared" si="1220"/>
        <v>19704.5</v>
      </c>
      <c r="AW1250" s="86">
        <f t="shared" si="1250"/>
        <v>2.8309741881765195E-2</v>
      </c>
      <c r="AX1250" s="98"/>
      <c r="AY1250" s="66"/>
      <c r="AZ1250" s="66"/>
      <c r="BA1250" s="66"/>
      <c r="BB1250" s="66"/>
      <c r="BC1250" s="66"/>
      <c r="BD1250" s="66"/>
      <c r="BE1250" s="66"/>
      <c r="BF1250" s="66"/>
      <c r="BG1250" s="66"/>
      <c r="BH1250" s="66"/>
      <c r="BI1250" s="66"/>
      <c r="BP1250" s="132"/>
      <c r="BQ1250" s="132"/>
      <c r="BR1250" s="132"/>
      <c r="BS1250" s="132"/>
      <c r="BU1250" s="66"/>
      <c r="BV1250" s="124"/>
    </row>
    <row r="1251" spans="2:77" s="10" customFormat="1" ht="14.25" customHeight="1">
      <c r="B1251" s="505"/>
      <c r="C1251" s="507"/>
      <c r="D1251" s="494"/>
      <c r="E1251" s="501"/>
      <c r="F1251" s="501"/>
      <c r="G1251" s="101" t="s">
        <v>149</v>
      </c>
      <c r="H1251" s="183">
        <v>1461681</v>
      </c>
      <c r="I1251" s="151">
        <f>IFERROR(H1251/E1246,"-")</f>
        <v>2.2734863745361239E-2</v>
      </c>
      <c r="J1251" s="183">
        <v>32</v>
      </c>
      <c r="K1251" s="151">
        <f>IFERROR(J1251/F1246,"-")</f>
        <v>0.35555555555555557</v>
      </c>
      <c r="L1251" s="186">
        <f t="shared" si="1216"/>
        <v>45677.53125</v>
      </c>
      <c r="M1251" s="86">
        <f t="shared" si="1246"/>
        <v>2.6644462947543714E-2</v>
      </c>
      <c r="N1251" s="501"/>
      <c r="O1251" s="501"/>
      <c r="P1251" s="101" t="s">
        <v>149</v>
      </c>
      <c r="Q1251" s="183">
        <v>16872</v>
      </c>
      <c r="R1251" s="151">
        <f>IFERROR(Q1251/N1246,"-")</f>
        <v>2.6939424615276533E-3</v>
      </c>
      <c r="S1251" s="183">
        <v>3</v>
      </c>
      <c r="T1251" s="151">
        <f>IFERROR(S1251/O1246,"-")</f>
        <v>0.27272727272727271</v>
      </c>
      <c r="U1251" s="186">
        <f t="shared" si="1217"/>
        <v>5624</v>
      </c>
      <c r="V1251" s="86">
        <f t="shared" si="1247"/>
        <v>2.4979184013322231E-3</v>
      </c>
      <c r="W1251" s="501"/>
      <c r="X1251" s="501"/>
      <c r="Y1251" s="101" t="s">
        <v>149</v>
      </c>
      <c r="Z1251" s="183">
        <v>3745</v>
      </c>
      <c r="AA1251" s="151">
        <f>IFERROR(Z1251/W1246,"-")</f>
        <v>8.223756445053449E-4</v>
      </c>
      <c r="AB1251" s="183">
        <v>1</v>
      </c>
      <c r="AC1251" s="151">
        <f>IFERROR(AB1251/X1246,"-")</f>
        <v>0.2</v>
      </c>
      <c r="AD1251" s="186">
        <f t="shared" si="1218"/>
        <v>3745</v>
      </c>
      <c r="AE1251" s="86">
        <f t="shared" si="1248"/>
        <v>8.3263946711074107E-4</v>
      </c>
      <c r="AF1251" s="501"/>
      <c r="AG1251" s="501"/>
      <c r="AH1251" s="101" t="s">
        <v>149</v>
      </c>
      <c r="AI1251" s="183">
        <v>386476</v>
      </c>
      <c r="AJ1251" s="151">
        <f>IFERROR(AI1251/AF1246,"-")</f>
        <v>3.4605597053013873E-2</v>
      </c>
      <c r="AK1251" s="183">
        <v>7</v>
      </c>
      <c r="AL1251" s="151">
        <f>IFERROR(AK1251/AG1246,"-")</f>
        <v>0.4375</v>
      </c>
      <c r="AM1251" s="186">
        <f t="shared" si="1219"/>
        <v>55210.857142857145</v>
      </c>
      <c r="AN1251" s="86">
        <f t="shared" si="1249"/>
        <v>5.8284762697751874E-3</v>
      </c>
      <c r="AO1251" s="501"/>
      <c r="AP1251" s="520"/>
      <c r="AQ1251" s="101" t="s">
        <v>149</v>
      </c>
      <c r="AR1251" s="183">
        <f t="shared" si="1214"/>
        <v>1868774</v>
      </c>
      <c r="AS1251" s="151">
        <f>IFERROR(AR1251/AO1246,"-")</f>
        <v>2.1660081506926557E-2</v>
      </c>
      <c r="AT1251" s="183">
        <f t="shared" si="1215"/>
        <v>43</v>
      </c>
      <c r="AU1251" s="151">
        <f>IFERROR(AT1251/AP1246,"-")</f>
        <v>0.35245901639344263</v>
      </c>
      <c r="AV1251" s="186">
        <f t="shared" si="1220"/>
        <v>43459.860465116282</v>
      </c>
      <c r="AW1251" s="86">
        <f t="shared" si="1250"/>
        <v>3.5803497085761866E-2</v>
      </c>
      <c r="AX1251" s="98"/>
      <c r="AY1251" s="66"/>
      <c r="AZ1251" s="66"/>
      <c r="BA1251" s="66"/>
      <c r="BB1251" s="66"/>
      <c r="BC1251" s="66"/>
      <c r="BD1251" s="66"/>
      <c r="BE1251" s="66"/>
      <c r="BF1251" s="66"/>
      <c r="BG1251" s="66"/>
      <c r="BH1251" s="66"/>
      <c r="BI1251" s="66"/>
      <c r="BP1251" s="132"/>
      <c r="BQ1251" s="132"/>
      <c r="BR1251" s="132"/>
      <c r="BS1251" s="132"/>
      <c r="BU1251" s="66"/>
      <c r="BV1251" s="124"/>
    </row>
    <row r="1252" spans="2:77" s="10" customFormat="1" ht="14.25" customHeight="1">
      <c r="B1252" s="505"/>
      <c r="C1252" s="507"/>
      <c r="D1252" s="494"/>
      <c r="E1252" s="501"/>
      <c r="F1252" s="501"/>
      <c r="G1252" s="101" t="s">
        <v>150</v>
      </c>
      <c r="H1252" s="183">
        <v>5409776</v>
      </c>
      <c r="I1252" s="151">
        <f>IFERROR(H1252/E1246,"-")</f>
        <v>8.4143202417576293E-2</v>
      </c>
      <c r="J1252" s="183">
        <v>12</v>
      </c>
      <c r="K1252" s="151">
        <f>IFERROR(J1252/F1246,"-")</f>
        <v>0.13333333333333333</v>
      </c>
      <c r="L1252" s="186">
        <f t="shared" si="1216"/>
        <v>450814.66666666669</v>
      </c>
      <c r="M1252" s="86">
        <f t="shared" si="1246"/>
        <v>9.9916736053288924E-3</v>
      </c>
      <c r="N1252" s="501"/>
      <c r="O1252" s="501"/>
      <c r="P1252" s="101" t="s">
        <v>150</v>
      </c>
      <c r="Q1252" s="183">
        <v>2874</v>
      </c>
      <c r="R1252" s="151">
        <f>IFERROR(Q1252/N1246,"-")</f>
        <v>4.5888991432138898E-4</v>
      </c>
      <c r="S1252" s="183">
        <v>1</v>
      </c>
      <c r="T1252" s="151">
        <f>IFERROR(S1252/O1246,"-")</f>
        <v>9.0909090909090912E-2</v>
      </c>
      <c r="U1252" s="186">
        <f t="shared" si="1217"/>
        <v>2874</v>
      </c>
      <c r="V1252" s="86">
        <f t="shared" si="1247"/>
        <v>8.3263946711074107E-4</v>
      </c>
      <c r="W1252" s="501"/>
      <c r="X1252" s="501"/>
      <c r="Y1252" s="101" t="s">
        <v>150</v>
      </c>
      <c r="Z1252" s="183">
        <v>140419</v>
      </c>
      <c r="AA1252" s="151">
        <f>IFERROR(Z1252/W1246,"-")</f>
        <v>3.0835024199144467E-2</v>
      </c>
      <c r="AB1252" s="183">
        <v>2</v>
      </c>
      <c r="AC1252" s="151">
        <f>IFERROR(AB1252/X1246,"-")</f>
        <v>0.4</v>
      </c>
      <c r="AD1252" s="186">
        <f t="shared" si="1218"/>
        <v>70209.5</v>
      </c>
      <c r="AE1252" s="86">
        <f t="shared" si="1248"/>
        <v>1.6652789342214821E-3</v>
      </c>
      <c r="AF1252" s="501"/>
      <c r="AG1252" s="501"/>
      <c r="AH1252" s="101" t="s">
        <v>150</v>
      </c>
      <c r="AI1252" s="183">
        <v>0</v>
      </c>
      <c r="AJ1252" s="151">
        <f>IFERROR(AI1252/AF1246,"-")</f>
        <v>0</v>
      </c>
      <c r="AK1252" s="183">
        <v>0</v>
      </c>
      <c r="AL1252" s="151">
        <f>IFERROR(AK1252/AG1246,"-")</f>
        <v>0</v>
      </c>
      <c r="AM1252" s="186" t="str">
        <f t="shared" si="1219"/>
        <v>-</v>
      </c>
      <c r="AN1252" s="86">
        <f t="shared" si="1249"/>
        <v>0</v>
      </c>
      <c r="AO1252" s="501"/>
      <c r="AP1252" s="520"/>
      <c r="AQ1252" s="101" t="s">
        <v>150</v>
      </c>
      <c r="AR1252" s="183">
        <f t="shared" si="1214"/>
        <v>5553069</v>
      </c>
      <c r="AS1252" s="151">
        <f>IFERROR(AR1252/AO1246,"-")</f>
        <v>6.4363014015385037E-2</v>
      </c>
      <c r="AT1252" s="183">
        <f t="shared" si="1215"/>
        <v>15</v>
      </c>
      <c r="AU1252" s="151">
        <f>IFERROR(AT1252/AP1246,"-")</f>
        <v>0.12295081967213115</v>
      </c>
      <c r="AV1252" s="186">
        <f t="shared" si="1220"/>
        <v>370204.6</v>
      </c>
      <c r="AW1252" s="86">
        <f t="shared" si="1250"/>
        <v>1.2489592006661115E-2</v>
      </c>
      <c r="AX1252" s="98"/>
      <c r="AY1252" s="66"/>
      <c r="AZ1252" s="66"/>
      <c r="BA1252" s="66"/>
      <c r="BB1252" s="66"/>
      <c r="BC1252" s="66"/>
      <c r="BD1252" s="66"/>
      <c r="BE1252" s="66"/>
      <c r="BF1252" s="66"/>
      <c r="BG1252" s="66"/>
      <c r="BH1252" s="66"/>
      <c r="BI1252" s="66"/>
      <c r="BP1252" s="132"/>
      <c r="BQ1252" s="132"/>
      <c r="BR1252" s="132"/>
      <c r="BS1252" s="132"/>
      <c r="BU1252" s="66"/>
      <c r="BV1252" s="124"/>
    </row>
    <row r="1253" spans="2:77" s="10" customFormat="1" ht="14.25" customHeight="1">
      <c r="B1253" s="505"/>
      <c r="C1253" s="507"/>
      <c r="D1253" s="494"/>
      <c r="E1253" s="501"/>
      <c r="F1253" s="501"/>
      <c r="G1253" s="101" t="s">
        <v>160</v>
      </c>
      <c r="H1253" s="183">
        <v>0</v>
      </c>
      <c r="I1253" s="151">
        <f>IFERROR(H1253/E1246,"-")</f>
        <v>0</v>
      </c>
      <c r="J1253" s="183">
        <v>0</v>
      </c>
      <c r="K1253" s="151">
        <f>IFERROR(J1253/F1246,"-")</f>
        <v>0</v>
      </c>
      <c r="L1253" s="186" t="str">
        <f t="shared" si="1216"/>
        <v>-</v>
      </c>
      <c r="M1253" s="86">
        <f t="shared" si="1246"/>
        <v>0</v>
      </c>
      <c r="N1253" s="501"/>
      <c r="O1253" s="501"/>
      <c r="P1253" s="101" t="s">
        <v>160</v>
      </c>
      <c r="Q1253" s="183">
        <v>0</v>
      </c>
      <c r="R1253" s="151">
        <f>IFERROR(Q1253/N1246,"-")</f>
        <v>0</v>
      </c>
      <c r="S1253" s="183">
        <v>0</v>
      </c>
      <c r="T1253" s="151">
        <f>IFERROR(S1253/O1246,"-")</f>
        <v>0</v>
      </c>
      <c r="U1253" s="186" t="str">
        <f t="shared" si="1217"/>
        <v>-</v>
      </c>
      <c r="V1253" s="86">
        <f t="shared" si="1247"/>
        <v>0</v>
      </c>
      <c r="W1253" s="501"/>
      <c r="X1253" s="501"/>
      <c r="Y1253" s="101" t="s">
        <v>160</v>
      </c>
      <c r="Z1253" s="183">
        <v>0</v>
      </c>
      <c r="AA1253" s="151">
        <f>IFERROR(Z1253/W1246,"-")</f>
        <v>0</v>
      </c>
      <c r="AB1253" s="183">
        <v>0</v>
      </c>
      <c r="AC1253" s="151">
        <f>IFERROR(AB1253/X1246,"-")</f>
        <v>0</v>
      </c>
      <c r="AD1253" s="186" t="str">
        <f t="shared" si="1218"/>
        <v>-</v>
      </c>
      <c r="AE1253" s="86">
        <f t="shared" si="1248"/>
        <v>0</v>
      </c>
      <c r="AF1253" s="501"/>
      <c r="AG1253" s="501"/>
      <c r="AH1253" s="101" t="s">
        <v>160</v>
      </c>
      <c r="AI1253" s="183">
        <v>0</v>
      </c>
      <c r="AJ1253" s="151">
        <f>IFERROR(AI1253/AF1246,"-")</f>
        <v>0</v>
      </c>
      <c r="AK1253" s="183">
        <v>0</v>
      </c>
      <c r="AL1253" s="151">
        <f>IFERROR(AK1253/AG1246,"-")</f>
        <v>0</v>
      </c>
      <c r="AM1253" s="186" t="str">
        <f t="shared" si="1219"/>
        <v>-</v>
      </c>
      <c r="AN1253" s="86">
        <f t="shared" si="1249"/>
        <v>0</v>
      </c>
      <c r="AO1253" s="501"/>
      <c r="AP1253" s="520"/>
      <c r="AQ1253" s="101" t="s">
        <v>160</v>
      </c>
      <c r="AR1253" s="183">
        <f t="shared" si="1214"/>
        <v>0</v>
      </c>
      <c r="AS1253" s="151">
        <f>IFERROR(AR1253/AO1246,"-")</f>
        <v>0</v>
      </c>
      <c r="AT1253" s="183">
        <f t="shared" si="1215"/>
        <v>0</v>
      </c>
      <c r="AU1253" s="151">
        <f>IFERROR(AT1253/AP1246,"-")</f>
        <v>0</v>
      </c>
      <c r="AV1253" s="186" t="str">
        <f t="shared" si="1220"/>
        <v>-</v>
      </c>
      <c r="AW1253" s="86">
        <f t="shared" si="1250"/>
        <v>0</v>
      </c>
      <c r="AX1253" s="98"/>
      <c r="AY1253" s="66"/>
      <c r="AZ1253" s="66"/>
      <c r="BA1253" s="66"/>
      <c r="BB1253" s="66"/>
      <c r="BC1253" s="66"/>
      <c r="BD1253" s="66"/>
      <c r="BE1253" s="66"/>
      <c r="BF1253" s="66"/>
      <c r="BG1253" s="66"/>
      <c r="BH1253" s="66"/>
      <c r="BI1253" s="66"/>
      <c r="BP1253" s="132"/>
      <c r="BQ1253" s="132"/>
      <c r="BR1253" s="132"/>
      <c r="BS1253" s="132"/>
      <c r="BU1253" s="66"/>
      <c r="BV1253" s="124"/>
    </row>
    <row r="1254" spans="2:77" s="10" customFormat="1" ht="14.25" customHeight="1">
      <c r="B1254" s="505"/>
      <c r="C1254" s="507"/>
      <c r="D1254" s="494"/>
      <c r="E1254" s="501"/>
      <c r="F1254" s="501"/>
      <c r="G1254" s="101" t="s">
        <v>151</v>
      </c>
      <c r="H1254" s="183">
        <v>0</v>
      </c>
      <c r="I1254" s="151">
        <f>IFERROR(H1254/E1246,"-")</f>
        <v>0</v>
      </c>
      <c r="J1254" s="183">
        <v>0</v>
      </c>
      <c r="K1254" s="151">
        <f>IFERROR(J1254/F1246,"-")</f>
        <v>0</v>
      </c>
      <c r="L1254" s="186" t="str">
        <f t="shared" si="1216"/>
        <v>-</v>
      </c>
      <c r="M1254" s="86">
        <f t="shared" si="1246"/>
        <v>0</v>
      </c>
      <c r="N1254" s="501"/>
      <c r="O1254" s="501"/>
      <c r="P1254" s="101" t="s">
        <v>151</v>
      </c>
      <c r="Q1254" s="183">
        <v>32245</v>
      </c>
      <c r="R1254" s="151">
        <f>IFERROR(Q1254/N1246,"-")</f>
        <v>5.1485404618278312E-3</v>
      </c>
      <c r="S1254" s="183">
        <v>1</v>
      </c>
      <c r="T1254" s="151">
        <f>IFERROR(S1254/O1246,"-")</f>
        <v>9.0909090909090912E-2</v>
      </c>
      <c r="U1254" s="186">
        <f t="shared" si="1217"/>
        <v>32245</v>
      </c>
      <c r="V1254" s="86">
        <f t="shared" si="1247"/>
        <v>8.3263946711074107E-4</v>
      </c>
      <c r="W1254" s="501"/>
      <c r="X1254" s="501"/>
      <c r="Y1254" s="101" t="s">
        <v>151</v>
      </c>
      <c r="Z1254" s="183">
        <v>0</v>
      </c>
      <c r="AA1254" s="151">
        <f>IFERROR(Z1254/W1246,"-")</f>
        <v>0</v>
      </c>
      <c r="AB1254" s="183">
        <v>0</v>
      </c>
      <c r="AC1254" s="151">
        <f>IFERROR(AB1254/X1246,"-")</f>
        <v>0</v>
      </c>
      <c r="AD1254" s="186" t="str">
        <f t="shared" si="1218"/>
        <v>-</v>
      </c>
      <c r="AE1254" s="86">
        <f t="shared" si="1248"/>
        <v>0</v>
      </c>
      <c r="AF1254" s="501"/>
      <c r="AG1254" s="501"/>
      <c r="AH1254" s="101" t="s">
        <v>151</v>
      </c>
      <c r="AI1254" s="183">
        <v>1345</v>
      </c>
      <c r="AJ1254" s="151">
        <f>IFERROR(AI1254/AF1246,"-")</f>
        <v>1.2043316541338572E-4</v>
      </c>
      <c r="AK1254" s="183">
        <v>1</v>
      </c>
      <c r="AL1254" s="151">
        <f>IFERROR(AK1254/AG1246,"-")</f>
        <v>6.25E-2</v>
      </c>
      <c r="AM1254" s="186">
        <f t="shared" si="1219"/>
        <v>1345</v>
      </c>
      <c r="AN1254" s="86">
        <f t="shared" si="1249"/>
        <v>8.3263946711074107E-4</v>
      </c>
      <c r="AO1254" s="501"/>
      <c r="AP1254" s="520"/>
      <c r="AQ1254" s="101" t="s">
        <v>151</v>
      </c>
      <c r="AR1254" s="183">
        <f t="shared" si="1214"/>
        <v>33590</v>
      </c>
      <c r="AS1254" s="151">
        <f>IFERROR(AR1254/AO1246,"-")</f>
        <v>3.8932590983054298E-4</v>
      </c>
      <c r="AT1254" s="183">
        <f t="shared" si="1215"/>
        <v>2</v>
      </c>
      <c r="AU1254" s="151">
        <f>IFERROR(AT1254/AP1246,"-")</f>
        <v>1.6393442622950821E-2</v>
      </c>
      <c r="AV1254" s="186">
        <f t="shared" si="1220"/>
        <v>16795</v>
      </c>
      <c r="AW1254" s="86">
        <f t="shared" si="1250"/>
        <v>1.6652789342214821E-3</v>
      </c>
      <c r="AX1254" s="98"/>
      <c r="AY1254" s="66"/>
      <c r="AZ1254" s="66"/>
      <c r="BA1254" s="66"/>
      <c r="BB1254" s="66"/>
      <c r="BC1254" s="66"/>
      <c r="BD1254" s="66"/>
      <c r="BE1254" s="66"/>
      <c r="BF1254" s="66"/>
      <c r="BG1254" s="66"/>
      <c r="BH1254" s="66"/>
      <c r="BI1254" s="66"/>
      <c r="BP1254" s="132"/>
      <c r="BQ1254" s="132"/>
      <c r="BR1254" s="132"/>
      <c r="BS1254" s="132"/>
      <c r="BU1254" s="66"/>
      <c r="BV1254" s="124"/>
    </row>
    <row r="1255" spans="2:77" s="10" customFormat="1" ht="14.25" customHeight="1">
      <c r="B1255" s="505"/>
      <c r="C1255" s="507"/>
      <c r="D1255" s="494"/>
      <c r="E1255" s="501"/>
      <c r="F1255" s="501"/>
      <c r="G1255" s="101" t="s">
        <v>152</v>
      </c>
      <c r="H1255" s="183">
        <v>4185</v>
      </c>
      <c r="I1255" s="151">
        <f>IFERROR(H1255/E1246,"-")</f>
        <v>6.5093139183130104E-5</v>
      </c>
      <c r="J1255" s="183">
        <v>1</v>
      </c>
      <c r="K1255" s="151">
        <f>IFERROR(J1255/F1246,"-")</f>
        <v>1.1111111111111112E-2</v>
      </c>
      <c r="L1255" s="186">
        <f t="shared" si="1216"/>
        <v>4185</v>
      </c>
      <c r="M1255" s="86">
        <f t="shared" si="1246"/>
        <v>8.3263946711074107E-4</v>
      </c>
      <c r="N1255" s="501"/>
      <c r="O1255" s="501"/>
      <c r="P1255" s="101" t="s">
        <v>152</v>
      </c>
      <c r="Q1255" s="183">
        <v>0</v>
      </c>
      <c r="R1255" s="151">
        <f>IFERROR(Q1255/N1246,"-")</f>
        <v>0</v>
      </c>
      <c r="S1255" s="183">
        <v>0</v>
      </c>
      <c r="T1255" s="151">
        <f>IFERROR(S1255/O1246,"-")</f>
        <v>0</v>
      </c>
      <c r="U1255" s="186" t="str">
        <f t="shared" si="1217"/>
        <v>-</v>
      </c>
      <c r="V1255" s="86">
        <f t="shared" si="1247"/>
        <v>0</v>
      </c>
      <c r="W1255" s="501"/>
      <c r="X1255" s="501"/>
      <c r="Y1255" s="101" t="s">
        <v>152</v>
      </c>
      <c r="Z1255" s="183">
        <v>0</v>
      </c>
      <c r="AA1255" s="151">
        <f>IFERROR(Z1255/W1246,"-")</f>
        <v>0</v>
      </c>
      <c r="AB1255" s="183">
        <v>0</v>
      </c>
      <c r="AC1255" s="151">
        <f>IFERROR(AB1255/X1246,"-")</f>
        <v>0</v>
      </c>
      <c r="AD1255" s="186" t="str">
        <f t="shared" si="1218"/>
        <v>-</v>
      </c>
      <c r="AE1255" s="86">
        <f t="shared" si="1248"/>
        <v>0</v>
      </c>
      <c r="AF1255" s="501"/>
      <c r="AG1255" s="501"/>
      <c r="AH1255" s="101" t="s">
        <v>152</v>
      </c>
      <c r="AI1255" s="183">
        <v>18037</v>
      </c>
      <c r="AJ1255" s="151">
        <f>IFERROR(AI1255/AF1246,"-")</f>
        <v>1.615057995956311E-3</v>
      </c>
      <c r="AK1255" s="183">
        <v>1</v>
      </c>
      <c r="AL1255" s="151">
        <f>IFERROR(AK1255/AG1246,"-")</f>
        <v>6.25E-2</v>
      </c>
      <c r="AM1255" s="186">
        <f t="shared" si="1219"/>
        <v>18037</v>
      </c>
      <c r="AN1255" s="86">
        <f t="shared" si="1249"/>
        <v>8.3263946711074107E-4</v>
      </c>
      <c r="AO1255" s="501"/>
      <c r="AP1255" s="520"/>
      <c r="AQ1255" s="101" t="s">
        <v>152</v>
      </c>
      <c r="AR1255" s="183">
        <f t="shared" si="1214"/>
        <v>22222</v>
      </c>
      <c r="AS1255" s="151">
        <f>IFERROR(AR1255/AO1246,"-")</f>
        <v>2.5756476237732436E-4</v>
      </c>
      <c r="AT1255" s="183">
        <f t="shared" si="1215"/>
        <v>2</v>
      </c>
      <c r="AU1255" s="151">
        <f>IFERROR(AT1255/AP1246,"-")</f>
        <v>1.6393442622950821E-2</v>
      </c>
      <c r="AV1255" s="186">
        <f t="shared" si="1220"/>
        <v>11111</v>
      </c>
      <c r="AW1255" s="86">
        <f t="shared" si="1250"/>
        <v>1.6652789342214821E-3</v>
      </c>
      <c r="AX1255" s="98"/>
      <c r="AY1255" s="66"/>
      <c r="AZ1255" s="66"/>
      <c r="BA1255" s="66"/>
      <c r="BB1255" s="66"/>
      <c r="BC1255" s="66"/>
      <c r="BD1255" s="66"/>
      <c r="BE1255" s="66"/>
      <c r="BF1255" s="66"/>
      <c r="BG1255" s="66"/>
      <c r="BH1255" s="66"/>
      <c r="BI1255" s="66"/>
      <c r="BP1255" s="132"/>
      <c r="BQ1255" s="132"/>
      <c r="BR1255" s="132"/>
      <c r="BS1255" s="132"/>
      <c r="BU1255" s="66"/>
      <c r="BV1255" s="124"/>
    </row>
    <row r="1256" spans="2:77" s="10" customFormat="1" ht="14.25" customHeight="1">
      <c r="B1256" s="505"/>
      <c r="C1256" s="507"/>
      <c r="D1256" s="494"/>
      <c r="E1256" s="501"/>
      <c r="F1256" s="501"/>
      <c r="G1256" s="101" t="s">
        <v>153</v>
      </c>
      <c r="H1256" s="183">
        <v>0</v>
      </c>
      <c r="I1256" s="151">
        <f>IFERROR(H1256/E1246,"-")</f>
        <v>0</v>
      </c>
      <c r="J1256" s="183">
        <v>0</v>
      </c>
      <c r="K1256" s="151">
        <f>IFERROR(J1256/F1246,"-")</f>
        <v>0</v>
      </c>
      <c r="L1256" s="186" t="str">
        <f t="shared" si="1216"/>
        <v>-</v>
      </c>
      <c r="M1256" s="86">
        <f t="shared" si="1246"/>
        <v>0</v>
      </c>
      <c r="N1256" s="501"/>
      <c r="O1256" s="501"/>
      <c r="P1256" s="101" t="s">
        <v>153</v>
      </c>
      <c r="Q1256" s="183">
        <v>0</v>
      </c>
      <c r="R1256" s="151">
        <f>IFERROR(Q1256/N1246,"-")</f>
        <v>0</v>
      </c>
      <c r="S1256" s="183">
        <v>0</v>
      </c>
      <c r="T1256" s="151">
        <f>IFERROR(S1256/O1246,"-")</f>
        <v>0</v>
      </c>
      <c r="U1256" s="186" t="str">
        <f t="shared" si="1217"/>
        <v>-</v>
      </c>
      <c r="V1256" s="86">
        <f t="shared" si="1247"/>
        <v>0</v>
      </c>
      <c r="W1256" s="501"/>
      <c r="X1256" s="501"/>
      <c r="Y1256" s="101" t="s">
        <v>153</v>
      </c>
      <c r="Z1256" s="183">
        <v>0</v>
      </c>
      <c r="AA1256" s="151">
        <f>IFERROR(Z1256/W1246,"-")</f>
        <v>0</v>
      </c>
      <c r="AB1256" s="183">
        <v>0</v>
      </c>
      <c r="AC1256" s="151">
        <f>IFERROR(AB1256/X1246,"-")</f>
        <v>0</v>
      </c>
      <c r="AD1256" s="186" t="str">
        <f t="shared" si="1218"/>
        <v>-</v>
      </c>
      <c r="AE1256" s="86">
        <f t="shared" si="1248"/>
        <v>0</v>
      </c>
      <c r="AF1256" s="501"/>
      <c r="AG1256" s="501"/>
      <c r="AH1256" s="101" t="s">
        <v>153</v>
      </c>
      <c r="AI1256" s="183">
        <v>0</v>
      </c>
      <c r="AJ1256" s="151">
        <f>IFERROR(AI1256/AF1246,"-")</f>
        <v>0</v>
      </c>
      <c r="AK1256" s="183">
        <v>0</v>
      </c>
      <c r="AL1256" s="151">
        <f>IFERROR(AK1256/AG1246,"-")</f>
        <v>0</v>
      </c>
      <c r="AM1256" s="186" t="str">
        <f t="shared" si="1219"/>
        <v>-</v>
      </c>
      <c r="AN1256" s="86">
        <f t="shared" si="1249"/>
        <v>0</v>
      </c>
      <c r="AO1256" s="501"/>
      <c r="AP1256" s="520"/>
      <c r="AQ1256" s="101" t="s">
        <v>153</v>
      </c>
      <c r="AR1256" s="183">
        <f t="shared" si="1214"/>
        <v>0</v>
      </c>
      <c r="AS1256" s="151">
        <f>IFERROR(AR1256/AO1246,"-")</f>
        <v>0</v>
      </c>
      <c r="AT1256" s="183">
        <f t="shared" si="1215"/>
        <v>0</v>
      </c>
      <c r="AU1256" s="151">
        <f>IFERROR(AT1256/AP1246,"-")</f>
        <v>0</v>
      </c>
      <c r="AV1256" s="186" t="str">
        <f t="shared" si="1220"/>
        <v>-</v>
      </c>
      <c r="AW1256" s="86">
        <f t="shared" si="1250"/>
        <v>0</v>
      </c>
      <c r="AX1256" s="98"/>
      <c r="AY1256" s="66"/>
      <c r="AZ1256" s="66"/>
      <c r="BA1256" s="66"/>
      <c r="BB1256" s="66"/>
      <c r="BC1256" s="66"/>
      <c r="BD1256" s="66"/>
      <c r="BE1256" s="66"/>
      <c r="BF1256" s="66"/>
      <c r="BG1256" s="66"/>
      <c r="BH1256" s="66"/>
      <c r="BI1256" s="66"/>
      <c r="BP1256" s="132"/>
      <c r="BQ1256" s="132"/>
      <c r="BR1256" s="132"/>
      <c r="BS1256" s="132"/>
      <c r="BU1256" s="66"/>
      <c r="BV1256" s="124"/>
    </row>
    <row r="1257" spans="2:77" s="10" customFormat="1" ht="14.25" customHeight="1">
      <c r="B1257" s="505"/>
      <c r="C1257" s="507"/>
      <c r="D1257" s="494"/>
      <c r="E1257" s="501"/>
      <c r="F1257" s="501"/>
      <c r="G1257" s="101" t="s">
        <v>154</v>
      </c>
      <c r="H1257" s="183">
        <v>0</v>
      </c>
      <c r="I1257" s="151">
        <f>IFERROR(H1257/E1246,"-")</f>
        <v>0</v>
      </c>
      <c r="J1257" s="183">
        <v>0</v>
      </c>
      <c r="K1257" s="151">
        <f>IFERROR(J1257/F1246,"-")</f>
        <v>0</v>
      </c>
      <c r="L1257" s="186" t="str">
        <f t="shared" si="1216"/>
        <v>-</v>
      </c>
      <c r="M1257" s="86">
        <f t="shared" si="1246"/>
        <v>0</v>
      </c>
      <c r="N1257" s="501"/>
      <c r="O1257" s="501"/>
      <c r="P1257" s="101" t="s">
        <v>154</v>
      </c>
      <c r="Q1257" s="183">
        <v>0</v>
      </c>
      <c r="R1257" s="151">
        <f>IFERROR(Q1257/N1246,"-")</f>
        <v>0</v>
      </c>
      <c r="S1257" s="183">
        <v>0</v>
      </c>
      <c r="T1257" s="151">
        <f>IFERROR(S1257/O1246,"-")</f>
        <v>0</v>
      </c>
      <c r="U1257" s="186" t="str">
        <f t="shared" si="1217"/>
        <v>-</v>
      </c>
      <c r="V1257" s="86">
        <f t="shared" si="1247"/>
        <v>0</v>
      </c>
      <c r="W1257" s="501"/>
      <c r="X1257" s="501"/>
      <c r="Y1257" s="101" t="s">
        <v>154</v>
      </c>
      <c r="Z1257" s="183">
        <v>0</v>
      </c>
      <c r="AA1257" s="151">
        <f>IFERROR(Z1257/W1246,"-")</f>
        <v>0</v>
      </c>
      <c r="AB1257" s="183">
        <v>0</v>
      </c>
      <c r="AC1257" s="151">
        <f>IFERROR(AB1257/X1246,"-")</f>
        <v>0</v>
      </c>
      <c r="AD1257" s="186" t="str">
        <f t="shared" si="1218"/>
        <v>-</v>
      </c>
      <c r="AE1257" s="86">
        <f t="shared" si="1248"/>
        <v>0</v>
      </c>
      <c r="AF1257" s="501"/>
      <c r="AG1257" s="501"/>
      <c r="AH1257" s="101" t="s">
        <v>154</v>
      </c>
      <c r="AI1257" s="183">
        <v>0</v>
      </c>
      <c r="AJ1257" s="151">
        <f>IFERROR(AI1257/AF1246,"-")</f>
        <v>0</v>
      </c>
      <c r="AK1257" s="183">
        <v>0</v>
      </c>
      <c r="AL1257" s="151">
        <f>IFERROR(AK1257/AG1246,"-")</f>
        <v>0</v>
      </c>
      <c r="AM1257" s="186" t="str">
        <f t="shared" si="1219"/>
        <v>-</v>
      </c>
      <c r="AN1257" s="86">
        <f t="shared" si="1249"/>
        <v>0</v>
      </c>
      <c r="AO1257" s="501"/>
      <c r="AP1257" s="520"/>
      <c r="AQ1257" s="101" t="s">
        <v>154</v>
      </c>
      <c r="AR1257" s="183">
        <f t="shared" si="1214"/>
        <v>0</v>
      </c>
      <c r="AS1257" s="151">
        <f>IFERROR(AR1257/AO1246,"-")</f>
        <v>0</v>
      </c>
      <c r="AT1257" s="183">
        <f t="shared" si="1215"/>
        <v>0</v>
      </c>
      <c r="AU1257" s="151">
        <f>IFERROR(AT1257/AP1246,"-")</f>
        <v>0</v>
      </c>
      <c r="AV1257" s="186" t="str">
        <f t="shared" si="1220"/>
        <v>-</v>
      </c>
      <c r="AW1257" s="86">
        <f t="shared" si="1250"/>
        <v>0</v>
      </c>
      <c r="AX1257" s="98"/>
      <c r="AY1257" s="66"/>
      <c r="AZ1257" s="66"/>
      <c r="BA1257" s="66"/>
      <c r="BB1257" s="66"/>
      <c r="BC1257" s="66"/>
      <c r="BD1257" s="66"/>
      <c r="BE1257" s="66"/>
      <c r="BF1257" s="66"/>
      <c r="BG1257" s="66"/>
      <c r="BH1257" s="66"/>
      <c r="BI1257" s="66"/>
      <c r="BP1257" s="132"/>
      <c r="BQ1257" s="132"/>
      <c r="BR1257" s="132"/>
      <c r="BS1257" s="132"/>
      <c r="BU1257" s="66"/>
      <c r="BV1257" s="124"/>
    </row>
    <row r="1258" spans="2:77" s="10" customFormat="1" ht="14.25" customHeight="1">
      <c r="B1258" s="505"/>
      <c r="C1258" s="507"/>
      <c r="D1258" s="494"/>
      <c r="E1258" s="501"/>
      <c r="F1258" s="501"/>
      <c r="G1258" s="101" t="s">
        <v>155</v>
      </c>
      <c r="H1258" s="183">
        <v>684394</v>
      </c>
      <c r="I1258" s="151">
        <f>IFERROR(H1258/E1246,"-")</f>
        <v>1.0645006905161085E-2</v>
      </c>
      <c r="J1258" s="183">
        <v>7</v>
      </c>
      <c r="K1258" s="151">
        <f>IFERROR(J1258/F1246,"-")</f>
        <v>7.7777777777777779E-2</v>
      </c>
      <c r="L1258" s="186">
        <f t="shared" si="1216"/>
        <v>97770.571428571435</v>
      </c>
      <c r="M1258" s="86">
        <f t="shared" si="1246"/>
        <v>5.8284762697751874E-3</v>
      </c>
      <c r="N1258" s="501"/>
      <c r="O1258" s="501"/>
      <c r="P1258" s="101" t="s">
        <v>155</v>
      </c>
      <c r="Q1258" s="183">
        <v>2011</v>
      </c>
      <c r="R1258" s="151">
        <f>IFERROR(Q1258/N1246,"-")</f>
        <v>3.2109520448862674E-4</v>
      </c>
      <c r="S1258" s="183">
        <v>1</v>
      </c>
      <c r="T1258" s="151">
        <f>IFERROR(S1258/O1246,"-")</f>
        <v>9.0909090909090912E-2</v>
      </c>
      <c r="U1258" s="186">
        <f t="shared" si="1217"/>
        <v>2011</v>
      </c>
      <c r="V1258" s="86">
        <f t="shared" si="1247"/>
        <v>8.3263946711074107E-4</v>
      </c>
      <c r="W1258" s="501"/>
      <c r="X1258" s="501"/>
      <c r="Y1258" s="101" t="s">
        <v>155</v>
      </c>
      <c r="Z1258" s="183">
        <v>3320</v>
      </c>
      <c r="AA1258" s="151">
        <f>IFERROR(Z1258/W1246,"-")</f>
        <v>7.2904863544933111E-4</v>
      </c>
      <c r="AB1258" s="183">
        <v>1</v>
      </c>
      <c r="AC1258" s="151">
        <f>IFERROR(AB1258/X1246,"-")</f>
        <v>0.2</v>
      </c>
      <c r="AD1258" s="186">
        <f t="shared" si="1218"/>
        <v>3320</v>
      </c>
      <c r="AE1258" s="86">
        <f t="shared" si="1248"/>
        <v>8.3263946711074107E-4</v>
      </c>
      <c r="AF1258" s="501"/>
      <c r="AG1258" s="501"/>
      <c r="AH1258" s="101" t="s">
        <v>155</v>
      </c>
      <c r="AI1258" s="183">
        <v>85506</v>
      </c>
      <c r="AJ1258" s="151">
        <f>IFERROR(AI1258/AF1246,"-")</f>
        <v>7.656325830362052E-3</v>
      </c>
      <c r="AK1258" s="183">
        <v>3</v>
      </c>
      <c r="AL1258" s="151">
        <f>IFERROR(AK1258/AG1246,"-")</f>
        <v>0.1875</v>
      </c>
      <c r="AM1258" s="186">
        <f t="shared" si="1219"/>
        <v>28502</v>
      </c>
      <c r="AN1258" s="86">
        <f t="shared" si="1249"/>
        <v>2.4979184013322231E-3</v>
      </c>
      <c r="AO1258" s="501"/>
      <c r="AP1258" s="520"/>
      <c r="AQ1258" s="101" t="s">
        <v>155</v>
      </c>
      <c r="AR1258" s="183">
        <f t="shared" si="1214"/>
        <v>775231</v>
      </c>
      <c r="AS1258" s="151">
        <f>IFERROR(AR1258/AO1246,"-")</f>
        <v>8.9853383269973709E-3</v>
      </c>
      <c r="AT1258" s="183">
        <f t="shared" si="1215"/>
        <v>12</v>
      </c>
      <c r="AU1258" s="151">
        <f>IFERROR(AT1258/AP1246,"-")</f>
        <v>9.8360655737704916E-2</v>
      </c>
      <c r="AV1258" s="186">
        <f t="shared" si="1220"/>
        <v>64602.583333333336</v>
      </c>
      <c r="AW1258" s="86">
        <f t="shared" si="1250"/>
        <v>9.9916736053288924E-3</v>
      </c>
      <c r="AX1258" s="98"/>
      <c r="AY1258" s="66"/>
      <c r="AZ1258" s="66"/>
      <c r="BA1258" s="66"/>
      <c r="BB1258" s="66"/>
      <c r="BC1258" s="66"/>
      <c r="BD1258" s="66"/>
      <c r="BE1258" s="66"/>
      <c r="BF1258" s="66"/>
      <c r="BG1258" s="66"/>
      <c r="BH1258" s="66"/>
      <c r="BI1258" s="66"/>
      <c r="BP1258" s="132"/>
      <c r="BQ1258" s="132"/>
      <c r="BR1258" s="132"/>
      <c r="BS1258" s="132"/>
      <c r="BU1258" s="66"/>
      <c r="BV1258" s="124"/>
    </row>
    <row r="1259" spans="2:77" s="10" customFormat="1" ht="14.25" customHeight="1">
      <c r="B1259" s="505"/>
      <c r="C1259" s="507"/>
      <c r="D1259" s="494"/>
      <c r="E1259" s="501"/>
      <c r="F1259" s="501"/>
      <c r="G1259" s="101" t="s">
        <v>156</v>
      </c>
      <c r="H1259" s="183">
        <v>459783</v>
      </c>
      <c r="I1259" s="151">
        <f>IFERROR(H1259/E1246,"-")</f>
        <v>7.1514262396743383E-3</v>
      </c>
      <c r="J1259" s="183">
        <v>10</v>
      </c>
      <c r="K1259" s="151">
        <f>IFERROR(J1259/F1246,"-")</f>
        <v>0.1111111111111111</v>
      </c>
      <c r="L1259" s="186">
        <f t="shared" si="1216"/>
        <v>45978.3</v>
      </c>
      <c r="M1259" s="86">
        <f t="shared" si="1246"/>
        <v>8.3263946711074101E-3</v>
      </c>
      <c r="N1259" s="501"/>
      <c r="O1259" s="501"/>
      <c r="P1259" s="101" t="s">
        <v>156</v>
      </c>
      <c r="Q1259" s="183">
        <v>0</v>
      </c>
      <c r="R1259" s="151">
        <f>IFERROR(Q1259/N1246,"-")</f>
        <v>0</v>
      </c>
      <c r="S1259" s="183">
        <v>0</v>
      </c>
      <c r="T1259" s="151">
        <f>IFERROR(S1259/O1246,"-")</f>
        <v>0</v>
      </c>
      <c r="U1259" s="186" t="str">
        <f t="shared" si="1217"/>
        <v>-</v>
      </c>
      <c r="V1259" s="86">
        <f t="shared" si="1247"/>
        <v>0</v>
      </c>
      <c r="W1259" s="501"/>
      <c r="X1259" s="501"/>
      <c r="Y1259" s="101" t="s">
        <v>156</v>
      </c>
      <c r="Z1259" s="183">
        <v>3577</v>
      </c>
      <c r="AA1259" s="151">
        <f>IFERROR(Z1259/W1246,"-")</f>
        <v>7.854840268079089E-4</v>
      </c>
      <c r="AB1259" s="183">
        <v>1</v>
      </c>
      <c r="AC1259" s="151">
        <f>IFERROR(AB1259/X1246,"-")</f>
        <v>0.2</v>
      </c>
      <c r="AD1259" s="186">
        <f t="shared" si="1218"/>
        <v>3577</v>
      </c>
      <c r="AE1259" s="86">
        <f t="shared" si="1248"/>
        <v>8.3263946711074107E-4</v>
      </c>
      <c r="AF1259" s="501"/>
      <c r="AG1259" s="501"/>
      <c r="AH1259" s="101" t="s">
        <v>156</v>
      </c>
      <c r="AI1259" s="183">
        <v>19711</v>
      </c>
      <c r="AJ1259" s="151">
        <f>IFERROR(AI1259/AF1246,"-")</f>
        <v>1.7649502776678409E-3</v>
      </c>
      <c r="AK1259" s="183">
        <v>1</v>
      </c>
      <c r="AL1259" s="151">
        <f>IFERROR(AK1259/AG1246,"-")</f>
        <v>6.25E-2</v>
      </c>
      <c r="AM1259" s="186">
        <f t="shared" si="1219"/>
        <v>19711</v>
      </c>
      <c r="AN1259" s="86">
        <f t="shared" si="1249"/>
        <v>8.3263946711074107E-4</v>
      </c>
      <c r="AO1259" s="501"/>
      <c r="AP1259" s="520"/>
      <c r="AQ1259" s="101" t="s">
        <v>156</v>
      </c>
      <c r="AR1259" s="183">
        <f t="shared" si="1214"/>
        <v>483071</v>
      </c>
      <c r="AS1259" s="151">
        <f>IFERROR(AR1259/AO1246,"-")</f>
        <v>5.599049020177143E-3</v>
      </c>
      <c r="AT1259" s="183">
        <f t="shared" si="1215"/>
        <v>12</v>
      </c>
      <c r="AU1259" s="151">
        <f>IFERROR(AT1259/AP1246,"-")</f>
        <v>9.8360655737704916E-2</v>
      </c>
      <c r="AV1259" s="186">
        <f t="shared" si="1220"/>
        <v>40255.916666666664</v>
      </c>
      <c r="AW1259" s="86">
        <f t="shared" si="1250"/>
        <v>9.9916736053288924E-3</v>
      </c>
      <c r="AX1259" s="98"/>
      <c r="AY1259" s="66"/>
      <c r="AZ1259" s="66"/>
      <c r="BA1259" s="66"/>
      <c r="BB1259" s="66"/>
      <c r="BC1259" s="66"/>
      <c r="BD1259" s="66"/>
      <c r="BE1259" s="66"/>
      <c r="BF1259" s="66"/>
      <c r="BG1259" s="66"/>
      <c r="BH1259" s="66"/>
      <c r="BI1259" s="66"/>
      <c r="BP1259" s="132"/>
      <c r="BQ1259" s="132"/>
      <c r="BR1259" s="132"/>
      <c r="BS1259" s="132"/>
      <c r="BU1259" s="66"/>
      <c r="BV1259" s="124"/>
    </row>
    <row r="1260" spans="2:77" s="10" customFormat="1" ht="14.25" customHeight="1">
      <c r="B1260" s="505"/>
      <c r="C1260" s="507"/>
      <c r="D1260" s="494"/>
      <c r="E1260" s="501"/>
      <c r="F1260" s="501"/>
      <c r="G1260" s="101" t="s">
        <v>157</v>
      </c>
      <c r="H1260" s="183">
        <v>20758</v>
      </c>
      <c r="I1260" s="151">
        <f>IFERROR(H1260/E1246,"-")</f>
        <v>3.2286819191479441E-4</v>
      </c>
      <c r="J1260" s="183">
        <v>2</v>
      </c>
      <c r="K1260" s="151">
        <f>IFERROR(J1260/F1246,"-")</f>
        <v>2.2222222222222223E-2</v>
      </c>
      <c r="L1260" s="186">
        <f t="shared" si="1216"/>
        <v>10379</v>
      </c>
      <c r="M1260" s="86">
        <f t="shared" si="1246"/>
        <v>1.6652789342214821E-3</v>
      </c>
      <c r="N1260" s="501"/>
      <c r="O1260" s="501"/>
      <c r="P1260" s="101" t="s">
        <v>157</v>
      </c>
      <c r="Q1260" s="183">
        <v>2381</v>
      </c>
      <c r="R1260" s="151">
        <f>IFERROR(Q1260/N1246,"-")</f>
        <v>3.8017289004844371E-4</v>
      </c>
      <c r="S1260" s="183">
        <v>1</v>
      </c>
      <c r="T1260" s="151">
        <f>IFERROR(S1260/O1246,"-")</f>
        <v>9.0909090909090912E-2</v>
      </c>
      <c r="U1260" s="186">
        <f t="shared" si="1217"/>
        <v>2381</v>
      </c>
      <c r="V1260" s="86">
        <f t="shared" si="1247"/>
        <v>8.3263946711074107E-4</v>
      </c>
      <c r="W1260" s="501"/>
      <c r="X1260" s="501"/>
      <c r="Y1260" s="101" t="s">
        <v>157</v>
      </c>
      <c r="Z1260" s="183">
        <v>21121</v>
      </c>
      <c r="AA1260" s="151">
        <f>IFERROR(Z1260/W1246,"-")</f>
        <v>4.6380229606401572E-3</v>
      </c>
      <c r="AB1260" s="183">
        <v>1</v>
      </c>
      <c r="AC1260" s="151">
        <f>IFERROR(AB1260/X1246,"-")</f>
        <v>0.2</v>
      </c>
      <c r="AD1260" s="186">
        <f t="shared" si="1218"/>
        <v>21121</v>
      </c>
      <c r="AE1260" s="86">
        <f t="shared" si="1248"/>
        <v>8.3263946711074107E-4</v>
      </c>
      <c r="AF1260" s="501"/>
      <c r="AG1260" s="501"/>
      <c r="AH1260" s="101" t="s">
        <v>157</v>
      </c>
      <c r="AI1260" s="183">
        <v>22689</v>
      </c>
      <c r="AJ1260" s="151">
        <f>IFERROR(AI1260/AF1246,"-")</f>
        <v>2.0316045279288541E-3</v>
      </c>
      <c r="AK1260" s="183">
        <v>1</v>
      </c>
      <c r="AL1260" s="151">
        <f>IFERROR(AK1260/AG1246,"-")</f>
        <v>6.25E-2</v>
      </c>
      <c r="AM1260" s="186">
        <f t="shared" si="1219"/>
        <v>22689</v>
      </c>
      <c r="AN1260" s="86">
        <f t="shared" si="1249"/>
        <v>8.3263946711074107E-4</v>
      </c>
      <c r="AO1260" s="501"/>
      <c r="AP1260" s="520"/>
      <c r="AQ1260" s="101" t="s">
        <v>157</v>
      </c>
      <c r="AR1260" s="183">
        <f t="shared" si="1214"/>
        <v>66949</v>
      </c>
      <c r="AS1260" s="151">
        <f>IFERROR(AR1260/AO1246,"-")</f>
        <v>7.7597440718204884E-4</v>
      </c>
      <c r="AT1260" s="183">
        <f t="shared" si="1215"/>
        <v>5</v>
      </c>
      <c r="AU1260" s="151">
        <f>IFERROR(AT1260/AP1246,"-")</f>
        <v>4.0983606557377046E-2</v>
      </c>
      <c r="AV1260" s="186">
        <f t="shared" si="1220"/>
        <v>13389.8</v>
      </c>
      <c r="AW1260" s="86">
        <f t="shared" si="1250"/>
        <v>4.163197335553705E-3</v>
      </c>
      <c r="AX1260" s="98"/>
      <c r="AY1260" s="66"/>
      <c r="AZ1260" s="66"/>
      <c r="BA1260" s="66"/>
      <c r="BB1260" s="66"/>
      <c r="BC1260" s="66"/>
      <c r="BD1260" s="66"/>
      <c r="BE1260" s="66"/>
      <c r="BF1260" s="66"/>
      <c r="BG1260" s="66"/>
      <c r="BH1260" s="66"/>
      <c r="BI1260" s="66"/>
      <c r="BP1260" s="132"/>
      <c r="BQ1260" s="132"/>
      <c r="BR1260" s="132"/>
      <c r="BS1260" s="132"/>
      <c r="BU1260" s="66"/>
      <c r="BV1260" s="124"/>
    </row>
    <row r="1261" spans="2:77" s="10" customFormat="1" ht="14.25" customHeight="1">
      <c r="B1261" s="505"/>
      <c r="C1261" s="507"/>
      <c r="D1261" s="494"/>
      <c r="E1261" s="501"/>
      <c r="F1261" s="501"/>
      <c r="G1261" s="102" t="s">
        <v>158</v>
      </c>
      <c r="H1261" s="184">
        <v>25479</v>
      </c>
      <c r="I1261" s="152">
        <f>IFERROR(H1261/E1246,"-")</f>
        <v>3.9629823016654046E-4</v>
      </c>
      <c r="J1261" s="184">
        <v>7</v>
      </c>
      <c r="K1261" s="152">
        <f>IFERROR(J1261/F1246,"-")</f>
        <v>7.7777777777777779E-2</v>
      </c>
      <c r="L1261" s="187">
        <f t="shared" si="1216"/>
        <v>3639.8571428571427</v>
      </c>
      <c r="M1261" s="87">
        <f t="shared" si="1246"/>
        <v>5.8284762697751874E-3</v>
      </c>
      <c r="N1261" s="501"/>
      <c r="O1261" s="501"/>
      <c r="P1261" s="102" t="s">
        <v>158</v>
      </c>
      <c r="Q1261" s="184">
        <v>12182</v>
      </c>
      <c r="R1261" s="152">
        <f>IFERROR(Q1261/N1246,"-")</f>
        <v>1.9450928797018652E-3</v>
      </c>
      <c r="S1261" s="184">
        <v>3</v>
      </c>
      <c r="T1261" s="152">
        <f>IFERROR(S1261/O1246,"-")</f>
        <v>0.27272727272727271</v>
      </c>
      <c r="U1261" s="187">
        <f t="shared" si="1217"/>
        <v>4060.6666666666665</v>
      </c>
      <c r="V1261" s="87">
        <f t="shared" si="1247"/>
        <v>2.4979184013322231E-3</v>
      </c>
      <c r="W1261" s="501"/>
      <c r="X1261" s="501"/>
      <c r="Y1261" s="102" t="s">
        <v>158</v>
      </c>
      <c r="Z1261" s="184">
        <v>0</v>
      </c>
      <c r="AA1261" s="152">
        <f>IFERROR(Z1261/W1246,"-")</f>
        <v>0</v>
      </c>
      <c r="AB1261" s="184">
        <v>0</v>
      </c>
      <c r="AC1261" s="152">
        <f>IFERROR(AB1261/X1246,"-")</f>
        <v>0</v>
      </c>
      <c r="AD1261" s="187" t="str">
        <f t="shared" si="1218"/>
        <v>-</v>
      </c>
      <c r="AE1261" s="87">
        <f t="shared" si="1248"/>
        <v>0</v>
      </c>
      <c r="AF1261" s="501"/>
      <c r="AG1261" s="501"/>
      <c r="AH1261" s="102" t="s">
        <v>158</v>
      </c>
      <c r="AI1261" s="184">
        <v>630</v>
      </c>
      <c r="AJ1261" s="152">
        <f>IFERROR(AI1261/AF1246,"-")</f>
        <v>5.6411073762403723E-5</v>
      </c>
      <c r="AK1261" s="184">
        <v>1</v>
      </c>
      <c r="AL1261" s="152">
        <f>IFERROR(AK1261/AG1246,"-")</f>
        <v>6.25E-2</v>
      </c>
      <c r="AM1261" s="187">
        <f t="shared" si="1219"/>
        <v>630</v>
      </c>
      <c r="AN1261" s="87">
        <f t="shared" si="1249"/>
        <v>8.3263946711074107E-4</v>
      </c>
      <c r="AO1261" s="501"/>
      <c r="AP1261" s="520"/>
      <c r="AQ1261" s="102" t="s">
        <v>158</v>
      </c>
      <c r="AR1261" s="184">
        <f t="shared" si="1214"/>
        <v>38291</v>
      </c>
      <c r="AS1261" s="152">
        <f>IFERROR(AR1261/AO1246,"-")</f>
        <v>4.4381299235847932E-4</v>
      </c>
      <c r="AT1261" s="184">
        <f t="shared" si="1215"/>
        <v>11</v>
      </c>
      <c r="AU1261" s="152">
        <f>IFERROR(AT1261/AP1246,"-")</f>
        <v>9.0163934426229511E-2</v>
      </c>
      <c r="AV1261" s="187">
        <f t="shared" si="1220"/>
        <v>3481</v>
      </c>
      <c r="AW1261" s="87">
        <f t="shared" si="1250"/>
        <v>9.1590341382181521E-3</v>
      </c>
      <c r="AX1261" s="98"/>
      <c r="AY1261" s="66"/>
      <c r="AZ1261" s="66"/>
      <c r="BA1261" s="66"/>
      <c r="BB1261" s="66"/>
      <c r="BC1261" s="66"/>
      <c r="BD1261" s="66"/>
      <c r="BE1261" s="66"/>
      <c r="BF1261" s="66"/>
      <c r="BG1261" s="66"/>
      <c r="BH1261" s="66"/>
      <c r="BI1261" s="66"/>
      <c r="BP1261" s="132"/>
      <c r="BQ1261" s="132"/>
      <c r="BR1261" s="132"/>
      <c r="BS1261" s="132"/>
      <c r="BU1261" s="66"/>
      <c r="BV1261" s="124"/>
    </row>
    <row r="1262" spans="2:77" s="10" customFormat="1" ht="14.25" customHeight="1" thickBot="1">
      <c r="B1262" s="452"/>
      <c r="C1262" s="507"/>
      <c r="D1262" s="494"/>
      <c r="E1262" s="502"/>
      <c r="F1262" s="502"/>
      <c r="G1262" s="104" t="s">
        <v>81</v>
      </c>
      <c r="H1262" s="176">
        <v>12180796</v>
      </c>
      <c r="I1262" s="152">
        <f>IFERROR(H1262/E1246,"-")</f>
        <v>0.18945907990186722</v>
      </c>
      <c r="J1262" s="275">
        <v>72</v>
      </c>
      <c r="K1262" s="153">
        <f>IFERROR(J1262/F1246,"-")</f>
        <v>0.8</v>
      </c>
      <c r="L1262" s="191">
        <f t="shared" si="1216"/>
        <v>169177.72222222222</v>
      </c>
      <c r="M1262" s="90">
        <f t="shared" si="1246"/>
        <v>5.9950041631973358E-2</v>
      </c>
      <c r="N1262" s="534"/>
      <c r="O1262" s="502"/>
      <c r="P1262" s="104" t="s">
        <v>81</v>
      </c>
      <c r="Q1262" s="176">
        <v>295370</v>
      </c>
      <c r="R1262" s="152">
        <f>IFERROR(Q1262/N1246,"-")</f>
        <v>4.7161556712981445E-2</v>
      </c>
      <c r="S1262" s="275">
        <v>9</v>
      </c>
      <c r="T1262" s="153">
        <f>IFERROR(S1262/O1246,"-")</f>
        <v>0.81818181818181823</v>
      </c>
      <c r="U1262" s="191">
        <f t="shared" si="1217"/>
        <v>32818.888888888891</v>
      </c>
      <c r="V1262" s="90">
        <f t="shared" si="1247"/>
        <v>7.4937552039966698E-3</v>
      </c>
      <c r="W1262" s="502"/>
      <c r="X1262" s="502"/>
      <c r="Y1262" s="104" t="s">
        <v>81</v>
      </c>
      <c r="Z1262" s="176">
        <v>392842</v>
      </c>
      <c r="AA1262" s="152">
        <f>IFERROR(Z1262/W1246,"-")</f>
        <v>8.6265338568429564E-2</v>
      </c>
      <c r="AB1262" s="275">
        <v>4</v>
      </c>
      <c r="AC1262" s="153">
        <f>IFERROR(AB1262/X1246,"-")</f>
        <v>0.8</v>
      </c>
      <c r="AD1262" s="191">
        <f t="shared" si="1218"/>
        <v>98210.5</v>
      </c>
      <c r="AE1262" s="90">
        <f t="shared" si="1248"/>
        <v>3.3305578684429643E-3</v>
      </c>
      <c r="AF1262" s="502"/>
      <c r="AG1262" s="502"/>
      <c r="AH1262" s="104" t="s">
        <v>81</v>
      </c>
      <c r="AI1262" s="176">
        <v>2656665</v>
      </c>
      <c r="AJ1262" s="152">
        <f>IFERROR(AI1262/AF1246,"-")</f>
        <v>0.23788146869364488</v>
      </c>
      <c r="AK1262" s="275">
        <v>14</v>
      </c>
      <c r="AL1262" s="153">
        <f>IFERROR(AK1262/AG1246,"-")</f>
        <v>0.875</v>
      </c>
      <c r="AM1262" s="191">
        <f t="shared" si="1219"/>
        <v>189761.78571428571</v>
      </c>
      <c r="AN1262" s="90">
        <f t="shared" si="1249"/>
        <v>1.1656952539550375E-2</v>
      </c>
      <c r="AO1262" s="502"/>
      <c r="AP1262" s="521"/>
      <c r="AQ1262" s="104" t="s">
        <v>81</v>
      </c>
      <c r="AR1262" s="174">
        <f t="shared" si="1214"/>
        <v>15525673</v>
      </c>
      <c r="AS1262" s="152">
        <f>IFERROR(AR1262/AO1246,"-")</f>
        <v>0.17995078197250658</v>
      </c>
      <c r="AT1262" s="184">
        <f t="shared" si="1215"/>
        <v>99</v>
      </c>
      <c r="AU1262" s="152">
        <f>IFERROR(AT1262/AP1246,"-")</f>
        <v>0.81147540983606559</v>
      </c>
      <c r="AV1262" s="191">
        <f t="shared" si="1220"/>
        <v>156824.97979797979</v>
      </c>
      <c r="AW1262" s="90">
        <f t="shared" si="1250"/>
        <v>8.2431307243963359E-2</v>
      </c>
      <c r="AX1262" s="98"/>
      <c r="AY1262" s="66"/>
      <c r="AZ1262" s="66"/>
      <c r="BA1262" s="66"/>
      <c r="BB1262" s="66"/>
      <c r="BC1262" s="66"/>
      <c r="BD1262" s="66"/>
      <c r="BE1262" s="66"/>
      <c r="BF1262" s="66"/>
      <c r="BG1262" s="66"/>
      <c r="BH1262" s="66"/>
      <c r="BI1262" s="66"/>
      <c r="BK1262" s="54"/>
      <c r="BL1262" s="54"/>
      <c r="BP1262" s="132"/>
      <c r="BQ1262" s="132"/>
      <c r="BR1262" s="132"/>
      <c r="BS1262" s="132"/>
      <c r="BU1262" s="66"/>
      <c r="BV1262" s="124"/>
    </row>
    <row r="1263" spans="2:77" s="54" customFormat="1" ht="14.25" customHeight="1" thickTop="1">
      <c r="B1263" s="528" t="s">
        <v>143</v>
      </c>
      <c r="C1263" s="529"/>
      <c r="D1263" s="496">
        <f>地区別_健診受診率!Y13</f>
        <v>1169607</v>
      </c>
      <c r="E1263" s="522">
        <f>地区別_EAT10別高齢者の疾病!E141</f>
        <v>56319891250</v>
      </c>
      <c r="F1263" s="522">
        <f>地区別_EAT10別高齢者の疾病!F141</f>
        <v>93159</v>
      </c>
      <c r="G1263" s="105" t="s">
        <v>144</v>
      </c>
      <c r="H1263" s="188">
        <f>地区別_EAT10別高齢者の疾病!H141</f>
        <v>989713759</v>
      </c>
      <c r="I1263" s="154">
        <f>地区別_EAT10別高齢者の疾病!I141</f>
        <v>1.7573076528268332E-2</v>
      </c>
      <c r="J1263" s="188">
        <f>地区別_EAT10別高齢者の疾病!J141</f>
        <v>16328</v>
      </c>
      <c r="K1263" s="154">
        <f>地区別_EAT10別高齢者の疾病!K141</f>
        <v>0.17527023690679377</v>
      </c>
      <c r="L1263" s="192">
        <f>地区別_EAT10別高齢者の疾病!L141</f>
        <v>60614.512432631062</v>
      </c>
      <c r="M1263" s="91">
        <f>地区別_EAT10別高齢者の疾病!M141</f>
        <v>1.3960244765976949E-2</v>
      </c>
      <c r="N1263" s="522">
        <f>地区別_EAT10別高齢者の疾病!N141</f>
        <v>8851096900</v>
      </c>
      <c r="O1263" s="522">
        <f>地区別_EAT10別高齢者の疾病!O141</f>
        <v>12843</v>
      </c>
      <c r="P1263" s="105" t="s">
        <v>144</v>
      </c>
      <c r="Q1263" s="188">
        <f>地区別_EAT10別高齢者の疾病!Q141</f>
        <v>154054295</v>
      </c>
      <c r="R1263" s="154">
        <f>地区別_EAT10別高齢者の疾病!R141</f>
        <v>1.7405107721733336E-2</v>
      </c>
      <c r="S1263" s="188">
        <f>地区別_EAT10別高齢者の疾病!S141</f>
        <v>2503</v>
      </c>
      <c r="T1263" s="154">
        <f>地区別_EAT10別高齢者の疾病!T141</f>
        <v>0.19489215915284591</v>
      </c>
      <c r="U1263" s="192">
        <f>地区別_EAT10別高齢者の疾病!U141</f>
        <v>61547.860567319214</v>
      </c>
      <c r="V1263" s="91">
        <f>地区別_EAT10別高齢者の疾病!V141</f>
        <v>2.1400350716095236E-3</v>
      </c>
      <c r="W1263" s="522">
        <f>地区別_EAT10別高齢者の疾病!W141</f>
        <v>4876935670</v>
      </c>
      <c r="X1263" s="522">
        <f>地区別_EAT10別高齢者の疾病!X141</f>
        <v>6900</v>
      </c>
      <c r="Y1263" s="105" t="s">
        <v>144</v>
      </c>
      <c r="Z1263" s="188">
        <f>地区別_EAT10別高齢者の疾病!Z141</f>
        <v>101400754</v>
      </c>
      <c r="AA1263" s="154">
        <f>地区別_EAT10別高齢者の疾病!AA141</f>
        <v>2.0791899024577457E-2</v>
      </c>
      <c r="AB1263" s="188">
        <f>地区別_EAT10別高齢者の疾病!AB141</f>
        <v>1504</v>
      </c>
      <c r="AC1263" s="154">
        <f>地区別_EAT10別高齢者の疾病!AC141</f>
        <v>0.21797101449275363</v>
      </c>
      <c r="AD1263" s="192">
        <f>地区別_EAT10別高齢者の疾病!AD141</f>
        <v>67420.714095744683</v>
      </c>
      <c r="AE1263" s="91">
        <f>地区別_EAT10別高齢者の疾病!AE141</f>
        <v>1.2859020166602971E-3</v>
      </c>
      <c r="AF1263" s="522">
        <f>地区別_EAT10別高齢者の疾病!AF141</f>
        <v>10483364160</v>
      </c>
      <c r="AG1263" s="522">
        <f>地区別_EAT10別高齢者の疾病!AG141</f>
        <v>12381</v>
      </c>
      <c r="AH1263" s="105" t="s">
        <v>144</v>
      </c>
      <c r="AI1263" s="188">
        <f>地区別_EAT10別高齢者の疾病!AI141</f>
        <v>243254547</v>
      </c>
      <c r="AJ1263" s="154">
        <f>地区別_EAT10別高齢者の疾病!AJ141</f>
        <v>2.3203863119451152E-2</v>
      </c>
      <c r="AK1263" s="188">
        <f>地区別_EAT10別高齢者の疾病!AK141</f>
        <v>3041</v>
      </c>
      <c r="AL1263" s="154">
        <f>地区別_EAT10別高齢者の疾病!AL141</f>
        <v>0.24561828608351507</v>
      </c>
      <c r="AM1263" s="192">
        <f>地区別_EAT10別高齢者の疾病!AM141</f>
        <v>79991.630055902657</v>
      </c>
      <c r="AN1263" s="91">
        <f>地区別_EAT10別高齢者の疾病!AN141</f>
        <v>2.6000186387393374E-3</v>
      </c>
      <c r="AO1263" s="522">
        <f>地区別_EAT10別高齢者の疾病!AO141</f>
        <v>80531287980</v>
      </c>
      <c r="AP1263" s="525">
        <f>地区別_EAT10別高齢者の疾病!AP141</f>
        <v>125283</v>
      </c>
      <c r="AQ1263" s="105" t="s">
        <v>144</v>
      </c>
      <c r="AR1263" s="188">
        <f>地区別_EAT10別高齢者の疾病!AR141</f>
        <v>1488423355</v>
      </c>
      <c r="AS1263" s="154">
        <f>地区別_EAT10別高齢者の疾病!AS141</f>
        <v>1.8482547495945315E-2</v>
      </c>
      <c r="AT1263" s="188">
        <f>地区別_EAT10別高齢者の疾病!AT141</f>
        <v>23376</v>
      </c>
      <c r="AU1263" s="154">
        <f>地区別_EAT10別高齢者の疾病!AU141</f>
        <v>0.18658557026891118</v>
      </c>
      <c r="AV1263" s="192">
        <f>地区別_EAT10別高齢者の疾病!AV141</f>
        <v>63673.141469883638</v>
      </c>
      <c r="AW1263" s="91">
        <f>地区別_EAT10別高齢者の疾病!AW141</f>
        <v>1.9986200492986106E-2</v>
      </c>
      <c r="AX1263" s="119"/>
      <c r="AY1263" s="69"/>
      <c r="AZ1263" s="69"/>
      <c r="BA1263" s="69"/>
      <c r="BB1263" s="69"/>
      <c r="BC1263" s="69"/>
      <c r="BD1263" s="69"/>
      <c r="BE1263" s="69"/>
      <c r="BF1263" s="69"/>
      <c r="BG1263" s="69"/>
      <c r="BH1263" s="69"/>
      <c r="BI1263" s="69"/>
      <c r="BP1263" s="133"/>
      <c r="BQ1263" s="133"/>
      <c r="BR1263" s="133"/>
      <c r="BS1263" s="133"/>
      <c r="BU1263" s="66"/>
      <c r="BV1263" s="124"/>
      <c r="BX1263" s="10"/>
      <c r="BY1263" s="10"/>
    </row>
    <row r="1264" spans="2:77" s="54" customFormat="1" ht="14.25" customHeight="1">
      <c r="B1264" s="530"/>
      <c r="C1264" s="531"/>
      <c r="D1264" s="494"/>
      <c r="E1264" s="523"/>
      <c r="F1264" s="523"/>
      <c r="G1264" s="106" t="s">
        <v>145</v>
      </c>
      <c r="H1264" s="189">
        <f>地区別_EAT10別高齢者の疾病!H142</f>
        <v>1319067020</v>
      </c>
      <c r="I1264" s="155">
        <f>地区別_EAT10別高齢者の疾病!I142</f>
        <v>2.3420979528258588E-2</v>
      </c>
      <c r="J1264" s="189">
        <f>地区別_EAT10別高齢者の疾病!J142</f>
        <v>22672</v>
      </c>
      <c r="K1264" s="155">
        <f>地区別_EAT10別高齢者の疾病!K142</f>
        <v>0.24336886398522956</v>
      </c>
      <c r="L1264" s="193">
        <f>地区別_EAT10別高齢者の疾病!L142</f>
        <v>58180.443719124909</v>
      </c>
      <c r="M1264" s="92">
        <f>地区別_EAT10別高齢者の疾病!M142</f>
        <v>1.9384288910719583E-2</v>
      </c>
      <c r="N1264" s="523"/>
      <c r="O1264" s="523"/>
      <c r="P1264" s="106" t="s">
        <v>145</v>
      </c>
      <c r="Q1264" s="189">
        <f>地区別_EAT10別高齢者の疾病!Q142</f>
        <v>203650737</v>
      </c>
      <c r="R1264" s="155">
        <f>地区別_EAT10別高齢者の疾病!R142</f>
        <v>2.3008530953943122E-2</v>
      </c>
      <c r="S1264" s="189">
        <f>地区別_EAT10別高齢者の疾病!S142</f>
        <v>3421</v>
      </c>
      <c r="T1264" s="155">
        <f>地区別_EAT10別高齢者の疾病!T142</f>
        <v>0.26637078564198396</v>
      </c>
      <c r="U1264" s="193">
        <f>地区別_EAT10別高齢者の疾病!U142</f>
        <v>59529.592809120142</v>
      </c>
      <c r="V1264" s="92">
        <f>地区別_EAT10別高齢者の疾病!V142</f>
        <v>2.9249140950763802E-3</v>
      </c>
      <c r="W1264" s="523"/>
      <c r="X1264" s="523"/>
      <c r="Y1264" s="106" t="s">
        <v>145</v>
      </c>
      <c r="Z1264" s="189">
        <f>地区別_EAT10別高齢者の疾病!Z142</f>
        <v>138868766</v>
      </c>
      <c r="AA1264" s="155">
        <f>地区別_EAT10別高齢者の疾病!AA142</f>
        <v>2.8474594580822101E-2</v>
      </c>
      <c r="AB1264" s="189">
        <f>地区別_EAT10別高齢者の疾病!AB142</f>
        <v>1967</v>
      </c>
      <c r="AC1264" s="155">
        <f>地区別_EAT10別高齢者の疾病!AC142</f>
        <v>0.28507246376811596</v>
      </c>
      <c r="AD1264" s="193">
        <f>地区別_EAT10別高齢者の疾病!AD142</f>
        <v>70599.270971021862</v>
      </c>
      <c r="AE1264" s="92">
        <f>地区別_EAT10別高齢者の疾病!AE142</f>
        <v>1.6817614805656944E-3</v>
      </c>
      <c r="AF1264" s="523"/>
      <c r="AG1264" s="523"/>
      <c r="AH1264" s="106" t="s">
        <v>145</v>
      </c>
      <c r="AI1264" s="189">
        <f>地区別_EAT10別高齢者の疾病!AI142</f>
        <v>276246391</v>
      </c>
      <c r="AJ1264" s="155">
        <f>地区別_EAT10別高齢者の疾病!AJ142</f>
        <v>2.6350929604643247E-2</v>
      </c>
      <c r="AK1264" s="189">
        <f>地区別_EAT10別高齢者の疾病!AK142</f>
        <v>3808</v>
      </c>
      <c r="AL1264" s="155">
        <f>地区別_EAT10別高齢者の疾病!AL142</f>
        <v>0.3075680478152007</v>
      </c>
      <c r="AM1264" s="193">
        <f>地区別_EAT10別高齢者の疾病!AM142</f>
        <v>72543.695115546216</v>
      </c>
      <c r="AN1264" s="92">
        <f>地区別_EAT10別高齢者の疾病!AN142</f>
        <v>3.2557944677143692E-3</v>
      </c>
      <c r="AO1264" s="523"/>
      <c r="AP1264" s="526"/>
      <c r="AQ1264" s="106" t="s">
        <v>145</v>
      </c>
      <c r="AR1264" s="189">
        <f>地区別_EAT10別高齢者の疾病!AR142</f>
        <v>1937832914</v>
      </c>
      <c r="AS1264" s="155">
        <f>地区別_EAT10別高齢者の疾病!AS142</f>
        <v>2.4063105938169797E-2</v>
      </c>
      <c r="AT1264" s="189">
        <f>地区別_EAT10別高齢者の疾病!AT142</f>
        <v>31868</v>
      </c>
      <c r="AU1264" s="155">
        <f>地区別_EAT10別高齢者の疾病!AU142</f>
        <v>0.254368110597607</v>
      </c>
      <c r="AV1264" s="193">
        <f>地区別_EAT10別高齢者の疾病!AV142</f>
        <v>60808.112024601483</v>
      </c>
      <c r="AW1264" s="92">
        <f>地区別_EAT10別高齢者の疾病!AW142</f>
        <v>2.7246758954076026E-2</v>
      </c>
      <c r="AX1264" s="11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P1264" s="133"/>
      <c r="BQ1264" s="133"/>
      <c r="BR1264" s="133"/>
      <c r="BS1264" s="133"/>
      <c r="BU1264" s="66"/>
      <c r="BV1264" s="124"/>
      <c r="BX1264" s="10"/>
      <c r="BY1264" s="10"/>
    </row>
    <row r="1265" spans="2:77" s="54" customFormat="1" ht="14.25" customHeight="1">
      <c r="B1265" s="530"/>
      <c r="C1265" s="531"/>
      <c r="D1265" s="494"/>
      <c r="E1265" s="523"/>
      <c r="F1265" s="523"/>
      <c r="G1265" s="107" t="s">
        <v>146</v>
      </c>
      <c r="H1265" s="189">
        <f>地区別_EAT10別高齢者の疾病!H143</f>
        <v>1256352787</v>
      </c>
      <c r="I1265" s="155">
        <f>地区別_EAT10別高齢者の疾病!I143</f>
        <v>2.2307443411478535E-2</v>
      </c>
      <c r="J1265" s="189">
        <f>地区別_EAT10別高齢者の疾病!J143</f>
        <v>26399</v>
      </c>
      <c r="K1265" s="155">
        <f>地区別_EAT10別高齢者の疾病!K143</f>
        <v>0.28337573396021853</v>
      </c>
      <c r="L1265" s="193">
        <f>地区別_EAT10別高齢者の疾病!L143</f>
        <v>47590.923406189628</v>
      </c>
      <c r="M1265" s="92">
        <f>地区別_EAT10別高齢者の疾病!M143</f>
        <v>2.2570829346951583E-2</v>
      </c>
      <c r="N1265" s="523"/>
      <c r="O1265" s="523"/>
      <c r="P1265" s="107" t="s">
        <v>146</v>
      </c>
      <c r="Q1265" s="189">
        <f>地区別_EAT10別高齢者の疾病!Q143</f>
        <v>201036538</v>
      </c>
      <c r="R1265" s="155">
        <f>地区別_EAT10別高齢者の疾病!R143</f>
        <v>2.2713177843528071E-2</v>
      </c>
      <c r="S1265" s="189">
        <f>地区別_EAT10別高齢者の疾病!S143</f>
        <v>3996</v>
      </c>
      <c r="T1265" s="155">
        <f>地区別_EAT10別高齢者の疾病!T143</f>
        <v>0.31114225648213034</v>
      </c>
      <c r="U1265" s="193">
        <f>地区別_EAT10別高齢者の疾病!U143</f>
        <v>50309.443943943945</v>
      </c>
      <c r="V1265" s="92">
        <f>地区別_EAT10別高齢者の疾病!V143</f>
        <v>3.4165322197969063E-3</v>
      </c>
      <c r="W1265" s="523"/>
      <c r="X1265" s="523"/>
      <c r="Y1265" s="107" t="s">
        <v>146</v>
      </c>
      <c r="Z1265" s="189">
        <f>地区別_EAT10別高齢者の疾病!Z143</f>
        <v>97575742</v>
      </c>
      <c r="AA1265" s="155">
        <f>地区別_EAT10別高齢者の疾病!AA143</f>
        <v>2.0007592595536534E-2</v>
      </c>
      <c r="AB1265" s="189">
        <f>地区別_EAT10別高齢者の疾病!AB143</f>
        <v>2191</v>
      </c>
      <c r="AC1265" s="155">
        <f>地区別_EAT10別高齢者の疾病!AC143</f>
        <v>0.317536231884058</v>
      </c>
      <c r="AD1265" s="193">
        <f>地区別_EAT10別高齢者の疾病!AD143</f>
        <v>44534.797809219534</v>
      </c>
      <c r="AE1265" s="92">
        <f>地区別_EAT10別高齢者の疾病!AE143</f>
        <v>1.8732788021959513E-3</v>
      </c>
      <c r="AF1265" s="523"/>
      <c r="AG1265" s="523"/>
      <c r="AH1265" s="107" t="s">
        <v>146</v>
      </c>
      <c r="AI1265" s="189">
        <f>地区別_EAT10別高齢者の疾病!AI143</f>
        <v>167816943</v>
      </c>
      <c r="AJ1265" s="155">
        <f>地区別_EAT10別高齢者の疾病!AJ143</f>
        <v>1.6007928412934191E-2</v>
      </c>
      <c r="AK1265" s="189">
        <f>地区別_EAT10別高齢者の疾病!AK143</f>
        <v>3789</v>
      </c>
      <c r="AL1265" s="155">
        <f>地区別_EAT10別高齢者の疾病!AL143</f>
        <v>0.30603343833292951</v>
      </c>
      <c r="AM1265" s="193">
        <f>地区別_EAT10別高齢者の疾病!AM143</f>
        <v>44290.562945368169</v>
      </c>
      <c r="AN1265" s="92">
        <f>地区別_EAT10別高齢者の疾病!AN143</f>
        <v>3.2395496948975167E-3</v>
      </c>
      <c r="AO1265" s="523"/>
      <c r="AP1265" s="526"/>
      <c r="AQ1265" s="107" t="s">
        <v>146</v>
      </c>
      <c r="AR1265" s="189">
        <f>地区別_EAT10別高齢者の疾病!AR143</f>
        <v>1722782010</v>
      </c>
      <c r="AS1265" s="155">
        <f>地区別_EAT10別高齢者の疾病!AS143</f>
        <v>2.1392704043524724E-2</v>
      </c>
      <c r="AT1265" s="189">
        <f>地区別_EAT10別高齢者の疾病!AT143</f>
        <v>36375</v>
      </c>
      <c r="AU1265" s="155">
        <f>地区別_EAT10別高齢者の疾病!AU143</f>
        <v>0.29034266420823257</v>
      </c>
      <c r="AV1265" s="193">
        <f>地区別_EAT10別高齢者の疾病!AV143</f>
        <v>47361.704742268041</v>
      </c>
      <c r="AW1265" s="92">
        <f>地区別_EAT10別高齢者の疾病!AW143</f>
        <v>3.1100190063841956E-2</v>
      </c>
      <c r="AX1265" s="11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P1265" s="133"/>
      <c r="BQ1265" s="133"/>
      <c r="BR1265" s="133"/>
      <c r="BS1265" s="133"/>
      <c r="BU1265" s="66"/>
      <c r="BV1265" s="124"/>
      <c r="BX1265" s="10"/>
      <c r="BY1265" s="10"/>
    </row>
    <row r="1266" spans="2:77" s="54" customFormat="1" ht="14.25" customHeight="1">
      <c r="B1266" s="530"/>
      <c r="C1266" s="531"/>
      <c r="D1266" s="494"/>
      <c r="E1266" s="523"/>
      <c r="F1266" s="523"/>
      <c r="G1266" s="107" t="s">
        <v>147</v>
      </c>
      <c r="H1266" s="189">
        <f>地区別_EAT10別高齢者の疾病!H144</f>
        <v>185871120</v>
      </c>
      <c r="I1266" s="155">
        <f>地区別_EAT10別高齢者の疾病!I144</f>
        <v>3.3002748385100975E-3</v>
      </c>
      <c r="J1266" s="189">
        <f>地区別_EAT10別高齢者の疾病!J144</f>
        <v>4002</v>
      </c>
      <c r="K1266" s="155">
        <f>地区別_EAT10別高齢者の疾病!K144</f>
        <v>4.2958812353073778E-2</v>
      </c>
      <c r="L1266" s="193">
        <f>地区別_EAT10別高齢者の疾病!L144</f>
        <v>46444.557721139434</v>
      </c>
      <c r="M1266" s="92">
        <f>地区別_EAT10別高齢者の疾病!M144</f>
        <v>3.4216621480548594E-3</v>
      </c>
      <c r="N1266" s="523"/>
      <c r="O1266" s="523"/>
      <c r="P1266" s="107" t="s">
        <v>147</v>
      </c>
      <c r="Q1266" s="189">
        <f>地区別_EAT10別高齢者の疾病!Q144</f>
        <v>24357065</v>
      </c>
      <c r="R1266" s="155">
        <f>地区別_EAT10別高齢者の疾病!R144</f>
        <v>2.7518696580985345E-3</v>
      </c>
      <c r="S1266" s="189">
        <f>地区別_EAT10別高齢者の疾病!S144</f>
        <v>607</v>
      </c>
      <c r="T1266" s="155">
        <f>地区別_EAT10別高齢者の疾病!T144</f>
        <v>4.7263100521684961E-2</v>
      </c>
      <c r="U1266" s="193">
        <f>地区別_EAT10別高齢者の疾病!U144</f>
        <v>40126.960461285009</v>
      </c>
      <c r="V1266" s="92">
        <f>地区別_EAT10別高齢者の疾病!V144</f>
        <v>5.1897774209627679E-4</v>
      </c>
      <c r="W1266" s="523"/>
      <c r="X1266" s="523"/>
      <c r="Y1266" s="107" t="s">
        <v>147</v>
      </c>
      <c r="Z1266" s="189">
        <f>地区別_EAT10別高齢者の疾病!Z144</f>
        <v>13431030</v>
      </c>
      <c r="AA1266" s="155">
        <f>地区別_EAT10別高齢者の疾病!AA144</f>
        <v>2.7539895764095656E-3</v>
      </c>
      <c r="AB1266" s="189">
        <f>地区別_EAT10別高齢者の疾病!AB144</f>
        <v>344</v>
      </c>
      <c r="AC1266" s="155">
        <f>地区別_EAT10別高齢者の疾病!AC144</f>
        <v>4.9855072463768114E-2</v>
      </c>
      <c r="AD1266" s="193">
        <f>地区別_EAT10別高齢者の疾病!AD144</f>
        <v>39043.691860465115</v>
      </c>
      <c r="AE1266" s="92">
        <f>地区別_EAT10別高齢者の疾病!AE144</f>
        <v>2.9411588678932325E-4</v>
      </c>
      <c r="AF1266" s="523"/>
      <c r="AG1266" s="523"/>
      <c r="AH1266" s="107" t="s">
        <v>147</v>
      </c>
      <c r="AI1266" s="189">
        <f>地区別_EAT10別高齢者の疾病!AI144</f>
        <v>18762325</v>
      </c>
      <c r="AJ1266" s="155">
        <f>地区別_EAT10別高齢者の疾病!AJ144</f>
        <v>1.7897236720621562E-3</v>
      </c>
      <c r="AK1266" s="189">
        <f>地区別_EAT10別高齢者の疾病!AK144</f>
        <v>601</v>
      </c>
      <c r="AL1266" s="155">
        <f>地区別_EAT10別高齢者の疾病!AL144</f>
        <v>4.8542120991842339E-2</v>
      </c>
      <c r="AM1266" s="193">
        <f>地区別_EAT10別高齢者の疾病!AM144</f>
        <v>31218.510815307822</v>
      </c>
      <c r="AN1266" s="92">
        <f>地区別_EAT10別高齢者の疾病!AN144</f>
        <v>5.1384781383832345E-4</v>
      </c>
      <c r="AO1266" s="523"/>
      <c r="AP1266" s="526"/>
      <c r="AQ1266" s="107" t="s">
        <v>147</v>
      </c>
      <c r="AR1266" s="189">
        <f>地区別_EAT10別高齢者の疾病!AR144</f>
        <v>242421540</v>
      </c>
      <c r="AS1266" s="155">
        <f>地区別_EAT10別高齢者の疾病!AS144</f>
        <v>3.0102776955486612E-3</v>
      </c>
      <c r="AT1266" s="189">
        <f>地区別_EAT10別高齢者の疾病!AT144</f>
        <v>5554</v>
      </c>
      <c r="AU1266" s="155">
        <f>地区別_EAT10別高齢者の疾病!AU144</f>
        <v>4.4331633182474878E-2</v>
      </c>
      <c r="AV1266" s="193">
        <f>地区別_EAT10別高齢者の疾病!AV144</f>
        <v>43648.098667626939</v>
      </c>
      <c r="AW1266" s="92">
        <f>地区別_EAT10別高齢者の疾病!AW144</f>
        <v>4.7486035907787832E-3</v>
      </c>
      <c r="AX1266" s="11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P1266" s="133"/>
      <c r="BQ1266" s="133"/>
      <c r="BR1266" s="133"/>
      <c r="BS1266" s="133"/>
      <c r="BU1266" s="66"/>
      <c r="BV1266" s="124"/>
      <c r="BX1266" s="10"/>
      <c r="BY1266" s="10"/>
    </row>
    <row r="1267" spans="2:77" s="54" customFormat="1" ht="14.25" customHeight="1">
      <c r="B1267" s="530"/>
      <c r="C1267" s="531"/>
      <c r="D1267" s="494"/>
      <c r="E1267" s="523"/>
      <c r="F1267" s="523"/>
      <c r="G1267" s="107" t="s">
        <v>148</v>
      </c>
      <c r="H1267" s="189">
        <f>地区別_EAT10別高齢者の疾病!H145</f>
        <v>1483823057</v>
      </c>
      <c r="I1267" s="155">
        <f>地区別_EAT10別高齢者の疾病!I145</f>
        <v>2.6346340947524468E-2</v>
      </c>
      <c r="J1267" s="189">
        <f>地区別_EAT10別高齢者の疾病!J145</f>
        <v>30097</v>
      </c>
      <c r="K1267" s="155">
        <f>地区別_EAT10別高齢者の疾病!K145</f>
        <v>0.32307130819351859</v>
      </c>
      <c r="L1267" s="193">
        <f>地区別_EAT10別高齢者の疾病!L145</f>
        <v>49301.360833305647</v>
      </c>
      <c r="M1267" s="92">
        <f>地区別_EAT10別高齢者の疾病!M145</f>
        <v>2.5732575129936808E-2</v>
      </c>
      <c r="N1267" s="523"/>
      <c r="O1267" s="523"/>
      <c r="P1267" s="107" t="s">
        <v>148</v>
      </c>
      <c r="Q1267" s="189">
        <f>地区別_EAT10別高齢者の疾病!Q145</f>
        <v>223735174</v>
      </c>
      <c r="R1267" s="155">
        <f>地区別_EAT10別高齢者の疾病!R145</f>
        <v>2.5277677617561729E-2</v>
      </c>
      <c r="S1267" s="189">
        <f>地区別_EAT10別高齢者の疾病!S145</f>
        <v>4774</v>
      </c>
      <c r="T1267" s="155">
        <f>地区別_EAT10別高齢者の疾病!T145</f>
        <v>0.37172000311453712</v>
      </c>
      <c r="U1267" s="193">
        <f>地区別_EAT10別高齢者の疾病!U145</f>
        <v>46865.348554671138</v>
      </c>
      <c r="V1267" s="92">
        <f>地区別_EAT10別高齢者の疾病!V145</f>
        <v>4.0817129172448525E-3</v>
      </c>
      <c r="W1267" s="523"/>
      <c r="X1267" s="523"/>
      <c r="Y1267" s="107" t="s">
        <v>148</v>
      </c>
      <c r="Z1267" s="189">
        <f>地区別_EAT10別高齢者の疾病!Z145</f>
        <v>120426903</v>
      </c>
      <c r="AA1267" s="155">
        <f>地区別_EAT10別高齢者の疾病!AA145</f>
        <v>2.4693149786820953E-2</v>
      </c>
      <c r="AB1267" s="189">
        <f>地区別_EAT10別高齢者の疾病!AB145</f>
        <v>2682</v>
      </c>
      <c r="AC1267" s="155">
        <f>地区別_EAT10別高齢者の疾病!AC145</f>
        <v>0.38869565217391305</v>
      </c>
      <c r="AD1267" s="193">
        <f>地区別_EAT10別高齢者の疾病!AD145</f>
        <v>44901.902684563756</v>
      </c>
      <c r="AE1267" s="92">
        <f>地区別_EAT10別高齢者の疾病!AE145</f>
        <v>2.2930779313051308E-3</v>
      </c>
      <c r="AF1267" s="523"/>
      <c r="AG1267" s="523"/>
      <c r="AH1267" s="107" t="s">
        <v>148</v>
      </c>
      <c r="AI1267" s="189">
        <f>地区別_EAT10別高齢者の疾病!AI145</f>
        <v>257527651</v>
      </c>
      <c r="AJ1267" s="155">
        <f>地区別_EAT10別高齢者の疾病!AJ145</f>
        <v>2.4565363472024995E-2</v>
      </c>
      <c r="AK1267" s="189">
        <f>地区別_EAT10別高齢者の疾病!AK145</f>
        <v>4936</v>
      </c>
      <c r="AL1267" s="155">
        <f>地区別_EAT10別高齢者の疾病!AL145</f>
        <v>0.39867538971003957</v>
      </c>
      <c r="AM1267" s="193">
        <f>地区別_EAT10別高齢者の疾病!AM145</f>
        <v>52173.349068071315</v>
      </c>
      <c r="AN1267" s="92">
        <f>地区別_EAT10別高齢者の疾病!AN145</f>
        <v>4.2202209802095917E-3</v>
      </c>
      <c r="AO1267" s="523"/>
      <c r="AP1267" s="526"/>
      <c r="AQ1267" s="107" t="s">
        <v>148</v>
      </c>
      <c r="AR1267" s="189">
        <f>地区別_EAT10別高齢者の疾病!AR145</f>
        <v>2085512785</v>
      </c>
      <c r="AS1267" s="155">
        <f>地区別_EAT10別高齢者の疾病!AS145</f>
        <v>2.5896925745406411E-2</v>
      </c>
      <c r="AT1267" s="189">
        <f>地区別_EAT10別高齢者の疾病!AT145</f>
        <v>42489</v>
      </c>
      <c r="AU1267" s="155">
        <f>地区別_EAT10別高齢者の疾病!AU145</f>
        <v>0.33914417758195448</v>
      </c>
      <c r="AV1267" s="193">
        <f>地区別_EAT10別高齢者の疾病!AV145</f>
        <v>49083.593047612325</v>
      </c>
      <c r="AW1267" s="92">
        <f>地区別_EAT10別高齢者の疾病!AW145</f>
        <v>3.6327586958696381E-2</v>
      </c>
      <c r="AX1267" s="11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P1267" s="133"/>
      <c r="BQ1267" s="133"/>
      <c r="BR1267" s="133"/>
      <c r="BS1267" s="133"/>
      <c r="BU1267" s="66"/>
      <c r="BV1267" s="124"/>
      <c r="BX1267" s="10"/>
      <c r="BY1267" s="10"/>
    </row>
    <row r="1268" spans="2:77" s="54" customFormat="1" ht="14.25" customHeight="1">
      <c r="B1268" s="530"/>
      <c r="C1268" s="531"/>
      <c r="D1268" s="494"/>
      <c r="E1268" s="523"/>
      <c r="F1268" s="523"/>
      <c r="G1268" s="107" t="s">
        <v>149</v>
      </c>
      <c r="H1268" s="189">
        <f>地区別_EAT10別高齢者の疾病!H146</f>
        <v>2157490813</v>
      </c>
      <c r="I1268" s="155">
        <f>地区別_EAT10別高齢者の疾病!I146</f>
        <v>3.830779437096303E-2</v>
      </c>
      <c r="J1268" s="189">
        <f>地区別_EAT10別高齢者の疾病!J146</f>
        <v>33369</v>
      </c>
      <c r="K1268" s="155">
        <f>地区別_EAT10別高齢者の疾病!K146</f>
        <v>0.35819405532476734</v>
      </c>
      <c r="L1268" s="193">
        <f>地区別_EAT10別高齢者の疾病!L146</f>
        <v>64655.542959033832</v>
      </c>
      <c r="M1268" s="92">
        <f>地区別_EAT10別高齢者の疾病!M146</f>
        <v>2.8530096006607348E-2</v>
      </c>
      <c r="N1268" s="523"/>
      <c r="O1268" s="523"/>
      <c r="P1268" s="107" t="s">
        <v>149</v>
      </c>
      <c r="Q1268" s="189">
        <f>地区別_EAT10別高齢者の疾病!Q146</f>
        <v>348741850</v>
      </c>
      <c r="R1268" s="155">
        <f>地区別_EAT10別高齢者の疾病!R146</f>
        <v>3.940097526217344E-2</v>
      </c>
      <c r="S1268" s="189">
        <f>地区別_EAT10別高齢者の疾病!S146</f>
        <v>5195</v>
      </c>
      <c r="T1268" s="155">
        <f>地区別_EAT10別高齢者の疾病!T146</f>
        <v>0.40450050611227906</v>
      </c>
      <c r="U1268" s="193">
        <f>地区別_EAT10別高齢者の疾病!U146</f>
        <v>67130.288739172276</v>
      </c>
      <c r="V1268" s="92">
        <f>地区別_EAT10別高齢者の疾病!V146</f>
        <v>4.4416628833445762E-3</v>
      </c>
      <c r="W1268" s="523"/>
      <c r="X1268" s="523"/>
      <c r="Y1268" s="107" t="s">
        <v>149</v>
      </c>
      <c r="Z1268" s="189">
        <f>地区別_EAT10別高齢者の疾病!Z146</f>
        <v>194220097</v>
      </c>
      <c r="AA1268" s="155">
        <f>地区別_EAT10別高齢者の疾病!AA146</f>
        <v>3.9824207277271713E-2</v>
      </c>
      <c r="AB1268" s="189">
        <f>地区別_EAT10別高齢者の疾病!AB146</f>
        <v>2808</v>
      </c>
      <c r="AC1268" s="155">
        <f>地区別_EAT10別高齢者の疾病!AC146</f>
        <v>0.40695652173913044</v>
      </c>
      <c r="AD1268" s="193">
        <f>地区別_EAT10別高齢者の疾病!AD146</f>
        <v>69166.701210826213</v>
      </c>
      <c r="AE1268" s="92">
        <f>地区別_EAT10別高齢者の疾病!AE146</f>
        <v>2.4008064247221504E-3</v>
      </c>
      <c r="AF1268" s="523"/>
      <c r="AG1268" s="523"/>
      <c r="AH1268" s="107" t="s">
        <v>149</v>
      </c>
      <c r="AI1268" s="189">
        <f>地区別_EAT10別高齢者の疾病!AI146</f>
        <v>367889743</v>
      </c>
      <c r="AJ1268" s="155">
        <f>地区別_EAT10別高齢者の疾病!AJ146</f>
        <v>3.5092718080299901E-2</v>
      </c>
      <c r="AK1268" s="189">
        <f>地区別_EAT10別高齢者の疾病!AK146</f>
        <v>5068</v>
      </c>
      <c r="AL1268" s="155">
        <f>地区別_EAT10別高齢者の疾病!AL146</f>
        <v>0.40933688716581862</v>
      </c>
      <c r="AM1268" s="193">
        <f>地区別_EAT10別高齢者の疾病!AM146</f>
        <v>72590.714877663777</v>
      </c>
      <c r="AN1268" s="92">
        <f>地区別_EAT10別高齢者の疾病!AN146</f>
        <v>4.3330794018845648E-3</v>
      </c>
      <c r="AO1268" s="523"/>
      <c r="AP1268" s="526"/>
      <c r="AQ1268" s="107" t="s">
        <v>149</v>
      </c>
      <c r="AR1268" s="189">
        <f>地区別_EAT10別高齢者の疾病!AR146</f>
        <v>3068342503</v>
      </c>
      <c r="AS1268" s="155">
        <f>地区別_EAT10別高齢者の疾病!AS146</f>
        <v>3.8101247104877112E-2</v>
      </c>
      <c r="AT1268" s="189">
        <f>地区別_EAT10別高齢者の疾病!AT146</f>
        <v>46440</v>
      </c>
      <c r="AU1268" s="155">
        <f>地区別_EAT10別高齢者の疾病!AU146</f>
        <v>0.37068077871698474</v>
      </c>
      <c r="AV1268" s="193">
        <f>地区別_EAT10別高齢者の疾病!AV146</f>
        <v>66071.113329026703</v>
      </c>
      <c r="AW1268" s="92">
        <f>地区別_EAT10別高齢者の疾病!AW146</f>
        <v>3.9705644716558637E-2</v>
      </c>
      <c r="AX1268" s="11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P1268" s="133"/>
      <c r="BQ1268" s="133"/>
      <c r="BR1268" s="133"/>
      <c r="BS1268" s="133"/>
      <c r="BU1268" s="66"/>
      <c r="BV1268" s="124"/>
      <c r="BX1268" s="10"/>
      <c r="BY1268" s="10"/>
    </row>
    <row r="1269" spans="2:77" s="54" customFormat="1" ht="14.25" customHeight="1">
      <c r="B1269" s="530"/>
      <c r="C1269" s="531"/>
      <c r="D1269" s="494"/>
      <c r="E1269" s="523"/>
      <c r="F1269" s="523"/>
      <c r="G1269" s="107" t="s">
        <v>150</v>
      </c>
      <c r="H1269" s="189">
        <f>地区別_EAT10別高齢者の疾病!H147</f>
        <v>1383420374</v>
      </c>
      <c r="I1269" s="155">
        <f>地区別_EAT10別高齢者の疾病!I147</f>
        <v>2.4563619412173492E-2</v>
      </c>
      <c r="J1269" s="189">
        <f>地区別_EAT10別高齢者の疾病!J147</f>
        <v>8874</v>
      </c>
      <c r="K1269" s="155">
        <f>地区別_EAT10別高齢者の疾病!K147</f>
        <v>9.5256496956815762E-2</v>
      </c>
      <c r="L1269" s="193">
        <f>地区別_EAT10別高齢者の疾病!L147</f>
        <v>155895.91773720982</v>
      </c>
      <c r="M1269" s="92">
        <f>地区別_EAT10別高齢者の疾病!M147</f>
        <v>7.5871638935129495E-3</v>
      </c>
      <c r="N1269" s="523"/>
      <c r="O1269" s="523"/>
      <c r="P1269" s="107" t="s">
        <v>150</v>
      </c>
      <c r="Q1269" s="189">
        <f>地区別_EAT10別高齢者の疾病!Q147</f>
        <v>232987918</v>
      </c>
      <c r="R1269" s="155">
        <f>地区別_EAT10別高齢者の疾病!R147</f>
        <v>2.6323055846332447E-2</v>
      </c>
      <c r="S1269" s="189">
        <f>地区別_EAT10別高齢者の疾病!S147</f>
        <v>1428</v>
      </c>
      <c r="T1269" s="155">
        <f>地区別_EAT10別高齢者の疾病!T147</f>
        <v>0.1111889745386592</v>
      </c>
      <c r="U1269" s="193">
        <f>地区別_EAT10別高齢者の疾病!U147</f>
        <v>163156.80532212884</v>
      </c>
      <c r="V1269" s="92">
        <f>地区別_EAT10別高齢者の疾病!V147</f>
        <v>1.2209229253928883E-3</v>
      </c>
      <c r="W1269" s="523"/>
      <c r="X1269" s="523"/>
      <c r="Y1269" s="107" t="s">
        <v>150</v>
      </c>
      <c r="Z1269" s="189">
        <f>地区別_EAT10別高齢者の疾病!Z147</f>
        <v>127417541</v>
      </c>
      <c r="AA1269" s="155">
        <f>地区別_EAT10別高齢者の疾病!AA147</f>
        <v>2.6126557662795664E-2</v>
      </c>
      <c r="AB1269" s="189">
        <f>地区別_EAT10別高齢者の疾病!AB147</f>
        <v>841</v>
      </c>
      <c r="AC1269" s="155">
        <f>地区別_EAT10別高齢者の疾病!AC147</f>
        <v>0.1218840579710145</v>
      </c>
      <c r="AD1269" s="193">
        <f>地区別_EAT10別高齢者の疾病!AD147</f>
        <v>151507.18311533888</v>
      </c>
      <c r="AE1269" s="92">
        <f>地区別_EAT10別高齢者の疾病!AE147</f>
        <v>7.1904494415645599E-4</v>
      </c>
      <c r="AF1269" s="523"/>
      <c r="AG1269" s="523"/>
      <c r="AH1269" s="107" t="s">
        <v>150</v>
      </c>
      <c r="AI1269" s="189">
        <f>地区別_EAT10別高齢者の疾病!AI147</f>
        <v>299315904</v>
      </c>
      <c r="AJ1269" s="155">
        <f>地区別_EAT10別高齢者の疾病!AJ147</f>
        <v>2.8551512609097423E-2</v>
      </c>
      <c r="AK1269" s="189">
        <f>地区別_EAT10別高齢者の疾病!AK147</f>
        <v>1766</v>
      </c>
      <c r="AL1269" s="155">
        <f>地区別_EAT10別高齢者の疾病!AL147</f>
        <v>0.14263791293110412</v>
      </c>
      <c r="AM1269" s="193">
        <f>地区別_EAT10別高齢者の疾病!AM147</f>
        <v>169488.05436013589</v>
      </c>
      <c r="AN1269" s="92">
        <f>地区別_EAT10別高齢者の疾病!AN147</f>
        <v>1.5099088839242584E-3</v>
      </c>
      <c r="AO1269" s="523"/>
      <c r="AP1269" s="526"/>
      <c r="AQ1269" s="107" t="s">
        <v>150</v>
      </c>
      <c r="AR1269" s="189">
        <f>地区別_EAT10別高齢者の疾病!AR147</f>
        <v>2043141737</v>
      </c>
      <c r="AS1269" s="155">
        <f>地区別_EAT10別高齢者の疾病!AS147</f>
        <v>2.5370781819699886E-2</v>
      </c>
      <c r="AT1269" s="189">
        <f>地区別_EAT10別高齢者の疾病!AT147</f>
        <v>12909</v>
      </c>
      <c r="AU1269" s="155">
        <f>地区別_EAT10別高齢者の疾病!AU147</f>
        <v>0.10303872033715668</v>
      </c>
      <c r="AV1269" s="193">
        <f>地区別_EAT10別高齢者の疾病!AV147</f>
        <v>158272.65760322256</v>
      </c>
      <c r="AW1269" s="92">
        <f>地区別_EAT10別高齢者の疾病!AW147</f>
        <v>1.1037040646986553E-2</v>
      </c>
      <c r="AX1269" s="11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P1269" s="133"/>
      <c r="BQ1269" s="133"/>
      <c r="BR1269" s="133"/>
      <c r="BS1269" s="133"/>
      <c r="BU1269" s="66"/>
      <c r="BV1269" s="124"/>
      <c r="BX1269" s="10"/>
      <c r="BY1269" s="10"/>
    </row>
    <row r="1270" spans="2:77" s="54" customFormat="1" ht="14.25" customHeight="1">
      <c r="B1270" s="530"/>
      <c r="C1270" s="531"/>
      <c r="D1270" s="494"/>
      <c r="E1270" s="523"/>
      <c r="F1270" s="523"/>
      <c r="G1270" s="107" t="s">
        <v>160</v>
      </c>
      <c r="H1270" s="189">
        <f>地区別_EAT10別高齢者の疾病!H148</f>
        <v>74564</v>
      </c>
      <c r="I1270" s="155">
        <f>地区別_EAT10別高齢者の疾病!I148</f>
        <v>1.3239372155215232E-6</v>
      </c>
      <c r="J1270" s="189">
        <f>地区別_EAT10別高齢者の疾病!J148</f>
        <v>37</v>
      </c>
      <c r="K1270" s="155">
        <f>地区別_EAT10別高齢者の疾病!K148</f>
        <v>3.9717042905140673E-4</v>
      </c>
      <c r="L1270" s="193">
        <f>地区別_EAT10別高齢者の疾病!L148</f>
        <v>2015.2432432432433</v>
      </c>
      <c r="M1270" s="92">
        <f>地区別_EAT10別高齢者の疾病!M148</f>
        <v>3.1634557590712096E-5</v>
      </c>
      <c r="N1270" s="523"/>
      <c r="O1270" s="523"/>
      <c r="P1270" s="107" t="s">
        <v>160</v>
      </c>
      <c r="Q1270" s="189">
        <f>地区別_EAT10別高齢者の疾病!Q148</f>
        <v>20430</v>
      </c>
      <c r="R1270" s="155">
        <f>地区別_EAT10別高齢者の疾病!R148</f>
        <v>2.3081884913043941E-6</v>
      </c>
      <c r="S1270" s="189">
        <f>地区別_EAT10別高齢者の疾病!S148</f>
        <v>6</v>
      </c>
      <c r="T1270" s="155">
        <f>地区別_EAT10別高齢者の疾病!T148</f>
        <v>4.6718056528848397E-4</v>
      </c>
      <c r="U1270" s="193">
        <f>地区別_EAT10別高齢者の疾病!U148</f>
        <v>3405</v>
      </c>
      <c r="V1270" s="92">
        <f>地区別_EAT10別高齢者の疾病!V148</f>
        <v>5.1299282579533128E-6</v>
      </c>
      <c r="W1270" s="523"/>
      <c r="X1270" s="523"/>
      <c r="Y1270" s="107" t="s">
        <v>160</v>
      </c>
      <c r="Z1270" s="189">
        <f>地区別_EAT10別高齢者の疾病!Z148</f>
        <v>3434</v>
      </c>
      <c r="AA1270" s="155">
        <f>地区別_EAT10別高齢者の疾病!AA148</f>
        <v>7.0413067392377556E-7</v>
      </c>
      <c r="AB1270" s="189">
        <f>地区別_EAT10別高齢者の疾病!AB148</f>
        <v>2</v>
      </c>
      <c r="AC1270" s="155">
        <f>地区別_EAT10別高齢者の疾病!AC148</f>
        <v>2.8985507246376811E-4</v>
      </c>
      <c r="AD1270" s="193">
        <f>地区別_EAT10別高齢者の疾病!AD148</f>
        <v>1717</v>
      </c>
      <c r="AE1270" s="92">
        <f>地区別_EAT10別高齢者の疾病!AE148</f>
        <v>1.7099760859844375E-6</v>
      </c>
      <c r="AF1270" s="523"/>
      <c r="AG1270" s="523"/>
      <c r="AH1270" s="107" t="s">
        <v>160</v>
      </c>
      <c r="AI1270" s="189">
        <f>地区別_EAT10別高齢者の疾病!AI148</f>
        <v>31294</v>
      </c>
      <c r="AJ1270" s="155">
        <f>地区別_EAT10別高齢者の疾病!AJ148</f>
        <v>2.9851104590456199E-6</v>
      </c>
      <c r="AK1270" s="189">
        <f>地区別_EAT10別高齢者の疾病!AK148</f>
        <v>9</v>
      </c>
      <c r="AL1270" s="155">
        <f>地区別_EAT10別高齢者の疾病!AL148</f>
        <v>7.26920281075842E-4</v>
      </c>
      <c r="AM1270" s="193">
        <f>地区別_EAT10別高齢者の疾病!AM148</f>
        <v>3477.1111111111113</v>
      </c>
      <c r="AN1270" s="92">
        <f>地区別_EAT10別高齢者の疾病!AN148</f>
        <v>7.6948923869299692E-6</v>
      </c>
      <c r="AO1270" s="523"/>
      <c r="AP1270" s="526"/>
      <c r="AQ1270" s="107" t="s">
        <v>160</v>
      </c>
      <c r="AR1270" s="189">
        <f>地区別_EAT10別高齢者の疾病!AR148</f>
        <v>129722</v>
      </c>
      <c r="AS1270" s="155">
        <f>地区別_EAT10別高齢者の疾病!AS148</f>
        <v>1.6108273349883159E-6</v>
      </c>
      <c r="AT1270" s="189">
        <f>地区別_EAT10別高齢者の疾病!AT148</f>
        <v>54</v>
      </c>
      <c r="AU1270" s="155">
        <f>地区別_EAT10別高齢者の疾病!AU148</f>
        <v>4.3102416129881947E-4</v>
      </c>
      <c r="AV1270" s="193">
        <f>地区別_EAT10別高齢者の疾病!AV148</f>
        <v>2402.2592592592591</v>
      </c>
      <c r="AW1270" s="92">
        <f>地区別_EAT10別高齢者の疾病!AW148</f>
        <v>4.6169354321579812E-5</v>
      </c>
      <c r="AX1270" s="119"/>
      <c r="AY1270" s="69"/>
      <c r="AZ1270" s="69"/>
      <c r="BA1270" s="69"/>
      <c r="BB1270" s="69"/>
      <c r="BC1270" s="69"/>
      <c r="BD1270" s="69"/>
      <c r="BE1270" s="69"/>
      <c r="BF1270" s="69"/>
      <c r="BG1270" s="69"/>
      <c r="BH1270" s="69"/>
      <c r="BI1270" s="69"/>
      <c r="BP1270" s="133"/>
      <c r="BQ1270" s="133"/>
      <c r="BR1270" s="133"/>
      <c r="BS1270" s="133"/>
      <c r="BU1270" s="66"/>
      <c r="BV1270" s="124"/>
      <c r="BX1270" s="10"/>
      <c r="BY1270" s="10"/>
    </row>
    <row r="1271" spans="2:77" s="54" customFormat="1" ht="14.25" customHeight="1">
      <c r="B1271" s="530"/>
      <c r="C1271" s="531"/>
      <c r="D1271" s="494"/>
      <c r="E1271" s="523"/>
      <c r="F1271" s="523"/>
      <c r="G1271" s="107" t="s">
        <v>151</v>
      </c>
      <c r="H1271" s="189">
        <f>地区別_EAT10別高齢者の疾病!H149</f>
        <v>22936988</v>
      </c>
      <c r="I1271" s="155">
        <f>地区別_EAT10別高齢者の疾病!I149</f>
        <v>4.0726264719127987E-4</v>
      </c>
      <c r="J1271" s="189">
        <f>地区別_EAT10別高齢者の疾病!J149</f>
        <v>852</v>
      </c>
      <c r="K1271" s="155">
        <f>地区別_EAT10別高齢者の疾病!K149</f>
        <v>9.1456542041026632E-3</v>
      </c>
      <c r="L1271" s="193">
        <f>地区別_EAT10別高齢者の疾病!L149</f>
        <v>26921.347417840374</v>
      </c>
      <c r="M1271" s="92">
        <f>地区別_EAT10別高齢者の疾病!M149</f>
        <v>7.2844981262937042E-4</v>
      </c>
      <c r="N1271" s="523"/>
      <c r="O1271" s="523"/>
      <c r="P1271" s="107" t="s">
        <v>151</v>
      </c>
      <c r="Q1271" s="189">
        <f>地区別_EAT10別高齢者の疾病!Q149</f>
        <v>4609755</v>
      </c>
      <c r="R1271" s="155">
        <f>地区別_EAT10別高齢者の疾病!R149</f>
        <v>5.2081171995755694E-4</v>
      </c>
      <c r="S1271" s="189">
        <f>地区別_EAT10別高齢者の疾病!S149</f>
        <v>146</v>
      </c>
      <c r="T1271" s="155">
        <f>地区別_EAT10別高齢者の疾病!T149</f>
        <v>1.1368060422019778E-2</v>
      </c>
      <c r="U1271" s="193">
        <f>地区別_EAT10別高齢者の疾病!U149</f>
        <v>31573.664383561645</v>
      </c>
      <c r="V1271" s="92">
        <f>地区別_EAT10別高齢者の疾病!V149</f>
        <v>1.2482825427686395E-4</v>
      </c>
      <c r="W1271" s="523"/>
      <c r="X1271" s="523"/>
      <c r="Y1271" s="107" t="s">
        <v>151</v>
      </c>
      <c r="Z1271" s="189">
        <f>地区別_EAT10別高齢者の疾病!Z149</f>
        <v>2012964</v>
      </c>
      <c r="AA1271" s="155">
        <f>地区別_EAT10別高齢者の疾病!AA149</f>
        <v>4.1275180486438526E-4</v>
      </c>
      <c r="AB1271" s="189">
        <f>地区別_EAT10別高齢者の疾病!AB149</f>
        <v>93</v>
      </c>
      <c r="AC1271" s="155">
        <f>地区別_EAT10別高齢者の疾病!AC149</f>
        <v>1.3478260869565217E-2</v>
      </c>
      <c r="AD1271" s="193">
        <f>地区別_EAT10別高齢者の疾病!AD149</f>
        <v>21644.774193548386</v>
      </c>
      <c r="AE1271" s="92">
        <f>地区別_EAT10別高齢者の疾病!AE149</f>
        <v>7.9513887998276347E-5</v>
      </c>
      <c r="AF1271" s="523"/>
      <c r="AG1271" s="523"/>
      <c r="AH1271" s="107" t="s">
        <v>151</v>
      </c>
      <c r="AI1271" s="189">
        <f>地区別_EAT10別高齢者の疾病!AI149</f>
        <v>3537601</v>
      </c>
      <c r="AJ1271" s="155">
        <f>地区別_EAT10別高齢者の疾病!AJ149</f>
        <v>3.3744902361571689E-4</v>
      </c>
      <c r="AK1271" s="189">
        <f>地区別_EAT10別高齢者の疾病!AK149</f>
        <v>147</v>
      </c>
      <c r="AL1271" s="155">
        <f>地区別_EAT10別高齢者の疾病!AL149</f>
        <v>1.1873031257572086E-2</v>
      </c>
      <c r="AM1271" s="193">
        <f>地区別_EAT10別高齢者の疾病!AM149</f>
        <v>24065.312925170067</v>
      </c>
      <c r="AN1271" s="92">
        <f>地区別_EAT10別高齢者の疾病!AN149</f>
        <v>1.2568324231985615E-4</v>
      </c>
      <c r="AO1271" s="523"/>
      <c r="AP1271" s="526"/>
      <c r="AQ1271" s="107" t="s">
        <v>151</v>
      </c>
      <c r="AR1271" s="189">
        <f>地区別_EAT10別高齢者の疾病!AR149</f>
        <v>33097308</v>
      </c>
      <c r="AS1271" s="155">
        <f>地区別_EAT10別高齢者の疾病!AS149</f>
        <v>4.109869447042712E-4</v>
      </c>
      <c r="AT1271" s="189">
        <f>地区別_EAT10別高齢者の疾病!AT149</f>
        <v>1238</v>
      </c>
      <c r="AU1271" s="155">
        <f>地区別_EAT10別高齢者の疾病!AU149</f>
        <v>9.8816279942210827E-3</v>
      </c>
      <c r="AV1271" s="193">
        <f>地区別_EAT10別高齢者の疾病!AV149</f>
        <v>26734.49757673667</v>
      </c>
      <c r="AW1271" s="92">
        <f>地区別_EAT10別高齢者の疾病!AW149</f>
        <v>1.0584751972243667E-3</v>
      </c>
      <c r="AX1271" s="11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P1271" s="133"/>
      <c r="BQ1271" s="133"/>
      <c r="BR1271" s="133"/>
      <c r="BS1271" s="133"/>
      <c r="BU1271" s="66"/>
      <c r="BV1271" s="124"/>
      <c r="BX1271" s="10"/>
      <c r="BY1271" s="10"/>
    </row>
    <row r="1272" spans="2:77" s="54" customFormat="1" ht="14.25" customHeight="1">
      <c r="B1272" s="530"/>
      <c r="C1272" s="531"/>
      <c r="D1272" s="494"/>
      <c r="E1272" s="523"/>
      <c r="F1272" s="523"/>
      <c r="G1272" s="107" t="s">
        <v>152</v>
      </c>
      <c r="H1272" s="189">
        <f>地区別_EAT10別高齢者の疾病!H150</f>
        <v>38936657</v>
      </c>
      <c r="I1272" s="155">
        <f>地区別_EAT10別高齢者の疾病!I150</f>
        <v>6.9134822770099006E-4</v>
      </c>
      <c r="J1272" s="189">
        <f>地区別_EAT10別高齢者の疾病!J150</f>
        <v>2915</v>
      </c>
      <c r="K1272" s="155">
        <f>地区別_EAT10別高齢者の疾病!K150</f>
        <v>3.1290589207698664E-2</v>
      </c>
      <c r="L1272" s="193">
        <f>地区別_EAT10別高齢者の疾病!L150</f>
        <v>13357.343739279588</v>
      </c>
      <c r="M1272" s="92">
        <f>地区別_EAT10別高齢者の疾病!M150</f>
        <v>2.4922901453223179E-3</v>
      </c>
      <c r="N1272" s="523"/>
      <c r="O1272" s="523"/>
      <c r="P1272" s="107" t="s">
        <v>152</v>
      </c>
      <c r="Q1272" s="189">
        <f>地区別_EAT10別高齢者の疾病!Q150</f>
        <v>6773619</v>
      </c>
      <c r="R1272" s="155">
        <f>地区別_EAT10別高齢者の疾病!R150</f>
        <v>7.652858257601948E-4</v>
      </c>
      <c r="S1272" s="189">
        <f>地区別_EAT10別高齢者の疾病!S150</f>
        <v>485</v>
      </c>
      <c r="T1272" s="155">
        <f>地区別_EAT10別高齢者の疾病!T150</f>
        <v>3.7763762360819124E-2</v>
      </c>
      <c r="U1272" s="193">
        <f>地区別_EAT10別高齢者の疾病!U150</f>
        <v>13966.224742268041</v>
      </c>
      <c r="V1272" s="92">
        <f>地区別_EAT10別高齢者の疾病!V150</f>
        <v>4.1466920085122611E-4</v>
      </c>
      <c r="W1272" s="523"/>
      <c r="X1272" s="523"/>
      <c r="Y1272" s="107" t="s">
        <v>152</v>
      </c>
      <c r="Z1272" s="189">
        <f>地区別_EAT10別高齢者の疾病!Z150</f>
        <v>4281416</v>
      </c>
      <c r="AA1272" s="155">
        <f>地区別_EAT10別高齢者の疾病!AA150</f>
        <v>8.7789060379383675E-4</v>
      </c>
      <c r="AB1272" s="189">
        <f>地区別_EAT10別高齢者の疾病!AB150</f>
        <v>289</v>
      </c>
      <c r="AC1272" s="155">
        <f>地区別_EAT10別高齢者の疾病!AC150</f>
        <v>4.1884057971014493E-2</v>
      </c>
      <c r="AD1272" s="193">
        <f>地区別_EAT10別高齢者の疾病!AD150</f>
        <v>14814.588235294117</v>
      </c>
      <c r="AE1272" s="92">
        <f>地区別_EAT10別高齢者の疾病!AE150</f>
        <v>2.4709154442475122E-4</v>
      </c>
      <c r="AF1272" s="523"/>
      <c r="AG1272" s="523"/>
      <c r="AH1272" s="107" t="s">
        <v>152</v>
      </c>
      <c r="AI1272" s="189">
        <f>地区別_EAT10別高齢者の疾病!AI150</f>
        <v>12409063</v>
      </c>
      <c r="AJ1272" s="155">
        <f>地区別_EAT10別高齢者の疾病!AJ150</f>
        <v>1.1836909231244333E-3</v>
      </c>
      <c r="AK1272" s="189">
        <f>地区別_EAT10別高齢者の疾病!AK150</f>
        <v>678</v>
      </c>
      <c r="AL1272" s="155">
        <f>地区別_EAT10別高齢者の疾病!AL150</f>
        <v>5.4761327841046765E-2</v>
      </c>
      <c r="AM1272" s="193">
        <f>地区別_EAT10別高齢者の疾病!AM150</f>
        <v>18302.452802359883</v>
      </c>
      <c r="AN1272" s="92">
        <f>地区別_EAT10別高齢者の疾病!AN150</f>
        <v>5.7968189314872433E-4</v>
      </c>
      <c r="AO1272" s="523"/>
      <c r="AP1272" s="526"/>
      <c r="AQ1272" s="107" t="s">
        <v>152</v>
      </c>
      <c r="AR1272" s="189">
        <f>地区別_EAT10別高齢者の疾病!AR150</f>
        <v>62400755</v>
      </c>
      <c r="AS1272" s="155">
        <f>地区別_EAT10別高齢者の疾病!AS150</f>
        <v>7.748634917585978E-4</v>
      </c>
      <c r="AT1272" s="189">
        <f>地区別_EAT10別高齢者の疾病!AT150</f>
        <v>4367</v>
      </c>
      <c r="AU1272" s="155">
        <f>地区別_EAT10別高齢者の疾病!AU150</f>
        <v>3.4857083562813793E-2</v>
      </c>
      <c r="AV1272" s="193">
        <f>地区別_EAT10別高齢者の疾病!AV150</f>
        <v>14289.158461186169</v>
      </c>
      <c r="AW1272" s="92">
        <f>地区別_EAT10別高齢者の疾病!AW150</f>
        <v>3.7337327837470191E-3</v>
      </c>
      <c r="AX1272" s="11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P1272" s="133"/>
      <c r="BQ1272" s="133"/>
      <c r="BR1272" s="133"/>
      <c r="BS1272" s="133"/>
      <c r="BU1272" s="66"/>
      <c r="BV1272" s="124"/>
      <c r="BX1272" s="10"/>
      <c r="BY1272" s="10"/>
    </row>
    <row r="1273" spans="2:77" s="54" customFormat="1" ht="14.25" customHeight="1">
      <c r="B1273" s="530"/>
      <c r="C1273" s="531"/>
      <c r="D1273" s="494"/>
      <c r="E1273" s="523"/>
      <c r="F1273" s="523"/>
      <c r="G1273" s="107" t="s">
        <v>153</v>
      </c>
      <c r="H1273" s="189">
        <f>地区別_EAT10別高齢者の疾病!H151</f>
        <v>15946536</v>
      </c>
      <c r="I1273" s="155">
        <f>地区別_EAT10別高齢者の疾病!I151</f>
        <v>2.8314216604599711E-4</v>
      </c>
      <c r="J1273" s="189">
        <f>地区別_EAT10別高齢者の疾病!J151</f>
        <v>318</v>
      </c>
      <c r="K1273" s="155">
        <f>地区別_EAT10別高齢者の疾病!K151</f>
        <v>3.4135188226580362E-3</v>
      </c>
      <c r="L1273" s="193">
        <f>地区別_EAT10別高齢者の疾病!L151</f>
        <v>50146.339622641506</v>
      </c>
      <c r="M1273" s="92">
        <f>地区別_EAT10別高齢者の疾病!M151</f>
        <v>2.7188619767152557E-4</v>
      </c>
      <c r="N1273" s="523"/>
      <c r="O1273" s="523"/>
      <c r="P1273" s="107" t="s">
        <v>153</v>
      </c>
      <c r="Q1273" s="189">
        <f>地区別_EAT10別高齢者の疾病!Q151</f>
        <v>1208954</v>
      </c>
      <c r="R1273" s="155">
        <f>地区別_EAT10別高齢者の疾病!R151</f>
        <v>1.3658804255097467E-4</v>
      </c>
      <c r="S1273" s="189">
        <f>地区別_EAT10別高齢者の疾病!S151</f>
        <v>79</v>
      </c>
      <c r="T1273" s="155">
        <f>地区別_EAT10別高齢者の疾病!T151</f>
        <v>6.1512107762983726E-3</v>
      </c>
      <c r="U1273" s="193">
        <f>地区別_EAT10別高齢者の疾病!U151</f>
        <v>15303.215189873417</v>
      </c>
      <c r="V1273" s="92">
        <f>地区別_EAT10別高齢者の疾病!V151</f>
        <v>6.7544055396385276E-5</v>
      </c>
      <c r="W1273" s="523"/>
      <c r="X1273" s="523"/>
      <c r="Y1273" s="107" t="s">
        <v>153</v>
      </c>
      <c r="Z1273" s="189">
        <f>地区別_EAT10別高齢者の疾病!Z151</f>
        <v>1406152</v>
      </c>
      <c r="AA1273" s="155">
        <f>地区別_EAT10別高齢者の疾病!AA151</f>
        <v>2.8832695264975681E-4</v>
      </c>
      <c r="AB1273" s="189">
        <f>地区別_EAT10別高齢者の疾病!AB151</f>
        <v>40</v>
      </c>
      <c r="AC1273" s="155">
        <f>地区別_EAT10別高齢者の疾病!AC151</f>
        <v>5.7971014492753624E-3</v>
      </c>
      <c r="AD1273" s="193">
        <f>地区別_EAT10別高齢者の疾病!AD151</f>
        <v>35153.800000000003</v>
      </c>
      <c r="AE1273" s="92">
        <f>地区別_EAT10別高齢者の疾病!AE151</f>
        <v>3.4199521719688748E-5</v>
      </c>
      <c r="AF1273" s="523"/>
      <c r="AG1273" s="523"/>
      <c r="AH1273" s="107" t="s">
        <v>153</v>
      </c>
      <c r="AI1273" s="189">
        <f>地区別_EAT10別高齢者の疾病!AI151</f>
        <v>6756619</v>
      </c>
      <c r="AJ1273" s="155">
        <f>地区別_EAT10別高齢者の疾病!AJ151</f>
        <v>6.4450866123494464E-4</v>
      </c>
      <c r="AK1273" s="189">
        <f>地区別_EAT10別高齢者の疾病!AK151</f>
        <v>219</v>
      </c>
      <c r="AL1273" s="155">
        <f>地区別_EAT10別高齢者の疾病!AL151</f>
        <v>1.7688393506178821E-2</v>
      </c>
      <c r="AM1273" s="193">
        <f>地区別_EAT10別高齢者の疾病!AM151</f>
        <v>30852.141552511417</v>
      </c>
      <c r="AN1273" s="92">
        <f>地区別_EAT10別高齢者の疾病!AN151</f>
        <v>1.8724238141529592E-4</v>
      </c>
      <c r="AO1273" s="523"/>
      <c r="AP1273" s="526"/>
      <c r="AQ1273" s="107" t="s">
        <v>153</v>
      </c>
      <c r="AR1273" s="189">
        <f>地区別_EAT10別高齢者の疾病!AR151</f>
        <v>25318261</v>
      </c>
      <c r="AS1273" s="155">
        <f>地区別_EAT10別高齢者の疾病!AS151</f>
        <v>3.1439036472740643E-4</v>
      </c>
      <c r="AT1273" s="189">
        <f>地区別_EAT10別高齢者の疾病!AT151</f>
        <v>656</v>
      </c>
      <c r="AU1273" s="155">
        <f>地区別_EAT10別高齢者の疾病!AU151</f>
        <v>5.2361453668893628E-3</v>
      </c>
      <c r="AV1273" s="193">
        <f>地区別_EAT10別高齢者の疾病!AV151</f>
        <v>38594.910060975613</v>
      </c>
      <c r="AW1273" s="92">
        <f>地区別_EAT10別高齢者の疾病!AW151</f>
        <v>5.6087215620289547E-4</v>
      </c>
      <c r="AX1273" s="11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P1273" s="133"/>
      <c r="BQ1273" s="133"/>
      <c r="BR1273" s="133"/>
      <c r="BS1273" s="133"/>
      <c r="BU1273" s="66"/>
      <c r="BV1273" s="124"/>
      <c r="BX1273" s="10"/>
      <c r="BY1273" s="10"/>
    </row>
    <row r="1274" spans="2:77" s="54" customFormat="1" ht="14.25" customHeight="1">
      <c r="B1274" s="530"/>
      <c r="C1274" s="531"/>
      <c r="D1274" s="494"/>
      <c r="E1274" s="523"/>
      <c r="F1274" s="523"/>
      <c r="G1274" s="107" t="s">
        <v>154</v>
      </c>
      <c r="H1274" s="189">
        <f>地区別_EAT10別高齢者の疾病!H152</f>
        <v>69807899</v>
      </c>
      <c r="I1274" s="155">
        <f>地区別_EAT10別高齢者の疾病!I152</f>
        <v>1.239489236407217E-3</v>
      </c>
      <c r="J1274" s="189">
        <f>地区別_EAT10別高齢者の疾病!J152</f>
        <v>346</v>
      </c>
      <c r="K1274" s="155">
        <f>地区別_EAT10別高齢者の疾病!K152</f>
        <v>3.7140802284266685E-3</v>
      </c>
      <c r="L1274" s="193">
        <f>地区別_EAT10別高齢者の疾病!L152</f>
        <v>201756.93352601156</v>
      </c>
      <c r="M1274" s="92">
        <f>地区別_EAT10別高齢者の疾病!M152</f>
        <v>2.9582586287530771E-4</v>
      </c>
      <c r="N1274" s="523"/>
      <c r="O1274" s="523"/>
      <c r="P1274" s="107" t="s">
        <v>154</v>
      </c>
      <c r="Q1274" s="189">
        <f>地区別_EAT10別高齢者の疾病!Q152</f>
        <v>13588594</v>
      </c>
      <c r="R1274" s="155">
        <f>地区別_EAT10別高齢者の疾病!R152</f>
        <v>1.5352440667551611E-3</v>
      </c>
      <c r="S1274" s="189">
        <f>地区別_EAT10別高齢者の疾病!S152</f>
        <v>75</v>
      </c>
      <c r="T1274" s="155">
        <f>地区別_EAT10別高齢者の疾病!T152</f>
        <v>5.8397570661060496E-3</v>
      </c>
      <c r="U1274" s="193">
        <f>地区別_EAT10別高齢者の疾病!U152</f>
        <v>181181.25333333333</v>
      </c>
      <c r="V1274" s="92">
        <f>地区別_EAT10別高齢者の疾病!V152</f>
        <v>6.4124103224416412E-5</v>
      </c>
      <c r="W1274" s="523"/>
      <c r="X1274" s="523"/>
      <c r="Y1274" s="107" t="s">
        <v>154</v>
      </c>
      <c r="Z1274" s="189">
        <f>地区別_EAT10別高齢者の疾病!Z152</f>
        <v>9056563</v>
      </c>
      <c r="AA1274" s="155">
        <f>地区別_EAT10別高齢者の疾病!AA152</f>
        <v>1.8570191638390013E-3</v>
      </c>
      <c r="AB1274" s="189">
        <f>地区別_EAT10別高齢者の疾病!AB152</f>
        <v>50</v>
      </c>
      <c r="AC1274" s="155">
        <f>地区別_EAT10別高齢者の疾病!AC152</f>
        <v>7.246376811594203E-3</v>
      </c>
      <c r="AD1274" s="193">
        <f>地区別_EAT10別高齢者の疾病!AD152</f>
        <v>181131.26</v>
      </c>
      <c r="AE1274" s="92">
        <f>地区別_EAT10別高齢者の疾病!AE152</f>
        <v>4.2749402149610935E-5</v>
      </c>
      <c r="AF1274" s="523"/>
      <c r="AG1274" s="523"/>
      <c r="AH1274" s="107" t="s">
        <v>154</v>
      </c>
      <c r="AI1274" s="189">
        <f>地区別_EAT10別高齢者の疾病!AI152</f>
        <v>63415687</v>
      </c>
      <c r="AJ1274" s="155">
        <f>地区別_EAT10別高齢者の疾病!AJ152</f>
        <v>6.0491733409363891E-3</v>
      </c>
      <c r="AK1274" s="189">
        <f>地区別_EAT10別高齢者の疾病!AK152</f>
        <v>212</v>
      </c>
      <c r="AL1274" s="155">
        <f>地区別_EAT10別高齢者の疾病!AL152</f>
        <v>1.7123011065342055E-2</v>
      </c>
      <c r="AM1274" s="193">
        <f>地区別_EAT10別高齢者の疾病!AM152</f>
        <v>299130.59905660379</v>
      </c>
      <c r="AN1274" s="92">
        <f>地区別_EAT10別高齢者の疾病!AN152</f>
        <v>1.8125746511435037E-4</v>
      </c>
      <c r="AO1274" s="523"/>
      <c r="AP1274" s="526"/>
      <c r="AQ1274" s="107" t="s">
        <v>154</v>
      </c>
      <c r="AR1274" s="189">
        <f>地区別_EAT10別高齢者の疾病!AR152</f>
        <v>155868743</v>
      </c>
      <c r="AS1274" s="155">
        <f>地区別_EAT10別高齢者の疾病!AS152</f>
        <v>1.9355054030516699E-3</v>
      </c>
      <c r="AT1274" s="189">
        <f>地区別_EAT10別高齢者の疾病!AT152</f>
        <v>683</v>
      </c>
      <c r="AU1274" s="155">
        <f>地区別_EAT10別高齢者の疾病!AU152</f>
        <v>5.451657447538772E-3</v>
      </c>
      <c r="AV1274" s="193">
        <f>地区別_EAT10別高齢者の疾病!AV152</f>
        <v>228211.92240117129</v>
      </c>
      <c r="AW1274" s="92">
        <f>地区別_EAT10別高齢者の疾病!AW152</f>
        <v>5.8395683336368541E-4</v>
      </c>
      <c r="AX1274" s="11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P1274" s="133"/>
      <c r="BQ1274" s="133"/>
      <c r="BR1274" s="133"/>
      <c r="BS1274" s="133"/>
      <c r="BU1274" s="66"/>
      <c r="BV1274" s="124"/>
      <c r="BX1274" s="10"/>
      <c r="BY1274" s="10"/>
    </row>
    <row r="1275" spans="2:77" s="54" customFormat="1" ht="14.25" customHeight="1">
      <c r="B1275" s="530"/>
      <c r="C1275" s="531"/>
      <c r="D1275" s="494"/>
      <c r="E1275" s="523"/>
      <c r="F1275" s="523"/>
      <c r="G1275" s="107" t="s">
        <v>155</v>
      </c>
      <c r="H1275" s="189">
        <f>地区別_EAT10別高齢者の疾病!H153</f>
        <v>319180602</v>
      </c>
      <c r="I1275" s="155">
        <f>地区別_EAT10別高齢者の疾病!I153</f>
        <v>5.6672801547712507E-3</v>
      </c>
      <c r="J1275" s="189">
        <f>地区別_EAT10別高齢者の疾病!J153</f>
        <v>9017</v>
      </c>
      <c r="K1275" s="155">
        <f>地区別_EAT10別高齢者の疾病!K153</f>
        <v>9.6791506993419846E-2</v>
      </c>
      <c r="L1275" s="193">
        <f>地区別_EAT10別高齢者の疾病!L153</f>
        <v>35397.649107241879</v>
      </c>
      <c r="M1275" s="92">
        <f>地区別_EAT10別高齢者の疾病!M153</f>
        <v>7.7094271836608361E-3</v>
      </c>
      <c r="N1275" s="523"/>
      <c r="O1275" s="523"/>
      <c r="P1275" s="107" t="s">
        <v>155</v>
      </c>
      <c r="Q1275" s="189">
        <f>地区別_EAT10別高齢者の疾病!Q153</f>
        <v>63774286</v>
      </c>
      <c r="R1275" s="155">
        <f>地区別_EAT10別高齢者の疾病!R153</f>
        <v>7.2052409684951026E-3</v>
      </c>
      <c r="S1275" s="189">
        <f>地区別_EAT10別高齢者の疾病!S153</f>
        <v>1598</v>
      </c>
      <c r="T1275" s="155">
        <f>地区別_EAT10別高齢者の疾病!T153</f>
        <v>0.12442575722183291</v>
      </c>
      <c r="U1275" s="193">
        <f>地区別_EAT10別高齢者の疾病!U153</f>
        <v>39908.814768460579</v>
      </c>
      <c r="V1275" s="92">
        <f>地区別_EAT10別高齢者の疾病!V153</f>
        <v>1.3662708927015656E-3</v>
      </c>
      <c r="W1275" s="523"/>
      <c r="X1275" s="523"/>
      <c r="Y1275" s="107" t="s">
        <v>155</v>
      </c>
      <c r="Z1275" s="189">
        <f>地区別_EAT10別高齢者の疾病!Z153</f>
        <v>41445366</v>
      </c>
      <c r="AA1275" s="155">
        <f>地区別_EAT10別高齢者の疾病!AA153</f>
        <v>8.4982392232374887E-3</v>
      </c>
      <c r="AB1275" s="189">
        <f>地区別_EAT10別高齢者の疾病!AB153</f>
        <v>933</v>
      </c>
      <c r="AC1275" s="155">
        <f>地区別_EAT10別高齢者の疾病!AC153</f>
        <v>0.13521739130434782</v>
      </c>
      <c r="AD1275" s="193">
        <f>地区別_EAT10別高齢者の疾病!AD153</f>
        <v>44421.614147909968</v>
      </c>
      <c r="AE1275" s="92">
        <f>地区別_EAT10別高齢者の疾病!AE153</f>
        <v>7.9770384411174012E-4</v>
      </c>
      <c r="AF1275" s="523"/>
      <c r="AG1275" s="523"/>
      <c r="AH1275" s="107" t="s">
        <v>155</v>
      </c>
      <c r="AI1275" s="189">
        <f>地区別_EAT10別高齢者の疾病!AI153</f>
        <v>99630313</v>
      </c>
      <c r="AJ1275" s="155">
        <f>地区別_EAT10別高齢者の疾病!AJ153</f>
        <v>9.5036585087968552E-3</v>
      </c>
      <c r="AK1275" s="189">
        <f>地区別_EAT10別高齢者の疾病!AK153</f>
        <v>2100</v>
      </c>
      <c r="AL1275" s="155">
        <f>地区別_EAT10別高齢者の疾病!AL153</f>
        <v>0.1696147322510298</v>
      </c>
      <c r="AM1275" s="193">
        <f>地区別_EAT10別高齢者の疾病!AM153</f>
        <v>47443.00619047619</v>
      </c>
      <c r="AN1275" s="92">
        <f>地区別_EAT10別高齢者の疾病!AN153</f>
        <v>1.7954748902836593E-3</v>
      </c>
      <c r="AO1275" s="523"/>
      <c r="AP1275" s="526"/>
      <c r="AQ1275" s="107" t="s">
        <v>155</v>
      </c>
      <c r="AR1275" s="189">
        <f>地区別_EAT10別高齢者の疾病!AR153</f>
        <v>524030567</v>
      </c>
      <c r="AS1275" s="155">
        <f>地区別_EAT10別高齢者の疾病!AS153</f>
        <v>6.5071673401044241E-3</v>
      </c>
      <c r="AT1275" s="189">
        <f>地区別_EAT10別高齢者の疾病!AT153</f>
        <v>13648</v>
      </c>
      <c r="AU1275" s="155">
        <f>地区別_EAT10別高齢者の疾病!AU153</f>
        <v>0.10893736580382016</v>
      </c>
      <c r="AV1275" s="193">
        <f>地区別_EAT10別高齢者の疾病!AV153</f>
        <v>38396.143537514654</v>
      </c>
      <c r="AW1275" s="92">
        <f>地区別_EAT10別高齢者の疾病!AW153</f>
        <v>1.1668876810757801E-2</v>
      </c>
      <c r="AX1275" s="11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P1275" s="133"/>
      <c r="BQ1275" s="133"/>
      <c r="BR1275" s="133"/>
      <c r="BS1275" s="133"/>
      <c r="BU1275" s="66"/>
      <c r="BV1275" s="124"/>
      <c r="BX1275" s="10"/>
      <c r="BY1275" s="10"/>
    </row>
    <row r="1276" spans="2:77" s="54" customFormat="1" ht="14.25" customHeight="1">
      <c r="B1276" s="530"/>
      <c r="C1276" s="531"/>
      <c r="D1276" s="494"/>
      <c r="E1276" s="523"/>
      <c r="F1276" s="523"/>
      <c r="G1276" s="107" t="s">
        <v>156</v>
      </c>
      <c r="H1276" s="189">
        <f>地区別_EAT10別高齢者の疾病!H154</f>
        <v>497696933</v>
      </c>
      <c r="I1276" s="155">
        <f>地区別_EAT10別高齢者の疾病!I154</f>
        <v>8.8369654477981618E-3</v>
      </c>
      <c r="J1276" s="189">
        <f>地区別_EAT10別高齢者の疾病!J154</f>
        <v>6827</v>
      </c>
      <c r="K1276" s="155">
        <f>地区別_EAT10別高齢者の疾病!K154</f>
        <v>7.3283311327944703E-2</v>
      </c>
      <c r="L1276" s="193">
        <f>地区別_EAT10別高齢者の疾病!L154</f>
        <v>72901.264537864365</v>
      </c>
      <c r="M1276" s="92">
        <f>地区別_EAT10別高齢者の疾病!M154</f>
        <v>5.8370033695078778E-3</v>
      </c>
      <c r="N1276" s="523"/>
      <c r="O1276" s="523"/>
      <c r="P1276" s="107" t="s">
        <v>156</v>
      </c>
      <c r="Q1276" s="189">
        <f>地区別_EAT10別高齢者の疾病!Q154</f>
        <v>59559503</v>
      </c>
      <c r="R1276" s="155">
        <f>地区別_EAT10別高齢者の疾病!R154</f>
        <v>6.7290533221933202E-3</v>
      </c>
      <c r="S1276" s="189">
        <f>地区別_EAT10別高齢者の疾病!S154</f>
        <v>866</v>
      </c>
      <c r="T1276" s="155">
        <f>地区別_EAT10別高齢者の疾病!T154</f>
        <v>6.7429728256637858E-2</v>
      </c>
      <c r="U1276" s="193">
        <f>地区別_EAT10別高齢者の疾病!U154</f>
        <v>68775.407621247112</v>
      </c>
      <c r="V1276" s="92">
        <f>地区別_EAT10別高齢者の疾病!V154</f>
        <v>7.4041964523126141E-4</v>
      </c>
      <c r="W1276" s="523"/>
      <c r="X1276" s="523"/>
      <c r="Y1276" s="107" t="s">
        <v>156</v>
      </c>
      <c r="Z1276" s="189">
        <f>地区別_EAT10別高齢者の疾病!Z154</f>
        <v>47801338</v>
      </c>
      <c r="AA1276" s="155">
        <f>地区別_EAT10別高齢者の疾病!AA154</f>
        <v>9.8015108737327262E-3</v>
      </c>
      <c r="AB1276" s="189">
        <f>地区別_EAT10別高齢者の疾病!AB154</f>
        <v>509</v>
      </c>
      <c r="AC1276" s="155">
        <f>地区別_EAT10別高齢者の疾病!AC154</f>
        <v>7.3768115942028992E-2</v>
      </c>
      <c r="AD1276" s="193">
        <f>地区別_EAT10別高齢者の疾病!AD154</f>
        <v>93912.255402750496</v>
      </c>
      <c r="AE1276" s="92">
        <f>地区別_EAT10別高齢者の疾病!AE154</f>
        <v>4.3518891388303932E-4</v>
      </c>
      <c r="AF1276" s="523"/>
      <c r="AG1276" s="523"/>
      <c r="AH1276" s="107" t="s">
        <v>156</v>
      </c>
      <c r="AI1276" s="189">
        <f>地区別_EAT10別高齢者の疾病!AI154</f>
        <v>144314909</v>
      </c>
      <c r="AJ1276" s="155">
        <f>地区別_EAT10別高齢者の疾病!AJ154</f>
        <v>1.3766087564776534E-2</v>
      </c>
      <c r="AK1276" s="189">
        <f>地区別_EAT10別高齢者の疾病!AK154</f>
        <v>1429</v>
      </c>
      <c r="AL1276" s="155">
        <f>地区別_EAT10別高齢者の疾病!AL154</f>
        <v>0.1154187868508198</v>
      </c>
      <c r="AM1276" s="193">
        <f>地区別_EAT10別高齢者の疾病!AM154</f>
        <v>100990.13925822254</v>
      </c>
      <c r="AN1276" s="92">
        <f>地区別_EAT10別高齢者の疾病!AN154</f>
        <v>1.2217779134358806E-3</v>
      </c>
      <c r="AO1276" s="523"/>
      <c r="AP1276" s="526"/>
      <c r="AQ1276" s="107" t="s">
        <v>156</v>
      </c>
      <c r="AR1276" s="189">
        <f>地区別_EAT10別高齢者の疾病!AR154</f>
        <v>749372683</v>
      </c>
      <c r="AS1276" s="155">
        <f>地区別_EAT10別高齢者の疾病!AS154</f>
        <v>9.3053607088229764E-3</v>
      </c>
      <c r="AT1276" s="189">
        <f>地区別_EAT10別高齢者の疾病!AT154</f>
        <v>9631</v>
      </c>
      <c r="AU1276" s="155">
        <f>地区別_EAT10別高齢者の疾病!AU154</f>
        <v>7.6873957360535747E-2</v>
      </c>
      <c r="AV1276" s="193">
        <f>地区別_EAT10別高齢者の疾病!AV154</f>
        <v>77808.398193334026</v>
      </c>
      <c r="AW1276" s="92">
        <f>地区別_EAT10別高齢者の疾病!AW154</f>
        <v>8.2343898420580586E-3</v>
      </c>
      <c r="AX1276" s="11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P1276" s="133"/>
      <c r="BQ1276" s="133"/>
      <c r="BR1276" s="133"/>
      <c r="BS1276" s="133"/>
      <c r="BU1276" s="66"/>
      <c r="BV1276" s="124"/>
      <c r="BX1276" s="10"/>
      <c r="BY1276" s="10"/>
    </row>
    <row r="1277" spans="2:77" s="54" customFormat="1" ht="14.25" customHeight="1">
      <c r="B1277" s="530"/>
      <c r="C1277" s="531"/>
      <c r="D1277" s="494"/>
      <c r="E1277" s="523"/>
      <c r="F1277" s="523"/>
      <c r="G1277" s="107" t="s">
        <v>157</v>
      </c>
      <c r="H1277" s="189">
        <f>地区別_EAT10別高齢者の疾病!H155</f>
        <v>212381208</v>
      </c>
      <c r="I1277" s="155">
        <f>地区別_EAT10別高齢者の疾病!I155</f>
        <v>3.7709804349098418E-3</v>
      </c>
      <c r="J1277" s="189">
        <f>地区別_EAT10別高齢者の疾病!J155</f>
        <v>4740</v>
      </c>
      <c r="K1277" s="155">
        <f>地区別_EAT10別高齢者の疾病!K155</f>
        <v>5.0880752262261297E-2</v>
      </c>
      <c r="L1277" s="193">
        <f>地区別_EAT10別高齢者の疾病!L155</f>
        <v>44806.162025316458</v>
      </c>
      <c r="M1277" s="92">
        <f>地区別_EAT10別高齢者の疾病!M155</f>
        <v>4.0526433237831165E-3</v>
      </c>
      <c r="N1277" s="523"/>
      <c r="O1277" s="523"/>
      <c r="P1277" s="107" t="s">
        <v>157</v>
      </c>
      <c r="Q1277" s="189">
        <f>地区別_EAT10別高齢者の疾病!Q155</f>
        <v>42619351</v>
      </c>
      <c r="R1277" s="155">
        <f>地区別_EAT10別高齢者の疾病!R155</f>
        <v>4.8151490692639465E-3</v>
      </c>
      <c r="S1277" s="189">
        <f>地区別_EAT10別高齢者の疾病!S155</f>
        <v>860</v>
      </c>
      <c r="T1277" s="155">
        <f>地区別_EAT10別高齢者の疾病!T155</f>
        <v>6.6962547691349378E-2</v>
      </c>
      <c r="U1277" s="193">
        <f>地区別_EAT10別高齢者の疾病!U155</f>
        <v>49557.38488372093</v>
      </c>
      <c r="V1277" s="92">
        <f>地区別_EAT10別高齢者の疾病!V155</f>
        <v>7.3528971697330817E-4</v>
      </c>
      <c r="W1277" s="523"/>
      <c r="X1277" s="523"/>
      <c r="Y1277" s="107" t="s">
        <v>157</v>
      </c>
      <c r="Z1277" s="189">
        <f>地区別_EAT10別高齢者の疾病!Z155</f>
        <v>25939560</v>
      </c>
      <c r="AA1277" s="155">
        <f>地区別_EAT10別高齢者の疾病!AA155</f>
        <v>5.3188234898329098E-3</v>
      </c>
      <c r="AB1277" s="189">
        <f>地区別_EAT10別高齢者の疾病!AB155</f>
        <v>511</v>
      </c>
      <c r="AC1277" s="155">
        <f>地区別_EAT10別高齢者の疾病!AC155</f>
        <v>7.4057971014492754E-2</v>
      </c>
      <c r="AD1277" s="193">
        <f>地区別_EAT10別高齢者の疾病!AD155</f>
        <v>50762.348336594914</v>
      </c>
      <c r="AE1277" s="92">
        <f>地区別_EAT10別高齢者の疾病!AE155</f>
        <v>4.3689888996902379E-4</v>
      </c>
      <c r="AF1277" s="523"/>
      <c r="AG1277" s="523"/>
      <c r="AH1277" s="107" t="s">
        <v>157</v>
      </c>
      <c r="AI1277" s="189">
        <f>地区別_EAT10別高齢者の疾病!AI155</f>
        <v>67065528</v>
      </c>
      <c r="AJ1277" s="155">
        <f>地区別_EAT10別高齢者の疾病!AJ155</f>
        <v>6.397328851352236E-3</v>
      </c>
      <c r="AK1277" s="189">
        <f>地区別_EAT10別高齢者の疾病!AK155</f>
        <v>1175</v>
      </c>
      <c r="AL1277" s="155">
        <f>地区別_EAT10別高齢者の疾病!AL155</f>
        <v>9.4903481140457158E-2</v>
      </c>
      <c r="AM1277" s="193">
        <f>地区別_EAT10別高齢者の疾病!AM155</f>
        <v>57077.045106382982</v>
      </c>
      <c r="AN1277" s="92">
        <f>地区別_EAT10別高齢者の疾病!AN155</f>
        <v>1.004610950515857E-3</v>
      </c>
      <c r="AO1277" s="523"/>
      <c r="AP1277" s="526"/>
      <c r="AQ1277" s="107" t="s">
        <v>157</v>
      </c>
      <c r="AR1277" s="189">
        <f>地区別_EAT10別高齢者の疾病!AR155</f>
        <v>348005647</v>
      </c>
      <c r="AS1277" s="155">
        <f>地区別_EAT10別高齢者の疾病!AS155</f>
        <v>4.3213719254859978E-3</v>
      </c>
      <c r="AT1277" s="189">
        <f>地区別_EAT10別高齢者の疾病!AT155</f>
        <v>7286</v>
      </c>
      <c r="AU1277" s="155">
        <f>地区別_EAT10別高齢者の疾病!AU155</f>
        <v>5.8156334059688862E-2</v>
      </c>
      <c r="AV1277" s="193">
        <f>地区別_EAT10別高齢者の疾病!AV155</f>
        <v>47763.607878122428</v>
      </c>
      <c r="AW1277" s="92">
        <f>地区別_EAT10別高齢者の疾病!AW155</f>
        <v>6.2294428812413056E-3</v>
      </c>
      <c r="AX1277" s="11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P1277" s="133"/>
      <c r="BQ1277" s="133"/>
      <c r="BR1277" s="133"/>
      <c r="BS1277" s="133"/>
      <c r="BU1277" s="66"/>
      <c r="BV1277" s="124"/>
      <c r="BX1277" s="10"/>
      <c r="BY1277" s="10"/>
    </row>
    <row r="1278" spans="2:77" s="54" customFormat="1" ht="14.25" customHeight="1">
      <c r="B1278" s="530"/>
      <c r="C1278" s="531"/>
      <c r="D1278" s="494"/>
      <c r="E1278" s="523"/>
      <c r="F1278" s="523"/>
      <c r="G1278" s="108" t="s">
        <v>158</v>
      </c>
      <c r="H1278" s="190">
        <f>地区別_EAT10別高齢者の疾病!H156</f>
        <v>98524284</v>
      </c>
      <c r="I1278" s="156">
        <f>地区別_EAT10別高齢者の疾病!I156</f>
        <v>1.7493692159783777E-3</v>
      </c>
      <c r="J1278" s="190">
        <f>地区別_EAT10別高齢者の疾病!J156</f>
        <v>6847</v>
      </c>
      <c r="K1278" s="156">
        <f>地区別_EAT10別高齢者の疾病!K156</f>
        <v>7.3497998046350863E-2</v>
      </c>
      <c r="L1278" s="194">
        <f>地区別_EAT10別高齢者の疾病!L156</f>
        <v>14389.409084270483</v>
      </c>
      <c r="M1278" s="93">
        <f>地区別_EAT10別高齢者の疾病!M156</f>
        <v>5.8541031303677221E-3</v>
      </c>
      <c r="N1278" s="523"/>
      <c r="O1278" s="523"/>
      <c r="P1278" s="108" t="s">
        <v>158</v>
      </c>
      <c r="Q1278" s="190">
        <f>地区別_EAT10別高齢者の疾病!Q156</f>
        <v>15828643</v>
      </c>
      <c r="R1278" s="156">
        <f>地区別_EAT10別高齢者の疾病!R156</f>
        <v>1.7883255803018041E-3</v>
      </c>
      <c r="S1278" s="190">
        <f>地区別_EAT10別高齢者の疾病!S156</f>
        <v>1077</v>
      </c>
      <c r="T1278" s="156">
        <f>地区別_EAT10別高齢者の疾病!T156</f>
        <v>8.3858911469282885E-2</v>
      </c>
      <c r="U1278" s="194">
        <f>地区別_EAT10別高齢者の疾病!U156</f>
        <v>14696.975858867223</v>
      </c>
      <c r="V1278" s="93">
        <f>地区別_EAT10別高齢者の疾病!V156</f>
        <v>9.208221223026196E-4</v>
      </c>
      <c r="W1278" s="523"/>
      <c r="X1278" s="523"/>
      <c r="Y1278" s="108" t="s">
        <v>158</v>
      </c>
      <c r="Z1278" s="190">
        <f>地区別_EAT10別高齢者の疾病!Z156</f>
        <v>8312810</v>
      </c>
      <c r="AA1278" s="156">
        <f>地区別_EAT10別高齢者の疾病!AA156</f>
        <v>1.7045149992720736E-3</v>
      </c>
      <c r="AB1278" s="190">
        <f>地区別_EAT10別高齢者の疾病!AB156</f>
        <v>584</v>
      </c>
      <c r="AC1278" s="156">
        <f>地区別_EAT10別高齢者の疾病!AC156</f>
        <v>8.4637681159420289E-2</v>
      </c>
      <c r="AD1278" s="194">
        <f>地区別_EAT10別高齢者の疾病!AD156</f>
        <v>14234.263698630137</v>
      </c>
      <c r="AE1278" s="93">
        <f>地区別_EAT10別高齢者の疾病!AE156</f>
        <v>4.9931301710745579E-4</v>
      </c>
      <c r="AF1278" s="523"/>
      <c r="AG1278" s="523"/>
      <c r="AH1278" s="108" t="s">
        <v>158</v>
      </c>
      <c r="AI1278" s="190">
        <f>地区別_EAT10別高齢者の疾病!AI156</f>
        <v>21913451</v>
      </c>
      <c r="AJ1278" s="156">
        <f>地区別_EAT10別高齢者の疾病!AJ156</f>
        <v>2.090307144305097E-3</v>
      </c>
      <c r="AK1278" s="190">
        <f>地区別_EAT10別高齢者の疾病!AK156</f>
        <v>1397</v>
      </c>
      <c r="AL1278" s="156">
        <f>地区別_EAT10別高齢者の疾病!AL156</f>
        <v>0.11283418140699458</v>
      </c>
      <c r="AM1278" s="194">
        <f>地区別_EAT10別高齢者の疾病!AM156</f>
        <v>15686.078024337867</v>
      </c>
      <c r="AN1278" s="93">
        <f>地区別_EAT10別高齢者の疾病!AN156</f>
        <v>1.1944182960601296E-3</v>
      </c>
      <c r="AO1278" s="523"/>
      <c r="AP1278" s="526"/>
      <c r="AQ1278" s="108" t="s">
        <v>158</v>
      </c>
      <c r="AR1278" s="190">
        <f>地区別_EAT10別高齢者の疾病!AR156</f>
        <v>144579188</v>
      </c>
      <c r="AS1278" s="156">
        <f>地区別_EAT10別高齢者の疾病!AS156</f>
        <v>1.795316970913297E-3</v>
      </c>
      <c r="AT1278" s="190">
        <f>地区別_EAT10別高齢者の疾病!AT156</f>
        <v>9905</v>
      </c>
      <c r="AU1278" s="156">
        <f>地区別_EAT10別高齢者の疾病!AU156</f>
        <v>7.9061005882681612E-2</v>
      </c>
      <c r="AV1278" s="194">
        <f>地区別_EAT10別高齢者の疾病!AV156</f>
        <v>14596.586370519939</v>
      </c>
      <c r="AW1278" s="93">
        <f>地区別_EAT10別高齢者の疾病!AW156</f>
        <v>8.4686565658379266E-3</v>
      </c>
      <c r="AX1278" s="11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P1278" s="133"/>
      <c r="BQ1278" s="133"/>
      <c r="BR1278" s="133"/>
      <c r="BS1278" s="133"/>
      <c r="BU1278" s="66"/>
      <c r="BV1278" s="124"/>
      <c r="BX1278" s="10"/>
      <c r="BY1278" s="10"/>
    </row>
    <row r="1279" spans="2:77" s="54" customFormat="1" ht="14.25" customHeight="1">
      <c r="B1279" s="532"/>
      <c r="C1279" s="533"/>
      <c r="D1279" s="495"/>
      <c r="E1279" s="524"/>
      <c r="F1279" s="524"/>
      <c r="G1279" s="109" t="s">
        <v>81</v>
      </c>
      <c r="H1279" s="179">
        <f>地区別_EAT10別高齢者の疾病!H157</f>
        <v>10051224601</v>
      </c>
      <c r="I1279" s="156">
        <f>地区別_EAT10別高齢者の疾病!I157</f>
        <v>0.17846669050519517</v>
      </c>
      <c r="J1279" s="190">
        <f>地区別_EAT10別高齢者の疾病!J157</f>
        <v>70901</v>
      </c>
      <c r="K1279" s="156">
        <f>地区別_EAT10別高齢者の疾病!K157</f>
        <v>0.76107515108577806</v>
      </c>
      <c r="L1279" s="194">
        <f>地区別_EAT10別高齢者の疾病!L157</f>
        <v>141764.21490529049</v>
      </c>
      <c r="M1279" s="94">
        <f>地区別_EAT10別高齢者の疾病!M157</f>
        <v>6.0619507236191299E-2</v>
      </c>
      <c r="N1279" s="524"/>
      <c r="O1279" s="524"/>
      <c r="P1279" s="109" t="s">
        <v>81</v>
      </c>
      <c r="Q1279" s="179">
        <f>地区別_EAT10別高齢者の疾病!Q157</f>
        <v>1596546712</v>
      </c>
      <c r="R1279" s="156">
        <f>地区別_EAT10別高齢者の疾病!R157</f>
        <v>0.18037840168714003</v>
      </c>
      <c r="S1279" s="190">
        <f>地区別_EAT10別高齢者の疾病!S157</f>
        <v>10337</v>
      </c>
      <c r="T1279" s="156">
        <f>地区別_EAT10別高齢者の疾病!T157</f>
        <v>0.8048742505645099</v>
      </c>
      <c r="U1279" s="194">
        <f>地区別_EAT10別高齢者の疾病!U157</f>
        <v>154449.71577827222</v>
      </c>
      <c r="V1279" s="94">
        <f>地区別_EAT10別高齢者の疾病!V157</f>
        <v>8.8380114004105656E-3</v>
      </c>
      <c r="W1279" s="524"/>
      <c r="X1279" s="524"/>
      <c r="Y1279" s="109" t="s">
        <v>81</v>
      </c>
      <c r="Z1279" s="179">
        <f>地区別_EAT10別高齢者の疾病!Z157</f>
        <v>933600436</v>
      </c>
      <c r="AA1279" s="156">
        <f>地区別_EAT10別高齢者の疾病!AA157</f>
        <v>0.19143177174613007</v>
      </c>
      <c r="AB1279" s="190">
        <f>地区別_EAT10別高齢者の疾病!AB157</f>
        <v>5658</v>
      </c>
      <c r="AC1279" s="156">
        <f>地区別_EAT10別高齢者の疾病!AC157</f>
        <v>0.82</v>
      </c>
      <c r="AD1279" s="194">
        <f>地区別_EAT10別高齢者の疾病!AD157</f>
        <v>165005.37928596677</v>
      </c>
      <c r="AE1279" s="94">
        <f>地区別_EAT10別高齢者の疾病!AE157</f>
        <v>4.8375223472499739E-3</v>
      </c>
      <c r="AF1279" s="524"/>
      <c r="AG1279" s="524"/>
      <c r="AH1279" s="109" t="s">
        <v>81</v>
      </c>
      <c r="AI1279" s="179">
        <f>地区別_EAT10別高齢者の疾病!AI157</f>
        <v>2049887969</v>
      </c>
      <c r="AJ1279" s="156">
        <f>地区別_EAT10別高齢者の疾病!AJ157</f>
        <v>0.19553722809911431</v>
      </c>
      <c r="AK1279" s="190">
        <f>地区別_EAT10別高齢者の疾病!AK157</f>
        <v>10551</v>
      </c>
      <c r="AL1279" s="156">
        <f>地区別_EAT10別高齢者の疾病!AL157</f>
        <v>0.85219287618124551</v>
      </c>
      <c r="AM1279" s="194">
        <f>地区別_EAT10別高齢者の疾病!AM157</f>
        <v>194283.76163396833</v>
      </c>
      <c r="AN1279" s="94">
        <f>地区別_EAT10別高齢者の疾病!AN157</f>
        <v>9.0209788416108997E-3</v>
      </c>
      <c r="AO1279" s="524"/>
      <c r="AP1279" s="527"/>
      <c r="AQ1279" s="109" t="s">
        <v>81</v>
      </c>
      <c r="AR1279" s="179">
        <f>地区別_EAT10別高齢者の疾病!AR157</f>
        <v>14631259718</v>
      </c>
      <c r="AS1279" s="156">
        <f>地区別_EAT10別高齢者の疾病!AS157</f>
        <v>0.18168416382007554</v>
      </c>
      <c r="AT1279" s="190">
        <f>地区別_EAT10別高齢者の疾病!AT157</f>
        <v>97447</v>
      </c>
      <c r="AU1279" s="156">
        <f>地区別_EAT10別高齢者の疾病!AU157</f>
        <v>0.77781502677937153</v>
      </c>
      <c r="AV1279" s="194">
        <f>地区別_EAT10別高齢者の疾病!AV157</f>
        <v>150145.81996367255</v>
      </c>
      <c r="AW1279" s="94">
        <f>地区別_EAT10別高齢者の疾病!AW157</f>
        <v>8.3316019825462745E-2</v>
      </c>
      <c r="AX1279" s="11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K1279" s="10"/>
      <c r="BL1279" s="10"/>
      <c r="BP1279" s="133"/>
      <c r="BQ1279" s="133"/>
      <c r="BR1279" s="133"/>
      <c r="BS1279" s="133"/>
      <c r="BU1279" s="66"/>
      <c r="BV1279" s="124"/>
      <c r="BX1279" s="10"/>
      <c r="BY1279" s="10"/>
    </row>
  </sheetData>
  <mergeCells count="989">
    <mergeCell ref="AO1263:AO1279"/>
    <mergeCell ref="AP1263:AP1279"/>
    <mergeCell ref="AF1263:AF1279"/>
    <mergeCell ref="AG1263:AG1279"/>
    <mergeCell ref="AO1246:AO1262"/>
    <mergeCell ref="AP1246:AP1262"/>
    <mergeCell ref="B1263:C1279"/>
    <mergeCell ref="E1263:E1279"/>
    <mergeCell ref="F1263:F1279"/>
    <mergeCell ref="N1263:N1279"/>
    <mergeCell ref="O1263:O1279"/>
    <mergeCell ref="W1263:W1279"/>
    <mergeCell ref="X1263:X1279"/>
    <mergeCell ref="X1246:X1262"/>
    <mergeCell ref="AF1246:AF1262"/>
    <mergeCell ref="AG1246:AG1262"/>
    <mergeCell ref="B1246:B1262"/>
    <mergeCell ref="C1246:C1262"/>
    <mergeCell ref="E1246:E1262"/>
    <mergeCell ref="F1246:F1262"/>
    <mergeCell ref="N1246:N1262"/>
    <mergeCell ref="O1246:O1262"/>
    <mergeCell ref="W1246:W1262"/>
    <mergeCell ref="D1246:D1262"/>
    <mergeCell ref="D1263:D1279"/>
    <mergeCell ref="X1229:X1245"/>
    <mergeCell ref="AF1229:AF1245"/>
    <mergeCell ref="AO1212:AO1228"/>
    <mergeCell ref="AP1212:AP1228"/>
    <mergeCell ref="B1229:B1245"/>
    <mergeCell ref="C1229:C1245"/>
    <mergeCell ref="E1229:E1245"/>
    <mergeCell ref="F1229:F1245"/>
    <mergeCell ref="N1229:N1245"/>
    <mergeCell ref="O1229:O1245"/>
    <mergeCell ref="W1229:W1245"/>
    <mergeCell ref="X1212:X1228"/>
    <mergeCell ref="AF1212:AF1228"/>
    <mergeCell ref="AG1212:AG1228"/>
    <mergeCell ref="AO1229:AO1245"/>
    <mergeCell ref="AP1229:AP1245"/>
    <mergeCell ref="AG1229:AG1245"/>
    <mergeCell ref="B1212:B1228"/>
    <mergeCell ref="C1212:C1228"/>
    <mergeCell ref="E1212:E1228"/>
    <mergeCell ref="F1212:F1228"/>
    <mergeCell ref="N1212:N1228"/>
    <mergeCell ref="O1212:O1228"/>
    <mergeCell ref="W1212:W1228"/>
    <mergeCell ref="D1212:D1228"/>
    <mergeCell ref="D1229:D1245"/>
    <mergeCell ref="X1195:X1211"/>
    <mergeCell ref="AF1195:AF1211"/>
    <mergeCell ref="AO1178:AO1194"/>
    <mergeCell ref="AP1178:AP1194"/>
    <mergeCell ref="B1195:B1211"/>
    <mergeCell ref="C1195:C1211"/>
    <mergeCell ref="E1195:E1211"/>
    <mergeCell ref="F1195:F1211"/>
    <mergeCell ref="N1195:N1211"/>
    <mergeCell ref="O1195:O1211"/>
    <mergeCell ref="W1195:W1211"/>
    <mergeCell ref="X1178:X1194"/>
    <mergeCell ref="AF1178:AF1194"/>
    <mergeCell ref="AG1178:AG1194"/>
    <mergeCell ref="AO1195:AO1211"/>
    <mergeCell ref="AP1195:AP1211"/>
    <mergeCell ref="AG1195:AG1211"/>
    <mergeCell ref="B1178:B1194"/>
    <mergeCell ref="C1178:C1194"/>
    <mergeCell ref="E1178:E1194"/>
    <mergeCell ref="F1178:F1194"/>
    <mergeCell ref="N1178:N1194"/>
    <mergeCell ref="O1178:O1194"/>
    <mergeCell ref="W1178:W1194"/>
    <mergeCell ref="D1178:D1194"/>
    <mergeCell ref="D1195:D1211"/>
    <mergeCell ref="X1161:X1177"/>
    <mergeCell ref="AF1161:AF1177"/>
    <mergeCell ref="AO1144:AO1160"/>
    <mergeCell ref="AP1144:AP1160"/>
    <mergeCell ref="AG1144:AG1160"/>
    <mergeCell ref="AO1161:AO1177"/>
    <mergeCell ref="AP1161:AP1177"/>
    <mergeCell ref="AG1161:AG1177"/>
    <mergeCell ref="B1161:B1177"/>
    <mergeCell ref="C1161:C1177"/>
    <mergeCell ref="E1161:E1177"/>
    <mergeCell ref="F1161:F1177"/>
    <mergeCell ref="N1161:N1177"/>
    <mergeCell ref="O1161:O1177"/>
    <mergeCell ref="W1161:W1177"/>
    <mergeCell ref="X1144:X1160"/>
    <mergeCell ref="AF1144:AF1160"/>
    <mergeCell ref="B1144:B1160"/>
    <mergeCell ref="C1144:C1160"/>
    <mergeCell ref="E1144:E1160"/>
    <mergeCell ref="F1144:F1160"/>
    <mergeCell ref="N1144:N1160"/>
    <mergeCell ref="O1144:O1160"/>
    <mergeCell ref="W1144:W1160"/>
    <mergeCell ref="D1161:D1177"/>
    <mergeCell ref="D1144:D1160"/>
    <mergeCell ref="X1127:X1143"/>
    <mergeCell ref="AF1127:AF1143"/>
    <mergeCell ref="AO1110:AO1126"/>
    <mergeCell ref="AP1110:AP1126"/>
    <mergeCell ref="B1127:B1143"/>
    <mergeCell ref="C1127:C1143"/>
    <mergeCell ref="E1127:E1143"/>
    <mergeCell ref="F1127:F1143"/>
    <mergeCell ref="N1127:N1143"/>
    <mergeCell ref="O1127:O1143"/>
    <mergeCell ref="W1127:W1143"/>
    <mergeCell ref="X1110:X1126"/>
    <mergeCell ref="AF1110:AF1126"/>
    <mergeCell ref="AG1110:AG1126"/>
    <mergeCell ref="AO1127:AO1143"/>
    <mergeCell ref="AP1127:AP1143"/>
    <mergeCell ref="AG1127:AG1143"/>
    <mergeCell ref="B1110:B1126"/>
    <mergeCell ref="C1110:C1126"/>
    <mergeCell ref="E1110:E1126"/>
    <mergeCell ref="F1110:F1126"/>
    <mergeCell ref="N1110:N1126"/>
    <mergeCell ref="O1110:O1126"/>
    <mergeCell ref="W1110:W1126"/>
    <mergeCell ref="D1110:D1126"/>
    <mergeCell ref="D1127:D1143"/>
    <mergeCell ref="X1093:X1109"/>
    <mergeCell ref="AF1093:AF1109"/>
    <mergeCell ref="AO1076:AO1092"/>
    <mergeCell ref="AP1076:AP1092"/>
    <mergeCell ref="B1093:B1109"/>
    <mergeCell ref="C1093:C1109"/>
    <mergeCell ref="E1093:E1109"/>
    <mergeCell ref="F1093:F1109"/>
    <mergeCell ref="N1093:N1109"/>
    <mergeCell ref="O1093:O1109"/>
    <mergeCell ref="W1093:W1109"/>
    <mergeCell ref="X1076:X1092"/>
    <mergeCell ref="AF1076:AF1092"/>
    <mergeCell ref="AG1076:AG1092"/>
    <mergeCell ref="AO1093:AO1109"/>
    <mergeCell ref="AP1093:AP1109"/>
    <mergeCell ref="AG1093:AG1109"/>
    <mergeCell ref="B1076:B1092"/>
    <mergeCell ref="C1076:C1092"/>
    <mergeCell ref="E1076:E1092"/>
    <mergeCell ref="F1076:F1092"/>
    <mergeCell ref="N1076:N1092"/>
    <mergeCell ref="O1076:O1092"/>
    <mergeCell ref="W1076:W1092"/>
    <mergeCell ref="D1076:D1092"/>
    <mergeCell ref="D1093:D1109"/>
    <mergeCell ref="X1059:X1075"/>
    <mergeCell ref="AF1059:AF1075"/>
    <mergeCell ref="AO1042:AO1058"/>
    <mergeCell ref="AP1042:AP1058"/>
    <mergeCell ref="B1059:B1075"/>
    <mergeCell ref="C1059:C1075"/>
    <mergeCell ref="E1059:E1075"/>
    <mergeCell ref="F1059:F1075"/>
    <mergeCell ref="N1059:N1075"/>
    <mergeCell ref="O1059:O1075"/>
    <mergeCell ref="W1059:W1075"/>
    <mergeCell ref="X1042:X1058"/>
    <mergeCell ref="AF1042:AF1058"/>
    <mergeCell ref="AG1042:AG1058"/>
    <mergeCell ref="AO1059:AO1075"/>
    <mergeCell ref="AP1059:AP1075"/>
    <mergeCell ref="AG1059:AG1075"/>
    <mergeCell ref="B1042:B1058"/>
    <mergeCell ref="C1042:C1058"/>
    <mergeCell ref="E1042:E1058"/>
    <mergeCell ref="F1042:F1058"/>
    <mergeCell ref="N1042:N1058"/>
    <mergeCell ref="O1042:O1058"/>
    <mergeCell ref="W1042:W1058"/>
    <mergeCell ref="D1042:D1058"/>
    <mergeCell ref="D1059:D1075"/>
    <mergeCell ref="X1025:X1041"/>
    <mergeCell ref="AF1025:AF1041"/>
    <mergeCell ref="AO1008:AO1024"/>
    <mergeCell ref="AP1008:AP1024"/>
    <mergeCell ref="B1025:B1041"/>
    <mergeCell ref="C1025:C1041"/>
    <mergeCell ref="E1025:E1041"/>
    <mergeCell ref="F1025:F1041"/>
    <mergeCell ref="N1025:N1041"/>
    <mergeCell ref="O1025:O1041"/>
    <mergeCell ref="W1025:W1041"/>
    <mergeCell ref="X1008:X1024"/>
    <mergeCell ref="AF1008:AF1024"/>
    <mergeCell ref="AG1008:AG1024"/>
    <mergeCell ref="AO1025:AO1041"/>
    <mergeCell ref="AP1025:AP1041"/>
    <mergeCell ref="AG1025:AG1041"/>
    <mergeCell ref="B1008:B1024"/>
    <mergeCell ref="C1008:C1024"/>
    <mergeCell ref="E1008:E1024"/>
    <mergeCell ref="F1008:F1024"/>
    <mergeCell ref="N1008:N1024"/>
    <mergeCell ref="O1008:O1024"/>
    <mergeCell ref="W1008:W1024"/>
    <mergeCell ref="D1008:D1024"/>
    <mergeCell ref="D1025:D1041"/>
    <mergeCell ref="X991:X1007"/>
    <mergeCell ref="AF991:AF1007"/>
    <mergeCell ref="AO974:AO990"/>
    <mergeCell ref="AP974:AP990"/>
    <mergeCell ref="B991:B1007"/>
    <mergeCell ref="C991:C1007"/>
    <mergeCell ref="E991:E1007"/>
    <mergeCell ref="F991:F1007"/>
    <mergeCell ref="N991:N1007"/>
    <mergeCell ref="O991:O1007"/>
    <mergeCell ref="W991:W1007"/>
    <mergeCell ref="X974:X990"/>
    <mergeCell ref="AF974:AF990"/>
    <mergeCell ref="AG974:AG990"/>
    <mergeCell ref="AO991:AO1007"/>
    <mergeCell ref="AP991:AP1007"/>
    <mergeCell ref="AG991:AG1007"/>
    <mergeCell ref="B974:B990"/>
    <mergeCell ref="C974:C990"/>
    <mergeCell ref="E974:E990"/>
    <mergeCell ref="F974:F990"/>
    <mergeCell ref="N974:N990"/>
    <mergeCell ref="O974:O990"/>
    <mergeCell ref="W974:W990"/>
    <mergeCell ref="D974:D990"/>
    <mergeCell ref="D991:D1007"/>
    <mergeCell ref="X957:X973"/>
    <mergeCell ref="AF957:AF973"/>
    <mergeCell ref="AO940:AO956"/>
    <mergeCell ref="AP940:AP956"/>
    <mergeCell ref="B957:B973"/>
    <mergeCell ref="C957:C973"/>
    <mergeCell ref="E957:E973"/>
    <mergeCell ref="F957:F973"/>
    <mergeCell ref="N957:N973"/>
    <mergeCell ref="O957:O973"/>
    <mergeCell ref="W957:W973"/>
    <mergeCell ref="X940:X956"/>
    <mergeCell ref="AF940:AF956"/>
    <mergeCell ref="AG940:AG956"/>
    <mergeCell ref="AO957:AO973"/>
    <mergeCell ref="AP957:AP973"/>
    <mergeCell ref="AG957:AG973"/>
    <mergeCell ref="B940:B956"/>
    <mergeCell ref="C940:C956"/>
    <mergeCell ref="E940:E956"/>
    <mergeCell ref="F940:F956"/>
    <mergeCell ref="N940:N956"/>
    <mergeCell ref="O940:O956"/>
    <mergeCell ref="W940:W956"/>
    <mergeCell ref="D940:D956"/>
    <mergeCell ref="D957:D973"/>
    <mergeCell ref="X923:X939"/>
    <mergeCell ref="AF923:AF939"/>
    <mergeCell ref="AO906:AO922"/>
    <mergeCell ref="AP906:AP922"/>
    <mergeCell ref="B923:B939"/>
    <mergeCell ref="C923:C939"/>
    <mergeCell ref="E923:E939"/>
    <mergeCell ref="F923:F939"/>
    <mergeCell ref="N923:N939"/>
    <mergeCell ref="O923:O939"/>
    <mergeCell ref="W923:W939"/>
    <mergeCell ref="X906:X922"/>
    <mergeCell ref="AF906:AF922"/>
    <mergeCell ref="AG906:AG922"/>
    <mergeCell ref="AO923:AO939"/>
    <mergeCell ref="AP923:AP939"/>
    <mergeCell ref="AG923:AG939"/>
    <mergeCell ref="B906:B922"/>
    <mergeCell ref="C906:C922"/>
    <mergeCell ref="E906:E922"/>
    <mergeCell ref="F906:F922"/>
    <mergeCell ref="N906:N922"/>
    <mergeCell ref="O906:O922"/>
    <mergeCell ref="W906:W922"/>
    <mergeCell ref="D906:D922"/>
    <mergeCell ref="D923:D939"/>
    <mergeCell ref="X889:X905"/>
    <mergeCell ref="AF889:AF905"/>
    <mergeCell ref="AO872:AO888"/>
    <mergeCell ref="AP872:AP888"/>
    <mergeCell ref="B889:B905"/>
    <mergeCell ref="C889:C905"/>
    <mergeCell ref="E889:E905"/>
    <mergeCell ref="F889:F905"/>
    <mergeCell ref="N889:N905"/>
    <mergeCell ref="O889:O905"/>
    <mergeCell ref="W889:W905"/>
    <mergeCell ref="X872:X888"/>
    <mergeCell ref="AF872:AF888"/>
    <mergeCell ref="AG872:AG888"/>
    <mergeCell ref="AO889:AO905"/>
    <mergeCell ref="AP889:AP905"/>
    <mergeCell ref="AG889:AG905"/>
    <mergeCell ref="B872:B888"/>
    <mergeCell ref="C872:C888"/>
    <mergeCell ref="E872:E888"/>
    <mergeCell ref="F872:F888"/>
    <mergeCell ref="N872:N888"/>
    <mergeCell ref="O872:O888"/>
    <mergeCell ref="W872:W888"/>
    <mergeCell ref="D872:D888"/>
    <mergeCell ref="D889:D905"/>
    <mergeCell ref="X855:X871"/>
    <mergeCell ref="AF855:AF871"/>
    <mergeCell ref="AO838:AO854"/>
    <mergeCell ref="AP838:AP854"/>
    <mergeCell ref="B855:B871"/>
    <mergeCell ref="C855:C871"/>
    <mergeCell ref="E855:E871"/>
    <mergeCell ref="F855:F871"/>
    <mergeCell ref="N855:N871"/>
    <mergeCell ref="O855:O871"/>
    <mergeCell ref="W855:W871"/>
    <mergeCell ref="X838:X854"/>
    <mergeCell ref="AF838:AF854"/>
    <mergeCell ref="AG838:AG854"/>
    <mergeCell ref="AO855:AO871"/>
    <mergeCell ref="AP855:AP871"/>
    <mergeCell ref="AG855:AG871"/>
    <mergeCell ref="B838:B854"/>
    <mergeCell ref="C838:C854"/>
    <mergeCell ref="E838:E854"/>
    <mergeCell ref="F838:F854"/>
    <mergeCell ref="N838:N854"/>
    <mergeCell ref="O838:O854"/>
    <mergeCell ref="W838:W854"/>
    <mergeCell ref="D838:D854"/>
    <mergeCell ref="D855:D871"/>
    <mergeCell ref="X821:X837"/>
    <mergeCell ref="AF821:AF837"/>
    <mergeCell ref="AO804:AO820"/>
    <mergeCell ref="AP804:AP820"/>
    <mergeCell ref="B821:B837"/>
    <mergeCell ref="C821:C837"/>
    <mergeCell ref="E821:E837"/>
    <mergeCell ref="F821:F837"/>
    <mergeCell ref="N821:N837"/>
    <mergeCell ref="O821:O837"/>
    <mergeCell ref="W821:W837"/>
    <mergeCell ref="X804:X820"/>
    <mergeCell ref="AF804:AF820"/>
    <mergeCell ref="AG804:AG820"/>
    <mergeCell ref="AO821:AO837"/>
    <mergeCell ref="AP821:AP837"/>
    <mergeCell ref="AG821:AG837"/>
    <mergeCell ref="B804:B820"/>
    <mergeCell ref="C804:C820"/>
    <mergeCell ref="E804:E820"/>
    <mergeCell ref="F804:F820"/>
    <mergeCell ref="N804:N820"/>
    <mergeCell ref="O804:O820"/>
    <mergeCell ref="W804:W820"/>
    <mergeCell ref="D804:D820"/>
    <mergeCell ref="D821:D837"/>
    <mergeCell ref="X787:X803"/>
    <mergeCell ref="AF787:AF803"/>
    <mergeCell ref="AO770:AO786"/>
    <mergeCell ref="AP770:AP786"/>
    <mergeCell ref="B787:B803"/>
    <mergeCell ref="C787:C803"/>
    <mergeCell ref="E787:E803"/>
    <mergeCell ref="F787:F803"/>
    <mergeCell ref="N787:N803"/>
    <mergeCell ref="O787:O803"/>
    <mergeCell ref="W787:W803"/>
    <mergeCell ref="X770:X786"/>
    <mergeCell ref="AF770:AF786"/>
    <mergeCell ref="AG770:AG786"/>
    <mergeCell ref="AO787:AO803"/>
    <mergeCell ref="AP787:AP803"/>
    <mergeCell ref="AG787:AG803"/>
    <mergeCell ref="B770:B786"/>
    <mergeCell ref="C770:C786"/>
    <mergeCell ref="E770:E786"/>
    <mergeCell ref="F770:F786"/>
    <mergeCell ref="N770:N786"/>
    <mergeCell ref="O770:O786"/>
    <mergeCell ref="W770:W786"/>
    <mergeCell ref="D770:D786"/>
    <mergeCell ref="D787:D803"/>
    <mergeCell ref="X753:X769"/>
    <mergeCell ref="AF753:AF769"/>
    <mergeCell ref="AO736:AO752"/>
    <mergeCell ref="AP736:AP752"/>
    <mergeCell ref="B753:B769"/>
    <mergeCell ref="C753:C769"/>
    <mergeCell ref="E753:E769"/>
    <mergeCell ref="F753:F769"/>
    <mergeCell ref="N753:N769"/>
    <mergeCell ref="O753:O769"/>
    <mergeCell ref="W753:W769"/>
    <mergeCell ref="X736:X752"/>
    <mergeCell ref="AF736:AF752"/>
    <mergeCell ref="AG736:AG752"/>
    <mergeCell ref="AO753:AO769"/>
    <mergeCell ref="AP753:AP769"/>
    <mergeCell ref="AG753:AG769"/>
    <mergeCell ref="B736:B752"/>
    <mergeCell ref="C736:C752"/>
    <mergeCell ref="E736:E752"/>
    <mergeCell ref="F736:F752"/>
    <mergeCell ref="N736:N752"/>
    <mergeCell ref="O736:O752"/>
    <mergeCell ref="W736:W752"/>
    <mergeCell ref="D736:D752"/>
    <mergeCell ref="D753:D769"/>
    <mergeCell ref="X719:X735"/>
    <mergeCell ref="AF719:AF735"/>
    <mergeCell ref="AO702:AO718"/>
    <mergeCell ref="AP702:AP718"/>
    <mergeCell ref="B719:B735"/>
    <mergeCell ref="C719:C735"/>
    <mergeCell ref="E719:E735"/>
    <mergeCell ref="F719:F735"/>
    <mergeCell ref="N719:N735"/>
    <mergeCell ref="O719:O735"/>
    <mergeCell ref="W719:W735"/>
    <mergeCell ref="X702:X718"/>
    <mergeCell ref="AF702:AF718"/>
    <mergeCell ref="AG702:AG718"/>
    <mergeCell ref="AO719:AO735"/>
    <mergeCell ref="AP719:AP735"/>
    <mergeCell ref="AG719:AG735"/>
    <mergeCell ref="B702:B718"/>
    <mergeCell ref="C702:C718"/>
    <mergeCell ref="E702:E718"/>
    <mergeCell ref="F702:F718"/>
    <mergeCell ref="N702:N718"/>
    <mergeCell ref="O702:O718"/>
    <mergeCell ref="W702:W718"/>
    <mergeCell ref="D702:D718"/>
    <mergeCell ref="D719:D735"/>
    <mergeCell ref="X685:X701"/>
    <mergeCell ref="AF685:AF701"/>
    <mergeCell ref="AO668:AO684"/>
    <mergeCell ref="AP668:AP684"/>
    <mergeCell ref="B685:B701"/>
    <mergeCell ref="C685:C701"/>
    <mergeCell ref="E685:E701"/>
    <mergeCell ref="F685:F701"/>
    <mergeCell ref="N685:N701"/>
    <mergeCell ref="O685:O701"/>
    <mergeCell ref="W685:W701"/>
    <mergeCell ref="X668:X684"/>
    <mergeCell ref="AF668:AF684"/>
    <mergeCell ref="AG668:AG684"/>
    <mergeCell ref="AO685:AO701"/>
    <mergeCell ref="AP685:AP701"/>
    <mergeCell ref="AG685:AG701"/>
    <mergeCell ref="B668:B684"/>
    <mergeCell ref="C668:C684"/>
    <mergeCell ref="E668:E684"/>
    <mergeCell ref="F668:F684"/>
    <mergeCell ref="N668:N684"/>
    <mergeCell ref="O668:O684"/>
    <mergeCell ref="W668:W684"/>
    <mergeCell ref="D668:D684"/>
    <mergeCell ref="D685:D701"/>
    <mergeCell ref="X651:X667"/>
    <mergeCell ref="AF651:AF667"/>
    <mergeCell ref="AO634:AO650"/>
    <mergeCell ref="AP634:AP650"/>
    <mergeCell ref="B651:B667"/>
    <mergeCell ref="C651:C667"/>
    <mergeCell ref="E651:E667"/>
    <mergeCell ref="F651:F667"/>
    <mergeCell ref="N651:N667"/>
    <mergeCell ref="O651:O667"/>
    <mergeCell ref="W651:W667"/>
    <mergeCell ref="X634:X650"/>
    <mergeCell ref="AF634:AF650"/>
    <mergeCell ref="AG634:AG650"/>
    <mergeCell ref="AO651:AO667"/>
    <mergeCell ref="AP651:AP667"/>
    <mergeCell ref="AG651:AG667"/>
    <mergeCell ref="B634:B650"/>
    <mergeCell ref="C634:C650"/>
    <mergeCell ref="E634:E650"/>
    <mergeCell ref="F634:F650"/>
    <mergeCell ref="N634:N650"/>
    <mergeCell ref="O634:O650"/>
    <mergeCell ref="W634:W650"/>
    <mergeCell ref="D634:D650"/>
    <mergeCell ref="D651:D667"/>
    <mergeCell ref="X617:X633"/>
    <mergeCell ref="AF617:AF633"/>
    <mergeCell ref="AO600:AO616"/>
    <mergeCell ref="AP600:AP616"/>
    <mergeCell ref="B617:B633"/>
    <mergeCell ref="C617:C633"/>
    <mergeCell ref="E617:E633"/>
    <mergeCell ref="F617:F633"/>
    <mergeCell ref="N617:N633"/>
    <mergeCell ref="O617:O633"/>
    <mergeCell ref="W617:W633"/>
    <mergeCell ref="X600:X616"/>
    <mergeCell ref="AF600:AF616"/>
    <mergeCell ref="AG600:AG616"/>
    <mergeCell ref="AO617:AO633"/>
    <mergeCell ref="AP617:AP633"/>
    <mergeCell ref="AG617:AG633"/>
    <mergeCell ref="B600:B616"/>
    <mergeCell ref="C600:C616"/>
    <mergeCell ref="E600:E616"/>
    <mergeCell ref="F600:F616"/>
    <mergeCell ref="N600:N616"/>
    <mergeCell ref="O600:O616"/>
    <mergeCell ref="W600:W616"/>
    <mergeCell ref="D600:D616"/>
    <mergeCell ref="D617:D633"/>
    <mergeCell ref="X583:X599"/>
    <mergeCell ref="AF583:AF599"/>
    <mergeCell ref="AO566:AO582"/>
    <mergeCell ref="AP566:AP582"/>
    <mergeCell ref="B583:B599"/>
    <mergeCell ref="C583:C599"/>
    <mergeCell ref="E583:E599"/>
    <mergeCell ref="F583:F599"/>
    <mergeCell ref="N583:N599"/>
    <mergeCell ref="O583:O599"/>
    <mergeCell ref="W583:W599"/>
    <mergeCell ref="X566:X582"/>
    <mergeCell ref="AF566:AF582"/>
    <mergeCell ref="AG566:AG582"/>
    <mergeCell ref="AO583:AO599"/>
    <mergeCell ref="AP583:AP599"/>
    <mergeCell ref="AG583:AG599"/>
    <mergeCell ref="B566:B582"/>
    <mergeCell ref="C566:C582"/>
    <mergeCell ref="E566:E582"/>
    <mergeCell ref="F566:F582"/>
    <mergeCell ref="N566:N582"/>
    <mergeCell ref="O566:O582"/>
    <mergeCell ref="W566:W582"/>
    <mergeCell ref="D566:D582"/>
    <mergeCell ref="D583:D599"/>
    <mergeCell ref="X549:X565"/>
    <mergeCell ref="AF549:AF565"/>
    <mergeCell ref="AO532:AO548"/>
    <mergeCell ref="AP532:AP548"/>
    <mergeCell ref="B549:B565"/>
    <mergeCell ref="C549:C565"/>
    <mergeCell ref="E549:E565"/>
    <mergeCell ref="F549:F565"/>
    <mergeCell ref="N549:N565"/>
    <mergeCell ref="O549:O565"/>
    <mergeCell ref="W549:W565"/>
    <mergeCell ref="X532:X548"/>
    <mergeCell ref="AF532:AF548"/>
    <mergeCell ref="AG532:AG548"/>
    <mergeCell ref="AO549:AO565"/>
    <mergeCell ref="AP549:AP565"/>
    <mergeCell ref="AG549:AG565"/>
    <mergeCell ref="B532:B548"/>
    <mergeCell ref="C532:C548"/>
    <mergeCell ref="E532:E548"/>
    <mergeCell ref="F532:F548"/>
    <mergeCell ref="N532:N548"/>
    <mergeCell ref="O532:O548"/>
    <mergeCell ref="W532:W548"/>
    <mergeCell ref="D532:D548"/>
    <mergeCell ref="D549:D565"/>
    <mergeCell ref="X515:X531"/>
    <mergeCell ref="AF515:AF531"/>
    <mergeCell ref="AO498:AO514"/>
    <mergeCell ref="AP498:AP514"/>
    <mergeCell ref="B515:B531"/>
    <mergeCell ref="C515:C531"/>
    <mergeCell ref="E515:E531"/>
    <mergeCell ref="F515:F531"/>
    <mergeCell ref="N515:N531"/>
    <mergeCell ref="O515:O531"/>
    <mergeCell ref="W515:W531"/>
    <mergeCell ref="X498:X514"/>
    <mergeCell ref="AF498:AF514"/>
    <mergeCell ref="AG498:AG514"/>
    <mergeCell ref="AO515:AO531"/>
    <mergeCell ref="AP515:AP531"/>
    <mergeCell ref="AG515:AG531"/>
    <mergeCell ref="B498:B514"/>
    <mergeCell ref="C498:C514"/>
    <mergeCell ref="E498:E514"/>
    <mergeCell ref="F498:F514"/>
    <mergeCell ref="N498:N514"/>
    <mergeCell ref="O498:O514"/>
    <mergeCell ref="W498:W514"/>
    <mergeCell ref="D498:D514"/>
    <mergeCell ref="D515:D531"/>
    <mergeCell ref="X481:X497"/>
    <mergeCell ref="AF481:AF497"/>
    <mergeCell ref="AO464:AO480"/>
    <mergeCell ref="AP464:AP480"/>
    <mergeCell ref="B481:B497"/>
    <mergeCell ref="C481:C497"/>
    <mergeCell ref="E481:E497"/>
    <mergeCell ref="F481:F497"/>
    <mergeCell ref="N481:N497"/>
    <mergeCell ref="O481:O497"/>
    <mergeCell ref="W481:W497"/>
    <mergeCell ref="X464:X480"/>
    <mergeCell ref="AF464:AF480"/>
    <mergeCell ref="AG464:AG480"/>
    <mergeCell ref="AO481:AO497"/>
    <mergeCell ref="AP481:AP497"/>
    <mergeCell ref="AG481:AG497"/>
    <mergeCell ref="B464:B480"/>
    <mergeCell ref="C464:C480"/>
    <mergeCell ref="E464:E480"/>
    <mergeCell ref="F464:F480"/>
    <mergeCell ref="N464:N480"/>
    <mergeCell ref="O464:O480"/>
    <mergeCell ref="W464:W480"/>
    <mergeCell ref="D464:D480"/>
    <mergeCell ref="D481:D497"/>
    <mergeCell ref="X447:X463"/>
    <mergeCell ref="AF447:AF463"/>
    <mergeCell ref="AO430:AO446"/>
    <mergeCell ref="AP430:AP446"/>
    <mergeCell ref="B447:B463"/>
    <mergeCell ref="C447:C463"/>
    <mergeCell ref="E447:E463"/>
    <mergeCell ref="F447:F463"/>
    <mergeCell ref="N447:N463"/>
    <mergeCell ref="O447:O463"/>
    <mergeCell ref="W447:W463"/>
    <mergeCell ref="X430:X446"/>
    <mergeCell ref="AF430:AF446"/>
    <mergeCell ref="AG430:AG446"/>
    <mergeCell ref="AO447:AO463"/>
    <mergeCell ref="AP447:AP463"/>
    <mergeCell ref="AG447:AG463"/>
    <mergeCell ref="B430:B446"/>
    <mergeCell ref="C430:C446"/>
    <mergeCell ref="E430:E446"/>
    <mergeCell ref="F430:F446"/>
    <mergeCell ref="N430:N446"/>
    <mergeCell ref="O430:O446"/>
    <mergeCell ref="W430:W446"/>
    <mergeCell ref="D430:D446"/>
    <mergeCell ref="D447:D463"/>
    <mergeCell ref="X413:X429"/>
    <mergeCell ref="AF413:AF429"/>
    <mergeCell ref="AO396:AO412"/>
    <mergeCell ref="AP396:AP412"/>
    <mergeCell ref="B413:B429"/>
    <mergeCell ref="C413:C429"/>
    <mergeCell ref="E413:E429"/>
    <mergeCell ref="F413:F429"/>
    <mergeCell ref="N413:N429"/>
    <mergeCell ref="O413:O429"/>
    <mergeCell ref="W413:W429"/>
    <mergeCell ref="X396:X412"/>
    <mergeCell ref="AF396:AF412"/>
    <mergeCell ref="AG396:AG412"/>
    <mergeCell ref="AO413:AO429"/>
    <mergeCell ref="AP413:AP429"/>
    <mergeCell ref="AG413:AG429"/>
    <mergeCell ref="B396:B412"/>
    <mergeCell ref="C396:C412"/>
    <mergeCell ref="E396:E412"/>
    <mergeCell ref="F396:F412"/>
    <mergeCell ref="N396:N412"/>
    <mergeCell ref="O396:O412"/>
    <mergeCell ref="W396:W412"/>
    <mergeCell ref="D396:D412"/>
    <mergeCell ref="D413:D429"/>
    <mergeCell ref="X379:X395"/>
    <mergeCell ref="AF379:AF395"/>
    <mergeCell ref="AO362:AO378"/>
    <mergeCell ref="AP362:AP378"/>
    <mergeCell ref="B379:B395"/>
    <mergeCell ref="C379:C395"/>
    <mergeCell ref="E379:E395"/>
    <mergeCell ref="F379:F395"/>
    <mergeCell ref="N379:N395"/>
    <mergeCell ref="O379:O395"/>
    <mergeCell ref="W379:W395"/>
    <mergeCell ref="X362:X378"/>
    <mergeCell ref="AF362:AF378"/>
    <mergeCell ref="AG362:AG378"/>
    <mergeCell ref="AO379:AO395"/>
    <mergeCell ref="AP379:AP395"/>
    <mergeCell ref="AG379:AG395"/>
    <mergeCell ref="B362:B378"/>
    <mergeCell ref="C362:C378"/>
    <mergeCell ref="E362:E378"/>
    <mergeCell ref="F362:F378"/>
    <mergeCell ref="N362:N378"/>
    <mergeCell ref="O362:O378"/>
    <mergeCell ref="W362:W378"/>
    <mergeCell ref="D362:D378"/>
    <mergeCell ref="D379:D395"/>
    <mergeCell ref="X345:X361"/>
    <mergeCell ref="AF345:AF361"/>
    <mergeCell ref="AO328:AO344"/>
    <mergeCell ref="AP328:AP344"/>
    <mergeCell ref="B345:B361"/>
    <mergeCell ref="C345:C361"/>
    <mergeCell ref="E345:E361"/>
    <mergeCell ref="F345:F361"/>
    <mergeCell ref="N345:N361"/>
    <mergeCell ref="O345:O361"/>
    <mergeCell ref="W345:W361"/>
    <mergeCell ref="X328:X344"/>
    <mergeCell ref="AF328:AF344"/>
    <mergeCell ref="AG328:AG344"/>
    <mergeCell ref="AO345:AO361"/>
    <mergeCell ref="AP345:AP361"/>
    <mergeCell ref="AG345:AG361"/>
    <mergeCell ref="B328:B344"/>
    <mergeCell ref="C328:C344"/>
    <mergeCell ref="E328:E344"/>
    <mergeCell ref="F328:F344"/>
    <mergeCell ref="N328:N344"/>
    <mergeCell ref="O328:O344"/>
    <mergeCell ref="W328:W344"/>
    <mergeCell ref="D328:D344"/>
    <mergeCell ref="D345:D361"/>
    <mergeCell ref="X311:X327"/>
    <mergeCell ref="AF311:AF327"/>
    <mergeCell ref="AO294:AO310"/>
    <mergeCell ref="AP294:AP310"/>
    <mergeCell ref="B311:B327"/>
    <mergeCell ref="C311:C327"/>
    <mergeCell ref="E311:E327"/>
    <mergeCell ref="F311:F327"/>
    <mergeCell ref="N311:N327"/>
    <mergeCell ref="O311:O327"/>
    <mergeCell ref="W311:W327"/>
    <mergeCell ref="X294:X310"/>
    <mergeCell ref="AF294:AF310"/>
    <mergeCell ref="AG294:AG310"/>
    <mergeCell ref="AO311:AO327"/>
    <mergeCell ref="AP311:AP327"/>
    <mergeCell ref="AG311:AG327"/>
    <mergeCell ref="B294:B310"/>
    <mergeCell ref="C294:C310"/>
    <mergeCell ref="E294:E310"/>
    <mergeCell ref="F294:F310"/>
    <mergeCell ref="N294:N310"/>
    <mergeCell ref="O294:O310"/>
    <mergeCell ref="W294:W310"/>
    <mergeCell ref="D294:D310"/>
    <mergeCell ref="D311:D327"/>
    <mergeCell ref="X277:X293"/>
    <mergeCell ref="AF277:AF293"/>
    <mergeCell ref="AO260:AO276"/>
    <mergeCell ref="AP260:AP276"/>
    <mergeCell ref="B277:B293"/>
    <mergeCell ref="C277:C293"/>
    <mergeCell ref="E277:E293"/>
    <mergeCell ref="F277:F293"/>
    <mergeCell ref="N277:N293"/>
    <mergeCell ref="O277:O293"/>
    <mergeCell ref="W277:W293"/>
    <mergeCell ref="X260:X276"/>
    <mergeCell ref="AF260:AF276"/>
    <mergeCell ref="AG260:AG276"/>
    <mergeCell ref="AO277:AO293"/>
    <mergeCell ref="AP277:AP293"/>
    <mergeCell ref="AG277:AG293"/>
    <mergeCell ref="B260:B276"/>
    <mergeCell ref="C260:C276"/>
    <mergeCell ref="E260:E276"/>
    <mergeCell ref="F260:F276"/>
    <mergeCell ref="N260:N276"/>
    <mergeCell ref="O260:O276"/>
    <mergeCell ref="W260:W276"/>
    <mergeCell ref="D260:D276"/>
    <mergeCell ref="D277:D293"/>
    <mergeCell ref="X243:X259"/>
    <mergeCell ref="AF243:AF259"/>
    <mergeCell ref="AO226:AO242"/>
    <mergeCell ref="AP226:AP242"/>
    <mergeCell ref="B243:B259"/>
    <mergeCell ref="C243:C259"/>
    <mergeCell ref="E243:E259"/>
    <mergeCell ref="F243:F259"/>
    <mergeCell ref="N243:N259"/>
    <mergeCell ref="O243:O259"/>
    <mergeCell ref="W243:W259"/>
    <mergeCell ref="X226:X242"/>
    <mergeCell ref="AF226:AF242"/>
    <mergeCell ref="AG226:AG242"/>
    <mergeCell ref="AO243:AO259"/>
    <mergeCell ref="AP243:AP259"/>
    <mergeCell ref="AG243:AG259"/>
    <mergeCell ref="B226:B242"/>
    <mergeCell ref="C226:C242"/>
    <mergeCell ref="E226:E242"/>
    <mergeCell ref="F226:F242"/>
    <mergeCell ref="N226:N242"/>
    <mergeCell ref="O226:O242"/>
    <mergeCell ref="W226:W242"/>
    <mergeCell ref="D226:D242"/>
    <mergeCell ref="D243:D259"/>
    <mergeCell ref="X209:X225"/>
    <mergeCell ref="AF209:AF225"/>
    <mergeCell ref="AO192:AO208"/>
    <mergeCell ref="AP192:AP208"/>
    <mergeCell ref="B209:B225"/>
    <mergeCell ref="C209:C225"/>
    <mergeCell ref="E209:E225"/>
    <mergeCell ref="F209:F225"/>
    <mergeCell ref="N209:N225"/>
    <mergeCell ref="O209:O225"/>
    <mergeCell ref="W209:W225"/>
    <mergeCell ref="X192:X208"/>
    <mergeCell ref="AF192:AF208"/>
    <mergeCell ref="AG192:AG208"/>
    <mergeCell ref="AO209:AO225"/>
    <mergeCell ref="AP209:AP225"/>
    <mergeCell ref="AG209:AG225"/>
    <mergeCell ref="B192:B208"/>
    <mergeCell ref="C192:C208"/>
    <mergeCell ref="E192:E208"/>
    <mergeCell ref="F192:F208"/>
    <mergeCell ref="N192:N208"/>
    <mergeCell ref="O192:O208"/>
    <mergeCell ref="W192:W208"/>
    <mergeCell ref="D192:D208"/>
    <mergeCell ref="D209:D225"/>
    <mergeCell ref="X175:X191"/>
    <mergeCell ref="AF175:AF191"/>
    <mergeCell ref="AO158:AO174"/>
    <mergeCell ref="AP158:AP174"/>
    <mergeCell ref="B175:B191"/>
    <mergeCell ref="C175:C191"/>
    <mergeCell ref="E175:E191"/>
    <mergeCell ref="F175:F191"/>
    <mergeCell ref="N175:N191"/>
    <mergeCell ref="O175:O191"/>
    <mergeCell ref="W175:W191"/>
    <mergeCell ref="X158:X174"/>
    <mergeCell ref="AF158:AF174"/>
    <mergeCell ref="AG158:AG174"/>
    <mergeCell ref="AO175:AO191"/>
    <mergeCell ref="AP175:AP191"/>
    <mergeCell ref="AG175:AG191"/>
    <mergeCell ref="B158:B174"/>
    <mergeCell ref="C158:C174"/>
    <mergeCell ref="E158:E174"/>
    <mergeCell ref="F158:F174"/>
    <mergeCell ref="N158:N174"/>
    <mergeCell ref="O158:O174"/>
    <mergeCell ref="W158:W174"/>
    <mergeCell ref="D158:D174"/>
    <mergeCell ref="D175:D191"/>
    <mergeCell ref="B141:B157"/>
    <mergeCell ref="C141:C157"/>
    <mergeCell ref="E141:E157"/>
    <mergeCell ref="F141:F157"/>
    <mergeCell ref="N141:N157"/>
    <mergeCell ref="O141:O157"/>
    <mergeCell ref="W141:W157"/>
    <mergeCell ref="X124:X140"/>
    <mergeCell ref="AF124:AF140"/>
    <mergeCell ref="AG124:AG140"/>
    <mergeCell ref="AO141:AO157"/>
    <mergeCell ref="AP141:AP157"/>
    <mergeCell ref="AG141:AG157"/>
    <mergeCell ref="B124:B140"/>
    <mergeCell ref="C124:C140"/>
    <mergeCell ref="E124:E140"/>
    <mergeCell ref="F124:F140"/>
    <mergeCell ref="N124:N140"/>
    <mergeCell ref="O124:O140"/>
    <mergeCell ref="W124:W140"/>
    <mergeCell ref="D124:D140"/>
    <mergeCell ref="D141:D157"/>
    <mergeCell ref="X141:X157"/>
    <mergeCell ref="AF141:AF157"/>
    <mergeCell ref="AO124:AO140"/>
    <mergeCell ref="AP124:AP140"/>
    <mergeCell ref="B90:B106"/>
    <mergeCell ref="C90:C106"/>
    <mergeCell ref="E90:E106"/>
    <mergeCell ref="F90:F106"/>
    <mergeCell ref="N90:N106"/>
    <mergeCell ref="O90:O106"/>
    <mergeCell ref="W90:W106"/>
    <mergeCell ref="D90:D106"/>
    <mergeCell ref="D107:D123"/>
    <mergeCell ref="B107:B123"/>
    <mergeCell ref="C107:C123"/>
    <mergeCell ref="E107:E123"/>
    <mergeCell ref="F107:F123"/>
    <mergeCell ref="N107:N123"/>
    <mergeCell ref="O107:O123"/>
    <mergeCell ref="W107:W123"/>
    <mergeCell ref="B39:B55"/>
    <mergeCell ref="C39:C55"/>
    <mergeCell ref="E39:E55"/>
    <mergeCell ref="F39:F55"/>
    <mergeCell ref="N39:N55"/>
    <mergeCell ref="O39:O55"/>
    <mergeCell ref="W39:W55"/>
    <mergeCell ref="X39:X55"/>
    <mergeCell ref="AF39:AF55"/>
    <mergeCell ref="AP56:AP72"/>
    <mergeCell ref="B73:B89"/>
    <mergeCell ref="C73:C89"/>
    <mergeCell ref="E73:E89"/>
    <mergeCell ref="F73:F89"/>
    <mergeCell ref="N73:N89"/>
    <mergeCell ref="O73:O89"/>
    <mergeCell ref="W73:W89"/>
    <mergeCell ref="X56:X72"/>
    <mergeCell ref="AF56:AF72"/>
    <mergeCell ref="AG56:AG72"/>
    <mergeCell ref="AO73:AO89"/>
    <mergeCell ref="AP73:AP89"/>
    <mergeCell ref="AG73:AG89"/>
    <mergeCell ref="B56:B72"/>
    <mergeCell ref="C56:C72"/>
    <mergeCell ref="E56:E72"/>
    <mergeCell ref="F56:F72"/>
    <mergeCell ref="N56:N72"/>
    <mergeCell ref="O56:O72"/>
    <mergeCell ref="X73:X89"/>
    <mergeCell ref="BX4:BY4"/>
    <mergeCell ref="BO4:BP4"/>
    <mergeCell ref="BU4:BV4"/>
    <mergeCell ref="X5:X21"/>
    <mergeCell ref="AF5:AF21"/>
    <mergeCell ref="AO22:AO38"/>
    <mergeCell ref="AP22:AP38"/>
    <mergeCell ref="X22:X38"/>
    <mergeCell ref="AF22:AF38"/>
    <mergeCell ref="AG22:AG38"/>
    <mergeCell ref="BR4:BS4"/>
    <mergeCell ref="AY3:AY4"/>
    <mergeCell ref="B22:B38"/>
    <mergeCell ref="C22:C38"/>
    <mergeCell ref="E22:E38"/>
    <mergeCell ref="F22:F38"/>
    <mergeCell ref="N22:N38"/>
    <mergeCell ref="O22:O38"/>
    <mergeCell ref="W22:W38"/>
    <mergeCell ref="BE3:BI3"/>
    <mergeCell ref="AZ3:BD3"/>
    <mergeCell ref="B5:B21"/>
    <mergeCell ref="C5:C21"/>
    <mergeCell ref="E5:E21"/>
    <mergeCell ref="F5:F21"/>
    <mergeCell ref="N5:N21"/>
    <mergeCell ref="O5:O21"/>
    <mergeCell ref="W5:W21"/>
    <mergeCell ref="B3:B4"/>
    <mergeCell ref="C3:C4"/>
    <mergeCell ref="E3:M3"/>
    <mergeCell ref="N3:V3"/>
    <mergeCell ref="W3:AE3"/>
    <mergeCell ref="AO5:AO21"/>
    <mergeCell ref="AP5:AP21"/>
    <mergeCell ref="AG5:AG21"/>
    <mergeCell ref="D3:D4"/>
    <mergeCell ref="D5:D21"/>
    <mergeCell ref="D22:D38"/>
    <mergeCell ref="D39:D55"/>
    <mergeCell ref="AF3:AN3"/>
    <mergeCell ref="AO3:AW3"/>
    <mergeCell ref="AF73:AF89"/>
    <mergeCell ref="W56:W72"/>
    <mergeCell ref="X107:X123"/>
    <mergeCell ref="AF107:AF123"/>
    <mergeCell ref="AO90:AO106"/>
    <mergeCell ref="AP90:AP106"/>
    <mergeCell ref="AO39:AO55"/>
    <mergeCell ref="AP39:AP55"/>
    <mergeCell ref="AG39:AG55"/>
    <mergeCell ref="AG90:AG106"/>
    <mergeCell ref="AO107:AO123"/>
    <mergeCell ref="AP107:AP123"/>
    <mergeCell ref="AG107:AG123"/>
    <mergeCell ref="X90:X106"/>
    <mergeCell ref="AF90:AF106"/>
    <mergeCell ref="D56:D72"/>
    <mergeCell ref="D73:D89"/>
    <mergeCell ref="AO56:AO72"/>
  </mergeCells>
  <phoneticPr fontId="3"/>
  <pageMargins left="0.70866141732283472" right="0.70866141732283472" top="0.74803149606299213" bottom="0.74803149606299213" header="0.31496062992125984" footer="0.31496062992125984"/>
  <pageSetup paperSize="8" scale="68" fitToWidth="0" fitToHeight="0" pageOrder="overThenDown" orientation="landscape" r:id="rId1"/>
  <headerFooter>
    <oddHeader>&amp;R&amp;"ＭＳ 明朝,標準"&amp;12 2-8.歯科健診分析</oddHeader>
  </headerFooter>
  <rowBreaks count="18" manualBreakCount="18">
    <brk id="72" max="48" man="1"/>
    <brk id="140" max="48" man="1"/>
    <brk id="208" max="48" man="1"/>
    <brk id="276" max="48" man="1"/>
    <brk id="344" max="48" man="1"/>
    <brk id="412" max="48" man="1"/>
    <brk id="480" max="47" man="1"/>
    <brk id="548" max="48" man="1"/>
    <brk id="616" max="48" man="1"/>
    <brk id="684" max="48" man="1"/>
    <brk id="752" max="48" man="1"/>
    <brk id="820" max="48" man="1"/>
    <brk id="888" max="48" man="1"/>
    <brk id="956" max="47" man="1"/>
    <brk id="1024" max="48" man="1"/>
    <brk id="1092" max="48" man="1"/>
    <brk id="1160" max="48" man="1"/>
    <brk id="1228" max="48" man="1"/>
  </rowBreaks>
  <colBreaks count="1" manualBreakCount="1">
    <brk id="31" max="1278" man="1"/>
  </colBreaks>
  <ignoredErrors>
    <ignoredError sqref="AS5:AS1279 AR1263:AR1279" formula="1"/>
    <ignoredError sqref="BP5:BP78 BV7:BV47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219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22">
        <v>0.17400000000000002</v>
      </c>
      <c r="E5" s="198" t="s">
        <v>249</v>
      </c>
      <c r="F5" s="323">
        <v>0.21000000000000002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22"/>
      <c r="E6" s="198"/>
      <c r="F6" s="323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22">
        <v>0.13800000000000001</v>
      </c>
      <c r="E7" s="198" t="s">
        <v>249</v>
      </c>
      <c r="F7" s="323">
        <v>0.17400000000000002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22"/>
      <c r="E8" s="198"/>
      <c r="F8" s="323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22">
        <v>0.10200000000000001</v>
      </c>
      <c r="E9" s="198" t="s">
        <v>249</v>
      </c>
      <c r="F9" s="323">
        <v>0.13800000000000001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22"/>
      <c r="E10" s="198"/>
      <c r="F10" s="323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22">
        <v>6.6000000000000003E-2</v>
      </c>
      <c r="E11" s="198" t="s">
        <v>249</v>
      </c>
      <c r="F11" s="323">
        <v>0.10200000000000001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22"/>
      <c r="E12" s="198"/>
      <c r="F12" s="323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22">
        <v>0.03</v>
      </c>
      <c r="E13" s="198" t="s">
        <v>249</v>
      </c>
      <c r="F13" s="323">
        <v>6.6000000000000003E-2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53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2" customWidth="1"/>
    <col min="14" max="16384" width="9" style="1"/>
  </cols>
  <sheetData>
    <row r="1" spans="1:13" ht="16.5" customHeight="1">
      <c r="A1" s="118" t="s">
        <v>490</v>
      </c>
      <c r="B1" s="10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16.5" customHeight="1">
      <c r="A2" s="118" t="s">
        <v>347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8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4"/>
  <dimension ref="A1:P7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.125" style="6" customWidth="1"/>
    <col min="3" max="3" width="8.375" style="6" customWidth="1"/>
    <col min="4" max="4" width="11.625" style="6" customWidth="1"/>
    <col min="5" max="5" width="5.5" style="6" bestFit="1" customWidth="1"/>
    <col min="6" max="6" width="11.625" style="6" customWidth="1"/>
    <col min="7" max="7" width="5.5" style="6" customWidth="1"/>
    <col min="8" max="16" width="8.875" style="6" customWidth="1"/>
    <col min="17" max="17" width="2" style="1" customWidth="1"/>
    <col min="18" max="16384" width="9" style="1"/>
  </cols>
  <sheetData>
    <row r="1" spans="1:16" ht="16.5" customHeight="1">
      <c r="A1" s="66" t="s">
        <v>491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6.5" customHeight="1">
      <c r="A2" s="66" t="s">
        <v>221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.5" customHeight="1">
      <c r="A4" s="66"/>
      <c r="B4" s="318"/>
      <c r="C4" s="319"/>
      <c r="D4" s="319"/>
      <c r="E4" s="319"/>
      <c r="F4" s="319"/>
      <c r="G4" s="320"/>
      <c r="H4" s="66"/>
      <c r="I4" s="66"/>
      <c r="J4" s="66"/>
      <c r="K4" s="66"/>
      <c r="L4" s="66"/>
      <c r="M4" s="66"/>
      <c r="N4" s="66"/>
      <c r="O4" s="66"/>
      <c r="P4" s="66"/>
    </row>
    <row r="5" spans="1:16" ht="13.5" customHeight="1">
      <c r="A5" s="66"/>
      <c r="B5" s="321"/>
      <c r="C5" s="72"/>
      <c r="D5" s="322">
        <v>0.91400000000000015</v>
      </c>
      <c r="E5" s="198" t="s">
        <v>249</v>
      </c>
      <c r="F5" s="323">
        <v>0.97</v>
      </c>
      <c r="G5" s="324" t="s">
        <v>250</v>
      </c>
      <c r="H5" s="66"/>
      <c r="I5" s="66"/>
      <c r="J5" s="66"/>
      <c r="K5" s="66"/>
      <c r="L5" s="66"/>
      <c r="M5" s="66"/>
      <c r="N5" s="66"/>
      <c r="O5" s="66"/>
      <c r="P5" s="66"/>
    </row>
    <row r="6" spans="1:16">
      <c r="A6" s="66"/>
      <c r="B6" s="321"/>
      <c r="C6" s="66"/>
      <c r="D6" s="322"/>
      <c r="E6" s="198"/>
      <c r="F6" s="323"/>
      <c r="G6" s="324"/>
      <c r="H6" s="66"/>
      <c r="I6" s="66"/>
      <c r="J6" s="66"/>
      <c r="K6" s="66"/>
      <c r="L6" s="66"/>
      <c r="M6" s="66"/>
      <c r="N6" s="66"/>
      <c r="O6" s="66"/>
      <c r="P6" s="66"/>
    </row>
    <row r="7" spans="1:16">
      <c r="A7" s="66"/>
      <c r="B7" s="321"/>
      <c r="C7" s="74"/>
      <c r="D7" s="322">
        <v>0.8580000000000001</v>
      </c>
      <c r="E7" s="198" t="s">
        <v>249</v>
      </c>
      <c r="F7" s="323">
        <v>0.91400000000000015</v>
      </c>
      <c r="G7" s="324" t="s">
        <v>251</v>
      </c>
      <c r="H7" s="66"/>
      <c r="I7" s="66"/>
      <c r="J7" s="66"/>
      <c r="K7" s="66"/>
      <c r="L7" s="66"/>
      <c r="M7" s="66"/>
      <c r="N7" s="66"/>
      <c r="O7" s="66"/>
      <c r="P7" s="66"/>
    </row>
    <row r="8" spans="1:16">
      <c r="A8" s="66"/>
      <c r="B8" s="321"/>
      <c r="C8" s="66"/>
      <c r="D8" s="322"/>
      <c r="E8" s="198"/>
      <c r="F8" s="323"/>
      <c r="G8" s="324"/>
      <c r="H8" s="66"/>
      <c r="I8" s="66"/>
      <c r="J8" s="66"/>
      <c r="K8" s="66"/>
      <c r="L8" s="66"/>
      <c r="M8" s="66"/>
      <c r="N8" s="66"/>
      <c r="O8" s="66"/>
      <c r="P8" s="66"/>
    </row>
    <row r="9" spans="1:16">
      <c r="A9" s="66"/>
      <c r="B9" s="321"/>
      <c r="C9" s="75"/>
      <c r="D9" s="322">
        <v>0.80200000000000005</v>
      </c>
      <c r="E9" s="198" t="s">
        <v>249</v>
      </c>
      <c r="F9" s="323">
        <v>0.8580000000000001</v>
      </c>
      <c r="G9" s="324" t="s">
        <v>251</v>
      </c>
      <c r="H9" s="66"/>
      <c r="I9" s="66"/>
      <c r="J9" s="66"/>
      <c r="K9" s="66"/>
      <c r="L9" s="66"/>
      <c r="M9" s="66"/>
      <c r="N9" s="66"/>
      <c r="O9" s="66"/>
      <c r="P9" s="66"/>
    </row>
    <row r="10" spans="1:16">
      <c r="A10" s="66"/>
      <c r="B10" s="321"/>
      <c r="C10" s="66"/>
      <c r="D10" s="322"/>
      <c r="E10" s="198"/>
      <c r="F10" s="323"/>
      <c r="G10" s="324"/>
      <c r="H10" s="66"/>
      <c r="I10" s="66"/>
      <c r="J10" s="66"/>
      <c r="K10" s="66"/>
      <c r="L10" s="66"/>
      <c r="M10" s="66"/>
      <c r="N10" s="66"/>
      <c r="O10" s="66"/>
      <c r="P10" s="66"/>
    </row>
    <row r="11" spans="1:16">
      <c r="A11" s="66"/>
      <c r="B11" s="321"/>
      <c r="C11" s="76"/>
      <c r="D11" s="322">
        <v>0.746</v>
      </c>
      <c r="E11" s="198" t="s">
        <v>249</v>
      </c>
      <c r="F11" s="323">
        <v>0.80200000000000005</v>
      </c>
      <c r="G11" s="324" t="s">
        <v>251</v>
      </c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321"/>
      <c r="C12" s="66"/>
      <c r="D12" s="322"/>
      <c r="E12" s="198"/>
      <c r="F12" s="323"/>
      <c r="G12" s="324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321"/>
      <c r="C13" s="77"/>
      <c r="D13" s="322">
        <v>0.69</v>
      </c>
      <c r="E13" s="198" t="s">
        <v>249</v>
      </c>
      <c r="F13" s="323">
        <v>0.746</v>
      </c>
      <c r="G13" s="324" t="s">
        <v>251</v>
      </c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325"/>
      <c r="C14" s="326"/>
      <c r="D14" s="326"/>
      <c r="E14" s="326"/>
      <c r="F14" s="326"/>
      <c r="G14" s="327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20"/>
      <c r="O16" s="66"/>
      <c r="P16" s="66"/>
    </row>
    <row r="17" spans="1:16">
      <c r="A17" s="66"/>
      <c r="B17" s="321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28"/>
      <c r="O17" s="66"/>
      <c r="P17" s="66"/>
    </row>
    <row r="18" spans="1:16">
      <c r="A18" s="66"/>
      <c r="B18" s="32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328"/>
      <c r="O18" s="66"/>
      <c r="P18" s="66"/>
    </row>
    <row r="19" spans="1:16">
      <c r="A19" s="66"/>
      <c r="B19" s="321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328"/>
      <c r="O19" s="66"/>
      <c r="P19" s="66"/>
    </row>
    <row r="20" spans="1:16">
      <c r="A20" s="66"/>
      <c r="B20" s="321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328"/>
      <c r="O20" s="66"/>
      <c r="P20" s="66"/>
    </row>
    <row r="21" spans="1:16">
      <c r="A21" s="66"/>
      <c r="B21" s="321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328"/>
      <c r="O21" s="66"/>
      <c r="P21" s="66"/>
    </row>
    <row r="22" spans="1:16">
      <c r="A22" s="66"/>
      <c r="B22" s="321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328"/>
      <c r="O22" s="66"/>
      <c r="P22" s="66"/>
    </row>
    <row r="23" spans="1:16">
      <c r="A23" s="66"/>
      <c r="B23" s="321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328"/>
      <c r="O23" s="66"/>
      <c r="P23" s="66"/>
    </row>
    <row r="24" spans="1:16">
      <c r="A24" s="66"/>
      <c r="B24" s="321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328"/>
      <c r="O24" s="66"/>
      <c r="P24" s="66"/>
    </row>
    <row r="25" spans="1:16">
      <c r="A25" s="66"/>
      <c r="B25" s="321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328"/>
      <c r="O25" s="66"/>
      <c r="P25" s="66"/>
    </row>
    <row r="26" spans="1:16">
      <c r="A26" s="66"/>
      <c r="B26" s="321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328"/>
      <c r="O26" s="66"/>
      <c r="P26" s="66"/>
    </row>
    <row r="27" spans="1:16">
      <c r="A27" s="66"/>
      <c r="B27" s="321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328"/>
      <c r="O27" s="66"/>
      <c r="P27" s="66"/>
    </row>
    <row r="28" spans="1:16">
      <c r="A28" s="66"/>
      <c r="B28" s="32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328"/>
      <c r="O28" s="66"/>
      <c r="P28" s="66"/>
    </row>
    <row r="29" spans="1:16">
      <c r="A29" s="66"/>
      <c r="B29" s="321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328"/>
      <c r="O29" s="66"/>
      <c r="P29" s="66"/>
    </row>
    <row r="30" spans="1:16">
      <c r="A30" s="66"/>
      <c r="B30" s="321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328"/>
      <c r="O30" s="66"/>
      <c r="P30" s="66"/>
    </row>
    <row r="31" spans="1:16">
      <c r="A31" s="66"/>
      <c r="B31" s="32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328"/>
      <c r="O31" s="66"/>
      <c r="P31" s="66"/>
    </row>
    <row r="32" spans="1:16">
      <c r="A32" s="66"/>
      <c r="B32" s="321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328"/>
      <c r="O32" s="66"/>
      <c r="P32" s="66"/>
    </row>
    <row r="33" spans="1:16">
      <c r="A33" s="66"/>
      <c r="B33" s="321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328"/>
      <c r="O33" s="66"/>
      <c r="P33" s="66"/>
    </row>
    <row r="34" spans="1:16">
      <c r="A34" s="66"/>
      <c r="B34" s="321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328"/>
      <c r="O34" s="66"/>
      <c r="P34" s="66"/>
    </row>
    <row r="35" spans="1:16">
      <c r="A35" s="66"/>
      <c r="B35" s="321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328"/>
      <c r="O35" s="66"/>
      <c r="P35" s="66"/>
    </row>
    <row r="36" spans="1:16">
      <c r="A36" s="66"/>
      <c r="B36" s="321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328"/>
      <c r="O36" s="66"/>
      <c r="P36" s="66"/>
    </row>
    <row r="37" spans="1:16">
      <c r="A37" s="66"/>
      <c r="B37" s="321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328"/>
      <c r="O37" s="66"/>
      <c r="P37" s="66"/>
    </row>
    <row r="38" spans="1:16">
      <c r="A38" s="66"/>
      <c r="B38" s="32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328"/>
      <c r="O38" s="66"/>
      <c r="P38" s="66"/>
    </row>
    <row r="39" spans="1:16">
      <c r="A39" s="66"/>
      <c r="B39" s="321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328"/>
      <c r="O39" s="66"/>
      <c r="P39" s="66"/>
    </row>
    <row r="40" spans="1:16">
      <c r="A40" s="66"/>
      <c r="B40" s="321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328"/>
      <c r="O40" s="66"/>
      <c r="P40" s="66"/>
    </row>
    <row r="41" spans="1:16">
      <c r="A41" s="66"/>
      <c r="B41" s="321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328"/>
      <c r="O41" s="66"/>
      <c r="P41" s="66"/>
    </row>
    <row r="42" spans="1:16">
      <c r="A42" s="66"/>
      <c r="B42" s="321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328"/>
      <c r="O42" s="66"/>
      <c r="P42" s="66"/>
    </row>
    <row r="43" spans="1:16">
      <c r="A43" s="66"/>
      <c r="B43" s="321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328"/>
      <c r="O43" s="66"/>
      <c r="P43" s="66"/>
    </row>
    <row r="44" spans="1:16">
      <c r="A44" s="66"/>
      <c r="B44" s="321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328"/>
      <c r="O44" s="66"/>
      <c r="P44" s="66"/>
    </row>
    <row r="45" spans="1:16">
      <c r="A45" s="66"/>
      <c r="B45" s="321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328"/>
      <c r="O45" s="66"/>
      <c r="P45" s="66"/>
    </row>
    <row r="46" spans="1:16">
      <c r="A46" s="66"/>
      <c r="B46" s="321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328"/>
      <c r="O46" s="66"/>
      <c r="P46" s="66"/>
    </row>
    <row r="47" spans="1:16">
      <c r="A47" s="66"/>
      <c r="B47" s="321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328"/>
      <c r="O47" s="66"/>
      <c r="P47" s="66"/>
    </row>
    <row r="48" spans="1:16">
      <c r="A48" s="66"/>
      <c r="B48" s="32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328"/>
      <c r="O48" s="66"/>
      <c r="P48" s="66"/>
    </row>
    <row r="49" spans="1:16">
      <c r="A49" s="66"/>
      <c r="B49" s="321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328"/>
      <c r="O49" s="66"/>
      <c r="P49" s="66"/>
    </row>
    <row r="50" spans="1:16">
      <c r="A50" s="66"/>
      <c r="B50" s="321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328"/>
      <c r="O50" s="66"/>
      <c r="P50" s="66"/>
    </row>
    <row r="51" spans="1:16">
      <c r="A51" s="66"/>
      <c r="B51" s="321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28"/>
      <c r="O51" s="66"/>
      <c r="P51" s="66"/>
    </row>
    <row r="52" spans="1:16">
      <c r="A52" s="66"/>
      <c r="B52" s="321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328"/>
      <c r="O52" s="66"/>
      <c r="P52" s="66"/>
    </row>
    <row r="53" spans="1:16">
      <c r="A53" s="66"/>
      <c r="B53" s="321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328"/>
      <c r="O53" s="66"/>
      <c r="P53" s="66"/>
    </row>
    <row r="54" spans="1:16">
      <c r="A54" s="66"/>
      <c r="B54" s="321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328"/>
      <c r="O54" s="66"/>
      <c r="P54" s="66"/>
    </row>
    <row r="55" spans="1:16">
      <c r="A55" s="66"/>
      <c r="B55" s="321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328"/>
      <c r="O55" s="66"/>
      <c r="P55" s="66"/>
    </row>
    <row r="56" spans="1:16">
      <c r="A56" s="66"/>
      <c r="B56" s="321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328"/>
      <c r="O56" s="66"/>
      <c r="P56" s="66"/>
    </row>
    <row r="57" spans="1:16">
      <c r="A57" s="66"/>
      <c r="B57" s="321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328"/>
      <c r="O57" s="66"/>
      <c r="P57" s="66"/>
    </row>
    <row r="58" spans="1:16">
      <c r="A58" s="66"/>
      <c r="B58" s="321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328"/>
      <c r="O58" s="66"/>
      <c r="P58" s="66"/>
    </row>
    <row r="59" spans="1:16">
      <c r="A59" s="66"/>
      <c r="B59" s="321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328"/>
      <c r="O59" s="66"/>
      <c r="P59" s="66"/>
    </row>
    <row r="60" spans="1:16">
      <c r="A60" s="66"/>
      <c r="B60" s="321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328"/>
      <c r="O60" s="66"/>
      <c r="P60" s="66"/>
    </row>
    <row r="61" spans="1:16">
      <c r="A61" s="66"/>
      <c r="B61" s="321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328"/>
      <c r="O61" s="66"/>
      <c r="P61" s="66"/>
    </row>
    <row r="62" spans="1:16">
      <c r="A62" s="66"/>
      <c r="B62" s="321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328"/>
      <c r="O62" s="66"/>
      <c r="P62" s="66"/>
    </row>
    <row r="63" spans="1:16">
      <c r="A63" s="66"/>
      <c r="B63" s="321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328"/>
      <c r="O63" s="66"/>
      <c r="P63" s="66"/>
    </row>
    <row r="64" spans="1:16">
      <c r="A64" s="66"/>
      <c r="B64" s="321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328"/>
      <c r="O64" s="66"/>
      <c r="P64" s="66"/>
    </row>
    <row r="65" spans="1:16">
      <c r="A65" s="66"/>
      <c r="B65" s="321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328"/>
      <c r="O65" s="66"/>
      <c r="P65" s="66"/>
    </row>
    <row r="66" spans="1:16">
      <c r="A66" s="66"/>
      <c r="B66" s="321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328"/>
      <c r="O66" s="66"/>
      <c r="P66" s="66"/>
    </row>
    <row r="67" spans="1:16">
      <c r="A67" s="66"/>
      <c r="B67" s="321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328"/>
      <c r="O67" s="66"/>
      <c r="P67" s="66"/>
    </row>
    <row r="68" spans="1:16">
      <c r="A68" s="66"/>
      <c r="B68" s="321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328"/>
      <c r="O68" s="66"/>
      <c r="P68" s="66"/>
    </row>
    <row r="69" spans="1:16">
      <c r="A69" s="66"/>
      <c r="B69" s="321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328"/>
      <c r="O69" s="66"/>
      <c r="P69" s="66"/>
    </row>
    <row r="70" spans="1:16">
      <c r="A70" s="66"/>
      <c r="B70" s="321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328"/>
      <c r="O70" s="66"/>
      <c r="P70" s="66"/>
    </row>
    <row r="71" spans="1:16">
      <c r="A71" s="66"/>
      <c r="B71" s="321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328"/>
      <c r="O71" s="66"/>
      <c r="P71" s="66"/>
    </row>
    <row r="72" spans="1:16">
      <c r="A72" s="66"/>
      <c r="B72" s="321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328"/>
      <c r="O72" s="66"/>
      <c r="P72" s="66"/>
    </row>
    <row r="73" spans="1:16">
      <c r="A73" s="66"/>
      <c r="B73" s="321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328"/>
      <c r="O73" s="66"/>
      <c r="P73" s="66"/>
    </row>
    <row r="74" spans="1:16">
      <c r="A74" s="66"/>
      <c r="B74" s="321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328"/>
      <c r="O74" s="66"/>
      <c r="P74" s="66"/>
    </row>
    <row r="75" spans="1:16">
      <c r="A75" s="66"/>
      <c r="B75" s="321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328"/>
      <c r="O75" s="66"/>
      <c r="P75" s="66"/>
    </row>
    <row r="76" spans="1:16">
      <c r="A76" s="66"/>
      <c r="B76" s="321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328"/>
      <c r="O76" s="66"/>
      <c r="P76" s="66"/>
    </row>
    <row r="77" spans="1:16">
      <c r="A77" s="66"/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9"/>
      <c r="O77" s="66"/>
      <c r="P77" s="66"/>
    </row>
    <row r="78" spans="1:16">
      <c r="A78" s="66"/>
      <c r="B78" s="319"/>
      <c r="C78" s="319"/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66"/>
      <c r="P78" s="66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2-8.歯科健診分析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O54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6" style="2" customWidth="1"/>
    <col min="3" max="3" width="0.875" style="2" hidden="1" customWidth="1"/>
    <col min="4" max="4" width="15.625" style="2" customWidth="1"/>
    <col min="5" max="5" width="0.875" style="2" customWidth="1"/>
    <col min="6" max="6" width="15.625" style="2" customWidth="1"/>
    <col min="7" max="7" width="0.875" style="2" customWidth="1"/>
    <col min="8" max="8" width="15.625" style="2" customWidth="1"/>
    <col min="9" max="9" width="0.875" style="2" customWidth="1"/>
    <col min="10" max="10" width="15.625" style="2" customWidth="1"/>
    <col min="11" max="11" width="0.875" style="2" customWidth="1"/>
    <col min="12" max="12" width="15.625" style="2" customWidth="1"/>
    <col min="13" max="13" width="2.625" style="2" customWidth="1"/>
    <col min="14" max="14" width="10.25" style="2" customWidth="1"/>
    <col min="15" max="15" width="9" style="2"/>
    <col min="16" max="16" width="7" style="2" customWidth="1"/>
    <col min="17" max="17" width="5.375" style="2" customWidth="1"/>
    <col min="18" max="16384" width="9" style="2"/>
  </cols>
  <sheetData>
    <row r="1" spans="1:15" ht="16.5" customHeight="1">
      <c r="A1" s="118" t="s">
        <v>278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</row>
    <row r="2" spans="1:15" ht="16.5" customHeight="1">
      <c r="A2" s="118" t="s">
        <v>206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5" ht="12" customHeight="1">
      <c r="A3" s="118"/>
      <c r="B3" s="330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2"/>
      <c r="N3" s="118"/>
      <c r="O3" s="118"/>
    </row>
    <row r="4" spans="1:15" ht="12" customHeight="1">
      <c r="A4" s="118"/>
      <c r="B4" s="197"/>
      <c r="C4" s="198"/>
      <c r="D4" s="198"/>
      <c r="E4" s="198"/>
      <c r="F4" s="333"/>
      <c r="G4" s="333"/>
      <c r="H4" s="333"/>
      <c r="I4" s="333"/>
      <c r="J4" s="198"/>
      <c r="K4" s="198"/>
      <c r="L4" s="198"/>
      <c r="M4" s="205"/>
      <c r="N4" s="118"/>
      <c r="O4" s="118"/>
    </row>
    <row r="5" spans="1:15" ht="12" customHeight="1">
      <c r="A5" s="118"/>
      <c r="B5" s="197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205"/>
      <c r="N5" s="118"/>
      <c r="O5" s="118"/>
    </row>
    <row r="6" spans="1:15" ht="12" customHeight="1">
      <c r="A6" s="118"/>
      <c r="B6" s="197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205"/>
      <c r="N6" s="118"/>
      <c r="O6" s="118"/>
    </row>
    <row r="7" spans="1:15" ht="12" customHeight="1">
      <c r="A7" s="118"/>
      <c r="B7" s="197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205"/>
      <c r="N7" s="118"/>
      <c r="O7" s="118"/>
    </row>
    <row r="8" spans="1:15" ht="12" customHeight="1">
      <c r="A8" s="118"/>
      <c r="B8" s="197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205"/>
      <c r="N8" s="118"/>
      <c r="O8" s="118"/>
    </row>
    <row r="9" spans="1:15" ht="12" customHeight="1">
      <c r="A9" s="118"/>
      <c r="B9" s="197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205"/>
      <c r="N9" s="334"/>
      <c r="O9" s="118"/>
    </row>
    <row r="10" spans="1:15" ht="12" customHeight="1">
      <c r="A10" s="118"/>
      <c r="B10" s="197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205"/>
      <c r="N10" s="334"/>
      <c r="O10" s="118"/>
    </row>
    <row r="11" spans="1:15" ht="12" customHeight="1">
      <c r="A11" s="118"/>
      <c r="B11" s="197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205"/>
      <c r="N11" s="334"/>
      <c r="O11" s="118"/>
    </row>
    <row r="12" spans="1:15" ht="12" customHeight="1">
      <c r="A12" s="118"/>
      <c r="B12" s="197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205"/>
      <c r="N12" s="334"/>
      <c r="O12" s="118"/>
    </row>
    <row r="13" spans="1:15" ht="12" customHeight="1">
      <c r="A13" s="118"/>
      <c r="B13" s="197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205"/>
      <c r="N13" s="334"/>
      <c r="O13" s="118"/>
    </row>
    <row r="14" spans="1:15" ht="12" customHeight="1">
      <c r="A14" s="118"/>
      <c r="B14" s="197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205"/>
      <c r="N14" s="334"/>
      <c r="O14" s="118"/>
    </row>
    <row r="15" spans="1:15" ht="12" customHeight="1">
      <c r="A15" s="118"/>
      <c r="B15" s="197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205"/>
      <c r="N15" s="334"/>
      <c r="O15" s="118"/>
    </row>
    <row r="16" spans="1:15" ht="12" customHeight="1">
      <c r="A16" s="118"/>
      <c r="B16" s="197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205"/>
      <c r="N16" s="334"/>
      <c r="O16" s="118"/>
    </row>
    <row r="17" spans="1:15" ht="12" customHeight="1">
      <c r="A17" s="118"/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205"/>
      <c r="N17" s="334"/>
      <c r="O17" s="118"/>
    </row>
    <row r="18" spans="1:15" ht="12" customHeight="1">
      <c r="A18" s="118"/>
      <c r="B18" s="197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205"/>
      <c r="N18" s="334"/>
      <c r="O18" s="118"/>
    </row>
    <row r="19" spans="1:15" ht="12" customHeight="1">
      <c r="A19" s="118"/>
      <c r="B19" s="197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205"/>
      <c r="N19" s="334"/>
      <c r="O19" s="118"/>
    </row>
    <row r="20" spans="1:15" ht="12" customHeight="1">
      <c r="A20" s="118"/>
      <c r="B20" s="197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205"/>
      <c r="N20" s="334"/>
      <c r="O20" s="118"/>
    </row>
    <row r="21" spans="1:15" ht="12" customHeight="1">
      <c r="A21" s="118"/>
      <c r="B21" s="197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205"/>
      <c r="N21" s="334"/>
      <c r="O21" s="118"/>
    </row>
    <row r="22" spans="1:15" ht="12" customHeight="1">
      <c r="A22" s="118"/>
      <c r="B22" s="197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205"/>
      <c r="N22" s="334"/>
      <c r="O22" s="118"/>
    </row>
    <row r="23" spans="1:15" ht="12" customHeight="1">
      <c r="A23" s="118"/>
      <c r="B23" s="197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205"/>
      <c r="N23" s="334"/>
      <c r="O23" s="118"/>
    </row>
    <row r="24" spans="1:15" ht="12" customHeight="1">
      <c r="A24" s="118"/>
      <c r="B24" s="197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205"/>
      <c r="N24" s="334"/>
      <c r="O24" s="334"/>
    </row>
    <row r="25" spans="1:15" ht="13.5" customHeight="1">
      <c r="A25" s="118"/>
      <c r="B25" s="197"/>
      <c r="C25" s="198"/>
      <c r="D25" s="400" t="s">
        <v>358</v>
      </c>
      <c r="E25" s="198"/>
      <c r="F25" s="400" t="s">
        <v>279</v>
      </c>
      <c r="G25" s="198"/>
      <c r="H25" s="402" t="s">
        <v>460</v>
      </c>
      <c r="I25" s="198"/>
      <c r="J25" s="400" t="s">
        <v>359</v>
      </c>
      <c r="K25" s="198"/>
      <c r="L25" s="400" t="s">
        <v>280</v>
      </c>
      <c r="M25" s="200"/>
      <c r="N25" s="118"/>
      <c r="O25" s="118"/>
    </row>
    <row r="26" spans="1:15" ht="15" customHeight="1">
      <c r="A26" s="118"/>
      <c r="B26" s="197"/>
      <c r="C26" s="198"/>
      <c r="D26" s="401"/>
      <c r="E26" s="198"/>
      <c r="F26" s="401"/>
      <c r="G26" s="198"/>
      <c r="H26" s="403"/>
      <c r="I26" s="198"/>
      <c r="J26" s="401"/>
      <c r="K26" s="198"/>
      <c r="L26" s="401"/>
      <c r="M26" s="200"/>
      <c r="N26" s="118"/>
      <c r="O26" s="118"/>
    </row>
    <row r="27" spans="1:15">
      <c r="A27" s="118"/>
      <c r="B27" s="197"/>
      <c r="C27" s="198"/>
      <c r="D27" s="401"/>
      <c r="E27" s="198"/>
      <c r="F27" s="401"/>
      <c r="G27" s="198"/>
      <c r="H27" s="403"/>
      <c r="I27" s="198"/>
      <c r="J27" s="401"/>
      <c r="K27" s="198"/>
      <c r="L27" s="401"/>
      <c r="M27" s="200"/>
      <c r="N27" s="118"/>
      <c r="O27" s="118"/>
    </row>
    <row r="28" spans="1:15" ht="3" customHeight="1">
      <c r="A28" s="118"/>
      <c r="B28" s="197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200"/>
      <c r="N28" s="118"/>
      <c r="O28" s="118"/>
    </row>
    <row r="29" spans="1:15" ht="16.5" customHeight="1">
      <c r="A29" s="118"/>
      <c r="B29" s="197"/>
      <c r="C29" s="198"/>
      <c r="D29" s="199">
        <f>地区別_指導対象者群分析!G14</f>
        <v>21499</v>
      </c>
      <c r="E29" s="308"/>
      <c r="F29" s="199">
        <f>地区別_指導対象者群分析!I14</f>
        <v>101214</v>
      </c>
      <c r="G29" s="308"/>
      <c r="H29" s="199">
        <f>地区別_指導対象者群分析!K14</f>
        <v>7108</v>
      </c>
      <c r="I29" s="308"/>
      <c r="J29" s="199">
        <f>地区別_指導対象者群分析!M14</f>
        <v>530594</v>
      </c>
      <c r="K29" s="308"/>
      <c r="L29" s="199">
        <f>地区別_指導対象者群分析!O14</f>
        <v>509192</v>
      </c>
      <c r="M29" s="200"/>
      <c r="N29" s="118"/>
      <c r="O29" s="118"/>
    </row>
    <row r="30" spans="1:15" ht="3" customHeight="1">
      <c r="A30" s="198"/>
      <c r="B30" s="197"/>
      <c r="C30" s="201"/>
      <c r="D30" s="201"/>
      <c r="E30" s="198"/>
      <c r="F30" s="201"/>
      <c r="G30" s="198"/>
      <c r="H30" s="201"/>
      <c r="I30" s="198"/>
      <c r="J30" s="201"/>
      <c r="K30" s="198"/>
      <c r="L30" s="201"/>
      <c r="M30" s="200"/>
      <c r="N30" s="118"/>
      <c r="O30" s="118"/>
    </row>
    <row r="31" spans="1:15" ht="3" customHeight="1">
      <c r="A31" s="118"/>
      <c r="B31" s="197"/>
      <c r="C31" s="202"/>
      <c r="D31" s="203"/>
      <c r="E31" s="203"/>
      <c r="F31" s="203"/>
      <c r="G31" s="203"/>
      <c r="H31" s="203"/>
      <c r="I31" s="198"/>
      <c r="J31" s="204"/>
      <c r="K31" s="204"/>
      <c r="L31" s="204"/>
      <c r="M31" s="200"/>
      <c r="N31" s="118"/>
      <c r="O31" s="118"/>
    </row>
    <row r="32" spans="1:15" ht="3" customHeight="1">
      <c r="A32" s="118"/>
      <c r="B32" s="197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205"/>
      <c r="N32" s="118"/>
      <c r="O32" s="118"/>
    </row>
    <row r="33" spans="1:15" ht="20.100000000000001" customHeight="1">
      <c r="A33" s="118"/>
      <c r="B33" s="197"/>
      <c r="C33" s="398">
        <f>地区別_指導対象者群分析!E14</f>
        <v>129821</v>
      </c>
      <c r="D33" s="398"/>
      <c r="E33" s="398"/>
      <c r="F33" s="398"/>
      <c r="G33" s="398"/>
      <c r="H33" s="398"/>
      <c r="I33" s="198"/>
      <c r="J33" s="399">
        <f>地区別_指導対象者群分析!F14</f>
        <v>1039786</v>
      </c>
      <c r="K33" s="399"/>
      <c r="L33" s="399"/>
      <c r="M33" s="200"/>
      <c r="N33" s="118"/>
      <c r="O33" s="118"/>
    </row>
    <row r="34" spans="1:15" ht="3" customHeight="1">
      <c r="A34" s="118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205"/>
      <c r="N34" s="118"/>
      <c r="O34" s="118"/>
    </row>
    <row r="35" spans="1:15" s="73" customFormat="1" ht="3" customHeight="1">
      <c r="A35" s="198"/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205"/>
      <c r="N35" s="198"/>
      <c r="O35" s="198"/>
    </row>
    <row r="36" spans="1:15" ht="3" customHeight="1">
      <c r="A36" s="118"/>
      <c r="B36" s="335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7"/>
      <c r="N36" s="118"/>
      <c r="O36" s="118"/>
    </row>
    <row r="37" spans="1:15" s="206" customFormat="1" ht="13.5" customHeight="1">
      <c r="A37" s="338"/>
      <c r="B37" s="339" t="s">
        <v>356</v>
      </c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</row>
    <row r="38" spans="1:15" s="206" customFormat="1" ht="13.5" customHeight="1">
      <c r="A38" s="338"/>
      <c r="B38" s="339" t="s">
        <v>353</v>
      </c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</row>
    <row r="39" spans="1:15" s="206" customFormat="1" ht="13.5" customHeight="1">
      <c r="A39" s="338"/>
      <c r="B39" s="252" t="s">
        <v>352</v>
      </c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</row>
    <row r="40" spans="1:15" s="206" customFormat="1" ht="13.5" customHeight="1">
      <c r="A40" s="338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</row>
    <row r="41" spans="1:15" s="206" customFormat="1" ht="13.5" customHeight="1">
      <c r="A41" s="338"/>
      <c r="B41" s="207" t="s">
        <v>281</v>
      </c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</row>
    <row r="42" spans="1:15" s="206" customFormat="1" ht="13.5" customHeight="1">
      <c r="A42" s="338"/>
      <c r="B42" s="207" t="s">
        <v>354</v>
      </c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</row>
    <row r="43" spans="1:15" s="206" customFormat="1" ht="13.5" customHeight="1">
      <c r="A43" s="338"/>
      <c r="B43" s="207" t="s">
        <v>400</v>
      </c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</row>
    <row r="44" spans="1:15" s="206" customFormat="1" ht="13.5" customHeight="1">
      <c r="A44" s="338"/>
      <c r="B44" s="207" t="s">
        <v>360</v>
      </c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340"/>
    </row>
    <row r="45" spans="1:15" s="206" customFormat="1" ht="13.5" customHeight="1">
      <c r="A45" s="338"/>
      <c r="B45" s="207" t="s">
        <v>355</v>
      </c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</row>
    <row r="46" spans="1:15" s="206" customFormat="1" ht="13.5" customHeight="1">
      <c r="A46" s="338"/>
      <c r="B46" s="341"/>
      <c r="C46" s="341"/>
      <c r="D46" s="341"/>
      <c r="E46" s="341"/>
      <c r="F46" s="341"/>
      <c r="G46" s="341"/>
      <c r="H46" s="341"/>
      <c r="I46" s="341"/>
      <c r="J46" s="341"/>
      <c r="K46" s="341"/>
      <c r="L46" s="341"/>
      <c r="M46" s="341"/>
      <c r="N46" s="341"/>
      <c r="O46" s="341"/>
    </row>
    <row r="47" spans="1:15" ht="13.5" customHeight="1">
      <c r="A47" s="118"/>
      <c r="B47" s="40" t="s">
        <v>282</v>
      </c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</row>
    <row r="48" spans="1:15" ht="13.5" customHeight="1">
      <c r="A48" s="118"/>
      <c r="B48" s="40" t="s">
        <v>283</v>
      </c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</row>
    <row r="49" spans="1:15" ht="13.5" customHeight="1">
      <c r="A49" s="118"/>
      <c r="B49" s="40" t="s">
        <v>401</v>
      </c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</row>
    <row r="50" spans="1:15" ht="13.5" customHeight="1">
      <c r="A50" s="118"/>
      <c r="B50" s="40" t="s">
        <v>402</v>
      </c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</row>
    <row r="51" spans="1:15" ht="13.5" customHeight="1">
      <c r="A51" s="118"/>
      <c r="B51" s="207" t="s">
        <v>492</v>
      </c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</row>
    <row r="52" spans="1:15" ht="13.5" customHeight="1">
      <c r="A52" s="118"/>
      <c r="B52" s="40" t="s">
        <v>284</v>
      </c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</row>
    <row r="53" spans="1:15" ht="13.5" customHeight="1">
      <c r="A53" s="118"/>
      <c r="B53" s="40" t="s">
        <v>443</v>
      </c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</row>
    <row r="54" spans="1:15" ht="13.5" customHeight="1">
      <c r="A54" s="118"/>
      <c r="B54" s="40" t="s">
        <v>357</v>
      </c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</row>
  </sheetData>
  <mergeCells count="7">
    <mergeCell ref="C33:H33"/>
    <mergeCell ref="J33:L33"/>
    <mergeCell ref="D25:D27"/>
    <mergeCell ref="F25:F27"/>
    <mergeCell ref="H25:H27"/>
    <mergeCell ref="J25:J27"/>
    <mergeCell ref="L25:L27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2-8.歯科健診分析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81</vt:i4>
      </vt:variant>
      <vt:variant>
        <vt:lpstr>名前付き一覧</vt:lpstr>
      </vt:variant>
      <vt:variant>
        <vt:i4>93</vt:i4>
      </vt:variant>
    </vt:vector>
  </HeadingPairs>
  <TitlesOfParts>
    <vt:vector size="174" baseType="lpstr">
      <vt:lpstr>年齢別受診率</vt:lpstr>
      <vt:lpstr>健診受診率グラフ</vt:lpstr>
      <vt:lpstr>地区別_健診受診率</vt:lpstr>
      <vt:lpstr>地区別_健診受診率グラフ</vt:lpstr>
      <vt:lpstr>地区別_健診受診率MAP</vt:lpstr>
      <vt:lpstr>市区町村別_健診受診率</vt:lpstr>
      <vt:lpstr>市町村別_健診受診率グラフ</vt:lpstr>
      <vt:lpstr>市区町村別_健診受診率MAP</vt:lpstr>
      <vt:lpstr>指導対象者群分析</vt:lpstr>
      <vt:lpstr>地区別_指導対象者群分析</vt:lpstr>
      <vt:lpstr>地区別_有所見者医療機関未受診グラフ</vt:lpstr>
      <vt:lpstr>地区別_状態不明者グラフ</vt:lpstr>
      <vt:lpstr>市区町村別_指導対象者群分析</vt:lpstr>
      <vt:lpstr>市町村別_有所見者医療機関未受診グラフ</vt:lpstr>
      <vt:lpstr>市町村別_状態不明者グラフ</vt:lpstr>
      <vt:lpstr>指導対象者群別歯科医療費</vt:lpstr>
      <vt:lpstr>地区別_指導対象者群別歯科医療費</vt:lpstr>
      <vt:lpstr>地区別_歯科健診受診治療中者歯科医療費グラフ</vt:lpstr>
      <vt:lpstr>地区別_歯科健診未受診治療中者歯科医療費グラフ</vt:lpstr>
      <vt:lpstr>市区町村別_指導対象者群別歯科医療費</vt:lpstr>
      <vt:lpstr>市町村別_歯科健診受診治療中者歯科医療費グラフ</vt:lpstr>
      <vt:lpstr>市町村別_歯科健診未受診治療中者歯科医療費グラフ</vt:lpstr>
      <vt:lpstr>有所見者割合</vt:lpstr>
      <vt:lpstr>地区別_有所見者割合</vt:lpstr>
      <vt:lpstr>地区別_現在歯グラフ</vt:lpstr>
      <vt:lpstr>地区別_現在歯MAP</vt:lpstr>
      <vt:lpstr>地区別_咬合グラフ</vt:lpstr>
      <vt:lpstr>地区別_咬合MAP</vt:lpstr>
      <vt:lpstr>地区別_歯垢グラフ</vt:lpstr>
      <vt:lpstr>地区別_歯垢MAP</vt:lpstr>
      <vt:lpstr>地区別_食渣グラフ</vt:lpstr>
      <vt:lpstr>地区別_食渣MAP</vt:lpstr>
      <vt:lpstr>地区別_舌苔グラフ</vt:lpstr>
      <vt:lpstr>地区別_舌苔MAP</vt:lpstr>
      <vt:lpstr>地区別_口臭グラフ</vt:lpstr>
      <vt:lpstr>地区別_口臭MAP</vt:lpstr>
      <vt:lpstr>地区別_口腔乾燥グラフ</vt:lpstr>
      <vt:lpstr>地区別_口腔乾燥MAP</vt:lpstr>
      <vt:lpstr>地区別_咀嚼能力グラフ</vt:lpstr>
      <vt:lpstr>地区別_咀嚼能力MAP</vt:lpstr>
      <vt:lpstr>地区別_舌･口唇機能グラフ</vt:lpstr>
      <vt:lpstr>地区別_舌･口唇機能MAP</vt:lpstr>
      <vt:lpstr>地区別_嚥下機能(唾液の飲込)グラフ</vt:lpstr>
      <vt:lpstr>地区別_嚥下機能(唾液の飲込)MAP</vt:lpstr>
      <vt:lpstr>地区別_嚥下機能(総合判定)グラフ</vt:lpstr>
      <vt:lpstr>地区別_嚥下機能(総合判定)MAP</vt:lpstr>
      <vt:lpstr>市区町村別_有所見者割合</vt:lpstr>
      <vt:lpstr>市町村別_現在歯グラフ</vt:lpstr>
      <vt:lpstr>市区町村別_現在歯MAP</vt:lpstr>
      <vt:lpstr>市町村別_咬合グラフ</vt:lpstr>
      <vt:lpstr>市区町村別_咬合MAP</vt:lpstr>
      <vt:lpstr>市町村別_歯垢グラフ</vt:lpstr>
      <vt:lpstr>市区町村別_歯垢MAP</vt:lpstr>
      <vt:lpstr>市町村別_食渣グラフ</vt:lpstr>
      <vt:lpstr>市区町村別_食渣MAP</vt:lpstr>
      <vt:lpstr>市町村別_舌苔グラフ</vt:lpstr>
      <vt:lpstr>市区町村別_舌苔MAP</vt:lpstr>
      <vt:lpstr>市町村別_口臭グラフ</vt:lpstr>
      <vt:lpstr>市区町村別_口臭MAP</vt:lpstr>
      <vt:lpstr>市町村別_口腔乾燥グラフ</vt:lpstr>
      <vt:lpstr>市区町村別_口腔乾燥MAP</vt:lpstr>
      <vt:lpstr>市町村別_咀嚼能力グラフ</vt:lpstr>
      <vt:lpstr>市区町村別_咀嚼能力MAP</vt:lpstr>
      <vt:lpstr>市町村別_舌･口唇機能グラフ</vt:lpstr>
      <vt:lpstr>市区町村別_舌･口唇機能MAP</vt:lpstr>
      <vt:lpstr>市町村別_嚥下機能(唾液の飲込)グラフ</vt:lpstr>
      <vt:lpstr>市区町村別_嚥下機能(唾液の飲込)MAP</vt:lpstr>
      <vt:lpstr>市町村別_嚥下機能(総合判定)グラフ</vt:lpstr>
      <vt:lpstr>市区町村別_嚥下機能(総合判定)MAP</vt:lpstr>
      <vt:lpstr>EAT10別</vt:lpstr>
      <vt:lpstr>地区別_EAT10別</vt:lpstr>
      <vt:lpstr>地区別_EAT10別グラフ</vt:lpstr>
      <vt:lpstr>市区町村別_EAT10別</vt:lpstr>
      <vt:lpstr>市町村別_EAT10別グラフ</vt:lpstr>
      <vt:lpstr>市区町村別_EAT10別MAP</vt:lpstr>
      <vt:lpstr>EAT10別高齢者の疾病</vt:lpstr>
      <vt:lpstr>地区別_EAT10別高齢者の疾病</vt:lpstr>
      <vt:lpstr>地区別_3点以上高齢者の疾病患者割合グラフ</vt:lpstr>
      <vt:lpstr>市区町村別_EAT10別高齢者の疾病</vt:lpstr>
      <vt:lpstr>市町村別_3点以上高齢者の疾病患者割合グラフ</vt:lpstr>
      <vt:lpstr>市区町村別_3点以上高齢者の疾病患者割合MAP</vt:lpstr>
      <vt:lpstr>EAT10別!Print_Area</vt:lpstr>
      <vt:lpstr>EAT10別高齢者の疾病!Print_Area</vt:lpstr>
      <vt:lpstr>健診受診率グラフ!Print_Area</vt:lpstr>
      <vt:lpstr>市区町村別_3点以上高齢者の疾病患者割合MAP!Print_Area</vt:lpstr>
      <vt:lpstr>市区町村別_EAT10別!Print_Area</vt:lpstr>
      <vt:lpstr>市区町村別_EAT10別MAP!Print_Area</vt:lpstr>
      <vt:lpstr>市区町村別_EAT10別高齢者の疾病!Print_Area</vt:lpstr>
      <vt:lpstr>市区町村別_健診受診率!Print_Area</vt:lpstr>
      <vt:lpstr>市区町村別_健診受診率MAP!Print_Area</vt:lpstr>
      <vt:lpstr>市区町村別_現在歯MAP!Print_Area</vt:lpstr>
      <vt:lpstr>市区町村別_口腔乾燥MAP!Print_Area</vt:lpstr>
      <vt:lpstr>市区町村別_口臭MAP!Print_Area</vt:lpstr>
      <vt:lpstr>市区町村別_指導対象者群分析!Print_Area</vt:lpstr>
      <vt:lpstr>市区町村別_指導対象者群別歯科医療費!Print_Area</vt:lpstr>
      <vt:lpstr>市区町村別_歯垢MAP!Print_Area</vt:lpstr>
      <vt:lpstr>市区町村別_食渣MAP!Print_Area</vt:lpstr>
      <vt:lpstr>市区町村別_舌･口唇機能MAP!Print_Area</vt:lpstr>
      <vt:lpstr>市区町村別_舌苔MAP!Print_Area</vt:lpstr>
      <vt:lpstr>市区町村別_有所見者割合!Print_Area</vt:lpstr>
      <vt:lpstr>市区町村別_咀嚼能力MAP!Print_Area</vt:lpstr>
      <vt:lpstr>市区町村別_咬合MAP!Print_Area</vt:lpstr>
      <vt:lpstr>'市区町村別_嚥下機能(総合判定)MAP'!Print_Area</vt:lpstr>
      <vt:lpstr>'市区町村別_嚥下機能(唾液の飲込)MAP'!Print_Area</vt:lpstr>
      <vt:lpstr>市町村別_3点以上高齢者の疾病患者割合グラフ!Print_Area</vt:lpstr>
      <vt:lpstr>市町村別_EAT10別グラフ!Print_Area</vt:lpstr>
      <vt:lpstr>市町村別_健診受診率グラフ!Print_Area</vt:lpstr>
      <vt:lpstr>市町村別_現在歯グラフ!Print_Area</vt:lpstr>
      <vt:lpstr>市町村別_口腔乾燥グラフ!Print_Area</vt:lpstr>
      <vt:lpstr>市町村別_口臭グラフ!Print_Area</vt:lpstr>
      <vt:lpstr>市町村別_歯科健診受診治療中者歯科医療費グラフ!Print_Area</vt:lpstr>
      <vt:lpstr>市町村別_歯科健診未受診治療中者歯科医療費グラフ!Print_Area</vt:lpstr>
      <vt:lpstr>市町村別_歯垢グラフ!Print_Area</vt:lpstr>
      <vt:lpstr>市町村別_状態不明者グラフ!Print_Area</vt:lpstr>
      <vt:lpstr>市町村別_食渣グラフ!Print_Area</vt:lpstr>
      <vt:lpstr>市町村別_舌･口唇機能グラフ!Print_Area</vt:lpstr>
      <vt:lpstr>市町村別_舌苔グラフ!Print_Area</vt:lpstr>
      <vt:lpstr>市町村別_有所見者医療機関未受診グラフ!Print_Area</vt:lpstr>
      <vt:lpstr>市町村別_咀嚼能力グラフ!Print_Area</vt:lpstr>
      <vt:lpstr>市町村別_咬合グラフ!Print_Area</vt:lpstr>
      <vt:lpstr>'市町村別_嚥下機能(総合判定)グラフ'!Print_Area</vt:lpstr>
      <vt:lpstr>'市町村別_嚥下機能(唾液の飲込)グラフ'!Print_Area</vt:lpstr>
      <vt:lpstr>指導対象者群分析!Print_Area</vt:lpstr>
      <vt:lpstr>指導対象者群別歯科医療費!Print_Area</vt:lpstr>
      <vt:lpstr>地区別_3点以上高齢者の疾病患者割合グラフ!Print_Area</vt:lpstr>
      <vt:lpstr>地区別_EAT10別!Print_Area</vt:lpstr>
      <vt:lpstr>地区別_EAT10別グラフ!Print_Area</vt:lpstr>
      <vt:lpstr>地区別_EAT10別高齢者の疾病!Print_Area</vt:lpstr>
      <vt:lpstr>地区別_健診受診率!Print_Area</vt:lpstr>
      <vt:lpstr>地区別_健診受診率MAP!Print_Area</vt:lpstr>
      <vt:lpstr>地区別_健診受診率グラフ!Print_Area</vt:lpstr>
      <vt:lpstr>地区別_現在歯MAP!Print_Area</vt:lpstr>
      <vt:lpstr>地区別_現在歯グラフ!Print_Area</vt:lpstr>
      <vt:lpstr>地区別_口腔乾燥MAP!Print_Area</vt:lpstr>
      <vt:lpstr>地区別_口腔乾燥グラフ!Print_Area</vt:lpstr>
      <vt:lpstr>地区別_口臭MAP!Print_Area</vt:lpstr>
      <vt:lpstr>地区別_口臭グラフ!Print_Area</vt:lpstr>
      <vt:lpstr>地区別_指導対象者群分析!Print_Area</vt:lpstr>
      <vt:lpstr>地区別_指導対象者群別歯科医療費!Print_Area</vt:lpstr>
      <vt:lpstr>地区別_歯科健診受診治療中者歯科医療費グラフ!Print_Area</vt:lpstr>
      <vt:lpstr>地区別_歯科健診未受診治療中者歯科医療費グラフ!Print_Area</vt:lpstr>
      <vt:lpstr>地区別_歯垢MAP!Print_Area</vt:lpstr>
      <vt:lpstr>地区別_歯垢グラフ!Print_Area</vt:lpstr>
      <vt:lpstr>地区別_状態不明者グラフ!Print_Area</vt:lpstr>
      <vt:lpstr>地区別_食渣MAP!Print_Area</vt:lpstr>
      <vt:lpstr>地区別_食渣グラフ!Print_Area</vt:lpstr>
      <vt:lpstr>地区別_舌･口唇機能MAP!Print_Area</vt:lpstr>
      <vt:lpstr>地区別_舌･口唇機能グラフ!Print_Area</vt:lpstr>
      <vt:lpstr>地区別_舌苔MAP!Print_Area</vt:lpstr>
      <vt:lpstr>地区別_舌苔グラフ!Print_Area</vt:lpstr>
      <vt:lpstr>地区別_有所見者医療機関未受診グラフ!Print_Area</vt:lpstr>
      <vt:lpstr>地区別_有所見者割合!Print_Area</vt:lpstr>
      <vt:lpstr>地区別_咀嚼能力MAP!Print_Area</vt:lpstr>
      <vt:lpstr>地区別_咀嚼能力グラフ!Print_Area</vt:lpstr>
      <vt:lpstr>地区別_咬合MAP!Print_Area</vt:lpstr>
      <vt:lpstr>地区別_咬合グラフ!Print_Area</vt:lpstr>
      <vt:lpstr>'地区別_嚥下機能(総合判定)MAP'!Print_Area</vt:lpstr>
      <vt:lpstr>'地区別_嚥下機能(総合判定)グラフ'!Print_Area</vt:lpstr>
      <vt:lpstr>'地区別_嚥下機能(唾液の飲込)MAP'!Print_Area</vt:lpstr>
      <vt:lpstr>'地区別_嚥下機能(唾液の飲込)グラフ'!Print_Area</vt:lpstr>
      <vt:lpstr>年齢別受診率!Print_Area</vt:lpstr>
      <vt:lpstr>有所見者割合!Print_Area</vt:lpstr>
      <vt:lpstr>市区町村別_EAT10別!Print_Titles</vt:lpstr>
      <vt:lpstr>市区町村別_EAT10別高齢者の疾病!Print_Titles</vt:lpstr>
      <vt:lpstr>市区町村別_健診受診率!Print_Titles</vt:lpstr>
      <vt:lpstr>市区町村別_指導対象者群分析!Print_Titles</vt:lpstr>
      <vt:lpstr>市区町村別_指導対象者群別歯科医療費!Print_Titles</vt:lpstr>
      <vt:lpstr>市区町村別_有所見者割合!Print_Titles</vt:lpstr>
      <vt:lpstr>地区別_EAT10別!Print_Titles</vt:lpstr>
      <vt:lpstr>地区別_EAT10別高齢者の疾病!Print_Titles</vt:lpstr>
      <vt:lpstr>地区別_健診受診率!Print_Titles</vt:lpstr>
      <vt:lpstr>地区別_指導対象者群分析!Print_Titles</vt:lpstr>
      <vt:lpstr>地区別_指導対象者群別歯科医療費!Print_Titles</vt:lpstr>
      <vt:lpstr>地区別_有所見者割合!Print_Titles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2022-11-22T03:54:18Z</dcterms:created>
  <dcterms:modified xsi:type="dcterms:W3CDTF">2022-11-24T01:04:42Z</dcterms:modified>
  <cp:category/>
  <cp:contentStatus/>
  <dc:language/>
  <cp:version/>
</cp:coreProperties>
</file>